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_rels/sheet16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apa" sheetId="1" state="visible" r:id="rId2"/>
    <sheet name="Instruções" sheetId="2" state="visible" r:id="rId3"/>
    <sheet name="Painel  de Controle" sheetId="3" state="visible" r:id="rId4"/>
    <sheet name="WACC" sheetId="4" state="visible" r:id="rId5"/>
    <sheet name="Premissas Custos" sheetId="5" state="visible" r:id="rId6"/>
    <sheet name="Premissas Financeiras" sheetId="6" state="visible" r:id="rId7"/>
    <sheet name="Premissas Receita" sheetId="7" state="visible" r:id="rId8"/>
    <sheet name="BP" sheetId="8" state="visible" r:id="rId9"/>
    <sheet name="Premissas Investimento" sheetId="9" state="visible" r:id="rId10"/>
    <sheet name="DRE " sheetId="10" state="visible" r:id="rId11"/>
    <sheet name="FCI" sheetId="11" state="visible" r:id="rId12"/>
    <sheet name="FCD" sheetId="12" state="hidden" r:id="rId13"/>
    <sheet name="Impostos" sheetId="13" state="visible" r:id="rId14"/>
    <sheet name="Financiamento" sheetId="14" state="visible" r:id="rId15"/>
    <sheet name="Depreciação" sheetId="15" state="visible" r:id="rId16"/>
    <sheet name="Quadros" sheetId="16" state="visible" r:id="rId17"/>
    <sheet name="Plan1" sheetId="17" state="hidden" r:id="rId18"/>
    <sheet name="_TM_Gráficos" sheetId="18" state="hidden" r:id="rId19"/>
  </sheets>
  <definedNames>
    <definedName function="false" hidden="false" name="a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name="aaaaaa" vbProcedure="false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function="false" hidden="false" name="amortiz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anscount" vbProcedure="false">1</definedName>
    <definedName function="false" hidden="false" name="a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AS2DocOpenMode" vbProcedure="false">"AS2DocumentEdit"</definedName>
    <definedName function="false" hidden="false" name="balanc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BLPH1" vbProcedure="false">#REF!</definedName>
    <definedName function="false" hidden="false" name="BLPH14" vbProcedure="false">#REF!</definedName>
    <definedName function="false" hidden="false" name="BLPH15" vbProcedure="false">#REF!</definedName>
    <definedName function="false" hidden="false" name="BLPH2" vbProcedure="false">#REF!</definedName>
    <definedName function="false" hidden="false" name="BLPH3" vbProcedure="false">#REF!</definedName>
    <definedName function="false" hidden="false" name="BLPH4" vbProcedure="false">#REF!</definedName>
    <definedName function="false" hidden="false" name="BLPH5" vbProcedure="false">#REF!</definedName>
    <definedName function="false" hidden="false" name="BV" vbProcedure="false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function="false" hidden="false" name="CAPEX98" vbProcedure="false">#REF!</definedName>
    <definedName function="false" hidden="false" name="CBWorkbookPriority" vbProcedure="false">-1446652124</definedName>
    <definedName function="false" hidden="false" name="ddd" vbProcedure="false">#REF!</definedName>
    <definedName function="false" hidden="false" name="depreci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Depreciação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deud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deudasm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fgdfg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fhfd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fin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Fina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Financ.Resum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Financiamento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gfhgfhgfh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HTML1_1" vbProcedure="false">"[ReturnsHistorical]Sheet1!$A$1:$D$77"</definedName>
    <definedName function="false" hidden="false" name="HTML1_10" vbProcedure="false">""</definedName>
    <definedName function="false" hidden="false" name="HTML1_11" vbProcedure="false">1</definedName>
    <definedName function="false" hidden="false" name="HTML1_12" vbProcedure="false">"Zip 100:New_Home_Page:datafile:histret.html"</definedName>
    <definedName function="false" hidden="false" name="HTML1_2" vbProcedure="false">1</definedName>
    <definedName function="false" hidden="false" name="HTML1_3" vbProcedure="false">"ReturnsHistorical"</definedName>
    <definedName function="false" hidden="false" name="HTML1_4" vbProcedure="false">"Historical Returns on Stocks, Bonds and Bills"</definedName>
    <definedName function="false" hidden="false" name="HTML1_5" vbProcedure="false">"Ibbotson Data"</definedName>
    <definedName function="false" hidden="false" name="HTML1_6" vbProcedure="false">-4146</definedName>
    <definedName function="false" hidden="false" name="HTML1_7" vbProcedure="false">-4146</definedName>
    <definedName function="false" hidden="false" name="HTML1_8" vbProcedure="false">"3/17/97"</definedName>
    <definedName function="false" hidden="false" name="HTML1_9" vbProcedure="false">"Aswath Damodaran"</definedName>
    <definedName function="false" hidden="false" name="HTML2_1" vbProcedure="false">"[histret.xls]Sheet1!$A$1:$G$85"</definedName>
    <definedName function="false" hidden="false" name="HTML2_10" vbProcedure="false">""</definedName>
    <definedName function="false" hidden="false" name="HTML2_11" vbProcedure="false">1</definedName>
    <definedName function="false" hidden="false" name="HTML2_12" vbProcedure="false">"Macintosh HD:New_Home_Page:datafile:histret.html"</definedName>
    <definedName function="false" hidden="false" name="HTML2_2" vbProcedure="false">1</definedName>
    <definedName function="false" hidden="false" name="HTML2_3" vbProcedure="false">"Historical Returns"</definedName>
    <definedName function="false" hidden="false" name="HTML2_4" vbProcedure="false">"Historical Returns on Stocks, Bonds and Bills"</definedName>
    <definedName function="false" hidden="false" name="HTML2_5" vbProcedure="false">""</definedName>
    <definedName function="false" hidden="false" name="HTML2_6" vbProcedure="false">1</definedName>
    <definedName function="false" hidden="false" name="HTML2_7" vbProcedure="false">1</definedName>
    <definedName function="false" hidden="false" name="HTML2_8" vbProcedure="false">"2/3/98"</definedName>
    <definedName function="false" hidden="false" name="HTML2_9" vbProcedure="false">"Aswath Damodaran"</definedName>
    <definedName function="false" hidden="false" name="HTMLCount" vbProcedure="false">2</definedName>
    <definedName function="false" hidden="false" name="HTML_CodePage" vbProcedure="false">1252</definedName>
    <definedName function="false" hidden="false" name="HTML_Control" vbProcedure="false">{"'Índice'!$A$1:$K$49"}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"Índice"</definedName>
    <definedName function="false" hidden="false" name="HTML_LastUpdate" vbProcedure="false">"12/08/1999"</definedName>
    <definedName function="false" hidden="false" name="HTML_LineAfter" vbProcedure="false">FALSE()</definedName>
    <definedName function="false" hidden="false" name="HTML_LineBefore" vbProcedure="false">FALSE()</definedName>
    <definedName function="false" hidden="false" name="HTML_Name" vbProcedure="false">"Rodovia das Cataratas"</definedName>
    <definedName function="false" hidden="false" name="HTML_OBDlg2" vbProcedure="false">TRUE()</definedName>
    <definedName function="false" hidden="false" name="HTML_OBDlg4" vbProcedure="false">TRUE()</definedName>
    <definedName function="false" hidden="false" name="HTML_OS" vbProcedure="false">0</definedName>
    <definedName function="false" hidden="false" name="HTML_PathFile" vbProcedure="false">"\\Server_1\sig\07 Julho\Informe\MeuHTML.htm"</definedName>
    <definedName function="false" hidden="false" name="HTML_PathFileMac" vbProcedure="false">"Macintosh HD:HomePageStuff:New_Home_Page:datafile:histret.html"</definedName>
    <definedName function="false" hidden="false" name="HTML_Title" vbProcedure="false">"Gerência de Administração e Controle de Gestão"</definedName>
    <definedName function="false" hidden="false" name="Inflac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inv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inver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inversio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invers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Invers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ll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mmmmm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O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orig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q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q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qqqqqqqq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name="qqqqqqqqq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name="solver_cvg" vbProcedure="false">0.001</definedName>
    <definedName function="false" hidden="false" name="solver_drv" vbProcedure="false">1</definedName>
    <definedName function="false" hidden="false" name="solver_est" vbProcedure="false">1</definedName>
    <definedName function="false" hidden="false" name="solver_itr" vbProcedure="false">100</definedName>
    <definedName function="false" hidden="false" name="solver_lin" vbProcedure="false">2</definedName>
    <definedName function="false" hidden="false" name="solver_neg" vbProcedure="false">2</definedName>
    <definedName function="false" hidden="false" name="solver_num" vbProcedure="false">0</definedName>
    <definedName function="false" hidden="false" name="solver_nwt" vbProcedure="false">1</definedName>
    <definedName function="false" hidden="false" name="solver_pre" vbProcedure="false">0.000001</definedName>
    <definedName function="false" hidden="false" name="solver_scl" vbProcedure="false">2</definedName>
    <definedName function="false" hidden="false" name="solver_sho" vbProcedure="false">2</definedName>
    <definedName function="false" hidden="false" name="solver_tim" vbProcedure="false">100</definedName>
    <definedName function="false" hidden="false" name="solver_tol" vbProcedure="false">0.05</definedName>
    <definedName function="false" hidden="false" name="solver_typ" vbProcedure="false">3</definedName>
    <definedName function="false" hidden="false" name="solver_val" vbProcedure="false">19.66</definedName>
    <definedName function="false" hidden="false" name="temp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testeee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TextRefCopyRangeCount" vbProcedure="false">1</definedName>
    <definedName function="false" hidden="false" name="wrn.Board._.Pack." vbProcedure="false">{"Board Income Statement",#N/A,FALSE,"Board Summary";"Board Balance Sheet",#N/A,FALSE,"Board Summary";"Board Cash Flow",#N/A,FALSE,"Board Summary"}</definedName>
    <definedName function="false" hidden="false" name="wrn.CASO._.BASE." vbProcedure="false">{"SCENARIOS",#N/A,FALSE,"Resumen de escenario";"INFORHIPOT",#N/A,FALSE,"hipotesis";"INFORA8",#N/A,FALSE,"A-8";"INFORSS",#N/A,FALSE,"SSUR";"SCENARIOS",#N/A,FALSE,"consolidado"}</definedName>
    <definedName function="false" hidden="false" name="wrn.impresión.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wrn.impresión.1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name="wrn.Model.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name="wrn.PL." vbProcedure="false">{"20 Years",#N/A,FALSE,"P&amp;Ls";"2001",#N/A,FALSE,"P&amp;Ls"}</definedName>
    <definedName function="false" hidden="false" name="wrn.Presentacion." vbProcedure="false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function="false" hidden="false" name="wrn.Scenario._.Summary.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name="wrn.Todo." vbProcedure="false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function="false" hidden="false" name="wrn.VENTAS.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wrn.ventas.1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wrn.Whole._.Pack." vbProcedure="false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function="false" hidden="false" name="wvu.Print_Todo.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name="wvu.Socios._.95.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name="XRefActiveRow" vbProcedure="false">#REF!</definedName>
    <definedName function="false" hidden="false" name="XRefColumnsCount" vbProcedure="false">6</definedName>
    <definedName function="false" hidden="false" name="XRefCopy1" vbProcedure="false">#REF!</definedName>
    <definedName function="false" hidden="false" name="XRefCopy1Row" vbProcedure="false">#REF!</definedName>
    <definedName function="false" hidden="false" name="XRefCopy2" vbProcedure="false">#REF!</definedName>
    <definedName function="false" hidden="false" name="XRefCopy3" vbProcedure="false">#REF!</definedName>
    <definedName function="false" hidden="false" name="XRefCopy3Row" vbProcedure="false">#REF!</definedName>
    <definedName function="false" hidden="false" name="XRefCopy4" vbProcedure="false">#REF!</definedName>
    <definedName function="false" hidden="false" name="XRefCopy5" vbProcedure="false">#REF!</definedName>
    <definedName function="false" hidden="false" name="XRefCopy6" vbProcedure="false">#REF!</definedName>
    <definedName function="false" hidden="false" name="XRefCopy7" vbProcedure="false">#REF!</definedName>
    <definedName function="false" hidden="false" name="XRefCopy8" vbProcedure="false">#REF!</definedName>
    <definedName function="false" hidden="false" name="XRefCopy8Row" vbProcedure="false">#REF!</definedName>
    <definedName function="false" hidden="false" name="XRefCopy9" vbProcedure="false">#REF!</definedName>
    <definedName function="false" hidden="false" name="XRefCopy9Row" vbProcedure="false">#REF!</definedName>
    <definedName function="false" hidden="false" name="XRefCopyRangeCount" vbProcedure="false">9</definedName>
    <definedName function="false" hidden="false" name="XRefPaste1" vbProcedure="false">#REF!</definedName>
    <definedName function="false" hidden="false" name="XRefPaste1Row" vbProcedure="false">#REF!</definedName>
    <definedName function="false" hidden="false" name="XRefPaste2" vbProcedure="false">#REF!</definedName>
    <definedName function="false" hidden="false" name="XRefPaste2Row" vbProcedure="false">#REF!</definedName>
    <definedName function="false" hidden="false" name="XRefPaste3" vbProcedure="false">#REF!</definedName>
    <definedName function="false" hidden="false" name="XRefPaste3Row" vbProcedure="false">#REF!</definedName>
    <definedName function="false" hidden="false" name="XRefPaste4" vbProcedure="false">#REF!</definedName>
    <definedName function="false" hidden="false" name="XRefPaste4Row" vbProcedure="false">#REF!</definedName>
    <definedName function="false" hidden="false" name="XRefPaste5" vbProcedure="false">#REF!</definedName>
    <definedName function="false" hidden="false" name="XRefPaste5Row" vbProcedure="false">#REF!</definedName>
    <definedName function="false" hidden="false" name="XRefPaste6" vbProcedure="false">#REF!</definedName>
    <definedName function="false" hidden="false" name="XRefPaste6Row" vbProcedure="false">#REF!</definedName>
    <definedName function="false" hidden="false" name="XRefPaste7" vbProcedure="false">#REF!</definedName>
    <definedName function="false" hidden="false" name="XRefPaste7Row" vbProcedure="false">#REF!</definedName>
    <definedName function="false" hidden="false" name="XRefPasteRangeCount" vbProcedure="false">7</definedName>
    <definedName function="false" hidden="false" name="XREF_COLUMN_1" vbProcedure="false">#REF!</definedName>
    <definedName function="false" hidden="false" name="XREF_COLUMN_2" vbProcedure="false">#REF!</definedName>
    <definedName function="false" hidden="false" name="XREF_COLUMN_3" vbProcedure="false">#REF!</definedName>
    <definedName function="false" hidden="false" name="XREF_COLUMN_4" vbProcedure="false">#REF!</definedName>
    <definedName function="false" hidden="false" name="XREF_COLUMN_5" vbProcedure="false">#REF!</definedName>
    <definedName function="false" hidden="false" name="XREF_COLUMN_6" vbProcedure="false">#REF!</definedName>
    <definedName function="false" hidden="false" name="_1__123Graph_BGrßfico_10C" vbProcedure="false">#REF!</definedName>
    <definedName function="false" hidden="false" name="_Fill" vbProcedure="false">#REF!</definedName>
    <definedName function="false" hidden="false" name="_Key1" vbProcedure="false">#REF!</definedName>
    <definedName function="false" hidden="false" name="_Key2" vbProcedure="false">#REF!</definedName>
    <definedName function="false" hidden="false" name="_MatMult_A" vbProcedure="false">#REF!</definedName>
    <definedName function="false" hidden="false" name="_Order1" vbProcedure="false">255</definedName>
    <definedName function="false" hidden="false" name="_Order2" vbProcedure="false">255</definedName>
    <definedName function="false" hidden="false" name="_Sort" vbProcedure="false">#REF!</definedName>
    <definedName function="false" hidden="false" name="_Table1_In1" vbProcedure="false">#REF!</definedName>
    <definedName function="false" hidden="false" name="_Table1_Out" vbProcedure="false">#REF!</definedName>
    <definedName function="false" hidden="false" name="_Table2_In1" vbProcedure="false">#REF!</definedName>
    <definedName function="false" hidden="false" name="_Table2_In2" vbProcedure="false">#REF!</definedName>
    <definedName function="false" hidden="false" name="_Table2_Out" vbProcedure="false">#REF!</definedName>
    <definedName function="false" hidden="false" name="__123Graph_ASIDECO" vbProcedure="false">#REF!</definedName>
    <definedName function="false" hidden="false" name="__123Graph_BSIDECO" vbProcedure="false">#REF!</definedName>
    <definedName function="false" hidden="false" name="__123Graph_CSIDECO" vbProcedure="false">#REF!</definedName>
    <definedName function="false" hidden="false" name="__123Graph_XSIDECO" vbProcedure="false">#REF!</definedName>
    <definedName function="false" hidden="false" name="___JAN02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___x1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name="____JAN02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____x1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name="_____JAN02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_____x1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name="______JAN02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______x1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name="_______JAN02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name="_______x1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0" name="a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0" name="amortiz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a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balanc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depreci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Depreciação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deud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deudasm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fgdfg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fhfd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fin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Fina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Financ.Resum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Financiamento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gfhgfhgfh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HTML_Control" vbProcedure="false">{"'Índice'!$A$1:$K$49"}</definedName>
    <definedName function="false" hidden="false" localSheetId="0" name="Inflac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inv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inver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inversio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invers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Invers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ll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mmmmm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O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orig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q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0" name="q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0" name="qqqqqqqq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localSheetId="0" name="qqqqqqqqq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0" name="temp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testeee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wrn.Board._.Pack." vbProcedure="false">{"Board Income Statement",#N/A,FALSE,"Board Summary";"Board Balance Sheet",#N/A,FALSE,"Board Summary";"Board Cash Flow",#N/A,FALSE,"Board Summary"}</definedName>
    <definedName function="false" hidden="false" localSheetId="0" name="wrn.impresión.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wrn.impresión.1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0" name="wrn.Model.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0" name="wrn.PL." vbProcedure="false">{"20 Years",#N/A,FALSE,"P&amp;Ls";"2001",#N/A,FALSE,"P&amp;Ls"}</definedName>
    <definedName function="false" hidden="false" localSheetId="0" name="wrn.Scenario._.Summary.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0" name="wrn.VENTAS.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0" name="wrn.ventas.1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0" name="wrn.Whole._.Pack." vbProcedure="false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function="false" hidden="false" localSheetId="0" name="wvu.Print_Todo.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localSheetId="0" name="wvu.Socios._.95.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1" name="a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1" name="amortiz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a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balanc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depreci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Depreciação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deud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deudasm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fgdfg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fhfd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fin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Fina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Financ.Resum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Financiamento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gfhgfhgfh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HTML_Control" vbProcedure="false">{"'Índice'!$A$1:$K$49"}</definedName>
    <definedName function="false" hidden="false" localSheetId="1" name="Inflac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inv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inver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inversio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invers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Invers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ll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mmmmm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O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orig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q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1" name="q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1" name="qqqqqqqq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localSheetId="1" name="qqqqqqqqq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1" name="temp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testeee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wrn.Board._.Pack." vbProcedure="false">{"Board Income Statement",#N/A,FALSE,"Board Summary";"Board Balance Sheet",#N/A,FALSE,"Board Summary";"Board Cash Flow",#N/A,FALSE,"Board Summary"}</definedName>
    <definedName function="false" hidden="false" localSheetId="1" name="wrn.impresión.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wrn.impresión.1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" name="wrn.Model.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" name="wrn.PL." vbProcedure="false">{"20 Years",#N/A,FALSE,"P&amp;Ls";"2001",#N/A,FALSE,"P&amp;Ls"}</definedName>
    <definedName function="false" hidden="false" localSheetId="1" name="wrn.Scenario._.Summary.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1" name="wrn.VENTAS.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1" name="wrn.ventas.1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1" name="wrn.Whole._.Pack." vbProcedure="false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function="false" hidden="false" localSheetId="1" name="wvu.Print_Todo.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localSheetId="1" name="wvu.Socios._.95.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1" name="_Fill" vbProcedure="false">#REF!</definedName>
    <definedName function="false" hidden="false" localSheetId="1" name="_MatMult_A" vbProcedure="false">#REF!</definedName>
    <definedName function="false" hidden="false" localSheetId="1" name="__123Graph_ASIDECO" vbProcedure="false">#REF!</definedName>
    <definedName function="false" hidden="false" localSheetId="1" name="__123Graph_BSIDECO" vbProcedure="false">#REF!</definedName>
    <definedName function="false" hidden="false" localSheetId="1" name="__123Graph_CSIDECO" vbProcedure="false">#REF!</definedName>
    <definedName function="false" hidden="false" localSheetId="1" name="__123Graph_XSIDECO" vbProcedure="false">#REF!</definedName>
    <definedName function="false" hidden="false" localSheetId="4" name="ddd" vbProcedure="false">#REF!</definedName>
    <definedName function="false" hidden="false" localSheetId="4" name="XRefActiveRow" vbProcedure="false">#REF!</definedName>
    <definedName function="false" hidden="false" localSheetId="4" name="XRefCopy1" vbProcedure="false">#REF!</definedName>
    <definedName function="false" hidden="false" localSheetId="4" name="XRefCopy1Row" vbProcedure="false">#REF!</definedName>
    <definedName function="false" hidden="false" localSheetId="4" name="XRefCopy2" vbProcedure="false">#REF!</definedName>
    <definedName function="false" hidden="false" localSheetId="4" name="XRefCopy3" vbProcedure="false">#REF!</definedName>
    <definedName function="false" hidden="false" localSheetId="4" name="XRefCopy3Row" vbProcedure="false">#REF!</definedName>
    <definedName function="false" hidden="false" localSheetId="4" name="XRefCopy4" vbProcedure="false">#REF!</definedName>
    <definedName function="false" hidden="false" localSheetId="4" name="XRefCopy5" vbProcedure="false">#REF!</definedName>
    <definedName function="false" hidden="false" localSheetId="4" name="XRefCopy6" vbProcedure="false">#REF!</definedName>
    <definedName function="false" hidden="false" localSheetId="4" name="XRefCopy7" vbProcedure="false">#REF!</definedName>
    <definedName function="false" hidden="false" localSheetId="4" name="XRefCopy8" vbProcedure="false">#REF!</definedName>
    <definedName function="false" hidden="false" localSheetId="4" name="XRefCopy8Row" vbProcedure="false">#REF!</definedName>
    <definedName function="false" hidden="false" localSheetId="4" name="XRefCopy9" vbProcedure="false">#REF!</definedName>
    <definedName function="false" hidden="false" localSheetId="4" name="XRefCopy9Row" vbProcedure="false">#REF!</definedName>
    <definedName function="false" hidden="false" localSheetId="4" name="XRefPaste1" vbProcedure="false">#REF!</definedName>
    <definedName function="false" hidden="false" localSheetId="4" name="XRefPaste1Row" vbProcedure="false">#REF!</definedName>
    <definedName function="false" hidden="false" localSheetId="4" name="XRefPaste2" vbProcedure="false">#REF!</definedName>
    <definedName function="false" hidden="false" localSheetId="4" name="XRefPaste2Row" vbProcedure="false">#REF!</definedName>
    <definedName function="false" hidden="false" localSheetId="4" name="XRefPaste3" vbProcedure="false">#REF!</definedName>
    <definedName function="false" hidden="false" localSheetId="4" name="XRefPaste3Row" vbProcedure="false">#REF!</definedName>
    <definedName function="false" hidden="false" localSheetId="4" name="XRefPaste4" vbProcedure="false">#REF!</definedName>
    <definedName function="false" hidden="false" localSheetId="4" name="XRefPaste4Row" vbProcedure="false">#REF!</definedName>
    <definedName function="false" hidden="false" localSheetId="4" name="XRefPaste5" vbProcedure="false">#REF!</definedName>
    <definedName function="false" hidden="false" localSheetId="4" name="XRefPaste5Row" vbProcedure="false">#REF!</definedName>
    <definedName function="false" hidden="false" localSheetId="4" name="XRefPaste6" vbProcedure="false">#REF!</definedName>
    <definedName function="false" hidden="false" localSheetId="4" name="XRefPaste6Row" vbProcedure="false">#REF!</definedName>
    <definedName function="false" hidden="false" localSheetId="4" name="XRefPaste7" vbProcedure="false">#REF!</definedName>
    <definedName function="false" hidden="false" localSheetId="4" name="XRefPaste7Row" vbProcedure="false">#REF!</definedName>
    <definedName function="false" hidden="false" localSheetId="4" name="XREF_COLUMN_1" vbProcedure="false">#REF!</definedName>
    <definedName function="false" hidden="false" localSheetId="4" name="XREF_COLUMN_2" vbProcedure="false">#REF!</definedName>
    <definedName function="false" hidden="false" localSheetId="4" name="XREF_COLUMN_3" vbProcedure="false">#REF!</definedName>
    <definedName function="false" hidden="false" localSheetId="4" name="XREF_COLUMN_4" vbProcedure="false">#REF!</definedName>
    <definedName function="false" hidden="false" localSheetId="4" name="XREF_COLUMN_5" vbProcedure="false">#REF!</definedName>
    <definedName function="false" hidden="false" localSheetId="4" name="XREF_COLUMN_6" vbProcedure="false">#REF!</definedName>
    <definedName function="false" hidden="false" localSheetId="4" name="_1__123Graph_BGrßfico_10C" vbProcedure="false">#REF!</definedName>
    <definedName function="false" hidden="false" localSheetId="4" name="_Fill" vbProcedure="false">#REF!</definedName>
    <definedName function="false" hidden="false" localSheetId="4" name="_MatMult_A" vbProcedure="false">#REF!</definedName>
    <definedName function="false" hidden="false" localSheetId="4" name="_Table2_In1" vbProcedure="false">#REF!</definedName>
    <definedName function="false" hidden="false" localSheetId="4" name="_Table2_In2" vbProcedure="false">#REF!</definedName>
    <definedName function="false" hidden="false" localSheetId="4" name="_Table2_Out" vbProcedure="false">#REF!</definedName>
    <definedName function="false" hidden="false" localSheetId="4" name="__123Graph_ASIDECO" vbProcedure="false">#REF!</definedName>
    <definedName function="false" hidden="false" localSheetId="4" name="__123Graph_BSIDECO" vbProcedure="false">#REF!</definedName>
    <definedName function="false" hidden="false" localSheetId="4" name="__123Graph_CSIDECO" vbProcedure="false">#REF!</definedName>
    <definedName function="false" hidden="false" localSheetId="4" name="__123Graph_XSIDECO" vbProcedure="false">#REF!</definedName>
    <definedName function="false" hidden="false" localSheetId="6" name="ddd" vbProcedure="false">#REF!</definedName>
    <definedName function="false" hidden="false" localSheetId="6" name="XRefActiveRow" vbProcedure="false">#REF!</definedName>
    <definedName function="false" hidden="false" localSheetId="6" name="XRefCopy1" vbProcedure="false">#REF!</definedName>
    <definedName function="false" hidden="false" localSheetId="6" name="XRefCopy1Row" vbProcedure="false">#REF!</definedName>
    <definedName function="false" hidden="false" localSheetId="6" name="XRefCopy2" vbProcedure="false">#REF!</definedName>
    <definedName function="false" hidden="false" localSheetId="6" name="XRefCopy3" vbProcedure="false">#REF!</definedName>
    <definedName function="false" hidden="false" localSheetId="6" name="XRefCopy3Row" vbProcedure="false">#REF!</definedName>
    <definedName function="false" hidden="false" localSheetId="6" name="XRefCopy4" vbProcedure="false">#REF!</definedName>
    <definedName function="false" hidden="false" localSheetId="6" name="XRefCopy5" vbProcedure="false">#REF!</definedName>
    <definedName function="false" hidden="false" localSheetId="6" name="XRefCopy6" vbProcedure="false">#REF!</definedName>
    <definedName function="false" hidden="false" localSheetId="6" name="XRefCopy7" vbProcedure="false">#REF!</definedName>
    <definedName function="false" hidden="false" localSheetId="6" name="XRefCopy8" vbProcedure="false">#REF!</definedName>
    <definedName function="false" hidden="false" localSheetId="6" name="XRefCopy8Row" vbProcedure="false">#REF!</definedName>
    <definedName function="false" hidden="false" localSheetId="6" name="XRefCopy9" vbProcedure="false">#REF!</definedName>
    <definedName function="false" hidden="false" localSheetId="6" name="XRefCopy9Row" vbProcedure="false">#REF!</definedName>
    <definedName function="false" hidden="false" localSheetId="6" name="XRefPaste1" vbProcedure="false">#REF!</definedName>
    <definedName function="false" hidden="false" localSheetId="6" name="XRefPaste1Row" vbProcedure="false">#REF!</definedName>
    <definedName function="false" hidden="false" localSheetId="6" name="XRefPaste2" vbProcedure="false">#REF!</definedName>
    <definedName function="false" hidden="false" localSheetId="6" name="XRefPaste2Row" vbProcedure="false">#REF!</definedName>
    <definedName function="false" hidden="false" localSheetId="6" name="XRefPaste3" vbProcedure="false">#REF!</definedName>
    <definedName function="false" hidden="false" localSheetId="6" name="XRefPaste3Row" vbProcedure="false">#REF!</definedName>
    <definedName function="false" hidden="false" localSheetId="6" name="XRefPaste4" vbProcedure="false">#REF!</definedName>
    <definedName function="false" hidden="false" localSheetId="6" name="XRefPaste4Row" vbProcedure="false">#REF!</definedName>
    <definedName function="false" hidden="false" localSheetId="6" name="XRefPaste5" vbProcedure="false">#REF!</definedName>
    <definedName function="false" hidden="false" localSheetId="6" name="XRefPaste5Row" vbProcedure="false">#REF!</definedName>
    <definedName function="false" hidden="false" localSheetId="6" name="XRefPaste6" vbProcedure="false">#REF!</definedName>
    <definedName function="false" hidden="false" localSheetId="6" name="XRefPaste6Row" vbProcedure="false">#REF!</definedName>
    <definedName function="false" hidden="false" localSheetId="6" name="XRefPaste7" vbProcedure="false">#REF!</definedName>
    <definedName function="false" hidden="false" localSheetId="6" name="XRefPaste7Row" vbProcedure="false">#REF!</definedName>
    <definedName function="false" hidden="false" localSheetId="6" name="XREF_COLUMN_1" vbProcedure="false">#REF!</definedName>
    <definedName function="false" hidden="false" localSheetId="6" name="XREF_COLUMN_2" vbProcedure="false">#REF!</definedName>
    <definedName function="false" hidden="false" localSheetId="6" name="XREF_COLUMN_3" vbProcedure="false">#REF!</definedName>
    <definedName function="false" hidden="false" localSheetId="6" name="XREF_COLUMN_4" vbProcedure="false">#REF!</definedName>
    <definedName function="false" hidden="false" localSheetId="6" name="XREF_COLUMN_5" vbProcedure="false">#REF!</definedName>
    <definedName function="false" hidden="false" localSheetId="6" name="XREF_COLUMN_6" vbProcedure="false">#REF!</definedName>
    <definedName function="false" hidden="false" localSheetId="6" name="_1__123Graph_BGrßfico_10C" vbProcedure="false">#REF!</definedName>
    <definedName function="false" hidden="false" localSheetId="6" name="_Fill" vbProcedure="false">#REF!</definedName>
    <definedName function="false" hidden="false" localSheetId="6" name="_MatMult_A" vbProcedure="false">#REF!</definedName>
    <definedName function="false" hidden="false" localSheetId="6" name="_Table2_In1" vbProcedure="false">#REF!</definedName>
    <definedName function="false" hidden="false" localSheetId="6" name="_Table2_In2" vbProcedure="false">#REF!</definedName>
    <definedName function="false" hidden="false" localSheetId="6" name="_Table2_Out" vbProcedure="false">#REF!</definedName>
    <definedName function="false" hidden="false" localSheetId="6" name="__123Graph_ASIDECO" vbProcedure="false">#REF!</definedName>
    <definedName function="false" hidden="false" localSheetId="6" name="__123Graph_BSIDECO" vbProcedure="false">#REF!</definedName>
    <definedName function="false" hidden="false" localSheetId="6" name="__123Graph_CSIDECO" vbProcedure="false">#REF!</definedName>
    <definedName function="false" hidden="false" localSheetId="6" name="__123Graph_XSIDECO" vbProcedure="false">#REF!</definedName>
    <definedName function="false" hidden="false" localSheetId="8" name="a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8" name="amortiz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a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balanc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ddd" vbProcedure="false">#REF!</definedName>
    <definedName function="false" hidden="false" localSheetId="8" name="depreci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deud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deudasm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fhfd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fin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Fina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Financ.Resum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Financiamento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gfhgfhgfh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HTML_Control" vbProcedure="false">{"'Índice'!$A$1:$K$49"}</definedName>
    <definedName function="false" hidden="false" localSheetId="8" name="Inflac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inv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inver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inversio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invers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Invers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ll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mmmmm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O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orig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q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8" name="q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8" name="qqqqqqqq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localSheetId="8" name="qqqqqqqqq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8" name="temp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testeee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wrn.Board._.Pack." vbProcedure="false">{"Board Income Statement",#N/A,FALSE,"Board Summary";"Board Balance Sheet",#N/A,FALSE,"Board Summary";"Board Cash Flow",#N/A,FALSE,"Board Summary"}</definedName>
    <definedName function="false" hidden="false" localSheetId="8" name="wrn.impresión.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wrn.impresión.1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8" name="wrn.Model.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8" name="wrn.PL." vbProcedure="false">{"20 Years",#N/A,FALSE,"P&amp;Ls";"2001",#N/A,FALSE,"P&amp;Ls"}</definedName>
    <definedName function="false" hidden="false" localSheetId="8" name="wrn.Scenario._.Summary.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8" name="wrn.VENTAS.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8" name="wrn.ventas.1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8" name="wrn.Whole._.Pack." vbProcedure="false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function="false" hidden="false" localSheetId="8" name="wvu.Print_Todo.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localSheetId="8" name="wvu.Socios._.95.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8" name="XRefActiveRow" vbProcedure="false">#REF!</definedName>
    <definedName function="false" hidden="false" localSheetId="8" name="XRefCopy1" vbProcedure="false">#REF!</definedName>
    <definedName function="false" hidden="false" localSheetId="8" name="XRefCopy1Row" vbProcedure="false">#REF!</definedName>
    <definedName function="false" hidden="false" localSheetId="8" name="XRefCopy2" vbProcedure="false">#REF!</definedName>
    <definedName function="false" hidden="false" localSheetId="8" name="XRefCopy3" vbProcedure="false">#REF!</definedName>
    <definedName function="false" hidden="false" localSheetId="8" name="XRefCopy3Row" vbProcedure="false">#REF!</definedName>
    <definedName function="false" hidden="false" localSheetId="8" name="XRefCopy4" vbProcedure="false">#REF!</definedName>
    <definedName function="false" hidden="false" localSheetId="8" name="XRefCopy5" vbProcedure="false">#REF!</definedName>
    <definedName function="false" hidden="false" localSheetId="8" name="XRefCopy6" vbProcedure="false">#REF!</definedName>
    <definedName function="false" hidden="false" localSheetId="8" name="XRefCopy7" vbProcedure="false">#REF!</definedName>
    <definedName function="false" hidden="false" localSheetId="8" name="XRefCopy8" vbProcedure="false">#REF!</definedName>
    <definedName function="false" hidden="false" localSheetId="8" name="XRefCopy8Row" vbProcedure="false">#REF!</definedName>
    <definedName function="false" hidden="false" localSheetId="8" name="XRefCopy9" vbProcedure="false">#REF!</definedName>
    <definedName function="false" hidden="false" localSheetId="8" name="XRefCopy9Row" vbProcedure="false">#REF!</definedName>
    <definedName function="false" hidden="false" localSheetId="8" name="XRefPaste1" vbProcedure="false">#REF!</definedName>
    <definedName function="false" hidden="false" localSheetId="8" name="XRefPaste1Row" vbProcedure="false">#REF!</definedName>
    <definedName function="false" hidden="false" localSheetId="8" name="XRefPaste2" vbProcedure="false">#REF!</definedName>
    <definedName function="false" hidden="false" localSheetId="8" name="XRefPaste2Row" vbProcedure="false">#REF!</definedName>
    <definedName function="false" hidden="false" localSheetId="8" name="XRefPaste3" vbProcedure="false">#REF!</definedName>
    <definedName function="false" hidden="false" localSheetId="8" name="XRefPaste3Row" vbProcedure="false">#REF!</definedName>
    <definedName function="false" hidden="false" localSheetId="8" name="XRefPaste4" vbProcedure="false">#REF!</definedName>
    <definedName function="false" hidden="false" localSheetId="8" name="XRefPaste4Row" vbProcedure="false">#REF!</definedName>
    <definedName function="false" hidden="false" localSheetId="8" name="XRefPaste5" vbProcedure="false">#REF!</definedName>
    <definedName function="false" hidden="false" localSheetId="8" name="XRefPaste5Row" vbProcedure="false">#REF!</definedName>
    <definedName function="false" hidden="false" localSheetId="8" name="XRefPaste6" vbProcedure="false">#REF!</definedName>
    <definedName function="false" hidden="false" localSheetId="8" name="XRefPaste6Row" vbProcedure="false">#REF!</definedName>
    <definedName function="false" hidden="false" localSheetId="8" name="XRefPaste7" vbProcedure="false">#REF!</definedName>
    <definedName function="false" hidden="false" localSheetId="8" name="XRefPaste7Row" vbProcedure="false">#REF!</definedName>
    <definedName function="false" hidden="false" localSheetId="8" name="XREF_COLUMN_1" vbProcedure="false">#REF!</definedName>
    <definedName function="false" hidden="false" localSheetId="8" name="XREF_COLUMN_2" vbProcedure="false">#REF!</definedName>
    <definedName function="false" hidden="false" localSheetId="8" name="XREF_COLUMN_3" vbProcedure="false">#REF!</definedName>
    <definedName function="false" hidden="false" localSheetId="8" name="XREF_COLUMN_4" vbProcedure="false">#REF!</definedName>
    <definedName function="false" hidden="false" localSheetId="8" name="XREF_COLUMN_5" vbProcedure="false">#REF!</definedName>
    <definedName function="false" hidden="false" localSheetId="8" name="XREF_COLUMN_6" vbProcedure="false">#REF!</definedName>
    <definedName function="false" hidden="false" localSheetId="8" name="_Fill" vbProcedure="false">#REF!</definedName>
    <definedName function="false" hidden="false" localSheetId="8" name="_MatMult_A" vbProcedure="false">#REF!</definedName>
    <definedName function="false" hidden="false" localSheetId="8" name="_Table2_In1" vbProcedure="false">#REF!</definedName>
    <definedName function="false" hidden="false" localSheetId="8" name="_Table2_In2" vbProcedure="false">#REF!</definedName>
    <definedName function="false" hidden="false" localSheetId="8" name="_Table2_Out" vbProcedure="false">#REF!</definedName>
    <definedName function="false" hidden="false" localSheetId="8" name="__123Graph_ASIDECO" vbProcedure="false">#REF!</definedName>
    <definedName function="false" hidden="false" localSheetId="8" name="__123Graph_BSIDECO" vbProcedure="false">#REF!</definedName>
    <definedName function="false" hidden="false" localSheetId="8" name="__123Graph_CSIDECO" vbProcedure="false">#REF!</definedName>
    <definedName function="false" hidden="false" localSheetId="8" name="__123Graph_XSIDECO" vbProcedure="false">#REF!</definedName>
    <definedName function="false" hidden="false" localSheetId="10" name="a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10" name="amortiz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a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balanc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depreci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deud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deudasm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fhfd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fin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Fina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Financ.Resum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Financiamento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gfhgfhgfh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HTML_Control" vbProcedure="false">{"'Índice'!$A$1:$K$49"}</definedName>
    <definedName function="false" hidden="false" localSheetId="10" name="Inflac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inv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inver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inversio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invers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Invers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ll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mmmmm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O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orig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qqqqq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10" name="qqqqqqq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10" name="qqqqqqqq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localSheetId="10" name="qqqqqqqqq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10" name="temp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testeee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wrn.Board._.Pack." vbProcedure="false">{"Board Income Statement",#N/A,FALSE,"Board Summary";"Board Balance Sheet",#N/A,FALSE,"Board Summary";"Board Cash Flow",#N/A,FALSE,"Board Summary"}</definedName>
    <definedName function="false" hidden="false" localSheetId="10" name="wrn.impresión.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wrn.impresión.1" vbProcedure="false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function="false" hidden="false" localSheetId="10" name="wrn.Model.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0" name="wrn.PL." vbProcedure="false">{"20 Years",#N/A,FALSE,"P&amp;Ls";"2001",#N/A,FALSE,"P&amp;Ls"}</definedName>
    <definedName function="false" hidden="false" localSheetId="10" name="wrn.Scenario._.Summary.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10" name="wrn.VENTAS.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10" name="wrn.ventas.1" vbProcedure="false">{"VENTAS1",#N/A,FALSE,"VENTAS";"VENTAS2",#N/A,FALSE,"VENTAS";"VENTAS3",#N/A,FALSE,"VENTAS";"VENTAS4",#N/A,FALSE,"VENTAS";"VENTAS5",#N/A,FALSE,"VENTAS";"VENTAS6",#N/A,FALSE,"VENTAS";"VENTAS7",#N/A,FALSE,"VENTAS";"VENTAS8",#N/A,FALSE,"VENTAS"}</definedName>
    <definedName function="false" hidden="false" localSheetId="10" name="wrn.Whole._.Pack." vbProcedure="false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function="false" hidden="false" localSheetId="10" name="wvu.Print_Todo." vbProcedure="false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function="false" hidden="false" localSheetId="10" name="wvu.Socios._.95." vbProcedure="false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function="false" hidden="false" localSheetId="14" name="a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14" name="amortiz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a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balance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depreciac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deud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deudasm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Financ.Resum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Inflac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inv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inver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inversio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inversiones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Inversió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OA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origen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temp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wrn.Board._.Pack." vbProcedure="false">{"Board Income Statement",#N/A,FALSE,"Board Summary";"Board Balance Sheet",#N/A,FALSE,"Board Summary";"Board Cash Flow",#N/A,FALSE,"Board Summary"}</definedName>
    <definedName function="false" hidden="false" localSheetId="14" name="wrn.Model." vbProcedure="fals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function="false" hidden="false" localSheetId="14" name="wrn.PL." vbProcedure="false">{"20 Years",#N/A,FALSE,"P&amp;Ls";"2001",#N/A,FALSE,"P&amp;Ls"}</definedName>
    <definedName function="false" hidden="false" localSheetId="14" name="wrn.Scenario._.Summary." vbProcedure="false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function="false" hidden="false" localSheetId="14" name="wrn.Whole._.Pack." vbProcedure="false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0" authorId="0">
      <text>
        <r>
          <rPr>
            <sz val="10"/>
            <color rgb="FF000000"/>
            <rFont val="Arial"/>
            <family val="0"/>
            <charset val="1"/>
          </rPr>
          <t xml:space="preserve">======
ID#AAABKvxeau4
Keli Cristina Komore Garcez    (2024-04-02 17:48:52)
último mês de carência</t>
        </r>
      </text>
    </comment>
    <comment ref="T31" authorId="0">
      <text>
        <r>
          <rPr>
            <sz val="10"/>
            <color rgb="FF000000"/>
            <rFont val="Arial"/>
            <family val="0"/>
            <charset val="1"/>
          </rPr>
          <t xml:space="preserve">======
ID#AAABKvxeau8
Keli Cristina Komore Garcez    (2024-04-02 17:48:52)
Data da primeira liberação do BNDES</t>
        </r>
      </text>
    </comment>
  </commentList>
</comments>
</file>

<file path=xl/sharedStrings.xml><?xml version="1.0" encoding="utf-8"?>
<sst xmlns="http://schemas.openxmlformats.org/spreadsheetml/2006/main" count="2961" uniqueCount="603">
  <si>
    <t xml:space="preserve">Estádio Serra Dourada</t>
  </si>
  <si>
    <t xml:space="preserve">PMI </t>
  </si>
  <si>
    <t xml:space="preserve">Modelo Econômico Financeiro - Final</t>
  </si>
  <si>
    <t xml:space="preserve">Data Base: Setembro 2023</t>
  </si>
  <si>
    <t xml:space="preserve">Março - 2024</t>
  </si>
  <si>
    <t xml:space="preserve">v. 2.0</t>
  </si>
  <si>
    <t xml:space="preserve">Instruções:</t>
  </si>
  <si>
    <t xml:space="preserve">1 - As células de input, que podem ser alteradas, são as de fundo amarelo com letra azul:</t>
  </si>
  <si>
    <t xml:space="preserve">Exemplo</t>
  </si>
  <si>
    <t xml:space="preserve">2- As abas que possuem inputs estão destacadas em vermelho: </t>
  </si>
  <si>
    <t xml:space="preserve">3- As abas de apoio: Financiamento, Impostos e Depreciação estão destacadas em azul: </t>
  </si>
  <si>
    <t xml:space="preserve">4- As abas de resultado: DRE, Balanço de Pagamentos e Fluxo de Caixa estão destacadas em verde:</t>
  </si>
  <si>
    <t xml:space="preserve">PLANILHA DE PREMISSAS BÁSICAS DO MODELO ECONÔMICO-FINANCEIRO</t>
  </si>
  <si>
    <t xml:space="preserve">Resultados do Projeto</t>
  </si>
  <si>
    <t xml:space="preserve">WACC</t>
  </si>
  <si>
    <t xml:space="preserve">TIR do Projeto</t>
  </si>
  <si>
    <t xml:space="preserve">TIR do Acionista - FCL</t>
  </si>
  <si>
    <t xml:space="preserve">Payback Projeto (anos)</t>
  </si>
  <si>
    <t xml:space="preserve">VPL R$ (mil)</t>
  </si>
  <si>
    <t xml:space="preserve">Sensibilidade</t>
  </si>
  <si>
    <t xml:space="preserve">%</t>
  </si>
  <si>
    <t xml:space="preserve">Demanda</t>
  </si>
  <si>
    <t xml:space="preserve">Capex</t>
  </si>
  <si>
    <t xml:space="preserve">Opex</t>
  </si>
  <si>
    <t xml:space="preserve">Resumo</t>
  </si>
  <si>
    <t xml:space="preserve">R$</t>
  </si>
  <si>
    <t xml:space="preserve">Check</t>
  </si>
  <si>
    <t xml:space="preserve">QUADRO DE USOS E FONTES</t>
  </si>
  <si>
    <t xml:space="preserve">Investimento Total</t>
  </si>
  <si>
    <t xml:space="preserve">AT = PT</t>
  </si>
  <si>
    <t xml:space="preserve">Receita Total</t>
  </si>
  <si>
    <t xml:space="preserve">Uso = Fonte</t>
  </si>
  <si>
    <t xml:space="preserve">Usos</t>
  </si>
  <si>
    <t xml:space="preserve">Total</t>
  </si>
  <si>
    <t xml:space="preserve">Custo Total</t>
  </si>
  <si>
    <t xml:space="preserve">ICSD Mínimo</t>
  </si>
  <si>
    <t xml:space="preserve">Investimentos</t>
  </si>
  <si>
    <t xml:space="preserve">Despesa Total</t>
  </si>
  <si>
    <t xml:space="preserve">Alav. Máxima</t>
  </si>
  <si>
    <t xml:space="preserve">Amortização - Ponte</t>
  </si>
  <si>
    <t xml:space="preserve">Valor Concessão</t>
  </si>
  <si>
    <t xml:space="preserve">Financiamento</t>
  </si>
  <si>
    <t xml:space="preserve">Amortização - Linha 1</t>
  </si>
  <si>
    <t xml:space="preserve">Amortização - Linha 2</t>
  </si>
  <si>
    <t xml:space="preserve">PREMISSAS GERAIS</t>
  </si>
  <si>
    <t xml:space="preserve">Pagamento de Juros / Amortização Dívida LP</t>
  </si>
  <si>
    <t xml:space="preserve">Início da Projeção</t>
  </si>
  <si>
    <t xml:space="preserve">Constituição de Cx Mínimo</t>
  </si>
  <si>
    <t xml:space="preserve">Horizonte da projeção:</t>
  </si>
  <si>
    <t xml:space="preserve">Constituição de Ct. Reserva</t>
  </si>
  <si>
    <t xml:space="preserve">Índice de reajuste</t>
  </si>
  <si>
    <t xml:space="preserve">IPCA</t>
  </si>
  <si>
    <t xml:space="preserve">Pagamento de Dividendos </t>
  </si>
  <si>
    <t xml:space="preserve">Modelo Real ou Nominal</t>
  </si>
  <si>
    <t xml:space="preserve">Real</t>
  </si>
  <si>
    <t xml:space="preserve">Aplicação Excedente de Caixa</t>
  </si>
  <si>
    <t xml:space="preserve">Caixa Mínimo (Receita Bruta)</t>
  </si>
  <si>
    <t xml:space="preserve">Necessidade Caixa</t>
  </si>
  <si>
    <t xml:space="preserve">Receita Financeira</t>
  </si>
  <si>
    <t xml:space="preserve">Sim</t>
  </si>
  <si>
    <t xml:space="preserve">Reserva da Dívida</t>
  </si>
  <si>
    <t xml:space="preserve">Início da Distribuição de Dividendos</t>
  </si>
  <si>
    <t xml:space="preserve">Fontes</t>
  </si>
  <si>
    <t xml:space="preserve">Dias no Ano</t>
  </si>
  <si>
    <t xml:space="preserve">Empréstimo Ponte</t>
  </si>
  <si>
    <t xml:space="preserve">Empréstimo LP</t>
  </si>
  <si>
    <t xml:space="preserve">PREMISSAS TRIBUTÁRIAS</t>
  </si>
  <si>
    <t xml:space="preserve">Tranche 1</t>
  </si>
  <si>
    <t xml:space="preserve">Tranche 2</t>
  </si>
  <si>
    <t xml:space="preserve">Tipo de alíquota</t>
  </si>
  <si>
    <t xml:space="preserve">Lucro Real</t>
  </si>
  <si>
    <t xml:space="preserve">IR Base </t>
  </si>
  <si>
    <t xml:space="preserve">Aporte de Capital</t>
  </si>
  <si>
    <t xml:space="preserve">IR Adicional</t>
  </si>
  <si>
    <t xml:space="preserve">Saque Excedente de Caixa</t>
  </si>
  <si>
    <t xml:space="preserve">CSLL</t>
  </si>
  <si>
    <t xml:space="preserve">Geração Operacional de Caixa</t>
  </si>
  <si>
    <t xml:space="preserve">Pis / Cofins - Lucro Real</t>
  </si>
  <si>
    <t xml:space="preserve">ISS </t>
  </si>
  <si>
    <t xml:space="preserve">Crédito Pis/Cofins </t>
  </si>
  <si>
    <t xml:space="preserve">DEPRECIAÇÃO</t>
  </si>
  <si>
    <t xml:space="preserve">APORTES OBRIGATÓRIOS</t>
  </si>
  <si>
    <t xml:space="preserve">Ativo Fixo Líquido no Fim do Período de Avaliação</t>
  </si>
  <si>
    <t xml:space="preserve">Assinatura Contrato</t>
  </si>
  <si>
    <t xml:space="preserve">Até 12 Meses</t>
  </si>
  <si>
    <t xml:space="preserve">CMPC - Custo Médio Ponderado de Capital - Estádio Serra Dourada</t>
  </si>
  <si>
    <t xml:space="preserve">CAPM (Capital Asset Pricing Model)</t>
  </si>
  <si>
    <t xml:space="preserve">fontes:</t>
  </si>
  <si>
    <t xml:space="preserve">β</t>
  </si>
  <si>
    <t xml:space="preserve">Beta alavancado / setorial</t>
  </si>
  <si>
    <t xml:space="preserve">Damodaran</t>
  </si>
  <si>
    <t xml:space="preserve">Rf</t>
  </si>
  <si>
    <t xml:space="preserve">Taxa livre de Risco EUA</t>
  </si>
  <si>
    <t xml:space="preserve">T Bond - US treasury (10 anos)</t>
  </si>
  <si>
    <t xml:space="preserve">Rm</t>
  </si>
  <si>
    <t xml:space="preserve">Retorno Médio do Mercado</t>
  </si>
  <si>
    <t xml:space="preserve">Rf + Premium (KPMG)</t>
  </si>
  <si>
    <t xml:space="preserve">Rp</t>
  </si>
  <si>
    <t xml:space="preserve">Risco Brasil</t>
  </si>
  <si>
    <t xml:space="preserve">Rgf</t>
  </si>
  <si>
    <t xml:space="preserve">Risco Novo Negócio</t>
  </si>
  <si>
    <t xml:space="preserve">Inflação EUA</t>
  </si>
  <si>
    <t xml:space="preserve">Histórico</t>
  </si>
  <si>
    <t xml:space="preserve">fonte: US Department of Labor</t>
  </si>
  <si>
    <t xml:space="preserve">Inflação Brasil</t>
  </si>
  <si>
    <t xml:space="preserve">IPCA acumulado</t>
  </si>
  <si>
    <t xml:space="preserve">fonte: IBGE</t>
  </si>
  <si>
    <t xml:space="preserve">Rpais</t>
  </si>
  <si>
    <t xml:space="preserve">Ke</t>
  </si>
  <si>
    <t xml:space="preserve">Ke s infl</t>
  </si>
  <si>
    <t xml:space="preserve">TLP real</t>
  </si>
  <si>
    <t xml:space="preserve">spread bndes</t>
  </si>
  <si>
    <t xml:space="preserve">risco bndes</t>
  </si>
  <si>
    <t xml:space="preserve">Kd</t>
  </si>
  <si>
    <t xml:space="preserve">fonte: modelo econômico financeiro</t>
  </si>
  <si>
    <t xml:space="preserve">% Divida</t>
  </si>
  <si>
    <t xml:space="preserve">% Capital Próprio</t>
  </si>
  <si>
    <t xml:space="preserve">CMPC</t>
  </si>
  <si>
    <t xml:space="preserve">aliquota IRPJ/CSLL</t>
  </si>
  <si>
    <t xml:space="preserve">Eng/Entre/Recreation</t>
  </si>
  <si>
    <t xml:space="preserve">Unlevered</t>
  </si>
  <si>
    <t xml:space="preserve">Debt/Equity</t>
  </si>
  <si>
    <t xml:space="preserve">Tax Rate</t>
  </si>
  <si>
    <t xml:space="preserve">Levered</t>
  </si>
  <si>
    <t xml:space="preserve">Ano 1</t>
  </si>
  <si>
    <t xml:space="preserve">Ano 2</t>
  </si>
  <si>
    <t xml:space="preserve">Ano 3</t>
  </si>
  <si>
    <t xml:space="preserve">Ano 4</t>
  </si>
  <si>
    <t xml:space="preserve">Ano 5</t>
  </si>
  <si>
    <t xml:space="preserve">Ano 6</t>
  </si>
  <si>
    <t xml:space="preserve">Ano 7</t>
  </si>
  <si>
    <t xml:space="preserve">Ano 8</t>
  </si>
  <si>
    <t xml:space="preserve">Ano 9</t>
  </si>
  <si>
    <t xml:space="preserve">Ano 10</t>
  </si>
  <si>
    <t xml:space="preserve">CUSTOS/DESPESAS OPERACIONAIS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</si>
  <si>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</si>
  <si>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</si>
  <si>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</si>
  <si>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</si>
  <si>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</si>
  <si>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</si>
  <si>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</si>
  <si>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</si>
  <si>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</si>
  <si>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</si>
  <si>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</si>
  <si>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</si>
  <si>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Ano 0</t>
  </si>
  <si>
    <t xml:space="preserve">Ano 11</t>
  </si>
  <si>
    <t xml:space="preserve">Ano 12</t>
  </si>
  <si>
    <t xml:space="preserve">Ano 13</t>
  </si>
  <si>
    <t xml:space="preserve">Ano 14</t>
  </si>
  <si>
    <t xml:space="preserve">Ano 15</t>
  </si>
  <si>
    <t xml:space="preserve">Ano 16</t>
  </si>
  <si>
    <t xml:space="preserve">Ano 17</t>
  </si>
  <si>
    <t xml:space="preserve">Ano 18</t>
  </si>
  <si>
    <t xml:space="preserve">Ano 19</t>
  </si>
  <si>
    <t xml:space="preserve">Ano 20</t>
  </si>
  <si>
    <t xml:space="preserve">Ano 21</t>
  </si>
  <si>
    <t xml:space="preserve">Ano 22</t>
  </si>
  <si>
    <t xml:space="preserve">Ano 23</t>
  </si>
  <si>
    <t xml:space="preserve">Ano 24</t>
  </si>
  <si>
    <t xml:space="preserve">Ano 25</t>
  </si>
  <si>
    <t xml:space="preserve">Ano 26</t>
  </si>
  <si>
    <t xml:space="preserve">Ano 27</t>
  </si>
  <si>
    <t xml:space="preserve">Ano 28</t>
  </si>
  <si>
    <t xml:space="preserve">Ano 29</t>
  </si>
  <si>
    <t xml:space="preserve">Ano 30</t>
  </si>
  <si>
    <t xml:space="preserve">Ano 31</t>
  </si>
  <si>
    <t xml:space="preserve">Ano 32</t>
  </si>
  <si>
    <t xml:space="preserve">Ano 33</t>
  </si>
  <si>
    <t xml:space="preserve">Ano 34</t>
  </si>
  <si>
    <t xml:space="preserve">Ano 35</t>
  </si>
  <si>
    <t xml:space="preserve">Resumo dos Custos e Despesas Operacionais</t>
  </si>
  <si>
    <t xml:space="preserve">Custos e Despesas Operacionais</t>
  </si>
  <si>
    <t xml:space="preserve">Outras Despesas</t>
  </si>
  <si>
    <t xml:space="preserve">Total R$ Mil</t>
  </si>
  <si>
    <t xml:space="preserve">Total Custos e Despesas Operacionais</t>
  </si>
  <si>
    <t xml:space="preserve">Despesas de Operacão Real</t>
  </si>
  <si>
    <t xml:space="preserve">Outras Despesas Real</t>
  </si>
  <si>
    <t xml:space="preserve">Despesas de Operação Corrigida</t>
  </si>
  <si>
    <t xml:space="preserve">Outras Despesas Corrigida</t>
  </si>
  <si>
    <t xml:space="preserve">Fator de Correção</t>
  </si>
  <si>
    <t xml:space="preserve">N</t>
  </si>
  <si>
    <t xml:space="preserve">Custos e Despesas de Operacão</t>
  </si>
  <si>
    <t xml:space="preserve">SPE - Equipe de Gestão, Operação e Negócios</t>
  </si>
  <si>
    <t xml:space="preserve">Serviços Terceirizados</t>
  </si>
  <si>
    <t xml:space="preserve">Serviços de Manutenção e Conservação</t>
  </si>
  <si>
    <t xml:space="preserve">Materiais de Manutenção e Conservação</t>
  </si>
  <si>
    <t xml:space="preserve">IPTU</t>
  </si>
  <si>
    <t xml:space="preserve">Crédito de PIS/COFINS</t>
  </si>
  <si>
    <t xml:space="preserve">Utilities</t>
  </si>
  <si>
    <t xml:space="preserve">Despesas Administrativas</t>
  </si>
  <si>
    <t xml:space="preserve">Outras</t>
  </si>
  <si>
    <t xml:space="preserve">Ressarcimento dos Estudos</t>
  </si>
  <si>
    <t xml:space="preserve">Outorga Variável (% da Receita do ano anterior)</t>
  </si>
  <si>
    <t xml:space="preserve">Custos de Estruturação Financeira</t>
  </si>
  <si>
    <t xml:space="preserve">Ressarcimento Gastos pré-operacionais</t>
  </si>
  <si>
    <t xml:space="preserve">Financial Fee - Linha 1</t>
  </si>
  <si>
    <t xml:space="preserve">Financial Fee - Linha 2</t>
  </si>
  <si>
    <t xml:space="preserve">Financial Fee - Empréstimo Ponte</t>
  </si>
  <si>
    <t xml:space="preserve">PREMISSAS FINANCEIRAS</t>
  </si>
  <si>
    <t xml:space="preserve">Fator de Correção - IPCA</t>
  </si>
  <si>
    <t xml:space="preserve">Fator de Correção Receita</t>
  </si>
  <si>
    <t xml:space="preserve">Fator de Correção Despesas</t>
  </si>
  <si>
    <t xml:space="preserve">Fator de Correção Investimento</t>
  </si>
  <si>
    <t xml:space="preserve">PREMISSAS MACROECONÔMICAS</t>
  </si>
  <si>
    <t xml:space="preserve">Projeções</t>
  </si>
  <si>
    <t xml:space="preserve">Período</t>
  </si>
  <si>
    <t xml:space="preserve">SELIC </t>
  </si>
  <si>
    <t xml:space="preserve">SELIC Real</t>
  </si>
  <si>
    <t xml:space="preserve">Desconto Selic Real Acumulada</t>
  </si>
  <si>
    <t xml:space="preserve">(TLP + IPCA) **</t>
  </si>
  <si>
    <t xml:space="preserve">IPCA *</t>
  </si>
  <si>
    <t xml:space="preserve">PIB</t>
  </si>
  <si>
    <t xml:space="preserve">Fonte: Bradesco 24/11/2023</t>
  </si>
  <si>
    <t xml:space="preserve">* IPCA 2024 - acumulado de setembro 2023 até janeiro 2025</t>
  </si>
  <si>
    <t xml:space="preserve">** TLP - taxa de março 2024</t>
  </si>
  <si>
    <t xml:space="preserve">PREMISSAS DO FINANCIAMENTO</t>
  </si>
  <si>
    <t xml:space="preserve">Linha BNDES Project Finance</t>
  </si>
  <si>
    <t xml:space="preserve">Linha 2  - Banco Comercial - Debêntures</t>
  </si>
  <si>
    <t xml:space="preserve">Empréstimo - Ponte</t>
  </si>
  <si>
    <t xml:space="preserve">1ª tranche</t>
  </si>
  <si>
    <t xml:space="preserve">2ª tranche</t>
  </si>
  <si>
    <t xml:space="preserve"> Juros Bridge Loan Nominal</t>
  </si>
  <si>
    <t xml:space="preserve">Fonte</t>
  </si>
  <si>
    <t xml:space="preserve">BNDES</t>
  </si>
  <si>
    <t xml:space="preserve">Comercial</t>
  </si>
  <si>
    <t xml:space="preserve">(i) Indexador - TJLP</t>
  </si>
  <si>
    <t xml:space="preserve">Tipo Amortização</t>
  </si>
  <si>
    <t xml:space="preserve">SAC</t>
  </si>
  <si>
    <t xml:space="preserve">(ii) Spread Risco</t>
  </si>
  <si>
    <t xml:space="preserve">Participação nos Investimentos</t>
  </si>
  <si>
    <t xml:space="preserve">PRICE</t>
  </si>
  <si>
    <t xml:space="preserve">Financial Fee</t>
  </si>
  <si>
    <t xml:space="preserve">Juros Nominais</t>
  </si>
  <si>
    <t xml:space="preserve">Prazo Final da Amortização</t>
  </si>
  <si>
    <t xml:space="preserve">(i) Indexador - IPCA</t>
  </si>
  <si>
    <t xml:space="preserve">(ii) Remuneração Base</t>
  </si>
  <si>
    <t xml:space="preserve">(iii) Spread Risco</t>
  </si>
  <si>
    <t xml:space="preserve">Captação</t>
  </si>
  <si>
    <t xml:space="preserve">Início da Captação*</t>
  </si>
  <si>
    <t xml:space="preserve">Incluir valores na tabela abaixo</t>
  </si>
  <si>
    <t xml:space="preserve"> Juros Receita Financeira Nominal</t>
  </si>
  <si>
    <t xml:space="preserve">Final da Captação*</t>
  </si>
  <si>
    <t xml:space="preserve">(i) % da Selic</t>
  </si>
  <si>
    <t xml:space="preserve">Carência</t>
  </si>
  <si>
    <t xml:space="preserve">Início da Carência de Juros</t>
  </si>
  <si>
    <t xml:space="preserve">Início da Carência de Juros*</t>
  </si>
  <si>
    <t xml:space="preserve">Capital de Giro</t>
  </si>
  <si>
    <t xml:space="preserve">Final da Carência de Juros</t>
  </si>
  <si>
    <t xml:space="preserve">Final da Carência de Juros*</t>
  </si>
  <si>
    <t xml:space="preserve">Contas a Pagar</t>
  </si>
  <si>
    <t xml:space="preserve">Prazo Total</t>
  </si>
  <si>
    <t xml:space="preserve">Impostos a Pagar</t>
  </si>
  <si>
    <t xml:space="preserve">Início da Amortização*</t>
  </si>
  <si>
    <t xml:space="preserve">Contas a Receber</t>
  </si>
  <si>
    <t xml:space="preserve">Final da Amortização*</t>
  </si>
  <si>
    <t xml:space="preserve">Fee Fonte Financiadora</t>
  </si>
  <si>
    <t xml:space="preserve">Financial Advisory</t>
  </si>
  <si>
    <t xml:space="preserve">Legal Advisory</t>
  </si>
  <si>
    <t xml:space="preserve">* digitar sempre dia 01, mês referência e o ano completo com 4 dígitos</t>
  </si>
  <si>
    <t xml:space="preserve">Projeção Financiamento 2 - Debêntures</t>
  </si>
  <si>
    <t xml:space="preserve">Desembolsos</t>
  </si>
  <si>
    <t xml:space="preserve">Valor do desembolso - 1ª TRANCHE</t>
  </si>
  <si>
    <t xml:space="preserve">Valor do desembolso - 2ª TRANCHE</t>
  </si>
  <si>
    <t xml:space="preserve">Curva de Juros</t>
  </si>
  <si>
    <t xml:space="preserve">RECEITAS</t>
  </si>
  <si>
    <t xml:space="preserve">Receita de Operação</t>
  </si>
  <si>
    <t xml:space="preserve">Perda de Receita</t>
  </si>
  <si>
    <t xml:space="preserve">Receita Bruta Total</t>
  </si>
  <si>
    <t xml:space="preserve">Receita Financeira R$ mil</t>
  </si>
  <si>
    <t xml:space="preserve">Disponibilidade</t>
  </si>
  <si>
    <t xml:space="preserve">Caixa Mínimo</t>
  </si>
  <si>
    <t xml:space="preserve">Conta Reserva</t>
  </si>
  <si>
    <t xml:space="preserve">Receita Financeira Total</t>
  </si>
  <si>
    <t xml:space="preserve">Estádio Locação</t>
  </si>
  <si>
    <t xml:space="preserve">Locação - Jogos</t>
  </si>
  <si>
    <t xml:space="preserve">Valor por Locação</t>
  </si>
  <si>
    <t xml:space="preserve">Receita Bruta</t>
  </si>
  <si>
    <t xml:space="preserve">Quantidade</t>
  </si>
  <si>
    <t xml:space="preserve">Locação - Eventos</t>
  </si>
  <si>
    <t xml:space="preserve">Locação - Estacionamento</t>
  </si>
  <si>
    <t xml:space="preserve">Camarotes Tipo 1</t>
  </si>
  <si>
    <t xml:space="preserve">Camarotes Tipo 2</t>
  </si>
  <si>
    <t xml:space="preserve">Camarotes Tipo 3</t>
  </si>
  <si>
    <t xml:space="preserve">Estádio Acessórias</t>
  </si>
  <si>
    <t xml:space="preserve">Estacionamento - Jogos</t>
  </si>
  <si>
    <t xml:space="preserve">Ticket Médio</t>
  </si>
  <si>
    <t xml:space="preserve">Alimentos e Bebidas</t>
  </si>
  <si>
    <t xml:space="preserve">Estádio Mídia e Patrocínios</t>
  </si>
  <si>
    <t xml:space="preserve">Naming Rights</t>
  </si>
  <si>
    <t xml:space="preserve">Valor da Operação</t>
  </si>
  <si>
    <t xml:space="preserve">Sector Rights</t>
  </si>
  <si>
    <t xml:space="preserve">Ginásio Locação</t>
  </si>
  <si>
    <t xml:space="preserve">Locação Jogos</t>
  </si>
  <si>
    <t xml:space="preserve">Locação Eventos</t>
  </si>
  <si>
    <t xml:space="preserve">Ginásio Acessórias</t>
  </si>
  <si>
    <t xml:space="preserve">Estacionamento - Operação</t>
  </si>
  <si>
    <t xml:space="preserve">Ginásio Mídia e Patrocínios</t>
  </si>
  <si>
    <t xml:space="preserve">Prédio Norte</t>
  </si>
  <si>
    <t xml:space="preserve">Locação Térreo / Acesso</t>
  </si>
  <si>
    <t xml:space="preserve">1 Pavimento</t>
  </si>
  <si>
    <t xml:space="preserve">2 Pavimento</t>
  </si>
  <si>
    <t xml:space="preserve">Prédio Sul</t>
  </si>
  <si>
    <t xml:space="preserve">Outras Áreas</t>
  </si>
  <si>
    <t xml:space="preserve">Nível 10</t>
  </si>
  <si>
    <t xml:space="preserve">Nível 50</t>
  </si>
  <si>
    <t xml:space="preserve">Parque Poliesportivo</t>
  </si>
  <si>
    <t xml:space="preserve">Locação Campo de Futebol</t>
  </si>
  <si>
    <t xml:space="preserve">Quadra de Beach Tenis</t>
  </si>
  <si>
    <t xml:space="preserve">Quadra Poiesportiva</t>
  </si>
  <si>
    <t xml:space="preserve">Empreendimentos Associados</t>
  </si>
  <si>
    <t xml:space="preserve">Locação Prédio Funcional</t>
  </si>
  <si>
    <t xml:space="preserve">Estacionamento - Rotativo</t>
  </si>
  <si>
    <t xml:space="preserve">Estacionamento - Mensalista</t>
  </si>
  <si>
    <t xml:space="preserve">BALANÇO PATRIMONIAL - BP</t>
  </si>
  <si>
    <t xml:space="preserve">Ativo (R$)</t>
  </si>
  <si>
    <t xml:space="preserve">Ativo Circulante</t>
  </si>
  <si>
    <t xml:space="preserve">I</t>
  </si>
  <si>
    <t xml:space="preserve">Caixa Excedente</t>
  </si>
  <si>
    <t xml:space="preserve">Contas a receber</t>
  </si>
  <si>
    <t xml:space="preserve">Ativo Permanente</t>
  </si>
  <si>
    <t xml:space="preserve">II</t>
  </si>
  <si>
    <t xml:space="preserve">Imobilizado Líquido</t>
  </si>
  <si>
    <t xml:space="preserve">Imobilizado Bruto</t>
  </si>
  <si>
    <t xml:space="preserve">(-) Depreciação Acumulada</t>
  </si>
  <si>
    <t xml:space="preserve">Intangível Líquido</t>
  </si>
  <si>
    <t xml:space="preserve">Intangível Bruto</t>
  </si>
  <si>
    <t xml:space="preserve">ATIVO TOTAL</t>
  </si>
  <si>
    <t xml:space="preserve">III = I + II</t>
  </si>
  <si>
    <t xml:space="preserve">Passivo (em R$ mil)</t>
  </si>
  <si>
    <t xml:space="preserve">Passivo Circulante</t>
  </si>
  <si>
    <t xml:space="preserve">IV</t>
  </si>
  <si>
    <t xml:space="preserve">Contas a pagar</t>
  </si>
  <si>
    <t xml:space="preserve">Empréstimos - Curto Prazo</t>
  </si>
  <si>
    <t xml:space="preserve">Exigível a Longo Prazo</t>
  </si>
  <si>
    <t xml:space="preserve">V</t>
  </si>
  <si>
    <t xml:space="preserve">Empréstimos - Longo Prazo</t>
  </si>
  <si>
    <t xml:space="preserve">Patrimônio Líquido</t>
  </si>
  <si>
    <t xml:space="preserve">VI</t>
  </si>
  <si>
    <t xml:space="preserve">Capital Social</t>
  </si>
  <si>
    <t xml:space="preserve">Reserva Legal</t>
  </si>
  <si>
    <t xml:space="preserve">Lucro Acumulados depois da Distribuição</t>
  </si>
  <si>
    <t xml:space="preserve">Lucros Acumulados </t>
  </si>
  <si>
    <t xml:space="preserve">Lucros Acumulados - Reserva Legal</t>
  </si>
  <si>
    <t xml:space="preserve">Dividendos Distribuídos</t>
  </si>
  <si>
    <t xml:space="preserve">PASSIVO TOTAL</t>
  </si>
  <si>
    <t xml:space="preserve">VII = IV + V + VI</t>
  </si>
  <si>
    <t xml:space="preserve">Balance Check</t>
  </si>
  <si>
    <t xml:space="preserve">Diferença</t>
  </si>
  <si>
    <t xml:space="preserve">Alavancagem (Debt/Equity+Debt)</t>
  </si>
  <si>
    <t xml:space="preserve">Cálculo Capital de Giro</t>
  </si>
  <si>
    <t xml:space="preserve">AC - PC</t>
  </si>
  <si>
    <t xml:space="preserve">Variação</t>
  </si>
  <si>
    <t xml:space="preserve">INVESTIMENTOS</t>
  </si>
  <si>
    <t xml:space="preserve">Resumo dos Investimentos (R$ Mil)</t>
  </si>
  <si>
    <t xml:space="preserve">Outros (Outorga Fixa)</t>
  </si>
  <si>
    <t xml:space="preserve">Obras Civis</t>
  </si>
  <si>
    <t xml:space="preserve">Intervenções Obrigatórias</t>
  </si>
  <si>
    <t xml:space="preserve">Intervenções Opcionais (estacionamento ala oeste ou norte)</t>
  </si>
  <si>
    <t xml:space="preserve">Intervenções Opcionais (estacionamento ala sul)</t>
  </si>
  <si>
    <t xml:space="preserve">Investimento 6</t>
  </si>
  <si>
    <t xml:space="preserve">Ambiental</t>
  </si>
  <si>
    <t xml:space="preserve">Licenças</t>
  </si>
  <si>
    <t xml:space="preserve">A'</t>
  </si>
  <si>
    <t xml:space="preserve">Investimento 2</t>
  </si>
  <si>
    <t xml:space="preserve">Investimento 3</t>
  </si>
  <si>
    <t xml:space="preserve">Investimento 4</t>
  </si>
  <si>
    <t xml:space="preserve">Investimento 5</t>
  </si>
  <si>
    <t xml:space="preserve">Equipamentos</t>
  </si>
  <si>
    <t xml:space="preserve">Veículos e Equipamentos</t>
  </si>
  <si>
    <t xml:space="preserve">Reinvestimento Veículos e Equipamentos</t>
  </si>
  <si>
    <t xml:space="preserve">Outros</t>
  </si>
  <si>
    <t xml:space="preserve">Outorga Fixa</t>
  </si>
  <si>
    <t xml:space="preserve">DEMONSTRAÇÃO DE RESULTADO</t>
  </si>
  <si>
    <t xml:space="preserve">DRE (R$)</t>
  </si>
  <si>
    <t xml:space="preserve">TOTAL</t>
  </si>
  <si>
    <t xml:space="preserve">(-) Deduções da Receita</t>
  </si>
  <si>
    <t xml:space="preserve">PIS / COFINS</t>
  </si>
  <si>
    <t xml:space="preserve">ISS / ICMS</t>
  </si>
  <si>
    <t xml:space="preserve">Receita Líquida</t>
  </si>
  <si>
    <t xml:space="preserve">(-) Despesas Operacionais</t>
  </si>
  <si>
    <t xml:space="preserve">Despesas de Adm. e Operação</t>
  </si>
  <si>
    <t xml:space="preserve">Lucro Bruto</t>
  </si>
  <si>
    <t xml:space="preserve">(-) Outras Despesas</t>
  </si>
  <si>
    <t xml:space="preserve">Despesas Diversas</t>
  </si>
  <si>
    <t xml:space="preserve">EBITDA</t>
  </si>
  <si>
    <t xml:space="preserve">% Margem EBITDA</t>
  </si>
  <si>
    <t xml:space="preserve">(-) Depreciação</t>
  </si>
  <si>
    <t xml:space="preserve">(-) Amortização</t>
  </si>
  <si>
    <t xml:space="preserve">EBIT</t>
  </si>
  <si>
    <t xml:space="preserve">Resultado Financeiro</t>
  </si>
  <si>
    <t xml:space="preserve">(+) Receita Financeira</t>
  </si>
  <si>
    <t xml:space="preserve">(-) Despesa de Juros</t>
  </si>
  <si>
    <t xml:space="preserve">(-) Financial Fee</t>
  </si>
  <si>
    <t xml:space="preserve">EBT</t>
  </si>
  <si>
    <t xml:space="preserve">(-) IR </t>
  </si>
  <si>
    <t xml:space="preserve">(-) CSLL</t>
  </si>
  <si>
    <t xml:space="preserve">Lucro Líquido</t>
  </si>
  <si>
    <t xml:space="preserve">% Margem Líquida</t>
  </si>
  <si>
    <t xml:space="preserve">Lucro Líquido Acumulado</t>
  </si>
  <si>
    <t xml:space="preserve">Chek IR/CSLL</t>
  </si>
  <si>
    <t xml:space="preserve">FLUXO DE CAIXA INDIRETO</t>
  </si>
  <si>
    <t xml:space="preserve">Fluxo de Caixa do Projeto (R$)</t>
  </si>
  <si>
    <t xml:space="preserve">Atividades Operacionais</t>
  </si>
  <si>
    <t xml:space="preserve">(+/-) EBIT</t>
  </si>
  <si>
    <t xml:space="preserve">(+) Depreciação</t>
  </si>
  <si>
    <t xml:space="preserve">(+/-) Variação de capital de giro</t>
  </si>
  <si>
    <t xml:space="preserve">(-) IR/CSLL do PROJETO</t>
  </si>
  <si>
    <t xml:space="preserve">Atividades de Investimento</t>
  </si>
  <si>
    <t xml:space="preserve">(-) Investimentos  </t>
  </si>
  <si>
    <t xml:space="preserve">(=) Fluxo de Caixa Líquido do Projeto</t>
  </si>
  <si>
    <t xml:space="preserve">TIR do projeto</t>
  </si>
  <si>
    <t xml:space="preserve">Payback do projeto</t>
  </si>
  <si>
    <t xml:space="preserve">VPL</t>
  </si>
  <si>
    <t xml:space="preserve">Fluxo de Caixa Alavancado (R$)</t>
  </si>
  <si>
    <t xml:space="preserve">1) Atividades Operacionais</t>
  </si>
  <si>
    <t xml:space="preserve">(+/-) Resultado do Exercício</t>
  </si>
  <si>
    <t xml:space="preserve">(+) Despesas de Juros (DRE)</t>
  </si>
  <si>
    <t xml:space="preserve">2) Atividades de Investimento</t>
  </si>
  <si>
    <t xml:space="preserve">(-) Investimentos</t>
  </si>
  <si>
    <t xml:space="preserve">3) Atividades de Financiamento</t>
  </si>
  <si>
    <t xml:space="preserve">III</t>
  </si>
  <si>
    <t xml:space="preserve">(+) Empréstimos</t>
  </si>
  <si>
    <t xml:space="preserve">`</t>
  </si>
  <si>
    <t xml:space="preserve">(-) Juros Pagos</t>
  </si>
  <si>
    <t xml:space="preserve">(-) Amortização da Dívida</t>
  </si>
  <si>
    <t xml:space="preserve">(+/-) Conta Reserva</t>
  </si>
  <si>
    <t xml:space="preserve">(+/-) Caixa Mínimo</t>
  </si>
  <si>
    <t xml:space="preserve">(=) Fluxo de caixa Alavancado</t>
  </si>
  <si>
    <t xml:space="preserve">IV = I + II + III</t>
  </si>
  <si>
    <t xml:space="preserve">TIR Alavancada</t>
  </si>
  <si>
    <t xml:space="preserve">ICSD</t>
  </si>
  <si>
    <t xml:space="preserve">(EBITDA - IR - CSLL +/- Capital de Giro) / (Amortização + Juros)</t>
  </si>
  <si>
    <t xml:space="preserve">Fluxo de Caixa do Acionista (R$)</t>
  </si>
  <si>
    <t xml:space="preserve">(-) Aporte de Capital</t>
  </si>
  <si>
    <t xml:space="preserve">(+) Redução de Capital</t>
  </si>
  <si>
    <t xml:space="preserve">(+) Dividendos </t>
  </si>
  <si>
    <t xml:space="preserve">Fluxo do Acionista</t>
  </si>
  <si>
    <t xml:space="preserve">TIR do Acionista</t>
  </si>
  <si>
    <t xml:space="preserve">Fluxo de Caixa Livre (R$)</t>
  </si>
  <si>
    <t xml:space="preserve">(-) Receita Financeira Caixa Excedente</t>
  </si>
  <si>
    <t xml:space="preserve">(+) Aporte Inicial</t>
  </si>
  <si>
    <t xml:space="preserve">(+/-) Aporte/Cobertura de Caixa</t>
  </si>
  <si>
    <t xml:space="preserve">Saldo de Caixa - FCL</t>
  </si>
  <si>
    <t xml:space="preserve">Fluxo do Acionista - FCL</t>
  </si>
  <si>
    <t xml:space="preserve">VPL Fluxo de Caixa Livre</t>
  </si>
  <si>
    <t xml:space="preserve">Reserva Legal / Conta Reserva / Pagamento CAP</t>
  </si>
  <si>
    <t xml:space="preserve">(a) - Reserva Legal Acumulada</t>
  </si>
  <si>
    <t xml:space="preserve">(b) - Conta Reserva</t>
  </si>
  <si>
    <t xml:space="preserve">Var (b)</t>
  </si>
  <si>
    <t xml:space="preserve">(c) - Caixa Mínimo</t>
  </si>
  <si>
    <t xml:space="preserve">Var (c)</t>
  </si>
  <si>
    <t xml:space="preserve">(b) + (c) = Caixa Vinculado</t>
  </si>
  <si>
    <t xml:space="preserve">(+/-) Necessidade de Caixa</t>
  </si>
  <si>
    <t xml:space="preserve">Movimentação de caixa excedente</t>
  </si>
  <si>
    <t xml:space="preserve">Caixa Início do Período</t>
  </si>
  <si>
    <t xml:space="preserve">(+) Caixa Operação</t>
  </si>
  <si>
    <t xml:space="preserve">(+) Aporte de Capital</t>
  </si>
  <si>
    <t xml:space="preserve">(-) Dividendos</t>
  </si>
  <si>
    <t xml:space="preserve">Caixa Fim do Período</t>
  </si>
  <si>
    <t xml:space="preserve">Controle Dividendos</t>
  </si>
  <si>
    <t xml:space="preserve">Lucro Acumulado</t>
  </si>
  <si>
    <t xml:space="preserve">Saldo de Caixa</t>
  </si>
  <si>
    <t xml:space="preserve">FLUXO DE CAIXA DIRETO</t>
  </si>
  <si>
    <t xml:space="preserve">FCD (R$)</t>
  </si>
  <si>
    <t xml:space="preserve">Entradas Operacionais</t>
  </si>
  <si>
    <t xml:space="preserve">Receitas Acessórias</t>
  </si>
  <si>
    <t xml:space="preserve">Saídas Operacionais</t>
  </si>
  <si>
    <t xml:space="preserve">Impostos</t>
  </si>
  <si>
    <t xml:space="preserve">Custos e Despesas</t>
  </si>
  <si>
    <t xml:space="preserve">Fluxo de Caixa do Projeto</t>
  </si>
  <si>
    <t xml:space="preserve">Fluxo de Caixa Alavancado</t>
  </si>
  <si>
    <t xml:space="preserve">TIR Alavancado</t>
  </si>
  <si>
    <t xml:space="preserve">CÁLCULO DE IMPOSTOS </t>
  </si>
  <si>
    <t xml:space="preserve">Cálculo do Imposto sobre a Receita Bruta</t>
  </si>
  <si>
    <t xml:space="preserve">Regime Não Cumulativo</t>
  </si>
  <si>
    <t xml:space="preserve">Custos Operacionais </t>
  </si>
  <si>
    <t xml:space="preserve">Depreciação</t>
  </si>
  <si>
    <t xml:space="preserve">PIS e COFINS</t>
  </si>
  <si>
    <t xml:space="preserve">ISS</t>
  </si>
  <si>
    <t xml:space="preserve">ITBI</t>
  </si>
  <si>
    <t xml:space="preserve">Cálculo do Imposto TIR do Projeto</t>
  </si>
  <si>
    <t xml:space="preserve">(+) Custos Pré-Operacionais</t>
  </si>
  <si>
    <t xml:space="preserve">(-) Depreciação e Amortização do Resultado</t>
  </si>
  <si>
    <t xml:space="preserve">(+) Depreciação e Amortização Dedutível</t>
  </si>
  <si>
    <t xml:space="preserve">Base Tributável</t>
  </si>
  <si>
    <t xml:space="preserve">Cálculo Prejuízo Fiscal</t>
  </si>
  <si>
    <t xml:space="preserve">Saldo inicial de prejuízos fiscais</t>
  </si>
  <si>
    <t xml:space="preserve">Prejuízos fiscais</t>
  </si>
  <si>
    <t xml:space="preserve">Aproveitamento de prejuízos fiscais</t>
  </si>
  <si>
    <t xml:space="preserve">Saldo final de prejuízos fiscais</t>
  </si>
  <si>
    <t xml:space="preserve">(-) IR Adicional</t>
  </si>
  <si>
    <t xml:space="preserve">Cálculo do Imposto DRE</t>
  </si>
  <si>
    <t xml:space="preserve">FINANCIAMENTO</t>
  </si>
  <si>
    <t xml:space="preserve">Consolidado</t>
  </si>
  <si>
    <t xml:space="preserve">ANUAL</t>
  </si>
  <si>
    <t xml:space="preserve">Saldo inicial</t>
  </si>
  <si>
    <t xml:space="preserve">Novo funding (Caixa)</t>
  </si>
  <si>
    <t xml:space="preserve">Juros apropriados (DRE)</t>
  </si>
  <si>
    <t xml:space="preserve">Juros pagos (Caixa)</t>
  </si>
  <si>
    <t xml:space="preserve">Amortização principal (Caixa)</t>
  </si>
  <si>
    <t xml:space="preserve">Valor da Parcela (Caixa)</t>
  </si>
  <si>
    <t xml:space="preserve">Saldo final (Balanço)</t>
  </si>
  <si>
    <t xml:space="preserve">Saldo Curto Prazo</t>
  </si>
  <si>
    <t xml:space="preserve">Saldo Longo Prazo</t>
  </si>
  <si>
    <t xml:space="preserve">Fee de estruturação</t>
  </si>
  <si>
    <t xml:space="preserve">Indíce de Cobertura do Serviço da Dívida</t>
  </si>
  <si>
    <t xml:space="preserve">n/a</t>
  </si>
  <si>
    <t xml:space="preserve">Ebitda</t>
  </si>
  <si>
    <t xml:space="preserve">Variação Capital Giro</t>
  </si>
  <si>
    <t xml:space="preserve">Serviço da Dívida</t>
  </si>
  <si>
    <t xml:space="preserve">Linha 1</t>
  </si>
  <si>
    <t xml:space="preserve">Amortização</t>
  </si>
  <si>
    <t xml:space="preserve">Início Carência Juros</t>
  </si>
  <si>
    <t xml:space="preserve">Início da Amortização</t>
  </si>
  <si>
    <t xml:space="preserve">Participação nos Investimentos -SAC</t>
  </si>
  <si>
    <t xml:space="preserve">Final Carência Juros</t>
  </si>
  <si>
    <t xml:space="preserve">Final da Amortização</t>
  </si>
  <si>
    <t xml:space="preserve">Participação nos Investimentos - PRICE</t>
  </si>
  <si>
    <t xml:space="preserve">Início da Captação</t>
  </si>
  <si>
    <t xml:space="preserve">Fim da Captação</t>
  </si>
  <si>
    <t xml:space="preserve">Projeção Financiamento 1 - BNDES</t>
  </si>
  <si>
    <t xml:space="preserve">Taxas:</t>
  </si>
  <si>
    <t xml:space="preserve">Indexador</t>
  </si>
  <si>
    <t xml:space="preserve">TJLP</t>
  </si>
  <si>
    <t xml:space="preserve">Remuneração + Spread</t>
  </si>
  <si>
    <t xml:space="preserve">Taxa Total</t>
  </si>
  <si>
    <t xml:space="preserve">Prazos:</t>
  </si>
  <si>
    <t xml:space="preserve">Período de Carência de Juros</t>
  </si>
  <si>
    <t xml:space="preserve">Parcelas Pagas</t>
  </si>
  <si>
    <t xml:space="preserve">Parcelas Remanescentes</t>
  </si>
  <si>
    <t xml:space="preserve">Desembolsos - 1ª parcela</t>
  </si>
  <si>
    <t xml:space="preserve">Desembolsos - demais parcelas</t>
  </si>
  <si>
    <t xml:space="preserve">Projeção:</t>
  </si>
  <si>
    <t xml:space="preserve">Totais</t>
  </si>
  <si>
    <t xml:space="preserve">2022</t>
  </si>
  <si>
    <t xml:space="preserve">2023</t>
  </si>
  <si>
    <t xml:space="preserve">Linha 2 - 1ª TRANCHE</t>
  </si>
  <si>
    <t xml:space="preserve">Prazo Amortização</t>
  </si>
  <si>
    <t xml:space="preserve"> </t>
  </si>
  <si>
    <t xml:space="preserve">PRICE - 1ª TRANCHE</t>
  </si>
  <si>
    <t xml:space="preserve">2025</t>
  </si>
  <si>
    <t xml:space="preserve">2026</t>
  </si>
  <si>
    <t xml:space="preserve">2027</t>
  </si>
  <si>
    <t xml:space="preserve">Linha 2 - 2ª TRANCHE</t>
  </si>
  <si>
    <t xml:space="preserve">PRICE - 2ª TRANCHE</t>
  </si>
  <si>
    <t xml:space="preserve">2024</t>
  </si>
  <si>
    <t xml:space="preserve">Projeção Financiamento - EMPRÉSTIMO PONTE</t>
  </si>
  <si>
    <t xml:space="preserve">Investimentos </t>
  </si>
  <si>
    <t xml:space="preserve">Depreciação Acumulada</t>
  </si>
  <si>
    <t xml:space="preserve">Taxa de Depreciação Anual Média:</t>
  </si>
  <si>
    <t xml:space="preserve">Valor Residual?</t>
  </si>
  <si>
    <t xml:space="preserve">Não</t>
  </si>
  <si>
    <t xml:space="preserve">Imobilizado Líquido Inicial</t>
  </si>
  <si>
    <t xml:space="preserve">Investimento do Período</t>
  </si>
  <si>
    <t xml:space="preserve">sim</t>
  </si>
  <si>
    <t xml:space="preserve">Estádio</t>
  </si>
  <si>
    <t xml:space="preserve">Ginásio</t>
  </si>
  <si>
    <t xml:space="preserve">ABL</t>
  </si>
  <si>
    <t xml:space="preserve">ANÁLISE DE SENSIBILIDADE</t>
  </si>
  <si>
    <t xml:space="preserve">DEMANDA</t>
  </si>
  <si>
    <t xml:space="preserve">TIR</t>
  </si>
  <si>
    <t xml:space="preserve">CAPEX </t>
  </si>
  <si>
    <t xml:space="preserve">OPEX</t>
  </si>
  <si>
    <t xml:space="preserve">PRODUTOS E SERVIÇOS</t>
  </si>
  <si>
    <t xml:space="preserve">Q ANUAL</t>
  </si>
  <si>
    <t xml:space="preserve">P UNITÁRIO</t>
  </si>
  <si>
    <t xml:space="preserve">% Utilização</t>
  </si>
  <si>
    <t xml:space="preserve">VALOR</t>
  </si>
  <si>
    <t xml:space="preserve">CUSTOS E DESPESAS DA OPERAÇÃO</t>
  </si>
  <si>
    <t xml:space="preserve">Custo dos Produtos Vendidos (ITBI)</t>
  </si>
  <si>
    <t xml:space="preserve">OUTRAS DESPESAS</t>
  </si>
  <si>
    <t xml:space="preserve">Outorga Variável</t>
  </si>
  <si>
    <t xml:space="preserve">Empréstimos</t>
  </si>
  <si>
    <t xml:space="preserve"> Ano 3</t>
  </si>
  <si>
    <t xml:space="preserve">Estacionameto - Rotativo</t>
  </si>
  <si>
    <t xml:space="preserve">Estacionameto - Mensalista</t>
  </si>
  <si>
    <t xml:space="preserve">Custos e Despesas Totais</t>
  </si>
  <si>
    <t xml:space="preserve">Dúvidas</t>
  </si>
  <si>
    <t xml:space="preserve">Significado ano -1, Ano 0, Ano 1 e Ano 2</t>
  </si>
  <si>
    <t xml:space="preserve">Ajustar para 10 anos</t>
  </si>
  <si>
    <t xml:space="preserve">Por que 6 anos?</t>
  </si>
  <si>
    <t xml:space="preserve">Parque já existe?</t>
  </si>
  <si>
    <t xml:space="preserve">Participação acionistas</t>
  </si>
  <si>
    <t xml:space="preserve">Aportes</t>
  </si>
  <si>
    <t xml:space="preserve">O que vende na loja?</t>
  </si>
  <si>
    <t xml:space="preserve">Souveniers, roupas, bonecos, etc</t>
  </si>
  <si>
    <t xml:space="preserve">Estacionamento aluguel ou operação?</t>
  </si>
  <si>
    <t xml:space="preserve">Operação terceirizada</t>
  </si>
  <si>
    <t xml:space="preserve">Alíquota ISS da cidade (que cidade?) - Olímpia</t>
  </si>
  <si>
    <t xml:space="preserve">Anexo II item 3.03</t>
  </si>
  <si>
    <t xml:space="preserve">Lei complementar 212 2/10/18</t>
  </si>
  <si>
    <t xml:space="preserve">Patrocínio - tributaçào</t>
  </si>
  <si>
    <t xml:space="preserve">= serviço publicidade</t>
  </si>
  <si>
    <t xml:space="preserve">Anexo II item 17.06</t>
  </si>
  <si>
    <t xml:space="preserve">Left</t>
  </si>
  <si>
    <t xml:space="preserve">Top</t>
  </si>
  <si>
    <t xml:space="preserve">Right</t>
  </si>
  <si>
    <t xml:space="preserve">Bottom</t>
  </si>
  <si>
    <t xml:space="preserve">Ref</t>
  </si>
  <si>
    <t xml:space="preserve">$A$1:$I$6</t>
  </si>
</sst>
</file>

<file path=xl/styles.xml><?xml version="1.0" encoding="utf-8"?>
<styleSheet xmlns="http://schemas.openxmlformats.org/spreadsheetml/2006/main">
  <numFmts count="42">
    <numFmt numFmtId="164" formatCode="General"/>
    <numFmt numFmtId="165" formatCode="@"/>
    <numFmt numFmtId="166" formatCode="m/d/yyyy"/>
    <numFmt numFmtId="167" formatCode="0.00%"/>
    <numFmt numFmtId="168" formatCode="0.0%"/>
    <numFmt numFmtId="169" formatCode="#,##0"/>
    <numFmt numFmtId="170" formatCode="_(* #,##0.00_);_(* \(#,##0.00\);_(* \-??_);_(@_)"/>
    <numFmt numFmtId="171" formatCode="0%"/>
    <numFmt numFmtId="172" formatCode="#,##0_ ;[RED]\-#,##0\ "/>
    <numFmt numFmtId="173" formatCode="#,##0.0_ ;[RED]\-#,##0.0\ "/>
    <numFmt numFmtId="174" formatCode="[GREEN]General"/>
    <numFmt numFmtId="175" formatCode="General"/>
    <numFmt numFmtId="176" formatCode="0.00"/>
    <numFmt numFmtId="177" formatCode="_(* #,##0_);_(* \(#,##0\);_(* \-??_);_(@_)"/>
    <numFmt numFmtId="178" formatCode="\ 0&quot; anos&quot;"/>
    <numFmt numFmtId="179" formatCode="General&quot; dias&quot;"/>
    <numFmt numFmtId="180" formatCode="General&quot; Meses&quot;"/>
    <numFmt numFmtId="181" formatCode="&quot;Ano &quot;General"/>
    <numFmt numFmtId="182" formatCode="0"/>
    <numFmt numFmtId="183" formatCode="General&quot; anos&quot;"/>
    <numFmt numFmtId="184" formatCode="mmm\-yy"/>
    <numFmt numFmtId="185" formatCode="0&quot; anos&quot;"/>
    <numFmt numFmtId="186" formatCode="#,##0;[RED]#,##0"/>
    <numFmt numFmtId="187" formatCode="#,##0.000"/>
    <numFmt numFmtId="188" formatCode="d\-mmm\-yy"/>
    <numFmt numFmtId="189" formatCode="0.00_);\(0.00\)"/>
    <numFmt numFmtId="190" formatCode="0.000_);\(0.000\)"/>
    <numFmt numFmtId="191" formatCode="0.000"/>
    <numFmt numFmtId="192" formatCode="0.0000"/>
    <numFmt numFmtId="193" formatCode="General&quot; 000&quot;"/>
    <numFmt numFmtId="194" formatCode="#,##0&quot; ano&quot;"/>
    <numFmt numFmtId="195" formatCode="#,##0_);\(#,##0\)"/>
    <numFmt numFmtId="196" formatCode="&quot;R$ &quot;#,##0_);[RED]&quot;(R$ &quot;#,##0\)"/>
    <numFmt numFmtId="197" formatCode="#,##0.00"/>
    <numFmt numFmtId="198" formatCode="#,##0_);[RED]\(#,##0\)"/>
    <numFmt numFmtId="199" formatCode="#,##0.0"/>
    <numFmt numFmtId="200" formatCode="_-* #,##0.00_-;\-* #,##0.00_-;_-* \-??_-;_-@"/>
    <numFmt numFmtId="201" formatCode="#,##0_ ;\-#,##0\ "/>
    <numFmt numFmtId="202" formatCode="0.000000"/>
    <numFmt numFmtId="203" formatCode="#,##0.00_);\(#,##0.00\)"/>
    <numFmt numFmtId="204" formatCode="&quot;R$ &quot;#,##0.00;[RED]&quot;-R$ &quot;#,##0.00"/>
    <numFmt numFmtId="205" formatCode="_(* #,##0.000_);_(* \(#,##0.000\);_(* \-??_);_(@_)"/>
  </numFmts>
  <fonts count="7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10"/>
      <color rgb="FF3366FF"/>
      <name val="Arial"/>
      <family val="0"/>
      <charset val="1"/>
    </font>
    <font>
      <sz val="15"/>
      <color rgb="FF003366"/>
      <name val="Kpmg logo"/>
      <family val="0"/>
      <charset val="1"/>
    </font>
    <font>
      <b val="true"/>
      <sz val="22"/>
      <color rgb="FF003366"/>
      <name val="Arial"/>
      <family val="0"/>
      <charset val="1"/>
    </font>
    <font>
      <sz val="22"/>
      <color rgb="FF003366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24"/>
      <color rgb="FF003366"/>
      <name val="Arial"/>
      <family val="0"/>
      <charset val="1"/>
    </font>
    <font>
      <b val="true"/>
      <sz val="14"/>
      <color rgb="FF003366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rgb="FF003366"/>
      <name val="Arial"/>
      <family val="0"/>
      <charset val="1"/>
    </font>
    <font>
      <sz val="12"/>
      <color rgb="FF000000"/>
      <name val="Arial"/>
      <family val="0"/>
      <charset val="1"/>
    </font>
    <font>
      <sz val="12"/>
      <color rgb="FF3366FF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b val="true"/>
      <sz val="12"/>
      <color rgb="FF003366"/>
      <name val="Arial"/>
      <family val="0"/>
      <charset val="1"/>
    </font>
    <font>
      <b val="true"/>
      <sz val="12"/>
      <color rgb="FF0000FF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0"/>
      <color rgb="FF333399"/>
      <name val="Kpmg logo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8"/>
      <color rgb="FF0000FF"/>
      <name val="Arial"/>
      <family val="0"/>
      <charset val="1"/>
    </font>
    <font>
      <b val="true"/>
      <sz val="8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b val="true"/>
      <sz val="8"/>
      <color rgb="FF00FF00"/>
      <name val="Arial"/>
      <family val="0"/>
      <charset val="1"/>
    </font>
    <font>
      <i val="true"/>
      <sz val="6"/>
      <color rgb="FFC4BD97"/>
      <name val="Arial"/>
      <family val="0"/>
      <charset val="1"/>
    </font>
    <font>
      <sz val="8"/>
      <color rgb="FF0000FF"/>
      <name val="Arial"/>
      <family val="0"/>
      <charset val="1"/>
    </font>
    <font>
      <sz val="10"/>
      <color rgb="FF000000"/>
      <name val="Arial Narrow"/>
      <family val="0"/>
      <charset val="1"/>
    </font>
    <font>
      <b val="true"/>
      <sz val="10"/>
      <color rgb="FF0000FF"/>
      <name val="Arial"/>
      <family val="0"/>
      <charset val="1"/>
    </font>
    <font>
      <b val="true"/>
      <u val="single"/>
      <sz val="14"/>
      <color rgb="FF002060"/>
      <name val="Calibri"/>
      <family val="0"/>
      <charset val="1"/>
    </font>
    <font>
      <sz val="11"/>
      <color rgb="FF002060"/>
      <name val="Calibri"/>
      <family val="0"/>
      <charset val="1"/>
    </font>
    <font>
      <b val="true"/>
      <i val="true"/>
      <sz val="11"/>
      <color rgb="FF7F7F7F"/>
      <name val="Calibri"/>
      <family val="0"/>
      <charset val="1"/>
    </font>
    <font>
      <b val="true"/>
      <sz val="11"/>
      <color rgb="FF002060"/>
      <name val="Calibri"/>
      <family val="0"/>
      <charset val="1"/>
    </font>
    <font>
      <sz val="10"/>
      <color rgb="FFFF0000"/>
      <name val="Arial"/>
      <family val="0"/>
      <charset val="1"/>
    </font>
    <font>
      <sz val="11"/>
      <color rgb="FF244061"/>
      <name val="Calibri"/>
      <family val="0"/>
      <charset val="1"/>
    </font>
    <font>
      <b val="true"/>
      <sz val="11"/>
      <color rgb="FF24406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FFFFFF"/>
      <name val="Arial"/>
      <family val="0"/>
      <charset val="1"/>
    </font>
    <font>
      <b val="true"/>
      <sz val="8"/>
      <color rgb="FFFF0000"/>
      <name val="Arial"/>
      <family val="0"/>
      <charset val="1"/>
    </font>
    <font>
      <sz val="8"/>
      <color rgb="FF969696"/>
      <name val="Arial"/>
      <family val="0"/>
      <charset val="1"/>
    </font>
    <font>
      <sz val="10"/>
      <color rgb="FFD8D8D8"/>
      <name val="Arial"/>
      <family val="0"/>
      <charset val="1"/>
    </font>
    <font>
      <i val="true"/>
      <sz val="8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color rgb="FFFF0000"/>
      <name val="Arial"/>
      <family val="0"/>
      <charset val="1"/>
    </font>
    <font>
      <sz val="8"/>
      <color rgb="FFFF0000"/>
      <name val="Arial"/>
      <family val="0"/>
      <charset val="1"/>
    </font>
    <font>
      <sz val="8"/>
      <color rgb="FF003366"/>
      <name val="Arial"/>
      <family val="0"/>
      <charset val="1"/>
    </font>
    <font>
      <b val="true"/>
      <sz val="8"/>
      <color rgb="FF002060"/>
      <name val="Arial"/>
      <family val="0"/>
      <charset val="1"/>
    </font>
    <font>
      <i val="true"/>
      <sz val="8"/>
      <color rgb="FF7F7F7F"/>
      <name val="Arial"/>
      <family val="0"/>
      <charset val="1"/>
    </font>
    <font>
      <sz val="8"/>
      <color rgb="FF003366"/>
      <name val="Kpmg logo"/>
      <family val="0"/>
      <charset val="1"/>
    </font>
    <font>
      <sz val="8"/>
      <color rgb="FF333399"/>
      <name val="Kpmg logo"/>
      <family val="0"/>
      <charset val="1"/>
    </font>
    <font>
      <i val="true"/>
      <sz val="8"/>
      <color rgb="FF000000"/>
      <name val="Calibri"/>
      <family val="0"/>
      <charset val="1"/>
    </font>
    <font>
      <b val="true"/>
      <i val="true"/>
      <sz val="8"/>
      <color rgb="FF000000"/>
      <name val="Calibri"/>
      <family val="0"/>
      <charset val="1"/>
    </font>
    <font>
      <b val="true"/>
      <u val="single"/>
      <sz val="8"/>
      <color rgb="FF000000"/>
      <name val="Arial"/>
      <family val="0"/>
      <charset val="1"/>
    </font>
    <font>
      <i val="true"/>
      <sz val="8"/>
      <color rgb="FF938953"/>
      <name val="Arial"/>
      <family val="0"/>
      <charset val="1"/>
    </font>
    <font>
      <sz val="8"/>
      <color rgb="FFC0C0C0"/>
      <name val="Arial"/>
      <family val="0"/>
      <charset val="1"/>
    </font>
    <font>
      <u val="single"/>
      <sz val="8"/>
      <color rgb="FF000000"/>
      <name val="Arial"/>
      <family val="0"/>
      <charset val="1"/>
    </font>
    <font>
      <sz val="9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u val="single"/>
      <sz val="9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4"/>
      <color rgb="FF757575"/>
      <name val="Calibri"/>
      <family val="2"/>
    </font>
    <font>
      <sz val="9"/>
      <color rgb="FF000000"/>
      <name val="Calibri"/>
      <family val="2"/>
    </font>
    <font>
      <sz val="9"/>
      <color rgb="FF1A1A1A"/>
      <name val="Calibri"/>
      <family val="2"/>
    </font>
    <font>
      <sz val="14"/>
      <color rgb="FF757575"/>
      <name val="Arial"/>
      <family val="2"/>
    </font>
    <font>
      <sz val="9"/>
      <color rgb="FF1A1A1A"/>
      <name val="Arial"/>
      <family val="2"/>
    </font>
    <font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666699"/>
        <bgColor rgb="FF8064A2"/>
      </patternFill>
    </fill>
    <fill>
      <patternFill patternType="solid">
        <fgColor rgb="FFD6E3BC"/>
        <bgColor rgb="FFD8E4BC"/>
      </patternFill>
    </fill>
    <fill>
      <patternFill patternType="solid">
        <fgColor rgb="FFD8E4BC"/>
        <bgColor rgb="FFD6E3BC"/>
      </patternFill>
    </fill>
    <fill>
      <patternFill patternType="solid">
        <fgColor rgb="FFFFFF99"/>
        <bgColor rgb="FFEEECE1"/>
      </patternFill>
    </fill>
    <fill>
      <patternFill patternType="solid">
        <fgColor rgb="FFFF0000"/>
        <bgColor rgb="FF993300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FF"/>
      </patternFill>
    </fill>
    <fill>
      <patternFill patternType="solid">
        <fgColor rgb="FFBFBFBF"/>
        <bgColor rgb="FFC0C0C0"/>
      </patternFill>
    </fill>
    <fill>
      <patternFill patternType="solid">
        <fgColor rgb="FFEAEAEA"/>
        <bgColor rgb="FFEEECE1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000000"/>
        <bgColor rgb="FF1A1A1A"/>
      </patternFill>
    </fill>
    <fill>
      <patternFill patternType="solid">
        <fgColor rgb="FF000080"/>
        <bgColor rgb="FF002060"/>
      </patternFill>
    </fill>
    <fill>
      <patternFill patternType="solid">
        <fgColor rgb="FFEEECE1"/>
        <bgColor rgb="FFEAEAEA"/>
      </patternFill>
    </fill>
    <fill>
      <patternFill patternType="solid">
        <fgColor rgb="FFFFFF00"/>
        <bgColor rgb="FFFFFF99"/>
      </patternFill>
    </fill>
    <fill>
      <patternFill patternType="solid">
        <fgColor rgb="FFDAEEF3"/>
        <bgColor rgb="FFEAEAEA"/>
      </patternFill>
    </fill>
    <fill>
      <patternFill patternType="solid">
        <fgColor rgb="FFDDD9C3"/>
        <bgColor rgb="FFD8D8D8"/>
      </patternFill>
    </fill>
    <fill>
      <patternFill patternType="solid">
        <fgColor rgb="FF333399"/>
        <bgColor rgb="FF244061"/>
      </patternFill>
    </fill>
    <fill>
      <patternFill patternType="solid">
        <fgColor rgb="FFF2F2F2"/>
        <bgColor rgb="FFEEECE1"/>
      </patternFill>
    </fill>
  </fills>
  <borders count="63">
    <border diagonalUp="false" diagonalDown="false">
      <left/>
      <right/>
      <top/>
      <bottom/>
      <diagonal/>
    </border>
    <border diagonalUp="false" diagonalDown="false">
      <left style="double">
        <color rgb="FFFFFFFF"/>
      </left>
      <right/>
      <top style="double">
        <color rgb="FFFFFFFF"/>
      </top>
      <bottom/>
      <diagonal/>
    </border>
    <border diagonalUp="false" diagonalDown="false">
      <left/>
      <right/>
      <top style="double">
        <color rgb="FFFFFFFF"/>
      </top>
      <bottom style="double">
        <color rgb="FFFFFFFF"/>
      </bottom>
      <diagonal/>
    </border>
    <border diagonalUp="false" diagonalDown="false">
      <left/>
      <right style="double">
        <color rgb="FFFFFFFF"/>
      </right>
      <top style="double">
        <color rgb="FFFFFFFF"/>
      </top>
      <bottom/>
      <diagonal/>
    </border>
    <border diagonalUp="false" diagonalDown="false">
      <left style="double">
        <color rgb="FFFFFFFF"/>
      </left>
      <right style="double">
        <color rgb="FFFFFFFF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 style="double">
        <color rgb="FFFFFFFF"/>
      </left>
      <right/>
      <top/>
      <bottom style="double">
        <color rgb="FFFFFFFF"/>
      </bottom>
      <diagonal/>
    </border>
    <border diagonalUp="false" diagonalDown="false">
      <left/>
      <right style="double">
        <color rgb="FFFFFFFF"/>
      </right>
      <top/>
      <bottom style="double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/>
      <top style="thick">
        <color rgb="FFFFFFFF"/>
      </top>
      <bottom style="thick">
        <color rgb="FFFFFFFF"/>
      </bottom>
      <diagonal/>
    </border>
    <border diagonalUp="false" diagonalDown="false">
      <left style="thick">
        <color rgb="FFFFFFFF"/>
      </left>
      <right/>
      <top style="thick">
        <color rgb="FFFFFFFF"/>
      </top>
      <bottom/>
      <diagonal/>
    </border>
    <border diagonalUp="false" diagonalDown="false"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double"/>
      <bottom/>
      <diagonal/>
    </border>
    <border diagonalUp="false" diagonalDown="false">
      <left/>
      <right style="thick">
        <color rgb="FFFFFFFF"/>
      </right>
      <top/>
      <bottom style="thick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ck">
        <color rgb="FFFFFFFF"/>
      </right>
      <top/>
      <bottom style="thin"/>
      <diagonal/>
    </border>
    <border diagonalUp="false" diagonalDown="false">
      <left style="thick">
        <color rgb="FFFFFFFF"/>
      </left>
      <right style="thick">
        <color rgb="FFFFFFFF"/>
      </right>
      <top/>
      <bottom style="thin"/>
      <diagonal/>
    </border>
    <border diagonalUp="false" diagonalDown="false">
      <left/>
      <right style="thick">
        <color rgb="FFFFFFFF"/>
      </right>
      <top/>
      <bottom/>
      <diagonal/>
    </border>
    <border diagonalUp="false" diagonalDown="false">
      <left style="thick">
        <color rgb="FFFFFFFF"/>
      </left>
      <right style="thick">
        <color rgb="FFFFFFFF"/>
      </right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 diagonalUp="false" diagonalDown="false"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 diagonalUp="false" diagonalDown="false">
      <left/>
      <right style="thick">
        <color rgb="FFFFFFFF"/>
      </right>
      <top style="thin"/>
      <bottom style="double"/>
      <diagonal/>
    </border>
    <border diagonalUp="false" diagonalDown="false">
      <left style="thick">
        <color rgb="FFFFFFFF"/>
      </left>
      <right style="thick">
        <color rgb="FFFFFFFF"/>
      </right>
      <top style="thin"/>
      <bottom style="double"/>
      <diagonal/>
    </border>
    <border diagonalUp="false" diagonalDown="false">
      <left style="thick">
        <color rgb="FFFFFFFF"/>
      </left>
      <right style="thick">
        <color rgb="FFFFFFFF"/>
      </right>
      <top style="thin"/>
      <bottom/>
      <diagonal/>
    </border>
    <border diagonalUp="false" diagonalDown="false">
      <left style="thick">
        <color rgb="FFFFFFFF"/>
      </left>
      <right/>
      <top/>
      <bottom/>
      <diagonal/>
    </border>
    <border diagonalUp="false" diagonalDown="false">
      <left/>
      <right style="medium">
        <color rgb="FFFFFFFF"/>
      </right>
      <top style="thin"/>
      <bottom style="double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double"/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ck">
        <color rgb="FFFFFFFF"/>
      </top>
      <bottom/>
      <diagonal/>
    </border>
    <border diagonalUp="false" diagonalDown="false">
      <left/>
      <right/>
      <top/>
      <bottom style="thick">
        <color rgb="FFFFFFFF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>
        <color rgb="FFFFFFFF"/>
      </bottom>
      <diagonal/>
    </border>
    <border diagonalUp="false" diagonalDown="false">
      <left/>
      <right/>
      <top style="thin"/>
      <bottom style="thin">
        <color rgb="FFFFFFFF"/>
      </bottom>
      <diagonal/>
    </border>
    <border diagonalUp="false" diagonalDown="false">
      <left/>
      <right style="thin"/>
      <top style="thin"/>
      <bottom style="thin">
        <color rgb="FFFFFFFF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 style="thick">
        <color rgb="FFFFFFFF"/>
      </right>
      <top style="thick">
        <color rgb="FFFFFFFF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>
        <color rgb="FFFFFFFF"/>
      </left>
      <right style="thick">
        <color rgb="FFFFFFFF"/>
      </right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/>
      <bottom style="double"/>
      <diagonal/>
    </border>
    <border diagonalUp="false" diagonalDown="false">
      <left/>
      <right style="hair"/>
      <top style="double"/>
      <bottom style="hair"/>
      <diagonal/>
    </border>
    <border diagonalUp="false" diagonalDown="false">
      <left/>
      <right style="hair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6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3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26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1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1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1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23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4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6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7" fillId="1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9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7" fontId="23" fillId="1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1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9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7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26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9" fontId="26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3" fillId="12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1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26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7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1" fontId="26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3" fillId="12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23" fillId="1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26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3" fillId="12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1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3" fillId="1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3" fillId="12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1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6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83" fontId="26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6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3" fontId="2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3" fontId="26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3" fontId="26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7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82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1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5" fillId="1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35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5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5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5" fontId="35" fillId="1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15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15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1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5" fillId="1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35" fillId="1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7" fillId="1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8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1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9" fillId="1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15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15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1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9" fillId="1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1" fillId="1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5" fillId="1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15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35" fillId="1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15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81" fontId="27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1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27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0" fontId="27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1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6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23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6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7" fontId="23" fillId="1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7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6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28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8" fontId="27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8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6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6" fillId="5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9" fontId="2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2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9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1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1" fontId="22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4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2" fontId="23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2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6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11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6" fillId="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3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4" fontId="23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4" fontId="26" fillId="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83" fontId="26" fillId="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4" fontId="2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4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14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14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26" fillId="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14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14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1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4" borderId="4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4" fontId="27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31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6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95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0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11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11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11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6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7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6" fontId="26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1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6" fontId="26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52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22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6" fontId="5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2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11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4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3" fillId="11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5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5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6" fontId="22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11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7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7" fontId="26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7" fontId="5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7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6" fontId="5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11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11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8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1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1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7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1" fontId="27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5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5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95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5" fontId="23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5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95" fontId="23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5" fontId="23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5" fontId="22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5" fontId="23" fillId="1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5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95" fontId="2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5" fontId="22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5" fontId="2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5" fontId="23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5" fontId="2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5" fontId="22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27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6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2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99" fontId="2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95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7" fontId="2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5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5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7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200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95" fontId="23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95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23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1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5" fontId="22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95" fontId="5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5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5" fontId="5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5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5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5" fontId="2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5" fontId="5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202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95" fontId="22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5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5" fontId="5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5" fontId="5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1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8" fontId="6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3" fillId="1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3" fillId="1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5" fontId="23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03" fontId="23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203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203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203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5" fontId="2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5" fontId="2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3" fillId="1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4" fontId="6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5" fontId="23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95" fontId="22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20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4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200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2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5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5" fontId="22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5" fontId="22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5" fontId="22" fillId="1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27" fillId="1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3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7" fontId="23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2" fillId="11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3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3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4" fontId="23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4" fontId="27" fillId="1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1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3" fontId="23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7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2" fillId="15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2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2" fillId="1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63" fillId="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3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3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3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4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11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5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64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5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62" fillId="0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2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3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5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11" borderId="5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11" borderId="5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6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5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2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3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64" fillId="0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95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2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5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2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62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2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38953"/>
      <rgbColor rgb="FF800080"/>
      <rgbColor rgb="FF757575"/>
      <rgbColor rgb="FFC0C0C0"/>
      <rgbColor rgb="FF7F7F7F"/>
      <rgbColor rgb="FF8B8B8B"/>
      <rgbColor rgb="FFC0504D"/>
      <rgbColor rgb="FFF2F2F2"/>
      <rgbColor rgb="FFDAEEF3"/>
      <rgbColor rgb="FF660066"/>
      <rgbColor rgb="FFD9D9D9"/>
      <rgbColor rgb="FF0066CC"/>
      <rgbColor rgb="FFD8D8D8"/>
      <rgbColor rgb="FF002060"/>
      <rgbColor rgb="FFFF00FF"/>
      <rgbColor rgb="FFEEECE1"/>
      <rgbColor rgb="FF00FFFF"/>
      <rgbColor rgb="FF800080"/>
      <rgbColor rgb="FF800000"/>
      <rgbColor rgb="FF008080"/>
      <rgbColor rgb="FF0000FF"/>
      <rgbColor rgb="FF00CCFF"/>
      <rgbColor rgb="FFEAEAEA"/>
      <rgbColor rgb="FFD8E4BC"/>
      <rgbColor rgb="FFFFFF99"/>
      <rgbColor rgb="FFBFBFBF"/>
      <rgbColor rgb="FFC4BD97"/>
      <rgbColor rgb="FFB7B7B7"/>
      <rgbColor rgb="FFDDD9C3"/>
      <rgbColor rgb="FF3366FF"/>
      <rgbColor rgb="FF4BACC6"/>
      <rgbColor rgb="FF9BBB59"/>
      <rgbColor rgb="FFD6E3BC"/>
      <rgbColor rgb="FFE5DFEC"/>
      <rgbColor rgb="FFFF6600"/>
      <rgbColor rgb="FF666699"/>
      <rgbColor rgb="FF969696"/>
      <rgbColor rgb="FF003366"/>
      <rgbColor rgb="FF4F81BD"/>
      <rgbColor rgb="FF003300"/>
      <rgbColor rgb="FF1A1A1A"/>
      <rgbColor rgb="FF993300"/>
      <rgbColor rgb="FF8064A2"/>
      <rgbColor rgb="FF333399"/>
      <rgbColor rgb="FF24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757575"/>
                </a:solidFill>
                <a:latin typeface="Calibri"/>
                <a:ea typeface="Arial"/>
              </a:defRPr>
            </a:pPr>
            <a:r>
              <a:rPr b="0" sz="1400" spc="-1" strike="noStrike">
                <a:solidFill>
                  <a:srgbClr val="757575"/>
                </a:solidFill>
                <a:latin typeface="Calibri"/>
                <a:ea typeface="Arial"/>
              </a:rPr>
              <a:t>EVOLUTIVO DE RECEITA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f81bd"/>
            </a:solidFill>
            <a:ln w="2844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'Premissas Receita'!$I$13:$AQ$13</c:f>
              <c:numCache>
                <c:formatCode>General</c:formatCode>
                <c:ptCount val="35"/>
                <c:pt idx="0">
                  <c:v>17229071.08</c:v>
                </c:pt>
                <c:pt idx="1">
                  <c:v>0</c:v>
                </c:pt>
                <c:pt idx="2">
                  <c:v>0</c:v>
                </c:pt>
                <c:pt idx="3">
                  <c:v>79071173.4</c:v>
                </c:pt>
                <c:pt idx="4">
                  <c:v>79071173.4</c:v>
                </c:pt>
                <c:pt idx="5">
                  <c:v>79071173.4</c:v>
                </c:pt>
                <c:pt idx="6">
                  <c:v>79071173.4</c:v>
                </c:pt>
                <c:pt idx="7">
                  <c:v>79071173.4</c:v>
                </c:pt>
                <c:pt idx="8">
                  <c:v>79071173.4</c:v>
                </c:pt>
                <c:pt idx="9">
                  <c:v>79071173.4</c:v>
                </c:pt>
                <c:pt idx="10">
                  <c:v>79071173.4</c:v>
                </c:pt>
                <c:pt idx="11">
                  <c:v>79071173.4</c:v>
                </c:pt>
                <c:pt idx="12">
                  <c:v>79071173.4</c:v>
                </c:pt>
                <c:pt idx="13">
                  <c:v>79071173.4</c:v>
                </c:pt>
                <c:pt idx="14">
                  <c:v>79071173.4</c:v>
                </c:pt>
                <c:pt idx="15">
                  <c:v>79071173.4</c:v>
                </c:pt>
                <c:pt idx="16">
                  <c:v>79071173.4</c:v>
                </c:pt>
                <c:pt idx="17">
                  <c:v>79071173.4</c:v>
                </c:pt>
                <c:pt idx="18">
                  <c:v>79071173.4</c:v>
                </c:pt>
                <c:pt idx="19">
                  <c:v>79071173.4</c:v>
                </c:pt>
                <c:pt idx="20">
                  <c:v>79071173.4</c:v>
                </c:pt>
                <c:pt idx="21">
                  <c:v>79071173.4</c:v>
                </c:pt>
                <c:pt idx="22">
                  <c:v>79071173.4</c:v>
                </c:pt>
                <c:pt idx="23">
                  <c:v>79071173.4</c:v>
                </c:pt>
                <c:pt idx="24">
                  <c:v>79071173.4</c:v>
                </c:pt>
                <c:pt idx="25">
                  <c:v>79071173.4</c:v>
                </c:pt>
                <c:pt idx="26">
                  <c:v>79071173.4</c:v>
                </c:pt>
                <c:pt idx="27">
                  <c:v>79071173.4</c:v>
                </c:pt>
                <c:pt idx="28">
                  <c:v>79071173.4</c:v>
                </c:pt>
                <c:pt idx="29">
                  <c:v>79071173.4</c:v>
                </c:pt>
                <c:pt idx="30">
                  <c:v>79071173.4</c:v>
                </c:pt>
                <c:pt idx="31">
                  <c:v>79071173.4</c:v>
                </c:pt>
                <c:pt idx="32">
                  <c:v>79071173.4</c:v>
                </c:pt>
                <c:pt idx="33">
                  <c:v>79071173.4</c:v>
                </c:pt>
                <c:pt idx="34">
                  <c:v>79071173.4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36631490"/>
        <c:axId val="77554050"/>
      </c:lineChart>
      <c:catAx>
        <c:axId val="3663149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77554050"/>
        <c:crosses val="autoZero"/>
        <c:auto val="1"/>
        <c:lblAlgn val="ctr"/>
        <c:lblOffset val="100"/>
        <c:noMultiLvlLbl val="0"/>
      </c:catAx>
      <c:valAx>
        <c:axId val="77554050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663149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757575"/>
                </a:solidFill>
                <a:latin typeface="Calibri"/>
                <a:ea typeface="Arial"/>
              </a:defRPr>
            </a:pPr>
            <a:r>
              <a:rPr b="0" sz="1400" spc="-1" strike="noStrike">
                <a:solidFill>
                  <a:srgbClr val="757575"/>
                </a:solidFill>
                <a:latin typeface="Calibri"/>
                <a:ea typeface="Arial"/>
              </a:rPr>
              <a:t>Estrutura de Capital</a:t>
            </a:r>
          </a:p>
        </c:rich>
      </c:tx>
      <c:layout>
        <c:manualLayout>
          <c:xMode val="edge"/>
          <c:yMode val="edge"/>
          <c:x val="0.283269021470268"/>
          <c:y val="0.041590374051791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153062234095182"/>
          <c:y val="0.171723777138373"/>
          <c:w val="0.816265954289107"/>
          <c:h val="0.614962071671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Quadros!$O$63:$S$63</c:f>
              <c:strCache>
                <c:ptCount val="5"/>
                <c:pt idx="0">
                  <c:v/>
                </c:pt>
                <c:pt idx="1">
                  <c:v>Ano 0</c:v>
                </c:pt>
                <c:pt idx="2">
                  <c:v>Ano 1</c:v>
                </c:pt>
                <c:pt idx="3">
                  <c:v>Ano 2</c:v>
                </c:pt>
                <c:pt idx="4">
                  <c:v> Ano 3</c:v>
                </c:pt>
              </c:strCache>
            </c:strRef>
          </c:cat>
          <c:val>
            <c:numRef>
              <c:f>Quadros!$O$64:$S$64</c:f>
              <c:numCache>
                <c:formatCode>General</c:formatCode>
                <c:ptCount val="5"/>
                <c:pt idx="1">
                  <c:v>10000</c:v>
                </c:pt>
                <c:pt idx="2">
                  <c:v>8979.841433</c:v>
                </c:pt>
                <c:pt idx="3">
                  <c:v>59131.22882</c:v>
                </c:pt>
                <c:pt idx="4">
                  <c:v>43998.61096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Quadros!$O$63:$S$63</c:f>
              <c:strCache>
                <c:ptCount val="5"/>
                <c:pt idx="0">
                  <c:v/>
                </c:pt>
                <c:pt idx="1">
                  <c:v>Ano 0</c:v>
                </c:pt>
                <c:pt idx="2">
                  <c:v>Ano 1</c:v>
                </c:pt>
                <c:pt idx="3">
                  <c:v>Ano 2</c:v>
                </c:pt>
                <c:pt idx="4">
                  <c:v> Ano 3</c:v>
                </c:pt>
              </c:strCache>
            </c:strRef>
          </c:cat>
          <c:val>
            <c:numRef>
              <c:f>Quadros!$O$65:$S$65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110199.6285</c:v>
                </c:pt>
                <c:pt idx="4">
                  <c:v>53368.02096</c:v>
                </c:pt>
              </c:numCache>
            </c:numRef>
          </c:val>
        </c:ser>
        <c:gapWidth val="150"/>
        <c:overlap val="0"/>
        <c:axId val="9462679"/>
        <c:axId val="37548838"/>
      </c:barChart>
      <c:catAx>
        <c:axId val="94626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7548838"/>
        <c:crosses val="autoZero"/>
        <c:auto val="1"/>
        <c:lblAlgn val="ctr"/>
        <c:lblOffset val="100"/>
        <c:noMultiLvlLbl val="0"/>
      </c:catAx>
      <c:valAx>
        <c:axId val="37548838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9462679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a1a1a"/>
              </a:solidFill>
              <a:latin typeface="Calibri"/>
              <a:ea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757575"/>
                </a:solidFill>
                <a:latin typeface="Arial"/>
                <a:ea typeface="Arial"/>
              </a:defRPr>
            </a:pPr>
            <a:r>
              <a:rPr b="0" sz="1400" spc="-1" strike="noStrike">
                <a:solidFill>
                  <a:srgbClr val="757575"/>
                </a:solidFill>
                <a:latin typeface="Arial"/>
                <a:ea typeface="Arial"/>
              </a:rPr>
              <a:t>Distribuição da Receita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103643772515"/>
          <c:y val="0.13266891017344"/>
          <c:w val="0.396621980747653"/>
          <c:h val="0.70282164121149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</c:dLbls>
          <c:cat>
            <c:strRef>
              <c:f>Quadros!$J$5:$J$9</c:f>
              <c:strCache>
                <c:ptCount val="5"/>
                <c:pt idx="0">
                  <c:v>Estádio</c:v>
                </c:pt>
                <c:pt idx="1">
                  <c:v>Ginásio</c:v>
                </c:pt>
                <c:pt idx="2">
                  <c:v>ABL</c:v>
                </c:pt>
                <c:pt idx="3">
                  <c:v>Parque Poliesportivo</c:v>
                </c:pt>
                <c:pt idx="4">
                  <c:v>Empreendimentos Associados</c:v>
                </c:pt>
              </c:strCache>
            </c:strRef>
          </c:cat>
          <c:val>
            <c:numRef>
              <c:f>Quadros!$K$5:$K$9</c:f>
              <c:numCache>
                <c:formatCode>General</c:formatCode>
                <c:ptCount val="5"/>
                <c:pt idx="0">
                  <c:v>1469436837</c:v>
                </c:pt>
                <c:pt idx="1">
                  <c:v>194580783.7</c:v>
                </c:pt>
                <c:pt idx="2">
                  <c:v>314862746.9</c:v>
                </c:pt>
                <c:pt idx="3">
                  <c:v>15672012.8</c:v>
                </c:pt>
                <c:pt idx="4">
                  <c:v>538362240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a1a1a"/>
              </a:solidFill>
              <a:latin typeface="Arial"/>
              <a:ea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757575"/>
                </a:solidFill>
                <a:latin typeface="Arial"/>
                <a:ea typeface="Arial"/>
              </a:defRPr>
            </a:pPr>
            <a:r>
              <a:rPr b="0" sz="1400" spc="-1" strike="noStrike">
                <a:solidFill>
                  <a:srgbClr val="757575"/>
                </a:solidFill>
                <a:latin typeface="Arial"/>
                <a:ea typeface="Arial"/>
              </a:rPr>
              <a:t>Evolutivo de Custos e Despesas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stacked"/>
        <c:varyColors val="0"/>
        <c:ser>
          <c:idx val="0"/>
          <c:order val="0"/>
          <c:tx>
            <c:strRef>
              <c:f>"Custos e Despesas Operacionais"</c:f>
              <c:strCache>
                <c:ptCount val="1"/>
                <c:pt idx="0">
                  <c:v>Custos e Despesas Operacionais</c:v>
                </c:pt>
              </c:strCache>
            </c:strRef>
          </c:tx>
          <c:spPr>
            <a:solidFill>
              <a:srgbClr val="4f81b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Quadros!$B$90:$AK$90</c:f>
              <c:multiLvlStrCache>
                <c:ptCount val="1"/>
                <c:lvl>
                  <c:pt idx="0">
                    <c:v>35</c:v>
                  </c:pt>
                </c:lvl>
                <c:lvl>
                  <c:pt idx="0">
                    <c:v>34</c:v>
                  </c:pt>
                </c:lvl>
                <c:lvl>
                  <c:pt idx="0">
                    <c:v>33</c:v>
                  </c:pt>
                </c:lvl>
                <c:lvl>
                  <c:pt idx="0">
                    <c:v>32</c:v>
                  </c:pt>
                </c:lvl>
                <c:lvl>
                  <c:pt idx="0">
                    <c:v>31</c:v>
                  </c:pt>
                </c:lvl>
                <c:lvl>
                  <c:pt idx="0">
                    <c:v>30</c:v>
                  </c:pt>
                </c:lvl>
                <c:lvl>
                  <c:pt idx="0">
                    <c:v>29</c:v>
                  </c:pt>
                </c:lvl>
                <c:lvl>
                  <c:pt idx="0">
                    <c:v>28</c:v>
                  </c:pt>
                </c:lvl>
                <c:lvl>
                  <c:pt idx="0">
                    <c:v>27</c:v>
                  </c:pt>
                </c:lvl>
                <c:lvl>
                  <c:pt idx="0">
                    <c:v>26</c:v>
                  </c:pt>
                </c:lvl>
                <c:lvl>
                  <c:pt idx="0">
                    <c:v>25</c:v>
                  </c:pt>
                </c:lvl>
                <c:lvl>
                  <c:pt idx="0">
                    <c:v>24</c:v>
                  </c:pt>
                </c:lvl>
                <c:lvl>
                  <c:pt idx="0">
                    <c:v>23</c:v>
                  </c:pt>
                </c:lvl>
                <c:lvl>
                  <c:pt idx="0">
                    <c:v>22</c:v>
                  </c:pt>
                </c:lvl>
                <c:lvl>
                  <c:pt idx="0">
                    <c:v>21</c:v>
                  </c:pt>
                </c:lvl>
                <c:lvl>
                  <c:pt idx="0">
                    <c:v>20</c:v>
                  </c:pt>
                </c:lvl>
                <c:lvl>
                  <c:pt idx="0">
                    <c:v>19</c:v>
                  </c:pt>
                </c:lvl>
                <c:lvl>
                  <c:pt idx="0">
                    <c:v>18</c:v>
                  </c:pt>
                </c:lvl>
                <c:lvl>
                  <c:pt idx="0">
                    <c:v>17</c:v>
                  </c:pt>
                </c:lvl>
                <c:lvl>
                  <c:pt idx="0">
                    <c:v>16</c:v>
                  </c:pt>
                </c:lvl>
                <c:lvl>
                  <c:pt idx="0">
                    <c:v>15</c:v>
                  </c:pt>
                </c:lvl>
                <c:lvl>
                  <c:pt idx="0">
                    <c:v>14</c:v>
                  </c:pt>
                </c:lvl>
                <c:lvl>
                  <c:pt idx="0">
                    <c:v>13</c:v>
                  </c:pt>
                </c:lvl>
                <c:lvl>
                  <c:pt idx="0">
                    <c:v>12</c:v>
                  </c:pt>
                </c:lvl>
                <c:lvl>
                  <c:pt idx="0">
                    <c:v>11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</c:lvl>
                <c:lvl>
                  <c:pt idx="0">
                    <c:v>8</c:v>
                  </c:pt>
                </c:lvl>
                <c:lvl>
                  <c:pt idx="0">
                    <c:v>7</c:v>
                  </c:pt>
                </c:lvl>
                <c:lvl>
                  <c:pt idx="0">
                    <c:v>6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</c:lvl>
                <c:lvl>
                  <c:pt idx="0">
                    <c:v>3</c:v>
                  </c:pt>
                </c:lvl>
                <c:lvl>
                  <c:pt idx="0">
                    <c:v>2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0</c:v>
                  </c:pt>
                </c:lvl>
              </c:multiLvlStrCache>
            </c:multiLvlStrRef>
          </c:cat>
          <c:val>
            <c:numRef>
              <c:f>Quadros!$B$91:$AK$91</c:f>
              <c:numCache>
                <c:formatCode>General</c:formatCode>
                <c:ptCount val="36"/>
                <c:pt idx="0">
                  <c:v>0</c:v>
                </c:pt>
                <c:pt idx="1">
                  <c:v>2180388.91464286</c:v>
                </c:pt>
                <c:pt idx="2">
                  <c:v>4343213.96901703</c:v>
                </c:pt>
                <c:pt idx="3">
                  <c:v>3752535.88422757</c:v>
                </c:pt>
                <c:pt idx="4">
                  <c:v>13720434.650727</c:v>
                </c:pt>
                <c:pt idx="5">
                  <c:v>13720434.650727</c:v>
                </c:pt>
                <c:pt idx="6">
                  <c:v>13720434.650727</c:v>
                </c:pt>
                <c:pt idx="7">
                  <c:v>13720434.650727</c:v>
                </c:pt>
                <c:pt idx="8">
                  <c:v>13720434.650727</c:v>
                </c:pt>
                <c:pt idx="9">
                  <c:v>13720434.650727</c:v>
                </c:pt>
                <c:pt idx="10">
                  <c:v>13720434.650727</c:v>
                </c:pt>
                <c:pt idx="11">
                  <c:v>13720434.650727</c:v>
                </c:pt>
                <c:pt idx="12">
                  <c:v>13720434.650727</c:v>
                </c:pt>
                <c:pt idx="13">
                  <c:v>13720434.650727</c:v>
                </c:pt>
                <c:pt idx="14">
                  <c:v>13720434.650727</c:v>
                </c:pt>
                <c:pt idx="15">
                  <c:v>13720434.650727</c:v>
                </c:pt>
                <c:pt idx="16">
                  <c:v>13720434.650727</c:v>
                </c:pt>
                <c:pt idx="17">
                  <c:v>13720434.650727</c:v>
                </c:pt>
                <c:pt idx="18">
                  <c:v>13720434.650727</c:v>
                </c:pt>
                <c:pt idx="19">
                  <c:v>13720434.650727</c:v>
                </c:pt>
                <c:pt idx="20">
                  <c:v>13720434.650727</c:v>
                </c:pt>
                <c:pt idx="21">
                  <c:v>13720434.650727</c:v>
                </c:pt>
                <c:pt idx="22">
                  <c:v>13720434.650727</c:v>
                </c:pt>
                <c:pt idx="23">
                  <c:v>13720434.650727</c:v>
                </c:pt>
                <c:pt idx="24">
                  <c:v>13720434.650727</c:v>
                </c:pt>
                <c:pt idx="25">
                  <c:v>13720434.650727</c:v>
                </c:pt>
                <c:pt idx="26">
                  <c:v>13720434.650727</c:v>
                </c:pt>
                <c:pt idx="27">
                  <c:v>13720434.650727</c:v>
                </c:pt>
                <c:pt idx="28">
                  <c:v>13720434.650727</c:v>
                </c:pt>
                <c:pt idx="29">
                  <c:v>13720434.650727</c:v>
                </c:pt>
                <c:pt idx="30">
                  <c:v>13720434.650727</c:v>
                </c:pt>
                <c:pt idx="31">
                  <c:v>13720434.650727</c:v>
                </c:pt>
                <c:pt idx="32">
                  <c:v>13720434.650727</c:v>
                </c:pt>
                <c:pt idx="33">
                  <c:v>13720434.650727</c:v>
                </c:pt>
                <c:pt idx="34">
                  <c:v>13720434.650727</c:v>
                </c:pt>
                <c:pt idx="35">
                  <c:v>13720434.650727</c:v>
                </c:pt>
              </c:numCache>
            </c:numRef>
          </c:val>
        </c:ser>
        <c:ser>
          <c:idx val="1"/>
          <c:order val="1"/>
          <c:tx>
            <c:strRef>
              <c:f>"Outras Despesas"</c:f>
              <c:strCache>
                <c:ptCount val="1"/>
                <c:pt idx="0">
                  <c:v>Outras Despesas</c:v>
                </c:pt>
              </c:strCache>
            </c:strRef>
          </c:tx>
          <c:spPr>
            <a:solidFill>
              <a:srgbClr val="c0504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Quadros!$B$90:$AK$90</c:f>
              <c:multiLvlStrCache>
                <c:ptCount val="1"/>
                <c:lvl>
                  <c:pt idx="0">
                    <c:v>35</c:v>
                  </c:pt>
                </c:lvl>
                <c:lvl>
                  <c:pt idx="0">
                    <c:v>34</c:v>
                  </c:pt>
                </c:lvl>
                <c:lvl>
                  <c:pt idx="0">
                    <c:v>33</c:v>
                  </c:pt>
                </c:lvl>
                <c:lvl>
                  <c:pt idx="0">
                    <c:v>32</c:v>
                  </c:pt>
                </c:lvl>
                <c:lvl>
                  <c:pt idx="0">
                    <c:v>31</c:v>
                  </c:pt>
                </c:lvl>
                <c:lvl>
                  <c:pt idx="0">
                    <c:v>30</c:v>
                  </c:pt>
                </c:lvl>
                <c:lvl>
                  <c:pt idx="0">
                    <c:v>29</c:v>
                  </c:pt>
                </c:lvl>
                <c:lvl>
                  <c:pt idx="0">
                    <c:v>28</c:v>
                  </c:pt>
                </c:lvl>
                <c:lvl>
                  <c:pt idx="0">
                    <c:v>27</c:v>
                  </c:pt>
                </c:lvl>
                <c:lvl>
                  <c:pt idx="0">
                    <c:v>26</c:v>
                  </c:pt>
                </c:lvl>
                <c:lvl>
                  <c:pt idx="0">
                    <c:v>25</c:v>
                  </c:pt>
                </c:lvl>
                <c:lvl>
                  <c:pt idx="0">
                    <c:v>24</c:v>
                  </c:pt>
                </c:lvl>
                <c:lvl>
                  <c:pt idx="0">
                    <c:v>23</c:v>
                  </c:pt>
                </c:lvl>
                <c:lvl>
                  <c:pt idx="0">
                    <c:v>22</c:v>
                  </c:pt>
                </c:lvl>
                <c:lvl>
                  <c:pt idx="0">
                    <c:v>21</c:v>
                  </c:pt>
                </c:lvl>
                <c:lvl>
                  <c:pt idx="0">
                    <c:v>20</c:v>
                  </c:pt>
                </c:lvl>
                <c:lvl>
                  <c:pt idx="0">
                    <c:v>19</c:v>
                  </c:pt>
                </c:lvl>
                <c:lvl>
                  <c:pt idx="0">
                    <c:v>18</c:v>
                  </c:pt>
                </c:lvl>
                <c:lvl>
                  <c:pt idx="0">
                    <c:v>17</c:v>
                  </c:pt>
                </c:lvl>
                <c:lvl>
                  <c:pt idx="0">
                    <c:v>16</c:v>
                  </c:pt>
                </c:lvl>
                <c:lvl>
                  <c:pt idx="0">
                    <c:v>15</c:v>
                  </c:pt>
                </c:lvl>
                <c:lvl>
                  <c:pt idx="0">
                    <c:v>14</c:v>
                  </c:pt>
                </c:lvl>
                <c:lvl>
                  <c:pt idx="0">
                    <c:v>13</c:v>
                  </c:pt>
                </c:lvl>
                <c:lvl>
                  <c:pt idx="0">
                    <c:v>12</c:v>
                  </c:pt>
                </c:lvl>
                <c:lvl>
                  <c:pt idx="0">
                    <c:v>11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</c:lvl>
                <c:lvl>
                  <c:pt idx="0">
                    <c:v>8</c:v>
                  </c:pt>
                </c:lvl>
                <c:lvl>
                  <c:pt idx="0">
                    <c:v>7</c:v>
                  </c:pt>
                </c:lvl>
                <c:lvl>
                  <c:pt idx="0">
                    <c:v>6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</c:lvl>
                <c:lvl>
                  <c:pt idx="0">
                    <c:v>3</c:v>
                  </c:pt>
                </c:lvl>
                <c:lvl>
                  <c:pt idx="0">
                    <c:v>2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0</c:v>
                  </c:pt>
                </c:lvl>
              </c:multiLvlStrCache>
            </c:multiLvlStrRef>
          </c:cat>
          <c:val>
            <c:numRef>
              <c:f>Quadros!$B$92:$AK$92</c:f>
              <c:numCache>
                <c:formatCode>General</c:formatCode>
                <c:ptCount val="36"/>
                <c:pt idx="0">
                  <c:v>3500000</c:v>
                </c:pt>
                <c:pt idx="1">
                  <c:v>1011780</c:v>
                </c:pt>
                <c:pt idx="2">
                  <c:v>2028600</c:v>
                </c:pt>
                <c:pt idx="3">
                  <c:v>2033640</c:v>
                </c:pt>
                <c:pt idx="4">
                  <c:v>6755280</c:v>
                </c:pt>
                <c:pt idx="5">
                  <c:v>7056229.8</c:v>
                </c:pt>
                <c:pt idx="6">
                  <c:v>7056229.8</c:v>
                </c:pt>
                <c:pt idx="7">
                  <c:v>7056229.8</c:v>
                </c:pt>
                <c:pt idx="8">
                  <c:v>7056229.8</c:v>
                </c:pt>
                <c:pt idx="9">
                  <c:v>7056229.8</c:v>
                </c:pt>
                <c:pt idx="10">
                  <c:v>7056229.8</c:v>
                </c:pt>
                <c:pt idx="11">
                  <c:v>7056229.8</c:v>
                </c:pt>
                <c:pt idx="12">
                  <c:v>7056229.8</c:v>
                </c:pt>
                <c:pt idx="13">
                  <c:v>7056229.8</c:v>
                </c:pt>
                <c:pt idx="14">
                  <c:v>7056229.8</c:v>
                </c:pt>
                <c:pt idx="15">
                  <c:v>7056229.8</c:v>
                </c:pt>
                <c:pt idx="16">
                  <c:v>7056229.8</c:v>
                </c:pt>
                <c:pt idx="17">
                  <c:v>7056229.8</c:v>
                </c:pt>
                <c:pt idx="18">
                  <c:v>7056229.8</c:v>
                </c:pt>
                <c:pt idx="19">
                  <c:v>7056229.8</c:v>
                </c:pt>
                <c:pt idx="20">
                  <c:v>7056229.8</c:v>
                </c:pt>
                <c:pt idx="21">
                  <c:v>7056229.8</c:v>
                </c:pt>
                <c:pt idx="22">
                  <c:v>7056229.8</c:v>
                </c:pt>
                <c:pt idx="23">
                  <c:v>7056229.8</c:v>
                </c:pt>
                <c:pt idx="24">
                  <c:v>7056229.8</c:v>
                </c:pt>
                <c:pt idx="25">
                  <c:v>7056229.8</c:v>
                </c:pt>
                <c:pt idx="26">
                  <c:v>7056229.8</c:v>
                </c:pt>
                <c:pt idx="27">
                  <c:v>7056229.8</c:v>
                </c:pt>
                <c:pt idx="28">
                  <c:v>7056229.8</c:v>
                </c:pt>
                <c:pt idx="29">
                  <c:v>7056229.8</c:v>
                </c:pt>
                <c:pt idx="30">
                  <c:v>7056229.8</c:v>
                </c:pt>
                <c:pt idx="31">
                  <c:v>7056229.8</c:v>
                </c:pt>
                <c:pt idx="32">
                  <c:v>7056229.8</c:v>
                </c:pt>
                <c:pt idx="33">
                  <c:v>7056229.8</c:v>
                </c:pt>
                <c:pt idx="34">
                  <c:v>7056229.8</c:v>
                </c:pt>
                <c:pt idx="35">
                  <c:v>7056229.8</c:v>
                </c:pt>
              </c:numCache>
            </c:numRef>
          </c:val>
        </c:ser>
        <c:gapWidth val="150"/>
        <c:overlap val="100"/>
        <c:axId val="28987085"/>
        <c:axId val="83428541"/>
      </c:barChart>
      <c:catAx>
        <c:axId val="2898708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3428541"/>
        <c:crosses val="autoZero"/>
        <c:auto val="1"/>
        <c:lblAlgn val="ctr"/>
        <c:lblOffset val="100"/>
        <c:noMultiLvlLbl val="0"/>
      </c:catAx>
      <c:valAx>
        <c:axId val="8342854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89870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a1a1a"/>
              </a:solidFill>
              <a:latin typeface="Arial"/>
              <a:ea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757575"/>
                </a:solidFill>
                <a:latin typeface="Arial"/>
                <a:ea typeface="Arial"/>
              </a:defRPr>
            </a:pPr>
            <a:r>
              <a:rPr b="0" sz="1400" spc="-1" strike="noStrike">
                <a:solidFill>
                  <a:srgbClr val="757575"/>
                </a:solidFill>
                <a:latin typeface="Arial"/>
                <a:ea typeface="Arial"/>
              </a:rPr>
              <a:t>Estrutura de Capital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"Aporte de Capital"</c:f>
              <c:strCache>
                <c:ptCount val="1"/>
                <c:pt idx="0">
                  <c:v>Aporte de Capital</c:v>
                </c:pt>
              </c:strCache>
            </c:strRef>
          </c:tx>
          <c:spPr>
            <a:solidFill>
              <a:srgbClr val="4f81b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Quadros!$P$63:$S$63</c:f>
              <c:multiLvlStrCache>
                <c:ptCount val="1"/>
                <c:lvl>
                  <c:pt idx="0">
                    <c:v> Ano 3</c:v>
                  </c:pt>
                </c:lvl>
                <c:lvl>
                  <c:pt idx="0">
                    <c:v>Ano 2</c:v>
                  </c:pt>
                </c:lvl>
                <c:lvl>
                  <c:pt idx="0">
                    <c:v>Ano 1</c:v>
                  </c:pt>
                </c:lvl>
                <c:lvl>
                  <c:pt idx="0">
                    <c:v>Ano 0</c:v>
                  </c:pt>
                </c:lvl>
              </c:multiLvlStrCache>
            </c:multiLvlStrRef>
          </c:cat>
          <c:val>
            <c:numRef>
              <c:f>Quadros!$P$64:$S$64</c:f>
              <c:numCache>
                <c:formatCode>General</c:formatCode>
                <c:ptCount val="4"/>
                <c:pt idx="0">
                  <c:v>10000</c:v>
                </c:pt>
                <c:pt idx="1">
                  <c:v>8979.841433</c:v>
                </c:pt>
                <c:pt idx="2">
                  <c:v>59131.22882</c:v>
                </c:pt>
                <c:pt idx="3">
                  <c:v>43998.61096</c:v>
                </c:pt>
              </c:numCache>
            </c:numRef>
          </c:val>
        </c:ser>
        <c:ser>
          <c:idx val="1"/>
          <c:order val="1"/>
          <c:tx>
            <c:strRef>
              <c:f>"Empréstimos"</c:f>
              <c:strCache>
                <c:ptCount val="1"/>
                <c:pt idx="0">
                  <c:v>Empréstimos</c:v>
                </c:pt>
              </c:strCache>
            </c:strRef>
          </c:tx>
          <c:spPr>
            <a:solidFill>
              <a:srgbClr val="c0504d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Quadros!$P$63:$S$63</c:f>
              <c:multiLvlStrCache>
                <c:ptCount val="1"/>
                <c:lvl>
                  <c:pt idx="0">
                    <c:v> Ano 3</c:v>
                  </c:pt>
                </c:lvl>
                <c:lvl>
                  <c:pt idx="0">
                    <c:v>Ano 2</c:v>
                  </c:pt>
                </c:lvl>
                <c:lvl>
                  <c:pt idx="0">
                    <c:v>Ano 1</c:v>
                  </c:pt>
                </c:lvl>
                <c:lvl>
                  <c:pt idx="0">
                    <c:v>Ano 0</c:v>
                  </c:pt>
                </c:lvl>
              </c:multiLvlStrCache>
            </c:multiLvlStrRef>
          </c:cat>
          <c:val>
            <c:numRef>
              <c:f>Quadros!$P$65:$S$65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110199.6285</c:v>
                </c:pt>
                <c:pt idx="3">
                  <c:v>53368.02096</c:v>
                </c:pt>
              </c:numCache>
            </c:numRef>
          </c:val>
        </c:ser>
        <c:gapWidth val="150"/>
        <c:overlap val="0"/>
        <c:axId val="80844182"/>
        <c:axId val="17299911"/>
      </c:barChart>
      <c:catAx>
        <c:axId val="8084418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17299911"/>
        <c:crosses val="autoZero"/>
        <c:auto val="1"/>
        <c:lblAlgn val="ctr"/>
        <c:lblOffset val="100"/>
        <c:noMultiLvlLbl val="0"/>
      </c:catAx>
      <c:valAx>
        <c:axId val="1729991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0844182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a1a1a"/>
              </a:solidFill>
              <a:latin typeface="Arial"/>
              <a:ea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12240</xdr:colOff>
      <xdr:row>4</xdr:row>
      <xdr:rowOff>0</xdr:rowOff>
    </xdr:from>
    <xdr:to>
      <xdr:col>6</xdr:col>
      <xdr:colOff>513000</xdr:colOff>
      <xdr:row>5</xdr:row>
      <xdr:rowOff>114120</xdr:rowOff>
    </xdr:to>
    <xdr:pic>
      <xdr:nvPicPr>
        <xdr:cNvPr id="0" name="image3.png" descr=""/>
        <xdr:cNvPicPr/>
      </xdr:nvPicPr>
      <xdr:blipFill>
        <a:blip r:embed="rId1"/>
        <a:stretch/>
      </xdr:blipFill>
      <xdr:spPr>
        <a:xfrm>
          <a:off x="1238400" y="647640"/>
          <a:ext cx="4743000" cy="27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1219320</xdr:colOff>
      <xdr:row>19</xdr:row>
      <xdr:rowOff>9360</xdr:rowOff>
    </xdr:from>
    <xdr:to>
      <xdr:col>6</xdr:col>
      <xdr:colOff>741600</xdr:colOff>
      <xdr:row>20</xdr:row>
      <xdr:rowOff>85320</xdr:rowOff>
    </xdr:to>
    <xdr:pic>
      <xdr:nvPicPr>
        <xdr:cNvPr id="1" name="image1.png" descr=""/>
        <xdr:cNvPicPr/>
      </xdr:nvPicPr>
      <xdr:blipFill>
        <a:blip r:embed="rId2"/>
        <a:stretch/>
      </xdr:blipFill>
      <xdr:spPr>
        <a:xfrm>
          <a:off x="1219320" y="3085920"/>
          <a:ext cx="4990680" cy="23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9360</xdr:colOff>
      <xdr:row>25</xdr:row>
      <xdr:rowOff>76320</xdr:rowOff>
    </xdr:from>
    <xdr:to>
      <xdr:col>6</xdr:col>
      <xdr:colOff>815040</xdr:colOff>
      <xdr:row>28</xdr:row>
      <xdr:rowOff>28080</xdr:rowOff>
    </xdr:to>
    <xdr:pic>
      <xdr:nvPicPr>
        <xdr:cNvPr id="2" name="image2.png" descr=""/>
        <xdr:cNvPicPr/>
      </xdr:nvPicPr>
      <xdr:blipFill>
        <a:blip r:embed="rId3"/>
        <a:stretch/>
      </xdr:blipFill>
      <xdr:spPr>
        <a:xfrm>
          <a:off x="1235520" y="4124160"/>
          <a:ext cx="5047920" cy="437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4</xdr:row>
      <xdr:rowOff>0</xdr:rowOff>
    </xdr:from>
    <xdr:to>
      <xdr:col>5</xdr:col>
      <xdr:colOff>321120</xdr:colOff>
      <xdr:row>20</xdr:row>
      <xdr:rowOff>161640</xdr:rowOff>
    </xdr:to>
    <xdr:graphicFrame>
      <xdr:nvGraphicFramePr>
        <xdr:cNvPr id="3" name="Chart 1"/>
        <xdr:cNvGraphicFramePr/>
      </xdr:nvGraphicFramePr>
      <xdr:xfrm>
        <a:off x="1975320" y="647640"/>
        <a:ext cx="3876480" cy="275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419040</xdr:colOff>
      <xdr:row>66</xdr:row>
      <xdr:rowOff>9360</xdr:rowOff>
    </xdr:from>
    <xdr:to>
      <xdr:col>14</xdr:col>
      <xdr:colOff>114480</xdr:colOff>
      <xdr:row>83</xdr:row>
      <xdr:rowOff>9000</xdr:rowOff>
    </xdr:to>
    <xdr:graphicFrame>
      <xdr:nvGraphicFramePr>
        <xdr:cNvPr id="4" name="Chart 2"/>
        <xdr:cNvGraphicFramePr/>
      </xdr:nvGraphicFramePr>
      <xdr:xfrm>
        <a:off x="11445480" y="10696320"/>
        <a:ext cx="3638160" cy="275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247680</xdr:colOff>
      <xdr:row>1</xdr:row>
      <xdr:rowOff>152280</xdr:rowOff>
    </xdr:from>
    <xdr:to>
      <xdr:col>20</xdr:col>
      <xdr:colOff>267120</xdr:colOff>
      <xdr:row>19</xdr:row>
      <xdr:rowOff>18360</xdr:rowOff>
    </xdr:to>
    <xdr:graphicFrame>
      <xdr:nvGraphicFramePr>
        <xdr:cNvPr id="5" name="Chart 3"/>
        <xdr:cNvGraphicFramePr/>
      </xdr:nvGraphicFramePr>
      <xdr:xfrm>
        <a:off x="13788360" y="313920"/>
        <a:ext cx="6095520" cy="278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542880</xdr:colOff>
      <xdr:row>94</xdr:row>
      <xdr:rowOff>19080</xdr:rowOff>
    </xdr:from>
    <xdr:to>
      <xdr:col>7</xdr:col>
      <xdr:colOff>182160</xdr:colOff>
      <xdr:row>109</xdr:row>
      <xdr:rowOff>28080</xdr:rowOff>
    </xdr:to>
    <xdr:graphicFrame>
      <xdr:nvGraphicFramePr>
        <xdr:cNvPr id="6" name="Chart 4"/>
        <xdr:cNvGraphicFramePr/>
      </xdr:nvGraphicFramePr>
      <xdr:xfrm>
        <a:off x="542880" y="15239880"/>
        <a:ext cx="6581520" cy="2437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619200</xdr:colOff>
      <xdr:row>94</xdr:row>
      <xdr:rowOff>9360</xdr:rowOff>
    </xdr:from>
    <xdr:to>
      <xdr:col>15</xdr:col>
      <xdr:colOff>35640</xdr:colOff>
      <xdr:row>110</xdr:row>
      <xdr:rowOff>161280</xdr:rowOff>
    </xdr:to>
    <xdr:graphicFrame>
      <xdr:nvGraphicFramePr>
        <xdr:cNvPr id="7" name="Chart 5"/>
        <xdr:cNvGraphicFramePr/>
      </xdr:nvGraphicFramePr>
      <xdr:xfrm>
        <a:off x="10895760" y="15230160"/>
        <a:ext cx="51145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5DFEC"/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2.76"/>
    <col collapsed="false" customWidth="true" hidden="false" outlineLevel="0" max="3" min="2" style="0" width="2.38"/>
    <col collapsed="false" customWidth="true" hidden="false" outlineLevel="0" max="9" min="4" style="0" width="9.13"/>
    <col collapsed="false" customWidth="true" hidden="false" outlineLevel="0" max="10" min="10" style="0" width="10.76"/>
    <col collapsed="false" customWidth="true" hidden="false" outlineLevel="0" max="17" min="11" style="0" width="9.13"/>
    <col collapsed="false" customWidth="true" hidden="false" outlineLevel="0" max="18" min="18" style="0" width="2.99"/>
    <col collapsed="false" customWidth="true" hidden="false" outlineLevel="0" max="19" min="19" style="0" width="2.88"/>
    <col collapsed="false" customWidth="true" hidden="false" outlineLevel="0" max="26" min="20" style="0" width="9.13"/>
  </cols>
  <sheetData>
    <row r="1" customFormat="false" ht="4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1.25" hidden="false" customHeight="true" outlineLevel="0" collapsed="false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  <c r="V2" s="1"/>
      <c r="W2" s="1"/>
      <c r="X2" s="1"/>
      <c r="Y2" s="1"/>
      <c r="Z2" s="1"/>
    </row>
    <row r="3" customFormat="false" ht="15" hidden="false" customHeight="true" outlineLevel="0" collapsed="false">
      <c r="A3" s="1"/>
      <c r="B3" s="5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1"/>
      <c r="U3" s="1"/>
      <c r="V3" s="1"/>
      <c r="W3" s="1"/>
      <c r="X3" s="1"/>
      <c r="Y3" s="1"/>
      <c r="Z3" s="1"/>
    </row>
    <row r="4" customFormat="false" ht="13.5" hidden="false" customHeight="true" outlineLevel="0" collapsed="false">
      <c r="A4" s="1"/>
      <c r="B4" s="5"/>
      <c r="C4" s="6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1"/>
      <c r="U4" s="1"/>
      <c r="V4" s="1"/>
      <c r="W4" s="1"/>
      <c r="X4" s="1"/>
      <c r="Y4" s="1"/>
      <c r="Z4" s="1"/>
    </row>
    <row r="5" customFormat="false" ht="13.5" hidden="false" customHeight="true" outlineLevel="0" collapsed="false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1"/>
      <c r="U5" s="1"/>
      <c r="V5" s="1"/>
      <c r="W5" s="1"/>
      <c r="X5" s="1"/>
      <c r="Y5" s="1"/>
      <c r="Z5" s="1"/>
    </row>
    <row r="6" customFormat="false" ht="13.5" hidden="false" customHeight="true" outlineLevel="0" collapsed="false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5"/>
      <c r="T6" s="1"/>
      <c r="U6" s="1"/>
      <c r="V6" s="1"/>
      <c r="W6" s="1"/>
      <c r="X6" s="1"/>
      <c r="Y6" s="1"/>
      <c r="Z6" s="1"/>
    </row>
    <row r="7" customFormat="false" ht="36" hidden="false" customHeight="true" outlineLevel="0" collapsed="false">
      <c r="A7" s="8"/>
      <c r="B7" s="5"/>
      <c r="C7" s="8"/>
      <c r="D7" s="9" t="s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8"/>
      <c r="S7" s="5"/>
      <c r="T7" s="1"/>
      <c r="U7" s="1"/>
      <c r="V7" s="1"/>
      <c r="W7" s="1"/>
      <c r="X7" s="1"/>
      <c r="Y7" s="1"/>
      <c r="Z7" s="1"/>
    </row>
    <row r="8" customFormat="false" ht="4.5" hidden="false" customHeight="true" outlineLevel="0" collapsed="false">
      <c r="A8" s="1"/>
      <c r="B8" s="5"/>
      <c r="C8" s="1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1"/>
      <c r="S8" s="5"/>
      <c r="T8" s="1"/>
      <c r="U8" s="1"/>
      <c r="V8" s="1"/>
      <c r="W8" s="1"/>
      <c r="X8" s="1"/>
      <c r="Y8" s="1"/>
      <c r="Z8" s="1"/>
    </row>
    <row r="9" customFormat="false" ht="48.75" hidden="false" customHeight="true" outlineLevel="0" collapsed="false">
      <c r="A9" s="8"/>
      <c r="B9" s="5"/>
      <c r="C9" s="8"/>
      <c r="D9" s="13" t="s">
        <v>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8"/>
      <c r="S9" s="5"/>
      <c r="T9" s="1"/>
      <c r="U9" s="1"/>
      <c r="V9" s="1"/>
      <c r="W9" s="1"/>
      <c r="X9" s="1"/>
      <c r="Y9" s="1"/>
      <c r="Z9" s="1"/>
    </row>
    <row r="10" customFormat="false" ht="4.5" hidden="false" customHeight="true" outlineLevel="0" collapsed="false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5"/>
      <c r="T10" s="1"/>
      <c r="U10" s="1"/>
      <c r="V10" s="1"/>
      <c r="W10" s="1"/>
      <c r="X10" s="1"/>
      <c r="Y10" s="1"/>
      <c r="Z10" s="1"/>
    </row>
    <row r="11" customFormat="false" ht="13.5" hidden="false" customHeight="true" outlineLevel="0" collapsed="false">
      <c r="A11" s="8"/>
      <c r="B11" s="5"/>
      <c r="C11" s="8"/>
      <c r="D11" s="1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5"/>
      <c r="T11" s="1"/>
      <c r="U11" s="1"/>
      <c r="V11" s="1"/>
      <c r="W11" s="1"/>
      <c r="X11" s="1"/>
      <c r="Y11" s="1"/>
      <c r="Z11" s="1"/>
    </row>
    <row r="12" customFormat="false" ht="13.5" hidden="false" customHeight="true" outlineLevel="0" collapsed="false">
      <c r="A12" s="8"/>
      <c r="B12" s="5"/>
      <c r="C12" s="8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5"/>
      <c r="T12" s="1"/>
      <c r="U12" s="1"/>
      <c r="V12" s="1"/>
      <c r="W12" s="1"/>
      <c r="X12" s="1"/>
      <c r="Y12" s="1"/>
      <c r="Z12" s="1"/>
    </row>
    <row r="13" customFormat="false" ht="13.5" hidden="false" customHeight="true" outlineLevel="0" collapsed="false">
      <c r="A13" s="8"/>
      <c r="B13" s="5"/>
      <c r="C13" s="8"/>
      <c r="D13" s="1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5"/>
      <c r="T13" s="1"/>
      <c r="U13" s="1"/>
      <c r="V13" s="1"/>
      <c r="W13" s="1"/>
      <c r="X13" s="1"/>
      <c r="Y13" s="1"/>
      <c r="Z13" s="1"/>
    </row>
    <row r="14" customFormat="false" ht="13.5" hidden="false" customHeight="true" outlineLevel="0" collapsed="false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5"/>
      <c r="T14" s="1"/>
      <c r="U14" s="1"/>
      <c r="V14" s="1"/>
      <c r="W14" s="1"/>
      <c r="X14" s="1"/>
      <c r="Y14" s="1"/>
      <c r="Z14" s="1"/>
    </row>
    <row r="15" customFormat="false" ht="13.5" hidden="false" customHeight="true" outlineLevel="0" collapsed="false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5"/>
      <c r="T15" s="1"/>
      <c r="U15" s="1"/>
      <c r="V15" s="1"/>
      <c r="W15" s="1"/>
      <c r="X15" s="1"/>
      <c r="Y15" s="1"/>
      <c r="Z15" s="1"/>
    </row>
    <row r="16" customFormat="false" ht="13.5" hidden="false" customHeight="true" outlineLevel="0" collapsed="false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5"/>
      <c r="T16" s="1"/>
      <c r="U16" s="1"/>
      <c r="V16" s="1"/>
      <c r="W16" s="1"/>
      <c r="X16" s="1"/>
      <c r="Y16" s="1"/>
      <c r="Z16" s="1"/>
    </row>
    <row r="17" customFormat="false" ht="30" hidden="false" customHeight="true" outlineLevel="0" collapsed="false">
      <c r="A17" s="1"/>
      <c r="B17" s="5"/>
      <c r="C17" s="1"/>
      <c r="D17" s="15" t="s">
        <v>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"/>
      <c r="S17" s="5"/>
      <c r="T17" s="1"/>
      <c r="U17" s="1"/>
      <c r="V17" s="1"/>
      <c r="W17" s="1"/>
      <c r="X17" s="1"/>
      <c r="Y17" s="1"/>
      <c r="Z17" s="1"/>
    </row>
    <row r="18" customFormat="false" ht="13.5" hidden="false" customHeight="true" outlineLevel="0" collapsed="false">
      <c r="A18" s="1"/>
      <c r="B18" s="5"/>
      <c r="C18" s="1"/>
      <c r="D18" s="16" t="s">
        <v>3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"/>
      <c r="S18" s="5"/>
      <c r="T18" s="1"/>
      <c r="U18" s="1"/>
      <c r="V18" s="1"/>
      <c r="W18" s="1"/>
      <c r="X18" s="1"/>
      <c r="Y18" s="1"/>
      <c r="Z18" s="1"/>
    </row>
    <row r="19" customFormat="false" ht="13.5" hidden="false" customHeight="true" outlineLevel="0" collapsed="false">
      <c r="A19" s="1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5"/>
      <c r="T19" s="1"/>
      <c r="U19" s="1"/>
      <c r="V19" s="1"/>
      <c r="W19" s="1"/>
      <c r="X19" s="1"/>
      <c r="Y19" s="1"/>
      <c r="Z19" s="1"/>
    </row>
    <row r="20" customFormat="false" ht="13.5" hidden="false" customHeight="true" outlineLevel="0" collapsed="false">
      <c r="A20" s="1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5"/>
      <c r="T20" s="1"/>
      <c r="U20" s="1"/>
      <c r="V20" s="1"/>
      <c r="W20" s="1"/>
      <c r="X20" s="1"/>
      <c r="Y20" s="1"/>
      <c r="Z20" s="1"/>
    </row>
    <row r="21" customFormat="false" ht="13.5" hidden="false" customHeight="true" outlineLevel="0" collapsed="false">
      <c r="A21" s="1"/>
      <c r="B21" s="5"/>
      <c r="C21" s="1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5"/>
      <c r="T21" s="1"/>
      <c r="U21" s="1"/>
      <c r="V21" s="1"/>
      <c r="W21" s="1"/>
      <c r="X21" s="18"/>
      <c r="Y21" s="1"/>
      <c r="Z21" s="1"/>
    </row>
    <row r="22" customFormat="false" ht="13.5" hidden="false" customHeight="true" outlineLevel="0" collapsed="false">
      <c r="A22" s="1"/>
      <c r="B22" s="5"/>
      <c r="C22" s="1"/>
      <c r="D22" s="19" t="s">
        <v>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"/>
      <c r="S22" s="5"/>
      <c r="T22" s="1"/>
      <c r="U22" s="1"/>
      <c r="V22" s="1"/>
      <c r="W22" s="1"/>
      <c r="X22" s="18"/>
      <c r="Y22" s="1"/>
      <c r="Z22" s="1"/>
    </row>
    <row r="23" customFormat="false" ht="13.5" hidden="false" customHeight="true" outlineLevel="0" collapsed="false">
      <c r="A23" s="1"/>
      <c r="B23" s="5"/>
      <c r="C23" s="1"/>
      <c r="D23" s="1"/>
      <c r="E23" s="1"/>
      <c r="F23" s="1"/>
      <c r="G23" s="1"/>
      <c r="H23" s="1"/>
      <c r="I23" s="1"/>
      <c r="J23" s="20" t="n">
        <v>45371</v>
      </c>
      <c r="K23" s="20"/>
      <c r="L23" s="1"/>
      <c r="M23" s="1"/>
      <c r="N23" s="1"/>
      <c r="O23" s="1"/>
      <c r="P23" s="1"/>
      <c r="Q23" s="1"/>
      <c r="R23" s="1"/>
      <c r="S23" s="5"/>
      <c r="T23" s="1"/>
      <c r="U23" s="1"/>
      <c r="V23" s="1"/>
      <c r="W23" s="1"/>
      <c r="X23" s="18"/>
      <c r="Y23" s="1"/>
      <c r="Z23" s="1"/>
    </row>
    <row r="24" customFormat="false" ht="13.5" hidden="false" customHeight="true" outlineLevel="0" collapsed="false">
      <c r="A24" s="1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1" t="s">
        <v>5</v>
      </c>
      <c r="R24" s="1"/>
      <c r="S24" s="5"/>
      <c r="T24" s="1"/>
      <c r="U24" s="1"/>
      <c r="V24" s="1"/>
      <c r="W24" s="1"/>
      <c r="X24" s="1"/>
      <c r="Y24" s="1"/>
      <c r="Z24" s="1"/>
    </row>
    <row r="25" customFormat="false" ht="13.5" hidden="false" customHeight="true" outlineLevel="0" collapsed="false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5"/>
      <c r="T25" s="1"/>
      <c r="U25" s="1"/>
      <c r="V25" s="1"/>
      <c r="W25" s="1"/>
      <c r="X25" s="22"/>
      <c r="Y25" s="1"/>
      <c r="Z25" s="1"/>
    </row>
    <row r="26" customFormat="false" ht="13.5" hidden="false" customHeight="true" outlineLevel="0" collapsed="false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5"/>
      <c r="T26" s="1"/>
      <c r="U26" s="1"/>
      <c r="V26" s="1"/>
      <c r="W26" s="1"/>
      <c r="X26" s="1"/>
      <c r="Y26" s="1"/>
      <c r="Z26" s="1"/>
    </row>
    <row r="27" customFormat="false" ht="4.5" hidden="false" customHeight="true" outlineLevel="0" collapsed="false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1"/>
      <c r="U27" s="1"/>
      <c r="V27" s="1"/>
      <c r="W27" s="1"/>
      <c r="X27" s="1"/>
      <c r="Y27" s="1"/>
      <c r="Z27" s="1"/>
    </row>
    <row r="28" customFormat="false" ht="13.5" hidden="false" customHeight="true" outlineLevel="0" collapsed="false">
      <c r="A28" s="6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  <c r="T28" s="6"/>
      <c r="U28" s="6"/>
      <c r="V28" s="6"/>
      <c r="W28" s="6"/>
      <c r="X28" s="6"/>
      <c r="Y28" s="6"/>
      <c r="Z28" s="6"/>
    </row>
    <row r="29" customFormat="false" ht="13.5" hidden="false" customHeight="tru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3.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3.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3.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3.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3.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3.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3.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3.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3.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13.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3.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3.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3.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3.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3.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3.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3.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3.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3.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3.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3.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3.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3.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3.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3.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3.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3.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3.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3.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3.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3.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3.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3.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3.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3.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3.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3.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3.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3.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3.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3.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3.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3.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3.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3.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3.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3.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3.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3.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3.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3.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3.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3.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3.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3.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3.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3.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3.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3.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3.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3.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3.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3.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3.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3.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3.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3.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3.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3.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3.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3.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3.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3.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3.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3.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3.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3.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3.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3.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3.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3.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3.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3.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3.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3.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3.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3.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3.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3.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3.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3.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3.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3.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3.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3.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3.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3.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3.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3.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3.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3.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3.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3.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3.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3.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3.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3.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3.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3.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3.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3.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3.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3.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3.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3.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3.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3.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3.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3.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3.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3.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3.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3.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3.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3.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3.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3.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3.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3.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3.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3.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3.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3.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3.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3.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3.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3.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3.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3.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3.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3.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3.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3.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3.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3.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3.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3.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3.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3.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3.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3.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3.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3.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3.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3.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3.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3.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3.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3.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3.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3.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3.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3.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3.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3.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3.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3.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3.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3.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3.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3.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3.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3.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3.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3.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3.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3.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3.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3.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3.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3.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3.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3.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3.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3.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3.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3.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3.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3.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3.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3.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3.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3.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3.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3.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3.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3.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3.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3.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3.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3.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3.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3.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3.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3.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3.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3.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3.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3.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3.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3.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3.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3.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3.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3.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3.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3.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3.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3.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3.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3.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3.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3.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3.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3.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3.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3.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3.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3.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3.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3.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3.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3.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3.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3.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3.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3.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3.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3.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3.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3.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3.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3.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3.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3.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3.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3.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3.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3.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3.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3.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3.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3.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3.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3.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3.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3.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3.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3.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3.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3.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3.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3.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3.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3.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3.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3.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3.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3.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3.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3.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3.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3.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3.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3.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3.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3.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3.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3.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3.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3.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3.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3.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3.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3.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3.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3.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3.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3.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3.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3.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3.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3.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3.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3.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3.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3.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3.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3.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3.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3.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3.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3.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3.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3.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3.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3.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3.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3.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3.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3.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3.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3.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3.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3.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3.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3.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3.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3.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3.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3.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3.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3.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3.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3.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3.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3.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3.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3.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3.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3.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3.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3.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3.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3.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3.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3.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3.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3.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3.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3.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3.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3.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3.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3.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3.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3.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3.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3.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3.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3.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3.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3.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3.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3.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3.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3.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3.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3.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3.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3.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3.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3.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3.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3.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3.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3.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3.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3.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3.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3.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3.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3.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3.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3.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3.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3.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3.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3.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3.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3.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3.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3.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3.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3.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3.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3.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3.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3.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3.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3.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3.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3.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3.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3.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3.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3.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3.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3.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3.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3.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3.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3.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3.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3.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3.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3.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3.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3.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3.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3.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3.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3.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3.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3.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3.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3.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3.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3.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3.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3.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3.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3.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3.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3.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3.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3.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3.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3.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3.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3.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3.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3.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3.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3.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3.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3.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3.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3.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3.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3.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3.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3.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3.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3.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3.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3.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3.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3.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3.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3.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3.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3.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3.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3.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3.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3.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3.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3.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3.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3.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3.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3.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3.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3.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3.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3.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3.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3.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3.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3.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3.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3.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3.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3.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3.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3.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3.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3.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3.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3.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3.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3.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3.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3.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3.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3.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3.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3.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3.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3.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3.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3.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3.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3.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3.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3.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3.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3.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3.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3.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3.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3.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3.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3.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3.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3.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3.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3.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3.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3.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3.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3.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3.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3.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3.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3.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3.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3.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3.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3.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3.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3.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3.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3.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3.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3.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3.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3.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3.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3.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3.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3.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3.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3.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3.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3.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3.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3.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3.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3.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3.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3.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3.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3.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3.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3.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3.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3.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3.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3.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3.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3.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3.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3.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3.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3.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3.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3.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3.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3.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3.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3.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3.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3.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3.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3.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3.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3.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3.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3.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3.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3.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3.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3.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3.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3.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3.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3.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3.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3.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3.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3.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3.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3.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3.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3.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3.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3.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3.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3.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3.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3.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3.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3.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3.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3.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3.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3.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3.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3.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3.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3.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3.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3.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3.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3.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3.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3.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3.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3.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3.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3.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3.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3.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3.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3.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3.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3.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3.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3.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3.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3.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3.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3.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3.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3.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3.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3.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3.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3.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3.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3.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3.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3.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3.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3.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3.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3.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3.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3.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3.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3.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3.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3.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3.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3.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3.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3.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3.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3.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3.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3.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3.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3.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3.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3.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3.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3.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3.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3.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3.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3.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3.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3.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3.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3.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3.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3.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3.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3.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3.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3.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3.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3.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3.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3.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3.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3.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3.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3.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3.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3.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3.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3.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3.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3.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3.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3.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3.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3.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3.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3.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3.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3.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3.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3.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3.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3.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3.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3.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3.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3.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3.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3.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3.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3.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3.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3.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3.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3.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3.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3.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3.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3.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3.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3.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3.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3.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3.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3.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3.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3.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3.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3.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3.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3.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3.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3.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3.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3.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3.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3.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3.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3.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3.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3.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3.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3.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3.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3.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3.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3.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3.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3.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3.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3.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3.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3.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3.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3.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3.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3.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3.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3.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3.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3.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3.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3.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3.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3.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3.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3.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3.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3.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3.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3.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3.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3.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3.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3.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3.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3.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3.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3.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3.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3.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3.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3.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3.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3.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3.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3.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3.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3.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3.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3.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3.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3.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3.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3.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3.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3.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3.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3.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3.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3.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3.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3.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3.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3.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3.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3.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3.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3.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3.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3.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3.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3.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3.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3.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3.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3.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3.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3.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3.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3.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3.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3.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3.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3.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3.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3.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3.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3.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3.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3.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3.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3.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3.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3.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3.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3.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3.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3.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3.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3.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3.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3.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3.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3.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3.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3.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3.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3.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3.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3.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3.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3.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3.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3.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3.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3.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3.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3.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3.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3.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3.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3.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3.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3.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3.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3.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3.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3.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3.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3.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3.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3.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3.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3.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3.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3.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3.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3.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3.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3.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3.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3.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3.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customFormat="false" ht="13.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customFormat="false" ht="13.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customFormat="false" ht="13.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customFormat="false" ht="13.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customFormat="false" ht="13.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customFormat="false" ht="13.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customFormat="false" ht="13.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customFormat="false" ht="13.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customFormat="false" ht="13.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customFormat="false" ht="13.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customFormat="false" ht="13.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customFormat="false" ht="13.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customFormat="false" ht="13.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customFormat="false" ht="13.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customFormat="false" ht="13.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customFormat="false" ht="13.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customFormat="false" ht="13.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customFormat="false" ht="13.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customFormat="false" ht="13.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customFormat="false" ht="13.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customFormat="false" ht="13.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customFormat="false" ht="13.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customFormat="false" ht="13.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customFormat="false" ht="13.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customFormat="false" ht="13.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customFormat="false" ht="13.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customFormat="false" ht="13.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customFormat="false" ht="13.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customFormat="false" ht="13.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customFormat="false" ht="13.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customFormat="false" ht="13.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customFormat="false" ht="13.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customFormat="false" ht="13.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customFormat="false" ht="13.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customFormat="false" ht="13.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customFormat="false" ht="13.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customFormat="false" ht="13.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customFormat="false" ht="13.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customFormat="false" ht="13.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customFormat="false" ht="13.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customFormat="false" ht="13.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customFormat="false" ht="13.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customFormat="false" ht="13.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customFormat="false" ht="13.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customFormat="false" ht="13.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customFormat="false" ht="13.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customFormat="false" ht="13.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customFormat="false" ht="13.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customFormat="false" ht="13.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customFormat="false" ht="13.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customFormat="false" ht="13.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customFormat="false" ht="13.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customFormat="false" ht="13.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customFormat="false" ht="13.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customFormat="false" ht="13.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customFormat="false" ht="13.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customFormat="false" ht="13.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customFormat="false" ht="13.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customFormat="false" ht="13.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customFormat="false" ht="13.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customFormat="false" ht="13.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customFormat="false" ht="13.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customFormat="false" ht="13.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customFormat="false" ht="13.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customFormat="false" ht="13.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customFormat="false" ht="13.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customFormat="false" ht="13.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customFormat="false" ht="13.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customFormat="false" ht="13.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customFormat="false" ht="13.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customFormat="false" ht="13.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customFormat="false" ht="13.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customFormat="false" ht="13.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customFormat="false" ht="13.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customFormat="false" ht="13.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customFormat="false" ht="13.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customFormat="false" ht="13.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customFormat="false" ht="13.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customFormat="false" ht="13.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customFormat="false" ht="13.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customFormat="false" ht="13.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customFormat="false" ht="13.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customFormat="false" ht="13.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customFormat="false" ht="13.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customFormat="false" ht="13.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customFormat="false" ht="13.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customFormat="false" ht="13.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customFormat="false" ht="13.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customFormat="false" ht="13.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customFormat="false" ht="13.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customFormat="false" ht="13.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D7:Q7"/>
    <mergeCell ref="D9:Q9"/>
    <mergeCell ref="D17:Q17"/>
    <mergeCell ref="D18:Q18"/>
    <mergeCell ref="D22:Q22"/>
    <mergeCell ref="J23:K23"/>
  </mergeCells>
  <printOptions headings="false" gridLines="false" gridLinesSet="true" horizontalCentered="true" verticalCentered="false"/>
  <pageMargins left="0.511805555555556" right="0.472222222222222" top="0.708333333333333" bottom="0.62986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5DFEC"/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74"/>
    <col collapsed="false" customWidth="true" hidden="false" outlineLevel="0" max="3" min="2" style="0" width="2.38"/>
    <col collapsed="false" customWidth="true" hidden="false" outlineLevel="0" max="4" min="4" style="0" width="102.38"/>
    <col collapsed="false" customWidth="true" hidden="false" outlineLevel="0" max="5" min="5" style="0" width="9.13"/>
    <col collapsed="false" customWidth="true" hidden="false" outlineLevel="0" max="6" min="6" style="0" width="15.75"/>
    <col collapsed="false" customWidth="true" hidden="false" outlineLevel="0" max="9" min="7" style="0" width="9.13"/>
    <col collapsed="false" customWidth="true" hidden="false" outlineLevel="0" max="10" min="10" style="0" width="2.99"/>
    <col collapsed="false" customWidth="true" hidden="false" outlineLevel="0" max="11" min="11" style="0" width="2.88"/>
    <col collapsed="false" customWidth="true" hidden="false" outlineLevel="0" max="26" min="12" style="0" width="8.75"/>
  </cols>
  <sheetData>
    <row r="1" customFormat="false" ht="6.75" hidden="false" customHeight="true" outlineLevel="0" collapsed="false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customFormat="false" ht="11.25" hidden="false" customHeight="true" outlineLevel="0" collapsed="false">
      <c r="A2" s="26"/>
      <c r="B2" s="27"/>
      <c r="C2" s="28"/>
      <c r="D2" s="28"/>
      <c r="E2" s="28"/>
      <c r="F2" s="28"/>
      <c r="G2" s="28"/>
      <c r="H2" s="28"/>
      <c r="I2" s="28"/>
      <c r="J2" s="28"/>
      <c r="K2" s="29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customFormat="false" ht="15" hidden="false" customHeight="true" outlineLevel="0" collapsed="false">
      <c r="A3" s="26"/>
      <c r="B3" s="30"/>
      <c r="C3" s="26"/>
      <c r="D3" s="26"/>
      <c r="E3" s="26"/>
      <c r="F3" s="26"/>
      <c r="G3" s="26"/>
      <c r="H3" s="26"/>
      <c r="I3" s="26"/>
      <c r="J3" s="26"/>
      <c r="K3" s="30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customFormat="false" ht="15" hidden="false" customHeight="false" outlineLevel="0" collapsed="false">
      <c r="A4" s="26"/>
      <c r="B4" s="30"/>
      <c r="C4" s="26"/>
      <c r="D4" s="31" t="s">
        <v>6</v>
      </c>
      <c r="E4" s="26"/>
      <c r="F4" s="26"/>
      <c r="G4" s="26"/>
      <c r="H4" s="26"/>
      <c r="I4" s="26"/>
      <c r="J4" s="26"/>
      <c r="K4" s="30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customFormat="false" ht="15" hidden="false" customHeight="true" outlineLevel="0" collapsed="false">
      <c r="A5" s="26"/>
      <c r="B5" s="30"/>
      <c r="C5" s="26"/>
      <c r="D5" s="32"/>
      <c r="E5" s="32"/>
      <c r="F5" s="32"/>
      <c r="G5" s="32"/>
      <c r="H5" s="32"/>
      <c r="I5" s="32"/>
      <c r="J5" s="26"/>
      <c r="K5" s="30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customFormat="false" ht="17.25" hidden="false" customHeight="true" outlineLevel="0" collapsed="false">
      <c r="A6" s="26"/>
      <c r="B6" s="30"/>
      <c r="C6" s="26"/>
      <c r="D6" s="26" t="s">
        <v>7</v>
      </c>
      <c r="E6" s="26"/>
      <c r="F6" s="33" t="s">
        <v>8</v>
      </c>
      <c r="G6" s="26"/>
      <c r="H6" s="26"/>
      <c r="I6" s="26"/>
      <c r="J6" s="26"/>
      <c r="K6" s="30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customFormat="false" ht="17.25" hidden="false" customHeight="true" outlineLevel="0" collapsed="false">
      <c r="A7" s="26"/>
      <c r="B7" s="30"/>
      <c r="C7" s="26"/>
      <c r="D7" s="26"/>
      <c r="E7" s="26"/>
      <c r="F7" s="34"/>
      <c r="G7" s="26"/>
      <c r="H7" s="26"/>
      <c r="I7" s="26"/>
      <c r="J7" s="26"/>
      <c r="K7" s="30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customFormat="false" ht="17.25" hidden="false" customHeight="true" outlineLevel="0" collapsed="false">
      <c r="A8" s="26"/>
      <c r="B8" s="30"/>
      <c r="C8" s="26"/>
      <c r="D8" s="26" t="s">
        <v>9</v>
      </c>
      <c r="E8" s="26"/>
      <c r="F8" s="35" t="s">
        <v>8</v>
      </c>
      <c r="G8" s="26"/>
      <c r="H8" s="26"/>
      <c r="I8" s="26"/>
      <c r="J8" s="26"/>
      <c r="K8" s="30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customFormat="false" ht="17.25" hidden="false" customHeight="true" outlineLevel="0" collapsed="false">
      <c r="A9" s="26"/>
      <c r="B9" s="30"/>
      <c r="C9" s="26"/>
      <c r="D9" s="26"/>
      <c r="E9" s="26"/>
      <c r="F9" s="36"/>
      <c r="G9" s="26"/>
      <c r="H9" s="26"/>
      <c r="I9" s="26"/>
      <c r="J9" s="26"/>
      <c r="K9" s="30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customFormat="false" ht="17.25" hidden="false" customHeight="true" outlineLevel="0" collapsed="false">
      <c r="A10" s="37"/>
      <c r="B10" s="30"/>
      <c r="C10" s="37"/>
      <c r="D10" s="26" t="s">
        <v>10</v>
      </c>
      <c r="E10" s="26"/>
      <c r="F10" s="38" t="s">
        <v>8</v>
      </c>
      <c r="G10" s="26"/>
      <c r="H10" s="26"/>
      <c r="I10" s="26"/>
      <c r="J10" s="37"/>
      <c r="K10" s="30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customFormat="false" ht="17.25" hidden="false" customHeight="true" outlineLevel="0" collapsed="false">
      <c r="A11" s="37"/>
      <c r="B11" s="30"/>
      <c r="C11" s="37"/>
      <c r="D11" s="26"/>
      <c r="E11" s="26"/>
      <c r="F11" s="36"/>
      <c r="G11" s="26"/>
      <c r="H11" s="26"/>
      <c r="I11" s="26"/>
      <c r="J11" s="37"/>
      <c r="K11" s="30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customFormat="false" ht="17.25" hidden="false" customHeight="true" outlineLevel="0" collapsed="false">
      <c r="A12" s="37"/>
      <c r="B12" s="30"/>
      <c r="C12" s="37"/>
      <c r="D12" s="26" t="s">
        <v>11</v>
      </c>
      <c r="E12" s="26"/>
      <c r="F12" s="39" t="s">
        <v>8</v>
      </c>
      <c r="G12" s="26"/>
      <c r="H12" s="26"/>
      <c r="I12" s="26"/>
      <c r="J12" s="37"/>
      <c r="K12" s="3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customFormat="false" ht="17.25" hidden="false" customHeight="true" outlineLevel="0" collapsed="false">
      <c r="A13" s="37"/>
      <c r="B13" s="30"/>
      <c r="C13" s="37"/>
      <c r="D13" s="40"/>
      <c r="E13" s="40"/>
      <c r="F13" s="40"/>
      <c r="G13" s="40"/>
      <c r="H13" s="26"/>
      <c r="I13" s="26"/>
      <c r="J13" s="37"/>
      <c r="K13" s="30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customFormat="false" ht="4.5" hidden="false" customHeight="true" outlineLevel="0" collapsed="false">
      <c r="A14" s="26"/>
      <c r="B14" s="30"/>
      <c r="C14" s="26"/>
      <c r="D14" s="26"/>
      <c r="E14" s="26"/>
      <c r="F14" s="26"/>
      <c r="G14" s="26"/>
      <c r="H14" s="26"/>
      <c r="I14" s="26"/>
      <c r="J14" s="26"/>
      <c r="K14" s="30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customFormat="false" ht="15" hidden="false" customHeight="false" outlineLevel="0" collapsed="false">
      <c r="A15" s="26"/>
      <c r="B15" s="41"/>
      <c r="C15" s="42"/>
      <c r="D15" s="42"/>
      <c r="E15" s="42"/>
      <c r="F15" s="42"/>
      <c r="G15" s="42"/>
      <c r="H15" s="42"/>
      <c r="I15" s="42"/>
      <c r="J15" s="42"/>
      <c r="K15" s="43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customFormat="false" ht="15" hidden="false" customHeight="false" outlineLevel="0" collapsed="false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customFormat="false" ht="15" hidden="false" customHeight="false" outlineLevel="0" collapsed="false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customFormat="false" ht="15" hidden="false" customHeight="false" outlineLevel="0" collapsed="false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customFormat="false" ht="15" hidden="false" customHeight="false" outlineLevel="0" collapsed="false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customFormat="false" ht="15" hidden="false" customHeight="false" outlineLevel="0" collapsed="false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customFormat="false" ht="15.75" hidden="false" customHeight="true" outlineLevel="0" collapsed="false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customFormat="false" ht="15.75" hidden="false" customHeight="true" outlineLevel="0" collapsed="false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customFormat="false" ht="15.75" hidden="false" customHeight="true" outlineLevel="0" collapsed="false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customFormat="false" ht="15.75" hidden="false" customHeight="true" outlineLevel="0" collapsed="false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customFormat="false" ht="15.75" hidden="false" customHeight="true" outlineLevel="0" collapsed="false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customFormat="false" ht="15.75" hidden="false" customHeight="true" outlineLevel="0" collapsed="false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customFormat="false" ht="15.75" hidden="false" customHeight="true" outlineLevel="0" collapsed="false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customFormat="false" ht="15.75" hidden="false" customHeight="true" outlineLevel="0" collapsed="false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customFormat="false" ht="15.75" hidden="false" customHeight="true" outlineLevel="0" collapsed="false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customFormat="false" ht="15.75" hidden="false" customHeight="true" outlineLevel="0" collapsed="false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customFormat="false" ht="15.75" hidden="false" customHeight="true" outlineLevel="0" collapsed="false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customFormat="false" ht="15.75" hidden="false" customHeight="true" outlineLevel="0" collapsed="false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customFormat="false" ht="15.75" hidden="false" customHeight="true" outlineLevel="0" collapsed="false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customFormat="false" ht="15.75" hidden="false" customHeight="true" outlineLevel="0" collapsed="false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customFormat="false" ht="15.75" hidden="false" customHeight="true" outlineLevel="0" collapsed="false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customFormat="false" ht="15.75" hidden="false" customHeight="true" outlineLevel="0" collapsed="false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customFormat="false" ht="15.75" hidden="false" customHeight="true" outlineLevel="0" collapsed="false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customFormat="false" ht="15.75" hidden="false" customHeight="true" outlineLevel="0" collapsed="false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customFormat="false" ht="15.75" hidden="false" customHeight="true" outlineLevel="0" collapsed="false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customFormat="false" ht="15.75" hidden="false" customHeight="true" outlineLevel="0" collapsed="false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customFormat="false" ht="15.75" hidden="false" customHeight="true" outlineLevel="0" collapsed="false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customFormat="false" ht="15.75" hidden="false" customHeight="true" outlineLevel="0" collapsed="false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customFormat="false" ht="15.75" hidden="false" customHeight="true" outlineLevel="0" collapsed="false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customFormat="false" ht="15.75" hidden="false" customHeight="true" outlineLevel="0" collapsed="false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customFormat="false" ht="15.75" hidden="false" customHeight="true" outlineLevel="0" collapsed="false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customFormat="false" ht="15.75" hidden="false" customHeight="true" outlineLevel="0" collapsed="false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customFormat="false" ht="15.75" hidden="false" customHeight="true" outlineLevel="0" collapsed="false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customFormat="false" ht="15.75" hidden="false" customHeight="true" outlineLevel="0" collapsed="false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customFormat="false" ht="15.75" hidden="false" customHeight="true" outlineLevel="0" collapsed="false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customFormat="false" ht="15.75" hidden="false" customHeight="true" outlineLevel="0" collapsed="false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customFormat="false" ht="15.75" hidden="false" customHeight="true" outlineLevel="0" collapsed="false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customFormat="false" ht="15.75" hidden="false" customHeight="true" outlineLevel="0" collapsed="false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customFormat="false" ht="15.75" hidden="false" customHeight="true" outlineLevel="0" collapsed="false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customFormat="false" ht="15.75" hidden="false" customHeight="true" outlineLevel="0" collapsed="false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customFormat="false" ht="15.75" hidden="false" customHeight="true" outlineLevel="0" collapsed="false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customFormat="false" ht="15.75" hidden="false" customHeight="true" outlineLevel="0" collapsed="false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customFormat="false" ht="15.75" hidden="false" customHeight="true" outlineLevel="0" collapsed="false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customFormat="false" ht="15.75" hidden="false" customHeight="true" outlineLevel="0" collapsed="false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customFormat="false" ht="15.75" hidden="false" customHeight="true" outlineLevel="0" collapsed="false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customFormat="false" ht="15.75" hidden="false" customHeight="true" outlineLevel="0" collapsed="false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customFormat="false" ht="15.75" hidden="false" customHeight="true" outlineLevel="0" collapsed="false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customFormat="false" ht="15.75" hidden="false" customHeight="true" outlineLevel="0" collapsed="false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customFormat="false" ht="15.75" hidden="false" customHeight="true" outlineLevel="0" collapsed="false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customFormat="false" ht="15.75" hidden="false" customHeight="true" outlineLevel="0" collapsed="false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customFormat="false" ht="15.75" hidden="false" customHeight="true" outlineLevel="0" collapsed="false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customFormat="false" ht="15.75" hidden="false" customHeight="true" outlineLevel="0" collapsed="false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customFormat="false" ht="15.75" hidden="false" customHeight="true" outlineLevel="0" collapsed="false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customFormat="false" ht="15.75" hidden="false" customHeight="true" outlineLevel="0" collapsed="false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customFormat="false" ht="15.75" hidden="false" customHeight="true" outlineLevel="0" collapsed="false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customFormat="false" ht="15.75" hidden="false" customHeight="true" outlineLevel="0" collapsed="false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customFormat="false" ht="15.75" hidden="false" customHeight="true" outlineLevel="0" collapsed="false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customFormat="false" ht="15.75" hidden="false" customHeight="true" outlineLevel="0" collapsed="false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customFormat="false" ht="15.75" hidden="false" customHeight="true" outlineLevel="0" collapsed="false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customFormat="false" ht="15.75" hidden="false" customHeight="true" outlineLevel="0" collapsed="false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customFormat="false" ht="15.75" hidden="false" customHeight="true" outlineLevel="0" collapsed="false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customFormat="false" ht="15.75" hidden="false" customHeight="true" outlineLevel="0" collapsed="false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customFormat="false" ht="15.75" hidden="false" customHeight="true" outlineLevel="0" collapsed="false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customFormat="false" ht="15.75" hidden="false" customHeight="true" outlineLevel="0" collapsed="false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customFormat="false" ht="15.75" hidden="false" customHeight="true" outlineLevel="0" collapsed="false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customFormat="false" ht="15.75" hidden="false" customHeight="true" outlineLevel="0" collapsed="false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customFormat="false" ht="15.75" hidden="false" customHeight="true" outlineLevel="0" collapsed="false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customFormat="false" ht="15.75" hidden="false" customHeight="true" outlineLevel="0" collapsed="false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customFormat="false" ht="15.75" hidden="false" customHeight="true" outlineLevel="0" collapsed="false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customFormat="false" ht="15.75" hidden="false" customHeight="true" outlineLevel="0" collapsed="false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customFormat="false" ht="15.75" hidden="false" customHeight="true" outlineLevel="0" collapsed="false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customFormat="false" ht="15.75" hidden="false" customHeight="true" outlineLevel="0" collapsed="false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customFormat="false" ht="15.75" hidden="false" customHeight="true" outlineLevel="0" collapsed="false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customFormat="false" ht="15.75" hidden="false" customHeight="true" outlineLevel="0" collapsed="false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customFormat="false" ht="15.75" hidden="false" customHeight="true" outlineLevel="0" collapsed="false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customFormat="false" ht="15.75" hidden="false" customHeight="true" outlineLevel="0" collapsed="false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customFormat="false" ht="15.75" hidden="false" customHeight="true" outlineLevel="0" collapsed="false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customFormat="false" ht="15.75" hidden="false" customHeight="true" outlineLevel="0" collapsed="false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customFormat="false" ht="15.75" hidden="false" customHeight="true" outlineLevel="0" collapsed="false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customFormat="false" ht="15.75" hidden="false" customHeight="true" outlineLevel="0" collapsed="false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customFormat="false" ht="15.75" hidden="false" customHeight="true" outlineLevel="0" collapsed="false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customFormat="false" ht="15.75" hidden="false" customHeight="true" outlineLevel="0" collapsed="false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customFormat="false" ht="15.75" hidden="false" customHeight="true" outlineLevel="0" collapsed="false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customFormat="false" ht="15.75" hidden="false" customHeight="true" outlineLevel="0" collapsed="false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customFormat="false" ht="15.75" hidden="false" customHeight="true" outlineLevel="0" collapsed="false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customFormat="false" ht="15.75" hidden="false" customHeight="true" outlineLevel="0" collapsed="false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customFormat="false" ht="15.75" hidden="false" customHeight="true" outlineLevel="0" collapsed="false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customFormat="false" ht="15.75" hidden="false" customHeight="true" outlineLevel="0" collapsed="false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customFormat="false" ht="15.75" hidden="false" customHeight="true" outlineLevel="0" collapsed="false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customFormat="false" ht="15.75" hidden="false" customHeight="true" outlineLevel="0" collapsed="false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customFormat="false" ht="15.75" hidden="false" customHeight="true" outlineLevel="0" collapsed="false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customFormat="false" ht="15.75" hidden="false" customHeight="true" outlineLevel="0" collapsed="false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customFormat="false" ht="15.75" hidden="false" customHeight="true" outlineLevel="0" collapsed="false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customFormat="false" ht="15.75" hidden="false" customHeight="true" outlineLevel="0" collapsed="false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customFormat="false" ht="15.75" hidden="false" customHeight="true" outlineLevel="0" collapsed="false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customFormat="false" ht="15.75" hidden="false" customHeight="true" outlineLevel="0" collapsed="false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customFormat="false" ht="15.75" hidden="false" customHeight="true" outlineLevel="0" collapsed="false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customFormat="false" ht="15.75" hidden="false" customHeight="true" outlineLevel="0" collapsed="false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customFormat="false" ht="15.75" hidden="false" customHeight="true" outlineLevel="0" collapsed="false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customFormat="false" ht="15.75" hidden="false" customHeight="true" outlineLevel="0" collapsed="false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customFormat="false" ht="15.75" hidden="false" customHeight="true" outlineLevel="0" collapsed="false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customFormat="false" ht="15.75" hidden="false" customHeight="true" outlineLevel="0" collapsed="false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customFormat="false" ht="15.75" hidden="false" customHeight="true" outlineLevel="0" collapsed="false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customFormat="false" ht="15.75" hidden="false" customHeight="true" outlineLevel="0" collapsed="false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customFormat="false" ht="15.75" hidden="false" customHeight="true" outlineLevel="0" collapsed="false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customFormat="false" ht="15.75" hidden="false" customHeight="true" outlineLevel="0" collapsed="false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customFormat="false" ht="15.75" hidden="false" customHeight="true" outlineLevel="0" collapsed="false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customFormat="false" ht="15.75" hidden="false" customHeight="true" outlineLevel="0" collapsed="false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customFormat="false" ht="15.75" hidden="false" customHeight="true" outlineLevel="0" collapsed="false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customFormat="false" ht="15.75" hidden="false" customHeight="true" outlineLevel="0" collapsed="false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customFormat="false" ht="15.75" hidden="false" customHeight="true" outlineLevel="0" collapsed="false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customFormat="false" ht="15.75" hidden="false" customHeight="true" outlineLevel="0" collapsed="false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customFormat="false" ht="15.75" hidden="false" customHeight="true" outlineLevel="0" collapsed="false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customFormat="false" ht="15.75" hidden="false" customHeight="true" outlineLevel="0" collapsed="false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customFormat="false" ht="15.75" hidden="false" customHeight="true" outlineLevel="0" collapsed="false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customFormat="false" ht="15.75" hidden="false" customHeight="true" outlineLevel="0" collapsed="false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customFormat="false" ht="15.75" hidden="false" customHeight="true" outlineLevel="0" collapsed="false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customFormat="false" ht="15.75" hidden="false" customHeight="true" outlineLevel="0" collapsed="false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customFormat="false" ht="15.75" hidden="false" customHeight="true" outlineLevel="0" collapsed="false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customFormat="false" ht="15.75" hidden="false" customHeight="true" outlineLevel="0" collapsed="false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customFormat="false" ht="15.75" hidden="false" customHeight="true" outlineLevel="0" collapsed="false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customFormat="false" ht="15.75" hidden="false" customHeight="true" outlineLevel="0" collapsed="false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customFormat="false" ht="15.75" hidden="false" customHeight="true" outlineLevel="0" collapsed="false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customFormat="false" ht="15.75" hidden="false" customHeight="true" outlineLevel="0" collapsed="false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customFormat="false" ht="15.75" hidden="false" customHeight="true" outlineLevel="0" collapsed="false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customFormat="false" ht="15.75" hidden="false" customHeight="true" outlineLevel="0" collapsed="false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customFormat="false" ht="15.75" hidden="false" customHeight="true" outlineLevel="0" collapsed="false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customFormat="false" ht="15.75" hidden="false" customHeight="true" outlineLevel="0" collapsed="false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customFormat="false" ht="15.75" hidden="false" customHeight="true" outlineLevel="0" collapsed="false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customFormat="false" ht="15.75" hidden="false" customHeight="true" outlineLevel="0" collapsed="false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customFormat="false" ht="15.75" hidden="false" customHeight="true" outlineLevel="0" collapsed="false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customFormat="false" ht="15.75" hidden="false" customHeight="true" outlineLevel="0" collapsed="false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customFormat="false" ht="15.75" hidden="false" customHeight="true" outlineLevel="0" collapsed="false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customFormat="false" ht="15.75" hidden="false" customHeight="true" outlineLevel="0" collapsed="false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customFormat="false" ht="15.75" hidden="false" customHeight="true" outlineLevel="0" collapsed="false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customFormat="false" ht="15.75" hidden="false" customHeight="true" outlineLevel="0" collapsed="false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customFormat="false" ht="15.75" hidden="false" customHeight="true" outlineLevel="0" collapsed="false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customFormat="false" ht="15.75" hidden="false" customHeight="true" outlineLevel="0" collapsed="false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customFormat="false" ht="15.75" hidden="false" customHeight="true" outlineLevel="0" collapsed="false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customFormat="false" ht="15.75" hidden="false" customHeight="true" outlineLevel="0" collapsed="false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customFormat="false" ht="15.75" hidden="false" customHeight="true" outlineLevel="0" collapsed="false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customFormat="false" ht="15.75" hidden="false" customHeight="true" outlineLevel="0" collapsed="false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customFormat="false" ht="15.75" hidden="false" customHeight="true" outlineLevel="0" collapsed="false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customFormat="false" ht="15.75" hidden="false" customHeight="true" outlineLevel="0" collapsed="false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customFormat="false" ht="15.75" hidden="false" customHeight="true" outlineLevel="0" collapsed="false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customFormat="false" ht="15.75" hidden="false" customHeight="true" outlineLevel="0" collapsed="false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customFormat="false" ht="15.75" hidden="false" customHeight="true" outlineLevel="0" collapsed="false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customFormat="false" ht="15.75" hidden="false" customHeight="true" outlineLevel="0" collapsed="false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customFormat="false" ht="15.75" hidden="false" customHeight="true" outlineLevel="0" collapsed="false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customFormat="false" ht="15.75" hidden="false" customHeight="true" outlineLevel="0" collapsed="false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customFormat="false" ht="15.75" hidden="false" customHeight="true" outlineLevel="0" collapsed="false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customFormat="false" ht="15.75" hidden="false" customHeight="true" outlineLevel="0" collapsed="false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customFormat="false" ht="15.75" hidden="false" customHeight="true" outlineLevel="0" collapsed="false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customFormat="false" ht="15.75" hidden="false" customHeight="true" outlineLevel="0" collapsed="false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customFormat="false" ht="15.75" hidden="false" customHeight="true" outlineLevel="0" collapsed="false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customFormat="false" ht="15.75" hidden="false" customHeight="true" outlineLevel="0" collapsed="false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customFormat="false" ht="15.75" hidden="false" customHeight="true" outlineLevel="0" collapsed="false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customFormat="false" ht="15.75" hidden="false" customHeight="true" outlineLevel="0" collapsed="false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customFormat="false" ht="15.75" hidden="false" customHeight="true" outlineLevel="0" collapsed="false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customFormat="false" ht="15.75" hidden="false" customHeight="true" outlineLevel="0" collapsed="false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customFormat="false" ht="15.75" hidden="false" customHeight="true" outlineLevel="0" collapsed="false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customFormat="false" ht="15.75" hidden="false" customHeight="true" outlineLevel="0" collapsed="false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customFormat="false" ht="15.75" hidden="false" customHeight="true" outlineLevel="0" collapsed="false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customFormat="false" ht="15.75" hidden="false" customHeight="true" outlineLevel="0" collapsed="false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customFormat="false" ht="15.75" hidden="false" customHeight="true" outlineLevel="0" collapsed="false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customFormat="false" ht="15.75" hidden="false" customHeight="true" outlineLevel="0" collapsed="false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customFormat="false" ht="15.75" hidden="false" customHeight="true" outlineLevel="0" collapsed="false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customFormat="false" ht="15.75" hidden="false" customHeight="true" outlineLevel="0" collapsed="false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customFormat="false" ht="15.75" hidden="false" customHeight="true" outlineLevel="0" collapsed="false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customFormat="false" ht="15.75" hidden="false" customHeight="true" outlineLevel="0" collapsed="false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customFormat="false" ht="15.75" hidden="false" customHeight="true" outlineLevel="0" collapsed="false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customFormat="false" ht="15.75" hidden="false" customHeight="true" outlineLevel="0" collapsed="false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customFormat="false" ht="15.75" hidden="false" customHeight="true" outlineLevel="0" collapsed="false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customFormat="false" ht="15.75" hidden="false" customHeight="true" outlineLevel="0" collapsed="false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customFormat="false" ht="15.75" hidden="false" customHeight="true" outlineLevel="0" collapsed="false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customFormat="false" ht="15.75" hidden="false" customHeight="true" outlineLevel="0" collapsed="false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customFormat="false" ht="15.75" hidden="false" customHeight="true" outlineLevel="0" collapsed="false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customFormat="false" ht="15.75" hidden="false" customHeight="true" outlineLevel="0" collapsed="false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customFormat="false" ht="15.75" hidden="false" customHeight="true" outlineLevel="0" collapsed="false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customFormat="false" ht="15.75" hidden="false" customHeight="true" outlineLevel="0" collapsed="false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customFormat="false" ht="15.75" hidden="false" customHeight="true" outlineLevel="0" collapsed="false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customFormat="false" ht="15.75" hidden="false" customHeight="true" outlineLevel="0" collapsed="false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customFormat="false" ht="15.75" hidden="false" customHeight="true" outlineLevel="0" collapsed="false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customFormat="false" ht="15.75" hidden="false" customHeight="true" outlineLevel="0" collapsed="false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customFormat="false" ht="15.75" hidden="false" customHeight="true" outlineLevel="0" collapsed="false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customFormat="false" ht="15.75" hidden="false" customHeight="true" outlineLevel="0" collapsed="false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customFormat="false" ht="15.75" hidden="false" customHeight="true" outlineLevel="0" collapsed="false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customFormat="false" ht="15.75" hidden="false" customHeight="true" outlineLevel="0" collapsed="false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customFormat="false" ht="15.75" hidden="false" customHeight="true" outlineLevel="0" collapsed="false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customFormat="false" ht="15.75" hidden="false" customHeight="true" outlineLevel="0" collapsed="false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customFormat="false" ht="15.75" hidden="false" customHeight="true" outlineLevel="0" collapsed="false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customFormat="false" ht="15.75" hidden="false" customHeight="true" outlineLevel="0" collapsed="false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customFormat="false" ht="15.75" hidden="false" customHeight="true" outlineLevel="0" collapsed="false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customFormat="false" ht="15.75" hidden="false" customHeight="true" outlineLevel="0" collapsed="false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customFormat="false" ht="15.75" hidden="false" customHeight="true" outlineLevel="0" collapsed="false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customFormat="false" ht="15.75" hidden="false" customHeight="true" outlineLevel="0" collapsed="false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customFormat="false" ht="15.75" hidden="false" customHeight="true" outlineLevel="0" collapsed="false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customFormat="false" ht="15.75" hidden="false" customHeight="true" outlineLevel="0" collapsed="false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customFormat="false" ht="15.75" hidden="false" customHeight="true" outlineLevel="0" collapsed="false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customFormat="false" ht="15.75" hidden="false" customHeight="true" outlineLevel="0" collapsed="false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customFormat="false" ht="15.75" hidden="false" customHeight="true" outlineLevel="0" collapsed="false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customFormat="false" ht="15.75" hidden="false" customHeight="true" outlineLevel="0" collapsed="false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customFormat="false" ht="15.75" hidden="false" customHeight="true" outlineLevel="0" collapsed="false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customFormat="false" ht="15.75" hidden="false" customHeight="true" outlineLevel="0" collapsed="false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customFormat="false" ht="15.75" hidden="false" customHeight="true" outlineLevel="0" collapsed="false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customFormat="false" ht="15.75" hidden="false" customHeight="true" outlineLevel="0" collapsed="false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customFormat="false" ht="15.75" hidden="false" customHeight="true" outlineLevel="0" collapsed="false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customFormat="false" ht="15.75" hidden="false" customHeight="true" outlineLevel="0" collapsed="false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customFormat="false" ht="15.75" hidden="false" customHeight="true" outlineLevel="0" collapsed="false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customFormat="false" ht="15.75" hidden="false" customHeight="true" outlineLevel="0" collapsed="false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customFormat="false" ht="15.75" hidden="false" customHeight="true" outlineLevel="0" collapsed="false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customFormat="false" ht="15.75" hidden="false" customHeight="true" outlineLevel="0" collapsed="false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customFormat="false" ht="15.75" hidden="false" customHeight="true" outlineLevel="0" collapsed="false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customFormat="false" ht="15.75" hidden="false" customHeight="true" outlineLevel="0" collapsed="false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customFormat="false" ht="15.75" hidden="false" customHeight="true" outlineLevel="0" collapsed="false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customFormat="false" ht="15.75" hidden="false" customHeight="true" outlineLevel="0" collapsed="false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customFormat="false" ht="15.75" hidden="false" customHeight="true" outlineLevel="0" collapsed="false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customFormat="false" ht="15.75" hidden="false" customHeight="true" outlineLevel="0" collapsed="false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customFormat="false" ht="15.75" hidden="false" customHeight="true" outlineLevel="0" collapsed="false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customFormat="false" ht="15.75" hidden="false" customHeight="true" outlineLevel="0" collapsed="false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customFormat="false" ht="15.75" hidden="false" customHeight="true" outlineLevel="0" collapsed="false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customFormat="false" ht="15.75" hidden="false" customHeight="true" outlineLevel="0" collapsed="false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customFormat="false" ht="15.75" hidden="false" customHeight="true" outlineLevel="0" collapsed="false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customFormat="false" ht="15.75" hidden="false" customHeight="true" outlineLevel="0" collapsed="false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customFormat="false" ht="15.75" hidden="false" customHeight="true" outlineLevel="0" collapsed="false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customFormat="false" ht="15.75" hidden="false" customHeight="true" outlineLevel="0" collapsed="false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customFormat="false" ht="15.75" hidden="false" customHeight="true" outlineLevel="0" collapsed="false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customFormat="false" ht="15.75" hidden="false" customHeight="true" outlineLevel="0" collapsed="false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customFormat="false" ht="15.75" hidden="false" customHeight="true" outlineLevel="0" collapsed="false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customFormat="false" ht="15.75" hidden="false" customHeight="true" outlineLevel="0" collapsed="false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customFormat="false" ht="15.75" hidden="false" customHeight="true" outlineLevel="0" collapsed="false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customFormat="false" ht="15.75" hidden="false" customHeight="true" outlineLevel="0" collapsed="false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customFormat="false" ht="15.75" hidden="false" customHeight="true" outlineLevel="0" collapsed="false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customFormat="false" ht="15.75" hidden="false" customHeight="true" outlineLevel="0" collapsed="false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customFormat="false" ht="15.75" hidden="false" customHeight="true" outlineLevel="0" collapsed="false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customFormat="false" ht="15.75" hidden="false" customHeight="true" outlineLevel="0" collapsed="false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customFormat="false" ht="15.75" hidden="false" customHeight="true" outlineLevel="0" collapsed="false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customFormat="false" ht="15.75" hidden="false" customHeight="true" outlineLevel="0" collapsed="false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customFormat="false" ht="15.75" hidden="false" customHeight="true" outlineLevel="0" collapsed="false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customFormat="false" ht="15.75" hidden="false" customHeight="true" outlineLevel="0" collapsed="false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customFormat="false" ht="15.75" hidden="false" customHeight="true" outlineLevel="0" collapsed="false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customFormat="false" ht="15.75" hidden="false" customHeight="true" outlineLevel="0" collapsed="false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customFormat="false" ht="15.75" hidden="false" customHeight="true" outlineLevel="0" collapsed="false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customFormat="false" ht="15.75" hidden="false" customHeight="true" outlineLevel="0" collapsed="false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customFormat="false" ht="15.75" hidden="false" customHeight="true" outlineLevel="0" collapsed="false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customFormat="false" ht="15.75" hidden="false" customHeight="true" outlineLevel="0" collapsed="false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customFormat="false" ht="15.75" hidden="false" customHeight="true" outlineLevel="0" collapsed="false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customFormat="false" ht="15.75" hidden="false" customHeight="true" outlineLevel="0" collapsed="false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customFormat="false" ht="15.75" hidden="false" customHeight="true" outlineLevel="0" collapsed="false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customFormat="false" ht="15.75" hidden="false" customHeight="true" outlineLevel="0" collapsed="false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customFormat="false" ht="15.75" hidden="false" customHeight="true" outlineLevel="0" collapsed="false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customFormat="false" ht="15.75" hidden="false" customHeight="true" outlineLevel="0" collapsed="false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customFormat="false" ht="15.75" hidden="false" customHeight="true" outlineLevel="0" collapsed="false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customFormat="false" ht="15.75" hidden="false" customHeight="true" outlineLevel="0" collapsed="false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customFormat="false" ht="15.75" hidden="false" customHeight="true" outlineLevel="0" collapsed="false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customFormat="false" ht="15.75" hidden="false" customHeight="true" outlineLevel="0" collapsed="false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customFormat="false" ht="15.75" hidden="false" customHeight="true" outlineLevel="0" collapsed="false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customFormat="false" ht="15.75" hidden="false" customHeight="true" outlineLevel="0" collapsed="false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customFormat="false" ht="15.75" hidden="false" customHeight="true" outlineLevel="0" collapsed="false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customFormat="false" ht="15.75" hidden="false" customHeight="true" outlineLevel="0" collapsed="false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customFormat="false" ht="15.75" hidden="false" customHeight="true" outlineLevel="0" collapsed="false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customFormat="false" ht="15.75" hidden="false" customHeight="true" outlineLevel="0" collapsed="false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customFormat="false" ht="15.75" hidden="false" customHeight="true" outlineLevel="0" collapsed="false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customFormat="false" ht="15.75" hidden="false" customHeight="true" outlineLevel="0" collapsed="false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customFormat="false" ht="15.75" hidden="false" customHeight="true" outlineLevel="0" collapsed="false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customFormat="false" ht="15.75" hidden="false" customHeight="true" outlineLevel="0" collapsed="false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customFormat="false" ht="15.75" hidden="false" customHeight="true" outlineLevel="0" collapsed="false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customFormat="false" ht="15.75" hidden="false" customHeight="true" outlineLevel="0" collapsed="false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customFormat="false" ht="15.75" hidden="false" customHeight="true" outlineLevel="0" collapsed="false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customFormat="false" ht="15.75" hidden="false" customHeight="true" outlineLevel="0" collapsed="false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customFormat="false" ht="15.75" hidden="false" customHeight="true" outlineLevel="0" collapsed="false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customFormat="false" ht="15.75" hidden="false" customHeight="true" outlineLevel="0" collapsed="false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customFormat="false" ht="15.75" hidden="false" customHeight="true" outlineLevel="0" collapsed="false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customFormat="false" ht="15.75" hidden="false" customHeight="true" outlineLevel="0" collapsed="false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customFormat="false" ht="15.75" hidden="false" customHeight="true" outlineLevel="0" collapsed="false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customFormat="false" ht="15.75" hidden="false" customHeight="true" outlineLevel="0" collapsed="false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customFormat="false" ht="15.75" hidden="false" customHeight="true" outlineLevel="0" collapsed="false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customFormat="false" ht="15.75" hidden="false" customHeight="true" outlineLevel="0" collapsed="false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customFormat="false" ht="15.75" hidden="false" customHeight="true" outlineLevel="0" collapsed="false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customFormat="false" ht="15.75" hidden="false" customHeight="true" outlineLevel="0" collapsed="false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customFormat="false" ht="15.75" hidden="false" customHeight="true" outlineLevel="0" collapsed="false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customFormat="false" ht="15.75" hidden="false" customHeight="true" outlineLevel="0" collapsed="false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customFormat="false" ht="15.75" hidden="false" customHeight="true" outlineLevel="0" collapsed="false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customFormat="false" ht="15.75" hidden="false" customHeight="true" outlineLevel="0" collapsed="false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customFormat="false" ht="15.75" hidden="false" customHeight="true" outlineLevel="0" collapsed="false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customFormat="false" ht="15.75" hidden="false" customHeight="true" outlineLevel="0" collapsed="false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customFormat="false" ht="15.75" hidden="false" customHeight="true" outlineLevel="0" collapsed="false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customFormat="false" ht="15.75" hidden="false" customHeight="true" outlineLevel="0" collapsed="false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customFormat="false" ht="15.75" hidden="false" customHeight="true" outlineLevel="0" collapsed="false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customFormat="false" ht="15.75" hidden="false" customHeight="true" outlineLevel="0" collapsed="false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customFormat="false" ht="15.75" hidden="false" customHeight="true" outlineLevel="0" collapsed="false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customFormat="false" ht="15.75" hidden="false" customHeight="true" outlineLevel="0" collapsed="false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customFormat="false" ht="15.75" hidden="false" customHeight="true" outlineLevel="0" collapsed="false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customFormat="false" ht="15.75" hidden="false" customHeight="true" outlineLevel="0" collapsed="false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customFormat="false" ht="15.75" hidden="false" customHeight="true" outlineLevel="0" collapsed="false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customFormat="false" ht="15.75" hidden="false" customHeight="true" outlineLevel="0" collapsed="false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customFormat="false" ht="15.75" hidden="false" customHeight="true" outlineLevel="0" collapsed="false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customFormat="false" ht="15.75" hidden="false" customHeight="true" outlineLevel="0" collapsed="false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customFormat="false" ht="15.75" hidden="false" customHeight="true" outlineLevel="0" collapsed="false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customFormat="false" ht="15.75" hidden="false" customHeight="true" outlineLevel="0" collapsed="false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customFormat="false" ht="15.75" hidden="false" customHeight="true" outlineLevel="0" collapsed="false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customFormat="false" ht="15.75" hidden="false" customHeight="true" outlineLevel="0" collapsed="false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customFormat="false" ht="15.75" hidden="false" customHeight="true" outlineLevel="0" collapsed="false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customFormat="false" ht="15.75" hidden="false" customHeight="true" outlineLevel="0" collapsed="false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customFormat="false" ht="15.75" hidden="false" customHeight="true" outlineLevel="0" collapsed="false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customFormat="false" ht="15.75" hidden="false" customHeight="true" outlineLevel="0" collapsed="false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customFormat="false" ht="15.75" hidden="false" customHeight="true" outlineLevel="0" collapsed="false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customFormat="false" ht="15.75" hidden="false" customHeight="true" outlineLevel="0" collapsed="false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customFormat="false" ht="15.75" hidden="false" customHeight="true" outlineLevel="0" collapsed="false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customFormat="false" ht="15.75" hidden="false" customHeight="true" outlineLevel="0" collapsed="false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customFormat="false" ht="15.75" hidden="false" customHeight="true" outlineLevel="0" collapsed="false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customFormat="false" ht="15.75" hidden="false" customHeight="true" outlineLevel="0" collapsed="false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customFormat="false" ht="15.75" hidden="false" customHeight="true" outlineLevel="0" collapsed="false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customFormat="false" ht="15.75" hidden="false" customHeight="true" outlineLevel="0" collapsed="false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customFormat="false" ht="15.75" hidden="false" customHeight="true" outlineLevel="0" collapsed="false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customFormat="false" ht="15.75" hidden="false" customHeight="true" outlineLevel="0" collapsed="false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customFormat="false" ht="15.75" hidden="false" customHeight="true" outlineLevel="0" collapsed="false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customFormat="false" ht="15.75" hidden="false" customHeight="true" outlineLevel="0" collapsed="false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customFormat="false" ht="15.75" hidden="false" customHeight="true" outlineLevel="0" collapsed="false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customFormat="false" ht="15.75" hidden="false" customHeight="true" outlineLevel="0" collapsed="false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customFormat="false" ht="15.75" hidden="false" customHeight="true" outlineLevel="0" collapsed="false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customFormat="false" ht="15.75" hidden="false" customHeight="true" outlineLevel="0" collapsed="false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customFormat="false" ht="15.75" hidden="false" customHeight="true" outlineLevel="0" collapsed="false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customFormat="false" ht="15.75" hidden="false" customHeight="true" outlineLevel="0" collapsed="false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customFormat="false" ht="15.75" hidden="false" customHeight="true" outlineLevel="0" collapsed="false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customFormat="false" ht="15.75" hidden="false" customHeight="true" outlineLevel="0" collapsed="false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customFormat="false" ht="15.75" hidden="false" customHeight="true" outlineLevel="0" collapsed="false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customFormat="false" ht="15.75" hidden="false" customHeight="true" outlineLevel="0" collapsed="false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customFormat="false" ht="15.75" hidden="false" customHeight="true" outlineLevel="0" collapsed="false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customFormat="false" ht="15.75" hidden="false" customHeight="true" outlineLevel="0" collapsed="false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customFormat="false" ht="15.75" hidden="false" customHeight="true" outlineLevel="0" collapsed="false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customFormat="false" ht="15.75" hidden="false" customHeight="true" outlineLevel="0" collapsed="false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customFormat="false" ht="15.75" hidden="false" customHeight="true" outlineLevel="0" collapsed="false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customFormat="false" ht="15.75" hidden="false" customHeight="true" outlineLevel="0" collapsed="false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customFormat="false" ht="15.75" hidden="false" customHeight="true" outlineLevel="0" collapsed="false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customFormat="false" ht="15.75" hidden="false" customHeight="true" outlineLevel="0" collapsed="false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customFormat="false" ht="15.75" hidden="false" customHeight="true" outlineLevel="0" collapsed="false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customFormat="false" ht="15.75" hidden="false" customHeight="true" outlineLevel="0" collapsed="false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customFormat="false" ht="15.75" hidden="false" customHeight="true" outlineLevel="0" collapsed="false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customFormat="false" ht="15.75" hidden="false" customHeight="true" outlineLevel="0" collapsed="false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customFormat="false" ht="15.75" hidden="false" customHeight="true" outlineLevel="0" collapsed="false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customFormat="false" ht="15.75" hidden="false" customHeight="true" outlineLevel="0" collapsed="false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customFormat="false" ht="15.75" hidden="false" customHeight="true" outlineLevel="0" collapsed="false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customFormat="false" ht="15.75" hidden="false" customHeight="true" outlineLevel="0" collapsed="false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customFormat="false" ht="15.75" hidden="false" customHeight="true" outlineLevel="0" collapsed="false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customFormat="false" ht="15.75" hidden="false" customHeight="true" outlineLevel="0" collapsed="false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customFormat="false" ht="15.75" hidden="false" customHeight="true" outlineLevel="0" collapsed="false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customFormat="false" ht="15.75" hidden="false" customHeight="true" outlineLevel="0" collapsed="false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customFormat="false" ht="15.75" hidden="false" customHeight="true" outlineLevel="0" collapsed="false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customFormat="false" ht="15.75" hidden="false" customHeight="true" outlineLevel="0" collapsed="false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customFormat="false" ht="15.75" hidden="false" customHeight="true" outlineLevel="0" collapsed="false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customFormat="false" ht="15.75" hidden="false" customHeight="true" outlineLevel="0" collapsed="false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customFormat="false" ht="15.75" hidden="false" customHeight="true" outlineLevel="0" collapsed="false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customFormat="false" ht="15.75" hidden="false" customHeight="true" outlineLevel="0" collapsed="false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customFormat="false" ht="15.75" hidden="false" customHeight="true" outlineLevel="0" collapsed="false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customFormat="false" ht="15.75" hidden="false" customHeight="true" outlineLevel="0" collapsed="false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customFormat="false" ht="15.75" hidden="false" customHeight="true" outlineLevel="0" collapsed="false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customFormat="false" ht="15.75" hidden="false" customHeight="true" outlineLevel="0" collapsed="false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customFormat="false" ht="15.75" hidden="false" customHeight="true" outlineLevel="0" collapsed="false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customFormat="false" ht="15.75" hidden="false" customHeight="true" outlineLevel="0" collapsed="false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customFormat="false" ht="15.75" hidden="false" customHeight="true" outlineLevel="0" collapsed="false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customFormat="false" ht="15.75" hidden="false" customHeight="true" outlineLevel="0" collapsed="false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customFormat="false" ht="15.75" hidden="false" customHeight="true" outlineLevel="0" collapsed="false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customFormat="false" ht="15.75" hidden="false" customHeight="true" outlineLevel="0" collapsed="false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customFormat="false" ht="15.75" hidden="false" customHeight="true" outlineLevel="0" collapsed="false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customFormat="false" ht="15.75" hidden="false" customHeight="true" outlineLevel="0" collapsed="false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customFormat="false" ht="15.75" hidden="false" customHeight="true" outlineLevel="0" collapsed="false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customFormat="false" ht="15.75" hidden="false" customHeight="true" outlineLevel="0" collapsed="false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customFormat="false" ht="15.75" hidden="false" customHeight="true" outlineLevel="0" collapsed="false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customFormat="false" ht="15.75" hidden="false" customHeight="true" outlineLevel="0" collapsed="false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customFormat="false" ht="15.75" hidden="false" customHeight="true" outlineLevel="0" collapsed="false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customFormat="false" ht="15.75" hidden="false" customHeight="true" outlineLevel="0" collapsed="false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customFormat="false" ht="15.75" hidden="false" customHeight="true" outlineLevel="0" collapsed="false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customFormat="false" ht="15.75" hidden="false" customHeight="true" outlineLevel="0" collapsed="false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customFormat="false" ht="15.75" hidden="false" customHeight="true" outlineLevel="0" collapsed="false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customFormat="false" ht="15.75" hidden="false" customHeight="true" outlineLevel="0" collapsed="false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customFormat="false" ht="15.75" hidden="false" customHeight="true" outlineLevel="0" collapsed="false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customFormat="false" ht="15.75" hidden="false" customHeight="true" outlineLevel="0" collapsed="false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customFormat="false" ht="15.75" hidden="false" customHeight="true" outlineLevel="0" collapsed="false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customFormat="false" ht="15.75" hidden="false" customHeight="true" outlineLevel="0" collapsed="false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customFormat="false" ht="15.75" hidden="false" customHeight="true" outlineLevel="0" collapsed="false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customFormat="false" ht="15.75" hidden="false" customHeight="true" outlineLevel="0" collapsed="false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customFormat="false" ht="15.75" hidden="false" customHeight="true" outlineLevel="0" collapsed="false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customFormat="false" ht="15.75" hidden="false" customHeight="true" outlineLevel="0" collapsed="false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customFormat="false" ht="15.75" hidden="false" customHeight="true" outlineLevel="0" collapsed="false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customFormat="false" ht="15.75" hidden="false" customHeight="true" outlineLevel="0" collapsed="false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customFormat="false" ht="15.75" hidden="false" customHeight="true" outlineLevel="0" collapsed="false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customFormat="false" ht="15.75" hidden="false" customHeight="true" outlineLevel="0" collapsed="false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customFormat="false" ht="15.75" hidden="false" customHeight="true" outlineLevel="0" collapsed="false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customFormat="false" ht="15.75" hidden="false" customHeight="true" outlineLevel="0" collapsed="false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customFormat="false" ht="15.75" hidden="false" customHeight="true" outlineLevel="0" collapsed="false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customFormat="false" ht="15.75" hidden="false" customHeight="true" outlineLevel="0" collapsed="false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customFormat="false" ht="15.75" hidden="false" customHeight="true" outlineLevel="0" collapsed="false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customFormat="false" ht="15.75" hidden="false" customHeight="true" outlineLevel="0" collapsed="false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customFormat="false" ht="15.75" hidden="false" customHeight="true" outlineLevel="0" collapsed="false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customFormat="false" ht="15.75" hidden="false" customHeight="true" outlineLevel="0" collapsed="false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customFormat="false" ht="15.75" hidden="false" customHeight="true" outlineLevel="0" collapsed="false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customFormat="false" ht="15.75" hidden="false" customHeight="true" outlineLevel="0" collapsed="false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customFormat="false" ht="15.75" hidden="false" customHeight="true" outlineLevel="0" collapsed="false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customFormat="false" ht="15.75" hidden="false" customHeight="true" outlineLevel="0" collapsed="false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customFormat="false" ht="15.75" hidden="false" customHeight="true" outlineLevel="0" collapsed="false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customFormat="false" ht="15.75" hidden="false" customHeight="true" outlineLevel="0" collapsed="false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customFormat="false" ht="15.75" hidden="false" customHeight="true" outlineLevel="0" collapsed="false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customFormat="false" ht="15.75" hidden="false" customHeight="true" outlineLevel="0" collapsed="false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customFormat="false" ht="15.75" hidden="false" customHeight="true" outlineLevel="0" collapsed="false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customFormat="false" ht="15.75" hidden="false" customHeight="true" outlineLevel="0" collapsed="false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customFormat="false" ht="15.75" hidden="false" customHeight="true" outlineLevel="0" collapsed="false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customFormat="false" ht="15.75" hidden="false" customHeight="true" outlineLevel="0" collapsed="false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customFormat="false" ht="15.75" hidden="false" customHeight="true" outlineLevel="0" collapsed="false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customFormat="false" ht="15.75" hidden="false" customHeight="true" outlineLevel="0" collapsed="false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customFormat="false" ht="15.75" hidden="false" customHeight="true" outlineLevel="0" collapsed="false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customFormat="false" ht="15.75" hidden="false" customHeight="true" outlineLevel="0" collapsed="false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customFormat="false" ht="15.75" hidden="false" customHeight="true" outlineLevel="0" collapsed="false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customFormat="false" ht="15.75" hidden="false" customHeight="true" outlineLevel="0" collapsed="false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customFormat="false" ht="15.75" hidden="false" customHeight="true" outlineLevel="0" collapsed="false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customFormat="false" ht="15.75" hidden="false" customHeight="true" outlineLevel="0" collapsed="false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customFormat="false" ht="15.75" hidden="false" customHeight="true" outlineLevel="0" collapsed="false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customFormat="false" ht="15.75" hidden="false" customHeight="true" outlineLevel="0" collapsed="false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customFormat="false" ht="15.75" hidden="false" customHeight="true" outlineLevel="0" collapsed="false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customFormat="false" ht="15.75" hidden="false" customHeight="true" outlineLevel="0" collapsed="false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customFormat="false" ht="15.75" hidden="false" customHeight="true" outlineLevel="0" collapsed="false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customFormat="false" ht="15.75" hidden="false" customHeight="true" outlineLevel="0" collapsed="false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customFormat="false" ht="15.75" hidden="false" customHeight="true" outlineLevel="0" collapsed="false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customFormat="false" ht="15.75" hidden="false" customHeight="true" outlineLevel="0" collapsed="false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customFormat="false" ht="15.75" hidden="false" customHeight="true" outlineLevel="0" collapsed="false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customFormat="false" ht="15.75" hidden="false" customHeight="true" outlineLevel="0" collapsed="false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customFormat="false" ht="15.75" hidden="false" customHeight="true" outlineLevel="0" collapsed="false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customFormat="false" ht="15.75" hidden="false" customHeight="true" outlineLevel="0" collapsed="false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customFormat="false" ht="15.75" hidden="false" customHeight="true" outlineLevel="0" collapsed="false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customFormat="false" ht="15.75" hidden="false" customHeight="true" outlineLevel="0" collapsed="false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customFormat="false" ht="15.75" hidden="false" customHeight="true" outlineLevel="0" collapsed="false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customFormat="false" ht="15.75" hidden="false" customHeight="true" outlineLevel="0" collapsed="false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customFormat="false" ht="15.75" hidden="false" customHeight="true" outlineLevel="0" collapsed="false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customFormat="false" ht="15.75" hidden="false" customHeight="true" outlineLevel="0" collapsed="false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customFormat="false" ht="15.75" hidden="false" customHeight="true" outlineLevel="0" collapsed="false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customFormat="false" ht="15.75" hidden="false" customHeight="true" outlineLevel="0" collapsed="false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customFormat="false" ht="15.75" hidden="false" customHeight="true" outlineLevel="0" collapsed="false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customFormat="false" ht="15.75" hidden="false" customHeight="true" outlineLevel="0" collapsed="false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customFormat="false" ht="15.75" hidden="false" customHeight="true" outlineLevel="0" collapsed="false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customFormat="false" ht="15.75" hidden="false" customHeight="true" outlineLevel="0" collapsed="false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customFormat="false" ht="15.75" hidden="false" customHeight="true" outlineLevel="0" collapsed="false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customFormat="false" ht="15.75" hidden="false" customHeight="true" outlineLevel="0" collapsed="false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customFormat="false" ht="15.75" hidden="false" customHeight="true" outlineLevel="0" collapsed="false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customFormat="false" ht="15.75" hidden="false" customHeight="true" outlineLevel="0" collapsed="false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customFormat="false" ht="15.75" hidden="false" customHeight="true" outlineLevel="0" collapsed="false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customFormat="false" ht="15.75" hidden="false" customHeight="true" outlineLevel="0" collapsed="false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customFormat="false" ht="15.75" hidden="false" customHeight="true" outlineLevel="0" collapsed="false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customFormat="false" ht="15.75" hidden="false" customHeight="true" outlineLevel="0" collapsed="false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customFormat="false" ht="15.75" hidden="false" customHeight="true" outlineLevel="0" collapsed="false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customFormat="false" ht="15.75" hidden="false" customHeight="true" outlineLevel="0" collapsed="false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customFormat="false" ht="15.75" hidden="false" customHeight="true" outlineLevel="0" collapsed="false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customFormat="false" ht="15.75" hidden="false" customHeight="true" outlineLevel="0" collapsed="false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customFormat="false" ht="15.75" hidden="false" customHeight="true" outlineLevel="0" collapsed="false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customFormat="false" ht="15.75" hidden="false" customHeight="true" outlineLevel="0" collapsed="false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customFormat="false" ht="15.75" hidden="false" customHeight="true" outlineLevel="0" collapsed="false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customFormat="false" ht="15.75" hidden="false" customHeight="true" outlineLevel="0" collapsed="false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customFormat="false" ht="15.75" hidden="false" customHeight="true" outlineLevel="0" collapsed="false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customFormat="false" ht="15.75" hidden="false" customHeight="true" outlineLevel="0" collapsed="false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customFormat="false" ht="15.75" hidden="false" customHeight="true" outlineLevel="0" collapsed="false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customFormat="false" ht="15.75" hidden="false" customHeight="true" outlineLevel="0" collapsed="false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customFormat="false" ht="15.75" hidden="false" customHeight="true" outlineLevel="0" collapsed="false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customFormat="false" ht="15.75" hidden="false" customHeight="true" outlineLevel="0" collapsed="false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customFormat="false" ht="15.75" hidden="false" customHeight="true" outlineLevel="0" collapsed="false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customFormat="false" ht="15.75" hidden="false" customHeight="true" outlineLevel="0" collapsed="false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customFormat="false" ht="15.75" hidden="false" customHeight="true" outlineLevel="0" collapsed="false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customFormat="false" ht="15.75" hidden="false" customHeight="true" outlineLevel="0" collapsed="false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customFormat="false" ht="15.75" hidden="false" customHeight="true" outlineLevel="0" collapsed="false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customFormat="false" ht="15.75" hidden="false" customHeight="true" outlineLevel="0" collapsed="false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customFormat="false" ht="15.75" hidden="false" customHeight="true" outlineLevel="0" collapsed="false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customFormat="false" ht="15.75" hidden="false" customHeight="true" outlineLevel="0" collapsed="false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customFormat="false" ht="15.75" hidden="false" customHeight="true" outlineLevel="0" collapsed="false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customFormat="false" ht="15.75" hidden="false" customHeight="true" outlineLevel="0" collapsed="false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customFormat="false" ht="15.75" hidden="false" customHeight="true" outlineLevel="0" collapsed="false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customFormat="false" ht="15.75" hidden="false" customHeight="true" outlineLevel="0" collapsed="false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customFormat="false" ht="15.75" hidden="false" customHeight="true" outlineLevel="0" collapsed="false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customFormat="false" ht="15.75" hidden="false" customHeight="true" outlineLevel="0" collapsed="false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customFormat="false" ht="15.75" hidden="false" customHeight="true" outlineLevel="0" collapsed="false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customFormat="false" ht="15.75" hidden="false" customHeight="true" outlineLevel="0" collapsed="false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customFormat="false" ht="15.75" hidden="false" customHeight="true" outlineLevel="0" collapsed="false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customFormat="false" ht="15.75" hidden="false" customHeight="true" outlineLevel="0" collapsed="false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customFormat="false" ht="15.75" hidden="false" customHeight="true" outlineLevel="0" collapsed="false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customFormat="false" ht="15.75" hidden="false" customHeight="true" outlineLevel="0" collapsed="false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customFormat="false" ht="15.75" hidden="false" customHeight="true" outlineLevel="0" collapsed="false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customFormat="false" ht="15.75" hidden="false" customHeight="true" outlineLevel="0" collapsed="false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customFormat="false" ht="15.75" hidden="false" customHeight="true" outlineLevel="0" collapsed="false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customFormat="false" ht="15.75" hidden="false" customHeight="true" outlineLevel="0" collapsed="false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customFormat="false" ht="15.75" hidden="false" customHeight="true" outlineLevel="0" collapsed="false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customFormat="false" ht="15.75" hidden="false" customHeight="true" outlineLevel="0" collapsed="false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customFormat="false" ht="15.75" hidden="false" customHeight="true" outlineLevel="0" collapsed="false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customFormat="false" ht="15.75" hidden="false" customHeight="true" outlineLevel="0" collapsed="false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customFormat="false" ht="15.75" hidden="false" customHeight="true" outlineLevel="0" collapsed="false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customFormat="false" ht="15.75" hidden="false" customHeight="true" outlineLevel="0" collapsed="false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customFormat="false" ht="15.75" hidden="false" customHeight="true" outlineLevel="0" collapsed="false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customFormat="false" ht="15.75" hidden="false" customHeight="true" outlineLevel="0" collapsed="false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customFormat="false" ht="15.75" hidden="false" customHeight="true" outlineLevel="0" collapsed="false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customFormat="false" ht="15.75" hidden="false" customHeight="true" outlineLevel="0" collapsed="false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customFormat="false" ht="15.75" hidden="false" customHeight="true" outlineLevel="0" collapsed="false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customFormat="false" ht="15.75" hidden="false" customHeight="true" outlineLevel="0" collapsed="false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customFormat="false" ht="15.75" hidden="false" customHeight="true" outlineLevel="0" collapsed="false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customFormat="false" ht="15.75" hidden="false" customHeight="true" outlineLevel="0" collapsed="false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customFormat="false" ht="15.75" hidden="false" customHeight="true" outlineLevel="0" collapsed="false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customFormat="false" ht="15.75" hidden="false" customHeight="true" outlineLevel="0" collapsed="false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customFormat="false" ht="15.75" hidden="false" customHeight="true" outlineLevel="0" collapsed="false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customFormat="false" ht="15.75" hidden="false" customHeight="true" outlineLevel="0" collapsed="false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customFormat="false" ht="15.75" hidden="false" customHeight="true" outlineLevel="0" collapsed="false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customFormat="false" ht="15.75" hidden="false" customHeight="true" outlineLevel="0" collapsed="false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customFormat="false" ht="15.75" hidden="false" customHeight="true" outlineLevel="0" collapsed="false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customFormat="false" ht="15.75" hidden="false" customHeight="true" outlineLevel="0" collapsed="false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customFormat="false" ht="15.75" hidden="false" customHeight="true" outlineLevel="0" collapsed="false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customFormat="false" ht="15.75" hidden="false" customHeight="true" outlineLevel="0" collapsed="false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customFormat="false" ht="15.75" hidden="false" customHeight="true" outlineLevel="0" collapsed="false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customFormat="false" ht="15.75" hidden="false" customHeight="true" outlineLevel="0" collapsed="false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customFormat="false" ht="15.75" hidden="false" customHeight="true" outlineLevel="0" collapsed="false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customFormat="false" ht="15.75" hidden="false" customHeight="true" outlineLevel="0" collapsed="false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customFormat="false" ht="15.75" hidden="false" customHeight="true" outlineLevel="0" collapsed="false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customFormat="false" ht="15.75" hidden="false" customHeight="true" outlineLevel="0" collapsed="false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customFormat="false" ht="15.75" hidden="false" customHeight="true" outlineLevel="0" collapsed="false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customFormat="false" ht="15.75" hidden="false" customHeight="true" outlineLevel="0" collapsed="false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customFormat="false" ht="15.75" hidden="false" customHeight="true" outlineLevel="0" collapsed="false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customFormat="false" ht="15.75" hidden="false" customHeight="true" outlineLevel="0" collapsed="false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customFormat="false" ht="15.75" hidden="false" customHeight="true" outlineLevel="0" collapsed="false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customFormat="false" ht="15.75" hidden="false" customHeight="true" outlineLevel="0" collapsed="false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customFormat="false" ht="15.75" hidden="false" customHeight="true" outlineLevel="0" collapsed="false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customFormat="false" ht="15.75" hidden="false" customHeight="true" outlineLevel="0" collapsed="false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customFormat="false" ht="15.75" hidden="false" customHeight="true" outlineLevel="0" collapsed="false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customFormat="false" ht="15.75" hidden="false" customHeight="true" outlineLevel="0" collapsed="false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customFormat="false" ht="15.75" hidden="false" customHeight="true" outlineLevel="0" collapsed="false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customFormat="false" ht="15.75" hidden="false" customHeight="true" outlineLevel="0" collapsed="false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customFormat="false" ht="15.75" hidden="false" customHeight="true" outlineLevel="0" collapsed="false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customFormat="false" ht="15.75" hidden="false" customHeight="true" outlineLevel="0" collapsed="false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customFormat="false" ht="15.75" hidden="false" customHeight="true" outlineLevel="0" collapsed="false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customFormat="false" ht="15.75" hidden="false" customHeight="true" outlineLevel="0" collapsed="false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customFormat="false" ht="15.75" hidden="false" customHeight="true" outlineLevel="0" collapsed="false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customFormat="false" ht="15.75" hidden="false" customHeight="true" outlineLevel="0" collapsed="false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customFormat="false" ht="15.75" hidden="false" customHeight="true" outlineLevel="0" collapsed="false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customFormat="false" ht="15.75" hidden="false" customHeight="true" outlineLevel="0" collapsed="false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customFormat="false" ht="15.75" hidden="false" customHeight="true" outlineLevel="0" collapsed="false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customFormat="false" ht="15.75" hidden="false" customHeight="true" outlineLevel="0" collapsed="false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customFormat="false" ht="15.75" hidden="false" customHeight="true" outlineLevel="0" collapsed="false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customFormat="false" ht="15.75" hidden="false" customHeight="true" outlineLevel="0" collapsed="false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customFormat="false" ht="15.75" hidden="false" customHeight="true" outlineLevel="0" collapsed="false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customFormat="false" ht="15.75" hidden="false" customHeight="true" outlineLevel="0" collapsed="false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customFormat="false" ht="15.75" hidden="false" customHeight="true" outlineLevel="0" collapsed="false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customFormat="false" ht="15.75" hidden="false" customHeight="true" outlineLevel="0" collapsed="false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customFormat="false" ht="15.75" hidden="false" customHeight="true" outlineLevel="0" collapsed="false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customFormat="false" ht="15.75" hidden="false" customHeight="true" outlineLevel="0" collapsed="false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customFormat="false" ht="15.75" hidden="false" customHeight="true" outlineLevel="0" collapsed="false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customFormat="false" ht="15.75" hidden="false" customHeight="true" outlineLevel="0" collapsed="false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customFormat="false" ht="15.75" hidden="false" customHeight="true" outlineLevel="0" collapsed="false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customFormat="false" ht="15.75" hidden="false" customHeight="true" outlineLevel="0" collapsed="false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customFormat="false" ht="15.75" hidden="false" customHeight="true" outlineLevel="0" collapsed="false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customFormat="false" ht="15.75" hidden="false" customHeight="true" outlineLevel="0" collapsed="false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customFormat="false" ht="15.75" hidden="false" customHeight="true" outlineLevel="0" collapsed="false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customFormat="false" ht="15.75" hidden="false" customHeight="true" outlineLevel="0" collapsed="false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customFormat="false" ht="15.75" hidden="false" customHeight="true" outlineLevel="0" collapsed="false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customFormat="false" ht="15.75" hidden="false" customHeight="true" outlineLevel="0" collapsed="false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customFormat="false" ht="15.75" hidden="false" customHeight="true" outlineLevel="0" collapsed="false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customFormat="false" ht="15.75" hidden="false" customHeight="true" outlineLevel="0" collapsed="false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customFormat="false" ht="15.75" hidden="false" customHeight="true" outlineLevel="0" collapsed="false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customFormat="false" ht="15.75" hidden="false" customHeight="true" outlineLevel="0" collapsed="false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customFormat="false" ht="15.75" hidden="false" customHeight="true" outlineLevel="0" collapsed="false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customFormat="false" ht="15.75" hidden="false" customHeight="true" outlineLevel="0" collapsed="false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customFormat="false" ht="15.75" hidden="false" customHeight="true" outlineLevel="0" collapsed="false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customFormat="false" ht="15.75" hidden="false" customHeight="true" outlineLevel="0" collapsed="false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customFormat="false" ht="15.75" hidden="false" customHeight="true" outlineLevel="0" collapsed="false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customFormat="false" ht="15.75" hidden="false" customHeight="true" outlineLevel="0" collapsed="false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customFormat="false" ht="15.75" hidden="false" customHeight="true" outlineLevel="0" collapsed="false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customFormat="false" ht="15.75" hidden="false" customHeight="true" outlineLevel="0" collapsed="false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customFormat="false" ht="15.75" hidden="false" customHeight="true" outlineLevel="0" collapsed="false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customFormat="false" ht="15.75" hidden="false" customHeight="true" outlineLevel="0" collapsed="false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customFormat="false" ht="15.75" hidden="false" customHeight="true" outlineLevel="0" collapsed="false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customFormat="false" ht="15.75" hidden="false" customHeight="true" outlineLevel="0" collapsed="false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customFormat="false" ht="15.75" hidden="false" customHeight="true" outlineLevel="0" collapsed="false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customFormat="false" ht="15.75" hidden="false" customHeight="true" outlineLevel="0" collapsed="false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customFormat="false" ht="15.75" hidden="false" customHeight="true" outlineLevel="0" collapsed="false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customFormat="false" ht="15.75" hidden="false" customHeight="true" outlineLevel="0" collapsed="false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customFormat="false" ht="15.75" hidden="false" customHeight="true" outlineLevel="0" collapsed="false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customFormat="false" ht="15.75" hidden="false" customHeight="true" outlineLevel="0" collapsed="false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customFormat="false" ht="15.75" hidden="false" customHeight="true" outlineLevel="0" collapsed="false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customFormat="false" ht="15.75" hidden="false" customHeight="true" outlineLevel="0" collapsed="false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customFormat="false" ht="15.75" hidden="false" customHeight="true" outlineLevel="0" collapsed="false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customFormat="false" ht="15.75" hidden="false" customHeight="true" outlineLevel="0" collapsed="false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customFormat="false" ht="15.75" hidden="false" customHeight="true" outlineLevel="0" collapsed="false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customFormat="false" ht="15.75" hidden="false" customHeight="true" outlineLevel="0" collapsed="false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customFormat="false" ht="15.75" hidden="false" customHeight="true" outlineLevel="0" collapsed="false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customFormat="false" ht="15.75" hidden="false" customHeight="true" outlineLevel="0" collapsed="false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customFormat="false" ht="15.75" hidden="false" customHeight="true" outlineLevel="0" collapsed="false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customFormat="false" ht="15.75" hidden="false" customHeight="true" outlineLevel="0" collapsed="false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customFormat="false" ht="15.75" hidden="false" customHeight="true" outlineLevel="0" collapsed="false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customFormat="false" ht="15.75" hidden="false" customHeight="true" outlineLevel="0" collapsed="false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customFormat="false" ht="15.75" hidden="false" customHeight="true" outlineLevel="0" collapsed="false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customFormat="false" ht="15.75" hidden="false" customHeight="true" outlineLevel="0" collapsed="false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customFormat="false" ht="15.75" hidden="false" customHeight="true" outlineLevel="0" collapsed="false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customFormat="false" ht="15.75" hidden="false" customHeight="true" outlineLevel="0" collapsed="false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customFormat="false" ht="15.75" hidden="false" customHeight="true" outlineLevel="0" collapsed="false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customFormat="false" ht="15.75" hidden="false" customHeight="true" outlineLevel="0" collapsed="false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customFormat="false" ht="15.75" hidden="false" customHeight="true" outlineLevel="0" collapsed="false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customFormat="false" ht="15.75" hidden="false" customHeight="true" outlineLevel="0" collapsed="false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customFormat="false" ht="15.75" hidden="false" customHeight="true" outlineLevel="0" collapsed="false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customFormat="false" ht="15.75" hidden="false" customHeight="true" outlineLevel="0" collapsed="false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customFormat="false" ht="15.75" hidden="false" customHeight="true" outlineLevel="0" collapsed="false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customFormat="false" ht="15.75" hidden="false" customHeight="true" outlineLevel="0" collapsed="false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customFormat="false" ht="15.75" hidden="false" customHeight="true" outlineLevel="0" collapsed="false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customFormat="false" ht="15.75" hidden="false" customHeight="true" outlineLevel="0" collapsed="false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customFormat="false" ht="15.75" hidden="false" customHeight="true" outlineLevel="0" collapsed="false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customFormat="false" ht="15.75" hidden="false" customHeight="true" outlineLevel="0" collapsed="false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customFormat="false" ht="15.75" hidden="false" customHeight="true" outlineLevel="0" collapsed="false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customFormat="false" ht="15.75" hidden="false" customHeight="true" outlineLevel="0" collapsed="false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customFormat="false" ht="15.75" hidden="false" customHeight="true" outlineLevel="0" collapsed="false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customFormat="false" ht="15.75" hidden="false" customHeight="true" outlineLevel="0" collapsed="false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customFormat="false" ht="15.75" hidden="false" customHeight="true" outlineLevel="0" collapsed="false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customFormat="false" ht="15.75" hidden="false" customHeight="true" outlineLevel="0" collapsed="false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customFormat="false" ht="15.75" hidden="false" customHeight="true" outlineLevel="0" collapsed="false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customFormat="false" ht="15.75" hidden="false" customHeight="true" outlineLevel="0" collapsed="false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customFormat="false" ht="15.75" hidden="false" customHeight="true" outlineLevel="0" collapsed="false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customFormat="false" ht="15.75" hidden="false" customHeight="true" outlineLevel="0" collapsed="false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customFormat="false" ht="15.75" hidden="false" customHeight="true" outlineLevel="0" collapsed="false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customFormat="false" ht="15.75" hidden="false" customHeight="true" outlineLevel="0" collapsed="false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customFormat="false" ht="15.75" hidden="false" customHeight="true" outlineLevel="0" collapsed="false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customFormat="false" ht="15.75" hidden="false" customHeight="true" outlineLevel="0" collapsed="false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customFormat="false" ht="15.75" hidden="false" customHeight="true" outlineLevel="0" collapsed="false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customFormat="false" ht="15.75" hidden="false" customHeight="true" outlineLevel="0" collapsed="false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customFormat="false" ht="15.75" hidden="false" customHeight="true" outlineLevel="0" collapsed="false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customFormat="false" ht="15.75" hidden="false" customHeight="true" outlineLevel="0" collapsed="false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customFormat="false" ht="15.75" hidden="false" customHeight="true" outlineLevel="0" collapsed="false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customFormat="false" ht="15.75" hidden="false" customHeight="true" outlineLevel="0" collapsed="false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customFormat="false" ht="15.75" hidden="false" customHeight="true" outlineLevel="0" collapsed="false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customFormat="false" ht="15.75" hidden="false" customHeight="true" outlineLevel="0" collapsed="false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customFormat="false" ht="15.75" hidden="false" customHeight="true" outlineLevel="0" collapsed="false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customFormat="false" ht="15.75" hidden="false" customHeight="true" outlineLevel="0" collapsed="false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customFormat="false" ht="15.75" hidden="false" customHeight="true" outlineLevel="0" collapsed="false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customFormat="false" ht="15.75" hidden="false" customHeight="true" outlineLevel="0" collapsed="false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customFormat="false" ht="15.75" hidden="false" customHeight="true" outlineLevel="0" collapsed="false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customFormat="false" ht="15.75" hidden="false" customHeight="true" outlineLevel="0" collapsed="false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customFormat="false" ht="15.75" hidden="false" customHeight="true" outlineLevel="0" collapsed="false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customFormat="false" ht="15.75" hidden="false" customHeight="true" outlineLevel="0" collapsed="false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customFormat="false" ht="15.75" hidden="false" customHeight="true" outlineLevel="0" collapsed="false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customFormat="false" ht="15.75" hidden="false" customHeight="true" outlineLevel="0" collapsed="false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customFormat="false" ht="15.75" hidden="false" customHeight="true" outlineLevel="0" collapsed="false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customFormat="false" ht="15.75" hidden="false" customHeight="true" outlineLevel="0" collapsed="false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customFormat="false" ht="15.75" hidden="false" customHeight="true" outlineLevel="0" collapsed="false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customFormat="false" ht="15.75" hidden="false" customHeight="true" outlineLevel="0" collapsed="false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customFormat="false" ht="15.75" hidden="false" customHeight="true" outlineLevel="0" collapsed="false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customFormat="false" ht="15.75" hidden="false" customHeight="true" outlineLevel="0" collapsed="false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customFormat="false" ht="15.75" hidden="false" customHeight="true" outlineLevel="0" collapsed="false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customFormat="false" ht="15.75" hidden="false" customHeight="true" outlineLevel="0" collapsed="false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customFormat="false" ht="15.75" hidden="false" customHeight="true" outlineLevel="0" collapsed="false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customFormat="false" ht="15.75" hidden="false" customHeight="true" outlineLevel="0" collapsed="false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customFormat="false" ht="15.75" hidden="false" customHeight="true" outlineLevel="0" collapsed="false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customFormat="false" ht="15.75" hidden="false" customHeight="true" outlineLevel="0" collapsed="false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customFormat="false" ht="15.75" hidden="false" customHeight="true" outlineLevel="0" collapsed="false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customFormat="false" ht="15.75" hidden="false" customHeight="true" outlineLevel="0" collapsed="false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customFormat="false" ht="15.75" hidden="false" customHeight="true" outlineLevel="0" collapsed="false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customFormat="false" ht="15.75" hidden="false" customHeight="true" outlineLevel="0" collapsed="false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customFormat="false" ht="15.75" hidden="false" customHeight="true" outlineLevel="0" collapsed="false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customFormat="false" ht="15.75" hidden="false" customHeight="true" outlineLevel="0" collapsed="false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customFormat="false" ht="15.75" hidden="false" customHeight="true" outlineLevel="0" collapsed="false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customFormat="false" ht="15.75" hidden="false" customHeight="true" outlineLevel="0" collapsed="false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customFormat="false" ht="15.75" hidden="false" customHeight="true" outlineLevel="0" collapsed="false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customFormat="false" ht="15.75" hidden="false" customHeight="true" outlineLevel="0" collapsed="false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customFormat="false" ht="15.75" hidden="false" customHeight="true" outlineLevel="0" collapsed="false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customFormat="false" ht="15.75" hidden="false" customHeight="true" outlineLevel="0" collapsed="false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customFormat="false" ht="15.75" hidden="false" customHeight="true" outlineLevel="0" collapsed="false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customFormat="false" ht="15.75" hidden="false" customHeight="true" outlineLevel="0" collapsed="false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customFormat="false" ht="15.75" hidden="false" customHeight="true" outlineLevel="0" collapsed="false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customFormat="false" ht="15.75" hidden="false" customHeight="true" outlineLevel="0" collapsed="false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customFormat="false" ht="15.75" hidden="false" customHeight="true" outlineLevel="0" collapsed="false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customFormat="false" ht="15.75" hidden="false" customHeight="true" outlineLevel="0" collapsed="false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customFormat="false" ht="15.75" hidden="false" customHeight="true" outlineLevel="0" collapsed="false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customFormat="false" ht="15.75" hidden="false" customHeight="true" outlineLevel="0" collapsed="false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customFormat="false" ht="15.75" hidden="false" customHeight="true" outlineLevel="0" collapsed="false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customFormat="false" ht="15.75" hidden="false" customHeight="true" outlineLevel="0" collapsed="false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customFormat="false" ht="15.75" hidden="false" customHeight="true" outlineLevel="0" collapsed="false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customFormat="false" ht="15.75" hidden="false" customHeight="true" outlineLevel="0" collapsed="false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customFormat="false" ht="15.75" hidden="false" customHeight="true" outlineLevel="0" collapsed="false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customFormat="false" ht="15.75" hidden="false" customHeight="true" outlineLevel="0" collapsed="false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customFormat="false" ht="15.75" hidden="false" customHeight="true" outlineLevel="0" collapsed="false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customFormat="false" ht="15.75" hidden="false" customHeight="true" outlineLevel="0" collapsed="false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customFormat="false" ht="15.75" hidden="false" customHeight="true" outlineLevel="0" collapsed="false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customFormat="false" ht="15.75" hidden="false" customHeight="true" outlineLevel="0" collapsed="false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customFormat="false" ht="15.75" hidden="false" customHeight="true" outlineLevel="0" collapsed="false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customFormat="false" ht="15.75" hidden="false" customHeight="true" outlineLevel="0" collapsed="false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customFormat="false" ht="15.75" hidden="false" customHeight="true" outlineLevel="0" collapsed="false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customFormat="false" ht="15.75" hidden="false" customHeight="true" outlineLevel="0" collapsed="false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customFormat="false" ht="15.75" hidden="false" customHeight="true" outlineLevel="0" collapsed="false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customFormat="false" ht="15.75" hidden="false" customHeight="true" outlineLevel="0" collapsed="false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customFormat="false" ht="15.75" hidden="false" customHeight="true" outlineLevel="0" collapsed="false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customFormat="false" ht="15.75" hidden="false" customHeight="true" outlineLevel="0" collapsed="false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customFormat="false" ht="15.75" hidden="false" customHeight="true" outlineLevel="0" collapsed="false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customFormat="false" ht="15.75" hidden="false" customHeight="true" outlineLevel="0" collapsed="false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customFormat="false" ht="15.75" hidden="false" customHeight="true" outlineLevel="0" collapsed="false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customFormat="false" ht="15.75" hidden="false" customHeight="true" outlineLevel="0" collapsed="false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customFormat="false" ht="15.75" hidden="false" customHeight="true" outlineLevel="0" collapsed="false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customFormat="false" ht="15.75" hidden="false" customHeight="true" outlineLevel="0" collapsed="false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customFormat="false" ht="15.75" hidden="false" customHeight="true" outlineLevel="0" collapsed="false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customFormat="false" ht="15.75" hidden="false" customHeight="true" outlineLevel="0" collapsed="false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customFormat="false" ht="15.75" hidden="false" customHeight="true" outlineLevel="0" collapsed="false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customFormat="false" ht="15.75" hidden="false" customHeight="true" outlineLevel="0" collapsed="false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customFormat="false" ht="15.75" hidden="false" customHeight="true" outlineLevel="0" collapsed="false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customFormat="false" ht="15.75" hidden="false" customHeight="true" outlineLevel="0" collapsed="false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customFormat="false" ht="15.75" hidden="false" customHeight="true" outlineLevel="0" collapsed="false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customFormat="false" ht="15.75" hidden="false" customHeight="true" outlineLevel="0" collapsed="false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customFormat="false" ht="15.75" hidden="false" customHeight="true" outlineLevel="0" collapsed="false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customFormat="false" ht="15.75" hidden="false" customHeight="true" outlineLevel="0" collapsed="false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customFormat="false" ht="15.75" hidden="false" customHeight="true" outlineLevel="0" collapsed="false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customFormat="false" ht="15.75" hidden="false" customHeight="true" outlineLevel="0" collapsed="false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customFormat="false" ht="15.75" hidden="false" customHeight="true" outlineLevel="0" collapsed="false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customFormat="false" ht="15.75" hidden="false" customHeight="true" outlineLevel="0" collapsed="false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customFormat="false" ht="15.75" hidden="false" customHeight="true" outlineLevel="0" collapsed="false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customFormat="false" ht="15.75" hidden="false" customHeight="true" outlineLevel="0" collapsed="false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customFormat="false" ht="15.75" hidden="false" customHeight="true" outlineLevel="0" collapsed="false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customFormat="false" ht="15.75" hidden="false" customHeight="true" outlineLevel="0" collapsed="false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customFormat="false" ht="15.75" hidden="false" customHeight="true" outlineLevel="0" collapsed="false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customFormat="false" ht="15.75" hidden="false" customHeight="true" outlineLevel="0" collapsed="false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customFormat="false" ht="15.75" hidden="false" customHeight="true" outlineLevel="0" collapsed="false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customFormat="false" ht="15.75" hidden="false" customHeight="true" outlineLevel="0" collapsed="false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customFormat="false" ht="15.75" hidden="false" customHeight="true" outlineLevel="0" collapsed="false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customFormat="false" ht="15.75" hidden="false" customHeight="true" outlineLevel="0" collapsed="false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customFormat="false" ht="15.75" hidden="false" customHeight="true" outlineLevel="0" collapsed="false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customFormat="false" ht="15.75" hidden="false" customHeight="true" outlineLevel="0" collapsed="false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customFormat="false" ht="15.75" hidden="false" customHeight="true" outlineLevel="0" collapsed="false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customFormat="false" ht="15.75" hidden="false" customHeight="true" outlineLevel="0" collapsed="false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customFormat="false" ht="15.75" hidden="false" customHeight="true" outlineLevel="0" collapsed="false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customFormat="false" ht="15.75" hidden="false" customHeight="true" outlineLevel="0" collapsed="false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customFormat="false" ht="15.75" hidden="false" customHeight="true" outlineLevel="0" collapsed="false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customFormat="false" ht="15.75" hidden="false" customHeight="true" outlineLevel="0" collapsed="false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customFormat="false" ht="15.75" hidden="false" customHeight="true" outlineLevel="0" collapsed="false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customFormat="false" ht="15.75" hidden="false" customHeight="true" outlineLevel="0" collapsed="false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customFormat="false" ht="15.75" hidden="false" customHeight="true" outlineLevel="0" collapsed="false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customFormat="false" ht="15.75" hidden="false" customHeight="true" outlineLevel="0" collapsed="false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customFormat="false" ht="15.75" hidden="false" customHeight="true" outlineLevel="0" collapsed="false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customFormat="false" ht="15.75" hidden="false" customHeight="true" outlineLevel="0" collapsed="false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customFormat="false" ht="15.75" hidden="false" customHeight="true" outlineLevel="0" collapsed="false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customFormat="false" ht="15.75" hidden="false" customHeight="true" outlineLevel="0" collapsed="false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customFormat="false" ht="15.75" hidden="false" customHeight="true" outlineLevel="0" collapsed="false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customFormat="false" ht="15.75" hidden="false" customHeight="true" outlineLevel="0" collapsed="false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customFormat="false" ht="15.75" hidden="false" customHeight="true" outlineLevel="0" collapsed="false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customFormat="false" ht="15.75" hidden="false" customHeight="true" outlineLevel="0" collapsed="false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customFormat="false" ht="15.75" hidden="false" customHeight="true" outlineLevel="0" collapsed="false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customFormat="false" ht="15.75" hidden="false" customHeight="true" outlineLevel="0" collapsed="false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customFormat="false" ht="15.75" hidden="false" customHeight="true" outlineLevel="0" collapsed="false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customFormat="false" ht="15.75" hidden="false" customHeight="true" outlineLevel="0" collapsed="false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customFormat="false" ht="15.75" hidden="false" customHeight="true" outlineLevel="0" collapsed="false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customFormat="false" ht="15.75" hidden="false" customHeight="true" outlineLevel="0" collapsed="false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customFormat="false" ht="15.75" hidden="false" customHeight="true" outlineLevel="0" collapsed="false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customFormat="false" ht="15.75" hidden="false" customHeight="true" outlineLevel="0" collapsed="false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customFormat="false" ht="15.75" hidden="false" customHeight="true" outlineLevel="0" collapsed="false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customFormat="false" ht="15.75" hidden="false" customHeight="true" outlineLevel="0" collapsed="false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customFormat="false" ht="15.75" hidden="false" customHeight="true" outlineLevel="0" collapsed="false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customFormat="false" ht="15.75" hidden="false" customHeight="true" outlineLevel="0" collapsed="false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customFormat="false" ht="15.75" hidden="false" customHeight="true" outlineLevel="0" collapsed="false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customFormat="false" ht="15.75" hidden="false" customHeight="true" outlineLevel="0" collapsed="false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customFormat="false" ht="15.75" hidden="false" customHeight="true" outlineLevel="0" collapsed="false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customFormat="false" ht="15.75" hidden="false" customHeight="true" outlineLevel="0" collapsed="false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customFormat="false" ht="15.75" hidden="false" customHeight="true" outlineLevel="0" collapsed="false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customFormat="false" ht="15.75" hidden="false" customHeight="true" outlineLevel="0" collapsed="false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customFormat="false" ht="15.75" hidden="false" customHeight="true" outlineLevel="0" collapsed="false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customFormat="false" ht="15.75" hidden="false" customHeight="true" outlineLevel="0" collapsed="false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customFormat="false" ht="15.75" hidden="false" customHeight="true" outlineLevel="0" collapsed="false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customFormat="false" ht="15.75" hidden="false" customHeight="true" outlineLevel="0" collapsed="false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customFormat="false" ht="15.75" hidden="false" customHeight="true" outlineLevel="0" collapsed="false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customFormat="false" ht="15.75" hidden="false" customHeight="true" outlineLevel="0" collapsed="false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customFormat="false" ht="15.75" hidden="false" customHeight="true" outlineLevel="0" collapsed="false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customFormat="false" ht="15.75" hidden="false" customHeight="true" outlineLevel="0" collapsed="false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customFormat="false" ht="15.75" hidden="false" customHeight="true" outlineLevel="0" collapsed="false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customFormat="false" ht="15.75" hidden="false" customHeight="true" outlineLevel="0" collapsed="false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customFormat="false" ht="15.75" hidden="false" customHeight="true" outlineLevel="0" collapsed="false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customFormat="false" ht="15.75" hidden="false" customHeight="true" outlineLevel="0" collapsed="false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customFormat="false" ht="15.75" hidden="false" customHeight="true" outlineLevel="0" collapsed="false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customFormat="false" ht="15.75" hidden="false" customHeight="true" outlineLevel="0" collapsed="false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customFormat="false" ht="15.75" hidden="false" customHeight="true" outlineLevel="0" collapsed="false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customFormat="false" ht="15.75" hidden="false" customHeight="true" outlineLevel="0" collapsed="false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customFormat="false" ht="15.75" hidden="false" customHeight="true" outlineLevel="0" collapsed="false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customFormat="false" ht="15.75" hidden="false" customHeight="true" outlineLevel="0" collapsed="false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customFormat="false" ht="15.75" hidden="false" customHeight="true" outlineLevel="0" collapsed="false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customFormat="false" ht="15.75" hidden="false" customHeight="true" outlineLevel="0" collapsed="false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customFormat="false" ht="15.75" hidden="false" customHeight="true" outlineLevel="0" collapsed="false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customFormat="false" ht="15.75" hidden="false" customHeight="true" outlineLevel="0" collapsed="false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customFormat="false" ht="15.75" hidden="false" customHeight="true" outlineLevel="0" collapsed="false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customFormat="false" ht="15.75" hidden="false" customHeight="true" outlineLevel="0" collapsed="false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customFormat="false" ht="15.75" hidden="false" customHeight="true" outlineLevel="0" collapsed="false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customFormat="false" ht="15.75" hidden="false" customHeight="true" outlineLevel="0" collapsed="false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customFormat="false" ht="15.75" hidden="false" customHeight="true" outlineLevel="0" collapsed="false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customFormat="false" ht="15.75" hidden="false" customHeight="true" outlineLevel="0" collapsed="false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customFormat="false" ht="15.75" hidden="false" customHeight="true" outlineLevel="0" collapsed="false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customFormat="false" ht="15.75" hidden="false" customHeight="true" outlineLevel="0" collapsed="false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customFormat="false" ht="15.75" hidden="false" customHeight="true" outlineLevel="0" collapsed="false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customFormat="false" ht="15.75" hidden="false" customHeight="true" outlineLevel="0" collapsed="false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customFormat="false" ht="15.75" hidden="false" customHeight="true" outlineLevel="0" collapsed="false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customFormat="false" ht="15.75" hidden="false" customHeight="true" outlineLevel="0" collapsed="false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customFormat="false" ht="15.75" hidden="false" customHeight="true" outlineLevel="0" collapsed="false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customFormat="false" ht="15.75" hidden="false" customHeight="true" outlineLevel="0" collapsed="false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customFormat="false" ht="15.75" hidden="false" customHeight="true" outlineLevel="0" collapsed="false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customFormat="false" ht="15.75" hidden="false" customHeight="true" outlineLevel="0" collapsed="false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customFormat="false" ht="15.75" hidden="false" customHeight="true" outlineLevel="0" collapsed="false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customFormat="false" ht="15.75" hidden="false" customHeight="true" outlineLevel="0" collapsed="false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customFormat="false" ht="15.75" hidden="false" customHeight="true" outlineLevel="0" collapsed="false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customFormat="false" ht="15.75" hidden="false" customHeight="true" outlineLevel="0" collapsed="false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customFormat="false" ht="15.75" hidden="false" customHeight="true" outlineLevel="0" collapsed="false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customFormat="false" ht="15.75" hidden="false" customHeight="true" outlineLevel="0" collapsed="false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customFormat="false" ht="15.75" hidden="false" customHeight="true" outlineLevel="0" collapsed="false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customFormat="false" ht="15.75" hidden="false" customHeight="true" outlineLevel="0" collapsed="false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customFormat="false" ht="15.75" hidden="false" customHeight="true" outlineLevel="0" collapsed="false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customFormat="false" ht="15.75" hidden="false" customHeight="true" outlineLevel="0" collapsed="false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customFormat="false" ht="15.75" hidden="false" customHeight="true" outlineLevel="0" collapsed="false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customFormat="false" ht="15.75" hidden="false" customHeight="true" outlineLevel="0" collapsed="false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customFormat="false" ht="15.75" hidden="false" customHeight="true" outlineLevel="0" collapsed="false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customFormat="false" ht="15.75" hidden="false" customHeight="true" outlineLevel="0" collapsed="false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customFormat="false" ht="15.75" hidden="false" customHeight="true" outlineLevel="0" collapsed="false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customFormat="false" ht="15.75" hidden="false" customHeight="true" outlineLevel="0" collapsed="false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customFormat="false" ht="15.75" hidden="false" customHeight="true" outlineLevel="0" collapsed="false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customFormat="false" ht="15.75" hidden="false" customHeight="true" outlineLevel="0" collapsed="false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customFormat="false" ht="15.75" hidden="false" customHeight="true" outlineLevel="0" collapsed="false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customFormat="false" ht="15.75" hidden="false" customHeight="true" outlineLevel="0" collapsed="false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customFormat="false" ht="15.75" hidden="false" customHeight="true" outlineLevel="0" collapsed="false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customFormat="false" ht="15.75" hidden="false" customHeight="true" outlineLevel="0" collapsed="false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customFormat="false" ht="15.75" hidden="false" customHeight="true" outlineLevel="0" collapsed="false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customFormat="false" ht="15.75" hidden="false" customHeight="true" outlineLevel="0" collapsed="false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customFormat="false" ht="15.75" hidden="false" customHeight="true" outlineLevel="0" collapsed="false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customFormat="false" ht="15.75" hidden="false" customHeight="true" outlineLevel="0" collapsed="false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customFormat="false" ht="15.75" hidden="false" customHeight="true" outlineLevel="0" collapsed="false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customFormat="false" ht="15.75" hidden="false" customHeight="true" outlineLevel="0" collapsed="false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customFormat="false" ht="15.75" hidden="false" customHeight="true" outlineLevel="0" collapsed="false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customFormat="false" ht="15.75" hidden="false" customHeight="true" outlineLevel="0" collapsed="false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customFormat="false" ht="15.75" hidden="false" customHeight="true" outlineLevel="0" collapsed="false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customFormat="false" ht="15.75" hidden="false" customHeight="true" outlineLevel="0" collapsed="false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customFormat="false" ht="15.75" hidden="false" customHeight="true" outlineLevel="0" collapsed="false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customFormat="false" ht="15.75" hidden="false" customHeight="true" outlineLevel="0" collapsed="false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customFormat="false" ht="15.75" hidden="false" customHeight="true" outlineLevel="0" collapsed="false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customFormat="false" ht="15.75" hidden="false" customHeight="true" outlineLevel="0" collapsed="false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customFormat="false" ht="15.75" hidden="false" customHeight="true" outlineLevel="0" collapsed="false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customFormat="false" ht="15.75" hidden="false" customHeight="true" outlineLevel="0" collapsed="false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customFormat="false" ht="15.75" hidden="false" customHeight="true" outlineLevel="0" collapsed="false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customFormat="false" ht="15.75" hidden="false" customHeight="true" outlineLevel="0" collapsed="false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customFormat="false" ht="15.75" hidden="false" customHeight="true" outlineLevel="0" collapsed="false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customFormat="false" ht="15.75" hidden="false" customHeight="true" outlineLevel="0" collapsed="false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customFormat="false" ht="15.75" hidden="false" customHeight="true" outlineLevel="0" collapsed="false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customFormat="false" ht="15.75" hidden="false" customHeight="true" outlineLevel="0" collapsed="false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customFormat="false" ht="15.75" hidden="false" customHeight="true" outlineLevel="0" collapsed="false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customFormat="false" ht="15.75" hidden="false" customHeight="true" outlineLevel="0" collapsed="false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customFormat="false" ht="15.75" hidden="false" customHeight="true" outlineLevel="0" collapsed="false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customFormat="false" ht="15.75" hidden="false" customHeight="true" outlineLevel="0" collapsed="false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customFormat="false" ht="15.75" hidden="false" customHeight="true" outlineLevel="0" collapsed="false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customFormat="false" ht="15.75" hidden="false" customHeight="true" outlineLevel="0" collapsed="false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customFormat="false" ht="15.75" hidden="false" customHeight="true" outlineLevel="0" collapsed="false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customFormat="false" ht="15.75" hidden="false" customHeight="true" outlineLevel="0" collapsed="false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customFormat="false" ht="15.75" hidden="false" customHeight="true" outlineLevel="0" collapsed="false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customFormat="false" ht="15.75" hidden="false" customHeight="true" outlineLevel="0" collapsed="false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customFormat="false" ht="15.75" hidden="false" customHeight="true" outlineLevel="0" collapsed="false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customFormat="false" ht="15.75" hidden="false" customHeight="true" outlineLevel="0" collapsed="false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customFormat="false" ht="15.75" hidden="false" customHeight="true" outlineLevel="0" collapsed="false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customFormat="false" ht="15.75" hidden="false" customHeight="true" outlineLevel="0" collapsed="false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customFormat="false" ht="15.75" hidden="false" customHeight="true" outlineLevel="0" collapsed="false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customFormat="false" ht="15.75" hidden="false" customHeight="true" outlineLevel="0" collapsed="false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customFormat="false" ht="15.75" hidden="false" customHeight="true" outlineLevel="0" collapsed="false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customFormat="false" ht="15.75" hidden="false" customHeight="true" outlineLevel="0" collapsed="false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customFormat="false" ht="15.75" hidden="false" customHeight="true" outlineLevel="0" collapsed="false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customFormat="false" ht="15.75" hidden="false" customHeight="true" outlineLevel="0" collapsed="false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customFormat="false" ht="15.75" hidden="false" customHeight="true" outlineLevel="0" collapsed="false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customFormat="false" ht="15.75" hidden="false" customHeight="true" outlineLevel="0" collapsed="false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customFormat="false" ht="15.75" hidden="false" customHeight="true" outlineLevel="0" collapsed="false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customFormat="false" ht="15.75" hidden="false" customHeight="true" outlineLevel="0" collapsed="false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customFormat="false" ht="15.75" hidden="false" customHeight="true" outlineLevel="0" collapsed="false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customFormat="false" ht="15.75" hidden="false" customHeight="true" outlineLevel="0" collapsed="false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customFormat="false" ht="15.75" hidden="false" customHeight="true" outlineLevel="0" collapsed="false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customFormat="false" ht="15.75" hidden="false" customHeight="true" outlineLevel="0" collapsed="false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customFormat="false" ht="15.75" hidden="false" customHeight="true" outlineLevel="0" collapsed="false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customFormat="false" ht="15.75" hidden="false" customHeight="true" outlineLevel="0" collapsed="false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customFormat="false" ht="15.75" hidden="false" customHeight="true" outlineLevel="0" collapsed="false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customFormat="false" ht="15.75" hidden="false" customHeight="true" outlineLevel="0" collapsed="false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customFormat="false" ht="15.75" hidden="false" customHeight="true" outlineLevel="0" collapsed="false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customFormat="false" ht="15.75" hidden="false" customHeight="true" outlineLevel="0" collapsed="false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customFormat="false" ht="15.75" hidden="false" customHeight="true" outlineLevel="0" collapsed="false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customFormat="false" ht="15.75" hidden="false" customHeight="true" outlineLevel="0" collapsed="false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customFormat="false" ht="15.75" hidden="false" customHeight="true" outlineLevel="0" collapsed="false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customFormat="false" ht="15.75" hidden="false" customHeight="true" outlineLevel="0" collapsed="false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customFormat="false" ht="15.75" hidden="false" customHeight="true" outlineLevel="0" collapsed="false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customFormat="false" ht="15.75" hidden="false" customHeight="true" outlineLevel="0" collapsed="false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customFormat="false" ht="15.75" hidden="false" customHeight="true" outlineLevel="0" collapsed="false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customFormat="false" ht="15.75" hidden="false" customHeight="true" outlineLevel="0" collapsed="false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customFormat="false" ht="15.75" hidden="false" customHeight="true" outlineLevel="0" collapsed="false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customFormat="false" ht="15.75" hidden="false" customHeight="true" outlineLevel="0" collapsed="false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customFormat="false" ht="15.75" hidden="false" customHeight="true" outlineLevel="0" collapsed="false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customFormat="false" ht="15.75" hidden="false" customHeight="true" outlineLevel="0" collapsed="false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customFormat="false" ht="15.75" hidden="false" customHeight="true" outlineLevel="0" collapsed="false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customFormat="false" ht="15.75" hidden="false" customHeight="true" outlineLevel="0" collapsed="false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customFormat="false" ht="15.75" hidden="false" customHeight="true" outlineLevel="0" collapsed="false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customFormat="false" ht="15.75" hidden="false" customHeight="true" outlineLevel="0" collapsed="false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customFormat="false" ht="15.75" hidden="false" customHeight="true" outlineLevel="0" collapsed="false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customFormat="false" ht="15.75" hidden="false" customHeight="true" outlineLevel="0" collapsed="false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customFormat="false" ht="15.75" hidden="false" customHeight="true" outlineLevel="0" collapsed="false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customFormat="false" ht="15.75" hidden="false" customHeight="true" outlineLevel="0" collapsed="false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customFormat="false" ht="15.75" hidden="false" customHeight="true" outlineLevel="0" collapsed="false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customFormat="false" ht="15.75" hidden="false" customHeight="true" outlineLevel="0" collapsed="false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customFormat="false" ht="15.75" hidden="false" customHeight="true" outlineLevel="0" collapsed="false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customFormat="false" ht="15.75" hidden="false" customHeight="true" outlineLevel="0" collapsed="false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customFormat="false" ht="15.75" hidden="false" customHeight="true" outlineLevel="0" collapsed="false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customFormat="false" ht="15.75" hidden="false" customHeight="true" outlineLevel="0" collapsed="false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customFormat="false" ht="15.75" hidden="false" customHeight="true" outlineLevel="0" collapsed="false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customFormat="false" ht="15.75" hidden="false" customHeight="true" outlineLevel="0" collapsed="false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customFormat="false" ht="15.75" hidden="false" customHeight="true" outlineLevel="0" collapsed="false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customFormat="false" ht="15.75" hidden="false" customHeight="true" outlineLevel="0" collapsed="false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customFormat="false" ht="15.75" hidden="false" customHeight="true" outlineLevel="0" collapsed="false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customFormat="false" ht="15.75" hidden="false" customHeight="true" outlineLevel="0" collapsed="false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customFormat="false" ht="15.75" hidden="false" customHeight="true" outlineLevel="0" collapsed="false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customFormat="false" ht="15.75" hidden="false" customHeight="true" outlineLevel="0" collapsed="false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customFormat="false" ht="15.75" hidden="false" customHeight="true" outlineLevel="0" collapsed="false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customFormat="false" ht="15.75" hidden="false" customHeight="true" outlineLevel="0" collapsed="false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customFormat="false" ht="15.75" hidden="false" customHeight="true" outlineLevel="0" collapsed="false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customFormat="false" ht="15.75" hidden="false" customHeight="true" outlineLevel="0" collapsed="false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customFormat="false" ht="15.75" hidden="false" customHeight="true" outlineLevel="0" collapsed="false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customFormat="false" ht="15.75" hidden="false" customHeight="true" outlineLevel="0" collapsed="false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customFormat="false" ht="15.75" hidden="false" customHeight="true" outlineLevel="0" collapsed="false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customFormat="false" ht="15.75" hidden="false" customHeight="true" outlineLevel="0" collapsed="false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customFormat="false" ht="15.75" hidden="false" customHeight="true" outlineLevel="0" collapsed="false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customFormat="false" ht="15.75" hidden="false" customHeight="true" outlineLevel="0" collapsed="false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customFormat="false" ht="15.75" hidden="false" customHeight="true" outlineLevel="0" collapsed="false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customFormat="false" ht="15.75" hidden="false" customHeight="true" outlineLevel="0" collapsed="false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customFormat="false" ht="15.75" hidden="false" customHeight="true" outlineLevel="0" collapsed="false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customFormat="false" ht="15.75" hidden="false" customHeight="true" outlineLevel="0" collapsed="false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customFormat="false" ht="15.75" hidden="false" customHeight="true" outlineLevel="0" collapsed="false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customFormat="false" ht="15.75" hidden="false" customHeight="true" outlineLevel="0" collapsed="false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customFormat="false" ht="15.75" hidden="false" customHeight="true" outlineLevel="0" collapsed="false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customFormat="false" ht="15.75" hidden="false" customHeight="true" outlineLevel="0" collapsed="false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customFormat="false" ht="15.75" hidden="false" customHeight="true" outlineLevel="0" collapsed="false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customFormat="false" ht="15.75" hidden="false" customHeight="true" outlineLevel="0" collapsed="false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customFormat="false" ht="15.75" hidden="false" customHeight="true" outlineLevel="0" collapsed="false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customFormat="false" ht="15.75" hidden="false" customHeight="true" outlineLevel="0" collapsed="false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customFormat="false" ht="15.75" hidden="false" customHeight="true" outlineLevel="0" collapsed="false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customFormat="false" ht="15.75" hidden="false" customHeight="true" outlineLevel="0" collapsed="false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customFormat="false" ht="15.75" hidden="false" customHeight="true" outlineLevel="0" collapsed="false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customFormat="false" ht="15.75" hidden="false" customHeight="true" outlineLevel="0" collapsed="false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customFormat="false" ht="15.75" hidden="false" customHeight="true" outlineLevel="0" collapsed="false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customFormat="false" ht="15.75" hidden="false" customHeight="true" outlineLevel="0" collapsed="false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customFormat="false" ht="15.75" hidden="false" customHeight="true" outlineLevel="0" collapsed="false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customFormat="false" ht="15.75" hidden="false" customHeight="true" outlineLevel="0" collapsed="false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customFormat="false" ht="15.75" hidden="false" customHeight="true" outlineLevel="0" collapsed="false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customFormat="false" ht="15.75" hidden="false" customHeight="true" outlineLevel="0" collapsed="false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customFormat="false" ht="15.75" hidden="false" customHeight="true" outlineLevel="0" collapsed="false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customFormat="false" ht="15.75" hidden="false" customHeight="true" outlineLevel="0" collapsed="false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customFormat="false" ht="15.75" hidden="false" customHeight="true" outlineLevel="0" collapsed="false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customFormat="false" ht="15.75" hidden="false" customHeight="true" outlineLevel="0" collapsed="false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customFormat="false" ht="15.75" hidden="false" customHeight="true" outlineLevel="0" collapsed="false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customFormat="false" ht="15.75" hidden="false" customHeight="true" outlineLevel="0" collapsed="false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customFormat="false" ht="15.75" hidden="false" customHeight="true" outlineLevel="0" collapsed="false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customFormat="false" ht="15.75" hidden="false" customHeight="true" outlineLevel="0" collapsed="false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customFormat="false" ht="15.75" hidden="false" customHeight="true" outlineLevel="0" collapsed="false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customFormat="false" ht="15.75" hidden="false" customHeight="true" outlineLevel="0" collapsed="false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customFormat="false" ht="15.75" hidden="false" customHeight="true" outlineLevel="0" collapsed="false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customFormat="false" ht="15.75" hidden="false" customHeight="true" outlineLevel="0" collapsed="false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customFormat="false" ht="15.75" hidden="false" customHeight="true" outlineLevel="0" collapsed="false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customFormat="false" ht="15.75" hidden="false" customHeight="true" outlineLevel="0" collapsed="false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customFormat="false" ht="15.75" hidden="false" customHeight="true" outlineLevel="0" collapsed="false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customFormat="false" ht="15.75" hidden="false" customHeight="true" outlineLevel="0" collapsed="false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customFormat="false" ht="15.75" hidden="false" customHeight="true" outlineLevel="0" collapsed="false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customFormat="false" ht="15.75" hidden="false" customHeight="true" outlineLevel="0" collapsed="false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customFormat="false" ht="15.75" hidden="false" customHeight="true" outlineLevel="0" collapsed="false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customFormat="false" ht="15.75" hidden="false" customHeight="true" outlineLevel="0" collapsed="false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customFormat="false" ht="15.75" hidden="false" customHeight="true" outlineLevel="0" collapsed="false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customFormat="false" ht="15.75" hidden="false" customHeight="true" outlineLevel="0" collapsed="false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customFormat="false" ht="15.75" hidden="false" customHeight="true" outlineLevel="0" collapsed="false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customFormat="false" ht="15.75" hidden="false" customHeight="true" outlineLevel="0" collapsed="false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customFormat="false" ht="15.75" hidden="false" customHeight="true" outlineLevel="0" collapsed="false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customFormat="false" ht="15.75" hidden="false" customHeight="true" outlineLevel="0" collapsed="false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customFormat="false" ht="15.75" hidden="false" customHeight="true" outlineLevel="0" collapsed="false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customFormat="false" ht="15.75" hidden="false" customHeight="true" outlineLevel="0" collapsed="false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customFormat="false" ht="15.75" hidden="false" customHeight="true" outlineLevel="0" collapsed="false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customFormat="false" ht="15.75" hidden="false" customHeight="true" outlineLevel="0" collapsed="false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customFormat="false" ht="15.75" hidden="false" customHeight="true" outlineLevel="0" collapsed="false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customFormat="false" ht="15.75" hidden="false" customHeight="true" outlineLevel="0" collapsed="false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customFormat="false" ht="15.75" hidden="false" customHeight="true" outlineLevel="0" collapsed="false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customFormat="false" ht="15.75" hidden="false" customHeight="true" outlineLevel="0" collapsed="false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customFormat="false" ht="15.75" hidden="false" customHeight="true" outlineLevel="0" collapsed="false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customFormat="false" ht="15.75" hidden="false" customHeight="true" outlineLevel="0" collapsed="false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customFormat="false" ht="15.75" hidden="false" customHeight="true" outlineLevel="0" collapsed="false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customFormat="false" ht="15.75" hidden="false" customHeight="true" outlineLevel="0" collapsed="false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customFormat="false" ht="15.75" hidden="false" customHeight="true" outlineLevel="0" collapsed="false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customFormat="false" ht="15.75" hidden="false" customHeight="true" outlineLevel="0" collapsed="false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customFormat="false" ht="15.75" hidden="false" customHeight="true" outlineLevel="0" collapsed="false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customFormat="false" ht="15.75" hidden="false" customHeight="true" outlineLevel="0" collapsed="false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customFormat="false" ht="15.75" hidden="false" customHeight="true" outlineLevel="0" collapsed="false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customFormat="false" ht="15.75" hidden="false" customHeight="true" outlineLevel="0" collapsed="false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customFormat="false" ht="15.75" hidden="false" customHeight="true" outlineLevel="0" collapsed="false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customFormat="false" ht="15.75" hidden="false" customHeight="true" outlineLevel="0" collapsed="false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customFormat="false" ht="15.75" hidden="false" customHeight="true" outlineLevel="0" collapsed="false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customFormat="false" ht="15.75" hidden="false" customHeight="true" outlineLevel="0" collapsed="false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">
    <mergeCell ref="D5:I5"/>
    <mergeCell ref="D13:G13"/>
  </mergeCells>
  <printOptions headings="false" gridLines="false" gridLinesSet="true" horizontalCentered="true" verticalCentered="false"/>
  <pageMargins left="0.511805555555556" right="0.472222222222222" top="0.708333333333333" bottom="0.62986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064A2"/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2" min="2" style="0" width="14.38"/>
    <col collapsed="false" customWidth="true" hidden="false" outlineLevel="0" max="3" min="3" style="0" width="14.75"/>
    <col collapsed="false" customWidth="true" hidden="false" outlineLevel="0" max="4" min="4" style="0" width="4.75"/>
    <col collapsed="false" customWidth="true" hidden="false" outlineLevel="0" max="5" min="5" style="0" width="10.99"/>
    <col collapsed="false" customWidth="true" hidden="false" outlineLevel="0" max="6" min="6" style="0" width="10.38"/>
    <col collapsed="false" customWidth="true" hidden="false" outlineLevel="0" max="7" min="7" style="0" width="2.25"/>
    <col collapsed="false" customWidth="true" hidden="false" outlineLevel="0" max="8" min="8" style="0" width="24.26"/>
    <col collapsed="false" customWidth="true" hidden="false" outlineLevel="0" max="9" min="9" style="0" width="7.38"/>
    <col collapsed="false" customWidth="true" hidden="false" outlineLevel="0" max="15" min="10" style="0" width="13.75"/>
    <col collapsed="false" customWidth="true" hidden="false" outlineLevel="0" max="16" min="16" style="0" width="10.76"/>
    <col collapsed="false" customWidth="true" hidden="false" outlineLevel="0" max="17" min="17" style="0" width="7.63"/>
    <col collapsed="false" customWidth="true" hidden="false" outlineLevel="0" max="18" min="18" style="0" width="13.13"/>
    <col collapsed="false" customWidth="true" hidden="true" outlineLevel="0" max="19" min="19" style="0" width="10.12"/>
    <col collapsed="false" customWidth="true" hidden="true" outlineLevel="0" max="20" min="20" style="0" width="6.88"/>
    <col collapsed="false" customWidth="true" hidden="true" outlineLevel="0" max="22" min="21" style="0" width="11.99"/>
    <col collapsed="false" customWidth="true" hidden="true" outlineLevel="0" max="24" min="23" style="0" width="9.74"/>
    <col collapsed="false" customWidth="true" hidden="false" outlineLevel="0" max="26" min="25" style="0" width="8.75"/>
  </cols>
  <sheetData>
    <row r="1" customFormat="false" ht="6" hidden="false" customHeight="true" outlineLevel="0" collapsed="false">
      <c r="A1" s="44"/>
      <c r="B1" s="44"/>
      <c r="C1" s="44"/>
      <c r="D1" s="44"/>
      <c r="E1" s="45"/>
      <c r="F1" s="45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4"/>
      <c r="S1" s="44"/>
      <c r="T1" s="44"/>
      <c r="U1" s="44"/>
      <c r="V1" s="44"/>
      <c r="W1" s="44"/>
      <c r="X1" s="44"/>
      <c r="Y1" s="44"/>
      <c r="Z1" s="44"/>
    </row>
    <row r="2" customFormat="false" ht="15.75" hidden="false" customHeight="true" outlineLevel="0" collapsed="false">
      <c r="A2" s="44"/>
      <c r="B2" s="46" t="s">
        <v>12</v>
      </c>
      <c r="C2" s="47"/>
      <c r="D2" s="47"/>
      <c r="E2" s="48"/>
      <c r="F2" s="48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47"/>
      <c r="S2" s="47"/>
      <c r="T2" s="44"/>
      <c r="U2" s="44"/>
      <c r="V2" s="44"/>
      <c r="W2" s="44"/>
      <c r="X2" s="44"/>
      <c r="Y2" s="44"/>
      <c r="Z2" s="44"/>
    </row>
    <row r="3" customFormat="false" ht="10.5" hidden="false" customHeight="true" outlineLevel="0" collapsed="false">
      <c r="A3" s="44"/>
      <c r="B3" s="49"/>
      <c r="C3" s="44"/>
      <c r="D3" s="44"/>
      <c r="E3" s="44"/>
      <c r="F3" s="45"/>
      <c r="G3" s="44"/>
      <c r="H3" s="50"/>
      <c r="I3" s="51"/>
      <c r="J3" s="51"/>
      <c r="K3" s="51"/>
      <c r="L3" s="51"/>
      <c r="M3" s="51"/>
      <c r="N3" s="51"/>
      <c r="O3" s="51"/>
      <c r="P3" s="44"/>
      <c r="Q3" s="45"/>
      <c r="R3" s="44"/>
      <c r="S3" s="44"/>
      <c r="T3" s="44"/>
      <c r="U3" s="44"/>
      <c r="V3" s="44"/>
      <c r="W3" s="44"/>
      <c r="X3" s="44"/>
      <c r="Y3" s="44"/>
      <c r="Z3" s="44"/>
    </row>
    <row r="4" customFormat="false" ht="14.25" hidden="false" customHeight="true" outlineLevel="0" collapsed="false">
      <c r="A4" s="44"/>
      <c r="B4" s="52" t="s">
        <v>13</v>
      </c>
      <c r="C4" s="53"/>
      <c r="D4" s="54"/>
      <c r="E4" s="5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  <c r="R4" s="55"/>
      <c r="S4" s="55"/>
      <c r="T4" s="55"/>
      <c r="U4" s="55"/>
      <c r="V4" s="55"/>
      <c r="W4" s="55"/>
      <c r="X4" s="55"/>
      <c r="Y4" s="44"/>
      <c r="Z4" s="44"/>
    </row>
    <row r="5" customFormat="false" ht="18" hidden="false" customHeight="true" outlineLevel="0" collapsed="false">
      <c r="A5" s="44"/>
      <c r="B5" s="56" t="s">
        <v>14</v>
      </c>
      <c r="C5" s="44"/>
      <c r="D5" s="44"/>
      <c r="E5" s="57" t="n">
        <f aca="false">WACC!J34</f>
        <v>0.09961076912</v>
      </c>
      <c r="F5" s="45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55"/>
      <c r="S5" s="58"/>
      <c r="T5" s="55"/>
      <c r="U5" s="58"/>
      <c r="V5" s="55"/>
      <c r="W5" s="55"/>
      <c r="X5" s="55"/>
      <c r="Y5" s="44"/>
      <c r="Z5" s="44"/>
    </row>
    <row r="6" customFormat="false" ht="15.75" hidden="false" customHeight="true" outlineLevel="0" collapsed="false">
      <c r="A6" s="44"/>
      <c r="B6" s="56" t="s">
        <v>15</v>
      </c>
      <c r="C6" s="59"/>
      <c r="D6" s="44"/>
      <c r="E6" s="60" t="n">
        <f aca="false">FCI!H23</f>
        <v>0.1088038024</v>
      </c>
      <c r="F6" s="61"/>
      <c r="G6" s="62"/>
      <c r="H6" s="62"/>
      <c r="I6" s="62"/>
      <c r="J6" s="63"/>
      <c r="K6" s="64"/>
      <c r="L6" s="64"/>
      <c r="M6" s="64"/>
      <c r="N6" s="64"/>
      <c r="O6" s="64"/>
      <c r="P6" s="65"/>
      <c r="Q6" s="45"/>
      <c r="R6" s="44"/>
      <c r="S6" s="44"/>
      <c r="T6" s="44"/>
      <c r="U6" s="44"/>
      <c r="V6" s="44"/>
      <c r="W6" s="44"/>
      <c r="X6" s="44"/>
      <c r="Y6" s="44"/>
      <c r="Z6" s="44"/>
    </row>
    <row r="7" customFormat="false" ht="15.75" hidden="false" customHeight="true" outlineLevel="0" collapsed="false">
      <c r="A7" s="44"/>
      <c r="B7" s="56" t="s">
        <v>16</v>
      </c>
      <c r="C7" s="59"/>
      <c r="D7" s="65"/>
      <c r="E7" s="60" t="n">
        <f aca="false">FCI!H82</f>
        <v>0.1326767159</v>
      </c>
      <c r="F7" s="44"/>
      <c r="G7" s="62"/>
      <c r="H7" s="44"/>
      <c r="I7" s="59"/>
      <c r="J7" s="66"/>
      <c r="K7" s="64"/>
      <c r="L7" s="64"/>
      <c r="M7" s="64"/>
      <c r="N7" s="64"/>
      <c r="O7" s="64"/>
      <c r="P7" s="65"/>
      <c r="Q7" s="45"/>
      <c r="R7" s="67"/>
      <c r="S7" s="68"/>
      <c r="T7" s="64"/>
      <c r="U7" s="68"/>
      <c r="V7" s="44"/>
      <c r="W7" s="44"/>
      <c r="X7" s="44"/>
      <c r="Y7" s="44"/>
      <c r="Z7" s="44"/>
    </row>
    <row r="8" customFormat="false" ht="10.5" hidden="false" customHeight="true" outlineLevel="0" collapsed="false">
      <c r="A8" s="44"/>
      <c r="B8" s="69" t="s">
        <v>17</v>
      </c>
      <c r="C8" s="70"/>
      <c r="D8" s="65"/>
      <c r="E8" s="71" t="n">
        <f aca="false">FCI!H25</f>
        <v>12</v>
      </c>
      <c r="F8" s="44"/>
      <c r="G8" s="62"/>
      <c r="H8" s="44"/>
      <c r="I8" s="59"/>
      <c r="J8" s="72"/>
      <c r="K8" s="64"/>
      <c r="L8" s="64"/>
      <c r="M8" s="64"/>
      <c r="N8" s="64"/>
      <c r="O8" s="64"/>
      <c r="P8" s="65"/>
      <c r="Q8" s="45"/>
      <c r="R8" s="67"/>
      <c r="S8" s="68"/>
      <c r="T8" s="64"/>
      <c r="U8" s="68"/>
      <c r="V8" s="44"/>
      <c r="W8" s="44"/>
      <c r="X8" s="44"/>
      <c r="Y8" s="44"/>
      <c r="Z8" s="44"/>
    </row>
    <row r="9" customFormat="false" ht="3.75" hidden="false" customHeight="true" outlineLevel="0" collapsed="false">
      <c r="A9" s="44"/>
      <c r="B9" s="73"/>
      <c r="C9" s="59"/>
      <c r="D9" s="65"/>
      <c r="E9" s="60"/>
      <c r="F9" s="44"/>
      <c r="G9" s="62"/>
      <c r="H9" s="44"/>
      <c r="I9" s="59"/>
      <c r="J9" s="72"/>
      <c r="K9" s="64"/>
      <c r="L9" s="64"/>
      <c r="M9" s="64"/>
      <c r="N9" s="64"/>
      <c r="O9" s="64"/>
      <c r="P9" s="65"/>
      <c r="Q9" s="45"/>
      <c r="R9" s="67"/>
      <c r="S9" s="68"/>
      <c r="T9" s="64"/>
      <c r="U9" s="68"/>
      <c r="V9" s="44"/>
      <c r="W9" s="44"/>
      <c r="X9" s="44"/>
      <c r="Y9" s="44"/>
      <c r="Z9" s="44"/>
    </row>
    <row r="10" customFormat="false" ht="15.75" hidden="false" customHeight="true" outlineLevel="0" collapsed="false">
      <c r="A10" s="44"/>
      <c r="B10" s="69" t="s">
        <v>18</v>
      </c>
      <c r="C10" s="74"/>
      <c r="D10" s="44"/>
      <c r="E10" s="75" t="n">
        <f aca="false">FCI!H27/1000</f>
        <v>17973.25299</v>
      </c>
      <c r="F10" s="76"/>
      <c r="G10" s="77"/>
      <c r="H10" s="44"/>
      <c r="I10" s="44"/>
      <c r="J10" s="44"/>
      <c r="K10" s="64"/>
      <c r="L10" s="64"/>
      <c r="M10" s="64"/>
      <c r="N10" s="64"/>
      <c r="O10" s="64"/>
      <c r="P10" s="44"/>
      <c r="Q10" s="45"/>
      <c r="R10" s="78"/>
      <c r="S10" s="68"/>
      <c r="T10" s="64"/>
      <c r="U10" s="68"/>
      <c r="V10" s="44"/>
      <c r="W10" s="44"/>
      <c r="X10" s="44"/>
      <c r="Y10" s="44"/>
      <c r="Z10" s="44"/>
    </row>
    <row r="11" customFormat="false" ht="15.75" hidden="false" customHeight="true" outlineLevel="0" collapsed="false">
      <c r="A11" s="44"/>
      <c r="B11" s="76"/>
      <c r="C11" s="76"/>
      <c r="D11" s="44"/>
      <c r="E11" s="71"/>
      <c r="F11" s="76"/>
      <c r="G11" s="77"/>
      <c r="H11" s="44"/>
      <c r="I11" s="44"/>
      <c r="J11" s="44"/>
      <c r="K11" s="64"/>
      <c r="L11" s="64"/>
      <c r="M11" s="64"/>
      <c r="N11" s="64"/>
      <c r="O11" s="64"/>
      <c r="P11" s="44"/>
      <c r="Q11" s="45"/>
      <c r="R11" s="78"/>
      <c r="S11" s="68"/>
      <c r="T11" s="64"/>
      <c r="U11" s="68"/>
      <c r="V11" s="44"/>
      <c r="W11" s="44"/>
      <c r="X11" s="44"/>
      <c r="Y11" s="44"/>
      <c r="Z11" s="44"/>
    </row>
    <row r="12" customFormat="false" ht="15.75" hidden="false" customHeight="true" outlineLevel="0" collapsed="false">
      <c r="A12" s="44"/>
      <c r="B12" s="79" t="s">
        <v>19</v>
      </c>
      <c r="C12" s="80" t="s">
        <v>20</v>
      </c>
      <c r="G12" s="77"/>
      <c r="H12" s="44"/>
      <c r="I12" s="44"/>
      <c r="L12" s="64"/>
      <c r="M12" s="64"/>
      <c r="N12" s="64"/>
      <c r="O12" s="64"/>
      <c r="P12" s="44"/>
      <c r="Q12" s="45"/>
      <c r="R12" s="78"/>
      <c r="S12" s="68"/>
      <c r="T12" s="64"/>
      <c r="U12" s="68"/>
      <c r="V12" s="44"/>
      <c r="W12" s="44"/>
      <c r="X12" s="44"/>
      <c r="Y12" s="44"/>
      <c r="Z12" s="44"/>
    </row>
    <row r="13" customFormat="false" ht="15.75" hidden="false" customHeight="true" outlineLevel="0" collapsed="false">
      <c r="A13" s="44"/>
      <c r="B13" s="81" t="s">
        <v>21</v>
      </c>
      <c r="C13" s="82"/>
      <c r="G13" s="77"/>
      <c r="H13" s="44"/>
      <c r="I13" s="44"/>
      <c r="L13" s="64"/>
      <c r="M13" s="64"/>
      <c r="N13" s="64"/>
      <c r="O13" s="64"/>
      <c r="P13" s="44"/>
      <c r="Q13" s="45"/>
      <c r="R13" s="78"/>
      <c r="S13" s="68"/>
      <c r="T13" s="64"/>
      <c r="U13" s="68"/>
      <c r="V13" s="44"/>
      <c r="W13" s="44"/>
      <c r="X13" s="44"/>
      <c r="Y13" s="44"/>
      <c r="Z13" s="44"/>
    </row>
    <row r="14" customFormat="false" ht="15.75" hidden="false" customHeight="true" outlineLevel="0" collapsed="false">
      <c r="A14" s="44"/>
      <c r="B14" s="81" t="s">
        <v>22</v>
      </c>
      <c r="C14" s="82"/>
      <c r="G14" s="77"/>
      <c r="H14" s="44"/>
      <c r="I14" s="44"/>
      <c r="L14" s="64"/>
      <c r="M14" s="64"/>
      <c r="N14" s="64"/>
      <c r="O14" s="64"/>
      <c r="P14" s="44"/>
      <c r="Q14" s="45"/>
      <c r="R14" s="78"/>
      <c r="S14" s="68"/>
      <c r="T14" s="64"/>
      <c r="U14" s="68"/>
      <c r="V14" s="44"/>
      <c r="W14" s="44"/>
      <c r="X14" s="44"/>
      <c r="Y14" s="44"/>
      <c r="Z14" s="44"/>
    </row>
    <row r="15" customFormat="false" ht="15.75" hidden="false" customHeight="true" outlineLevel="0" collapsed="false">
      <c r="A15" s="44"/>
      <c r="B15" s="81" t="s">
        <v>23</v>
      </c>
      <c r="C15" s="82"/>
      <c r="G15" s="77"/>
      <c r="H15" s="44"/>
      <c r="I15" s="44"/>
      <c r="L15" s="64"/>
      <c r="M15" s="64"/>
      <c r="N15" s="64"/>
      <c r="O15" s="64"/>
      <c r="P15" s="44"/>
      <c r="Q15" s="45"/>
      <c r="R15" s="78"/>
      <c r="S15" s="68"/>
      <c r="T15" s="64"/>
      <c r="U15" s="68"/>
      <c r="V15" s="44"/>
      <c r="W15" s="44"/>
      <c r="X15" s="44"/>
      <c r="Y15" s="44"/>
      <c r="Z15" s="44"/>
    </row>
    <row r="16" customFormat="false" ht="15" hidden="false" customHeight="false" outlineLevel="0" collapsed="false">
      <c r="A16" s="44"/>
      <c r="G16" s="83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78"/>
      <c r="S16" s="68"/>
      <c r="T16" s="64"/>
      <c r="U16" s="68"/>
      <c r="V16" s="44"/>
      <c r="W16" s="44"/>
      <c r="X16" s="44"/>
      <c r="Y16" s="44"/>
      <c r="Z16" s="44"/>
    </row>
    <row r="17" customFormat="false" ht="17.25" hidden="false" customHeight="true" outlineLevel="0" collapsed="false">
      <c r="A17" s="44"/>
      <c r="B17" s="79" t="s">
        <v>24</v>
      </c>
      <c r="C17" s="80" t="s">
        <v>25</v>
      </c>
      <c r="D17" s="44"/>
      <c r="E17" s="79" t="s">
        <v>26</v>
      </c>
      <c r="F17" s="84"/>
      <c r="G17" s="77"/>
      <c r="H17" s="85" t="s">
        <v>27</v>
      </c>
      <c r="I17" s="86"/>
      <c r="J17" s="86"/>
      <c r="K17" s="86"/>
      <c r="L17" s="87"/>
      <c r="M17" s="87"/>
      <c r="N17" s="87"/>
      <c r="O17" s="87"/>
      <c r="P17" s="86"/>
      <c r="Q17" s="86"/>
      <c r="R17" s="78"/>
      <c r="S17" s="68"/>
      <c r="T17" s="64"/>
      <c r="U17" s="68"/>
      <c r="V17" s="44"/>
      <c r="W17" s="44"/>
      <c r="X17" s="44"/>
      <c r="Y17" s="44"/>
      <c r="Z17" s="44"/>
    </row>
    <row r="18" customFormat="false" ht="19.5" hidden="false" customHeight="true" outlineLevel="0" collapsed="false">
      <c r="A18" s="44"/>
      <c r="B18" s="44" t="s">
        <v>28</v>
      </c>
      <c r="C18" s="88" t="n">
        <f aca="false">-FCI!E16</f>
        <v>272612749.1</v>
      </c>
      <c r="D18" s="44"/>
      <c r="E18" s="89" t="s">
        <v>29</v>
      </c>
      <c r="F18" s="90" t="str">
        <f aca="false">IF(SUM(BP!H51:BP51)&lt;&gt;0,"Erro","ok")</f>
        <v>Erro</v>
      </c>
      <c r="G18" s="76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68"/>
      <c r="S18" s="68"/>
      <c r="T18" s="64"/>
      <c r="U18" s="68"/>
      <c r="V18" s="44"/>
      <c r="W18" s="44"/>
      <c r="X18" s="44"/>
      <c r="Y18" s="44"/>
      <c r="Z18" s="44"/>
    </row>
    <row r="19" customFormat="false" ht="16.5" hidden="false" customHeight="true" outlineLevel="0" collapsed="false">
      <c r="A19" s="44"/>
      <c r="B19" s="44" t="s">
        <v>30</v>
      </c>
      <c r="C19" s="91" t="n">
        <f aca="false">'DRE '!G7</f>
        <v>2547506620</v>
      </c>
      <c r="D19" s="44"/>
      <c r="E19" s="89" t="s">
        <v>31</v>
      </c>
      <c r="F19" s="90"/>
      <c r="G19" s="45"/>
      <c r="H19" s="92" t="s">
        <v>32</v>
      </c>
      <c r="I19" s="92"/>
      <c r="J19" s="93" t="n">
        <f aca="false">E25 + 1</f>
        <v>2025</v>
      </c>
      <c r="K19" s="94" t="n">
        <f aca="false">J19 + 1</f>
        <v>2026</v>
      </c>
      <c r="L19" s="94" t="n">
        <f aca="false">K19 + 1</f>
        <v>2027</v>
      </c>
      <c r="M19" s="94" t="n">
        <f aca="false">L19 + 1</f>
        <v>2028</v>
      </c>
      <c r="N19" s="94" t="n">
        <f aca="false">M19 + 1</f>
        <v>2029</v>
      </c>
      <c r="O19" s="94" t="n">
        <f aca="false">N19 + 1</f>
        <v>2030</v>
      </c>
      <c r="P19" s="95" t="s">
        <v>33</v>
      </c>
      <c r="Q19" s="96" t="s">
        <v>20</v>
      </c>
      <c r="R19" s="68"/>
      <c r="S19" s="68"/>
      <c r="T19" s="64"/>
      <c r="U19" s="68"/>
      <c r="V19" s="44"/>
      <c r="W19" s="44"/>
      <c r="X19" s="44"/>
      <c r="Y19" s="44"/>
      <c r="Z19" s="44"/>
    </row>
    <row r="20" customFormat="false" ht="18" hidden="false" customHeight="true" outlineLevel="0" collapsed="false">
      <c r="A20" s="44"/>
      <c r="B20" s="44" t="s">
        <v>34</v>
      </c>
      <c r="C20" s="91" t="n">
        <f aca="false">-'DRE '!G16</f>
        <v>540313133.7</v>
      </c>
      <c r="D20" s="89"/>
      <c r="E20" s="89" t="s">
        <v>35</v>
      </c>
      <c r="F20" s="97" t="n">
        <f aca="false">MIN(FCI!H56:AK56)</f>
        <v>-1.87981E+017</v>
      </c>
      <c r="G20" s="98"/>
      <c r="H20" s="44" t="s">
        <v>36</v>
      </c>
      <c r="I20" s="44"/>
      <c r="J20" s="64" t="n">
        <f aca="false">-FCI!I16</f>
        <v>12022471.74</v>
      </c>
      <c r="K20" s="64" t="n">
        <f aca="false">-FCI!J16</f>
        <v>161643575.8</v>
      </c>
      <c r="L20" s="64" t="n">
        <f aca="false">-FCI!K16</f>
        <v>88946701.59</v>
      </c>
      <c r="M20" s="64" t="n">
        <f aca="false">-FCI!L16</f>
        <v>0</v>
      </c>
      <c r="N20" s="64" t="n">
        <f aca="false">-FCI!M16</f>
        <v>0</v>
      </c>
      <c r="O20" s="64" t="n">
        <f aca="false">-FCI!N16</f>
        <v>0</v>
      </c>
      <c r="P20" s="99" t="n">
        <f aca="false">SUM(J20:O20)</f>
        <v>262612749.13</v>
      </c>
      <c r="Q20" s="100" t="n">
        <f aca="false">P20/$P$30</f>
        <v>0.54370172026227</v>
      </c>
      <c r="R20" s="44"/>
      <c r="S20" s="44"/>
      <c r="T20" s="44"/>
      <c r="U20" s="44"/>
      <c r="V20" s="44"/>
      <c r="W20" s="44"/>
      <c r="X20" s="44"/>
      <c r="Y20" s="44"/>
      <c r="Z20" s="44"/>
    </row>
    <row r="21" customFormat="false" ht="16.5" hidden="false" customHeight="true" outlineLevel="0" collapsed="false">
      <c r="A21" s="44"/>
      <c r="B21" s="44" t="s">
        <v>37</v>
      </c>
      <c r="C21" s="91" t="n">
        <f aca="false">-'DRE '!G21</f>
        <v>236614711.4</v>
      </c>
      <c r="D21" s="44"/>
      <c r="E21" s="89" t="s">
        <v>38</v>
      </c>
      <c r="F21" s="101" t="n">
        <f aca="false">MAX(BP!H53:BK53)</f>
        <v>0.5965926701</v>
      </c>
      <c r="G21" s="98"/>
      <c r="H21" s="44" t="s">
        <v>39</v>
      </c>
      <c r="I21" s="44"/>
      <c r="J21" s="64" t="n">
        <f aca="false">-Financiamento!AF182</f>
        <v>0</v>
      </c>
      <c r="K21" s="64" t="n">
        <f aca="false">-Financiamento!AS182</f>
        <v>0</v>
      </c>
      <c r="L21" s="64" t="n">
        <f aca="false">-Financiamento!BF182</f>
        <v>0</v>
      </c>
      <c r="M21" s="64" t="n">
        <f aca="false">-Financiamento!BS182</f>
        <v>0</v>
      </c>
      <c r="N21" s="64" t="n">
        <f aca="false">-Financiamento!CF182</f>
        <v>0</v>
      </c>
      <c r="O21" s="64" t="n">
        <f aca="false">-Financiamento!CS182</f>
        <v>0</v>
      </c>
      <c r="P21" s="99" t="n">
        <f aca="false">SUM(J21:O21)</f>
        <v>0</v>
      </c>
      <c r="Q21" s="100" t="n">
        <f aca="false">P21/$P$30</f>
        <v>0</v>
      </c>
      <c r="R21" s="44"/>
      <c r="S21" s="44"/>
      <c r="T21" s="44"/>
      <c r="U21" s="44"/>
      <c r="V21" s="44"/>
      <c r="W21" s="44"/>
      <c r="X21" s="44"/>
      <c r="Y21" s="44"/>
      <c r="Z21" s="44"/>
    </row>
    <row r="22" customFormat="false" ht="16.5" hidden="false" customHeight="true" outlineLevel="0" collapsed="false">
      <c r="A22" s="44"/>
      <c r="B22" s="102" t="s">
        <v>40</v>
      </c>
      <c r="C22" s="91" t="n">
        <f aca="false">C18+C20+C21</f>
        <v>1049540594</v>
      </c>
      <c r="D22" s="44"/>
      <c r="E22" s="45" t="s">
        <v>41</v>
      </c>
      <c r="F22" s="101"/>
      <c r="G22" s="44"/>
      <c r="H22" s="44" t="s">
        <v>42</v>
      </c>
      <c r="I22" s="44"/>
      <c r="J22" s="64" t="n">
        <f aca="false">-Financiamento!AF119</f>
        <v>0</v>
      </c>
      <c r="K22" s="64" t="n">
        <f aca="false">-Financiamento!AS119</f>
        <v>0</v>
      </c>
      <c r="L22" s="64" t="n">
        <f aca="false">-Financiamento!BF119</f>
        <v>0</v>
      </c>
      <c r="M22" s="64" t="n">
        <f aca="false">-Financiamento!BS119</f>
        <v>0</v>
      </c>
      <c r="N22" s="64" t="n">
        <f aca="false">-Financiamento!CF119</f>
        <v>0</v>
      </c>
      <c r="O22" s="64" t="n">
        <f aca="false">-Financiamento!CS119</f>
        <v>0</v>
      </c>
      <c r="P22" s="99" t="n">
        <f aca="false">SUM(J22:O22)</f>
        <v>0</v>
      </c>
      <c r="Q22" s="100" t="n">
        <f aca="false">P22/$P$30</f>
        <v>0</v>
      </c>
      <c r="R22" s="44"/>
      <c r="S22" s="44"/>
      <c r="T22" s="44"/>
      <c r="U22" s="44"/>
      <c r="V22" s="44"/>
      <c r="W22" s="44"/>
      <c r="X22" s="44"/>
      <c r="Y22" s="44"/>
      <c r="Z22" s="44"/>
    </row>
    <row r="23" customFormat="false" ht="13.5" hidden="false" customHeight="true" outlineLevel="0" collapsed="false">
      <c r="A23" s="44"/>
      <c r="B23" s="44"/>
      <c r="C23" s="102"/>
      <c r="D23" s="44"/>
      <c r="E23" s="103"/>
      <c r="F23" s="104"/>
      <c r="G23" s="44"/>
      <c r="H23" s="44" t="s">
        <v>43</v>
      </c>
      <c r="I23" s="44"/>
      <c r="J23" s="64" t="n">
        <f aca="false">-Financiamento!AF154</f>
        <v>0</v>
      </c>
      <c r="K23" s="64" t="n">
        <f aca="false">-Financiamento!AS154</f>
        <v>0</v>
      </c>
      <c r="L23" s="64" t="n">
        <f aca="false">-Financiamento!BF154</f>
        <v>0</v>
      </c>
      <c r="M23" s="64" t="n">
        <f aca="false">-Financiamento!BS154</f>
        <v>0</v>
      </c>
      <c r="N23" s="64" t="n">
        <f aca="false">-Financiamento!CF154</f>
        <v>0</v>
      </c>
      <c r="O23" s="64" t="n">
        <f aca="false">-Financiamento!CS154</f>
        <v>0</v>
      </c>
      <c r="P23" s="99" t="n">
        <f aca="false">SUM(J23:O23)</f>
        <v>0</v>
      </c>
      <c r="Q23" s="100" t="n">
        <f aca="false">P23/$P$30</f>
        <v>0</v>
      </c>
      <c r="R23" s="44"/>
      <c r="S23" s="44"/>
      <c r="T23" s="44"/>
      <c r="U23" s="44"/>
      <c r="V23" s="44"/>
      <c r="W23" s="44"/>
      <c r="X23" s="44"/>
      <c r="Y23" s="44"/>
      <c r="Z23" s="44"/>
    </row>
    <row r="24" customFormat="false" ht="16.5" hidden="false" customHeight="true" outlineLevel="0" collapsed="false">
      <c r="A24" s="44"/>
      <c r="B24" s="105" t="s">
        <v>44</v>
      </c>
      <c r="C24" s="106"/>
      <c r="D24" s="107"/>
      <c r="E24" s="108"/>
      <c r="F24" s="109"/>
      <c r="G24" s="44"/>
      <c r="H24" s="44" t="s">
        <v>45</v>
      </c>
      <c r="I24" s="44"/>
      <c r="J24" s="64" t="n">
        <f aca="false">-(FCI!I46 + FCI!I47 - Financiamento!Z60)</f>
        <v>0</v>
      </c>
      <c r="K24" s="64" t="n">
        <f aca="false">-(FCI!J46 + FCI!J47)</f>
        <v>0</v>
      </c>
      <c r="L24" s="64" t="n">
        <f aca="false">-(FCI!K46 + FCI!K47)</f>
        <v>0</v>
      </c>
      <c r="M24" s="64" t="n">
        <f aca="false">-(FCI!L46 + FCI!L47)</f>
        <v>0</v>
      </c>
      <c r="N24" s="64" t="n">
        <f aca="false">-(FCI!M46 + FCI!M47)</f>
        <v>21449292.06</v>
      </c>
      <c r="O24" s="64" t="n">
        <f aca="false">-(FCI!N46 + FCI!N47)</f>
        <v>37725976.55</v>
      </c>
      <c r="P24" s="99" t="n">
        <f aca="false">SUM(J24:O24)</f>
        <v>59175268.61</v>
      </c>
      <c r="Q24" s="100" t="n">
        <f aca="false">P24/$P$30</f>
        <v>0.122513836235392</v>
      </c>
      <c r="R24" s="44"/>
      <c r="S24" s="44"/>
      <c r="T24" s="44"/>
      <c r="U24" s="44"/>
      <c r="V24" s="44"/>
      <c r="W24" s="44"/>
      <c r="X24" s="44"/>
      <c r="Y24" s="44"/>
      <c r="Z24" s="44"/>
    </row>
    <row r="25" customFormat="false" ht="19.5" hidden="false" customHeight="true" outlineLevel="0" collapsed="false">
      <c r="A25" s="44"/>
      <c r="B25" s="44" t="s">
        <v>46</v>
      </c>
      <c r="C25" s="44"/>
      <c r="D25" s="44"/>
      <c r="E25" s="110" t="n">
        <v>2024</v>
      </c>
      <c r="F25" s="45"/>
      <c r="G25" s="44"/>
      <c r="H25" s="44" t="s">
        <v>47</v>
      </c>
      <c r="I25" s="44"/>
      <c r="J25" s="64" t="n">
        <f aca="false">FCI!J93</f>
        <v>0</v>
      </c>
      <c r="K25" s="64" t="n">
        <f aca="false">FCI!K93</f>
        <v>0</v>
      </c>
      <c r="L25" s="64" t="n">
        <f aca="false">FCI!L93</f>
        <v>0</v>
      </c>
      <c r="M25" s="64" t="n">
        <f aca="false">FCI!M93</f>
        <v>0</v>
      </c>
      <c r="N25" s="64" t="n">
        <f aca="false">FCI!N93</f>
        <v>0</v>
      </c>
      <c r="O25" s="64" t="n">
        <f aca="false">FCI!O93</f>
        <v>0</v>
      </c>
      <c r="P25" s="99" t="n">
        <f aca="false">SUM(J25:O25)</f>
        <v>0</v>
      </c>
      <c r="Q25" s="100" t="n">
        <f aca="false">P25/$P$30</f>
        <v>0</v>
      </c>
      <c r="R25" s="44"/>
      <c r="S25" s="44"/>
      <c r="T25" s="44"/>
      <c r="U25" s="44"/>
      <c r="V25" s="44"/>
      <c r="W25" s="44"/>
      <c r="X25" s="44"/>
      <c r="Y25" s="44"/>
      <c r="Z25" s="44"/>
    </row>
    <row r="26" customFormat="false" ht="16.5" hidden="false" customHeight="true" outlineLevel="0" collapsed="false">
      <c r="A26" s="44"/>
      <c r="B26" s="44" t="s">
        <v>48</v>
      </c>
      <c r="C26" s="44"/>
      <c r="D26" s="44"/>
      <c r="E26" s="111" t="n">
        <v>35</v>
      </c>
      <c r="F26" s="112"/>
      <c r="G26" s="44"/>
      <c r="H26" s="44" t="s">
        <v>49</v>
      </c>
      <c r="I26" s="44"/>
      <c r="J26" s="113" t="n">
        <f aca="false">-FCI!I49</f>
        <v>0</v>
      </c>
      <c r="K26" s="113" t="n">
        <f aca="false">-FCI!J49</f>
        <v>0</v>
      </c>
      <c r="L26" s="113" t="n">
        <f aca="false">-FCI!K49</f>
        <v>0</v>
      </c>
      <c r="M26" s="113" t="n">
        <f aca="false">-FCI!L49</f>
        <v>0</v>
      </c>
      <c r="N26" s="113" t="n">
        <f aca="false">-FCI!M49</f>
        <v>5362323.015</v>
      </c>
      <c r="O26" s="113" t="n">
        <f aca="false">-FCI!N49</f>
        <v>4069171.123</v>
      </c>
      <c r="P26" s="99" t="n">
        <f aca="false">SUM(J26:O26)</f>
        <v>9431494.138</v>
      </c>
      <c r="Q26" s="100" t="n">
        <f aca="false">P26/$P$30</f>
        <v>0.0195265447106517</v>
      </c>
      <c r="R26" s="114"/>
      <c r="S26" s="44"/>
      <c r="T26" s="44"/>
      <c r="U26" s="115"/>
      <c r="V26" s="44"/>
      <c r="W26" s="44"/>
      <c r="X26" s="44"/>
      <c r="Y26" s="44"/>
      <c r="Z26" s="44"/>
    </row>
    <row r="27" customFormat="false" ht="16.5" hidden="false" customHeight="true" outlineLevel="0" collapsed="false">
      <c r="A27" s="44"/>
      <c r="B27" s="44" t="s">
        <v>50</v>
      </c>
      <c r="C27" s="44"/>
      <c r="D27" s="44"/>
      <c r="E27" s="82" t="s">
        <v>51</v>
      </c>
      <c r="F27" s="116"/>
      <c r="G27" s="44"/>
      <c r="H27" s="44" t="s">
        <v>52</v>
      </c>
      <c r="I27" s="44"/>
      <c r="J27" s="64" t="n">
        <f aca="false">-FCI!I107</f>
        <v>0</v>
      </c>
      <c r="K27" s="64" t="n">
        <f aca="false">-FCI!J107</f>
        <v>0</v>
      </c>
      <c r="L27" s="64" t="n">
        <f aca="false">-FCI!K107</f>
        <v>0</v>
      </c>
      <c r="M27" s="64" t="n">
        <f aca="false">-FCI!L107</f>
        <v>0</v>
      </c>
      <c r="N27" s="64" t="n">
        <f aca="false">-FCI!M107</f>
        <v>0</v>
      </c>
      <c r="O27" s="64" t="n">
        <f aca="false">-FCI!N107</f>
        <v>6820075.376</v>
      </c>
      <c r="P27" s="99" t="n">
        <f aca="false">SUM(J27:O27)</f>
        <v>6820075.376</v>
      </c>
      <c r="Q27" s="100" t="n">
        <f aca="false">P27/$P$30</f>
        <v>0.014119979804994</v>
      </c>
      <c r="R27" s="44"/>
      <c r="S27" s="44"/>
      <c r="T27" s="44"/>
      <c r="U27" s="44"/>
      <c r="V27" s="44"/>
      <c r="W27" s="44"/>
      <c r="X27" s="44"/>
      <c r="Y27" s="44"/>
      <c r="Z27" s="44"/>
    </row>
    <row r="28" customFormat="false" ht="16.5" hidden="false" customHeight="true" outlineLevel="0" collapsed="false">
      <c r="A28" s="44"/>
      <c r="B28" s="44" t="s">
        <v>53</v>
      </c>
      <c r="C28" s="44"/>
      <c r="D28" s="44"/>
      <c r="E28" s="117" t="s">
        <v>54</v>
      </c>
      <c r="F28" s="118"/>
      <c r="G28" s="44"/>
      <c r="H28" s="44" t="s">
        <v>55</v>
      </c>
      <c r="I28" s="44"/>
      <c r="J28" s="64" t="n">
        <f aca="false">BP!I9</f>
        <v>0</v>
      </c>
      <c r="K28" s="64" t="n">
        <f aca="false">BP!J9</f>
        <v>0</v>
      </c>
      <c r="L28" s="64" t="n">
        <f aca="false">BP!K9</f>
        <v>0</v>
      </c>
      <c r="M28" s="64" t="n">
        <f aca="false">BP!L9</f>
        <v>38260179.02</v>
      </c>
      <c r="N28" s="64" t="n">
        <f aca="false">BP!M9</f>
        <v>55402978.43</v>
      </c>
      <c r="O28" s="64" t="n">
        <f aca="false">BP!N9</f>
        <v>51306117.22</v>
      </c>
      <c r="P28" s="99" t="n">
        <f aca="false">SUM(J28:O28)</f>
        <v>144969274.67</v>
      </c>
      <c r="Q28" s="100" t="n">
        <f aca="false">P28/$P$30</f>
        <v>0.300137918986692</v>
      </c>
      <c r="R28" s="119"/>
      <c r="S28" s="44"/>
      <c r="T28" s="44"/>
      <c r="U28" s="44"/>
      <c r="V28" s="44"/>
      <c r="W28" s="44"/>
      <c r="X28" s="44"/>
      <c r="Y28" s="44"/>
      <c r="Z28" s="44"/>
    </row>
    <row r="29" customFormat="false" ht="16.5" hidden="false" customHeight="true" outlineLevel="0" collapsed="false">
      <c r="A29" s="44"/>
      <c r="B29" s="44" t="s">
        <v>56</v>
      </c>
      <c r="C29" s="44"/>
      <c r="D29" s="44"/>
      <c r="E29" s="120" t="n">
        <v>0</v>
      </c>
      <c r="F29" s="45"/>
      <c r="G29" s="44"/>
      <c r="H29" s="44" t="s">
        <v>57</v>
      </c>
      <c r="I29" s="44"/>
      <c r="J29" s="64" t="n">
        <v>0</v>
      </c>
      <c r="K29" s="64" t="n">
        <v>0</v>
      </c>
      <c r="L29" s="64" t="n">
        <v>0</v>
      </c>
      <c r="M29" s="64" t="n">
        <v>0</v>
      </c>
      <c r="N29" s="64" t="n">
        <v>0</v>
      </c>
      <c r="O29" s="64" t="n">
        <v>0</v>
      </c>
      <c r="P29" s="99" t="n">
        <f aca="false">SUM(J29:O29)</f>
        <v>0</v>
      </c>
      <c r="Q29" s="100" t="n">
        <f aca="false">P29/$P$30</f>
        <v>0</v>
      </c>
      <c r="R29" s="114"/>
      <c r="S29" s="44"/>
      <c r="T29" s="44"/>
      <c r="U29" s="44"/>
      <c r="V29" s="44"/>
      <c r="W29" s="44"/>
      <c r="X29" s="44"/>
      <c r="Y29" s="44"/>
      <c r="Z29" s="44"/>
    </row>
    <row r="30" customFormat="false" ht="16.5" hidden="false" customHeight="true" outlineLevel="0" collapsed="false">
      <c r="A30" s="44"/>
      <c r="B30" s="44" t="s">
        <v>58</v>
      </c>
      <c r="C30" s="44"/>
      <c r="D30" s="44"/>
      <c r="E30" s="117" t="s">
        <v>59</v>
      </c>
      <c r="F30" s="121"/>
      <c r="G30" s="44"/>
      <c r="H30" s="46" t="s">
        <v>33</v>
      </c>
      <c r="I30" s="46"/>
      <c r="J30" s="122" t="n">
        <f aca="false">SUM(J20:J29)</f>
        <v>12022471.74</v>
      </c>
      <c r="K30" s="122" t="n">
        <f aca="false">SUM(K20:K29)</f>
        <v>161643575.8</v>
      </c>
      <c r="L30" s="122" t="n">
        <f aca="false">SUM(L20:L29)</f>
        <v>88946701.59</v>
      </c>
      <c r="M30" s="122" t="n">
        <f aca="false">SUM(M20:M29)</f>
        <v>38260179.02</v>
      </c>
      <c r="N30" s="122" t="n">
        <f aca="false">SUM(N20:N29)</f>
        <v>82214593.505</v>
      </c>
      <c r="O30" s="122" t="n">
        <f aca="false">SUM(O20:O29)</f>
        <v>99921340.269</v>
      </c>
      <c r="P30" s="123" t="n">
        <f aca="false">SUM(J30:O30)</f>
        <v>483008861.924</v>
      </c>
      <c r="Q30" s="124" t="n">
        <f aca="false">SUM(Q20:Q29)</f>
        <v>1</v>
      </c>
      <c r="R30" s="44"/>
      <c r="S30" s="44"/>
      <c r="T30" s="44"/>
      <c r="U30" s="44"/>
      <c r="V30" s="44"/>
      <c r="W30" s="44"/>
      <c r="X30" s="44"/>
      <c r="Y30" s="44"/>
      <c r="Z30" s="44"/>
    </row>
    <row r="31" customFormat="false" ht="16.5" hidden="false" customHeight="true" outlineLevel="0" collapsed="false">
      <c r="A31" s="44"/>
      <c r="B31" s="44" t="s">
        <v>60</v>
      </c>
      <c r="C31" s="44"/>
      <c r="D31" s="44"/>
      <c r="E31" s="125" t="n">
        <v>3</v>
      </c>
      <c r="F31" s="112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5"/>
      <c r="R31" s="126"/>
      <c r="S31" s="127"/>
      <c r="T31" s="44"/>
      <c r="U31" s="44"/>
      <c r="V31" s="44"/>
      <c r="W31" s="44"/>
      <c r="X31" s="44"/>
      <c r="Y31" s="44"/>
      <c r="Z31" s="44"/>
    </row>
    <row r="32" customFormat="false" ht="16.5" hidden="false" customHeight="true" outlineLevel="0" collapsed="false">
      <c r="A32" s="44"/>
      <c r="B32" s="44" t="s">
        <v>61</v>
      </c>
      <c r="C32" s="44"/>
      <c r="D32" s="44"/>
      <c r="E32" s="128" t="n">
        <v>6</v>
      </c>
      <c r="F32" s="112"/>
      <c r="G32" s="44"/>
      <c r="H32" s="92" t="s">
        <v>62</v>
      </c>
      <c r="I32" s="92"/>
      <c r="J32" s="94" t="n">
        <f aca="false">J19</f>
        <v>2025</v>
      </c>
      <c r="K32" s="94" t="n">
        <f aca="false">J32 + 1</f>
        <v>2026</v>
      </c>
      <c r="L32" s="94" t="n">
        <f aca="false">K32 + 1</f>
        <v>2027</v>
      </c>
      <c r="M32" s="94" t="n">
        <f aca="false">L32 + 1</f>
        <v>2028</v>
      </c>
      <c r="N32" s="94" t="n">
        <f aca="false">M32 + 1</f>
        <v>2029</v>
      </c>
      <c r="O32" s="94" t="n">
        <f aca="false">N32 + 1</f>
        <v>2030</v>
      </c>
      <c r="P32" s="129" t="s">
        <v>33</v>
      </c>
      <c r="Q32" s="130" t="s">
        <v>20</v>
      </c>
      <c r="R32" s="127"/>
      <c r="S32" s="127"/>
      <c r="T32" s="44"/>
      <c r="U32" s="44"/>
      <c r="V32" s="44"/>
      <c r="W32" s="44"/>
      <c r="X32" s="44"/>
      <c r="Y32" s="44"/>
      <c r="Z32" s="44"/>
    </row>
    <row r="33" customFormat="false" ht="15" hidden="false" customHeight="true" outlineLevel="0" collapsed="false">
      <c r="A33" s="44"/>
      <c r="B33" s="44" t="s">
        <v>63</v>
      </c>
      <c r="C33" s="44"/>
      <c r="D33" s="44"/>
      <c r="E33" s="131" t="n">
        <v>365</v>
      </c>
      <c r="F33" s="112"/>
      <c r="G33" s="44"/>
      <c r="H33" s="44" t="s">
        <v>64</v>
      </c>
      <c r="I33" s="44"/>
      <c r="J33" s="64" t="n">
        <f aca="false">Financiamento!AF179</f>
        <v>0</v>
      </c>
      <c r="K33" s="64" t="n">
        <f aca="false">Financiamento!AS179</f>
        <v>0</v>
      </c>
      <c r="L33" s="64" t="n">
        <f aca="false">Financiamento!BF179</f>
        <v>0</v>
      </c>
      <c r="M33" s="64" t="n">
        <f aca="false">Financiamento!BS179</f>
        <v>0</v>
      </c>
      <c r="N33" s="64" t="n">
        <f aca="false">Financiamento!CF179</f>
        <v>0</v>
      </c>
      <c r="O33" s="64" t="n">
        <f aca="false">Financiamento!CS179</f>
        <v>0</v>
      </c>
      <c r="P33" s="132" t="n">
        <f aca="false">SUM(J33:O33)</f>
        <v>0</v>
      </c>
      <c r="Q33" s="133" t="n">
        <f aca="false">P33/$P$41</f>
        <v>0</v>
      </c>
      <c r="R33" s="127"/>
      <c r="S33" s="127"/>
      <c r="T33" s="44"/>
      <c r="U33" s="44"/>
      <c r="V33" s="44"/>
      <c r="W33" s="44"/>
      <c r="X33" s="44"/>
      <c r="Y33" s="44"/>
      <c r="Z33" s="44"/>
    </row>
    <row r="34" customFormat="false" ht="15" hidden="false" customHeight="true" outlineLevel="0" collapsed="false">
      <c r="A34" s="44"/>
      <c r="B34" s="44"/>
      <c r="C34" s="44"/>
      <c r="D34" s="44"/>
      <c r="E34" s="45"/>
      <c r="F34" s="45"/>
      <c r="G34" s="44"/>
      <c r="H34" s="44" t="s">
        <v>65</v>
      </c>
      <c r="I34" s="44"/>
      <c r="J34" s="64" t="n">
        <f aca="false">Financiamento!AF53</f>
        <v>0</v>
      </c>
      <c r="K34" s="64" t="n">
        <f aca="false">Financiamento!AS53</f>
        <v>110199628.5</v>
      </c>
      <c r="L34" s="64" t="n">
        <f aca="false">Financiamento!BF53</f>
        <v>53368020.96</v>
      </c>
      <c r="M34" s="64" t="n">
        <f aca="false">Financiamento!BS53</f>
        <v>0</v>
      </c>
      <c r="N34" s="64" t="n">
        <f aca="false">Financiamento!CF53</f>
        <v>0</v>
      </c>
      <c r="O34" s="64" t="n">
        <f aca="false">Financiamento!CS53</f>
        <v>0</v>
      </c>
      <c r="P34" s="134" t="n">
        <f aca="false">SUM(J34:O34)</f>
        <v>163567649.46</v>
      </c>
      <c r="Q34" s="133" t="n">
        <f aca="false">P34/$P$41</f>
        <v>0.338643164457123</v>
      </c>
      <c r="R34" s="127"/>
      <c r="S34" s="127"/>
      <c r="T34" s="44"/>
      <c r="U34" s="44"/>
      <c r="V34" s="44"/>
      <c r="W34" s="44"/>
      <c r="X34" s="44"/>
      <c r="Y34" s="44"/>
      <c r="Z34" s="44"/>
    </row>
    <row r="35" customFormat="false" ht="12" hidden="false" customHeight="true" outlineLevel="0" collapsed="false">
      <c r="A35" s="44"/>
      <c r="B35" s="105" t="s">
        <v>66</v>
      </c>
      <c r="C35" s="106"/>
      <c r="D35" s="107"/>
      <c r="E35" s="108"/>
      <c r="F35" s="109"/>
      <c r="G35" s="44"/>
      <c r="H35" s="44" t="s">
        <v>67</v>
      </c>
      <c r="I35" s="44"/>
      <c r="J35" s="64" t="n">
        <f aca="false">Financiamento!AF116</f>
        <v>0</v>
      </c>
      <c r="K35" s="64" t="n">
        <f aca="false">Financiamento!AS116</f>
        <v>0</v>
      </c>
      <c r="L35" s="64" t="n">
        <f aca="false">Financiamento!BF116</f>
        <v>0</v>
      </c>
      <c r="M35" s="64" t="n">
        <f aca="false">Financiamento!BS116</f>
        <v>0</v>
      </c>
      <c r="N35" s="64" t="n">
        <f aca="false">Financiamento!CF116</f>
        <v>0</v>
      </c>
      <c r="O35" s="64" t="n">
        <f aca="false">Financiamento!CS116</f>
        <v>0</v>
      </c>
      <c r="P35" s="134" t="n">
        <f aca="false">SUM(J35:O35)</f>
        <v>0</v>
      </c>
      <c r="Q35" s="133" t="n">
        <f aca="false">P35/$P$41</f>
        <v>0</v>
      </c>
      <c r="R35" s="127"/>
      <c r="S35" s="127"/>
      <c r="T35" s="44"/>
      <c r="U35" s="44"/>
      <c r="V35" s="44"/>
      <c r="W35" s="44"/>
      <c r="X35" s="44"/>
      <c r="Y35" s="44"/>
      <c r="Z35" s="44"/>
    </row>
    <row r="36" customFormat="false" ht="15" hidden="false" customHeight="true" outlineLevel="0" collapsed="false">
      <c r="A36" s="44"/>
      <c r="B36" s="44"/>
      <c r="C36" s="44"/>
      <c r="D36" s="44"/>
      <c r="E36" s="45"/>
      <c r="F36" s="45"/>
      <c r="G36" s="44"/>
      <c r="H36" s="44" t="s">
        <v>68</v>
      </c>
      <c r="I36" s="44"/>
      <c r="J36" s="64" t="n">
        <f aca="false">Financiamento!AF151</f>
        <v>0</v>
      </c>
      <c r="K36" s="64" t="n">
        <f aca="false">Financiamento!AS151</f>
        <v>0</v>
      </c>
      <c r="L36" s="64" t="n">
        <f aca="false">Financiamento!BF151</f>
        <v>0</v>
      </c>
      <c r="M36" s="64" t="n">
        <f aca="false">Financiamento!BS151</f>
        <v>0</v>
      </c>
      <c r="N36" s="64" t="n">
        <f aca="false">Financiamento!CF151</f>
        <v>0</v>
      </c>
      <c r="O36" s="64" t="n">
        <f aca="false">Financiamento!CS151</f>
        <v>0</v>
      </c>
      <c r="P36" s="134" t="n">
        <f aca="false">SUM(J36:O36)</f>
        <v>0</v>
      </c>
      <c r="Q36" s="133" t="n">
        <f aca="false">P36/$P$41</f>
        <v>0</v>
      </c>
      <c r="R36" s="127"/>
      <c r="S36" s="127"/>
      <c r="T36" s="44"/>
      <c r="U36" s="44"/>
      <c r="V36" s="44"/>
      <c r="W36" s="44"/>
      <c r="X36" s="44"/>
      <c r="Y36" s="44"/>
      <c r="Z36" s="44"/>
    </row>
    <row r="37" customFormat="false" ht="13.5" hidden="false" customHeight="true" outlineLevel="0" collapsed="false">
      <c r="A37" s="44"/>
      <c r="B37" s="44" t="s">
        <v>69</v>
      </c>
      <c r="C37" s="44"/>
      <c r="D37" s="44"/>
      <c r="E37" s="135" t="s">
        <v>70</v>
      </c>
      <c r="F37" s="45"/>
      <c r="G37" s="44"/>
      <c r="H37" s="44" t="s">
        <v>58</v>
      </c>
      <c r="I37" s="44"/>
      <c r="J37" s="64" t="n">
        <f aca="false">'Premissas Receita'!I19</f>
        <v>-198375.0942</v>
      </c>
      <c r="K37" s="64" t="n">
        <f aca="false">'Premissas Receita'!J19</f>
        <v>0</v>
      </c>
      <c r="L37" s="64" t="n">
        <f aca="false">'Premissas Receita'!K19</f>
        <v>0</v>
      </c>
      <c r="M37" s="64" t="n">
        <f aca="false">'Premissas Receita'!L19</f>
        <v>0</v>
      </c>
      <c r="N37" s="64" t="n">
        <f aca="false">'Premissas Receita'!M19</f>
        <v>2033149.61</v>
      </c>
      <c r="O37" s="64" t="n">
        <f aca="false">'Premissas Receita'!N19</f>
        <v>3229073.99</v>
      </c>
      <c r="P37" s="134" t="n">
        <f aca="false">SUM(J37:O37)</f>
        <v>5063848.5058</v>
      </c>
      <c r="Q37" s="133" t="n">
        <f aca="false">P37/$P$41</f>
        <v>0.0104839660409435</v>
      </c>
      <c r="R37" s="127"/>
      <c r="S37" s="127"/>
      <c r="T37" s="44"/>
      <c r="U37" s="44"/>
      <c r="V37" s="44"/>
      <c r="W37" s="44"/>
      <c r="X37" s="44"/>
      <c r="Y37" s="44"/>
      <c r="Z37" s="44"/>
    </row>
    <row r="38" customFormat="false" ht="15.75" hidden="false" customHeight="true" outlineLevel="0" collapsed="false">
      <c r="A38" s="44"/>
      <c r="B38" s="44" t="s">
        <v>71</v>
      </c>
      <c r="C38" s="44"/>
      <c r="D38" s="44"/>
      <c r="E38" s="136" t="n">
        <v>0.15</v>
      </c>
      <c r="F38" s="45"/>
      <c r="G38" s="44"/>
      <c r="H38" s="44" t="s">
        <v>72</v>
      </c>
      <c r="I38" s="44"/>
      <c r="J38" s="64" t="n">
        <f aca="false">FCI!I106</f>
        <v>8979841.433</v>
      </c>
      <c r="K38" s="64" t="n">
        <f aca="false">FCI!J106</f>
        <v>59131228.82</v>
      </c>
      <c r="L38" s="64" t="n">
        <f aca="false">FCI!K106</f>
        <v>43998610.96</v>
      </c>
      <c r="M38" s="64" t="n">
        <f aca="false">FCI!L106</f>
        <v>0</v>
      </c>
      <c r="N38" s="64" t="n">
        <f aca="false">FCI!M106</f>
        <v>0</v>
      </c>
      <c r="O38" s="64" t="n">
        <f aca="false">FCI!N106</f>
        <v>0</v>
      </c>
      <c r="P38" s="137" t="n">
        <f aca="false">SUM(J38:O38)</f>
        <v>112109681.213</v>
      </c>
      <c r="Q38" s="138" t="n">
        <f aca="false">P38/$P$41</f>
        <v>0.23210688261149</v>
      </c>
      <c r="R38" s="44"/>
      <c r="S38" s="44"/>
      <c r="T38" s="44"/>
      <c r="U38" s="139"/>
      <c r="V38" s="44"/>
      <c r="W38" s="44"/>
      <c r="X38" s="44"/>
      <c r="Y38" s="44"/>
      <c r="Z38" s="44"/>
    </row>
    <row r="39" customFormat="false" ht="18" hidden="false" customHeight="true" outlineLevel="0" collapsed="false">
      <c r="A39" s="44"/>
      <c r="B39" s="44" t="s">
        <v>73</v>
      </c>
      <c r="C39" s="44"/>
      <c r="D39" s="44"/>
      <c r="E39" s="136" t="n">
        <v>0.1</v>
      </c>
      <c r="F39" s="45"/>
      <c r="G39" s="44"/>
      <c r="H39" s="44" t="s">
        <v>74</v>
      </c>
      <c r="I39" s="44"/>
      <c r="J39" s="113" t="n">
        <f aca="false">FCI!I104</f>
        <v>-3090475.151</v>
      </c>
      <c r="K39" s="113" t="n">
        <f aca="false">FCI!J104</f>
        <v>0</v>
      </c>
      <c r="L39" s="113" t="n">
        <f aca="false">FCI!K104</f>
        <v>0</v>
      </c>
      <c r="M39" s="113" t="n">
        <f aca="false">FCI!L104</f>
        <v>0</v>
      </c>
      <c r="N39" s="113" t="n">
        <f aca="false">FCI!M104</f>
        <v>38260179.02</v>
      </c>
      <c r="O39" s="113" t="n">
        <f aca="false">FCI!N104</f>
        <v>55402978.43</v>
      </c>
      <c r="P39" s="134" t="n">
        <f aca="false">SUM(J39:O39)</f>
        <v>90572682.299</v>
      </c>
      <c r="Q39" s="133" t="n">
        <f aca="false">P39/$P$41</f>
        <v>0.187517640856016</v>
      </c>
      <c r="R39" s="44"/>
      <c r="S39" s="44"/>
      <c r="T39" s="44"/>
      <c r="U39" s="44"/>
      <c r="V39" s="44"/>
      <c r="W39" s="44"/>
      <c r="X39" s="44"/>
      <c r="Y39" s="44"/>
      <c r="Z39" s="44"/>
    </row>
    <row r="40" customFormat="false" ht="18" hidden="false" customHeight="true" outlineLevel="0" collapsed="false">
      <c r="A40" s="44"/>
      <c r="B40" s="44" t="s">
        <v>75</v>
      </c>
      <c r="C40" s="44"/>
      <c r="D40" s="44"/>
      <c r="E40" s="136" t="n">
        <v>0.09</v>
      </c>
      <c r="F40" s="45"/>
      <c r="G40" s="44"/>
      <c r="H40" s="44" t="s">
        <v>76</v>
      </c>
      <c r="I40" s="44"/>
      <c r="J40" s="113" t="n">
        <f aca="false">FCI!I7-Impostos!I62</f>
        <v>6331480.551</v>
      </c>
      <c r="K40" s="113" t="n">
        <f aca="false">FCI!J7-Impostos!J62</f>
        <v>-7687281.534</v>
      </c>
      <c r="L40" s="113" t="n">
        <f aca="false">FCI!K7-Impostos!K62</f>
        <v>-8419930.319</v>
      </c>
      <c r="M40" s="113" t="n">
        <f aca="false">FCI!L7-Impostos!L62</f>
        <v>38260179.02</v>
      </c>
      <c r="N40" s="113" t="n">
        <f aca="false">FCI!M7-Impostos!M62</f>
        <v>41921264.87</v>
      </c>
      <c r="O40" s="113" t="n">
        <f aca="false">FCI!N7-Impostos!N62</f>
        <v>41289287.85</v>
      </c>
      <c r="P40" s="134" t="n">
        <f aca="false">SUM(J40:O40)</f>
        <v>111695000.438</v>
      </c>
      <c r="Q40" s="133" t="n">
        <f aca="false">P40/$P$41</f>
        <v>0.231248346034428</v>
      </c>
      <c r="R40" s="44"/>
      <c r="S40" s="44"/>
      <c r="T40" s="44"/>
      <c r="U40" s="44"/>
      <c r="V40" s="44"/>
      <c r="W40" s="44"/>
      <c r="X40" s="44"/>
      <c r="Y40" s="44"/>
      <c r="Z40" s="44"/>
    </row>
    <row r="41" customFormat="false" ht="16.5" hidden="false" customHeight="true" outlineLevel="0" collapsed="false">
      <c r="A41" s="44"/>
      <c r="B41" s="44" t="s">
        <v>77</v>
      </c>
      <c r="C41" s="44"/>
      <c r="D41" s="44"/>
      <c r="E41" s="136" t="n">
        <f aca="false">Impostos!D14</f>
        <v>0.0925</v>
      </c>
      <c r="F41" s="45"/>
      <c r="G41" s="44"/>
      <c r="H41" s="46" t="s">
        <v>33</v>
      </c>
      <c r="I41" s="46"/>
      <c r="J41" s="122" t="n">
        <f aca="false">SUM(J33:J40)</f>
        <v>12022471.7388</v>
      </c>
      <c r="K41" s="122" t="n">
        <f aca="false">SUM(K33:K40)</f>
        <v>161643575.786</v>
      </c>
      <c r="L41" s="140" t="n">
        <f aca="false">SUM(L33:L40)</f>
        <v>88946701.601</v>
      </c>
      <c r="M41" s="140" t="n">
        <f aca="false">SUM(M33:M40)</f>
        <v>38260179.02</v>
      </c>
      <c r="N41" s="140" t="n">
        <f aca="false">SUM(N33:N40)</f>
        <v>82214593.5</v>
      </c>
      <c r="O41" s="140" t="n">
        <f aca="false">SUM(O33:O40)</f>
        <v>99921340.27</v>
      </c>
      <c r="P41" s="123" t="n">
        <f aca="false">SUM(J41:O41)</f>
        <v>483008861.9158</v>
      </c>
      <c r="Q41" s="124" t="n">
        <f aca="false">SUM(Q33:Q40)</f>
        <v>1</v>
      </c>
      <c r="R41" s="44"/>
      <c r="S41" s="44"/>
      <c r="T41" s="44"/>
      <c r="U41" s="44"/>
      <c r="V41" s="44"/>
      <c r="W41" s="44"/>
      <c r="X41" s="44"/>
      <c r="Y41" s="44"/>
      <c r="Z41" s="44"/>
    </row>
    <row r="42" customFormat="false" ht="16.5" hidden="false" customHeight="true" outlineLevel="0" collapsed="false">
      <c r="A42" s="44"/>
      <c r="B42" s="44" t="s">
        <v>78</v>
      </c>
      <c r="C42" s="44"/>
      <c r="D42" s="44"/>
      <c r="E42" s="136" t="n">
        <f aca="false">Impostos!D16</f>
        <v>0.05</v>
      </c>
      <c r="F42" s="45"/>
      <c r="G42" s="44"/>
      <c r="H42" s="44"/>
      <c r="I42" s="141" t="s">
        <v>26</v>
      </c>
      <c r="J42" s="142" t="n">
        <f aca="false">J41-J30</f>
        <v>-0.0011999998241663</v>
      </c>
      <c r="K42" s="142" t="n">
        <f aca="false">K41-K30</f>
        <v>-0.0139999985694885</v>
      </c>
      <c r="L42" s="142" t="n">
        <f aca="false">L41-L30</f>
        <v>0.0109999924898148</v>
      </c>
      <c r="M42" s="142" t="n">
        <f aca="false">M41-M30</f>
        <v>0</v>
      </c>
      <c r="N42" s="142" t="n">
        <f aca="false">N41-N30</f>
        <v>-0.00499999523162842</v>
      </c>
      <c r="O42" s="142" t="n">
        <f aca="false">O41-O30</f>
        <v>0.00100000202655792</v>
      </c>
      <c r="P42" s="142" t="n">
        <f aca="false">P41-P30</f>
        <v>-0.00819998979568481</v>
      </c>
      <c r="Q42" s="45"/>
      <c r="R42" s="44"/>
      <c r="S42" s="44"/>
      <c r="T42" s="44"/>
      <c r="U42" s="44"/>
      <c r="V42" s="44"/>
      <c r="W42" s="44"/>
      <c r="X42" s="44"/>
      <c r="Y42" s="44"/>
      <c r="Z42" s="44"/>
    </row>
    <row r="43" customFormat="false" ht="18" hidden="false" customHeight="true" outlineLevel="0" collapsed="false">
      <c r="A43" s="44"/>
      <c r="B43" s="44" t="s">
        <v>79</v>
      </c>
      <c r="C43" s="44"/>
      <c r="D43" s="44"/>
      <c r="E43" s="143" t="n">
        <f aca="false">E41</f>
        <v>0.0925</v>
      </c>
      <c r="F43" s="45"/>
      <c r="G43" s="44"/>
      <c r="H43" s="105" t="s">
        <v>80</v>
      </c>
      <c r="I43" s="106"/>
      <c r="J43" s="107"/>
      <c r="K43" s="108"/>
      <c r="L43" s="108"/>
      <c r="M43" s="108"/>
      <c r="N43" s="108"/>
      <c r="O43" s="108"/>
      <c r="P43" s="44"/>
      <c r="Q43" s="45"/>
      <c r="R43" s="44"/>
      <c r="S43" s="44"/>
      <c r="T43" s="44"/>
      <c r="U43" s="44"/>
      <c r="V43" s="44"/>
      <c r="W43" s="44"/>
      <c r="X43" s="44"/>
      <c r="Y43" s="44"/>
      <c r="Z43" s="44"/>
    </row>
    <row r="44" customFormat="false" ht="17.25" hidden="false" customHeight="true" outlineLevel="0" collapsed="false">
      <c r="A44" s="44"/>
      <c r="B44" s="44"/>
      <c r="C44" s="44"/>
      <c r="D44" s="44"/>
      <c r="E44" s="64"/>
      <c r="F44" s="45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44"/>
      <c r="Y44" s="44"/>
      <c r="Z44" s="44"/>
    </row>
    <row r="45" customFormat="false" ht="17.25" hidden="false" customHeight="true" outlineLevel="0" collapsed="false">
      <c r="A45" s="44"/>
      <c r="B45" s="105" t="s">
        <v>81</v>
      </c>
      <c r="C45" s="106"/>
      <c r="D45" s="107"/>
      <c r="E45" s="108"/>
      <c r="F45" s="109"/>
      <c r="G45" s="44"/>
      <c r="H45" s="89" t="s">
        <v>82</v>
      </c>
      <c r="I45" s="144"/>
      <c r="J45" s="6"/>
      <c r="K45" s="91" t="s">
        <v>59</v>
      </c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44"/>
      <c r="Y45" s="44"/>
      <c r="Z45" s="44"/>
    </row>
    <row r="46" customFormat="false" ht="17.25" hidden="false" customHeight="true" outlineLevel="0" collapsed="false">
      <c r="A46" s="44"/>
      <c r="B46" s="44"/>
      <c r="C46" s="44"/>
      <c r="D46" s="44"/>
      <c r="E46" s="45"/>
      <c r="F46" s="44"/>
      <c r="G46" s="44"/>
      <c r="H46" s="89" t="str">
        <f aca="false">'Premissas Investimento'!B16</f>
        <v>Obras Civis</v>
      </c>
      <c r="I46" s="144"/>
      <c r="J46" s="6"/>
      <c r="K46" s="145" t="n">
        <v>25</v>
      </c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44"/>
      <c r="Y46" s="44"/>
      <c r="Z46" s="44"/>
    </row>
    <row r="47" customFormat="false" ht="17.25" hidden="false" customHeight="true" outlineLevel="0" collapsed="false">
      <c r="A47" s="44"/>
      <c r="B47" s="89" t="s">
        <v>83</v>
      </c>
      <c r="C47" s="146" t="n">
        <v>45627</v>
      </c>
      <c r="D47" s="6"/>
      <c r="E47" s="147" t="n">
        <v>10000000</v>
      </c>
      <c r="F47" s="44"/>
      <c r="G47" s="44"/>
      <c r="H47" s="89" t="str">
        <f aca="false">'Premissas Investimento'!B27</f>
        <v>Ambiental</v>
      </c>
      <c r="I47" s="148"/>
      <c r="J47" s="6"/>
      <c r="K47" s="149" t="n">
        <v>5</v>
      </c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127"/>
      <c r="W47" s="44"/>
      <c r="X47" s="44"/>
      <c r="Y47" s="44"/>
      <c r="Z47" s="44"/>
    </row>
    <row r="48" customFormat="false" ht="17.25" hidden="false" customHeight="true" outlineLevel="0" collapsed="false">
      <c r="A48" s="44"/>
      <c r="B48" s="89" t="s">
        <v>84</v>
      </c>
      <c r="C48" s="45"/>
      <c r="D48" s="6"/>
      <c r="E48" s="147"/>
      <c r="F48" s="44"/>
      <c r="G48" s="44"/>
      <c r="H48" s="89" t="str">
        <f aca="false">'Premissas Investimento'!B38</f>
        <v>Equipamentos</v>
      </c>
      <c r="I48" s="148"/>
      <c r="J48" s="6"/>
      <c r="K48" s="145" t="n">
        <v>5</v>
      </c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44"/>
      <c r="Y48" s="44"/>
      <c r="Z48" s="44"/>
    </row>
    <row r="49" customFormat="false" ht="17.25" hidden="false" customHeight="true" outlineLevel="0" collapsed="false">
      <c r="A49" s="44"/>
      <c r="B49" s="150"/>
      <c r="C49" s="151"/>
      <c r="D49" s="152"/>
      <c r="E49" s="153"/>
      <c r="F49" s="44"/>
      <c r="G49" s="44"/>
      <c r="H49" s="89" t="str">
        <f aca="false">'Premissas Investimento'!B49</f>
        <v>Outros</v>
      </c>
      <c r="I49" s="44"/>
      <c r="J49" s="44"/>
      <c r="K49" s="145" t="n">
        <v>25</v>
      </c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44"/>
      <c r="Y49" s="44"/>
      <c r="Z49" s="44"/>
    </row>
    <row r="50" customFormat="false" ht="15" hidden="false" customHeight="true" outlineLevel="0" collapsed="false">
      <c r="A50" s="44"/>
      <c r="B50" s="150"/>
      <c r="C50" s="151"/>
      <c r="D50" s="152"/>
      <c r="E50" s="15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44"/>
      <c r="Y50" s="44"/>
      <c r="Z50" s="44"/>
    </row>
    <row r="51" customFormat="false" ht="15" hidden="false" customHeight="true" outlineLevel="0" collapsed="false">
      <c r="A51" s="44"/>
      <c r="B51" s="150"/>
      <c r="C51" s="155"/>
      <c r="D51" s="155"/>
      <c r="E51" s="15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44"/>
      <c r="Y51" s="44"/>
      <c r="Z51" s="44"/>
    </row>
    <row r="52" customFormat="false" ht="17.25" hidden="false" customHeight="true" outlineLevel="0" collapsed="false">
      <c r="A52" s="44"/>
      <c r="B52" s="44"/>
      <c r="C52" s="44"/>
      <c r="D52" s="44"/>
      <c r="E52" s="44"/>
      <c r="F52" s="44"/>
      <c r="G52" s="44"/>
      <c r="H52" s="115"/>
      <c r="I52" s="115"/>
      <c r="J52" s="44"/>
      <c r="K52" s="44"/>
      <c r="L52" s="44"/>
      <c r="M52" s="44"/>
      <c r="N52" s="44"/>
      <c r="O52" s="44"/>
      <c r="P52" s="127"/>
      <c r="Q52" s="45"/>
      <c r="R52" s="44"/>
      <c r="S52" s="44"/>
      <c r="T52" s="44"/>
      <c r="U52" s="44"/>
      <c r="V52" s="44"/>
      <c r="W52" s="44"/>
      <c r="X52" s="44"/>
      <c r="Y52" s="44"/>
      <c r="Z52" s="44"/>
    </row>
    <row r="53" customFormat="false" ht="13.5" hidden="true" customHeight="true" outlineLevel="0" collapsed="false">
      <c r="A53" s="44"/>
      <c r="B53" s="44"/>
      <c r="C53" s="44"/>
      <c r="D53" s="44"/>
      <c r="E53" s="44"/>
      <c r="F53" s="44"/>
      <c r="G53" s="127"/>
      <c r="H53" s="127"/>
      <c r="I53" s="127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44"/>
      <c r="Y53" s="44"/>
      <c r="Z53" s="44"/>
    </row>
    <row r="54" customFormat="false" ht="17.25" hidden="true" customHeight="true" outlineLevel="0" collapsed="false">
      <c r="A54" s="44"/>
      <c r="B54" s="44"/>
      <c r="C54" s="44"/>
      <c r="D54" s="44"/>
      <c r="E54" s="44"/>
      <c r="F54" s="44"/>
      <c r="G54" s="127"/>
      <c r="H54" s="127"/>
      <c r="I54" s="127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44"/>
      <c r="Y54" s="44"/>
      <c r="Z54" s="44"/>
    </row>
    <row r="55" customFormat="false" ht="7.5" hidden="true" customHeight="true" outlineLevel="0" collapsed="false">
      <c r="A55" s="44"/>
      <c r="B55" s="44"/>
      <c r="C55" s="44"/>
      <c r="D55" s="44"/>
      <c r="E55" s="45"/>
      <c r="F55" s="45"/>
      <c r="G55" s="127"/>
      <c r="H55" s="127"/>
      <c r="I55" s="127"/>
      <c r="J55" s="44"/>
      <c r="K55" s="44"/>
      <c r="L55" s="44"/>
      <c r="M55" s="44"/>
      <c r="N55" s="44"/>
      <c r="O55" s="44"/>
      <c r="P55" s="44"/>
      <c r="Q55" s="45"/>
      <c r="R55" s="44"/>
      <c r="S55" s="44"/>
      <c r="T55" s="44"/>
      <c r="U55" s="44"/>
      <c r="V55" s="44"/>
      <c r="W55" s="44"/>
      <c r="X55" s="44"/>
      <c r="Y55" s="44"/>
      <c r="Z55" s="44"/>
    </row>
    <row r="56" customFormat="false" ht="17.25" hidden="true" customHeight="true" outlineLevel="0" collapsed="false">
      <c r="A56" s="44"/>
      <c r="B56" s="44"/>
      <c r="C56" s="44"/>
      <c r="D56" s="44"/>
      <c r="E56" s="45"/>
      <c r="F56" s="45"/>
      <c r="G56" s="127"/>
      <c r="H56" s="127"/>
      <c r="I56" s="127"/>
      <c r="J56" s="44"/>
      <c r="K56" s="44"/>
      <c r="L56" s="44"/>
      <c r="M56" s="44"/>
      <c r="N56" s="44"/>
      <c r="O56" s="44"/>
      <c r="P56" s="44"/>
      <c r="Q56" s="45"/>
      <c r="R56" s="44"/>
      <c r="S56" s="44"/>
      <c r="T56" s="44"/>
      <c r="U56" s="44"/>
      <c r="V56" s="44"/>
      <c r="W56" s="44"/>
      <c r="X56" s="44"/>
      <c r="Y56" s="44"/>
      <c r="Z56" s="44"/>
    </row>
    <row r="57" customFormat="false" ht="17.25" hidden="true" customHeight="true" outlineLevel="0" collapsed="false">
      <c r="A57" s="44"/>
      <c r="B57" s="44"/>
      <c r="C57" s="44"/>
      <c r="D57" s="44"/>
      <c r="E57" s="45"/>
      <c r="F57" s="45"/>
      <c r="G57" s="127"/>
      <c r="H57" s="127"/>
      <c r="I57" s="127"/>
      <c r="J57" s="44"/>
      <c r="K57" s="44"/>
      <c r="L57" s="44"/>
      <c r="M57" s="44"/>
      <c r="N57" s="44"/>
      <c r="O57" s="44"/>
      <c r="P57" s="44"/>
      <c r="Q57" s="45"/>
      <c r="R57" s="44"/>
      <c r="S57" s="44"/>
      <c r="T57" s="44"/>
      <c r="U57" s="44"/>
      <c r="V57" s="44"/>
      <c r="W57" s="44"/>
      <c r="X57" s="44"/>
      <c r="Y57" s="44"/>
      <c r="Z57" s="44"/>
    </row>
    <row r="58" customFormat="false" ht="17.25" hidden="true" customHeight="true" outlineLevel="0" collapsed="false">
      <c r="A58" s="44"/>
      <c r="B58" s="44"/>
      <c r="C58" s="44"/>
      <c r="D58" s="44"/>
      <c r="E58" s="45"/>
      <c r="F58" s="45"/>
      <c r="G58" s="127"/>
      <c r="H58" s="127"/>
      <c r="I58" s="127"/>
      <c r="J58" s="44"/>
      <c r="K58" s="44"/>
      <c r="L58" s="44"/>
      <c r="M58" s="44"/>
      <c r="N58" s="44"/>
      <c r="O58" s="44"/>
      <c r="P58" s="44"/>
      <c r="Q58" s="45"/>
      <c r="R58" s="44"/>
      <c r="S58" s="44"/>
      <c r="T58" s="44"/>
      <c r="U58" s="44"/>
      <c r="V58" s="44"/>
      <c r="W58" s="44"/>
      <c r="X58" s="44"/>
      <c r="Y58" s="44"/>
      <c r="Z58" s="44"/>
    </row>
    <row r="59" customFormat="false" ht="17.25" hidden="true" customHeight="true" outlineLevel="0" collapsed="false">
      <c r="A59" s="44"/>
      <c r="B59" s="44"/>
      <c r="C59" s="44"/>
      <c r="D59" s="44"/>
      <c r="E59" s="45"/>
      <c r="F59" s="45"/>
      <c r="G59" s="127"/>
      <c r="H59" s="127"/>
      <c r="I59" s="127"/>
      <c r="J59" s="44"/>
      <c r="K59" s="44"/>
      <c r="L59" s="44"/>
      <c r="M59" s="44"/>
      <c r="N59" s="44"/>
      <c r="O59" s="44"/>
      <c r="P59" s="44"/>
      <c r="Q59" s="45"/>
      <c r="R59" s="44"/>
      <c r="S59" s="44"/>
      <c r="T59" s="44"/>
      <c r="U59" s="44"/>
      <c r="V59" s="44"/>
      <c r="W59" s="44"/>
      <c r="X59" s="44"/>
      <c r="Y59" s="44"/>
      <c r="Z59" s="44"/>
    </row>
    <row r="60" customFormat="false" ht="15.75" hidden="true" customHeight="true" outlineLevel="0" collapsed="false">
      <c r="A60" s="44"/>
      <c r="B60" s="44"/>
      <c r="C60" s="44"/>
      <c r="D60" s="44"/>
      <c r="E60" s="45"/>
      <c r="F60" s="45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5"/>
      <c r="R60" s="44"/>
      <c r="S60" s="44"/>
      <c r="T60" s="44"/>
      <c r="U60" s="44"/>
      <c r="V60" s="44"/>
      <c r="W60" s="44"/>
      <c r="X60" s="44"/>
      <c r="Y60" s="44"/>
      <c r="Z60" s="44"/>
    </row>
    <row r="61" customFormat="false" ht="15.75" hidden="true" customHeight="true" outlineLevel="0" collapsed="false">
      <c r="A61" s="44"/>
      <c r="B61" s="44"/>
      <c r="C61" s="44"/>
      <c r="D61" s="44"/>
      <c r="E61" s="45"/>
      <c r="F61" s="45"/>
      <c r="G61" s="156"/>
      <c r="H61" s="44"/>
      <c r="I61" s="44"/>
      <c r="J61" s="44"/>
      <c r="K61" s="44"/>
      <c r="L61" s="44"/>
      <c r="M61" s="44"/>
      <c r="N61" s="44"/>
      <c r="O61" s="44"/>
      <c r="P61" s="44"/>
      <c r="Q61" s="45"/>
      <c r="R61" s="44"/>
      <c r="S61" s="44"/>
      <c r="T61" s="44"/>
      <c r="U61" s="44"/>
      <c r="V61" s="44"/>
      <c r="W61" s="44"/>
      <c r="X61" s="44"/>
      <c r="Y61" s="44"/>
      <c r="Z61" s="44"/>
    </row>
    <row r="62" customFormat="false" ht="15.75" hidden="true" customHeight="true" outlineLevel="0" collapsed="false">
      <c r="A62" s="44"/>
      <c r="B62" s="44"/>
      <c r="C62" s="44"/>
      <c r="D62" s="44"/>
      <c r="E62" s="45"/>
      <c r="F62" s="45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5"/>
      <c r="R62" s="44"/>
      <c r="S62" s="44"/>
      <c r="T62" s="44"/>
      <c r="U62" s="44"/>
      <c r="V62" s="44"/>
      <c r="W62" s="44"/>
      <c r="X62" s="44"/>
      <c r="Y62" s="44"/>
      <c r="Z62" s="44"/>
    </row>
    <row r="63" customFormat="false" ht="15.75" hidden="true" customHeight="true" outlineLevel="0" collapsed="false">
      <c r="A63" s="44"/>
      <c r="B63" s="44"/>
      <c r="C63" s="44"/>
      <c r="D63" s="44"/>
      <c r="E63" s="45"/>
      <c r="F63" s="45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/>
      <c r="R63" s="44"/>
      <c r="S63" s="44"/>
      <c r="T63" s="44"/>
      <c r="U63" s="44"/>
      <c r="V63" s="44"/>
      <c r="W63" s="44"/>
      <c r="X63" s="44"/>
      <c r="Y63" s="44"/>
      <c r="Z63" s="44"/>
    </row>
    <row r="64" customFormat="false" ht="15.75" hidden="true" customHeight="true" outlineLevel="0" collapsed="false">
      <c r="A64" s="44"/>
      <c r="B64" s="44"/>
      <c r="C64" s="44"/>
      <c r="D64" s="44"/>
      <c r="E64" s="45"/>
      <c r="F64" s="45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5"/>
      <c r="R64" s="44"/>
      <c r="S64" s="44"/>
      <c r="T64" s="44"/>
      <c r="U64" s="44"/>
      <c r="V64" s="44"/>
      <c r="W64" s="44"/>
      <c r="X64" s="44"/>
      <c r="Y64" s="44"/>
      <c r="Z64" s="44"/>
    </row>
    <row r="65" customFormat="false" ht="15.75" hidden="true" customHeight="true" outlineLevel="0" collapsed="false">
      <c r="A65" s="44"/>
      <c r="B65" s="44"/>
      <c r="C65" s="44"/>
      <c r="D65" s="44"/>
      <c r="E65" s="45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5"/>
      <c r="R65" s="44"/>
      <c r="S65" s="44"/>
      <c r="T65" s="44"/>
      <c r="U65" s="44"/>
      <c r="V65" s="44"/>
      <c r="W65" s="44"/>
      <c r="X65" s="44"/>
      <c r="Y65" s="44"/>
      <c r="Z65" s="44"/>
    </row>
    <row r="66" customFormat="false" ht="15.75" hidden="true" customHeight="true" outlineLevel="0" collapsed="false">
      <c r="A66" s="44"/>
      <c r="B66" s="44"/>
      <c r="C66" s="44"/>
      <c r="D66" s="44"/>
      <c r="E66" s="45"/>
      <c r="F66" s="45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5"/>
      <c r="R66" s="44"/>
      <c r="S66" s="44"/>
      <c r="T66" s="44"/>
      <c r="U66" s="44"/>
      <c r="V66" s="44"/>
      <c r="W66" s="44"/>
      <c r="X66" s="44"/>
      <c r="Y66" s="44"/>
      <c r="Z66" s="44"/>
    </row>
    <row r="67" customFormat="false" ht="15.75" hidden="true" customHeight="true" outlineLevel="0" collapsed="false">
      <c r="A67" s="44"/>
      <c r="B67" s="44"/>
      <c r="C67" s="44"/>
      <c r="D67" s="44"/>
      <c r="E67" s="45"/>
      <c r="F67" s="45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5"/>
      <c r="R67" s="44"/>
      <c r="S67" s="44"/>
      <c r="T67" s="44"/>
      <c r="U67" s="44"/>
      <c r="V67" s="44"/>
      <c r="W67" s="44"/>
      <c r="X67" s="44"/>
      <c r="Y67" s="44"/>
      <c r="Z67" s="44"/>
    </row>
    <row r="68" customFormat="false" ht="15.75" hidden="true" customHeight="true" outlineLevel="0" collapsed="false">
      <c r="A68" s="44"/>
      <c r="B68" s="44"/>
      <c r="C68" s="44"/>
      <c r="D68" s="44"/>
      <c r="E68" s="45"/>
      <c r="F68" s="45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5"/>
      <c r="R68" s="44"/>
      <c r="S68" s="44"/>
      <c r="T68" s="44"/>
      <c r="U68" s="44"/>
      <c r="V68" s="44"/>
      <c r="W68" s="44"/>
      <c r="X68" s="44"/>
      <c r="Y68" s="44"/>
      <c r="Z68" s="44"/>
    </row>
    <row r="69" customFormat="false" ht="15.75" hidden="true" customHeight="true" outlineLevel="0" collapsed="false">
      <c r="A69" s="44"/>
      <c r="B69" s="44"/>
      <c r="C69" s="44"/>
      <c r="D69" s="44"/>
      <c r="E69" s="45"/>
      <c r="F69" s="45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5"/>
      <c r="R69" s="44"/>
      <c r="S69" s="44"/>
      <c r="T69" s="44"/>
      <c r="U69" s="44"/>
      <c r="V69" s="44"/>
      <c r="W69" s="44"/>
      <c r="X69" s="44"/>
      <c r="Y69" s="44"/>
      <c r="Z69" s="44"/>
    </row>
    <row r="70" customFormat="false" ht="15.75" hidden="true" customHeight="true" outlineLevel="0" collapsed="false">
      <c r="A70" s="44"/>
      <c r="B70" s="44"/>
      <c r="C70" s="44"/>
      <c r="D70" s="44"/>
      <c r="E70" s="45"/>
      <c r="F70" s="45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5"/>
      <c r="R70" s="44"/>
      <c r="S70" s="44"/>
      <c r="T70" s="44"/>
      <c r="U70" s="44"/>
      <c r="V70" s="44"/>
      <c r="W70" s="44"/>
      <c r="X70" s="44"/>
      <c r="Y70" s="44"/>
      <c r="Z70" s="44"/>
    </row>
    <row r="71" customFormat="false" ht="15.75" hidden="true" customHeight="true" outlineLevel="0" collapsed="false">
      <c r="A71" s="44"/>
      <c r="B71" s="44"/>
      <c r="C71" s="44"/>
      <c r="D71" s="44"/>
      <c r="E71" s="45"/>
      <c r="F71" s="45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5"/>
      <c r="R71" s="44"/>
      <c r="S71" s="44"/>
      <c r="T71" s="44"/>
      <c r="U71" s="44"/>
      <c r="V71" s="44"/>
      <c r="W71" s="44"/>
      <c r="X71" s="44"/>
      <c r="Y71" s="44"/>
      <c r="Z71" s="44"/>
    </row>
    <row r="72" customFormat="false" ht="15.75" hidden="true" customHeight="true" outlineLevel="0" collapsed="false">
      <c r="A72" s="44"/>
      <c r="B72" s="44"/>
      <c r="C72" s="44"/>
      <c r="D72" s="44"/>
      <c r="E72" s="45"/>
      <c r="F72" s="45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5"/>
      <c r="R72" s="44"/>
      <c r="S72" s="44"/>
      <c r="T72" s="44"/>
      <c r="U72" s="44"/>
      <c r="V72" s="44"/>
      <c r="W72" s="44"/>
      <c r="X72" s="44"/>
      <c r="Y72" s="44"/>
      <c r="Z72" s="44"/>
    </row>
    <row r="73" customFormat="false" ht="15.75" hidden="true" customHeight="true" outlineLevel="0" collapsed="false">
      <c r="A73" s="44"/>
      <c r="B73" s="44"/>
      <c r="C73" s="44"/>
      <c r="D73" s="44"/>
      <c r="E73" s="45"/>
      <c r="F73" s="45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5"/>
      <c r="R73" s="44"/>
      <c r="S73" s="44"/>
      <c r="T73" s="44"/>
      <c r="U73" s="44"/>
      <c r="V73" s="44"/>
      <c r="W73" s="44"/>
      <c r="X73" s="44"/>
      <c r="Y73" s="44"/>
      <c r="Z73" s="44"/>
    </row>
    <row r="74" customFormat="false" ht="15.75" hidden="true" customHeight="true" outlineLevel="0" collapsed="false">
      <c r="A74" s="44"/>
      <c r="B74" s="44"/>
      <c r="C74" s="44"/>
      <c r="D74" s="44"/>
      <c r="E74" s="45"/>
      <c r="F74" s="45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5"/>
      <c r="R74" s="44"/>
      <c r="S74" s="44"/>
      <c r="T74" s="44"/>
      <c r="U74" s="44"/>
      <c r="V74" s="44"/>
      <c r="W74" s="44"/>
      <c r="X74" s="44"/>
      <c r="Y74" s="44"/>
      <c r="Z74" s="44"/>
    </row>
    <row r="75" customFormat="false" ht="15.75" hidden="true" customHeight="true" outlineLevel="0" collapsed="false">
      <c r="A75" s="44"/>
      <c r="B75" s="44"/>
      <c r="C75" s="44"/>
      <c r="D75" s="44"/>
      <c r="E75" s="45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5"/>
      <c r="R75" s="44"/>
      <c r="S75" s="44"/>
      <c r="T75" s="44"/>
      <c r="U75" s="44"/>
      <c r="V75" s="44"/>
      <c r="W75" s="44"/>
      <c r="X75" s="44"/>
      <c r="Y75" s="44"/>
      <c r="Z75" s="44"/>
    </row>
    <row r="76" customFormat="false" ht="15.75" hidden="true" customHeight="true" outlineLevel="0" collapsed="false">
      <c r="A76" s="44"/>
      <c r="B76" s="44"/>
      <c r="C76" s="44"/>
      <c r="D76" s="44"/>
      <c r="E76" s="45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5"/>
      <c r="R76" s="44"/>
      <c r="S76" s="44"/>
      <c r="T76" s="44"/>
      <c r="U76" s="44"/>
      <c r="V76" s="44"/>
      <c r="W76" s="44"/>
      <c r="X76" s="44"/>
      <c r="Y76" s="44"/>
      <c r="Z76" s="44"/>
    </row>
    <row r="77" customFormat="false" ht="15.75" hidden="true" customHeight="true" outlineLevel="0" collapsed="false">
      <c r="A77" s="44"/>
      <c r="B77" s="44"/>
      <c r="C77" s="44"/>
      <c r="D77" s="44"/>
      <c r="E77" s="45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5"/>
      <c r="R77" s="44"/>
      <c r="S77" s="44"/>
      <c r="T77" s="44"/>
      <c r="U77" s="44"/>
      <c r="V77" s="44"/>
      <c r="W77" s="44"/>
      <c r="X77" s="44"/>
      <c r="Y77" s="44"/>
      <c r="Z77" s="44"/>
    </row>
    <row r="78" customFormat="false" ht="15.75" hidden="true" customHeight="true" outlineLevel="0" collapsed="false">
      <c r="A78" s="44"/>
      <c r="B78" s="44"/>
      <c r="C78" s="44"/>
      <c r="D78" s="44"/>
      <c r="E78" s="45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5"/>
      <c r="R78" s="44"/>
      <c r="S78" s="44"/>
      <c r="T78" s="44"/>
      <c r="U78" s="44"/>
      <c r="V78" s="44"/>
      <c r="W78" s="44"/>
      <c r="X78" s="44"/>
      <c r="Y78" s="44"/>
      <c r="Z78" s="44"/>
    </row>
    <row r="79" customFormat="false" ht="15.75" hidden="true" customHeight="true" outlineLevel="0" collapsed="false">
      <c r="A79" s="44"/>
      <c r="B79" s="44"/>
      <c r="C79" s="44"/>
      <c r="D79" s="44"/>
      <c r="E79" s="45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5"/>
      <c r="R79" s="44"/>
      <c r="S79" s="44"/>
      <c r="T79" s="44"/>
      <c r="U79" s="44"/>
      <c r="V79" s="44"/>
      <c r="W79" s="44"/>
      <c r="X79" s="44"/>
      <c r="Y79" s="44"/>
      <c r="Z79" s="44"/>
    </row>
    <row r="80" customFormat="false" ht="15.75" hidden="true" customHeight="true" outlineLevel="0" collapsed="false">
      <c r="A80" s="44"/>
      <c r="B80" s="44"/>
      <c r="C80" s="44"/>
      <c r="D80" s="44"/>
      <c r="E80" s="45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5"/>
      <c r="R80" s="44"/>
      <c r="S80" s="44"/>
      <c r="T80" s="44"/>
      <c r="U80" s="44"/>
      <c r="V80" s="44"/>
      <c r="W80" s="44"/>
      <c r="X80" s="44"/>
      <c r="Y80" s="44"/>
      <c r="Z80" s="44"/>
    </row>
    <row r="81" customFormat="false" ht="15.75" hidden="true" customHeight="true" outlineLevel="0" collapsed="false">
      <c r="A81" s="44"/>
      <c r="B81" s="44"/>
      <c r="C81" s="44"/>
      <c r="D81" s="44"/>
      <c r="E81" s="45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5"/>
      <c r="R81" s="44"/>
      <c r="S81" s="44"/>
      <c r="T81" s="44"/>
      <c r="U81" s="44"/>
      <c r="V81" s="44"/>
      <c r="W81" s="44"/>
      <c r="X81" s="44"/>
      <c r="Y81" s="44"/>
      <c r="Z81" s="44"/>
    </row>
    <row r="82" customFormat="false" ht="15.75" hidden="true" customHeight="true" outlineLevel="0" collapsed="false">
      <c r="A82" s="44"/>
      <c r="B82" s="44"/>
      <c r="C82" s="44"/>
      <c r="D82" s="44"/>
      <c r="E82" s="45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5"/>
      <c r="R82" s="44"/>
      <c r="S82" s="44"/>
      <c r="T82" s="44"/>
      <c r="U82" s="44"/>
      <c r="V82" s="44"/>
      <c r="W82" s="44"/>
      <c r="X82" s="44"/>
      <c r="Y82" s="44"/>
      <c r="Z82" s="44"/>
    </row>
    <row r="83" customFormat="false" ht="15.75" hidden="true" customHeight="true" outlineLevel="0" collapsed="false">
      <c r="A83" s="44"/>
      <c r="B83" s="44"/>
      <c r="C83" s="44"/>
      <c r="D83" s="44"/>
      <c r="E83" s="45"/>
      <c r="F83" s="45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5"/>
      <c r="R83" s="44"/>
      <c r="S83" s="44"/>
      <c r="T83" s="44"/>
      <c r="U83" s="44"/>
      <c r="V83" s="44"/>
      <c r="W83" s="44"/>
      <c r="X83" s="44"/>
      <c r="Y83" s="44"/>
      <c r="Z83" s="44"/>
    </row>
    <row r="84" customFormat="false" ht="15.75" hidden="true" customHeight="true" outlineLevel="0" collapsed="false">
      <c r="A84" s="44"/>
      <c r="B84" s="44"/>
      <c r="C84" s="44"/>
      <c r="D84" s="44"/>
      <c r="E84" s="45"/>
      <c r="F84" s="45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5"/>
      <c r="R84" s="44"/>
      <c r="S84" s="44"/>
      <c r="T84" s="44"/>
      <c r="U84" s="44"/>
      <c r="V84" s="44"/>
      <c r="W84" s="44"/>
      <c r="X84" s="44"/>
      <c r="Y84" s="44"/>
      <c r="Z84" s="44"/>
    </row>
    <row r="85" customFormat="false" ht="15.75" hidden="true" customHeight="true" outlineLevel="0" collapsed="false">
      <c r="A85" s="44"/>
      <c r="B85" s="44"/>
      <c r="C85" s="44"/>
      <c r="D85" s="44"/>
      <c r="E85" s="45"/>
      <c r="F85" s="45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5"/>
      <c r="R85" s="44"/>
      <c r="S85" s="44"/>
      <c r="T85" s="44"/>
      <c r="U85" s="44"/>
      <c r="V85" s="44"/>
      <c r="W85" s="44"/>
      <c r="X85" s="44"/>
      <c r="Y85" s="44"/>
      <c r="Z85" s="44"/>
    </row>
    <row r="86" customFormat="false" ht="15.75" hidden="true" customHeight="true" outlineLevel="0" collapsed="false">
      <c r="A86" s="44"/>
      <c r="B86" s="44"/>
      <c r="C86" s="44"/>
      <c r="D86" s="44"/>
      <c r="E86" s="45"/>
      <c r="F86" s="45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5"/>
      <c r="R86" s="44"/>
      <c r="S86" s="44"/>
      <c r="T86" s="44"/>
      <c r="U86" s="44"/>
      <c r="V86" s="44"/>
      <c r="W86" s="44"/>
      <c r="X86" s="44"/>
      <c r="Y86" s="44"/>
      <c r="Z86" s="44"/>
    </row>
    <row r="87" customFormat="false" ht="15.75" hidden="true" customHeight="true" outlineLevel="0" collapsed="false">
      <c r="A87" s="44"/>
      <c r="B87" s="44"/>
      <c r="C87" s="44"/>
      <c r="D87" s="44"/>
      <c r="E87" s="45"/>
      <c r="F87" s="45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5"/>
      <c r="R87" s="44"/>
      <c r="S87" s="44"/>
      <c r="T87" s="44"/>
      <c r="U87" s="44"/>
      <c r="V87" s="44"/>
      <c r="W87" s="44"/>
      <c r="X87" s="44"/>
      <c r="Y87" s="44"/>
      <c r="Z87" s="44"/>
    </row>
    <row r="88" customFormat="false" ht="15.75" hidden="true" customHeight="true" outlineLevel="0" collapsed="false">
      <c r="A88" s="44"/>
      <c r="B88" s="44"/>
      <c r="C88" s="44"/>
      <c r="D88" s="44"/>
      <c r="E88" s="45"/>
      <c r="F88" s="45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5"/>
      <c r="R88" s="44"/>
      <c r="S88" s="44"/>
      <c r="T88" s="44"/>
      <c r="U88" s="44"/>
      <c r="V88" s="44"/>
      <c r="W88" s="44"/>
      <c r="X88" s="44"/>
      <c r="Y88" s="44"/>
      <c r="Z88" s="44"/>
    </row>
    <row r="89" customFormat="false" ht="15.75" hidden="true" customHeight="true" outlineLevel="0" collapsed="false">
      <c r="A89" s="44"/>
      <c r="B89" s="44"/>
      <c r="C89" s="44"/>
      <c r="D89" s="44"/>
      <c r="E89" s="45"/>
      <c r="F89" s="45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5"/>
      <c r="R89" s="44"/>
      <c r="S89" s="44"/>
      <c r="T89" s="44"/>
      <c r="U89" s="44"/>
      <c r="V89" s="44"/>
      <c r="W89" s="44"/>
      <c r="X89" s="44"/>
      <c r="Y89" s="44"/>
      <c r="Z89" s="44"/>
    </row>
    <row r="90" customFormat="false" ht="15.75" hidden="true" customHeight="true" outlineLevel="0" collapsed="false">
      <c r="A90" s="44"/>
      <c r="B90" s="44"/>
      <c r="C90" s="44"/>
      <c r="D90" s="44"/>
      <c r="E90" s="45"/>
      <c r="F90" s="45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5"/>
      <c r="R90" s="44"/>
      <c r="S90" s="44"/>
      <c r="T90" s="44"/>
      <c r="U90" s="44"/>
      <c r="V90" s="44"/>
      <c r="W90" s="44"/>
      <c r="X90" s="44"/>
      <c r="Y90" s="44"/>
      <c r="Z90" s="44"/>
    </row>
    <row r="91" customFormat="false" ht="15.75" hidden="true" customHeight="true" outlineLevel="0" collapsed="false">
      <c r="A91" s="44"/>
      <c r="B91" s="44"/>
      <c r="C91" s="44"/>
      <c r="D91" s="44"/>
      <c r="E91" s="45"/>
      <c r="F91" s="45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5"/>
      <c r="R91" s="44"/>
      <c r="S91" s="44"/>
      <c r="T91" s="44"/>
      <c r="U91" s="44"/>
      <c r="V91" s="44"/>
      <c r="W91" s="44"/>
      <c r="X91" s="44"/>
      <c r="Y91" s="44"/>
      <c r="Z91" s="44"/>
    </row>
    <row r="92" customFormat="false" ht="15.75" hidden="true" customHeight="true" outlineLevel="0" collapsed="false">
      <c r="A92" s="44"/>
      <c r="B92" s="157"/>
      <c r="C92" s="44"/>
      <c r="D92" s="158"/>
      <c r="E92" s="64"/>
      <c r="F92" s="45"/>
      <c r="G92" s="44"/>
      <c r="H92" s="44"/>
      <c r="I92" s="44"/>
      <c r="J92" s="44"/>
      <c r="K92" s="159"/>
      <c r="L92" s="44"/>
      <c r="M92" s="44"/>
      <c r="N92" s="44"/>
      <c r="O92" s="44"/>
      <c r="P92" s="160"/>
      <c r="Q92" s="45"/>
      <c r="R92" s="44"/>
      <c r="S92" s="44"/>
      <c r="T92" s="44"/>
      <c r="U92" s="44"/>
      <c r="V92" s="44"/>
      <c r="W92" s="44"/>
      <c r="X92" s="44"/>
      <c r="Y92" s="44"/>
      <c r="Z92" s="44"/>
    </row>
    <row r="93" customFormat="false" ht="15.75" hidden="true" customHeight="true" outlineLevel="0" collapsed="false">
      <c r="A93" s="44"/>
      <c r="B93" s="44"/>
      <c r="C93" s="44"/>
      <c r="D93" s="44"/>
      <c r="E93" s="45"/>
      <c r="F93" s="45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5"/>
      <c r="R93" s="44"/>
      <c r="S93" s="44"/>
      <c r="T93" s="44"/>
      <c r="U93" s="44"/>
      <c r="V93" s="44"/>
      <c r="W93" s="44"/>
      <c r="X93" s="44"/>
      <c r="Y93" s="44"/>
      <c r="Z93" s="44"/>
    </row>
    <row r="94" customFormat="false" ht="15.75" hidden="true" customHeight="true" outlineLevel="0" collapsed="false">
      <c r="A94" s="44"/>
      <c r="B94" s="44"/>
      <c r="C94" s="44"/>
      <c r="D94" s="44"/>
      <c r="E94" s="45"/>
      <c r="F94" s="45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5"/>
      <c r="R94" s="44"/>
      <c r="S94" s="44"/>
      <c r="T94" s="44"/>
      <c r="U94" s="44"/>
      <c r="V94" s="44"/>
      <c r="W94" s="44"/>
      <c r="X94" s="44"/>
      <c r="Y94" s="44"/>
      <c r="Z94" s="44"/>
    </row>
    <row r="95" customFormat="false" ht="15.75" hidden="true" customHeight="true" outlineLevel="0" collapsed="false">
      <c r="A95" s="44"/>
      <c r="B95" s="44"/>
      <c r="C95" s="44"/>
      <c r="D95" s="44"/>
      <c r="E95" s="45"/>
      <c r="F95" s="45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5"/>
      <c r="R95" s="44"/>
      <c r="S95" s="44"/>
      <c r="T95" s="44"/>
      <c r="U95" s="44"/>
      <c r="V95" s="44"/>
      <c r="W95" s="44"/>
      <c r="X95" s="44"/>
      <c r="Y95" s="44"/>
      <c r="Z95" s="44"/>
    </row>
    <row r="96" customFormat="false" ht="15.75" hidden="true" customHeight="true" outlineLevel="0" collapsed="false">
      <c r="A96" s="44"/>
      <c r="B96" s="44"/>
      <c r="C96" s="44"/>
      <c r="D96" s="44"/>
      <c r="E96" s="45"/>
      <c r="F96" s="45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5"/>
      <c r="R96" s="44"/>
      <c r="S96" s="44"/>
      <c r="T96" s="44"/>
      <c r="U96" s="44"/>
      <c r="V96" s="44"/>
      <c r="W96" s="44"/>
      <c r="X96" s="44"/>
      <c r="Y96" s="44"/>
      <c r="Z96" s="44"/>
    </row>
    <row r="97" customFormat="false" ht="15.75" hidden="true" customHeight="true" outlineLevel="0" collapsed="false">
      <c r="A97" s="44"/>
      <c r="B97" s="44"/>
      <c r="C97" s="44"/>
      <c r="D97" s="44"/>
      <c r="E97" s="45"/>
      <c r="F97" s="45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5"/>
      <c r="R97" s="44"/>
      <c r="S97" s="44"/>
      <c r="T97" s="44"/>
      <c r="U97" s="44"/>
      <c r="V97" s="44"/>
      <c r="W97" s="44"/>
      <c r="X97" s="44"/>
      <c r="Y97" s="44"/>
      <c r="Z97" s="44"/>
    </row>
    <row r="98" customFormat="false" ht="15.75" hidden="true" customHeight="true" outlineLevel="0" collapsed="false">
      <c r="A98" s="44"/>
      <c r="B98" s="44"/>
      <c r="C98" s="44"/>
      <c r="D98" s="44"/>
      <c r="E98" s="45"/>
      <c r="F98" s="45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5"/>
      <c r="R98" s="44"/>
      <c r="S98" s="44"/>
      <c r="T98" s="44"/>
      <c r="U98" s="44"/>
      <c r="V98" s="44"/>
      <c r="W98" s="44"/>
      <c r="X98" s="44"/>
      <c r="Y98" s="44"/>
      <c r="Z98" s="44"/>
    </row>
    <row r="99" customFormat="false" ht="15.75" hidden="true" customHeight="true" outlineLevel="0" collapsed="false">
      <c r="A99" s="44"/>
      <c r="B99" s="44"/>
      <c r="C99" s="44"/>
      <c r="D99" s="44"/>
      <c r="E99" s="45"/>
      <c r="F99" s="45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5"/>
      <c r="R99" s="44"/>
      <c r="S99" s="44"/>
      <c r="T99" s="44"/>
      <c r="U99" s="44"/>
      <c r="V99" s="44"/>
      <c r="W99" s="44"/>
      <c r="X99" s="44"/>
      <c r="Y99" s="44"/>
      <c r="Z99" s="44"/>
    </row>
    <row r="100" customFormat="false" ht="15.75" hidden="true" customHeight="true" outlineLevel="0" collapsed="false">
      <c r="A100" s="44"/>
      <c r="B100" s="44"/>
      <c r="C100" s="44"/>
      <c r="D100" s="44"/>
      <c r="E100" s="45"/>
      <c r="F100" s="45"/>
      <c r="G100" s="44"/>
      <c r="H100" s="44"/>
      <c r="I100" s="44"/>
      <c r="J100" s="44"/>
      <c r="K100" s="159"/>
      <c r="L100" s="44"/>
      <c r="M100" s="44"/>
      <c r="N100" s="44"/>
      <c r="O100" s="44"/>
      <c r="P100" s="160"/>
      <c r="Q100" s="45"/>
      <c r="R100" s="44"/>
      <c r="S100" s="44"/>
      <c r="T100" s="44"/>
      <c r="U100" s="44"/>
      <c r="V100" s="44"/>
      <c r="W100" s="44"/>
      <c r="X100" s="44"/>
      <c r="Y100" s="44"/>
      <c r="Z100" s="44"/>
    </row>
    <row r="101" customFormat="false" ht="15.75" hidden="true" customHeight="true" outlineLevel="0" collapsed="false">
      <c r="A101" s="44"/>
      <c r="B101" s="44"/>
      <c r="C101" s="44"/>
      <c r="D101" s="44"/>
      <c r="E101" s="45"/>
      <c r="F101" s="45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5"/>
      <c r="R101" s="44"/>
      <c r="S101" s="44"/>
      <c r="T101" s="44"/>
      <c r="U101" s="44"/>
      <c r="V101" s="44"/>
      <c r="W101" s="44"/>
      <c r="X101" s="44"/>
      <c r="Y101" s="44"/>
      <c r="Z101" s="44"/>
    </row>
    <row r="102" customFormat="false" ht="15.75" hidden="true" customHeight="true" outlineLevel="0" collapsed="false">
      <c r="A102" s="44"/>
      <c r="B102" s="44"/>
      <c r="C102" s="44"/>
      <c r="D102" s="44"/>
      <c r="E102" s="45"/>
      <c r="F102" s="45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5"/>
      <c r="R102" s="44"/>
      <c r="S102" s="44"/>
      <c r="T102" s="44"/>
      <c r="U102" s="44"/>
      <c r="V102" s="44"/>
      <c r="W102" s="44"/>
      <c r="X102" s="44"/>
      <c r="Y102" s="44"/>
      <c r="Z102" s="44"/>
    </row>
    <row r="103" customFormat="false" ht="15.75" hidden="true" customHeight="true" outlineLevel="0" collapsed="false">
      <c r="A103" s="44"/>
      <c r="B103" s="44"/>
      <c r="C103" s="44"/>
      <c r="D103" s="44"/>
      <c r="E103" s="45"/>
      <c r="F103" s="45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5"/>
      <c r="R103" s="44"/>
      <c r="S103" s="44"/>
      <c r="T103" s="44"/>
      <c r="U103" s="44"/>
      <c r="V103" s="44"/>
      <c r="W103" s="44"/>
      <c r="X103" s="44"/>
      <c r="Y103" s="44"/>
      <c r="Z103" s="44"/>
    </row>
    <row r="104" customFormat="false" ht="15.75" hidden="true" customHeight="true" outlineLevel="0" collapsed="false">
      <c r="A104" s="44"/>
      <c r="B104" s="44"/>
      <c r="C104" s="44"/>
      <c r="D104" s="44"/>
      <c r="E104" s="45"/>
      <c r="F104" s="45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5"/>
      <c r="R104" s="44"/>
      <c r="S104" s="44"/>
      <c r="T104" s="44"/>
      <c r="U104" s="44"/>
      <c r="V104" s="44"/>
      <c r="W104" s="44"/>
      <c r="X104" s="44"/>
      <c r="Y104" s="44"/>
      <c r="Z104" s="44"/>
    </row>
    <row r="105" customFormat="false" ht="15.75" hidden="true" customHeight="true" outlineLevel="0" collapsed="false">
      <c r="A105" s="44"/>
      <c r="B105" s="44"/>
      <c r="C105" s="44"/>
      <c r="D105" s="44"/>
      <c r="E105" s="45"/>
      <c r="F105" s="45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5"/>
      <c r="R105" s="44"/>
      <c r="S105" s="44"/>
      <c r="T105" s="44"/>
      <c r="U105" s="44"/>
      <c r="V105" s="44"/>
      <c r="W105" s="44"/>
      <c r="X105" s="44"/>
      <c r="Y105" s="44"/>
      <c r="Z105" s="44"/>
    </row>
    <row r="106" customFormat="false" ht="15.75" hidden="true" customHeight="true" outlineLevel="0" collapsed="false">
      <c r="A106" s="44"/>
      <c r="B106" s="44"/>
      <c r="C106" s="44"/>
      <c r="D106" s="44"/>
      <c r="E106" s="45"/>
      <c r="F106" s="45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5"/>
      <c r="R106" s="44"/>
      <c r="S106" s="44"/>
      <c r="T106" s="44"/>
      <c r="U106" s="44"/>
      <c r="V106" s="44"/>
      <c r="W106" s="44"/>
      <c r="X106" s="44"/>
      <c r="Y106" s="44"/>
      <c r="Z106" s="44"/>
    </row>
    <row r="107" customFormat="false" ht="15.75" hidden="true" customHeight="true" outlineLevel="0" collapsed="false">
      <c r="A107" s="44"/>
      <c r="B107" s="44"/>
      <c r="C107" s="44"/>
      <c r="D107" s="44"/>
      <c r="E107" s="45"/>
      <c r="F107" s="45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5"/>
      <c r="R107" s="44"/>
      <c r="S107" s="44"/>
      <c r="T107" s="44"/>
      <c r="U107" s="44"/>
      <c r="V107" s="44"/>
      <c r="W107" s="44"/>
      <c r="X107" s="44"/>
      <c r="Y107" s="44"/>
      <c r="Z107" s="44"/>
    </row>
    <row r="108" customFormat="false" ht="15.75" hidden="true" customHeight="true" outlineLevel="0" collapsed="false">
      <c r="A108" s="44"/>
      <c r="B108" s="44"/>
      <c r="C108" s="44"/>
      <c r="D108" s="44"/>
      <c r="E108" s="45"/>
      <c r="F108" s="45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5"/>
      <c r="R108" s="44"/>
      <c r="S108" s="44"/>
      <c r="T108" s="44"/>
      <c r="U108" s="44"/>
      <c r="V108" s="44"/>
      <c r="W108" s="44"/>
      <c r="X108" s="44"/>
      <c r="Y108" s="44"/>
      <c r="Z108" s="44"/>
    </row>
    <row r="109" customFormat="false" ht="15.75" hidden="true" customHeight="true" outlineLevel="0" collapsed="false">
      <c r="A109" s="44"/>
      <c r="B109" s="44"/>
      <c r="C109" s="44"/>
      <c r="D109" s="44"/>
      <c r="E109" s="45"/>
      <c r="F109" s="45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5"/>
      <c r="R109" s="44"/>
      <c r="S109" s="44"/>
      <c r="T109" s="44"/>
      <c r="U109" s="44"/>
      <c r="V109" s="44"/>
      <c r="W109" s="44"/>
      <c r="X109" s="44"/>
      <c r="Y109" s="44"/>
      <c r="Z109" s="44"/>
    </row>
    <row r="110" customFormat="false" ht="15.75" hidden="true" customHeight="true" outlineLevel="0" collapsed="false">
      <c r="A110" s="44"/>
      <c r="B110" s="44"/>
      <c r="C110" s="44"/>
      <c r="D110" s="44"/>
      <c r="E110" s="45"/>
      <c r="F110" s="45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5"/>
      <c r="R110" s="44"/>
      <c r="S110" s="44"/>
      <c r="T110" s="44"/>
      <c r="U110" s="44"/>
      <c r="V110" s="44"/>
      <c r="W110" s="44"/>
      <c r="X110" s="44"/>
      <c r="Y110" s="44"/>
      <c r="Z110" s="44"/>
    </row>
    <row r="111" customFormat="false" ht="15.75" hidden="true" customHeight="true" outlineLevel="0" collapsed="false">
      <c r="A111" s="44"/>
      <c r="B111" s="44"/>
      <c r="C111" s="44"/>
      <c r="D111" s="44"/>
      <c r="E111" s="45"/>
      <c r="F111" s="45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5"/>
      <c r="R111" s="44"/>
      <c r="S111" s="44"/>
      <c r="T111" s="44"/>
      <c r="U111" s="44"/>
      <c r="V111" s="44"/>
      <c r="W111" s="44"/>
      <c r="X111" s="44"/>
      <c r="Y111" s="44"/>
      <c r="Z111" s="44"/>
    </row>
    <row r="112" customFormat="false" ht="15.75" hidden="true" customHeight="true" outlineLevel="0" collapsed="false">
      <c r="A112" s="44"/>
      <c r="B112" s="44"/>
      <c r="C112" s="44"/>
      <c r="D112" s="44"/>
      <c r="E112" s="45"/>
      <c r="F112" s="45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5"/>
      <c r="R112" s="44"/>
      <c r="S112" s="44"/>
      <c r="T112" s="44"/>
      <c r="U112" s="44"/>
      <c r="V112" s="44"/>
      <c r="W112" s="44"/>
      <c r="X112" s="44"/>
      <c r="Y112" s="44"/>
      <c r="Z112" s="44"/>
    </row>
    <row r="113" customFormat="false" ht="15.75" hidden="true" customHeight="true" outlineLevel="0" collapsed="false">
      <c r="A113" s="44"/>
      <c r="B113" s="44"/>
      <c r="C113" s="44"/>
      <c r="D113" s="44"/>
      <c r="E113" s="45"/>
      <c r="F113" s="45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5"/>
      <c r="R113" s="44"/>
      <c r="S113" s="44"/>
      <c r="T113" s="44"/>
      <c r="U113" s="44"/>
      <c r="V113" s="44"/>
      <c r="W113" s="44"/>
      <c r="X113" s="44"/>
      <c r="Y113" s="44"/>
      <c r="Z113" s="44"/>
    </row>
    <row r="114" customFormat="false" ht="15.75" hidden="true" customHeight="true" outlineLevel="0" collapsed="false">
      <c r="A114" s="44"/>
      <c r="B114" s="44"/>
      <c r="C114" s="44"/>
      <c r="D114" s="44"/>
      <c r="E114" s="45"/>
      <c r="F114" s="45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5"/>
      <c r="R114" s="44"/>
      <c r="S114" s="44"/>
      <c r="T114" s="44"/>
      <c r="U114" s="44"/>
      <c r="V114" s="44"/>
      <c r="W114" s="44"/>
      <c r="X114" s="44"/>
      <c r="Y114" s="44"/>
      <c r="Z114" s="44"/>
    </row>
    <row r="115" customFormat="false" ht="15.75" hidden="true" customHeight="true" outlineLevel="0" collapsed="false">
      <c r="A115" s="44"/>
      <c r="B115" s="44"/>
      <c r="C115" s="44"/>
      <c r="D115" s="44"/>
      <c r="E115" s="45"/>
      <c r="F115" s="45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5"/>
      <c r="R115" s="44"/>
      <c r="S115" s="44"/>
      <c r="T115" s="44"/>
      <c r="U115" s="44"/>
      <c r="V115" s="44"/>
      <c r="W115" s="44"/>
      <c r="X115" s="44"/>
      <c r="Y115" s="44"/>
      <c r="Z115" s="44"/>
    </row>
    <row r="116" customFormat="false" ht="15.75" hidden="true" customHeight="true" outlineLevel="0" collapsed="false">
      <c r="A116" s="44"/>
      <c r="B116" s="44"/>
      <c r="C116" s="44"/>
      <c r="D116" s="44"/>
      <c r="E116" s="45"/>
      <c r="F116" s="45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5"/>
      <c r="R116" s="44"/>
      <c r="S116" s="44"/>
      <c r="T116" s="44"/>
      <c r="U116" s="44"/>
      <c r="V116" s="44"/>
      <c r="W116" s="44"/>
      <c r="X116" s="44"/>
      <c r="Y116" s="44"/>
      <c r="Z116" s="44"/>
    </row>
    <row r="117" customFormat="false" ht="15.75" hidden="true" customHeight="true" outlineLevel="0" collapsed="false">
      <c r="A117" s="44"/>
      <c r="B117" s="44"/>
      <c r="C117" s="44"/>
      <c r="D117" s="44"/>
      <c r="E117" s="45"/>
      <c r="F117" s="45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R117" s="44"/>
      <c r="S117" s="44"/>
      <c r="T117" s="44"/>
      <c r="U117" s="44"/>
      <c r="V117" s="44"/>
      <c r="W117" s="44"/>
      <c r="X117" s="44"/>
      <c r="Y117" s="44"/>
      <c r="Z117" s="44"/>
    </row>
    <row r="118" customFormat="false" ht="15.75" hidden="true" customHeight="true" outlineLevel="0" collapsed="false">
      <c r="A118" s="44"/>
      <c r="B118" s="44"/>
      <c r="C118" s="44"/>
      <c r="D118" s="44"/>
      <c r="E118" s="45"/>
      <c r="F118" s="45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5"/>
      <c r="R118" s="44"/>
      <c r="S118" s="44"/>
      <c r="T118" s="44"/>
      <c r="U118" s="44"/>
      <c r="V118" s="44"/>
      <c r="W118" s="44"/>
      <c r="X118" s="44"/>
      <c r="Y118" s="44"/>
      <c r="Z118" s="44"/>
    </row>
    <row r="119" customFormat="false" ht="15.75" hidden="true" customHeight="true" outlineLevel="0" collapsed="false">
      <c r="A119" s="44"/>
      <c r="B119" s="44"/>
      <c r="C119" s="44"/>
      <c r="D119" s="44"/>
      <c r="E119" s="45"/>
      <c r="F119" s="45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5"/>
      <c r="R119" s="44"/>
      <c r="S119" s="44"/>
      <c r="T119" s="44"/>
      <c r="U119" s="44"/>
      <c r="V119" s="44"/>
      <c r="W119" s="44"/>
      <c r="X119" s="44"/>
      <c r="Y119" s="44"/>
      <c r="Z119" s="44"/>
    </row>
    <row r="120" customFormat="false" ht="15.75" hidden="true" customHeight="true" outlineLevel="0" collapsed="false">
      <c r="A120" s="44"/>
      <c r="B120" s="44"/>
      <c r="C120" s="44"/>
      <c r="D120" s="44"/>
      <c r="E120" s="45"/>
      <c r="F120" s="4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5"/>
      <c r="R120" s="44"/>
      <c r="S120" s="44"/>
      <c r="T120" s="44"/>
      <c r="U120" s="44"/>
      <c r="V120" s="44"/>
      <c r="W120" s="44"/>
      <c r="X120" s="44"/>
      <c r="Y120" s="44"/>
      <c r="Z120" s="44"/>
    </row>
    <row r="121" customFormat="false" ht="15.75" hidden="true" customHeight="true" outlineLevel="0" collapsed="false">
      <c r="A121" s="44"/>
      <c r="B121" s="44"/>
      <c r="C121" s="44"/>
      <c r="D121" s="44"/>
      <c r="E121" s="45"/>
      <c r="F121" s="45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5"/>
      <c r="R121" s="44"/>
      <c r="S121" s="44"/>
      <c r="T121" s="44"/>
      <c r="U121" s="44"/>
      <c r="V121" s="44"/>
      <c r="W121" s="44"/>
      <c r="X121" s="44"/>
      <c r="Y121" s="44"/>
      <c r="Z121" s="44"/>
    </row>
    <row r="122" customFormat="false" ht="15.75" hidden="true" customHeight="true" outlineLevel="0" collapsed="false">
      <c r="A122" s="44"/>
      <c r="B122" s="44"/>
      <c r="C122" s="44"/>
      <c r="D122" s="44"/>
      <c r="E122" s="45"/>
      <c r="F122" s="45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5"/>
      <c r="R122" s="44"/>
      <c r="S122" s="44"/>
      <c r="T122" s="44"/>
      <c r="U122" s="44"/>
      <c r="V122" s="44"/>
      <c r="W122" s="44"/>
      <c r="X122" s="44"/>
      <c r="Y122" s="44"/>
      <c r="Z122" s="44"/>
    </row>
    <row r="123" customFormat="false" ht="15.75" hidden="true" customHeight="true" outlineLevel="0" collapsed="false">
      <c r="A123" s="44"/>
      <c r="B123" s="127"/>
      <c r="C123" s="127"/>
      <c r="D123" s="127"/>
      <c r="E123" s="65"/>
      <c r="F123" s="44"/>
      <c r="G123" s="127"/>
      <c r="H123" s="44"/>
      <c r="I123" s="44"/>
      <c r="J123" s="44"/>
      <c r="K123" s="44"/>
      <c r="L123" s="44"/>
      <c r="M123" s="44"/>
      <c r="N123" s="44"/>
      <c r="O123" s="44"/>
      <c r="P123" s="44"/>
      <c r="Q123" s="45"/>
      <c r="R123" s="44"/>
      <c r="S123" s="44"/>
      <c r="T123" s="44"/>
      <c r="U123" s="44"/>
      <c r="V123" s="44"/>
      <c r="W123" s="44"/>
      <c r="X123" s="44"/>
      <c r="Y123" s="44"/>
      <c r="Z123" s="44"/>
    </row>
    <row r="124" customFormat="false" ht="15.75" hidden="true" customHeight="true" outlineLevel="0" collapsed="false">
      <c r="A124" s="44"/>
      <c r="B124" s="58"/>
      <c r="C124" s="161"/>
      <c r="D124" s="161"/>
      <c r="E124" s="45"/>
      <c r="F124" s="45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5"/>
      <c r="R124" s="44"/>
      <c r="S124" s="44"/>
      <c r="T124" s="44"/>
      <c r="U124" s="44"/>
      <c r="V124" s="44"/>
      <c r="W124" s="44"/>
      <c r="X124" s="44"/>
      <c r="Y124" s="44"/>
      <c r="Z124" s="44"/>
    </row>
    <row r="125" customFormat="false" ht="9.75" hidden="false" customHeight="true" outlineLevel="0" collapsed="false">
      <c r="A125" s="44"/>
      <c r="B125" s="44"/>
      <c r="C125" s="44"/>
      <c r="D125" s="44"/>
      <c r="E125" s="45"/>
      <c r="F125" s="45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5"/>
      <c r="R125" s="44"/>
      <c r="S125" s="44"/>
      <c r="T125" s="44"/>
      <c r="U125" s="44"/>
      <c r="V125" s="44"/>
      <c r="W125" s="44"/>
      <c r="X125" s="44"/>
      <c r="Y125" s="44"/>
      <c r="Z125" s="44"/>
    </row>
    <row r="126" customFormat="false" ht="9.75" hidden="false" customHeight="true" outlineLevel="0" collapsed="false">
      <c r="A126" s="44"/>
      <c r="B126" s="44"/>
      <c r="C126" s="44"/>
      <c r="D126" s="44"/>
      <c r="E126" s="45"/>
      <c r="F126" s="45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5"/>
      <c r="R126" s="44"/>
      <c r="S126" s="44"/>
      <c r="T126" s="44"/>
      <c r="U126" s="44"/>
      <c r="V126" s="44"/>
      <c r="W126" s="44"/>
      <c r="X126" s="44"/>
      <c r="Y126" s="44"/>
      <c r="Z126" s="44"/>
    </row>
    <row r="127" customFormat="false" ht="9.75" hidden="false" customHeight="true" outlineLevel="0" collapsed="false">
      <c r="A127" s="44"/>
      <c r="B127" s="44"/>
      <c r="C127" s="44"/>
      <c r="D127" s="44"/>
      <c r="E127" s="45"/>
      <c r="F127" s="45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5"/>
      <c r="R127" s="44"/>
      <c r="S127" s="44"/>
      <c r="T127" s="44"/>
      <c r="U127" s="44"/>
      <c r="V127" s="44"/>
      <c r="W127" s="44"/>
      <c r="X127" s="44"/>
      <c r="Y127" s="44"/>
      <c r="Z127" s="44"/>
    </row>
    <row r="128" customFormat="false" ht="9.75" hidden="false" customHeight="true" outlineLevel="0" collapsed="false">
      <c r="A128" s="44"/>
      <c r="B128" s="44"/>
      <c r="C128" s="44"/>
      <c r="D128" s="44"/>
      <c r="E128" s="45"/>
      <c r="F128" s="45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5"/>
      <c r="R128" s="44"/>
      <c r="S128" s="44"/>
      <c r="T128" s="44"/>
      <c r="U128" s="44"/>
      <c r="V128" s="44"/>
      <c r="W128" s="44"/>
      <c r="X128" s="44"/>
      <c r="Y128" s="44"/>
      <c r="Z128" s="44"/>
    </row>
    <row r="129" customFormat="false" ht="9.75" hidden="false" customHeight="true" outlineLevel="0" collapsed="false">
      <c r="A129" s="44"/>
      <c r="B129" s="44"/>
      <c r="C129" s="44"/>
      <c r="D129" s="44"/>
      <c r="E129" s="45"/>
      <c r="F129" s="45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5"/>
      <c r="R129" s="44"/>
      <c r="S129" s="44"/>
      <c r="T129" s="44"/>
      <c r="U129" s="44"/>
      <c r="V129" s="44"/>
      <c r="W129" s="44"/>
      <c r="X129" s="44"/>
      <c r="Y129" s="44"/>
      <c r="Z129" s="44"/>
    </row>
    <row r="130" customFormat="false" ht="9.75" hidden="false" customHeight="true" outlineLevel="0" collapsed="false">
      <c r="A130" s="44"/>
      <c r="B130" s="44"/>
      <c r="C130" s="44"/>
      <c r="D130" s="44"/>
      <c r="E130" s="45"/>
      <c r="F130" s="45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5"/>
      <c r="R130" s="44"/>
      <c r="S130" s="44"/>
      <c r="T130" s="44"/>
      <c r="U130" s="44"/>
      <c r="V130" s="44"/>
      <c r="W130" s="44"/>
      <c r="X130" s="44"/>
      <c r="Y130" s="44"/>
      <c r="Z130" s="44"/>
    </row>
    <row r="131" customFormat="false" ht="9.75" hidden="false" customHeight="true" outlineLevel="0" collapsed="false">
      <c r="A131" s="44"/>
      <c r="B131" s="44"/>
      <c r="C131" s="44"/>
      <c r="D131" s="44"/>
      <c r="E131" s="45"/>
      <c r="F131" s="45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5"/>
      <c r="R131" s="44"/>
      <c r="S131" s="44"/>
      <c r="T131" s="44"/>
      <c r="U131" s="44"/>
      <c r="V131" s="44"/>
      <c r="W131" s="44"/>
      <c r="X131" s="44"/>
      <c r="Y131" s="44"/>
      <c r="Z131" s="44"/>
    </row>
    <row r="132" customFormat="false" ht="9.75" hidden="false" customHeight="true" outlineLevel="0" collapsed="false">
      <c r="A132" s="44"/>
      <c r="B132" s="44"/>
      <c r="C132" s="44"/>
      <c r="D132" s="44"/>
      <c r="E132" s="45"/>
      <c r="F132" s="45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5"/>
      <c r="R132" s="44"/>
      <c r="S132" s="44"/>
      <c r="T132" s="44"/>
      <c r="U132" s="44"/>
      <c r="V132" s="44"/>
      <c r="W132" s="44"/>
      <c r="X132" s="44"/>
      <c r="Y132" s="44"/>
      <c r="Z132" s="44"/>
    </row>
    <row r="133" customFormat="false" ht="9.75" hidden="false" customHeight="true" outlineLevel="0" collapsed="false">
      <c r="A133" s="44"/>
      <c r="B133" s="44"/>
      <c r="C133" s="44"/>
      <c r="D133" s="44"/>
      <c r="E133" s="45"/>
      <c r="F133" s="45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5"/>
      <c r="R133" s="44"/>
      <c r="S133" s="44"/>
      <c r="T133" s="44"/>
      <c r="U133" s="44"/>
      <c r="V133" s="44"/>
      <c r="W133" s="44"/>
      <c r="X133" s="44"/>
      <c r="Y133" s="44"/>
      <c r="Z133" s="44"/>
    </row>
    <row r="134" customFormat="false" ht="9.75" hidden="false" customHeight="true" outlineLevel="0" collapsed="false">
      <c r="A134" s="44"/>
      <c r="B134" s="44"/>
      <c r="C134" s="44"/>
      <c r="D134" s="44"/>
      <c r="E134" s="45"/>
      <c r="F134" s="45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5"/>
      <c r="R134" s="44"/>
      <c r="S134" s="44"/>
      <c r="T134" s="44"/>
      <c r="U134" s="44"/>
      <c r="V134" s="44"/>
      <c r="W134" s="44"/>
      <c r="X134" s="44"/>
      <c r="Y134" s="44"/>
      <c r="Z134" s="44"/>
    </row>
    <row r="135" customFormat="false" ht="9.75" hidden="false" customHeight="true" outlineLevel="0" collapsed="false">
      <c r="A135" s="44"/>
      <c r="B135" s="44"/>
      <c r="C135" s="44"/>
      <c r="D135" s="44"/>
      <c r="E135" s="45"/>
      <c r="F135" s="45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5"/>
      <c r="R135" s="44"/>
      <c r="S135" s="44"/>
      <c r="T135" s="44"/>
      <c r="U135" s="44"/>
      <c r="V135" s="44"/>
      <c r="W135" s="44"/>
      <c r="X135" s="44"/>
      <c r="Y135" s="44"/>
      <c r="Z135" s="44"/>
    </row>
    <row r="136" customFormat="false" ht="9.75" hidden="false" customHeight="true" outlineLevel="0" collapsed="false">
      <c r="A136" s="44"/>
      <c r="B136" s="44"/>
      <c r="C136" s="44"/>
      <c r="D136" s="44"/>
      <c r="E136" s="45"/>
      <c r="F136" s="45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5"/>
      <c r="R136" s="44"/>
      <c r="S136" s="44"/>
      <c r="T136" s="44"/>
      <c r="U136" s="44"/>
      <c r="V136" s="44"/>
      <c r="W136" s="44"/>
      <c r="X136" s="44"/>
      <c r="Y136" s="44"/>
      <c r="Z136" s="44"/>
    </row>
    <row r="137" customFormat="false" ht="9.75" hidden="false" customHeight="true" outlineLevel="0" collapsed="false">
      <c r="A137" s="44"/>
      <c r="B137" s="44"/>
      <c r="C137" s="44"/>
      <c r="D137" s="44"/>
      <c r="E137" s="45"/>
      <c r="F137" s="45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5"/>
      <c r="R137" s="44"/>
      <c r="S137" s="44"/>
      <c r="T137" s="44"/>
      <c r="U137" s="44"/>
      <c r="V137" s="44"/>
      <c r="W137" s="44"/>
      <c r="X137" s="44"/>
      <c r="Y137" s="44"/>
      <c r="Z137" s="44"/>
    </row>
    <row r="138" customFormat="false" ht="9.75" hidden="false" customHeight="true" outlineLevel="0" collapsed="false">
      <c r="A138" s="44"/>
      <c r="B138" s="44"/>
      <c r="C138" s="44"/>
      <c r="D138" s="44"/>
      <c r="E138" s="45"/>
      <c r="F138" s="45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5"/>
      <c r="R138" s="44"/>
      <c r="S138" s="44"/>
      <c r="T138" s="44"/>
      <c r="U138" s="44"/>
      <c r="V138" s="44"/>
      <c r="W138" s="44"/>
      <c r="X138" s="44"/>
      <c r="Y138" s="44"/>
      <c r="Z138" s="44"/>
    </row>
    <row r="139" customFormat="false" ht="9.75" hidden="false" customHeight="true" outlineLevel="0" collapsed="false">
      <c r="A139" s="44"/>
      <c r="B139" s="44"/>
      <c r="C139" s="44"/>
      <c r="D139" s="44"/>
      <c r="E139" s="45"/>
      <c r="F139" s="45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5"/>
      <c r="R139" s="44"/>
      <c r="S139" s="44"/>
      <c r="T139" s="44"/>
      <c r="U139" s="44"/>
      <c r="V139" s="44"/>
      <c r="W139" s="44"/>
      <c r="X139" s="44"/>
      <c r="Y139" s="44"/>
      <c r="Z139" s="44"/>
    </row>
    <row r="140" customFormat="false" ht="9.75" hidden="false" customHeight="true" outlineLevel="0" collapsed="false">
      <c r="A140" s="44"/>
      <c r="B140" s="44"/>
      <c r="C140" s="44"/>
      <c r="D140" s="44"/>
      <c r="E140" s="45"/>
      <c r="F140" s="45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5"/>
      <c r="R140" s="44"/>
      <c r="S140" s="44"/>
      <c r="T140" s="44"/>
      <c r="U140" s="44"/>
      <c r="V140" s="44"/>
      <c r="W140" s="44"/>
      <c r="X140" s="44"/>
      <c r="Y140" s="44"/>
      <c r="Z140" s="44"/>
    </row>
    <row r="141" customFormat="false" ht="9.75" hidden="false" customHeight="true" outlineLevel="0" collapsed="false">
      <c r="A141" s="44"/>
      <c r="B141" s="44"/>
      <c r="C141" s="44"/>
      <c r="D141" s="44"/>
      <c r="E141" s="45"/>
      <c r="F141" s="45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5"/>
      <c r="R141" s="44"/>
      <c r="S141" s="44"/>
      <c r="T141" s="44"/>
      <c r="U141" s="44"/>
      <c r="V141" s="44"/>
      <c r="W141" s="44"/>
      <c r="X141" s="44"/>
      <c r="Y141" s="44"/>
      <c r="Z141" s="44"/>
    </row>
    <row r="142" customFormat="false" ht="9.75" hidden="false" customHeight="true" outlineLevel="0" collapsed="false">
      <c r="A142" s="44"/>
      <c r="B142" s="44"/>
      <c r="C142" s="44"/>
      <c r="D142" s="44"/>
      <c r="E142" s="45"/>
      <c r="F142" s="45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5"/>
      <c r="R142" s="44"/>
      <c r="S142" s="44"/>
      <c r="T142" s="44"/>
      <c r="U142" s="44"/>
      <c r="V142" s="44"/>
      <c r="W142" s="44"/>
      <c r="X142" s="44"/>
      <c r="Y142" s="44"/>
      <c r="Z142" s="44"/>
    </row>
    <row r="143" customFormat="false" ht="9.75" hidden="false" customHeight="true" outlineLevel="0" collapsed="false">
      <c r="A143" s="44"/>
      <c r="B143" s="44"/>
      <c r="C143" s="44"/>
      <c r="D143" s="44"/>
      <c r="E143" s="45"/>
      <c r="F143" s="45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5"/>
      <c r="R143" s="44"/>
      <c r="S143" s="44"/>
      <c r="T143" s="44"/>
      <c r="U143" s="44"/>
      <c r="V143" s="44"/>
      <c r="W143" s="44"/>
      <c r="X143" s="44"/>
      <c r="Y143" s="44"/>
      <c r="Z143" s="44"/>
    </row>
    <row r="144" customFormat="false" ht="9.75" hidden="false" customHeight="true" outlineLevel="0" collapsed="false">
      <c r="A144" s="44"/>
      <c r="B144" s="44"/>
      <c r="C144" s="44"/>
      <c r="D144" s="44"/>
      <c r="E144" s="45"/>
      <c r="F144" s="45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5"/>
      <c r="R144" s="44"/>
      <c r="S144" s="44"/>
      <c r="T144" s="44"/>
      <c r="U144" s="44"/>
      <c r="V144" s="44"/>
      <c r="W144" s="44"/>
      <c r="X144" s="44"/>
      <c r="Y144" s="44"/>
      <c r="Z144" s="44"/>
    </row>
    <row r="145" customFormat="false" ht="9.75" hidden="false" customHeight="true" outlineLevel="0" collapsed="false">
      <c r="A145" s="44"/>
      <c r="B145" s="44"/>
      <c r="C145" s="44"/>
      <c r="D145" s="44"/>
      <c r="E145" s="45"/>
      <c r="F145" s="45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5"/>
      <c r="R145" s="44"/>
      <c r="S145" s="44"/>
      <c r="T145" s="44"/>
      <c r="U145" s="44"/>
      <c r="V145" s="44"/>
      <c r="W145" s="44"/>
      <c r="X145" s="44"/>
      <c r="Y145" s="44"/>
      <c r="Z145" s="44"/>
    </row>
    <row r="146" customFormat="false" ht="9.75" hidden="false" customHeight="true" outlineLevel="0" collapsed="false">
      <c r="A146" s="44"/>
      <c r="B146" s="44"/>
      <c r="C146" s="44"/>
      <c r="D146" s="44"/>
      <c r="E146" s="45"/>
      <c r="F146" s="45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5"/>
      <c r="R146" s="44"/>
      <c r="S146" s="44"/>
      <c r="T146" s="44"/>
      <c r="U146" s="44"/>
      <c r="V146" s="44"/>
      <c r="W146" s="44"/>
      <c r="X146" s="44"/>
      <c r="Y146" s="44"/>
      <c r="Z146" s="44"/>
    </row>
    <row r="147" customFormat="false" ht="9.75" hidden="false" customHeight="true" outlineLevel="0" collapsed="false">
      <c r="A147" s="44"/>
      <c r="B147" s="44"/>
      <c r="C147" s="44"/>
      <c r="D147" s="44"/>
      <c r="E147" s="45"/>
      <c r="F147" s="45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5"/>
      <c r="R147" s="44"/>
      <c r="S147" s="44"/>
      <c r="T147" s="44"/>
      <c r="U147" s="44"/>
      <c r="V147" s="44"/>
      <c r="W147" s="44"/>
      <c r="X147" s="44"/>
      <c r="Y147" s="44"/>
      <c r="Z147" s="44"/>
    </row>
    <row r="148" customFormat="false" ht="9.75" hidden="false" customHeight="true" outlineLevel="0" collapsed="false">
      <c r="A148" s="44"/>
      <c r="B148" s="44"/>
      <c r="C148" s="44"/>
      <c r="D148" s="44"/>
      <c r="E148" s="45"/>
      <c r="F148" s="45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5"/>
      <c r="R148" s="44"/>
      <c r="S148" s="44"/>
      <c r="T148" s="44"/>
      <c r="U148" s="44"/>
      <c r="V148" s="44"/>
      <c r="W148" s="44"/>
      <c r="X148" s="44"/>
      <c r="Y148" s="44"/>
      <c r="Z148" s="44"/>
    </row>
    <row r="149" customFormat="false" ht="9.75" hidden="false" customHeight="true" outlineLevel="0" collapsed="false">
      <c r="A149" s="44"/>
      <c r="B149" s="44"/>
      <c r="C149" s="44"/>
      <c r="D149" s="44"/>
      <c r="E149" s="45"/>
      <c r="F149" s="45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5"/>
      <c r="R149" s="44"/>
      <c r="S149" s="44"/>
      <c r="T149" s="44"/>
      <c r="U149" s="44"/>
      <c r="V149" s="44"/>
      <c r="W149" s="44"/>
      <c r="X149" s="44"/>
      <c r="Y149" s="44"/>
      <c r="Z149" s="44"/>
    </row>
    <row r="150" customFormat="false" ht="9.75" hidden="false" customHeight="true" outlineLevel="0" collapsed="false">
      <c r="A150" s="44"/>
      <c r="B150" s="44"/>
      <c r="C150" s="44"/>
      <c r="D150" s="44"/>
      <c r="E150" s="45"/>
      <c r="F150" s="45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4"/>
      <c r="S150" s="44"/>
      <c r="T150" s="44"/>
      <c r="U150" s="44"/>
      <c r="V150" s="44"/>
      <c r="W150" s="44"/>
      <c r="X150" s="44"/>
      <c r="Y150" s="44"/>
      <c r="Z150" s="44"/>
    </row>
    <row r="151" customFormat="false" ht="9.75" hidden="false" customHeight="true" outlineLevel="0" collapsed="false">
      <c r="A151" s="44"/>
      <c r="B151" s="44"/>
      <c r="C151" s="44"/>
      <c r="D151" s="44"/>
      <c r="E151" s="45"/>
      <c r="F151" s="45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5"/>
      <c r="R151" s="44"/>
      <c r="S151" s="44"/>
      <c r="T151" s="44"/>
      <c r="U151" s="44"/>
      <c r="V151" s="44"/>
      <c r="W151" s="44"/>
      <c r="X151" s="44"/>
      <c r="Y151" s="44"/>
      <c r="Z151" s="44"/>
    </row>
    <row r="152" customFormat="false" ht="9.75" hidden="false" customHeight="true" outlineLevel="0" collapsed="false">
      <c r="A152" s="44"/>
      <c r="B152" s="44"/>
      <c r="C152" s="44"/>
      <c r="D152" s="44"/>
      <c r="E152" s="45"/>
      <c r="F152" s="45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5"/>
      <c r="R152" s="44"/>
      <c r="S152" s="44"/>
      <c r="T152" s="44"/>
      <c r="U152" s="44"/>
      <c r="V152" s="44"/>
      <c r="W152" s="44"/>
      <c r="X152" s="44"/>
      <c r="Y152" s="44"/>
      <c r="Z152" s="44"/>
    </row>
    <row r="153" customFormat="false" ht="9.75" hidden="false" customHeight="true" outlineLevel="0" collapsed="false">
      <c r="A153" s="44"/>
      <c r="B153" s="44"/>
      <c r="C153" s="44"/>
      <c r="D153" s="44"/>
      <c r="E153" s="45"/>
      <c r="F153" s="45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5"/>
      <c r="R153" s="44"/>
      <c r="S153" s="44"/>
      <c r="T153" s="44"/>
      <c r="U153" s="44"/>
      <c r="V153" s="44"/>
      <c r="W153" s="44"/>
      <c r="X153" s="44"/>
      <c r="Y153" s="44"/>
      <c r="Z153" s="44"/>
    </row>
    <row r="154" customFormat="false" ht="9.75" hidden="false" customHeight="true" outlineLevel="0" collapsed="false">
      <c r="A154" s="44"/>
      <c r="B154" s="44"/>
      <c r="C154" s="44"/>
      <c r="D154" s="44"/>
      <c r="E154" s="45"/>
      <c r="F154" s="45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5"/>
      <c r="R154" s="44"/>
      <c r="S154" s="44"/>
      <c r="T154" s="44"/>
      <c r="U154" s="44"/>
      <c r="V154" s="44"/>
      <c r="W154" s="44"/>
      <c r="X154" s="44"/>
      <c r="Y154" s="44"/>
      <c r="Z154" s="44"/>
    </row>
    <row r="155" customFormat="false" ht="9.75" hidden="false" customHeight="true" outlineLevel="0" collapsed="false">
      <c r="A155" s="44"/>
      <c r="B155" s="44"/>
      <c r="C155" s="44"/>
      <c r="D155" s="44"/>
      <c r="E155" s="45"/>
      <c r="F155" s="45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5"/>
      <c r="R155" s="44"/>
      <c r="S155" s="44"/>
      <c r="T155" s="44"/>
      <c r="U155" s="44"/>
      <c r="V155" s="44"/>
      <c r="W155" s="44"/>
      <c r="X155" s="44"/>
      <c r="Y155" s="44"/>
      <c r="Z155" s="44"/>
    </row>
    <row r="156" customFormat="false" ht="9.75" hidden="false" customHeight="true" outlineLevel="0" collapsed="false">
      <c r="A156" s="44"/>
      <c r="B156" s="44"/>
      <c r="C156" s="44"/>
      <c r="D156" s="44"/>
      <c r="E156" s="45"/>
      <c r="F156" s="45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5"/>
      <c r="R156" s="44"/>
      <c r="S156" s="44"/>
      <c r="T156" s="44"/>
      <c r="U156" s="44"/>
      <c r="V156" s="44"/>
      <c r="W156" s="44"/>
      <c r="X156" s="44"/>
      <c r="Y156" s="44"/>
      <c r="Z156" s="44"/>
    </row>
    <row r="157" customFormat="false" ht="9.75" hidden="false" customHeight="true" outlineLevel="0" collapsed="false">
      <c r="A157" s="44"/>
      <c r="B157" s="44"/>
      <c r="C157" s="44"/>
      <c r="D157" s="44"/>
      <c r="E157" s="45"/>
      <c r="F157" s="45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5"/>
      <c r="R157" s="44"/>
      <c r="S157" s="44"/>
      <c r="T157" s="44"/>
      <c r="U157" s="44"/>
      <c r="V157" s="44"/>
      <c r="W157" s="44"/>
      <c r="X157" s="44"/>
      <c r="Y157" s="44"/>
      <c r="Z157" s="44"/>
    </row>
    <row r="158" customFormat="false" ht="9.75" hidden="false" customHeight="true" outlineLevel="0" collapsed="false">
      <c r="A158" s="44"/>
      <c r="B158" s="44"/>
      <c r="C158" s="44"/>
      <c r="D158" s="44"/>
      <c r="E158" s="45"/>
      <c r="F158" s="45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5"/>
      <c r="R158" s="44"/>
      <c r="S158" s="44"/>
      <c r="T158" s="44"/>
      <c r="U158" s="44"/>
      <c r="V158" s="44"/>
      <c r="W158" s="44"/>
      <c r="X158" s="44"/>
      <c r="Y158" s="44"/>
      <c r="Z158" s="44"/>
    </row>
    <row r="159" customFormat="false" ht="9.75" hidden="false" customHeight="true" outlineLevel="0" collapsed="false">
      <c r="A159" s="44"/>
      <c r="B159" s="44"/>
      <c r="C159" s="44"/>
      <c r="D159" s="44"/>
      <c r="E159" s="45"/>
      <c r="F159" s="45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5"/>
      <c r="R159" s="44"/>
      <c r="S159" s="44"/>
      <c r="T159" s="44"/>
      <c r="U159" s="44"/>
      <c r="V159" s="44"/>
      <c r="W159" s="44"/>
      <c r="X159" s="44"/>
      <c r="Y159" s="44"/>
      <c r="Z159" s="44"/>
    </row>
    <row r="160" customFormat="false" ht="9.75" hidden="false" customHeight="true" outlineLevel="0" collapsed="false">
      <c r="A160" s="44"/>
      <c r="B160" s="44"/>
      <c r="C160" s="44"/>
      <c r="D160" s="44"/>
      <c r="E160" s="45"/>
      <c r="F160" s="45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5"/>
      <c r="R160" s="44"/>
      <c r="S160" s="44"/>
      <c r="T160" s="44"/>
      <c r="U160" s="44"/>
      <c r="V160" s="44"/>
      <c r="W160" s="44"/>
      <c r="X160" s="44"/>
      <c r="Y160" s="44"/>
      <c r="Z160" s="44"/>
    </row>
    <row r="161" customFormat="false" ht="9.75" hidden="false" customHeight="true" outlineLevel="0" collapsed="false">
      <c r="A161" s="44"/>
      <c r="B161" s="44"/>
      <c r="C161" s="44"/>
      <c r="D161" s="44"/>
      <c r="E161" s="45"/>
      <c r="F161" s="45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5"/>
      <c r="R161" s="44"/>
      <c r="S161" s="44"/>
      <c r="T161" s="44"/>
      <c r="U161" s="44"/>
      <c r="V161" s="44"/>
      <c r="W161" s="44"/>
      <c r="X161" s="44"/>
      <c r="Y161" s="44"/>
      <c r="Z161" s="44"/>
    </row>
    <row r="162" customFormat="false" ht="9.75" hidden="false" customHeight="true" outlineLevel="0" collapsed="false">
      <c r="A162" s="44"/>
      <c r="B162" s="44"/>
      <c r="C162" s="44"/>
      <c r="D162" s="44"/>
      <c r="E162" s="45"/>
      <c r="F162" s="45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5"/>
      <c r="R162" s="44"/>
      <c r="S162" s="44"/>
      <c r="T162" s="44"/>
      <c r="U162" s="44"/>
      <c r="V162" s="44"/>
      <c r="W162" s="44"/>
      <c r="X162" s="44"/>
      <c r="Y162" s="44"/>
      <c r="Z162" s="44"/>
    </row>
    <row r="163" customFormat="false" ht="9.75" hidden="false" customHeight="true" outlineLevel="0" collapsed="false">
      <c r="A163" s="44"/>
      <c r="B163" s="44"/>
      <c r="C163" s="44"/>
      <c r="D163" s="44"/>
      <c r="E163" s="45"/>
      <c r="F163" s="45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5"/>
      <c r="R163" s="44"/>
      <c r="S163" s="44"/>
      <c r="T163" s="44"/>
      <c r="U163" s="44"/>
      <c r="V163" s="44"/>
      <c r="W163" s="44"/>
      <c r="X163" s="44"/>
      <c r="Y163" s="44"/>
      <c r="Z163" s="44"/>
    </row>
    <row r="164" customFormat="false" ht="9.75" hidden="false" customHeight="true" outlineLevel="0" collapsed="false">
      <c r="A164" s="44"/>
      <c r="B164" s="44"/>
      <c r="C164" s="44"/>
      <c r="D164" s="44"/>
      <c r="E164" s="45"/>
      <c r="F164" s="45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5"/>
      <c r="R164" s="44"/>
      <c r="S164" s="44"/>
      <c r="T164" s="44"/>
      <c r="U164" s="44"/>
      <c r="V164" s="44"/>
      <c r="W164" s="44"/>
      <c r="X164" s="44"/>
      <c r="Y164" s="44"/>
      <c r="Z164" s="44"/>
    </row>
    <row r="165" customFormat="false" ht="9.75" hidden="false" customHeight="true" outlineLevel="0" collapsed="false">
      <c r="A165" s="44"/>
      <c r="B165" s="44"/>
      <c r="C165" s="44"/>
      <c r="D165" s="44"/>
      <c r="E165" s="45"/>
      <c r="F165" s="45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5"/>
      <c r="R165" s="44"/>
      <c r="S165" s="44"/>
      <c r="T165" s="44"/>
      <c r="U165" s="44"/>
      <c r="V165" s="44"/>
      <c r="W165" s="44"/>
      <c r="X165" s="44"/>
      <c r="Y165" s="44"/>
      <c r="Z165" s="44"/>
    </row>
    <row r="166" customFormat="false" ht="9.75" hidden="false" customHeight="true" outlineLevel="0" collapsed="false">
      <c r="A166" s="44"/>
      <c r="B166" s="44"/>
      <c r="C166" s="44"/>
      <c r="D166" s="44"/>
      <c r="E166" s="45"/>
      <c r="F166" s="45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5"/>
      <c r="R166" s="44"/>
      <c r="S166" s="44"/>
      <c r="T166" s="44"/>
      <c r="U166" s="44"/>
      <c r="V166" s="44"/>
      <c r="W166" s="44"/>
      <c r="X166" s="44"/>
      <c r="Y166" s="44"/>
      <c r="Z166" s="44"/>
    </row>
    <row r="167" customFormat="false" ht="9.75" hidden="false" customHeight="true" outlineLevel="0" collapsed="false">
      <c r="A167" s="44"/>
      <c r="B167" s="44"/>
      <c r="C167" s="44"/>
      <c r="D167" s="44"/>
      <c r="E167" s="45"/>
      <c r="F167" s="45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5"/>
      <c r="R167" s="44"/>
      <c r="S167" s="44"/>
      <c r="T167" s="44"/>
      <c r="U167" s="44"/>
      <c r="V167" s="44"/>
      <c r="W167" s="44"/>
      <c r="X167" s="44"/>
      <c r="Y167" s="44"/>
      <c r="Z167" s="44"/>
    </row>
    <row r="168" customFormat="false" ht="9.75" hidden="false" customHeight="true" outlineLevel="0" collapsed="false">
      <c r="A168" s="44"/>
      <c r="B168" s="44"/>
      <c r="C168" s="44"/>
      <c r="D168" s="44"/>
      <c r="E168" s="45"/>
      <c r="F168" s="45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5"/>
      <c r="R168" s="44"/>
      <c r="S168" s="44"/>
      <c r="T168" s="44"/>
      <c r="U168" s="44"/>
      <c r="V168" s="44"/>
      <c r="W168" s="44"/>
      <c r="X168" s="44"/>
      <c r="Y168" s="44"/>
      <c r="Z168" s="44"/>
    </row>
    <row r="169" customFormat="false" ht="9.75" hidden="false" customHeight="true" outlineLevel="0" collapsed="false">
      <c r="A169" s="44"/>
      <c r="B169" s="44"/>
      <c r="C169" s="44"/>
      <c r="D169" s="44"/>
      <c r="E169" s="45"/>
      <c r="F169" s="45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5"/>
      <c r="R169" s="44"/>
      <c r="S169" s="44"/>
      <c r="T169" s="44"/>
      <c r="U169" s="44"/>
      <c r="V169" s="44"/>
      <c r="W169" s="44"/>
      <c r="X169" s="44"/>
      <c r="Y169" s="44"/>
      <c r="Z169" s="44"/>
    </row>
    <row r="170" customFormat="false" ht="9.75" hidden="false" customHeight="true" outlineLevel="0" collapsed="false">
      <c r="A170" s="44"/>
      <c r="B170" s="44"/>
      <c r="C170" s="44"/>
      <c r="D170" s="44"/>
      <c r="E170" s="45"/>
      <c r="F170" s="45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5"/>
      <c r="R170" s="44"/>
      <c r="S170" s="44"/>
      <c r="T170" s="44"/>
      <c r="U170" s="44"/>
      <c r="V170" s="44"/>
      <c r="W170" s="44"/>
      <c r="X170" s="44"/>
      <c r="Y170" s="44"/>
      <c r="Z170" s="44"/>
    </row>
    <row r="171" customFormat="false" ht="9.75" hidden="false" customHeight="true" outlineLevel="0" collapsed="false">
      <c r="A171" s="44"/>
      <c r="B171" s="44"/>
      <c r="C171" s="44"/>
      <c r="D171" s="44"/>
      <c r="E171" s="45"/>
      <c r="F171" s="45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5"/>
      <c r="R171" s="44"/>
      <c r="S171" s="44"/>
      <c r="T171" s="44"/>
      <c r="U171" s="44"/>
      <c r="V171" s="44"/>
      <c r="W171" s="44"/>
      <c r="X171" s="44"/>
      <c r="Y171" s="44"/>
      <c r="Z171" s="44"/>
    </row>
    <row r="172" customFormat="false" ht="9.75" hidden="false" customHeight="true" outlineLevel="0" collapsed="false">
      <c r="A172" s="44"/>
      <c r="B172" s="44"/>
      <c r="C172" s="44"/>
      <c r="D172" s="44"/>
      <c r="E172" s="45"/>
      <c r="F172" s="45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5"/>
      <c r="R172" s="44"/>
      <c r="S172" s="44"/>
      <c r="T172" s="44"/>
      <c r="U172" s="44"/>
      <c r="V172" s="44"/>
      <c r="W172" s="44"/>
      <c r="X172" s="44"/>
      <c r="Y172" s="44"/>
      <c r="Z172" s="44"/>
    </row>
    <row r="173" customFormat="false" ht="9.75" hidden="false" customHeight="true" outlineLevel="0" collapsed="false">
      <c r="A173" s="44"/>
      <c r="B173" s="44"/>
      <c r="C173" s="44"/>
      <c r="D173" s="44"/>
      <c r="E173" s="45"/>
      <c r="F173" s="45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5"/>
      <c r="R173" s="44"/>
      <c r="S173" s="44"/>
      <c r="T173" s="44"/>
      <c r="U173" s="44"/>
      <c r="V173" s="44"/>
      <c r="W173" s="44"/>
      <c r="X173" s="44"/>
      <c r="Y173" s="44"/>
      <c r="Z173" s="44"/>
    </row>
    <row r="174" customFormat="false" ht="9.75" hidden="false" customHeight="true" outlineLevel="0" collapsed="false">
      <c r="A174" s="44"/>
      <c r="B174" s="44"/>
      <c r="C174" s="44"/>
      <c r="D174" s="44"/>
      <c r="E174" s="45"/>
      <c r="F174" s="45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5"/>
      <c r="R174" s="44"/>
      <c r="S174" s="44"/>
      <c r="T174" s="44"/>
      <c r="U174" s="44"/>
      <c r="V174" s="44"/>
      <c r="W174" s="44"/>
      <c r="X174" s="44"/>
      <c r="Y174" s="44"/>
      <c r="Z174" s="44"/>
    </row>
    <row r="175" customFormat="false" ht="9.75" hidden="false" customHeight="true" outlineLevel="0" collapsed="false">
      <c r="A175" s="44"/>
      <c r="B175" s="44"/>
      <c r="C175" s="44"/>
      <c r="D175" s="44"/>
      <c r="E175" s="45"/>
      <c r="F175" s="45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5"/>
      <c r="R175" s="44"/>
      <c r="S175" s="44"/>
      <c r="T175" s="44"/>
      <c r="U175" s="44"/>
      <c r="V175" s="44"/>
      <c r="W175" s="44"/>
      <c r="X175" s="44"/>
      <c r="Y175" s="44"/>
      <c r="Z175" s="44"/>
    </row>
    <row r="176" customFormat="false" ht="9.75" hidden="false" customHeight="true" outlineLevel="0" collapsed="false">
      <c r="A176" s="44"/>
      <c r="B176" s="44"/>
      <c r="C176" s="44"/>
      <c r="D176" s="44"/>
      <c r="E176" s="45"/>
      <c r="F176" s="45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5"/>
      <c r="R176" s="44"/>
      <c r="S176" s="44"/>
      <c r="T176" s="44"/>
      <c r="U176" s="44"/>
      <c r="V176" s="44"/>
      <c r="W176" s="44"/>
      <c r="X176" s="44"/>
      <c r="Y176" s="44"/>
      <c r="Z176" s="44"/>
    </row>
    <row r="177" customFormat="false" ht="9.75" hidden="false" customHeight="true" outlineLevel="0" collapsed="false">
      <c r="A177" s="44"/>
      <c r="B177" s="44"/>
      <c r="C177" s="44"/>
      <c r="D177" s="44"/>
      <c r="E177" s="45"/>
      <c r="F177" s="45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5"/>
      <c r="R177" s="44"/>
      <c r="S177" s="44"/>
      <c r="T177" s="44"/>
      <c r="U177" s="44"/>
      <c r="V177" s="44"/>
      <c r="W177" s="44"/>
      <c r="X177" s="44"/>
      <c r="Y177" s="44"/>
      <c r="Z177" s="44"/>
    </row>
    <row r="178" customFormat="false" ht="9.75" hidden="false" customHeight="true" outlineLevel="0" collapsed="false">
      <c r="A178" s="44"/>
      <c r="B178" s="44"/>
      <c r="C178" s="44"/>
      <c r="D178" s="44"/>
      <c r="E178" s="45"/>
      <c r="F178" s="45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5"/>
      <c r="R178" s="44"/>
      <c r="S178" s="44"/>
      <c r="T178" s="44"/>
      <c r="U178" s="44"/>
      <c r="V178" s="44"/>
      <c r="W178" s="44"/>
      <c r="X178" s="44"/>
      <c r="Y178" s="44"/>
      <c r="Z178" s="44"/>
    </row>
    <row r="179" customFormat="false" ht="9.75" hidden="false" customHeight="true" outlineLevel="0" collapsed="false">
      <c r="A179" s="44"/>
      <c r="B179" s="44"/>
      <c r="C179" s="44"/>
      <c r="D179" s="44"/>
      <c r="E179" s="45"/>
      <c r="F179" s="45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5"/>
      <c r="R179" s="44"/>
      <c r="S179" s="44"/>
      <c r="T179" s="44"/>
      <c r="U179" s="44"/>
      <c r="V179" s="44"/>
      <c r="W179" s="44"/>
      <c r="X179" s="44"/>
      <c r="Y179" s="44"/>
      <c r="Z179" s="44"/>
    </row>
    <row r="180" customFormat="false" ht="9.75" hidden="false" customHeight="true" outlineLevel="0" collapsed="false">
      <c r="A180" s="44"/>
      <c r="B180" s="44"/>
      <c r="C180" s="44"/>
      <c r="D180" s="44"/>
      <c r="E180" s="45"/>
      <c r="F180" s="45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5"/>
      <c r="R180" s="44"/>
      <c r="S180" s="44"/>
      <c r="T180" s="44"/>
      <c r="U180" s="44"/>
      <c r="V180" s="44"/>
      <c r="W180" s="44"/>
      <c r="X180" s="44"/>
      <c r="Y180" s="44"/>
      <c r="Z180" s="44"/>
    </row>
    <row r="181" customFormat="false" ht="9.75" hidden="false" customHeight="true" outlineLevel="0" collapsed="false">
      <c r="A181" s="44"/>
      <c r="B181" s="44"/>
      <c r="C181" s="44"/>
      <c r="D181" s="44"/>
      <c r="E181" s="45"/>
      <c r="F181" s="45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5"/>
      <c r="R181" s="44"/>
      <c r="S181" s="44"/>
      <c r="T181" s="44"/>
      <c r="U181" s="44"/>
      <c r="V181" s="44"/>
      <c r="W181" s="44"/>
      <c r="X181" s="44"/>
      <c r="Y181" s="44"/>
      <c r="Z181" s="44"/>
    </row>
    <row r="182" customFormat="false" ht="9.75" hidden="false" customHeight="true" outlineLevel="0" collapsed="false">
      <c r="A182" s="44"/>
      <c r="B182" s="44"/>
      <c r="C182" s="44"/>
      <c r="D182" s="44"/>
      <c r="E182" s="45"/>
      <c r="F182" s="45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5"/>
      <c r="R182" s="44"/>
      <c r="S182" s="44"/>
      <c r="T182" s="44"/>
      <c r="U182" s="44"/>
      <c r="V182" s="44"/>
      <c r="W182" s="44"/>
      <c r="X182" s="44"/>
      <c r="Y182" s="44"/>
      <c r="Z182" s="44"/>
    </row>
    <row r="183" customFormat="false" ht="9.75" hidden="false" customHeight="true" outlineLevel="0" collapsed="false">
      <c r="A183" s="44"/>
      <c r="B183" s="44"/>
      <c r="C183" s="44"/>
      <c r="D183" s="44"/>
      <c r="E183" s="45"/>
      <c r="F183" s="45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5"/>
      <c r="R183" s="44"/>
      <c r="S183" s="44"/>
      <c r="T183" s="44"/>
      <c r="U183" s="44"/>
      <c r="V183" s="44"/>
      <c r="W183" s="44"/>
      <c r="X183" s="44"/>
      <c r="Y183" s="44"/>
      <c r="Z183" s="44"/>
    </row>
    <row r="184" customFormat="false" ht="9.75" hidden="false" customHeight="true" outlineLevel="0" collapsed="false">
      <c r="A184" s="44"/>
      <c r="B184" s="44"/>
      <c r="C184" s="44"/>
      <c r="D184" s="44"/>
      <c r="E184" s="45"/>
      <c r="F184" s="45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5"/>
      <c r="R184" s="44"/>
      <c r="S184" s="44"/>
      <c r="T184" s="44"/>
      <c r="U184" s="44"/>
      <c r="V184" s="44"/>
      <c r="W184" s="44"/>
      <c r="X184" s="44"/>
      <c r="Y184" s="44"/>
      <c r="Z184" s="44"/>
    </row>
    <row r="185" customFormat="false" ht="9.75" hidden="false" customHeight="true" outlineLevel="0" collapsed="false">
      <c r="A185" s="44"/>
      <c r="B185" s="44"/>
      <c r="C185" s="44"/>
      <c r="D185" s="44"/>
      <c r="E185" s="45"/>
      <c r="F185" s="45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5"/>
      <c r="R185" s="44"/>
      <c r="S185" s="44"/>
      <c r="T185" s="44"/>
      <c r="U185" s="44"/>
      <c r="V185" s="44"/>
      <c r="W185" s="44"/>
      <c r="X185" s="44"/>
      <c r="Y185" s="44"/>
      <c r="Z185" s="44"/>
    </row>
    <row r="186" customFormat="false" ht="9.75" hidden="false" customHeight="true" outlineLevel="0" collapsed="false">
      <c r="A186" s="44"/>
      <c r="B186" s="44"/>
      <c r="C186" s="44"/>
      <c r="D186" s="44"/>
      <c r="E186" s="45"/>
      <c r="F186" s="45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5"/>
      <c r="R186" s="44"/>
      <c r="S186" s="44"/>
      <c r="T186" s="44"/>
      <c r="U186" s="44"/>
      <c r="V186" s="44"/>
      <c r="W186" s="44"/>
      <c r="X186" s="44"/>
      <c r="Y186" s="44"/>
      <c r="Z186" s="44"/>
    </row>
    <row r="187" customFormat="false" ht="9.75" hidden="false" customHeight="true" outlineLevel="0" collapsed="false">
      <c r="A187" s="44"/>
      <c r="B187" s="44"/>
      <c r="C187" s="44"/>
      <c r="D187" s="44"/>
      <c r="E187" s="45"/>
      <c r="F187" s="45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5"/>
      <c r="R187" s="44"/>
      <c r="S187" s="44"/>
      <c r="T187" s="44"/>
      <c r="U187" s="44"/>
      <c r="V187" s="44"/>
      <c r="W187" s="44"/>
      <c r="X187" s="44"/>
      <c r="Y187" s="44"/>
      <c r="Z187" s="44"/>
    </row>
    <row r="188" customFormat="false" ht="9.75" hidden="false" customHeight="true" outlineLevel="0" collapsed="false">
      <c r="A188" s="44"/>
      <c r="B188" s="44"/>
      <c r="C188" s="44"/>
      <c r="D188" s="44"/>
      <c r="E188" s="45"/>
      <c r="F188" s="45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5"/>
      <c r="R188" s="44"/>
      <c r="S188" s="44"/>
      <c r="T188" s="44"/>
      <c r="U188" s="44"/>
      <c r="V188" s="44"/>
      <c r="W188" s="44"/>
      <c r="X188" s="44"/>
      <c r="Y188" s="44"/>
      <c r="Z188" s="44"/>
    </row>
    <row r="189" customFormat="false" ht="9.75" hidden="false" customHeight="true" outlineLevel="0" collapsed="false">
      <c r="A189" s="44"/>
      <c r="B189" s="44"/>
      <c r="C189" s="44"/>
      <c r="D189" s="44"/>
      <c r="E189" s="45"/>
      <c r="F189" s="45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5"/>
      <c r="R189" s="44"/>
      <c r="S189" s="44"/>
      <c r="T189" s="44"/>
      <c r="U189" s="44"/>
      <c r="V189" s="44"/>
      <c r="W189" s="44"/>
      <c r="X189" s="44"/>
      <c r="Y189" s="44"/>
      <c r="Z189" s="44"/>
    </row>
    <row r="190" customFormat="false" ht="9.75" hidden="false" customHeight="true" outlineLevel="0" collapsed="false">
      <c r="A190" s="44"/>
      <c r="B190" s="44"/>
      <c r="C190" s="44"/>
      <c r="D190" s="44"/>
      <c r="E190" s="45"/>
      <c r="F190" s="45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5"/>
      <c r="R190" s="44"/>
      <c r="S190" s="44"/>
      <c r="T190" s="44"/>
      <c r="U190" s="44"/>
      <c r="V190" s="44"/>
      <c r="W190" s="44"/>
      <c r="X190" s="44"/>
      <c r="Y190" s="44"/>
      <c r="Z190" s="44"/>
    </row>
    <row r="191" customFormat="false" ht="9.75" hidden="false" customHeight="true" outlineLevel="0" collapsed="false">
      <c r="A191" s="44"/>
      <c r="B191" s="44"/>
      <c r="C191" s="44"/>
      <c r="D191" s="44"/>
      <c r="E191" s="45"/>
      <c r="F191" s="45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5"/>
      <c r="R191" s="44"/>
      <c r="S191" s="44"/>
      <c r="T191" s="44"/>
      <c r="U191" s="44"/>
      <c r="V191" s="44"/>
      <c r="W191" s="44"/>
      <c r="X191" s="44"/>
      <c r="Y191" s="44"/>
      <c r="Z191" s="44"/>
    </row>
    <row r="192" customFormat="false" ht="9.75" hidden="false" customHeight="true" outlineLevel="0" collapsed="false">
      <c r="A192" s="44"/>
      <c r="B192" s="44"/>
      <c r="C192" s="44"/>
      <c r="D192" s="44"/>
      <c r="E192" s="45"/>
      <c r="F192" s="45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5"/>
      <c r="R192" s="44"/>
      <c r="S192" s="44"/>
      <c r="T192" s="44"/>
      <c r="U192" s="44"/>
      <c r="V192" s="44"/>
      <c r="W192" s="44"/>
      <c r="X192" s="44"/>
      <c r="Y192" s="44"/>
      <c r="Z192" s="44"/>
    </row>
    <row r="193" customFormat="false" ht="9.75" hidden="false" customHeight="true" outlineLevel="0" collapsed="false">
      <c r="A193" s="44"/>
      <c r="B193" s="44"/>
      <c r="C193" s="44"/>
      <c r="D193" s="44"/>
      <c r="E193" s="45"/>
      <c r="F193" s="45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5"/>
      <c r="R193" s="44"/>
      <c r="S193" s="44"/>
      <c r="T193" s="44"/>
      <c r="U193" s="44"/>
      <c r="V193" s="44"/>
      <c r="W193" s="44"/>
      <c r="X193" s="44"/>
      <c r="Y193" s="44"/>
      <c r="Z193" s="44"/>
    </row>
    <row r="194" customFormat="false" ht="9.75" hidden="false" customHeight="true" outlineLevel="0" collapsed="false">
      <c r="A194" s="44"/>
      <c r="B194" s="44"/>
      <c r="C194" s="44"/>
      <c r="D194" s="44"/>
      <c r="E194" s="45"/>
      <c r="F194" s="45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5"/>
      <c r="R194" s="44"/>
      <c r="S194" s="44"/>
      <c r="T194" s="44"/>
      <c r="U194" s="44"/>
      <c r="V194" s="44"/>
      <c r="W194" s="44"/>
      <c r="X194" s="44"/>
      <c r="Y194" s="44"/>
      <c r="Z194" s="44"/>
    </row>
    <row r="195" customFormat="false" ht="9.75" hidden="false" customHeight="true" outlineLevel="0" collapsed="false">
      <c r="A195" s="44"/>
      <c r="B195" s="44"/>
      <c r="C195" s="44"/>
      <c r="D195" s="44"/>
      <c r="E195" s="45"/>
      <c r="F195" s="45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5"/>
      <c r="R195" s="44"/>
      <c r="S195" s="44"/>
      <c r="T195" s="44"/>
      <c r="U195" s="44"/>
      <c r="V195" s="44"/>
      <c r="W195" s="44"/>
      <c r="X195" s="44"/>
      <c r="Y195" s="44"/>
      <c r="Z195" s="44"/>
    </row>
    <row r="196" customFormat="false" ht="9.75" hidden="false" customHeight="true" outlineLevel="0" collapsed="false">
      <c r="A196" s="44"/>
      <c r="B196" s="44"/>
      <c r="C196" s="44"/>
      <c r="D196" s="44"/>
      <c r="E196" s="45"/>
      <c r="F196" s="45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5"/>
      <c r="R196" s="44"/>
      <c r="S196" s="44"/>
      <c r="T196" s="44"/>
      <c r="U196" s="44"/>
      <c r="V196" s="44"/>
      <c r="W196" s="44"/>
      <c r="X196" s="44"/>
      <c r="Y196" s="44"/>
      <c r="Z196" s="44"/>
    </row>
    <row r="197" customFormat="false" ht="9.75" hidden="false" customHeight="true" outlineLevel="0" collapsed="false">
      <c r="A197" s="44"/>
      <c r="B197" s="44"/>
      <c r="C197" s="44"/>
      <c r="D197" s="44"/>
      <c r="E197" s="45"/>
      <c r="F197" s="45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5"/>
      <c r="R197" s="44"/>
      <c r="S197" s="44"/>
      <c r="T197" s="44"/>
      <c r="U197" s="44"/>
      <c r="V197" s="44"/>
      <c r="W197" s="44"/>
      <c r="X197" s="44"/>
      <c r="Y197" s="44"/>
      <c r="Z197" s="44"/>
    </row>
    <row r="198" customFormat="false" ht="9.75" hidden="false" customHeight="true" outlineLevel="0" collapsed="false">
      <c r="A198" s="44"/>
      <c r="B198" s="44"/>
      <c r="C198" s="44"/>
      <c r="D198" s="44"/>
      <c r="E198" s="45"/>
      <c r="F198" s="45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5"/>
      <c r="R198" s="44"/>
      <c r="S198" s="44"/>
      <c r="T198" s="44"/>
      <c r="U198" s="44"/>
      <c r="V198" s="44"/>
      <c r="W198" s="44"/>
      <c r="X198" s="44"/>
      <c r="Y198" s="44"/>
      <c r="Z198" s="44"/>
    </row>
    <row r="199" customFormat="false" ht="9.75" hidden="false" customHeight="true" outlineLevel="0" collapsed="false">
      <c r="A199" s="44"/>
      <c r="B199" s="44"/>
      <c r="C199" s="44"/>
      <c r="D199" s="44"/>
      <c r="E199" s="45"/>
      <c r="F199" s="45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5"/>
      <c r="R199" s="44"/>
      <c r="S199" s="44"/>
      <c r="T199" s="44"/>
      <c r="U199" s="44"/>
      <c r="V199" s="44"/>
      <c r="W199" s="44"/>
      <c r="X199" s="44"/>
      <c r="Y199" s="44"/>
      <c r="Z199" s="44"/>
    </row>
    <row r="200" customFormat="false" ht="9.75" hidden="false" customHeight="true" outlineLevel="0" collapsed="false">
      <c r="A200" s="44"/>
      <c r="B200" s="44"/>
      <c r="C200" s="44"/>
      <c r="D200" s="44"/>
      <c r="E200" s="45"/>
      <c r="F200" s="45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5"/>
      <c r="R200" s="44"/>
      <c r="S200" s="44"/>
      <c r="T200" s="44"/>
      <c r="U200" s="44"/>
      <c r="V200" s="44"/>
      <c r="W200" s="44"/>
      <c r="X200" s="44"/>
      <c r="Y200" s="44"/>
      <c r="Z200" s="44"/>
    </row>
    <row r="201" customFormat="false" ht="9.75" hidden="false" customHeight="true" outlineLevel="0" collapsed="false">
      <c r="A201" s="44"/>
      <c r="B201" s="44"/>
      <c r="C201" s="44"/>
      <c r="D201" s="44"/>
      <c r="E201" s="45"/>
      <c r="F201" s="45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5"/>
      <c r="R201" s="44"/>
      <c r="S201" s="44"/>
      <c r="T201" s="44"/>
      <c r="U201" s="44"/>
      <c r="V201" s="44"/>
      <c r="W201" s="44"/>
      <c r="X201" s="44"/>
      <c r="Y201" s="44"/>
      <c r="Z201" s="44"/>
    </row>
    <row r="202" customFormat="false" ht="9.75" hidden="false" customHeight="true" outlineLevel="0" collapsed="false">
      <c r="A202" s="44"/>
      <c r="B202" s="44"/>
      <c r="C202" s="44"/>
      <c r="D202" s="44"/>
      <c r="E202" s="45"/>
      <c r="F202" s="45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5"/>
      <c r="R202" s="44"/>
      <c r="S202" s="44"/>
      <c r="T202" s="44"/>
      <c r="U202" s="44"/>
      <c r="V202" s="44"/>
      <c r="W202" s="44"/>
      <c r="X202" s="44"/>
      <c r="Y202" s="44"/>
      <c r="Z202" s="44"/>
    </row>
    <row r="203" customFormat="false" ht="9.75" hidden="false" customHeight="true" outlineLevel="0" collapsed="false">
      <c r="A203" s="44"/>
      <c r="B203" s="44"/>
      <c r="C203" s="44"/>
      <c r="D203" s="44"/>
      <c r="E203" s="45"/>
      <c r="F203" s="45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5"/>
      <c r="R203" s="44"/>
      <c r="S203" s="44"/>
      <c r="T203" s="44"/>
      <c r="U203" s="44"/>
      <c r="V203" s="44"/>
      <c r="W203" s="44"/>
      <c r="X203" s="44"/>
      <c r="Y203" s="44"/>
      <c r="Z203" s="44"/>
    </row>
    <row r="204" customFormat="false" ht="9.75" hidden="false" customHeight="true" outlineLevel="0" collapsed="false">
      <c r="A204" s="44"/>
      <c r="B204" s="44"/>
      <c r="C204" s="44"/>
      <c r="D204" s="44"/>
      <c r="E204" s="45"/>
      <c r="F204" s="45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5"/>
      <c r="R204" s="44"/>
      <c r="S204" s="44"/>
      <c r="T204" s="44"/>
      <c r="U204" s="44"/>
      <c r="V204" s="44"/>
      <c r="W204" s="44"/>
      <c r="X204" s="44"/>
      <c r="Y204" s="44"/>
      <c r="Z204" s="44"/>
    </row>
    <row r="205" customFormat="false" ht="9.75" hidden="false" customHeight="true" outlineLevel="0" collapsed="false">
      <c r="A205" s="44"/>
      <c r="B205" s="44"/>
      <c r="C205" s="44"/>
      <c r="D205" s="44"/>
      <c r="E205" s="45"/>
      <c r="F205" s="45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5"/>
      <c r="R205" s="44"/>
      <c r="S205" s="44"/>
      <c r="T205" s="44"/>
      <c r="U205" s="44"/>
      <c r="V205" s="44"/>
      <c r="W205" s="44"/>
      <c r="X205" s="44"/>
      <c r="Y205" s="44"/>
      <c r="Z205" s="44"/>
    </row>
    <row r="206" customFormat="false" ht="9.75" hidden="false" customHeight="true" outlineLevel="0" collapsed="false">
      <c r="A206" s="44"/>
      <c r="B206" s="44"/>
      <c r="C206" s="44"/>
      <c r="D206" s="44"/>
      <c r="E206" s="45"/>
      <c r="F206" s="45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5"/>
      <c r="R206" s="44"/>
      <c r="S206" s="44"/>
      <c r="T206" s="44"/>
      <c r="U206" s="44"/>
      <c r="V206" s="44"/>
      <c r="W206" s="44"/>
      <c r="X206" s="44"/>
      <c r="Y206" s="44"/>
      <c r="Z206" s="44"/>
    </row>
    <row r="207" customFormat="false" ht="9.75" hidden="false" customHeight="true" outlineLevel="0" collapsed="false">
      <c r="A207" s="44"/>
      <c r="B207" s="44"/>
      <c r="C207" s="44"/>
      <c r="D207" s="44"/>
      <c r="E207" s="45"/>
      <c r="F207" s="45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5"/>
      <c r="R207" s="44"/>
      <c r="S207" s="44"/>
      <c r="T207" s="44"/>
      <c r="U207" s="44"/>
      <c r="V207" s="44"/>
      <c r="W207" s="44"/>
      <c r="X207" s="44"/>
      <c r="Y207" s="44"/>
      <c r="Z207" s="44"/>
    </row>
    <row r="208" customFormat="false" ht="9.75" hidden="false" customHeight="true" outlineLevel="0" collapsed="false">
      <c r="A208" s="44"/>
      <c r="B208" s="44"/>
      <c r="C208" s="44"/>
      <c r="D208" s="44"/>
      <c r="E208" s="45"/>
      <c r="F208" s="45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5"/>
      <c r="R208" s="44"/>
      <c r="S208" s="44"/>
      <c r="T208" s="44"/>
      <c r="U208" s="44"/>
      <c r="V208" s="44"/>
      <c r="W208" s="44"/>
      <c r="X208" s="44"/>
      <c r="Y208" s="44"/>
      <c r="Z208" s="44"/>
    </row>
    <row r="209" customFormat="false" ht="9.75" hidden="false" customHeight="true" outlineLevel="0" collapsed="false">
      <c r="A209" s="44"/>
      <c r="B209" s="44"/>
      <c r="C209" s="44"/>
      <c r="D209" s="44"/>
      <c r="E209" s="45"/>
      <c r="F209" s="45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5"/>
      <c r="R209" s="44"/>
      <c r="S209" s="44"/>
      <c r="T209" s="44"/>
      <c r="U209" s="44"/>
      <c r="V209" s="44"/>
      <c r="W209" s="44"/>
      <c r="X209" s="44"/>
      <c r="Y209" s="44"/>
      <c r="Z209" s="44"/>
    </row>
    <row r="210" customFormat="false" ht="9.75" hidden="false" customHeight="true" outlineLevel="0" collapsed="false">
      <c r="A210" s="44"/>
      <c r="B210" s="44"/>
      <c r="C210" s="44"/>
      <c r="D210" s="44"/>
      <c r="E210" s="45"/>
      <c r="F210" s="45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5"/>
      <c r="R210" s="44"/>
      <c r="S210" s="44"/>
      <c r="T210" s="44"/>
      <c r="U210" s="44"/>
      <c r="V210" s="44"/>
      <c r="W210" s="44"/>
      <c r="X210" s="44"/>
      <c r="Y210" s="44"/>
      <c r="Z210" s="44"/>
    </row>
    <row r="211" customFormat="false" ht="9.75" hidden="false" customHeight="true" outlineLevel="0" collapsed="false">
      <c r="A211" s="44"/>
      <c r="B211" s="44"/>
      <c r="C211" s="44"/>
      <c r="D211" s="44"/>
      <c r="E211" s="45"/>
      <c r="F211" s="45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5"/>
      <c r="R211" s="44"/>
      <c r="S211" s="44"/>
      <c r="T211" s="44"/>
      <c r="U211" s="44"/>
      <c r="V211" s="44"/>
      <c r="W211" s="44"/>
      <c r="X211" s="44"/>
      <c r="Y211" s="44"/>
      <c r="Z211" s="44"/>
    </row>
    <row r="212" customFormat="false" ht="9.75" hidden="false" customHeight="true" outlineLevel="0" collapsed="false">
      <c r="A212" s="44"/>
      <c r="B212" s="44"/>
      <c r="C212" s="44"/>
      <c r="D212" s="44"/>
      <c r="E212" s="45"/>
      <c r="F212" s="45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5"/>
      <c r="R212" s="44"/>
      <c r="S212" s="44"/>
      <c r="T212" s="44"/>
      <c r="U212" s="44"/>
      <c r="V212" s="44"/>
      <c r="W212" s="44"/>
      <c r="X212" s="44"/>
      <c r="Y212" s="44"/>
      <c r="Z212" s="44"/>
    </row>
    <row r="213" customFormat="false" ht="9.75" hidden="false" customHeight="true" outlineLevel="0" collapsed="false">
      <c r="A213" s="44"/>
      <c r="B213" s="44"/>
      <c r="C213" s="44"/>
      <c r="D213" s="44"/>
      <c r="E213" s="45"/>
      <c r="F213" s="45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5"/>
      <c r="R213" s="44"/>
      <c r="S213" s="44"/>
      <c r="T213" s="44"/>
      <c r="U213" s="44"/>
      <c r="V213" s="44"/>
      <c r="W213" s="44"/>
      <c r="X213" s="44"/>
      <c r="Y213" s="44"/>
      <c r="Z213" s="44"/>
    </row>
    <row r="214" customFormat="false" ht="9.75" hidden="false" customHeight="true" outlineLevel="0" collapsed="false">
      <c r="A214" s="44"/>
      <c r="B214" s="44"/>
      <c r="C214" s="44"/>
      <c r="D214" s="44"/>
      <c r="E214" s="45"/>
      <c r="F214" s="45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5"/>
      <c r="R214" s="44"/>
      <c r="S214" s="44"/>
      <c r="T214" s="44"/>
      <c r="U214" s="44"/>
      <c r="V214" s="44"/>
      <c r="W214" s="44"/>
      <c r="X214" s="44"/>
      <c r="Y214" s="44"/>
      <c r="Z214" s="44"/>
    </row>
    <row r="215" customFormat="false" ht="9.75" hidden="false" customHeight="true" outlineLevel="0" collapsed="false">
      <c r="A215" s="44"/>
      <c r="B215" s="44"/>
      <c r="C215" s="44"/>
      <c r="D215" s="44"/>
      <c r="E215" s="45"/>
      <c r="F215" s="45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5"/>
      <c r="R215" s="44"/>
      <c r="S215" s="44"/>
      <c r="T215" s="44"/>
      <c r="U215" s="44"/>
      <c r="V215" s="44"/>
      <c r="W215" s="44"/>
      <c r="X215" s="44"/>
      <c r="Y215" s="44"/>
      <c r="Z215" s="44"/>
    </row>
    <row r="216" customFormat="false" ht="9.75" hidden="false" customHeight="true" outlineLevel="0" collapsed="false">
      <c r="A216" s="44"/>
      <c r="B216" s="44"/>
      <c r="C216" s="44"/>
      <c r="D216" s="44"/>
      <c r="E216" s="45"/>
      <c r="F216" s="45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5"/>
      <c r="R216" s="44"/>
      <c r="S216" s="44"/>
      <c r="T216" s="44"/>
      <c r="U216" s="44"/>
      <c r="V216" s="44"/>
      <c r="W216" s="44"/>
      <c r="X216" s="44"/>
      <c r="Y216" s="44"/>
      <c r="Z216" s="44"/>
    </row>
    <row r="217" customFormat="false" ht="9.75" hidden="false" customHeight="true" outlineLevel="0" collapsed="false">
      <c r="A217" s="44"/>
      <c r="B217" s="44"/>
      <c r="C217" s="44"/>
      <c r="D217" s="44"/>
      <c r="E217" s="45"/>
      <c r="F217" s="45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5"/>
      <c r="R217" s="44"/>
      <c r="S217" s="44"/>
      <c r="T217" s="44"/>
      <c r="U217" s="44"/>
      <c r="V217" s="44"/>
      <c r="W217" s="44"/>
      <c r="X217" s="44"/>
      <c r="Y217" s="44"/>
      <c r="Z217" s="44"/>
    </row>
    <row r="218" customFormat="false" ht="9.75" hidden="false" customHeight="true" outlineLevel="0" collapsed="false">
      <c r="A218" s="44"/>
      <c r="B218" s="44"/>
      <c r="C218" s="44"/>
      <c r="D218" s="44"/>
      <c r="E218" s="45"/>
      <c r="F218" s="45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5"/>
      <c r="R218" s="44"/>
      <c r="S218" s="44"/>
      <c r="T218" s="44"/>
      <c r="U218" s="44"/>
      <c r="V218" s="44"/>
      <c r="W218" s="44"/>
      <c r="X218" s="44"/>
      <c r="Y218" s="44"/>
      <c r="Z218" s="44"/>
    </row>
    <row r="219" customFormat="false" ht="9.75" hidden="false" customHeight="true" outlineLevel="0" collapsed="false">
      <c r="A219" s="44"/>
      <c r="B219" s="44"/>
      <c r="C219" s="44"/>
      <c r="D219" s="44"/>
      <c r="E219" s="45"/>
      <c r="F219" s="45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5"/>
      <c r="R219" s="44"/>
      <c r="S219" s="44"/>
      <c r="T219" s="44"/>
      <c r="U219" s="44"/>
      <c r="V219" s="44"/>
      <c r="W219" s="44"/>
      <c r="X219" s="44"/>
      <c r="Y219" s="44"/>
      <c r="Z219" s="44"/>
    </row>
    <row r="220" customFormat="false" ht="9.75" hidden="false" customHeight="true" outlineLevel="0" collapsed="false">
      <c r="A220" s="44"/>
      <c r="B220" s="44"/>
      <c r="C220" s="44"/>
      <c r="D220" s="44"/>
      <c r="E220" s="45"/>
      <c r="F220" s="45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5"/>
      <c r="R220" s="44"/>
      <c r="S220" s="44"/>
      <c r="T220" s="44"/>
      <c r="U220" s="44"/>
      <c r="V220" s="44"/>
      <c r="W220" s="44"/>
      <c r="X220" s="44"/>
      <c r="Y220" s="44"/>
      <c r="Z220" s="44"/>
    </row>
    <row r="221" customFormat="false" ht="9.75" hidden="false" customHeight="true" outlineLevel="0" collapsed="false">
      <c r="A221" s="44"/>
      <c r="B221" s="44"/>
      <c r="C221" s="44"/>
      <c r="D221" s="44"/>
      <c r="E221" s="45"/>
      <c r="F221" s="45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5"/>
      <c r="R221" s="44"/>
      <c r="S221" s="44"/>
      <c r="T221" s="44"/>
      <c r="U221" s="44"/>
      <c r="V221" s="44"/>
      <c r="W221" s="44"/>
      <c r="X221" s="44"/>
      <c r="Y221" s="44"/>
      <c r="Z221" s="44"/>
    </row>
    <row r="222" customFormat="false" ht="9.75" hidden="false" customHeight="true" outlineLevel="0" collapsed="false">
      <c r="A222" s="44"/>
      <c r="B222" s="44"/>
      <c r="C222" s="44"/>
      <c r="D222" s="44"/>
      <c r="E222" s="45"/>
      <c r="F222" s="45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5"/>
      <c r="R222" s="44"/>
      <c r="S222" s="44"/>
      <c r="T222" s="44"/>
      <c r="U222" s="44"/>
      <c r="V222" s="44"/>
      <c r="W222" s="44"/>
      <c r="X222" s="44"/>
      <c r="Y222" s="44"/>
      <c r="Z222" s="44"/>
    </row>
    <row r="223" customFormat="false" ht="9.75" hidden="false" customHeight="true" outlineLevel="0" collapsed="false">
      <c r="A223" s="44"/>
      <c r="B223" s="44"/>
      <c r="C223" s="44"/>
      <c r="D223" s="44"/>
      <c r="E223" s="45"/>
      <c r="F223" s="45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5"/>
      <c r="R223" s="44"/>
      <c r="S223" s="44"/>
      <c r="T223" s="44"/>
      <c r="U223" s="44"/>
      <c r="V223" s="44"/>
      <c r="W223" s="44"/>
      <c r="X223" s="44"/>
      <c r="Y223" s="44"/>
      <c r="Z223" s="44"/>
    </row>
    <row r="224" customFormat="false" ht="9.75" hidden="false" customHeight="true" outlineLevel="0" collapsed="false">
      <c r="A224" s="44"/>
      <c r="B224" s="44"/>
      <c r="C224" s="44"/>
      <c r="D224" s="44"/>
      <c r="E224" s="45"/>
      <c r="F224" s="45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5"/>
      <c r="R224" s="44"/>
      <c r="S224" s="44"/>
      <c r="T224" s="44"/>
      <c r="U224" s="44"/>
      <c r="V224" s="44"/>
      <c r="W224" s="44"/>
      <c r="X224" s="44"/>
      <c r="Y224" s="44"/>
      <c r="Z224" s="44"/>
    </row>
    <row r="225" customFormat="false" ht="9.75" hidden="false" customHeight="true" outlineLevel="0" collapsed="false">
      <c r="A225" s="44"/>
      <c r="B225" s="44"/>
      <c r="C225" s="44"/>
      <c r="D225" s="44"/>
      <c r="E225" s="45"/>
      <c r="F225" s="45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5"/>
      <c r="R225" s="44"/>
      <c r="S225" s="44"/>
      <c r="T225" s="44"/>
      <c r="U225" s="44"/>
      <c r="V225" s="44"/>
      <c r="W225" s="44"/>
      <c r="X225" s="44"/>
      <c r="Y225" s="44"/>
      <c r="Z225" s="44"/>
    </row>
    <row r="226" customFormat="false" ht="9.75" hidden="false" customHeight="true" outlineLevel="0" collapsed="false">
      <c r="A226" s="44"/>
      <c r="B226" s="44"/>
      <c r="C226" s="44"/>
      <c r="D226" s="44"/>
      <c r="E226" s="45"/>
      <c r="F226" s="45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5"/>
      <c r="R226" s="44"/>
      <c r="S226" s="44"/>
      <c r="T226" s="44"/>
      <c r="U226" s="44"/>
      <c r="V226" s="44"/>
      <c r="W226" s="44"/>
      <c r="X226" s="44"/>
      <c r="Y226" s="44"/>
      <c r="Z226" s="44"/>
    </row>
    <row r="227" customFormat="false" ht="9.75" hidden="false" customHeight="true" outlineLevel="0" collapsed="false">
      <c r="A227" s="44"/>
      <c r="B227" s="44"/>
      <c r="C227" s="44"/>
      <c r="D227" s="44"/>
      <c r="E227" s="45"/>
      <c r="F227" s="45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5"/>
      <c r="R227" s="44"/>
      <c r="S227" s="44"/>
      <c r="T227" s="44"/>
      <c r="U227" s="44"/>
      <c r="V227" s="44"/>
      <c r="W227" s="44"/>
      <c r="X227" s="44"/>
      <c r="Y227" s="44"/>
      <c r="Z227" s="44"/>
    </row>
    <row r="228" customFormat="false" ht="9.75" hidden="false" customHeight="true" outlineLevel="0" collapsed="false">
      <c r="A228" s="44"/>
      <c r="B228" s="44"/>
      <c r="C228" s="44"/>
      <c r="D228" s="44"/>
      <c r="E228" s="45"/>
      <c r="F228" s="45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5"/>
      <c r="R228" s="44"/>
      <c r="S228" s="44"/>
      <c r="T228" s="44"/>
      <c r="U228" s="44"/>
      <c r="V228" s="44"/>
      <c r="W228" s="44"/>
      <c r="X228" s="44"/>
      <c r="Y228" s="44"/>
      <c r="Z228" s="44"/>
    </row>
    <row r="229" customFormat="false" ht="9.75" hidden="false" customHeight="true" outlineLevel="0" collapsed="false">
      <c r="A229" s="44"/>
      <c r="B229" s="44"/>
      <c r="C229" s="44"/>
      <c r="D229" s="44"/>
      <c r="E229" s="45"/>
      <c r="F229" s="45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5"/>
      <c r="R229" s="44"/>
      <c r="S229" s="44"/>
      <c r="T229" s="44"/>
      <c r="U229" s="44"/>
      <c r="V229" s="44"/>
      <c r="W229" s="44"/>
      <c r="X229" s="44"/>
      <c r="Y229" s="44"/>
      <c r="Z229" s="44"/>
    </row>
    <row r="230" customFormat="false" ht="9.75" hidden="false" customHeight="true" outlineLevel="0" collapsed="false">
      <c r="A230" s="44"/>
      <c r="B230" s="44"/>
      <c r="C230" s="44"/>
      <c r="D230" s="44"/>
      <c r="E230" s="45"/>
      <c r="F230" s="45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5"/>
      <c r="R230" s="44"/>
      <c r="S230" s="44"/>
      <c r="T230" s="44"/>
      <c r="U230" s="44"/>
      <c r="V230" s="44"/>
      <c r="W230" s="44"/>
      <c r="X230" s="44"/>
      <c r="Y230" s="44"/>
      <c r="Z230" s="44"/>
    </row>
    <row r="231" customFormat="false" ht="9.75" hidden="false" customHeight="true" outlineLevel="0" collapsed="false">
      <c r="A231" s="44"/>
      <c r="B231" s="44"/>
      <c r="C231" s="44"/>
      <c r="D231" s="44"/>
      <c r="E231" s="45"/>
      <c r="F231" s="45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5"/>
      <c r="R231" s="44"/>
      <c r="S231" s="44"/>
      <c r="T231" s="44"/>
      <c r="U231" s="44"/>
      <c r="V231" s="44"/>
      <c r="W231" s="44"/>
      <c r="X231" s="44"/>
      <c r="Y231" s="44"/>
      <c r="Z231" s="44"/>
    </row>
    <row r="232" customFormat="false" ht="9.75" hidden="false" customHeight="true" outlineLevel="0" collapsed="false">
      <c r="A232" s="44"/>
      <c r="B232" s="44"/>
      <c r="C232" s="44"/>
      <c r="D232" s="44"/>
      <c r="E232" s="45"/>
      <c r="F232" s="45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5"/>
      <c r="R232" s="44"/>
      <c r="S232" s="44"/>
      <c r="T232" s="44"/>
      <c r="U232" s="44"/>
      <c r="V232" s="44"/>
      <c r="W232" s="44"/>
      <c r="X232" s="44"/>
      <c r="Y232" s="44"/>
      <c r="Z232" s="44"/>
    </row>
    <row r="233" customFormat="false" ht="9.75" hidden="false" customHeight="true" outlineLevel="0" collapsed="false">
      <c r="A233" s="44"/>
      <c r="B233" s="44"/>
      <c r="C233" s="44"/>
      <c r="D233" s="44"/>
      <c r="E233" s="45"/>
      <c r="F233" s="45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5"/>
      <c r="R233" s="44"/>
      <c r="S233" s="44"/>
      <c r="T233" s="44"/>
      <c r="U233" s="44"/>
      <c r="V233" s="44"/>
      <c r="W233" s="44"/>
      <c r="X233" s="44"/>
      <c r="Y233" s="44"/>
      <c r="Z233" s="44"/>
    </row>
    <row r="234" customFormat="false" ht="9.75" hidden="false" customHeight="true" outlineLevel="0" collapsed="false">
      <c r="A234" s="44"/>
      <c r="B234" s="44"/>
      <c r="C234" s="44"/>
      <c r="D234" s="44"/>
      <c r="E234" s="45"/>
      <c r="F234" s="45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5"/>
      <c r="R234" s="44"/>
      <c r="S234" s="44"/>
      <c r="T234" s="44"/>
      <c r="U234" s="44"/>
      <c r="V234" s="44"/>
      <c r="W234" s="44"/>
      <c r="X234" s="44"/>
      <c r="Y234" s="44"/>
      <c r="Z234" s="44"/>
    </row>
    <row r="235" customFormat="false" ht="9.75" hidden="false" customHeight="true" outlineLevel="0" collapsed="false">
      <c r="A235" s="44"/>
      <c r="B235" s="44"/>
      <c r="C235" s="44"/>
      <c r="D235" s="44"/>
      <c r="E235" s="45"/>
      <c r="F235" s="45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5"/>
      <c r="R235" s="44"/>
      <c r="S235" s="44"/>
      <c r="T235" s="44"/>
      <c r="U235" s="44"/>
      <c r="V235" s="44"/>
      <c r="W235" s="44"/>
      <c r="X235" s="44"/>
      <c r="Y235" s="44"/>
      <c r="Z235" s="44"/>
    </row>
    <row r="236" customFormat="false" ht="9.75" hidden="false" customHeight="true" outlineLevel="0" collapsed="false">
      <c r="A236" s="44"/>
      <c r="B236" s="44"/>
      <c r="C236" s="44"/>
      <c r="D236" s="44"/>
      <c r="E236" s="45"/>
      <c r="F236" s="45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5"/>
      <c r="R236" s="44"/>
      <c r="S236" s="44"/>
      <c r="T236" s="44"/>
      <c r="U236" s="44"/>
      <c r="V236" s="44"/>
      <c r="W236" s="44"/>
      <c r="X236" s="44"/>
      <c r="Y236" s="44"/>
      <c r="Z236" s="44"/>
    </row>
    <row r="237" customFormat="false" ht="9.75" hidden="false" customHeight="true" outlineLevel="0" collapsed="false">
      <c r="A237" s="44"/>
      <c r="B237" s="44"/>
      <c r="C237" s="44"/>
      <c r="D237" s="44"/>
      <c r="E237" s="45"/>
      <c r="F237" s="45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5"/>
      <c r="R237" s="44"/>
      <c r="S237" s="44"/>
      <c r="T237" s="44"/>
      <c r="U237" s="44"/>
      <c r="V237" s="44"/>
      <c r="W237" s="44"/>
      <c r="X237" s="44"/>
      <c r="Y237" s="44"/>
      <c r="Z237" s="44"/>
    </row>
    <row r="238" customFormat="false" ht="9.75" hidden="false" customHeight="true" outlineLevel="0" collapsed="false">
      <c r="A238" s="44"/>
      <c r="B238" s="44"/>
      <c r="C238" s="44"/>
      <c r="D238" s="44"/>
      <c r="E238" s="45"/>
      <c r="F238" s="45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5"/>
      <c r="R238" s="44"/>
      <c r="S238" s="44"/>
      <c r="T238" s="44"/>
      <c r="U238" s="44"/>
      <c r="V238" s="44"/>
      <c r="W238" s="44"/>
      <c r="X238" s="44"/>
      <c r="Y238" s="44"/>
      <c r="Z238" s="44"/>
    </row>
    <row r="239" customFormat="false" ht="9.75" hidden="false" customHeight="true" outlineLevel="0" collapsed="false">
      <c r="A239" s="44"/>
      <c r="B239" s="44"/>
      <c r="C239" s="44"/>
      <c r="D239" s="44"/>
      <c r="E239" s="45"/>
      <c r="F239" s="45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5"/>
      <c r="R239" s="44"/>
      <c r="S239" s="44"/>
      <c r="T239" s="44"/>
      <c r="U239" s="44"/>
      <c r="V239" s="44"/>
      <c r="W239" s="44"/>
      <c r="X239" s="44"/>
      <c r="Y239" s="44"/>
      <c r="Z239" s="44"/>
    </row>
    <row r="240" customFormat="false" ht="9.75" hidden="false" customHeight="true" outlineLevel="0" collapsed="false">
      <c r="A240" s="44"/>
      <c r="B240" s="44"/>
      <c r="C240" s="44"/>
      <c r="D240" s="44"/>
      <c r="E240" s="45"/>
      <c r="F240" s="45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5"/>
      <c r="R240" s="44"/>
      <c r="S240" s="44"/>
      <c r="T240" s="44"/>
      <c r="U240" s="44"/>
      <c r="V240" s="44"/>
      <c r="W240" s="44"/>
      <c r="X240" s="44"/>
      <c r="Y240" s="44"/>
      <c r="Z240" s="44"/>
    </row>
    <row r="241" customFormat="false" ht="9.75" hidden="false" customHeight="true" outlineLevel="0" collapsed="false">
      <c r="A241" s="44"/>
      <c r="B241" s="44"/>
      <c r="C241" s="44"/>
      <c r="D241" s="44"/>
      <c r="E241" s="45"/>
      <c r="F241" s="45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5"/>
      <c r="R241" s="44"/>
      <c r="S241" s="44"/>
      <c r="T241" s="44"/>
      <c r="U241" s="44"/>
      <c r="V241" s="44"/>
      <c r="W241" s="44"/>
      <c r="X241" s="44"/>
      <c r="Y241" s="44"/>
      <c r="Z241" s="44"/>
    </row>
    <row r="242" customFormat="false" ht="9.75" hidden="false" customHeight="true" outlineLevel="0" collapsed="false">
      <c r="A242" s="44"/>
      <c r="B242" s="44"/>
      <c r="C242" s="44"/>
      <c r="D242" s="44"/>
      <c r="E242" s="45"/>
      <c r="F242" s="45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5"/>
      <c r="R242" s="44"/>
      <c r="S242" s="44"/>
      <c r="T242" s="44"/>
      <c r="U242" s="44"/>
      <c r="V242" s="44"/>
      <c r="W242" s="44"/>
      <c r="X242" s="44"/>
      <c r="Y242" s="44"/>
      <c r="Z242" s="44"/>
    </row>
    <row r="243" customFormat="false" ht="9.75" hidden="false" customHeight="true" outlineLevel="0" collapsed="false">
      <c r="A243" s="44"/>
      <c r="B243" s="44"/>
      <c r="C243" s="44"/>
      <c r="D243" s="44"/>
      <c r="E243" s="45"/>
      <c r="F243" s="45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5"/>
      <c r="R243" s="44"/>
      <c r="S243" s="44"/>
      <c r="T243" s="44"/>
      <c r="U243" s="44"/>
      <c r="V243" s="44"/>
      <c r="W243" s="44"/>
      <c r="X243" s="44"/>
      <c r="Y243" s="44"/>
      <c r="Z243" s="44"/>
    </row>
    <row r="244" customFormat="false" ht="9.75" hidden="false" customHeight="true" outlineLevel="0" collapsed="false">
      <c r="A244" s="44"/>
      <c r="B244" s="44"/>
      <c r="C244" s="44"/>
      <c r="D244" s="44"/>
      <c r="E244" s="45"/>
      <c r="F244" s="45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5"/>
      <c r="R244" s="44"/>
      <c r="S244" s="44"/>
      <c r="T244" s="44"/>
      <c r="U244" s="44"/>
      <c r="V244" s="44"/>
      <c r="W244" s="44"/>
      <c r="X244" s="44"/>
      <c r="Y244" s="44"/>
      <c r="Z244" s="44"/>
    </row>
    <row r="245" customFormat="false" ht="9.75" hidden="false" customHeight="true" outlineLevel="0" collapsed="false">
      <c r="A245" s="44"/>
      <c r="B245" s="44"/>
      <c r="C245" s="44"/>
      <c r="D245" s="44"/>
      <c r="E245" s="45"/>
      <c r="F245" s="45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5"/>
      <c r="R245" s="44"/>
      <c r="S245" s="44"/>
      <c r="T245" s="44"/>
      <c r="U245" s="44"/>
      <c r="V245" s="44"/>
      <c r="W245" s="44"/>
      <c r="X245" s="44"/>
      <c r="Y245" s="44"/>
      <c r="Z245" s="44"/>
    </row>
    <row r="246" customFormat="false" ht="9.75" hidden="false" customHeight="true" outlineLevel="0" collapsed="false">
      <c r="A246" s="44"/>
      <c r="B246" s="44"/>
      <c r="C246" s="44"/>
      <c r="D246" s="44"/>
      <c r="E246" s="45"/>
      <c r="F246" s="45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5"/>
      <c r="R246" s="44"/>
      <c r="S246" s="44"/>
      <c r="T246" s="44"/>
      <c r="U246" s="44"/>
      <c r="V246" s="44"/>
      <c r="W246" s="44"/>
      <c r="X246" s="44"/>
      <c r="Y246" s="44"/>
      <c r="Z246" s="44"/>
    </row>
    <row r="247" customFormat="false" ht="9.75" hidden="false" customHeight="true" outlineLevel="0" collapsed="false">
      <c r="A247" s="44"/>
      <c r="B247" s="44"/>
      <c r="C247" s="44"/>
      <c r="D247" s="44"/>
      <c r="E247" s="45"/>
      <c r="F247" s="45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5"/>
      <c r="R247" s="44"/>
      <c r="S247" s="44"/>
      <c r="T247" s="44"/>
      <c r="U247" s="44"/>
      <c r="V247" s="44"/>
      <c r="W247" s="44"/>
      <c r="X247" s="44"/>
      <c r="Y247" s="44"/>
      <c r="Z247" s="44"/>
    </row>
    <row r="248" customFormat="false" ht="9.75" hidden="false" customHeight="true" outlineLevel="0" collapsed="false">
      <c r="A248" s="44"/>
      <c r="B248" s="44"/>
      <c r="C248" s="44"/>
      <c r="D248" s="44"/>
      <c r="E248" s="45"/>
      <c r="F248" s="45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5"/>
      <c r="R248" s="44"/>
      <c r="S248" s="44"/>
      <c r="T248" s="44"/>
      <c r="U248" s="44"/>
      <c r="V248" s="44"/>
      <c r="W248" s="44"/>
      <c r="X248" s="44"/>
      <c r="Y248" s="44"/>
      <c r="Z248" s="44"/>
    </row>
    <row r="249" customFormat="false" ht="9.75" hidden="false" customHeight="true" outlineLevel="0" collapsed="false">
      <c r="A249" s="44"/>
      <c r="B249" s="44"/>
      <c r="C249" s="44"/>
      <c r="D249" s="44"/>
      <c r="E249" s="45"/>
      <c r="F249" s="45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5"/>
      <c r="R249" s="44"/>
      <c r="S249" s="44"/>
      <c r="T249" s="44"/>
      <c r="U249" s="44"/>
      <c r="V249" s="44"/>
      <c r="W249" s="44"/>
      <c r="X249" s="44"/>
      <c r="Y249" s="44"/>
      <c r="Z249" s="44"/>
    </row>
    <row r="250" customFormat="false" ht="9.75" hidden="false" customHeight="true" outlineLevel="0" collapsed="false">
      <c r="A250" s="44"/>
      <c r="B250" s="44"/>
      <c r="C250" s="44"/>
      <c r="D250" s="44"/>
      <c r="E250" s="45"/>
      <c r="F250" s="45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5"/>
      <c r="R250" s="44"/>
      <c r="S250" s="44"/>
      <c r="T250" s="44"/>
      <c r="U250" s="44"/>
      <c r="V250" s="44"/>
      <c r="W250" s="44"/>
      <c r="X250" s="44"/>
      <c r="Y250" s="44"/>
      <c r="Z250" s="44"/>
    </row>
    <row r="251" customFormat="false" ht="9.75" hidden="false" customHeight="true" outlineLevel="0" collapsed="false">
      <c r="A251" s="44"/>
      <c r="B251" s="44"/>
      <c r="C251" s="44"/>
      <c r="D251" s="44"/>
      <c r="E251" s="45"/>
      <c r="F251" s="45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5"/>
      <c r="R251" s="44"/>
      <c r="S251" s="44"/>
      <c r="T251" s="44"/>
      <c r="U251" s="44"/>
      <c r="V251" s="44"/>
      <c r="W251" s="44"/>
      <c r="X251" s="44"/>
      <c r="Y251" s="44"/>
      <c r="Z251" s="44"/>
    </row>
    <row r="252" customFormat="false" ht="9.75" hidden="false" customHeight="true" outlineLevel="0" collapsed="false">
      <c r="A252" s="44"/>
      <c r="B252" s="44"/>
      <c r="C252" s="44"/>
      <c r="D252" s="44"/>
      <c r="E252" s="45"/>
      <c r="F252" s="45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5"/>
      <c r="R252" s="44"/>
      <c r="S252" s="44"/>
      <c r="T252" s="44"/>
      <c r="U252" s="44"/>
      <c r="V252" s="44"/>
      <c r="W252" s="44"/>
      <c r="X252" s="44"/>
      <c r="Y252" s="44"/>
      <c r="Z252" s="44"/>
    </row>
    <row r="253" customFormat="false" ht="9.75" hidden="false" customHeight="true" outlineLevel="0" collapsed="false">
      <c r="A253" s="44"/>
      <c r="B253" s="44"/>
      <c r="C253" s="44"/>
      <c r="D253" s="44"/>
      <c r="E253" s="45"/>
      <c r="F253" s="45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5"/>
      <c r="R253" s="44"/>
      <c r="S253" s="44"/>
      <c r="T253" s="44"/>
      <c r="U253" s="44"/>
      <c r="V253" s="44"/>
      <c r="W253" s="44"/>
      <c r="X253" s="44"/>
      <c r="Y253" s="44"/>
      <c r="Z253" s="44"/>
    </row>
    <row r="254" customFormat="false" ht="9.75" hidden="false" customHeight="true" outlineLevel="0" collapsed="false">
      <c r="A254" s="44"/>
      <c r="B254" s="44"/>
      <c r="C254" s="44"/>
      <c r="D254" s="44"/>
      <c r="E254" s="45"/>
      <c r="F254" s="45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5"/>
      <c r="R254" s="44"/>
      <c r="S254" s="44"/>
      <c r="T254" s="44"/>
      <c r="U254" s="44"/>
      <c r="V254" s="44"/>
      <c r="W254" s="44"/>
      <c r="X254" s="44"/>
      <c r="Y254" s="44"/>
      <c r="Z254" s="44"/>
    </row>
    <row r="255" customFormat="false" ht="9.75" hidden="false" customHeight="true" outlineLevel="0" collapsed="false">
      <c r="A255" s="44"/>
      <c r="B255" s="44"/>
      <c r="C255" s="44"/>
      <c r="D255" s="44"/>
      <c r="E255" s="45"/>
      <c r="F255" s="45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5"/>
      <c r="R255" s="44"/>
      <c r="S255" s="44"/>
      <c r="T255" s="44"/>
      <c r="U255" s="44"/>
      <c r="V255" s="44"/>
      <c r="W255" s="44"/>
      <c r="X255" s="44"/>
      <c r="Y255" s="44"/>
      <c r="Z255" s="44"/>
    </row>
    <row r="256" customFormat="false" ht="9.75" hidden="false" customHeight="true" outlineLevel="0" collapsed="false">
      <c r="A256" s="44"/>
      <c r="B256" s="44"/>
      <c r="C256" s="44"/>
      <c r="D256" s="44"/>
      <c r="E256" s="45"/>
      <c r="F256" s="45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5"/>
      <c r="R256" s="44"/>
      <c r="S256" s="44"/>
      <c r="T256" s="44"/>
      <c r="U256" s="44"/>
      <c r="V256" s="44"/>
      <c r="W256" s="44"/>
      <c r="X256" s="44"/>
      <c r="Y256" s="44"/>
      <c r="Z256" s="44"/>
    </row>
    <row r="257" customFormat="false" ht="9.75" hidden="false" customHeight="true" outlineLevel="0" collapsed="false">
      <c r="A257" s="44"/>
      <c r="B257" s="44"/>
      <c r="C257" s="44"/>
      <c r="D257" s="44"/>
      <c r="E257" s="45"/>
      <c r="F257" s="45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5"/>
      <c r="R257" s="44"/>
      <c r="S257" s="44"/>
      <c r="T257" s="44"/>
      <c r="U257" s="44"/>
      <c r="V257" s="44"/>
      <c r="W257" s="44"/>
      <c r="X257" s="44"/>
      <c r="Y257" s="44"/>
      <c r="Z257" s="44"/>
    </row>
    <row r="258" customFormat="false" ht="9.75" hidden="false" customHeight="true" outlineLevel="0" collapsed="false">
      <c r="A258" s="44"/>
      <c r="B258" s="44"/>
      <c r="C258" s="44"/>
      <c r="D258" s="44"/>
      <c r="E258" s="45"/>
      <c r="F258" s="45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5"/>
      <c r="R258" s="44"/>
      <c r="S258" s="44"/>
      <c r="T258" s="44"/>
      <c r="U258" s="44"/>
      <c r="V258" s="44"/>
      <c r="W258" s="44"/>
      <c r="X258" s="44"/>
      <c r="Y258" s="44"/>
      <c r="Z258" s="44"/>
    </row>
    <row r="259" customFormat="false" ht="9.75" hidden="false" customHeight="true" outlineLevel="0" collapsed="false">
      <c r="A259" s="44"/>
      <c r="B259" s="44"/>
      <c r="C259" s="44"/>
      <c r="D259" s="44"/>
      <c r="E259" s="45"/>
      <c r="F259" s="45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5"/>
      <c r="R259" s="44"/>
      <c r="S259" s="44"/>
      <c r="T259" s="44"/>
      <c r="U259" s="44"/>
      <c r="V259" s="44"/>
      <c r="W259" s="44"/>
      <c r="X259" s="44"/>
      <c r="Y259" s="44"/>
      <c r="Z259" s="44"/>
    </row>
    <row r="260" customFormat="false" ht="9.75" hidden="false" customHeight="true" outlineLevel="0" collapsed="false">
      <c r="A260" s="44"/>
      <c r="B260" s="44"/>
      <c r="C260" s="44"/>
      <c r="D260" s="44"/>
      <c r="E260" s="45"/>
      <c r="F260" s="45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5"/>
      <c r="R260" s="44"/>
      <c r="S260" s="44"/>
      <c r="T260" s="44"/>
      <c r="U260" s="44"/>
      <c r="V260" s="44"/>
      <c r="W260" s="44"/>
      <c r="X260" s="44"/>
      <c r="Y260" s="44"/>
      <c r="Z260" s="44"/>
    </row>
    <row r="261" customFormat="false" ht="9.75" hidden="false" customHeight="true" outlineLevel="0" collapsed="false">
      <c r="A261" s="44"/>
      <c r="B261" s="44"/>
      <c r="C261" s="44"/>
      <c r="D261" s="44"/>
      <c r="E261" s="45"/>
      <c r="F261" s="45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5"/>
      <c r="R261" s="44"/>
      <c r="S261" s="44"/>
      <c r="T261" s="44"/>
      <c r="U261" s="44"/>
      <c r="V261" s="44"/>
      <c r="W261" s="44"/>
      <c r="X261" s="44"/>
      <c r="Y261" s="44"/>
      <c r="Z261" s="44"/>
    </row>
    <row r="262" customFormat="false" ht="9.75" hidden="false" customHeight="true" outlineLevel="0" collapsed="false">
      <c r="A262" s="44"/>
      <c r="B262" s="44"/>
      <c r="C262" s="44"/>
      <c r="D262" s="44"/>
      <c r="E262" s="45"/>
      <c r="F262" s="45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5"/>
      <c r="R262" s="44"/>
      <c r="S262" s="44"/>
      <c r="T262" s="44"/>
      <c r="U262" s="44"/>
      <c r="V262" s="44"/>
      <c r="W262" s="44"/>
      <c r="X262" s="44"/>
      <c r="Y262" s="44"/>
      <c r="Z262" s="44"/>
    </row>
    <row r="263" customFormat="false" ht="9.75" hidden="false" customHeight="true" outlineLevel="0" collapsed="false">
      <c r="A263" s="44"/>
      <c r="B263" s="44"/>
      <c r="C263" s="44"/>
      <c r="D263" s="44"/>
      <c r="E263" s="45"/>
      <c r="F263" s="45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5"/>
      <c r="R263" s="44"/>
      <c r="S263" s="44"/>
      <c r="T263" s="44"/>
      <c r="U263" s="44"/>
      <c r="V263" s="44"/>
      <c r="W263" s="44"/>
      <c r="X263" s="44"/>
      <c r="Y263" s="44"/>
      <c r="Z263" s="44"/>
    </row>
    <row r="264" customFormat="false" ht="9.75" hidden="false" customHeight="true" outlineLevel="0" collapsed="false">
      <c r="A264" s="44"/>
      <c r="B264" s="44"/>
      <c r="C264" s="44"/>
      <c r="D264" s="44"/>
      <c r="E264" s="45"/>
      <c r="F264" s="45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5"/>
      <c r="R264" s="44"/>
      <c r="S264" s="44"/>
      <c r="T264" s="44"/>
      <c r="U264" s="44"/>
      <c r="V264" s="44"/>
      <c r="W264" s="44"/>
      <c r="X264" s="44"/>
      <c r="Y264" s="44"/>
      <c r="Z264" s="44"/>
    </row>
    <row r="265" customFormat="false" ht="9.75" hidden="false" customHeight="true" outlineLevel="0" collapsed="false">
      <c r="A265" s="44"/>
      <c r="B265" s="44"/>
      <c r="C265" s="44"/>
      <c r="D265" s="44"/>
      <c r="E265" s="45"/>
      <c r="F265" s="45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5"/>
      <c r="R265" s="44"/>
      <c r="S265" s="44"/>
      <c r="T265" s="44"/>
      <c r="U265" s="44"/>
      <c r="V265" s="44"/>
      <c r="W265" s="44"/>
      <c r="X265" s="44"/>
      <c r="Y265" s="44"/>
      <c r="Z265" s="44"/>
    </row>
    <row r="266" customFormat="false" ht="9.75" hidden="false" customHeight="true" outlineLevel="0" collapsed="false">
      <c r="A266" s="44"/>
      <c r="B266" s="44"/>
      <c r="C266" s="44"/>
      <c r="D266" s="44"/>
      <c r="E266" s="45"/>
      <c r="F266" s="45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5"/>
      <c r="R266" s="44"/>
      <c r="S266" s="44"/>
      <c r="T266" s="44"/>
      <c r="U266" s="44"/>
      <c r="V266" s="44"/>
      <c r="W266" s="44"/>
      <c r="X266" s="44"/>
      <c r="Y266" s="44"/>
      <c r="Z266" s="44"/>
    </row>
    <row r="267" customFormat="false" ht="9.75" hidden="false" customHeight="true" outlineLevel="0" collapsed="false">
      <c r="A267" s="44"/>
      <c r="B267" s="44"/>
      <c r="C267" s="44"/>
      <c r="D267" s="44"/>
      <c r="E267" s="45"/>
      <c r="F267" s="45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5"/>
      <c r="R267" s="44"/>
      <c r="S267" s="44"/>
      <c r="T267" s="44"/>
      <c r="U267" s="44"/>
      <c r="V267" s="44"/>
      <c r="W267" s="44"/>
      <c r="X267" s="44"/>
      <c r="Y267" s="44"/>
      <c r="Z267" s="44"/>
    </row>
    <row r="268" customFormat="false" ht="9.75" hidden="false" customHeight="true" outlineLevel="0" collapsed="false">
      <c r="A268" s="44"/>
      <c r="B268" s="44"/>
      <c r="C268" s="44"/>
      <c r="D268" s="44"/>
      <c r="E268" s="45"/>
      <c r="F268" s="45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5"/>
      <c r="R268" s="44"/>
      <c r="S268" s="44"/>
      <c r="T268" s="44"/>
      <c r="U268" s="44"/>
      <c r="V268" s="44"/>
      <c r="W268" s="44"/>
      <c r="X268" s="44"/>
      <c r="Y268" s="44"/>
      <c r="Z268" s="44"/>
    </row>
    <row r="269" customFormat="false" ht="9.75" hidden="false" customHeight="true" outlineLevel="0" collapsed="false">
      <c r="A269" s="44"/>
      <c r="B269" s="44"/>
      <c r="C269" s="44"/>
      <c r="D269" s="44"/>
      <c r="E269" s="45"/>
      <c r="F269" s="45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5"/>
      <c r="R269" s="44"/>
      <c r="S269" s="44"/>
      <c r="T269" s="44"/>
      <c r="U269" s="44"/>
      <c r="V269" s="44"/>
      <c r="W269" s="44"/>
      <c r="X269" s="44"/>
      <c r="Y269" s="44"/>
      <c r="Z269" s="44"/>
    </row>
    <row r="270" customFormat="false" ht="9.75" hidden="false" customHeight="true" outlineLevel="0" collapsed="false">
      <c r="A270" s="44"/>
      <c r="B270" s="44"/>
      <c r="C270" s="44"/>
      <c r="D270" s="44"/>
      <c r="E270" s="45"/>
      <c r="F270" s="45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5"/>
      <c r="R270" s="44"/>
      <c r="S270" s="44"/>
      <c r="T270" s="44"/>
      <c r="U270" s="44"/>
      <c r="V270" s="44"/>
      <c r="W270" s="44"/>
      <c r="X270" s="44"/>
      <c r="Y270" s="44"/>
      <c r="Z270" s="44"/>
    </row>
    <row r="271" customFormat="false" ht="9.75" hidden="false" customHeight="true" outlineLevel="0" collapsed="false">
      <c r="A271" s="44"/>
      <c r="B271" s="44"/>
      <c r="C271" s="44"/>
      <c r="D271" s="44"/>
      <c r="E271" s="45"/>
      <c r="F271" s="45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5"/>
      <c r="R271" s="44"/>
      <c r="S271" s="44"/>
      <c r="T271" s="44"/>
      <c r="U271" s="44"/>
      <c r="V271" s="44"/>
      <c r="W271" s="44"/>
      <c r="X271" s="44"/>
      <c r="Y271" s="44"/>
      <c r="Z271" s="44"/>
    </row>
    <row r="272" customFormat="false" ht="9.75" hidden="false" customHeight="true" outlineLevel="0" collapsed="false">
      <c r="A272" s="44"/>
      <c r="B272" s="44"/>
      <c r="C272" s="44"/>
      <c r="D272" s="44"/>
      <c r="E272" s="45"/>
      <c r="F272" s="45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5"/>
      <c r="R272" s="44"/>
      <c r="S272" s="44"/>
      <c r="T272" s="44"/>
      <c r="U272" s="44"/>
      <c r="V272" s="44"/>
      <c r="W272" s="44"/>
      <c r="X272" s="44"/>
      <c r="Y272" s="44"/>
      <c r="Z272" s="44"/>
    </row>
    <row r="273" customFormat="false" ht="9.75" hidden="false" customHeight="true" outlineLevel="0" collapsed="false">
      <c r="A273" s="44"/>
      <c r="B273" s="44"/>
      <c r="C273" s="44"/>
      <c r="D273" s="44"/>
      <c r="E273" s="45"/>
      <c r="F273" s="45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5"/>
      <c r="R273" s="44"/>
      <c r="S273" s="44"/>
      <c r="T273" s="44"/>
      <c r="U273" s="44"/>
      <c r="V273" s="44"/>
      <c r="W273" s="44"/>
      <c r="X273" s="44"/>
      <c r="Y273" s="44"/>
      <c r="Z273" s="44"/>
    </row>
    <row r="274" customFormat="false" ht="9.75" hidden="false" customHeight="true" outlineLevel="0" collapsed="false">
      <c r="A274" s="44"/>
      <c r="B274" s="44"/>
      <c r="C274" s="44"/>
      <c r="D274" s="44"/>
      <c r="E274" s="45"/>
      <c r="F274" s="45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5"/>
      <c r="R274" s="44"/>
      <c r="S274" s="44"/>
      <c r="T274" s="44"/>
      <c r="U274" s="44"/>
      <c r="V274" s="44"/>
      <c r="W274" s="44"/>
      <c r="X274" s="44"/>
      <c r="Y274" s="44"/>
      <c r="Z274" s="44"/>
    </row>
    <row r="275" customFormat="false" ht="9.75" hidden="false" customHeight="true" outlineLevel="0" collapsed="false">
      <c r="A275" s="44"/>
      <c r="B275" s="44"/>
      <c r="C275" s="44"/>
      <c r="D275" s="44"/>
      <c r="E275" s="45"/>
      <c r="F275" s="45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5"/>
      <c r="R275" s="44"/>
      <c r="S275" s="44"/>
      <c r="T275" s="44"/>
      <c r="U275" s="44"/>
      <c r="V275" s="44"/>
      <c r="W275" s="44"/>
      <c r="X275" s="44"/>
      <c r="Y275" s="44"/>
      <c r="Z275" s="44"/>
    </row>
    <row r="276" customFormat="false" ht="9.75" hidden="false" customHeight="true" outlineLevel="0" collapsed="false">
      <c r="A276" s="44"/>
      <c r="B276" s="44"/>
      <c r="C276" s="44"/>
      <c r="D276" s="44"/>
      <c r="E276" s="45"/>
      <c r="F276" s="45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5"/>
      <c r="R276" s="44"/>
      <c r="S276" s="44"/>
      <c r="T276" s="44"/>
      <c r="U276" s="44"/>
      <c r="V276" s="44"/>
      <c r="W276" s="44"/>
      <c r="X276" s="44"/>
      <c r="Y276" s="44"/>
      <c r="Z276" s="44"/>
    </row>
    <row r="277" customFormat="false" ht="9.75" hidden="false" customHeight="true" outlineLevel="0" collapsed="false">
      <c r="A277" s="44"/>
      <c r="B277" s="44"/>
      <c r="C277" s="44"/>
      <c r="D277" s="44"/>
      <c r="E277" s="45"/>
      <c r="F277" s="45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5"/>
      <c r="R277" s="44"/>
      <c r="S277" s="44"/>
      <c r="T277" s="44"/>
      <c r="U277" s="44"/>
      <c r="V277" s="44"/>
      <c r="W277" s="44"/>
      <c r="X277" s="44"/>
      <c r="Y277" s="44"/>
      <c r="Z277" s="44"/>
    </row>
    <row r="278" customFormat="false" ht="9.75" hidden="false" customHeight="true" outlineLevel="0" collapsed="false">
      <c r="A278" s="44"/>
      <c r="B278" s="44"/>
      <c r="C278" s="44"/>
      <c r="D278" s="44"/>
      <c r="E278" s="45"/>
      <c r="F278" s="45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5"/>
      <c r="R278" s="44"/>
      <c r="S278" s="44"/>
      <c r="T278" s="44"/>
      <c r="U278" s="44"/>
      <c r="V278" s="44"/>
      <c r="W278" s="44"/>
      <c r="X278" s="44"/>
      <c r="Y278" s="44"/>
      <c r="Z278" s="44"/>
    </row>
    <row r="279" customFormat="false" ht="9.75" hidden="false" customHeight="true" outlineLevel="0" collapsed="false">
      <c r="A279" s="44"/>
      <c r="B279" s="44"/>
      <c r="C279" s="44"/>
      <c r="D279" s="44"/>
      <c r="E279" s="45"/>
      <c r="F279" s="45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5"/>
      <c r="R279" s="44"/>
      <c r="S279" s="44"/>
      <c r="T279" s="44"/>
      <c r="U279" s="44"/>
      <c r="V279" s="44"/>
      <c r="W279" s="44"/>
      <c r="X279" s="44"/>
      <c r="Y279" s="44"/>
      <c r="Z279" s="44"/>
    </row>
    <row r="280" customFormat="false" ht="9.75" hidden="false" customHeight="true" outlineLevel="0" collapsed="false">
      <c r="A280" s="44"/>
      <c r="B280" s="44"/>
      <c r="C280" s="44"/>
      <c r="D280" s="44"/>
      <c r="E280" s="45"/>
      <c r="F280" s="45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5"/>
      <c r="R280" s="44"/>
      <c r="S280" s="44"/>
      <c r="T280" s="44"/>
      <c r="U280" s="44"/>
      <c r="V280" s="44"/>
      <c r="W280" s="44"/>
      <c r="X280" s="44"/>
      <c r="Y280" s="44"/>
      <c r="Z280" s="44"/>
    </row>
    <row r="281" customFormat="false" ht="9.75" hidden="false" customHeight="true" outlineLevel="0" collapsed="false">
      <c r="A281" s="44"/>
      <c r="B281" s="44"/>
      <c r="C281" s="44"/>
      <c r="D281" s="44"/>
      <c r="E281" s="45"/>
      <c r="F281" s="45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5"/>
      <c r="R281" s="44"/>
      <c r="S281" s="44"/>
      <c r="T281" s="44"/>
      <c r="U281" s="44"/>
      <c r="V281" s="44"/>
      <c r="W281" s="44"/>
      <c r="X281" s="44"/>
      <c r="Y281" s="44"/>
      <c r="Z281" s="44"/>
    </row>
    <row r="282" customFormat="false" ht="9.75" hidden="false" customHeight="true" outlineLevel="0" collapsed="false">
      <c r="A282" s="44"/>
      <c r="B282" s="44"/>
      <c r="C282" s="44"/>
      <c r="D282" s="44"/>
      <c r="E282" s="45"/>
      <c r="F282" s="45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5"/>
      <c r="R282" s="44"/>
      <c r="S282" s="44"/>
      <c r="T282" s="44"/>
      <c r="U282" s="44"/>
      <c r="V282" s="44"/>
      <c r="W282" s="44"/>
      <c r="X282" s="44"/>
      <c r="Y282" s="44"/>
      <c r="Z282" s="44"/>
    </row>
    <row r="283" customFormat="false" ht="9.75" hidden="false" customHeight="true" outlineLevel="0" collapsed="false">
      <c r="A283" s="44"/>
      <c r="B283" s="44"/>
      <c r="C283" s="44"/>
      <c r="D283" s="44"/>
      <c r="E283" s="45"/>
      <c r="F283" s="45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5"/>
      <c r="R283" s="44"/>
      <c r="S283" s="44"/>
      <c r="T283" s="44"/>
      <c r="U283" s="44"/>
      <c r="V283" s="44"/>
      <c r="W283" s="44"/>
      <c r="X283" s="44"/>
      <c r="Y283" s="44"/>
      <c r="Z283" s="44"/>
    </row>
    <row r="284" customFormat="false" ht="9.75" hidden="false" customHeight="true" outlineLevel="0" collapsed="false">
      <c r="A284" s="44"/>
      <c r="B284" s="44"/>
      <c r="C284" s="44"/>
      <c r="D284" s="44"/>
      <c r="E284" s="45"/>
      <c r="F284" s="45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5"/>
      <c r="R284" s="44"/>
      <c r="S284" s="44"/>
      <c r="T284" s="44"/>
      <c r="U284" s="44"/>
      <c r="V284" s="44"/>
      <c r="W284" s="44"/>
      <c r="X284" s="44"/>
      <c r="Y284" s="44"/>
      <c r="Z284" s="44"/>
    </row>
    <row r="285" customFormat="false" ht="9.75" hidden="false" customHeight="true" outlineLevel="0" collapsed="false">
      <c r="A285" s="44"/>
      <c r="B285" s="44"/>
      <c r="C285" s="44"/>
      <c r="D285" s="44"/>
      <c r="E285" s="45"/>
      <c r="F285" s="45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5"/>
      <c r="R285" s="44"/>
      <c r="S285" s="44"/>
      <c r="T285" s="44"/>
      <c r="U285" s="44"/>
      <c r="V285" s="44"/>
      <c r="W285" s="44"/>
      <c r="X285" s="44"/>
      <c r="Y285" s="44"/>
      <c r="Z285" s="44"/>
    </row>
    <row r="286" customFormat="false" ht="9.75" hidden="false" customHeight="true" outlineLevel="0" collapsed="false">
      <c r="A286" s="44"/>
      <c r="B286" s="44"/>
      <c r="C286" s="44"/>
      <c r="D286" s="44"/>
      <c r="E286" s="45"/>
      <c r="F286" s="45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5"/>
      <c r="R286" s="44"/>
      <c r="S286" s="44"/>
      <c r="T286" s="44"/>
      <c r="U286" s="44"/>
      <c r="V286" s="44"/>
      <c r="W286" s="44"/>
      <c r="X286" s="44"/>
      <c r="Y286" s="44"/>
      <c r="Z286" s="44"/>
    </row>
    <row r="287" customFormat="false" ht="9.75" hidden="false" customHeight="true" outlineLevel="0" collapsed="false">
      <c r="A287" s="44"/>
      <c r="B287" s="44"/>
      <c r="C287" s="44"/>
      <c r="D287" s="44"/>
      <c r="E287" s="45"/>
      <c r="F287" s="45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5"/>
      <c r="R287" s="44"/>
      <c r="S287" s="44"/>
      <c r="T287" s="44"/>
      <c r="U287" s="44"/>
      <c r="V287" s="44"/>
      <c r="W287" s="44"/>
      <c r="X287" s="44"/>
      <c r="Y287" s="44"/>
      <c r="Z287" s="44"/>
    </row>
    <row r="288" customFormat="false" ht="9.75" hidden="false" customHeight="true" outlineLevel="0" collapsed="false">
      <c r="A288" s="44"/>
      <c r="B288" s="44"/>
      <c r="C288" s="44"/>
      <c r="D288" s="44"/>
      <c r="E288" s="45"/>
      <c r="F288" s="45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5"/>
      <c r="R288" s="44"/>
      <c r="S288" s="44"/>
      <c r="T288" s="44"/>
      <c r="U288" s="44"/>
      <c r="V288" s="44"/>
      <c r="W288" s="44"/>
      <c r="X288" s="44"/>
      <c r="Y288" s="44"/>
      <c r="Z288" s="44"/>
    </row>
    <row r="289" customFormat="false" ht="9.75" hidden="false" customHeight="true" outlineLevel="0" collapsed="false">
      <c r="A289" s="44"/>
      <c r="B289" s="44"/>
      <c r="C289" s="44"/>
      <c r="D289" s="44"/>
      <c r="E289" s="45"/>
      <c r="F289" s="45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5"/>
      <c r="R289" s="44"/>
      <c r="S289" s="44"/>
      <c r="T289" s="44"/>
      <c r="U289" s="44"/>
      <c r="V289" s="44"/>
      <c r="W289" s="44"/>
      <c r="X289" s="44"/>
      <c r="Y289" s="44"/>
      <c r="Z289" s="44"/>
    </row>
    <row r="290" customFormat="false" ht="9.75" hidden="false" customHeight="true" outlineLevel="0" collapsed="false">
      <c r="A290" s="44"/>
      <c r="B290" s="44"/>
      <c r="C290" s="44"/>
      <c r="D290" s="44"/>
      <c r="E290" s="45"/>
      <c r="F290" s="45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5"/>
      <c r="R290" s="44"/>
      <c r="S290" s="44"/>
      <c r="T290" s="44"/>
      <c r="U290" s="44"/>
      <c r="V290" s="44"/>
      <c r="W290" s="44"/>
      <c r="X290" s="44"/>
      <c r="Y290" s="44"/>
      <c r="Z290" s="44"/>
    </row>
    <row r="291" customFormat="false" ht="9.75" hidden="false" customHeight="true" outlineLevel="0" collapsed="false">
      <c r="A291" s="44"/>
      <c r="B291" s="44"/>
      <c r="C291" s="44"/>
      <c r="D291" s="44"/>
      <c r="E291" s="45"/>
      <c r="F291" s="45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5"/>
      <c r="R291" s="44"/>
      <c r="S291" s="44"/>
      <c r="T291" s="44"/>
      <c r="U291" s="44"/>
      <c r="V291" s="44"/>
      <c r="W291" s="44"/>
      <c r="X291" s="44"/>
      <c r="Y291" s="44"/>
      <c r="Z291" s="44"/>
    </row>
    <row r="292" customFormat="false" ht="9.75" hidden="false" customHeight="true" outlineLevel="0" collapsed="false">
      <c r="A292" s="44"/>
      <c r="B292" s="44"/>
      <c r="C292" s="44"/>
      <c r="D292" s="44"/>
      <c r="E292" s="45"/>
      <c r="F292" s="45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5"/>
      <c r="R292" s="44"/>
      <c r="S292" s="44"/>
      <c r="T292" s="44"/>
      <c r="U292" s="44"/>
      <c r="V292" s="44"/>
      <c r="W292" s="44"/>
      <c r="X292" s="44"/>
      <c r="Y292" s="44"/>
      <c r="Z292" s="44"/>
    </row>
    <row r="293" customFormat="false" ht="9.75" hidden="false" customHeight="true" outlineLevel="0" collapsed="false">
      <c r="A293" s="44"/>
      <c r="B293" s="44"/>
      <c r="C293" s="44"/>
      <c r="D293" s="44"/>
      <c r="E293" s="45"/>
      <c r="F293" s="45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5"/>
      <c r="R293" s="44"/>
      <c r="S293" s="44"/>
      <c r="T293" s="44"/>
      <c r="U293" s="44"/>
      <c r="V293" s="44"/>
      <c r="W293" s="44"/>
      <c r="X293" s="44"/>
      <c r="Y293" s="44"/>
      <c r="Z293" s="44"/>
    </row>
    <row r="294" customFormat="false" ht="9.75" hidden="false" customHeight="true" outlineLevel="0" collapsed="false">
      <c r="A294" s="44"/>
      <c r="B294" s="44"/>
      <c r="C294" s="44"/>
      <c r="D294" s="44"/>
      <c r="E294" s="45"/>
      <c r="F294" s="45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5"/>
      <c r="R294" s="44"/>
      <c r="S294" s="44"/>
      <c r="T294" s="44"/>
      <c r="U294" s="44"/>
      <c r="V294" s="44"/>
      <c r="W294" s="44"/>
      <c r="X294" s="44"/>
      <c r="Y294" s="44"/>
      <c r="Z294" s="44"/>
    </row>
    <row r="295" customFormat="false" ht="9.75" hidden="false" customHeight="true" outlineLevel="0" collapsed="false">
      <c r="A295" s="44"/>
      <c r="B295" s="44"/>
      <c r="C295" s="44"/>
      <c r="D295" s="44"/>
      <c r="E295" s="45"/>
      <c r="F295" s="45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5"/>
      <c r="R295" s="44"/>
      <c r="S295" s="44"/>
      <c r="T295" s="44"/>
      <c r="U295" s="44"/>
      <c r="V295" s="44"/>
      <c r="W295" s="44"/>
      <c r="X295" s="44"/>
      <c r="Y295" s="44"/>
      <c r="Z295" s="44"/>
    </row>
    <row r="296" customFormat="false" ht="9.75" hidden="false" customHeight="true" outlineLevel="0" collapsed="false">
      <c r="A296" s="44"/>
      <c r="B296" s="44"/>
      <c r="C296" s="44"/>
      <c r="D296" s="44"/>
      <c r="E296" s="45"/>
      <c r="F296" s="45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5"/>
      <c r="R296" s="44"/>
      <c r="S296" s="44"/>
      <c r="T296" s="44"/>
      <c r="U296" s="44"/>
      <c r="V296" s="44"/>
      <c r="W296" s="44"/>
      <c r="X296" s="44"/>
      <c r="Y296" s="44"/>
      <c r="Z296" s="44"/>
    </row>
    <row r="297" customFormat="false" ht="9.75" hidden="false" customHeight="true" outlineLevel="0" collapsed="false">
      <c r="A297" s="44"/>
      <c r="B297" s="44"/>
      <c r="C297" s="44"/>
      <c r="D297" s="44"/>
      <c r="E297" s="45"/>
      <c r="F297" s="45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5"/>
      <c r="R297" s="44"/>
      <c r="S297" s="44"/>
      <c r="T297" s="44"/>
      <c r="U297" s="44"/>
      <c r="V297" s="44"/>
      <c r="W297" s="44"/>
      <c r="X297" s="44"/>
      <c r="Y297" s="44"/>
      <c r="Z297" s="44"/>
    </row>
    <row r="298" customFormat="false" ht="9.75" hidden="false" customHeight="true" outlineLevel="0" collapsed="false">
      <c r="A298" s="44"/>
      <c r="B298" s="44"/>
      <c r="C298" s="44"/>
      <c r="D298" s="44"/>
      <c r="E298" s="45"/>
      <c r="F298" s="45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5"/>
      <c r="R298" s="44"/>
      <c r="S298" s="44"/>
      <c r="T298" s="44"/>
      <c r="U298" s="44"/>
      <c r="V298" s="44"/>
      <c r="W298" s="44"/>
      <c r="X298" s="44"/>
      <c r="Y298" s="44"/>
      <c r="Z298" s="44"/>
    </row>
    <row r="299" customFormat="false" ht="9.75" hidden="false" customHeight="true" outlineLevel="0" collapsed="false">
      <c r="A299" s="44"/>
      <c r="B299" s="44"/>
      <c r="C299" s="44"/>
      <c r="D299" s="44"/>
      <c r="E299" s="45"/>
      <c r="F299" s="45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5"/>
      <c r="R299" s="44"/>
      <c r="S299" s="44"/>
      <c r="T299" s="44"/>
      <c r="U299" s="44"/>
      <c r="V299" s="44"/>
      <c r="W299" s="44"/>
      <c r="X299" s="44"/>
      <c r="Y299" s="44"/>
      <c r="Z299" s="44"/>
    </row>
    <row r="300" customFormat="false" ht="9.75" hidden="false" customHeight="true" outlineLevel="0" collapsed="false">
      <c r="A300" s="44"/>
      <c r="B300" s="44"/>
      <c r="C300" s="44"/>
      <c r="D300" s="44"/>
      <c r="E300" s="45"/>
      <c r="F300" s="45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5"/>
      <c r="R300" s="44"/>
      <c r="S300" s="44"/>
      <c r="T300" s="44"/>
      <c r="U300" s="44"/>
      <c r="V300" s="44"/>
      <c r="W300" s="44"/>
      <c r="X300" s="44"/>
      <c r="Y300" s="44"/>
      <c r="Z300" s="44"/>
    </row>
    <row r="301" customFormat="false" ht="9.75" hidden="false" customHeight="true" outlineLevel="0" collapsed="false">
      <c r="A301" s="44"/>
      <c r="B301" s="44"/>
      <c r="C301" s="44"/>
      <c r="D301" s="44"/>
      <c r="E301" s="45"/>
      <c r="F301" s="45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5"/>
      <c r="R301" s="44"/>
      <c r="S301" s="44"/>
      <c r="T301" s="44"/>
      <c r="U301" s="44"/>
      <c r="V301" s="44"/>
      <c r="W301" s="44"/>
      <c r="X301" s="44"/>
      <c r="Y301" s="44"/>
      <c r="Z301" s="44"/>
    </row>
    <row r="302" customFormat="false" ht="9.75" hidden="false" customHeight="true" outlineLevel="0" collapsed="false">
      <c r="A302" s="44"/>
      <c r="B302" s="44"/>
      <c r="C302" s="44"/>
      <c r="D302" s="44"/>
      <c r="E302" s="45"/>
      <c r="F302" s="45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5"/>
      <c r="R302" s="44"/>
      <c r="S302" s="44"/>
      <c r="T302" s="44"/>
      <c r="U302" s="44"/>
      <c r="V302" s="44"/>
      <c r="W302" s="44"/>
      <c r="X302" s="44"/>
      <c r="Y302" s="44"/>
      <c r="Z302" s="44"/>
    </row>
    <row r="303" customFormat="false" ht="9.75" hidden="false" customHeight="true" outlineLevel="0" collapsed="false">
      <c r="A303" s="44"/>
      <c r="B303" s="44"/>
      <c r="C303" s="44"/>
      <c r="D303" s="44"/>
      <c r="E303" s="45"/>
      <c r="F303" s="45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5"/>
      <c r="R303" s="44"/>
      <c r="S303" s="44"/>
      <c r="T303" s="44"/>
      <c r="U303" s="44"/>
      <c r="V303" s="44"/>
      <c r="W303" s="44"/>
      <c r="X303" s="44"/>
      <c r="Y303" s="44"/>
      <c r="Z303" s="44"/>
    </row>
    <row r="304" customFormat="false" ht="9.75" hidden="false" customHeight="true" outlineLevel="0" collapsed="false">
      <c r="A304" s="44"/>
      <c r="B304" s="44"/>
      <c r="C304" s="44"/>
      <c r="D304" s="44"/>
      <c r="E304" s="45"/>
      <c r="F304" s="45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5"/>
      <c r="R304" s="44"/>
      <c r="S304" s="44"/>
      <c r="T304" s="44"/>
      <c r="U304" s="44"/>
      <c r="V304" s="44"/>
      <c r="W304" s="44"/>
      <c r="X304" s="44"/>
      <c r="Y304" s="44"/>
      <c r="Z304" s="44"/>
    </row>
    <row r="305" customFormat="false" ht="9.75" hidden="false" customHeight="true" outlineLevel="0" collapsed="false">
      <c r="A305" s="44"/>
      <c r="B305" s="44"/>
      <c r="C305" s="44"/>
      <c r="D305" s="44"/>
      <c r="E305" s="45"/>
      <c r="F305" s="45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5"/>
      <c r="R305" s="44"/>
      <c r="S305" s="44"/>
      <c r="T305" s="44"/>
      <c r="U305" s="44"/>
      <c r="V305" s="44"/>
      <c r="W305" s="44"/>
      <c r="X305" s="44"/>
      <c r="Y305" s="44"/>
      <c r="Z305" s="44"/>
    </row>
    <row r="306" customFormat="false" ht="9.75" hidden="false" customHeight="true" outlineLevel="0" collapsed="false">
      <c r="A306" s="44"/>
      <c r="B306" s="44"/>
      <c r="C306" s="44"/>
      <c r="D306" s="44"/>
      <c r="E306" s="45"/>
      <c r="F306" s="45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5"/>
      <c r="R306" s="44"/>
      <c r="S306" s="44"/>
      <c r="T306" s="44"/>
      <c r="U306" s="44"/>
      <c r="V306" s="44"/>
      <c r="W306" s="44"/>
      <c r="X306" s="44"/>
      <c r="Y306" s="44"/>
      <c r="Z306" s="44"/>
    </row>
    <row r="307" customFormat="false" ht="9.75" hidden="false" customHeight="true" outlineLevel="0" collapsed="false">
      <c r="A307" s="44"/>
      <c r="B307" s="44"/>
      <c r="C307" s="44"/>
      <c r="D307" s="44"/>
      <c r="E307" s="45"/>
      <c r="F307" s="45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5"/>
      <c r="R307" s="44"/>
      <c r="S307" s="44"/>
      <c r="T307" s="44"/>
      <c r="U307" s="44"/>
      <c r="V307" s="44"/>
      <c r="W307" s="44"/>
      <c r="X307" s="44"/>
      <c r="Y307" s="44"/>
      <c r="Z307" s="44"/>
    </row>
    <row r="308" customFormat="false" ht="9.75" hidden="false" customHeight="true" outlineLevel="0" collapsed="false">
      <c r="A308" s="44"/>
      <c r="B308" s="44"/>
      <c r="C308" s="44"/>
      <c r="D308" s="44"/>
      <c r="E308" s="45"/>
      <c r="F308" s="45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5"/>
      <c r="R308" s="44"/>
      <c r="S308" s="44"/>
      <c r="T308" s="44"/>
      <c r="U308" s="44"/>
      <c r="V308" s="44"/>
      <c r="W308" s="44"/>
      <c r="X308" s="44"/>
      <c r="Y308" s="44"/>
      <c r="Z308" s="44"/>
    </row>
    <row r="309" customFormat="false" ht="9.75" hidden="false" customHeight="true" outlineLevel="0" collapsed="false">
      <c r="A309" s="44"/>
      <c r="B309" s="44"/>
      <c r="C309" s="44"/>
      <c r="D309" s="44"/>
      <c r="E309" s="45"/>
      <c r="F309" s="45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5"/>
      <c r="R309" s="44"/>
      <c r="S309" s="44"/>
      <c r="T309" s="44"/>
      <c r="U309" s="44"/>
      <c r="V309" s="44"/>
      <c r="W309" s="44"/>
      <c r="X309" s="44"/>
      <c r="Y309" s="44"/>
      <c r="Z309" s="44"/>
    </row>
    <row r="310" customFormat="false" ht="9.75" hidden="false" customHeight="true" outlineLevel="0" collapsed="false">
      <c r="A310" s="44"/>
      <c r="B310" s="44"/>
      <c r="C310" s="44"/>
      <c r="D310" s="44"/>
      <c r="E310" s="45"/>
      <c r="F310" s="45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5"/>
      <c r="R310" s="44"/>
      <c r="S310" s="44"/>
      <c r="T310" s="44"/>
      <c r="U310" s="44"/>
      <c r="V310" s="44"/>
      <c r="W310" s="44"/>
      <c r="X310" s="44"/>
      <c r="Y310" s="44"/>
      <c r="Z310" s="44"/>
    </row>
    <row r="311" customFormat="false" ht="9.75" hidden="false" customHeight="true" outlineLevel="0" collapsed="false">
      <c r="A311" s="44"/>
      <c r="B311" s="44"/>
      <c r="C311" s="44"/>
      <c r="D311" s="44"/>
      <c r="E311" s="45"/>
      <c r="F311" s="45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5"/>
      <c r="R311" s="44"/>
      <c r="S311" s="44"/>
      <c r="T311" s="44"/>
      <c r="U311" s="44"/>
      <c r="V311" s="44"/>
      <c r="W311" s="44"/>
      <c r="X311" s="44"/>
      <c r="Y311" s="44"/>
      <c r="Z311" s="44"/>
    </row>
    <row r="312" customFormat="false" ht="9.75" hidden="false" customHeight="true" outlineLevel="0" collapsed="false">
      <c r="A312" s="44"/>
      <c r="B312" s="44"/>
      <c r="C312" s="44"/>
      <c r="D312" s="44"/>
      <c r="E312" s="45"/>
      <c r="F312" s="45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5"/>
      <c r="R312" s="44"/>
      <c r="S312" s="44"/>
      <c r="T312" s="44"/>
      <c r="U312" s="44"/>
      <c r="V312" s="44"/>
      <c r="W312" s="44"/>
      <c r="X312" s="44"/>
      <c r="Y312" s="44"/>
      <c r="Z312" s="44"/>
    </row>
    <row r="313" customFormat="false" ht="9.75" hidden="false" customHeight="true" outlineLevel="0" collapsed="false">
      <c r="A313" s="44"/>
      <c r="B313" s="44"/>
      <c r="C313" s="44"/>
      <c r="D313" s="44"/>
      <c r="E313" s="45"/>
      <c r="F313" s="45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5"/>
      <c r="R313" s="44"/>
      <c r="S313" s="44"/>
      <c r="T313" s="44"/>
      <c r="U313" s="44"/>
      <c r="V313" s="44"/>
      <c r="W313" s="44"/>
      <c r="X313" s="44"/>
      <c r="Y313" s="44"/>
      <c r="Z313" s="44"/>
    </row>
    <row r="314" customFormat="false" ht="9.75" hidden="false" customHeight="true" outlineLevel="0" collapsed="false">
      <c r="A314" s="44"/>
      <c r="B314" s="44"/>
      <c r="C314" s="44"/>
      <c r="D314" s="44"/>
      <c r="E314" s="45"/>
      <c r="F314" s="45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5"/>
      <c r="R314" s="44"/>
      <c r="S314" s="44"/>
      <c r="T314" s="44"/>
      <c r="U314" s="44"/>
      <c r="V314" s="44"/>
      <c r="W314" s="44"/>
      <c r="X314" s="44"/>
      <c r="Y314" s="44"/>
      <c r="Z314" s="44"/>
    </row>
    <row r="315" customFormat="false" ht="9.75" hidden="false" customHeight="true" outlineLevel="0" collapsed="false">
      <c r="A315" s="44"/>
      <c r="B315" s="44"/>
      <c r="C315" s="44"/>
      <c r="D315" s="44"/>
      <c r="E315" s="45"/>
      <c r="F315" s="45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5"/>
      <c r="R315" s="44"/>
      <c r="S315" s="44"/>
      <c r="T315" s="44"/>
      <c r="U315" s="44"/>
      <c r="V315" s="44"/>
      <c r="W315" s="44"/>
      <c r="X315" s="44"/>
      <c r="Y315" s="44"/>
      <c r="Z315" s="44"/>
    </row>
    <row r="316" customFormat="false" ht="9.75" hidden="false" customHeight="true" outlineLevel="0" collapsed="false">
      <c r="A316" s="44"/>
      <c r="B316" s="44"/>
      <c r="C316" s="44"/>
      <c r="D316" s="44"/>
      <c r="E316" s="45"/>
      <c r="F316" s="45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5"/>
      <c r="R316" s="44"/>
      <c r="S316" s="44"/>
      <c r="T316" s="44"/>
      <c r="U316" s="44"/>
      <c r="V316" s="44"/>
      <c r="W316" s="44"/>
      <c r="X316" s="44"/>
      <c r="Y316" s="44"/>
      <c r="Z316" s="44"/>
    </row>
    <row r="317" customFormat="false" ht="9.75" hidden="false" customHeight="true" outlineLevel="0" collapsed="false">
      <c r="A317" s="44"/>
      <c r="B317" s="44"/>
      <c r="C317" s="44"/>
      <c r="D317" s="44"/>
      <c r="E317" s="45"/>
      <c r="F317" s="45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5"/>
      <c r="R317" s="44"/>
      <c r="S317" s="44"/>
      <c r="T317" s="44"/>
      <c r="U317" s="44"/>
      <c r="V317" s="44"/>
      <c r="W317" s="44"/>
      <c r="X317" s="44"/>
      <c r="Y317" s="44"/>
      <c r="Z317" s="44"/>
    </row>
    <row r="318" customFormat="false" ht="9.75" hidden="false" customHeight="true" outlineLevel="0" collapsed="false">
      <c r="A318" s="44"/>
      <c r="B318" s="44"/>
      <c r="C318" s="44"/>
      <c r="D318" s="44"/>
      <c r="E318" s="45"/>
      <c r="F318" s="45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5"/>
      <c r="R318" s="44"/>
      <c r="S318" s="44"/>
      <c r="T318" s="44"/>
      <c r="U318" s="44"/>
      <c r="V318" s="44"/>
      <c r="W318" s="44"/>
      <c r="X318" s="44"/>
      <c r="Y318" s="44"/>
      <c r="Z318" s="44"/>
    </row>
    <row r="319" customFormat="false" ht="9.75" hidden="false" customHeight="true" outlineLevel="0" collapsed="false">
      <c r="A319" s="44"/>
      <c r="B319" s="44"/>
      <c r="C319" s="44"/>
      <c r="D319" s="44"/>
      <c r="E319" s="45"/>
      <c r="F319" s="45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5"/>
      <c r="R319" s="44"/>
      <c r="S319" s="44"/>
      <c r="T319" s="44"/>
      <c r="U319" s="44"/>
      <c r="V319" s="44"/>
      <c r="W319" s="44"/>
      <c r="X319" s="44"/>
      <c r="Y319" s="44"/>
      <c r="Z319" s="44"/>
    </row>
    <row r="320" customFormat="false" ht="9.75" hidden="false" customHeight="true" outlineLevel="0" collapsed="false">
      <c r="A320" s="44"/>
      <c r="B320" s="44"/>
      <c r="C320" s="44"/>
      <c r="D320" s="44"/>
      <c r="E320" s="45"/>
      <c r="F320" s="45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5"/>
      <c r="R320" s="44"/>
      <c r="S320" s="44"/>
      <c r="T320" s="44"/>
      <c r="U320" s="44"/>
      <c r="V320" s="44"/>
      <c r="W320" s="44"/>
      <c r="X320" s="44"/>
      <c r="Y320" s="44"/>
      <c r="Z320" s="44"/>
    </row>
    <row r="321" customFormat="false" ht="9.75" hidden="false" customHeight="true" outlineLevel="0" collapsed="false">
      <c r="A321" s="44"/>
      <c r="B321" s="44"/>
      <c r="C321" s="44"/>
      <c r="D321" s="44"/>
      <c r="E321" s="45"/>
      <c r="F321" s="45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5"/>
      <c r="R321" s="44"/>
      <c r="S321" s="44"/>
      <c r="T321" s="44"/>
      <c r="U321" s="44"/>
      <c r="V321" s="44"/>
      <c r="W321" s="44"/>
      <c r="X321" s="44"/>
      <c r="Y321" s="44"/>
      <c r="Z321" s="44"/>
    </row>
    <row r="322" customFormat="false" ht="9.75" hidden="false" customHeight="true" outlineLevel="0" collapsed="false">
      <c r="A322" s="44"/>
      <c r="B322" s="44"/>
      <c r="C322" s="44"/>
      <c r="D322" s="44"/>
      <c r="E322" s="45"/>
      <c r="F322" s="45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5"/>
      <c r="R322" s="44"/>
      <c r="S322" s="44"/>
      <c r="T322" s="44"/>
      <c r="U322" s="44"/>
      <c r="V322" s="44"/>
      <c r="W322" s="44"/>
      <c r="X322" s="44"/>
      <c r="Y322" s="44"/>
      <c r="Z322" s="44"/>
    </row>
    <row r="323" customFormat="false" ht="9.75" hidden="false" customHeight="true" outlineLevel="0" collapsed="false">
      <c r="A323" s="44"/>
      <c r="B323" s="44"/>
      <c r="C323" s="44"/>
      <c r="D323" s="44"/>
      <c r="E323" s="45"/>
      <c r="F323" s="45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5"/>
      <c r="R323" s="44"/>
      <c r="S323" s="44"/>
      <c r="T323" s="44"/>
      <c r="U323" s="44"/>
      <c r="V323" s="44"/>
      <c r="W323" s="44"/>
      <c r="X323" s="44"/>
      <c r="Y323" s="44"/>
      <c r="Z323" s="44"/>
    </row>
    <row r="324" customFormat="false" ht="9.75" hidden="false" customHeight="true" outlineLevel="0" collapsed="false">
      <c r="A324" s="44"/>
      <c r="B324" s="44"/>
      <c r="C324" s="44"/>
      <c r="D324" s="44"/>
      <c r="E324" s="45"/>
      <c r="F324" s="45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5"/>
      <c r="R324" s="44"/>
      <c r="S324" s="44"/>
      <c r="T324" s="44"/>
      <c r="U324" s="44"/>
      <c r="V324" s="44"/>
      <c r="W324" s="44"/>
      <c r="X324" s="44"/>
      <c r="Y324" s="44"/>
      <c r="Z324" s="44"/>
    </row>
    <row r="325" customFormat="false" ht="9.75" hidden="false" customHeight="true" outlineLevel="0" collapsed="false">
      <c r="A325" s="44"/>
      <c r="B325" s="44"/>
      <c r="C325" s="44"/>
      <c r="D325" s="44"/>
      <c r="E325" s="45"/>
      <c r="F325" s="45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5"/>
      <c r="R325" s="44"/>
      <c r="S325" s="44"/>
      <c r="T325" s="44"/>
      <c r="U325" s="44"/>
      <c r="V325" s="44"/>
      <c r="W325" s="44"/>
      <c r="X325" s="44"/>
      <c r="Y325" s="44"/>
      <c r="Z325" s="44"/>
    </row>
    <row r="326" customFormat="false" ht="9.75" hidden="false" customHeight="true" outlineLevel="0" collapsed="false">
      <c r="A326" s="44"/>
      <c r="B326" s="44"/>
      <c r="C326" s="44"/>
      <c r="D326" s="44"/>
      <c r="E326" s="45"/>
      <c r="F326" s="45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5"/>
      <c r="R326" s="44"/>
      <c r="S326" s="44"/>
      <c r="T326" s="44"/>
      <c r="U326" s="44"/>
      <c r="V326" s="44"/>
      <c r="W326" s="44"/>
      <c r="X326" s="44"/>
      <c r="Y326" s="44"/>
      <c r="Z326" s="44"/>
    </row>
    <row r="327" customFormat="false" ht="9.75" hidden="false" customHeight="true" outlineLevel="0" collapsed="false">
      <c r="A327" s="44"/>
      <c r="B327" s="44"/>
      <c r="C327" s="44"/>
      <c r="D327" s="44"/>
      <c r="E327" s="45"/>
      <c r="F327" s="45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5"/>
      <c r="R327" s="44"/>
      <c r="S327" s="44"/>
      <c r="T327" s="44"/>
      <c r="U327" s="44"/>
      <c r="V327" s="44"/>
      <c r="W327" s="44"/>
      <c r="X327" s="44"/>
      <c r="Y327" s="44"/>
      <c r="Z327" s="44"/>
    </row>
    <row r="328" customFormat="false" ht="9.75" hidden="false" customHeight="true" outlineLevel="0" collapsed="false">
      <c r="A328" s="44"/>
      <c r="B328" s="44"/>
      <c r="C328" s="44"/>
      <c r="D328" s="44"/>
      <c r="E328" s="45"/>
      <c r="F328" s="45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5"/>
      <c r="R328" s="44"/>
      <c r="S328" s="44"/>
      <c r="T328" s="44"/>
      <c r="U328" s="44"/>
      <c r="V328" s="44"/>
      <c r="W328" s="44"/>
      <c r="X328" s="44"/>
      <c r="Y328" s="44"/>
      <c r="Z328" s="44"/>
    </row>
    <row r="329" customFormat="false" ht="9.75" hidden="false" customHeight="true" outlineLevel="0" collapsed="false">
      <c r="A329" s="44"/>
      <c r="B329" s="44"/>
      <c r="C329" s="44"/>
      <c r="D329" s="44"/>
      <c r="E329" s="45"/>
      <c r="F329" s="45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5"/>
      <c r="R329" s="44"/>
      <c r="S329" s="44"/>
      <c r="T329" s="44"/>
      <c r="U329" s="44"/>
      <c r="V329" s="44"/>
      <c r="W329" s="44"/>
      <c r="X329" s="44"/>
      <c r="Y329" s="44"/>
      <c r="Z329" s="44"/>
    </row>
    <row r="330" customFormat="false" ht="9.75" hidden="false" customHeight="true" outlineLevel="0" collapsed="false">
      <c r="A330" s="44"/>
      <c r="B330" s="44"/>
      <c r="C330" s="44"/>
      <c r="D330" s="44"/>
      <c r="E330" s="45"/>
      <c r="F330" s="45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5"/>
      <c r="R330" s="44"/>
      <c r="S330" s="44"/>
      <c r="T330" s="44"/>
      <c r="U330" s="44"/>
      <c r="V330" s="44"/>
      <c r="W330" s="44"/>
      <c r="X330" s="44"/>
      <c r="Y330" s="44"/>
      <c r="Z330" s="44"/>
    </row>
    <row r="331" customFormat="false" ht="9.75" hidden="false" customHeight="true" outlineLevel="0" collapsed="false">
      <c r="A331" s="44"/>
      <c r="B331" s="44"/>
      <c r="C331" s="44"/>
      <c r="D331" s="44"/>
      <c r="E331" s="45"/>
      <c r="F331" s="45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5"/>
      <c r="R331" s="44"/>
      <c r="S331" s="44"/>
      <c r="T331" s="44"/>
      <c r="U331" s="44"/>
      <c r="V331" s="44"/>
      <c r="W331" s="44"/>
      <c r="X331" s="44"/>
      <c r="Y331" s="44"/>
      <c r="Z331" s="44"/>
    </row>
    <row r="332" customFormat="false" ht="9.75" hidden="false" customHeight="true" outlineLevel="0" collapsed="false">
      <c r="A332" s="44"/>
      <c r="B332" s="44"/>
      <c r="C332" s="44"/>
      <c r="D332" s="44"/>
      <c r="E332" s="45"/>
      <c r="F332" s="45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5"/>
      <c r="R332" s="44"/>
      <c r="S332" s="44"/>
      <c r="T332" s="44"/>
      <c r="U332" s="44"/>
      <c r="V332" s="44"/>
      <c r="W332" s="44"/>
      <c r="X332" s="44"/>
      <c r="Y332" s="44"/>
      <c r="Z332" s="44"/>
    </row>
    <row r="333" customFormat="false" ht="9.75" hidden="false" customHeight="true" outlineLevel="0" collapsed="false">
      <c r="A333" s="44"/>
      <c r="B333" s="44"/>
      <c r="C333" s="44"/>
      <c r="D333" s="44"/>
      <c r="E333" s="45"/>
      <c r="F333" s="45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5"/>
      <c r="R333" s="44"/>
      <c r="S333" s="44"/>
      <c r="T333" s="44"/>
      <c r="U333" s="44"/>
      <c r="V333" s="44"/>
      <c r="W333" s="44"/>
      <c r="X333" s="44"/>
      <c r="Y333" s="44"/>
      <c r="Z333" s="44"/>
    </row>
    <row r="334" customFormat="false" ht="9.75" hidden="false" customHeight="true" outlineLevel="0" collapsed="false">
      <c r="A334" s="44"/>
      <c r="B334" s="44"/>
      <c r="C334" s="44"/>
      <c r="D334" s="44"/>
      <c r="E334" s="45"/>
      <c r="F334" s="45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5"/>
      <c r="R334" s="44"/>
      <c r="S334" s="44"/>
      <c r="T334" s="44"/>
      <c r="U334" s="44"/>
      <c r="V334" s="44"/>
      <c r="W334" s="44"/>
      <c r="X334" s="44"/>
      <c r="Y334" s="44"/>
      <c r="Z334" s="44"/>
    </row>
    <row r="335" customFormat="false" ht="9.75" hidden="false" customHeight="true" outlineLevel="0" collapsed="false">
      <c r="A335" s="44"/>
      <c r="B335" s="44"/>
      <c r="C335" s="44"/>
      <c r="D335" s="44"/>
      <c r="E335" s="45"/>
      <c r="F335" s="45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5"/>
      <c r="R335" s="44"/>
      <c r="S335" s="44"/>
      <c r="T335" s="44"/>
      <c r="U335" s="44"/>
      <c r="V335" s="44"/>
      <c r="W335" s="44"/>
      <c r="X335" s="44"/>
      <c r="Y335" s="44"/>
      <c r="Z335" s="44"/>
    </row>
    <row r="336" customFormat="false" ht="9.75" hidden="false" customHeight="true" outlineLevel="0" collapsed="false">
      <c r="A336" s="44"/>
      <c r="B336" s="44"/>
      <c r="C336" s="44"/>
      <c r="D336" s="44"/>
      <c r="E336" s="45"/>
      <c r="F336" s="45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5"/>
      <c r="R336" s="44"/>
      <c r="S336" s="44"/>
      <c r="T336" s="44"/>
      <c r="U336" s="44"/>
      <c r="V336" s="44"/>
      <c r="W336" s="44"/>
      <c r="X336" s="44"/>
      <c r="Y336" s="44"/>
      <c r="Z336" s="44"/>
    </row>
    <row r="337" customFormat="false" ht="9.75" hidden="false" customHeight="true" outlineLevel="0" collapsed="false">
      <c r="A337" s="44"/>
      <c r="B337" s="44"/>
      <c r="C337" s="44"/>
      <c r="D337" s="44"/>
      <c r="E337" s="45"/>
      <c r="F337" s="45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5"/>
      <c r="R337" s="44"/>
      <c r="S337" s="44"/>
      <c r="T337" s="44"/>
      <c r="U337" s="44"/>
      <c r="V337" s="44"/>
      <c r="W337" s="44"/>
      <c r="X337" s="44"/>
      <c r="Y337" s="44"/>
      <c r="Z337" s="44"/>
    </row>
    <row r="338" customFormat="false" ht="9.75" hidden="false" customHeight="true" outlineLevel="0" collapsed="false">
      <c r="A338" s="44"/>
      <c r="B338" s="44"/>
      <c r="C338" s="44"/>
      <c r="D338" s="44"/>
      <c r="E338" s="45"/>
      <c r="F338" s="45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5"/>
      <c r="R338" s="44"/>
      <c r="S338" s="44"/>
      <c r="T338" s="44"/>
      <c r="U338" s="44"/>
      <c r="V338" s="44"/>
      <c r="W338" s="44"/>
      <c r="X338" s="44"/>
      <c r="Y338" s="44"/>
      <c r="Z338" s="44"/>
    </row>
    <row r="339" customFormat="false" ht="9.75" hidden="false" customHeight="true" outlineLevel="0" collapsed="false">
      <c r="A339" s="44"/>
      <c r="B339" s="44"/>
      <c r="C339" s="44"/>
      <c r="D339" s="44"/>
      <c r="E339" s="45"/>
      <c r="F339" s="45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5"/>
      <c r="R339" s="44"/>
      <c r="S339" s="44"/>
      <c r="T339" s="44"/>
      <c r="U339" s="44"/>
      <c r="V339" s="44"/>
      <c r="W339" s="44"/>
      <c r="X339" s="44"/>
      <c r="Y339" s="44"/>
      <c r="Z339" s="44"/>
    </row>
    <row r="340" customFormat="false" ht="9.75" hidden="false" customHeight="true" outlineLevel="0" collapsed="false">
      <c r="A340" s="44"/>
      <c r="B340" s="44"/>
      <c r="C340" s="44"/>
      <c r="D340" s="44"/>
      <c r="E340" s="45"/>
      <c r="F340" s="45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5"/>
      <c r="R340" s="44"/>
      <c r="S340" s="44"/>
      <c r="T340" s="44"/>
      <c r="U340" s="44"/>
      <c r="V340" s="44"/>
      <c r="W340" s="44"/>
      <c r="X340" s="44"/>
      <c r="Y340" s="44"/>
      <c r="Z340" s="44"/>
    </row>
    <row r="341" customFormat="false" ht="9.75" hidden="false" customHeight="true" outlineLevel="0" collapsed="false">
      <c r="A341" s="44"/>
      <c r="B341" s="44"/>
      <c r="C341" s="44"/>
      <c r="D341" s="44"/>
      <c r="E341" s="45"/>
      <c r="F341" s="45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5"/>
      <c r="R341" s="44"/>
      <c r="S341" s="44"/>
      <c r="T341" s="44"/>
      <c r="U341" s="44"/>
      <c r="V341" s="44"/>
      <c r="W341" s="44"/>
      <c r="X341" s="44"/>
      <c r="Y341" s="44"/>
      <c r="Z341" s="44"/>
    </row>
    <row r="342" customFormat="false" ht="9.75" hidden="false" customHeight="true" outlineLevel="0" collapsed="false">
      <c r="A342" s="44"/>
      <c r="B342" s="44"/>
      <c r="C342" s="44"/>
      <c r="D342" s="44"/>
      <c r="E342" s="45"/>
      <c r="F342" s="45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5"/>
      <c r="R342" s="44"/>
      <c r="S342" s="44"/>
      <c r="T342" s="44"/>
      <c r="U342" s="44"/>
      <c r="V342" s="44"/>
      <c r="W342" s="44"/>
      <c r="X342" s="44"/>
      <c r="Y342" s="44"/>
      <c r="Z342" s="44"/>
    </row>
    <row r="343" customFormat="false" ht="9.75" hidden="false" customHeight="true" outlineLevel="0" collapsed="false">
      <c r="A343" s="44"/>
      <c r="B343" s="44"/>
      <c r="C343" s="44"/>
      <c r="D343" s="44"/>
      <c r="E343" s="45"/>
      <c r="F343" s="45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5"/>
      <c r="R343" s="44"/>
      <c r="S343" s="44"/>
      <c r="T343" s="44"/>
      <c r="U343" s="44"/>
      <c r="V343" s="44"/>
      <c r="W343" s="44"/>
      <c r="X343" s="44"/>
      <c r="Y343" s="44"/>
      <c r="Z343" s="44"/>
    </row>
    <row r="344" customFormat="false" ht="9.75" hidden="false" customHeight="true" outlineLevel="0" collapsed="false">
      <c r="A344" s="44"/>
      <c r="B344" s="44"/>
      <c r="C344" s="44"/>
      <c r="D344" s="44"/>
      <c r="E344" s="45"/>
      <c r="F344" s="45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5"/>
      <c r="R344" s="44"/>
      <c r="S344" s="44"/>
      <c r="T344" s="44"/>
      <c r="U344" s="44"/>
      <c r="V344" s="44"/>
      <c r="W344" s="44"/>
      <c r="X344" s="44"/>
      <c r="Y344" s="44"/>
      <c r="Z344" s="44"/>
    </row>
    <row r="345" customFormat="false" ht="9.75" hidden="false" customHeight="true" outlineLevel="0" collapsed="false">
      <c r="A345" s="44"/>
      <c r="B345" s="44"/>
      <c r="C345" s="44"/>
      <c r="D345" s="44"/>
      <c r="E345" s="45"/>
      <c r="F345" s="45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5"/>
      <c r="R345" s="44"/>
      <c r="S345" s="44"/>
      <c r="T345" s="44"/>
      <c r="U345" s="44"/>
      <c r="V345" s="44"/>
      <c r="W345" s="44"/>
      <c r="X345" s="44"/>
      <c r="Y345" s="44"/>
      <c r="Z345" s="44"/>
    </row>
    <row r="346" customFormat="false" ht="9.75" hidden="false" customHeight="true" outlineLevel="0" collapsed="false">
      <c r="A346" s="44"/>
      <c r="B346" s="44"/>
      <c r="C346" s="44"/>
      <c r="D346" s="44"/>
      <c r="E346" s="45"/>
      <c r="F346" s="45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5"/>
      <c r="R346" s="44"/>
      <c r="S346" s="44"/>
      <c r="T346" s="44"/>
      <c r="U346" s="44"/>
      <c r="V346" s="44"/>
      <c r="W346" s="44"/>
      <c r="X346" s="44"/>
      <c r="Y346" s="44"/>
      <c r="Z346" s="44"/>
    </row>
    <row r="347" customFormat="false" ht="9.75" hidden="false" customHeight="true" outlineLevel="0" collapsed="false">
      <c r="A347" s="44"/>
      <c r="B347" s="44"/>
      <c r="C347" s="44"/>
      <c r="D347" s="44"/>
      <c r="E347" s="45"/>
      <c r="F347" s="45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5"/>
      <c r="R347" s="44"/>
      <c r="S347" s="44"/>
      <c r="T347" s="44"/>
      <c r="U347" s="44"/>
      <c r="V347" s="44"/>
      <c r="W347" s="44"/>
      <c r="X347" s="44"/>
      <c r="Y347" s="44"/>
      <c r="Z347" s="44"/>
    </row>
    <row r="348" customFormat="false" ht="9.75" hidden="false" customHeight="true" outlineLevel="0" collapsed="false">
      <c r="A348" s="44"/>
      <c r="B348" s="44"/>
      <c r="C348" s="44"/>
      <c r="D348" s="44"/>
      <c r="E348" s="45"/>
      <c r="F348" s="45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5"/>
      <c r="R348" s="44"/>
      <c r="S348" s="44"/>
      <c r="T348" s="44"/>
      <c r="U348" s="44"/>
      <c r="V348" s="44"/>
      <c r="W348" s="44"/>
      <c r="X348" s="44"/>
      <c r="Y348" s="44"/>
      <c r="Z348" s="44"/>
    </row>
    <row r="349" customFormat="false" ht="9.75" hidden="false" customHeight="true" outlineLevel="0" collapsed="false">
      <c r="A349" s="44"/>
      <c r="B349" s="44"/>
      <c r="C349" s="44"/>
      <c r="D349" s="44"/>
      <c r="E349" s="45"/>
      <c r="F349" s="45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5"/>
      <c r="R349" s="44"/>
      <c r="S349" s="44"/>
      <c r="T349" s="44"/>
      <c r="U349" s="44"/>
      <c r="V349" s="44"/>
      <c r="W349" s="44"/>
      <c r="X349" s="44"/>
      <c r="Y349" s="44"/>
      <c r="Z349" s="44"/>
    </row>
    <row r="350" customFormat="false" ht="9.75" hidden="false" customHeight="true" outlineLevel="0" collapsed="false">
      <c r="A350" s="44"/>
      <c r="B350" s="44"/>
      <c r="C350" s="44"/>
      <c r="D350" s="44"/>
      <c r="E350" s="45"/>
      <c r="F350" s="45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5"/>
      <c r="R350" s="44"/>
      <c r="S350" s="44"/>
      <c r="T350" s="44"/>
      <c r="U350" s="44"/>
      <c r="V350" s="44"/>
      <c r="W350" s="44"/>
      <c r="X350" s="44"/>
      <c r="Y350" s="44"/>
      <c r="Z350" s="44"/>
    </row>
    <row r="351" customFormat="false" ht="9.75" hidden="false" customHeight="true" outlineLevel="0" collapsed="false">
      <c r="A351" s="44"/>
      <c r="B351" s="44"/>
      <c r="C351" s="44"/>
      <c r="D351" s="44"/>
      <c r="E351" s="45"/>
      <c r="F351" s="45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5"/>
      <c r="R351" s="44"/>
      <c r="S351" s="44"/>
      <c r="T351" s="44"/>
      <c r="U351" s="44"/>
      <c r="V351" s="44"/>
      <c r="W351" s="44"/>
      <c r="X351" s="44"/>
      <c r="Y351" s="44"/>
      <c r="Z351" s="44"/>
    </row>
    <row r="352" customFormat="false" ht="9.75" hidden="false" customHeight="true" outlineLevel="0" collapsed="false">
      <c r="A352" s="44"/>
      <c r="B352" s="44"/>
      <c r="C352" s="44"/>
      <c r="D352" s="44"/>
      <c r="E352" s="45"/>
      <c r="F352" s="45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5"/>
      <c r="R352" s="44"/>
      <c r="S352" s="44"/>
      <c r="T352" s="44"/>
      <c r="U352" s="44"/>
      <c r="V352" s="44"/>
      <c r="W352" s="44"/>
      <c r="X352" s="44"/>
      <c r="Y352" s="44"/>
      <c r="Z352" s="44"/>
    </row>
    <row r="353" customFormat="false" ht="9.75" hidden="false" customHeight="true" outlineLevel="0" collapsed="false">
      <c r="A353" s="44"/>
      <c r="B353" s="44"/>
      <c r="C353" s="44"/>
      <c r="D353" s="44"/>
      <c r="E353" s="45"/>
      <c r="F353" s="45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5"/>
      <c r="R353" s="44"/>
      <c r="S353" s="44"/>
      <c r="T353" s="44"/>
      <c r="U353" s="44"/>
      <c r="V353" s="44"/>
      <c r="W353" s="44"/>
      <c r="X353" s="44"/>
      <c r="Y353" s="44"/>
      <c r="Z353" s="44"/>
    </row>
    <row r="354" customFormat="false" ht="9.75" hidden="false" customHeight="true" outlineLevel="0" collapsed="false">
      <c r="A354" s="44"/>
      <c r="B354" s="44"/>
      <c r="C354" s="44"/>
      <c r="D354" s="44"/>
      <c r="E354" s="45"/>
      <c r="F354" s="45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5"/>
      <c r="R354" s="44"/>
      <c r="S354" s="44"/>
      <c r="T354" s="44"/>
      <c r="U354" s="44"/>
      <c r="V354" s="44"/>
      <c r="W354" s="44"/>
      <c r="X354" s="44"/>
      <c r="Y354" s="44"/>
      <c r="Z354" s="44"/>
    </row>
    <row r="355" customFormat="false" ht="9.75" hidden="false" customHeight="true" outlineLevel="0" collapsed="false">
      <c r="A355" s="44"/>
      <c r="B355" s="44"/>
      <c r="C355" s="44"/>
      <c r="D355" s="44"/>
      <c r="E355" s="45"/>
      <c r="F355" s="45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5"/>
      <c r="R355" s="44"/>
      <c r="S355" s="44"/>
      <c r="T355" s="44"/>
      <c r="U355" s="44"/>
      <c r="V355" s="44"/>
      <c r="W355" s="44"/>
      <c r="X355" s="44"/>
      <c r="Y355" s="44"/>
      <c r="Z355" s="44"/>
    </row>
    <row r="356" customFormat="false" ht="9.75" hidden="false" customHeight="true" outlineLevel="0" collapsed="false">
      <c r="A356" s="44"/>
      <c r="B356" s="44"/>
      <c r="C356" s="44"/>
      <c r="D356" s="44"/>
      <c r="E356" s="45"/>
      <c r="F356" s="45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5"/>
      <c r="R356" s="44"/>
      <c r="S356" s="44"/>
      <c r="T356" s="44"/>
      <c r="U356" s="44"/>
      <c r="V356" s="44"/>
      <c r="W356" s="44"/>
      <c r="X356" s="44"/>
      <c r="Y356" s="44"/>
      <c r="Z356" s="44"/>
    </row>
    <row r="357" customFormat="false" ht="9.75" hidden="false" customHeight="true" outlineLevel="0" collapsed="false">
      <c r="A357" s="44"/>
      <c r="B357" s="44"/>
      <c r="C357" s="44"/>
      <c r="D357" s="44"/>
      <c r="E357" s="45"/>
      <c r="F357" s="45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5"/>
      <c r="R357" s="44"/>
      <c r="S357" s="44"/>
      <c r="T357" s="44"/>
      <c r="U357" s="44"/>
      <c r="V357" s="44"/>
      <c r="W357" s="44"/>
      <c r="X357" s="44"/>
      <c r="Y357" s="44"/>
      <c r="Z357" s="44"/>
    </row>
    <row r="358" customFormat="false" ht="9.75" hidden="false" customHeight="true" outlineLevel="0" collapsed="false">
      <c r="A358" s="44"/>
      <c r="B358" s="44"/>
      <c r="C358" s="44"/>
      <c r="D358" s="44"/>
      <c r="E358" s="45"/>
      <c r="F358" s="45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5"/>
      <c r="R358" s="44"/>
      <c r="S358" s="44"/>
      <c r="T358" s="44"/>
      <c r="U358" s="44"/>
      <c r="V358" s="44"/>
      <c r="W358" s="44"/>
      <c r="X358" s="44"/>
      <c r="Y358" s="44"/>
      <c r="Z358" s="44"/>
    </row>
    <row r="359" customFormat="false" ht="9.75" hidden="false" customHeight="true" outlineLevel="0" collapsed="false">
      <c r="A359" s="44"/>
      <c r="B359" s="44"/>
      <c r="C359" s="44"/>
      <c r="D359" s="44"/>
      <c r="E359" s="45"/>
      <c r="F359" s="45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5"/>
      <c r="R359" s="44"/>
      <c r="S359" s="44"/>
      <c r="T359" s="44"/>
      <c r="U359" s="44"/>
      <c r="V359" s="44"/>
      <c r="W359" s="44"/>
      <c r="X359" s="44"/>
      <c r="Y359" s="44"/>
      <c r="Z359" s="44"/>
    </row>
    <row r="360" customFormat="false" ht="9.75" hidden="false" customHeight="true" outlineLevel="0" collapsed="false">
      <c r="A360" s="44"/>
      <c r="B360" s="44"/>
      <c r="C360" s="44"/>
      <c r="D360" s="44"/>
      <c r="E360" s="45"/>
      <c r="F360" s="45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5"/>
      <c r="R360" s="44"/>
      <c r="S360" s="44"/>
      <c r="T360" s="44"/>
      <c r="U360" s="44"/>
      <c r="V360" s="44"/>
      <c r="W360" s="44"/>
      <c r="X360" s="44"/>
      <c r="Y360" s="44"/>
      <c r="Z360" s="44"/>
    </row>
    <row r="361" customFormat="false" ht="9.75" hidden="false" customHeight="true" outlineLevel="0" collapsed="false">
      <c r="A361" s="44"/>
      <c r="B361" s="44"/>
      <c r="C361" s="44"/>
      <c r="D361" s="44"/>
      <c r="E361" s="45"/>
      <c r="F361" s="45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5"/>
      <c r="R361" s="44"/>
      <c r="S361" s="44"/>
      <c r="T361" s="44"/>
      <c r="U361" s="44"/>
      <c r="V361" s="44"/>
      <c r="W361" s="44"/>
      <c r="X361" s="44"/>
      <c r="Y361" s="44"/>
      <c r="Z361" s="44"/>
    </row>
    <row r="362" customFormat="false" ht="9.75" hidden="false" customHeight="true" outlineLevel="0" collapsed="false">
      <c r="A362" s="44"/>
      <c r="B362" s="44"/>
      <c r="C362" s="44"/>
      <c r="D362" s="44"/>
      <c r="E362" s="45"/>
      <c r="F362" s="45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5"/>
      <c r="R362" s="44"/>
      <c r="S362" s="44"/>
      <c r="T362" s="44"/>
      <c r="U362" s="44"/>
      <c r="V362" s="44"/>
      <c r="W362" s="44"/>
      <c r="X362" s="44"/>
      <c r="Y362" s="44"/>
      <c r="Z362" s="44"/>
    </row>
    <row r="363" customFormat="false" ht="9.75" hidden="false" customHeight="true" outlineLevel="0" collapsed="false">
      <c r="A363" s="44"/>
      <c r="B363" s="44"/>
      <c r="C363" s="44"/>
      <c r="D363" s="44"/>
      <c r="E363" s="45"/>
      <c r="F363" s="45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5"/>
      <c r="R363" s="44"/>
      <c r="S363" s="44"/>
      <c r="T363" s="44"/>
      <c r="U363" s="44"/>
      <c r="V363" s="44"/>
      <c r="W363" s="44"/>
      <c r="X363" s="44"/>
      <c r="Y363" s="44"/>
      <c r="Z363" s="44"/>
    </row>
    <row r="364" customFormat="false" ht="9.75" hidden="false" customHeight="true" outlineLevel="0" collapsed="false">
      <c r="A364" s="44"/>
      <c r="B364" s="44"/>
      <c r="C364" s="44"/>
      <c r="D364" s="44"/>
      <c r="E364" s="45"/>
      <c r="F364" s="45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5"/>
      <c r="R364" s="44"/>
      <c r="S364" s="44"/>
      <c r="T364" s="44"/>
      <c r="U364" s="44"/>
      <c r="V364" s="44"/>
      <c r="W364" s="44"/>
      <c r="X364" s="44"/>
      <c r="Y364" s="44"/>
      <c r="Z364" s="44"/>
    </row>
    <row r="365" customFormat="false" ht="9.75" hidden="false" customHeight="true" outlineLevel="0" collapsed="false">
      <c r="A365" s="44"/>
      <c r="B365" s="44"/>
      <c r="C365" s="44"/>
      <c r="D365" s="44"/>
      <c r="E365" s="45"/>
      <c r="F365" s="45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5"/>
      <c r="R365" s="44"/>
      <c r="S365" s="44"/>
      <c r="T365" s="44"/>
      <c r="U365" s="44"/>
      <c r="V365" s="44"/>
      <c r="W365" s="44"/>
      <c r="X365" s="44"/>
      <c r="Y365" s="44"/>
      <c r="Z365" s="44"/>
    </row>
    <row r="366" customFormat="false" ht="9.75" hidden="false" customHeight="true" outlineLevel="0" collapsed="false">
      <c r="A366" s="44"/>
      <c r="B366" s="44"/>
      <c r="C366" s="44"/>
      <c r="D366" s="44"/>
      <c r="E366" s="45"/>
      <c r="F366" s="45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5"/>
      <c r="R366" s="44"/>
      <c r="S366" s="44"/>
      <c r="T366" s="44"/>
      <c r="U366" s="44"/>
      <c r="V366" s="44"/>
      <c r="W366" s="44"/>
      <c r="X366" s="44"/>
      <c r="Y366" s="44"/>
      <c r="Z366" s="44"/>
    </row>
    <row r="367" customFormat="false" ht="9.75" hidden="false" customHeight="true" outlineLevel="0" collapsed="false">
      <c r="A367" s="44"/>
      <c r="B367" s="44"/>
      <c r="C367" s="44"/>
      <c r="D367" s="44"/>
      <c r="E367" s="45"/>
      <c r="F367" s="45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5"/>
      <c r="R367" s="44"/>
      <c r="S367" s="44"/>
      <c r="T367" s="44"/>
      <c r="U367" s="44"/>
      <c r="V367" s="44"/>
      <c r="W367" s="44"/>
      <c r="X367" s="44"/>
      <c r="Y367" s="44"/>
      <c r="Z367" s="44"/>
    </row>
    <row r="368" customFormat="false" ht="9.75" hidden="false" customHeight="true" outlineLevel="0" collapsed="false">
      <c r="A368" s="44"/>
      <c r="B368" s="44"/>
      <c r="C368" s="44"/>
      <c r="D368" s="44"/>
      <c r="E368" s="45"/>
      <c r="F368" s="45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5"/>
      <c r="R368" s="44"/>
      <c r="S368" s="44"/>
      <c r="T368" s="44"/>
      <c r="U368" s="44"/>
      <c r="V368" s="44"/>
      <c r="W368" s="44"/>
      <c r="X368" s="44"/>
      <c r="Y368" s="44"/>
      <c r="Z368" s="44"/>
    </row>
    <row r="369" customFormat="false" ht="9.75" hidden="false" customHeight="true" outlineLevel="0" collapsed="false">
      <c r="A369" s="44"/>
      <c r="B369" s="44"/>
      <c r="C369" s="44"/>
      <c r="D369" s="44"/>
      <c r="E369" s="45"/>
      <c r="F369" s="45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5"/>
      <c r="R369" s="44"/>
      <c r="S369" s="44"/>
      <c r="T369" s="44"/>
      <c r="U369" s="44"/>
      <c r="V369" s="44"/>
      <c r="W369" s="44"/>
      <c r="X369" s="44"/>
      <c r="Y369" s="44"/>
      <c r="Z369" s="44"/>
    </row>
    <row r="370" customFormat="false" ht="9.75" hidden="false" customHeight="true" outlineLevel="0" collapsed="false">
      <c r="A370" s="44"/>
      <c r="B370" s="44"/>
      <c r="C370" s="44"/>
      <c r="D370" s="44"/>
      <c r="E370" s="45"/>
      <c r="F370" s="45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5"/>
      <c r="R370" s="44"/>
      <c r="S370" s="44"/>
      <c r="T370" s="44"/>
      <c r="U370" s="44"/>
      <c r="V370" s="44"/>
      <c r="W370" s="44"/>
      <c r="X370" s="44"/>
      <c r="Y370" s="44"/>
      <c r="Z370" s="44"/>
    </row>
    <row r="371" customFormat="false" ht="9.75" hidden="false" customHeight="true" outlineLevel="0" collapsed="false">
      <c r="A371" s="44"/>
      <c r="B371" s="44"/>
      <c r="C371" s="44"/>
      <c r="D371" s="44"/>
      <c r="E371" s="45"/>
      <c r="F371" s="45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5"/>
      <c r="R371" s="44"/>
      <c r="S371" s="44"/>
      <c r="T371" s="44"/>
      <c r="U371" s="44"/>
      <c r="V371" s="44"/>
      <c r="W371" s="44"/>
      <c r="X371" s="44"/>
      <c r="Y371" s="44"/>
      <c r="Z371" s="44"/>
    </row>
    <row r="372" customFormat="false" ht="9.75" hidden="false" customHeight="true" outlineLevel="0" collapsed="false">
      <c r="A372" s="44"/>
      <c r="B372" s="44"/>
      <c r="C372" s="44"/>
      <c r="D372" s="44"/>
      <c r="E372" s="45"/>
      <c r="F372" s="45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5"/>
      <c r="R372" s="44"/>
      <c r="S372" s="44"/>
      <c r="T372" s="44"/>
      <c r="U372" s="44"/>
      <c r="V372" s="44"/>
      <c r="W372" s="44"/>
      <c r="X372" s="44"/>
      <c r="Y372" s="44"/>
      <c r="Z372" s="44"/>
    </row>
    <row r="373" customFormat="false" ht="9.75" hidden="false" customHeight="true" outlineLevel="0" collapsed="false">
      <c r="A373" s="44"/>
      <c r="B373" s="44"/>
      <c r="C373" s="44"/>
      <c r="D373" s="44"/>
      <c r="E373" s="45"/>
      <c r="F373" s="45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5"/>
      <c r="R373" s="44"/>
      <c r="S373" s="44"/>
      <c r="T373" s="44"/>
      <c r="U373" s="44"/>
      <c r="V373" s="44"/>
      <c r="W373" s="44"/>
      <c r="X373" s="44"/>
      <c r="Y373" s="44"/>
      <c r="Z373" s="44"/>
    </row>
    <row r="374" customFormat="false" ht="9.75" hidden="false" customHeight="true" outlineLevel="0" collapsed="false">
      <c r="A374" s="44"/>
      <c r="B374" s="44"/>
      <c r="C374" s="44"/>
      <c r="D374" s="44"/>
      <c r="E374" s="45"/>
      <c r="F374" s="45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5"/>
      <c r="R374" s="44"/>
      <c r="S374" s="44"/>
      <c r="T374" s="44"/>
      <c r="U374" s="44"/>
      <c r="V374" s="44"/>
      <c r="W374" s="44"/>
      <c r="X374" s="44"/>
      <c r="Y374" s="44"/>
      <c r="Z374" s="44"/>
    </row>
    <row r="375" customFormat="false" ht="9.75" hidden="false" customHeight="true" outlineLevel="0" collapsed="false">
      <c r="A375" s="44"/>
      <c r="B375" s="44"/>
      <c r="C375" s="44"/>
      <c r="D375" s="44"/>
      <c r="E375" s="45"/>
      <c r="F375" s="45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5"/>
      <c r="R375" s="44"/>
      <c r="S375" s="44"/>
      <c r="T375" s="44"/>
      <c r="U375" s="44"/>
      <c r="V375" s="44"/>
      <c r="W375" s="44"/>
      <c r="X375" s="44"/>
      <c r="Y375" s="44"/>
      <c r="Z375" s="44"/>
    </row>
    <row r="376" customFormat="false" ht="9.75" hidden="false" customHeight="true" outlineLevel="0" collapsed="false">
      <c r="A376" s="44"/>
      <c r="B376" s="44"/>
      <c r="C376" s="44"/>
      <c r="D376" s="44"/>
      <c r="E376" s="45"/>
      <c r="F376" s="45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5"/>
      <c r="R376" s="44"/>
      <c r="S376" s="44"/>
      <c r="T376" s="44"/>
      <c r="U376" s="44"/>
      <c r="V376" s="44"/>
      <c r="W376" s="44"/>
      <c r="X376" s="44"/>
      <c r="Y376" s="44"/>
      <c r="Z376" s="44"/>
    </row>
    <row r="377" customFormat="false" ht="9.75" hidden="false" customHeight="true" outlineLevel="0" collapsed="false">
      <c r="A377" s="44"/>
      <c r="B377" s="44"/>
      <c r="C377" s="44"/>
      <c r="D377" s="44"/>
      <c r="E377" s="45"/>
      <c r="F377" s="45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5"/>
      <c r="R377" s="44"/>
      <c r="S377" s="44"/>
      <c r="T377" s="44"/>
      <c r="U377" s="44"/>
      <c r="V377" s="44"/>
      <c r="W377" s="44"/>
      <c r="X377" s="44"/>
      <c r="Y377" s="44"/>
      <c r="Z377" s="44"/>
    </row>
    <row r="378" customFormat="false" ht="9.75" hidden="false" customHeight="true" outlineLevel="0" collapsed="false">
      <c r="A378" s="44"/>
      <c r="B378" s="44"/>
      <c r="C378" s="44"/>
      <c r="D378" s="44"/>
      <c r="E378" s="45"/>
      <c r="F378" s="45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5"/>
      <c r="R378" s="44"/>
      <c r="S378" s="44"/>
      <c r="T378" s="44"/>
      <c r="U378" s="44"/>
      <c r="V378" s="44"/>
      <c r="W378" s="44"/>
      <c r="X378" s="44"/>
      <c r="Y378" s="44"/>
      <c r="Z378" s="44"/>
    </row>
    <row r="379" customFormat="false" ht="9.75" hidden="false" customHeight="true" outlineLevel="0" collapsed="false">
      <c r="A379" s="44"/>
      <c r="B379" s="44"/>
      <c r="C379" s="44"/>
      <c r="D379" s="44"/>
      <c r="E379" s="45"/>
      <c r="F379" s="45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5"/>
      <c r="R379" s="44"/>
      <c r="S379" s="44"/>
      <c r="T379" s="44"/>
      <c r="U379" s="44"/>
      <c r="V379" s="44"/>
      <c r="W379" s="44"/>
      <c r="X379" s="44"/>
      <c r="Y379" s="44"/>
      <c r="Z379" s="44"/>
    </row>
    <row r="380" customFormat="false" ht="9.75" hidden="false" customHeight="true" outlineLevel="0" collapsed="false">
      <c r="A380" s="44"/>
      <c r="B380" s="44"/>
      <c r="C380" s="44"/>
      <c r="D380" s="44"/>
      <c r="E380" s="45"/>
      <c r="F380" s="45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5"/>
      <c r="R380" s="44"/>
      <c r="S380" s="44"/>
      <c r="T380" s="44"/>
      <c r="U380" s="44"/>
      <c r="V380" s="44"/>
      <c r="W380" s="44"/>
      <c r="X380" s="44"/>
      <c r="Y380" s="44"/>
      <c r="Z380" s="44"/>
    </row>
    <row r="381" customFormat="false" ht="9.75" hidden="false" customHeight="true" outlineLevel="0" collapsed="false">
      <c r="A381" s="44"/>
      <c r="B381" s="44"/>
      <c r="C381" s="44"/>
      <c r="D381" s="44"/>
      <c r="E381" s="45"/>
      <c r="F381" s="45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5"/>
      <c r="R381" s="44"/>
      <c r="S381" s="44"/>
      <c r="T381" s="44"/>
      <c r="U381" s="44"/>
      <c r="V381" s="44"/>
      <c r="W381" s="44"/>
      <c r="X381" s="44"/>
      <c r="Y381" s="44"/>
      <c r="Z381" s="44"/>
    </row>
    <row r="382" customFormat="false" ht="9.75" hidden="false" customHeight="true" outlineLevel="0" collapsed="false">
      <c r="A382" s="44"/>
      <c r="B382" s="44"/>
      <c r="C382" s="44"/>
      <c r="D382" s="44"/>
      <c r="E382" s="45"/>
      <c r="F382" s="45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5"/>
      <c r="R382" s="44"/>
      <c r="S382" s="44"/>
      <c r="T382" s="44"/>
      <c r="U382" s="44"/>
      <c r="V382" s="44"/>
      <c r="W382" s="44"/>
      <c r="X382" s="44"/>
      <c r="Y382" s="44"/>
      <c r="Z382" s="44"/>
    </row>
    <row r="383" customFormat="false" ht="9.75" hidden="false" customHeight="true" outlineLevel="0" collapsed="false">
      <c r="A383" s="44"/>
      <c r="B383" s="44"/>
      <c r="C383" s="44"/>
      <c r="D383" s="44"/>
      <c r="E383" s="45"/>
      <c r="F383" s="45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5"/>
      <c r="R383" s="44"/>
      <c r="S383" s="44"/>
      <c r="T383" s="44"/>
      <c r="U383" s="44"/>
      <c r="V383" s="44"/>
      <c r="W383" s="44"/>
      <c r="X383" s="44"/>
      <c r="Y383" s="44"/>
      <c r="Z383" s="44"/>
    </row>
    <row r="384" customFormat="false" ht="9.75" hidden="false" customHeight="true" outlineLevel="0" collapsed="false">
      <c r="A384" s="44"/>
      <c r="B384" s="44"/>
      <c r="C384" s="44"/>
      <c r="D384" s="44"/>
      <c r="E384" s="45"/>
      <c r="F384" s="45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5"/>
      <c r="R384" s="44"/>
      <c r="S384" s="44"/>
      <c r="T384" s="44"/>
      <c r="U384" s="44"/>
      <c r="V384" s="44"/>
      <c r="W384" s="44"/>
      <c r="X384" s="44"/>
      <c r="Y384" s="44"/>
      <c r="Z384" s="44"/>
    </row>
    <row r="385" customFormat="false" ht="9.75" hidden="false" customHeight="true" outlineLevel="0" collapsed="false">
      <c r="A385" s="44"/>
      <c r="B385" s="44"/>
      <c r="C385" s="44"/>
      <c r="D385" s="44"/>
      <c r="E385" s="45"/>
      <c r="F385" s="45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5"/>
      <c r="R385" s="44"/>
      <c r="S385" s="44"/>
      <c r="T385" s="44"/>
      <c r="U385" s="44"/>
      <c r="V385" s="44"/>
      <c r="W385" s="44"/>
      <c r="X385" s="44"/>
      <c r="Y385" s="44"/>
      <c r="Z385" s="44"/>
    </row>
    <row r="386" customFormat="false" ht="9.75" hidden="false" customHeight="true" outlineLevel="0" collapsed="false">
      <c r="A386" s="44"/>
      <c r="B386" s="44"/>
      <c r="C386" s="44"/>
      <c r="D386" s="44"/>
      <c r="E386" s="45"/>
      <c r="F386" s="45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5"/>
      <c r="R386" s="44"/>
      <c r="S386" s="44"/>
      <c r="T386" s="44"/>
      <c r="U386" s="44"/>
      <c r="V386" s="44"/>
      <c r="W386" s="44"/>
      <c r="X386" s="44"/>
      <c r="Y386" s="44"/>
      <c r="Z386" s="44"/>
    </row>
    <row r="387" customFormat="false" ht="9.75" hidden="false" customHeight="true" outlineLevel="0" collapsed="false">
      <c r="A387" s="44"/>
      <c r="B387" s="44"/>
      <c r="C387" s="44"/>
      <c r="D387" s="44"/>
      <c r="E387" s="45"/>
      <c r="F387" s="45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5"/>
      <c r="R387" s="44"/>
      <c r="S387" s="44"/>
      <c r="T387" s="44"/>
      <c r="U387" s="44"/>
      <c r="V387" s="44"/>
      <c r="W387" s="44"/>
      <c r="X387" s="44"/>
      <c r="Y387" s="44"/>
      <c r="Z387" s="44"/>
    </row>
    <row r="388" customFormat="false" ht="9.75" hidden="false" customHeight="true" outlineLevel="0" collapsed="false">
      <c r="A388" s="44"/>
      <c r="B388" s="44"/>
      <c r="C388" s="44"/>
      <c r="D388" s="44"/>
      <c r="E388" s="45"/>
      <c r="F388" s="45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5"/>
      <c r="R388" s="44"/>
      <c r="S388" s="44"/>
      <c r="T388" s="44"/>
      <c r="U388" s="44"/>
      <c r="V388" s="44"/>
      <c r="W388" s="44"/>
      <c r="X388" s="44"/>
      <c r="Y388" s="44"/>
      <c r="Z388" s="44"/>
    </row>
    <row r="389" customFormat="false" ht="9.75" hidden="false" customHeight="true" outlineLevel="0" collapsed="false">
      <c r="A389" s="44"/>
      <c r="B389" s="44"/>
      <c r="C389" s="44"/>
      <c r="D389" s="44"/>
      <c r="E389" s="45"/>
      <c r="F389" s="45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5"/>
      <c r="R389" s="44"/>
      <c r="S389" s="44"/>
      <c r="T389" s="44"/>
      <c r="U389" s="44"/>
      <c r="V389" s="44"/>
      <c r="W389" s="44"/>
      <c r="X389" s="44"/>
      <c r="Y389" s="44"/>
      <c r="Z389" s="44"/>
    </row>
    <row r="390" customFormat="false" ht="9.75" hidden="false" customHeight="true" outlineLevel="0" collapsed="false">
      <c r="A390" s="44"/>
      <c r="B390" s="44"/>
      <c r="C390" s="44"/>
      <c r="D390" s="44"/>
      <c r="E390" s="45"/>
      <c r="F390" s="45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5"/>
      <c r="R390" s="44"/>
      <c r="S390" s="44"/>
      <c r="T390" s="44"/>
      <c r="U390" s="44"/>
      <c r="V390" s="44"/>
      <c r="W390" s="44"/>
      <c r="X390" s="44"/>
      <c r="Y390" s="44"/>
      <c r="Z390" s="44"/>
    </row>
    <row r="391" customFormat="false" ht="9.75" hidden="false" customHeight="true" outlineLevel="0" collapsed="false">
      <c r="A391" s="44"/>
      <c r="B391" s="44"/>
      <c r="C391" s="44"/>
      <c r="D391" s="44"/>
      <c r="E391" s="45"/>
      <c r="F391" s="45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5"/>
      <c r="R391" s="44"/>
      <c r="S391" s="44"/>
      <c r="T391" s="44"/>
      <c r="U391" s="44"/>
      <c r="V391" s="44"/>
      <c r="W391" s="44"/>
      <c r="X391" s="44"/>
      <c r="Y391" s="44"/>
      <c r="Z391" s="44"/>
    </row>
    <row r="392" customFormat="false" ht="9.75" hidden="false" customHeight="true" outlineLevel="0" collapsed="false">
      <c r="A392" s="44"/>
      <c r="B392" s="44"/>
      <c r="C392" s="44"/>
      <c r="D392" s="44"/>
      <c r="E392" s="45"/>
      <c r="F392" s="45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5"/>
      <c r="R392" s="44"/>
      <c r="S392" s="44"/>
      <c r="T392" s="44"/>
      <c r="U392" s="44"/>
      <c r="V392" s="44"/>
      <c r="W392" s="44"/>
      <c r="X392" s="44"/>
      <c r="Y392" s="44"/>
      <c r="Z392" s="44"/>
    </row>
    <row r="393" customFormat="false" ht="9.75" hidden="false" customHeight="true" outlineLevel="0" collapsed="false">
      <c r="A393" s="44"/>
      <c r="B393" s="44"/>
      <c r="C393" s="44"/>
      <c r="D393" s="44"/>
      <c r="E393" s="45"/>
      <c r="F393" s="45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5"/>
      <c r="R393" s="44"/>
      <c r="S393" s="44"/>
      <c r="T393" s="44"/>
      <c r="U393" s="44"/>
      <c r="V393" s="44"/>
      <c r="W393" s="44"/>
      <c r="X393" s="44"/>
      <c r="Y393" s="44"/>
      <c r="Z393" s="44"/>
    </row>
    <row r="394" customFormat="false" ht="9.75" hidden="false" customHeight="true" outlineLevel="0" collapsed="false">
      <c r="A394" s="44"/>
      <c r="B394" s="44"/>
      <c r="C394" s="44"/>
      <c r="D394" s="44"/>
      <c r="E394" s="45"/>
      <c r="F394" s="45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5"/>
      <c r="R394" s="44"/>
      <c r="S394" s="44"/>
      <c r="T394" s="44"/>
      <c r="U394" s="44"/>
      <c r="V394" s="44"/>
      <c r="W394" s="44"/>
      <c r="X394" s="44"/>
      <c r="Y394" s="44"/>
      <c r="Z394" s="44"/>
    </row>
    <row r="395" customFormat="false" ht="9.75" hidden="false" customHeight="true" outlineLevel="0" collapsed="false">
      <c r="A395" s="44"/>
      <c r="B395" s="44"/>
      <c r="C395" s="44"/>
      <c r="D395" s="44"/>
      <c r="E395" s="45"/>
      <c r="F395" s="45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5"/>
      <c r="R395" s="44"/>
      <c r="S395" s="44"/>
      <c r="T395" s="44"/>
      <c r="U395" s="44"/>
      <c r="V395" s="44"/>
      <c r="W395" s="44"/>
      <c r="X395" s="44"/>
      <c r="Y395" s="44"/>
      <c r="Z395" s="44"/>
    </row>
    <row r="396" customFormat="false" ht="9.75" hidden="false" customHeight="true" outlineLevel="0" collapsed="false">
      <c r="A396" s="44"/>
      <c r="B396" s="44"/>
      <c r="C396" s="44"/>
      <c r="D396" s="44"/>
      <c r="E396" s="45"/>
      <c r="F396" s="45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5"/>
      <c r="R396" s="44"/>
      <c r="S396" s="44"/>
      <c r="T396" s="44"/>
      <c r="U396" s="44"/>
      <c r="V396" s="44"/>
      <c r="W396" s="44"/>
      <c r="X396" s="44"/>
      <c r="Y396" s="44"/>
      <c r="Z396" s="44"/>
    </row>
    <row r="397" customFormat="false" ht="9.75" hidden="false" customHeight="true" outlineLevel="0" collapsed="false">
      <c r="A397" s="44"/>
      <c r="B397" s="44"/>
      <c r="C397" s="44"/>
      <c r="D397" s="44"/>
      <c r="E397" s="45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5"/>
      <c r="R397" s="44"/>
      <c r="S397" s="44"/>
      <c r="T397" s="44"/>
      <c r="U397" s="44"/>
      <c r="V397" s="44"/>
      <c r="W397" s="44"/>
      <c r="X397" s="44"/>
      <c r="Y397" s="44"/>
      <c r="Z397" s="44"/>
    </row>
    <row r="398" customFormat="false" ht="9.75" hidden="false" customHeight="true" outlineLevel="0" collapsed="false">
      <c r="A398" s="44"/>
      <c r="B398" s="44"/>
      <c r="C398" s="44"/>
      <c r="D398" s="44"/>
      <c r="E398" s="45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5"/>
      <c r="R398" s="44"/>
      <c r="S398" s="44"/>
      <c r="T398" s="44"/>
      <c r="U398" s="44"/>
      <c r="V398" s="44"/>
      <c r="W398" s="44"/>
      <c r="X398" s="44"/>
      <c r="Y398" s="44"/>
      <c r="Z398" s="44"/>
    </row>
    <row r="399" customFormat="false" ht="9.75" hidden="false" customHeight="true" outlineLevel="0" collapsed="false">
      <c r="A399" s="44"/>
      <c r="B399" s="44"/>
      <c r="C399" s="44"/>
      <c r="D399" s="44"/>
      <c r="E399" s="45"/>
      <c r="F399" s="45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5"/>
      <c r="R399" s="44"/>
      <c r="S399" s="44"/>
      <c r="T399" s="44"/>
      <c r="U399" s="44"/>
      <c r="V399" s="44"/>
      <c r="W399" s="44"/>
      <c r="X399" s="44"/>
      <c r="Y399" s="44"/>
      <c r="Z399" s="44"/>
    </row>
    <row r="400" customFormat="false" ht="9.75" hidden="false" customHeight="true" outlineLevel="0" collapsed="false">
      <c r="A400" s="44"/>
      <c r="B400" s="44"/>
      <c r="C400" s="44"/>
      <c r="D400" s="44"/>
      <c r="E400" s="45"/>
      <c r="F400" s="45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5"/>
      <c r="R400" s="44"/>
      <c r="S400" s="44"/>
      <c r="T400" s="44"/>
      <c r="U400" s="44"/>
      <c r="V400" s="44"/>
      <c r="W400" s="44"/>
      <c r="X400" s="44"/>
      <c r="Y400" s="44"/>
      <c r="Z400" s="44"/>
    </row>
    <row r="401" customFormat="false" ht="9.75" hidden="false" customHeight="true" outlineLevel="0" collapsed="false">
      <c r="A401" s="44"/>
      <c r="B401" s="44"/>
      <c r="C401" s="44"/>
      <c r="D401" s="44"/>
      <c r="E401" s="45"/>
      <c r="F401" s="45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5"/>
      <c r="R401" s="44"/>
      <c r="S401" s="44"/>
      <c r="T401" s="44"/>
      <c r="U401" s="44"/>
      <c r="V401" s="44"/>
      <c r="W401" s="44"/>
      <c r="X401" s="44"/>
      <c r="Y401" s="44"/>
      <c r="Z401" s="44"/>
    </row>
    <row r="402" customFormat="false" ht="9.75" hidden="false" customHeight="true" outlineLevel="0" collapsed="false">
      <c r="A402" s="44"/>
      <c r="B402" s="44"/>
      <c r="C402" s="44"/>
      <c r="D402" s="44"/>
      <c r="E402" s="45"/>
      <c r="F402" s="45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5"/>
      <c r="R402" s="44"/>
      <c r="S402" s="44"/>
      <c r="T402" s="44"/>
      <c r="U402" s="44"/>
      <c r="V402" s="44"/>
      <c r="W402" s="44"/>
      <c r="X402" s="44"/>
      <c r="Y402" s="44"/>
      <c r="Z402" s="44"/>
    </row>
    <row r="403" customFormat="false" ht="9.75" hidden="false" customHeight="true" outlineLevel="0" collapsed="false">
      <c r="A403" s="44"/>
      <c r="B403" s="44"/>
      <c r="C403" s="44"/>
      <c r="D403" s="44"/>
      <c r="E403" s="45"/>
      <c r="F403" s="45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5"/>
      <c r="R403" s="44"/>
      <c r="S403" s="44"/>
      <c r="T403" s="44"/>
      <c r="U403" s="44"/>
      <c r="V403" s="44"/>
      <c r="W403" s="44"/>
      <c r="X403" s="44"/>
      <c r="Y403" s="44"/>
      <c r="Z403" s="44"/>
    </row>
    <row r="404" customFormat="false" ht="9.75" hidden="false" customHeight="true" outlineLevel="0" collapsed="false">
      <c r="A404" s="44"/>
      <c r="B404" s="44"/>
      <c r="C404" s="44"/>
      <c r="D404" s="44"/>
      <c r="E404" s="45"/>
      <c r="F404" s="45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5"/>
      <c r="R404" s="44"/>
      <c r="S404" s="44"/>
      <c r="T404" s="44"/>
      <c r="U404" s="44"/>
      <c r="V404" s="44"/>
      <c r="W404" s="44"/>
      <c r="X404" s="44"/>
      <c r="Y404" s="44"/>
      <c r="Z404" s="44"/>
    </row>
    <row r="405" customFormat="false" ht="9.75" hidden="false" customHeight="true" outlineLevel="0" collapsed="false">
      <c r="A405" s="44"/>
      <c r="B405" s="44"/>
      <c r="C405" s="44"/>
      <c r="D405" s="44"/>
      <c r="E405" s="45"/>
      <c r="F405" s="45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5"/>
      <c r="R405" s="44"/>
      <c r="S405" s="44"/>
      <c r="T405" s="44"/>
      <c r="U405" s="44"/>
      <c r="V405" s="44"/>
      <c r="W405" s="44"/>
      <c r="X405" s="44"/>
      <c r="Y405" s="44"/>
      <c r="Z405" s="44"/>
    </row>
    <row r="406" customFormat="false" ht="9.75" hidden="false" customHeight="true" outlineLevel="0" collapsed="false">
      <c r="A406" s="44"/>
      <c r="B406" s="44"/>
      <c r="C406" s="44"/>
      <c r="D406" s="44"/>
      <c r="E406" s="45"/>
      <c r="F406" s="45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5"/>
      <c r="R406" s="44"/>
      <c r="S406" s="44"/>
      <c r="T406" s="44"/>
      <c r="U406" s="44"/>
      <c r="V406" s="44"/>
      <c r="W406" s="44"/>
      <c r="X406" s="44"/>
      <c r="Y406" s="44"/>
      <c r="Z406" s="44"/>
    </row>
    <row r="407" customFormat="false" ht="9.75" hidden="false" customHeight="true" outlineLevel="0" collapsed="false">
      <c r="A407" s="44"/>
      <c r="B407" s="44"/>
      <c r="C407" s="44"/>
      <c r="D407" s="44"/>
      <c r="E407" s="45"/>
      <c r="F407" s="45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5"/>
      <c r="R407" s="44"/>
      <c r="S407" s="44"/>
      <c r="T407" s="44"/>
      <c r="U407" s="44"/>
      <c r="V407" s="44"/>
      <c r="W407" s="44"/>
      <c r="X407" s="44"/>
      <c r="Y407" s="44"/>
      <c r="Z407" s="44"/>
    </row>
    <row r="408" customFormat="false" ht="9.75" hidden="false" customHeight="true" outlineLevel="0" collapsed="false">
      <c r="A408" s="44"/>
      <c r="B408" s="44"/>
      <c r="C408" s="44"/>
      <c r="D408" s="44"/>
      <c r="E408" s="45"/>
      <c r="F408" s="45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5"/>
      <c r="R408" s="44"/>
      <c r="S408" s="44"/>
      <c r="T408" s="44"/>
      <c r="U408" s="44"/>
      <c r="V408" s="44"/>
      <c r="W408" s="44"/>
      <c r="X408" s="44"/>
      <c r="Y408" s="44"/>
      <c r="Z408" s="44"/>
    </row>
    <row r="409" customFormat="false" ht="9.75" hidden="false" customHeight="true" outlineLevel="0" collapsed="false">
      <c r="A409" s="44"/>
      <c r="B409" s="44"/>
      <c r="C409" s="44"/>
      <c r="D409" s="44"/>
      <c r="E409" s="45"/>
      <c r="F409" s="45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5"/>
      <c r="R409" s="44"/>
      <c r="S409" s="44"/>
      <c r="T409" s="44"/>
      <c r="U409" s="44"/>
      <c r="V409" s="44"/>
      <c r="W409" s="44"/>
      <c r="X409" s="44"/>
      <c r="Y409" s="44"/>
      <c r="Z409" s="44"/>
    </row>
    <row r="410" customFormat="false" ht="9.75" hidden="false" customHeight="true" outlineLevel="0" collapsed="false">
      <c r="A410" s="44"/>
      <c r="B410" s="44"/>
      <c r="C410" s="44"/>
      <c r="D410" s="44"/>
      <c r="E410" s="45"/>
      <c r="F410" s="45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5"/>
      <c r="R410" s="44"/>
      <c r="S410" s="44"/>
      <c r="T410" s="44"/>
      <c r="U410" s="44"/>
      <c r="V410" s="44"/>
      <c r="W410" s="44"/>
      <c r="X410" s="44"/>
      <c r="Y410" s="44"/>
      <c r="Z410" s="44"/>
    </row>
    <row r="411" customFormat="false" ht="9.75" hidden="false" customHeight="true" outlineLevel="0" collapsed="false">
      <c r="A411" s="44"/>
      <c r="B411" s="44"/>
      <c r="C411" s="44"/>
      <c r="D411" s="44"/>
      <c r="E411" s="45"/>
      <c r="F411" s="45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5"/>
      <c r="R411" s="44"/>
      <c r="S411" s="44"/>
      <c r="T411" s="44"/>
      <c r="U411" s="44"/>
      <c r="V411" s="44"/>
      <c r="W411" s="44"/>
      <c r="X411" s="44"/>
      <c r="Y411" s="44"/>
      <c r="Z411" s="44"/>
    </row>
    <row r="412" customFormat="false" ht="9.75" hidden="false" customHeight="true" outlineLevel="0" collapsed="false">
      <c r="A412" s="44"/>
      <c r="B412" s="44"/>
      <c r="C412" s="44"/>
      <c r="D412" s="44"/>
      <c r="E412" s="45"/>
      <c r="F412" s="45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5"/>
      <c r="R412" s="44"/>
      <c r="S412" s="44"/>
      <c r="T412" s="44"/>
      <c r="U412" s="44"/>
      <c r="V412" s="44"/>
      <c r="W412" s="44"/>
      <c r="X412" s="44"/>
      <c r="Y412" s="44"/>
      <c r="Z412" s="44"/>
    </row>
    <row r="413" customFormat="false" ht="9.75" hidden="false" customHeight="true" outlineLevel="0" collapsed="false">
      <c r="A413" s="44"/>
      <c r="B413" s="44"/>
      <c r="C413" s="44"/>
      <c r="D413" s="44"/>
      <c r="E413" s="45"/>
      <c r="F413" s="45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5"/>
      <c r="R413" s="44"/>
      <c r="S413" s="44"/>
      <c r="T413" s="44"/>
      <c r="U413" s="44"/>
      <c r="V413" s="44"/>
      <c r="W413" s="44"/>
      <c r="X413" s="44"/>
      <c r="Y413" s="44"/>
      <c r="Z413" s="44"/>
    </row>
    <row r="414" customFormat="false" ht="9.75" hidden="false" customHeight="true" outlineLevel="0" collapsed="false">
      <c r="A414" s="44"/>
      <c r="B414" s="44"/>
      <c r="C414" s="44"/>
      <c r="D414" s="44"/>
      <c r="E414" s="45"/>
      <c r="F414" s="45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5"/>
      <c r="R414" s="44"/>
      <c r="S414" s="44"/>
      <c r="T414" s="44"/>
      <c r="U414" s="44"/>
      <c r="V414" s="44"/>
      <c r="W414" s="44"/>
      <c r="X414" s="44"/>
      <c r="Y414" s="44"/>
      <c r="Z414" s="44"/>
    </row>
    <row r="415" customFormat="false" ht="9.75" hidden="false" customHeight="true" outlineLevel="0" collapsed="false">
      <c r="A415" s="44"/>
      <c r="B415" s="44"/>
      <c r="C415" s="44"/>
      <c r="D415" s="44"/>
      <c r="E415" s="45"/>
      <c r="F415" s="45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5"/>
      <c r="R415" s="44"/>
      <c r="S415" s="44"/>
      <c r="T415" s="44"/>
      <c r="U415" s="44"/>
      <c r="V415" s="44"/>
      <c r="W415" s="44"/>
      <c r="X415" s="44"/>
      <c r="Y415" s="44"/>
      <c r="Z415" s="44"/>
    </row>
    <row r="416" customFormat="false" ht="9.75" hidden="false" customHeight="true" outlineLevel="0" collapsed="false">
      <c r="A416" s="44"/>
      <c r="B416" s="44"/>
      <c r="C416" s="44"/>
      <c r="D416" s="44"/>
      <c r="E416" s="45"/>
      <c r="F416" s="45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5"/>
      <c r="R416" s="44"/>
      <c r="S416" s="44"/>
      <c r="T416" s="44"/>
      <c r="U416" s="44"/>
      <c r="V416" s="44"/>
      <c r="W416" s="44"/>
      <c r="X416" s="44"/>
      <c r="Y416" s="44"/>
      <c r="Z416" s="44"/>
    </row>
    <row r="417" customFormat="false" ht="9.75" hidden="false" customHeight="true" outlineLevel="0" collapsed="false">
      <c r="A417" s="44"/>
      <c r="B417" s="44"/>
      <c r="C417" s="44"/>
      <c r="D417" s="44"/>
      <c r="E417" s="45"/>
      <c r="F417" s="45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5"/>
      <c r="R417" s="44"/>
      <c r="S417" s="44"/>
      <c r="T417" s="44"/>
      <c r="U417" s="44"/>
      <c r="V417" s="44"/>
      <c r="W417" s="44"/>
      <c r="X417" s="44"/>
      <c r="Y417" s="44"/>
      <c r="Z417" s="44"/>
    </row>
    <row r="418" customFormat="false" ht="9.75" hidden="false" customHeight="true" outlineLevel="0" collapsed="false">
      <c r="A418" s="44"/>
      <c r="B418" s="44"/>
      <c r="C418" s="44"/>
      <c r="D418" s="44"/>
      <c r="E418" s="45"/>
      <c r="F418" s="45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5"/>
      <c r="R418" s="44"/>
      <c r="S418" s="44"/>
      <c r="T418" s="44"/>
      <c r="U418" s="44"/>
      <c r="V418" s="44"/>
      <c r="W418" s="44"/>
      <c r="X418" s="44"/>
      <c r="Y418" s="44"/>
      <c r="Z418" s="44"/>
    </row>
    <row r="419" customFormat="false" ht="9.75" hidden="false" customHeight="true" outlineLevel="0" collapsed="false">
      <c r="A419" s="44"/>
      <c r="B419" s="44"/>
      <c r="C419" s="44"/>
      <c r="D419" s="44"/>
      <c r="E419" s="45"/>
      <c r="F419" s="45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5"/>
      <c r="R419" s="44"/>
      <c r="S419" s="44"/>
      <c r="T419" s="44"/>
      <c r="U419" s="44"/>
      <c r="V419" s="44"/>
      <c r="W419" s="44"/>
      <c r="X419" s="44"/>
      <c r="Y419" s="44"/>
      <c r="Z419" s="44"/>
    </row>
    <row r="420" customFormat="false" ht="9.75" hidden="false" customHeight="true" outlineLevel="0" collapsed="false">
      <c r="A420" s="44"/>
      <c r="B420" s="44"/>
      <c r="C420" s="44"/>
      <c r="D420" s="44"/>
      <c r="E420" s="45"/>
      <c r="F420" s="45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5"/>
      <c r="R420" s="44"/>
      <c r="S420" s="44"/>
      <c r="T420" s="44"/>
      <c r="U420" s="44"/>
      <c r="V420" s="44"/>
      <c r="W420" s="44"/>
      <c r="X420" s="44"/>
      <c r="Y420" s="44"/>
      <c r="Z420" s="44"/>
    </row>
    <row r="421" customFormat="false" ht="9.75" hidden="false" customHeight="true" outlineLevel="0" collapsed="false">
      <c r="A421" s="44"/>
      <c r="B421" s="44"/>
      <c r="C421" s="44"/>
      <c r="D421" s="44"/>
      <c r="E421" s="45"/>
      <c r="F421" s="45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5"/>
      <c r="R421" s="44"/>
      <c r="S421" s="44"/>
      <c r="T421" s="44"/>
      <c r="U421" s="44"/>
      <c r="V421" s="44"/>
      <c r="W421" s="44"/>
      <c r="X421" s="44"/>
      <c r="Y421" s="44"/>
      <c r="Z421" s="44"/>
    </row>
    <row r="422" customFormat="false" ht="9.75" hidden="false" customHeight="true" outlineLevel="0" collapsed="false">
      <c r="A422" s="44"/>
      <c r="B422" s="44"/>
      <c r="C422" s="44"/>
      <c r="D422" s="44"/>
      <c r="E422" s="45"/>
      <c r="F422" s="45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5"/>
      <c r="R422" s="44"/>
      <c r="S422" s="44"/>
      <c r="T422" s="44"/>
      <c r="U422" s="44"/>
      <c r="V422" s="44"/>
      <c r="W422" s="44"/>
      <c r="X422" s="44"/>
      <c r="Y422" s="44"/>
      <c r="Z422" s="44"/>
    </row>
    <row r="423" customFormat="false" ht="9.75" hidden="false" customHeight="true" outlineLevel="0" collapsed="false">
      <c r="A423" s="44"/>
      <c r="B423" s="44"/>
      <c r="C423" s="44"/>
      <c r="D423" s="44"/>
      <c r="E423" s="45"/>
      <c r="F423" s="45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5"/>
      <c r="R423" s="44"/>
      <c r="S423" s="44"/>
      <c r="T423" s="44"/>
      <c r="U423" s="44"/>
      <c r="V423" s="44"/>
      <c r="W423" s="44"/>
      <c r="X423" s="44"/>
      <c r="Y423" s="44"/>
      <c r="Z423" s="44"/>
    </row>
    <row r="424" customFormat="false" ht="9.75" hidden="false" customHeight="true" outlineLevel="0" collapsed="false">
      <c r="A424" s="44"/>
      <c r="B424" s="44"/>
      <c r="C424" s="44"/>
      <c r="D424" s="44"/>
      <c r="E424" s="45"/>
      <c r="F424" s="45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5"/>
      <c r="R424" s="44"/>
      <c r="S424" s="44"/>
      <c r="T424" s="44"/>
      <c r="U424" s="44"/>
      <c r="V424" s="44"/>
      <c r="W424" s="44"/>
      <c r="X424" s="44"/>
      <c r="Y424" s="44"/>
      <c r="Z424" s="44"/>
    </row>
    <row r="425" customFormat="false" ht="9.75" hidden="false" customHeight="true" outlineLevel="0" collapsed="false">
      <c r="A425" s="44"/>
      <c r="B425" s="44"/>
      <c r="C425" s="44"/>
      <c r="D425" s="44"/>
      <c r="E425" s="45"/>
      <c r="F425" s="45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5"/>
      <c r="R425" s="44"/>
      <c r="S425" s="44"/>
      <c r="T425" s="44"/>
      <c r="U425" s="44"/>
      <c r="V425" s="44"/>
      <c r="W425" s="44"/>
      <c r="X425" s="44"/>
      <c r="Y425" s="44"/>
      <c r="Z425" s="44"/>
    </row>
    <row r="426" customFormat="false" ht="9.75" hidden="false" customHeight="true" outlineLevel="0" collapsed="false">
      <c r="A426" s="44"/>
      <c r="B426" s="44"/>
      <c r="C426" s="44"/>
      <c r="D426" s="44"/>
      <c r="E426" s="45"/>
      <c r="F426" s="45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5"/>
      <c r="R426" s="44"/>
      <c r="S426" s="44"/>
      <c r="T426" s="44"/>
      <c r="U426" s="44"/>
      <c r="V426" s="44"/>
      <c r="W426" s="44"/>
      <c r="X426" s="44"/>
      <c r="Y426" s="44"/>
      <c r="Z426" s="44"/>
    </row>
    <row r="427" customFormat="false" ht="9.75" hidden="false" customHeight="true" outlineLevel="0" collapsed="false">
      <c r="A427" s="44"/>
      <c r="B427" s="44"/>
      <c r="C427" s="44"/>
      <c r="D427" s="44"/>
      <c r="E427" s="45"/>
      <c r="F427" s="45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5"/>
      <c r="R427" s="44"/>
      <c r="S427" s="44"/>
      <c r="T427" s="44"/>
      <c r="U427" s="44"/>
      <c r="V427" s="44"/>
      <c r="W427" s="44"/>
      <c r="X427" s="44"/>
      <c r="Y427" s="44"/>
      <c r="Z427" s="44"/>
    </row>
    <row r="428" customFormat="false" ht="9.75" hidden="false" customHeight="true" outlineLevel="0" collapsed="false">
      <c r="A428" s="44"/>
      <c r="B428" s="44"/>
      <c r="C428" s="44"/>
      <c r="D428" s="44"/>
      <c r="E428" s="45"/>
      <c r="F428" s="45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5"/>
      <c r="R428" s="44"/>
      <c r="S428" s="44"/>
      <c r="T428" s="44"/>
      <c r="U428" s="44"/>
      <c r="V428" s="44"/>
      <c r="W428" s="44"/>
      <c r="X428" s="44"/>
      <c r="Y428" s="44"/>
      <c r="Z428" s="44"/>
    </row>
    <row r="429" customFormat="false" ht="9.75" hidden="false" customHeight="true" outlineLevel="0" collapsed="false">
      <c r="A429" s="44"/>
      <c r="B429" s="44"/>
      <c r="C429" s="44"/>
      <c r="D429" s="44"/>
      <c r="E429" s="45"/>
      <c r="F429" s="45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5"/>
      <c r="R429" s="44"/>
      <c r="S429" s="44"/>
      <c r="T429" s="44"/>
      <c r="U429" s="44"/>
      <c r="V429" s="44"/>
      <c r="W429" s="44"/>
      <c r="X429" s="44"/>
      <c r="Y429" s="44"/>
      <c r="Z429" s="44"/>
    </row>
    <row r="430" customFormat="false" ht="9.75" hidden="false" customHeight="true" outlineLevel="0" collapsed="false">
      <c r="A430" s="44"/>
      <c r="B430" s="44"/>
      <c r="C430" s="44"/>
      <c r="D430" s="44"/>
      <c r="E430" s="45"/>
      <c r="F430" s="45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5"/>
      <c r="R430" s="44"/>
      <c r="S430" s="44"/>
      <c r="T430" s="44"/>
      <c r="U430" s="44"/>
      <c r="V430" s="44"/>
      <c r="W430" s="44"/>
      <c r="X430" s="44"/>
      <c r="Y430" s="44"/>
      <c r="Z430" s="44"/>
    </row>
    <row r="431" customFormat="false" ht="9.75" hidden="false" customHeight="true" outlineLevel="0" collapsed="false">
      <c r="A431" s="44"/>
      <c r="B431" s="44"/>
      <c r="C431" s="44"/>
      <c r="D431" s="44"/>
      <c r="E431" s="45"/>
      <c r="F431" s="45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5"/>
      <c r="R431" s="44"/>
      <c r="S431" s="44"/>
      <c r="T431" s="44"/>
      <c r="U431" s="44"/>
      <c r="V431" s="44"/>
      <c r="W431" s="44"/>
      <c r="X431" s="44"/>
      <c r="Y431" s="44"/>
      <c r="Z431" s="44"/>
    </row>
    <row r="432" customFormat="false" ht="9.75" hidden="false" customHeight="true" outlineLevel="0" collapsed="false">
      <c r="A432" s="44"/>
      <c r="B432" s="44"/>
      <c r="C432" s="44"/>
      <c r="D432" s="44"/>
      <c r="E432" s="45"/>
      <c r="F432" s="45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5"/>
      <c r="R432" s="44"/>
      <c r="S432" s="44"/>
      <c r="T432" s="44"/>
      <c r="U432" s="44"/>
      <c r="V432" s="44"/>
      <c r="W432" s="44"/>
      <c r="X432" s="44"/>
      <c r="Y432" s="44"/>
      <c r="Z432" s="44"/>
    </row>
    <row r="433" customFormat="false" ht="9.75" hidden="false" customHeight="true" outlineLevel="0" collapsed="false">
      <c r="A433" s="44"/>
      <c r="B433" s="44"/>
      <c r="C433" s="44"/>
      <c r="D433" s="44"/>
      <c r="E433" s="45"/>
      <c r="F433" s="45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5"/>
      <c r="R433" s="44"/>
      <c r="S433" s="44"/>
      <c r="T433" s="44"/>
      <c r="U433" s="44"/>
      <c r="V433" s="44"/>
      <c r="W433" s="44"/>
      <c r="X433" s="44"/>
      <c r="Y433" s="44"/>
      <c r="Z433" s="44"/>
    </row>
    <row r="434" customFormat="false" ht="9.75" hidden="false" customHeight="true" outlineLevel="0" collapsed="false">
      <c r="A434" s="44"/>
      <c r="B434" s="44"/>
      <c r="C434" s="44"/>
      <c r="D434" s="44"/>
      <c r="E434" s="45"/>
      <c r="F434" s="45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5"/>
      <c r="R434" s="44"/>
      <c r="S434" s="44"/>
      <c r="T434" s="44"/>
      <c r="U434" s="44"/>
      <c r="V434" s="44"/>
      <c r="W434" s="44"/>
      <c r="X434" s="44"/>
      <c r="Y434" s="44"/>
      <c r="Z434" s="44"/>
    </row>
    <row r="435" customFormat="false" ht="9.75" hidden="false" customHeight="true" outlineLevel="0" collapsed="false">
      <c r="A435" s="44"/>
      <c r="B435" s="44"/>
      <c r="C435" s="44"/>
      <c r="D435" s="44"/>
      <c r="E435" s="45"/>
      <c r="F435" s="45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5"/>
      <c r="R435" s="44"/>
      <c r="S435" s="44"/>
      <c r="T435" s="44"/>
      <c r="U435" s="44"/>
      <c r="V435" s="44"/>
      <c r="W435" s="44"/>
      <c r="X435" s="44"/>
      <c r="Y435" s="44"/>
      <c r="Z435" s="44"/>
    </row>
    <row r="436" customFormat="false" ht="9.75" hidden="false" customHeight="true" outlineLevel="0" collapsed="false">
      <c r="A436" s="44"/>
      <c r="B436" s="44"/>
      <c r="C436" s="44"/>
      <c r="D436" s="44"/>
      <c r="E436" s="45"/>
      <c r="F436" s="45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5"/>
      <c r="R436" s="44"/>
      <c r="S436" s="44"/>
      <c r="T436" s="44"/>
      <c r="U436" s="44"/>
      <c r="V436" s="44"/>
      <c r="W436" s="44"/>
      <c r="X436" s="44"/>
      <c r="Y436" s="44"/>
      <c r="Z436" s="44"/>
    </row>
    <row r="437" customFormat="false" ht="9.75" hidden="false" customHeight="true" outlineLevel="0" collapsed="false">
      <c r="A437" s="44"/>
      <c r="B437" s="44"/>
      <c r="C437" s="44"/>
      <c r="D437" s="44"/>
      <c r="E437" s="45"/>
      <c r="F437" s="45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5"/>
      <c r="R437" s="44"/>
      <c r="S437" s="44"/>
      <c r="T437" s="44"/>
      <c r="U437" s="44"/>
      <c r="V437" s="44"/>
      <c r="W437" s="44"/>
      <c r="X437" s="44"/>
      <c r="Y437" s="44"/>
      <c r="Z437" s="44"/>
    </row>
    <row r="438" customFormat="false" ht="9.75" hidden="false" customHeight="true" outlineLevel="0" collapsed="false">
      <c r="A438" s="44"/>
      <c r="B438" s="44"/>
      <c r="C438" s="44"/>
      <c r="D438" s="44"/>
      <c r="E438" s="45"/>
      <c r="F438" s="45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5"/>
      <c r="R438" s="44"/>
      <c r="S438" s="44"/>
      <c r="T438" s="44"/>
      <c r="U438" s="44"/>
      <c r="V438" s="44"/>
      <c r="W438" s="44"/>
      <c r="X438" s="44"/>
      <c r="Y438" s="44"/>
      <c r="Z438" s="44"/>
    </row>
    <row r="439" customFormat="false" ht="9.75" hidden="false" customHeight="true" outlineLevel="0" collapsed="false">
      <c r="A439" s="44"/>
      <c r="B439" s="44"/>
      <c r="C439" s="44"/>
      <c r="D439" s="44"/>
      <c r="E439" s="45"/>
      <c r="F439" s="45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5"/>
      <c r="R439" s="44"/>
      <c r="S439" s="44"/>
      <c r="T439" s="44"/>
      <c r="U439" s="44"/>
      <c r="V439" s="44"/>
      <c r="W439" s="44"/>
      <c r="X439" s="44"/>
      <c r="Y439" s="44"/>
      <c r="Z439" s="44"/>
    </row>
    <row r="440" customFormat="false" ht="9.75" hidden="false" customHeight="true" outlineLevel="0" collapsed="false">
      <c r="A440" s="44"/>
      <c r="B440" s="44"/>
      <c r="C440" s="44"/>
      <c r="D440" s="44"/>
      <c r="E440" s="45"/>
      <c r="F440" s="45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5"/>
      <c r="R440" s="44"/>
      <c r="S440" s="44"/>
      <c r="T440" s="44"/>
      <c r="U440" s="44"/>
      <c r="V440" s="44"/>
      <c r="W440" s="44"/>
      <c r="X440" s="44"/>
      <c r="Y440" s="44"/>
      <c r="Z440" s="44"/>
    </row>
    <row r="441" customFormat="false" ht="9.75" hidden="false" customHeight="true" outlineLevel="0" collapsed="false">
      <c r="A441" s="44"/>
      <c r="B441" s="44"/>
      <c r="C441" s="44"/>
      <c r="D441" s="44"/>
      <c r="E441" s="45"/>
      <c r="F441" s="45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5"/>
      <c r="R441" s="44"/>
      <c r="S441" s="44"/>
      <c r="T441" s="44"/>
      <c r="U441" s="44"/>
      <c r="V441" s="44"/>
      <c r="W441" s="44"/>
      <c r="X441" s="44"/>
      <c r="Y441" s="44"/>
      <c r="Z441" s="44"/>
    </row>
    <row r="442" customFormat="false" ht="9.75" hidden="false" customHeight="true" outlineLevel="0" collapsed="false">
      <c r="A442" s="44"/>
      <c r="B442" s="44"/>
      <c r="C442" s="44"/>
      <c r="D442" s="44"/>
      <c r="E442" s="45"/>
      <c r="F442" s="45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5"/>
      <c r="R442" s="44"/>
      <c r="S442" s="44"/>
      <c r="T442" s="44"/>
      <c r="U442" s="44"/>
      <c r="V442" s="44"/>
      <c r="W442" s="44"/>
      <c r="X442" s="44"/>
      <c r="Y442" s="44"/>
      <c r="Z442" s="44"/>
    </row>
    <row r="443" customFormat="false" ht="9.75" hidden="false" customHeight="true" outlineLevel="0" collapsed="false">
      <c r="A443" s="44"/>
      <c r="B443" s="44"/>
      <c r="C443" s="44"/>
      <c r="D443" s="44"/>
      <c r="E443" s="45"/>
      <c r="F443" s="45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5"/>
      <c r="R443" s="44"/>
      <c r="S443" s="44"/>
      <c r="T443" s="44"/>
      <c r="U443" s="44"/>
      <c r="V443" s="44"/>
      <c r="W443" s="44"/>
      <c r="X443" s="44"/>
      <c r="Y443" s="44"/>
      <c r="Z443" s="44"/>
    </row>
    <row r="444" customFormat="false" ht="9.75" hidden="false" customHeight="true" outlineLevel="0" collapsed="false">
      <c r="A444" s="44"/>
      <c r="B444" s="44"/>
      <c r="C444" s="44"/>
      <c r="D444" s="44"/>
      <c r="E444" s="45"/>
      <c r="F444" s="45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5"/>
      <c r="R444" s="44"/>
      <c r="S444" s="44"/>
      <c r="T444" s="44"/>
      <c r="U444" s="44"/>
      <c r="V444" s="44"/>
      <c r="W444" s="44"/>
      <c r="X444" s="44"/>
      <c r="Y444" s="44"/>
      <c r="Z444" s="44"/>
    </row>
    <row r="445" customFormat="false" ht="9.75" hidden="false" customHeight="true" outlineLevel="0" collapsed="false">
      <c r="A445" s="44"/>
      <c r="B445" s="44"/>
      <c r="C445" s="44"/>
      <c r="D445" s="44"/>
      <c r="E445" s="45"/>
      <c r="F445" s="45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5"/>
      <c r="R445" s="44"/>
      <c r="S445" s="44"/>
      <c r="T445" s="44"/>
      <c r="U445" s="44"/>
      <c r="V445" s="44"/>
      <c r="W445" s="44"/>
      <c r="X445" s="44"/>
      <c r="Y445" s="44"/>
      <c r="Z445" s="44"/>
    </row>
    <row r="446" customFormat="false" ht="9.75" hidden="false" customHeight="true" outlineLevel="0" collapsed="false">
      <c r="A446" s="44"/>
      <c r="B446" s="44"/>
      <c r="C446" s="44"/>
      <c r="D446" s="44"/>
      <c r="E446" s="45"/>
      <c r="F446" s="45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5"/>
      <c r="R446" s="44"/>
      <c r="S446" s="44"/>
      <c r="T446" s="44"/>
      <c r="U446" s="44"/>
      <c r="V446" s="44"/>
      <c r="W446" s="44"/>
      <c r="X446" s="44"/>
      <c r="Y446" s="44"/>
      <c r="Z446" s="44"/>
    </row>
    <row r="447" customFormat="false" ht="9.75" hidden="false" customHeight="true" outlineLevel="0" collapsed="false">
      <c r="A447" s="44"/>
      <c r="B447" s="44"/>
      <c r="C447" s="44"/>
      <c r="D447" s="44"/>
      <c r="E447" s="45"/>
      <c r="F447" s="45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5"/>
      <c r="R447" s="44"/>
      <c r="S447" s="44"/>
      <c r="T447" s="44"/>
      <c r="U447" s="44"/>
      <c r="V447" s="44"/>
      <c r="W447" s="44"/>
      <c r="X447" s="44"/>
      <c r="Y447" s="44"/>
      <c r="Z447" s="44"/>
    </row>
    <row r="448" customFormat="false" ht="9.75" hidden="false" customHeight="true" outlineLevel="0" collapsed="false">
      <c r="A448" s="44"/>
      <c r="B448" s="44"/>
      <c r="C448" s="44"/>
      <c r="D448" s="44"/>
      <c r="E448" s="45"/>
      <c r="F448" s="45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5"/>
      <c r="R448" s="44"/>
      <c r="S448" s="44"/>
      <c r="T448" s="44"/>
      <c r="U448" s="44"/>
      <c r="V448" s="44"/>
      <c r="W448" s="44"/>
      <c r="X448" s="44"/>
      <c r="Y448" s="44"/>
      <c r="Z448" s="44"/>
    </row>
    <row r="449" customFormat="false" ht="9.75" hidden="false" customHeight="true" outlineLevel="0" collapsed="false">
      <c r="A449" s="44"/>
      <c r="B449" s="44"/>
      <c r="C449" s="44"/>
      <c r="D449" s="44"/>
      <c r="E449" s="45"/>
      <c r="F449" s="45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5"/>
      <c r="R449" s="44"/>
      <c r="S449" s="44"/>
      <c r="T449" s="44"/>
      <c r="U449" s="44"/>
      <c r="V449" s="44"/>
      <c r="W449" s="44"/>
      <c r="X449" s="44"/>
      <c r="Y449" s="44"/>
      <c r="Z449" s="44"/>
    </row>
    <row r="450" customFormat="false" ht="9.75" hidden="false" customHeight="true" outlineLevel="0" collapsed="false">
      <c r="A450" s="44"/>
      <c r="B450" s="44"/>
      <c r="C450" s="44"/>
      <c r="D450" s="44"/>
      <c r="E450" s="45"/>
      <c r="F450" s="45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5"/>
      <c r="R450" s="44"/>
      <c r="S450" s="44"/>
      <c r="T450" s="44"/>
      <c r="U450" s="44"/>
      <c r="V450" s="44"/>
      <c r="W450" s="44"/>
      <c r="X450" s="44"/>
      <c r="Y450" s="44"/>
      <c r="Z450" s="44"/>
    </row>
    <row r="451" customFormat="false" ht="9.75" hidden="false" customHeight="true" outlineLevel="0" collapsed="false">
      <c r="A451" s="44"/>
      <c r="B451" s="44"/>
      <c r="C451" s="44"/>
      <c r="D451" s="44"/>
      <c r="E451" s="45"/>
      <c r="F451" s="45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5"/>
      <c r="R451" s="44"/>
      <c r="S451" s="44"/>
      <c r="T451" s="44"/>
      <c r="U451" s="44"/>
      <c r="V451" s="44"/>
      <c r="W451" s="44"/>
      <c r="X451" s="44"/>
      <c r="Y451" s="44"/>
      <c r="Z451" s="44"/>
    </row>
    <row r="452" customFormat="false" ht="9.75" hidden="false" customHeight="true" outlineLevel="0" collapsed="false">
      <c r="A452" s="44"/>
      <c r="B452" s="44"/>
      <c r="C452" s="44"/>
      <c r="D452" s="44"/>
      <c r="E452" s="45"/>
      <c r="F452" s="45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5"/>
      <c r="R452" s="44"/>
      <c r="S452" s="44"/>
      <c r="T452" s="44"/>
      <c r="U452" s="44"/>
      <c r="V452" s="44"/>
      <c r="W452" s="44"/>
      <c r="X452" s="44"/>
      <c r="Y452" s="44"/>
      <c r="Z452" s="44"/>
    </row>
    <row r="453" customFormat="false" ht="9.75" hidden="false" customHeight="true" outlineLevel="0" collapsed="false">
      <c r="A453" s="44"/>
      <c r="B453" s="44"/>
      <c r="C453" s="44"/>
      <c r="D453" s="44"/>
      <c r="E453" s="45"/>
      <c r="F453" s="45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5"/>
      <c r="R453" s="44"/>
      <c r="S453" s="44"/>
      <c r="T453" s="44"/>
      <c r="U453" s="44"/>
      <c r="V453" s="44"/>
      <c r="W453" s="44"/>
      <c r="X453" s="44"/>
      <c r="Y453" s="44"/>
      <c r="Z453" s="44"/>
    </row>
    <row r="454" customFormat="false" ht="9.75" hidden="false" customHeight="true" outlineLevel="0" collapsed="false">
      <c r="A454" s="44"/>
      <c r="B454" s="44"/>
      <c r="C454" s="44"/>
      <c r="D454" s="44"/>
      <c r="E454" s="45"/>
      <c r="F454" s="45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5"/>
      <c r="R454" s="44"/>
      <c r="S454" s="44"/>
      <c r="T454" s="44"/>
      <c r="U454" s="44"/>
      <c r="V454" s="44"/>
      <c r="W454" s="44"/>
      <c r="X454" s="44"/>
      <c r="Y454" s="44"/>
      <c r="Z454" s="44"/>
    </row>
    <row r="455" customFormat="false" ht="9.75" hidden="false" customHeight="true" outlineLevel="0" collapsed="false">
      <c r="A455" s="44"/>
      <c r="B455" s="44"/>
      <c r="C455" s="44"/>
      <c r="D455" s="44"/>
      <c r="E455" s="45"/>
      <c r="F455" s="45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5"/>
      <c r="R455" s="44"/>
      <c r="S455" s="44"/>
      <c r="T455" s="44"/>
      <c r="U455" s="44"/>
      <c r="V455" s="44"/>
      <c r="W455" s="44"/>
      <c r="X455" s="44"/>
      <c r="Y455" s="44"/>
      <c r="Z455" s="44"/>
    </row>
    <row r="456" customFormat="false" ht="9.75" hidden="false" customHeight="true" outlineLevel="0" collapsed="false">
      <c r="A456" s="44"/>
      <c r="B456" s="44"/>
      <c r="C456" s="44"/>
      <c r="D456" s="44"/>
      <c r="E456" s="45"/>
      <c r="F456" s="45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5"/>
      <c r="R456" s="44"/>
      <c r="S456" s="44"/>
      <c r="T456" s="44"/>
      <c r="U456" s="44"/>
      <c r="V456" s="44"/>
      <c r="W456" s="44"/>
      <c r="X456" s="44"/>
      <c r="Y456" s="44"/>
      <c r="Z456" s="44"/>
    </row>
    <row r="457" customFormat="false" ht="9.75" hidden="false" customHeight="true" outlineLevel="0" collapsed="false">
      <c r="A457" s="44"/>
      <c r="B457" s="44"/>
      <c r="C457" s="44"/>
      <c r="D457" s="44"/>
      <c r="E457" s="45"/>
      <c r="F457" s="45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5"/>
      <c r="R457" s="44"/>
      <c r="S457" s="44"/>
      <c r="T457" s="44"/>
      <c r="U457" s="44"/>
      <c r="V457" s="44"/>
      <c r="W457" s="44"/>
      <c r="X457" s="44"/>
      <c r="Y457" s="44"/>
      <c r="Z457" s="44"/>
    </row>
    <row r="458" customFormat="false" ht="9.75" hidden="false" customHeight="true" outlineLevel="0" collapsed="false">
      <c r="A458" s="44"/>
      <c r="B458" s="44"/>
      <c r="C458" s="44"/>
      <c r="D458" s="44"/>
      <c r="E458" s="45"/>
      <c r="F458" s="45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5"/>
      <c r="R458" s="44"/>
      <c r="S458" s="44"/>
      <c r="T458" s="44"/>
      <c r="U458" s="44"/>
      <c r="V458" s="44"/>
      <c r="W458" s="44"/>
      <c r="X458" s="44"/>
      <c r="Y458" s="44"/>
      <c r="Z458" s="44"/>
    </row>
    <row r="459" customFormat="false" ht="9.75" hidden="false" customHeight="true" outlineLevel="0" collapsed="false">
      <c r="A459" s="44"/>
      <c r="B459" s="44"/>
      <c r="C459" s="44"/>
      <c r="D459" s="44"/>
      <c r="E459" s="45"/>
      <c r="F459" s="45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5"/>
      <c r="R459" s="44"/>
      <c r="S459" s="44"/>
      <c r="T459" s="44"/>
      <c r="U459" s="44"/>
      <c r="V459" s="44"/>
      <c r="W459" s="44"/>
      <c r="X459" s="44"/>
      <c r="Y459" s="44"/>
      <c r="Z459" s="44"/>
    </row>
    <row r="460" customFormat="false" ht="9.75" hidden="false" customHeight="true" outlineLevel="0" collapsed="false">
      <c r="A460" s="44"/>
      <c r="B460" s="44"/>
      <c r="C460" s="44"/>
      <c r="D460" s="44"/>
      <c r="E460" s="45"/>
      <c r="F460" s="45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5"/>
      <c r="R460" s="44"/>
      <c r="S460" s="44"/>
      <c r="T460" s="44"/>
      <c r="U460" s="44"/>
      <c r="V460" s="44"/>
      <c r="W460" s="44"/>
      <c r="X460" s="44"/>
      <c r="Y460" s="44"/>
      <c r="Z460" s="44"/>
    </row>
    <row r="461" customFormat="false" ht="9.75" hidden="false" customHeight="true" outlineLevel="0" collapsed="false">
      <c r="A461" s="44"/>
      <c r="B461" s="44"/>
      <c r="C461" s="44"/>
      <c r="D461" s="44"/>
      <c r="E461" s="45"/>
      <c r="F461" s="45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5"/>
      <c r="R461" s="44"/>
      <c r="S461" s="44"/>
      <c r="T461" s="44"/>
      <c r="U461" s="44"/>
      <c r="V461" s="44"/>
      <c r="W461" s="44"/>
      <c r="X461" s="44"/>
      <c r="Y461" s="44"/>
      <c r="Z461" s="44"/>
    </row>
    <row r="462" customFormat="false" ht="9.75" hidden="false" customHeight="true" outlineLevel="0" collapsed="false">
      <c r="A462" s="44"/>
      <c r="B462" s="44"/>
      <c r="C462" s="44"/>
      <c r="D462" s="44"/>
      <c r="E462" s="45"/>
      <c r="F462" s="45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5"/>
      <c r="R462" s="44"/>
      <c r="S462" s="44"/>
      <c r="T462" s="44"/>
      <c r="U462" s="44"/>
      <c r="V462" s="44"/>
      <c r="W462" s="44"/>
      <c r="X462" s="44"/>
      <c r="Y462" s="44"/>
      <c r="Z462" s="44"/>
    </row>
    <row r="463" customFormat="false" ht="9.75" hidden="false" customHeight="true" outlineLevel="0" collapsed="false">
      <c r="A463" s="44"/>
      <c r="B463" s="44"/>
      <c r="C463" s="44"/>
      <c r="D463" s="44"/>
      <c r="E463" s="45"/>
      <c r="F463" s="45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5"/>
      <c r="R463" s="44"/>
      <c r="S463" s="44"/>
      <c r="T463" s="44"/>
      <c r="U463" s="44"/>
      <c r="V463" s="44"/>
      <c r="W463" s="44"/>
      <c r="X463" s="44"/>
      <c r="Y463" s="44"/>
      <c r="Z463" s="44"/>
    </row>
    <row r="464" customFormat="false" ht="9.75" hidden="false" customHeight="true" outlineLevel="0" collapsed="false">
      <c r="A464" s="44"/>
      <c r="B464" s="44"/>
      <c r="C464" s="44"/>
      <c r="D464" s="44"/>
      <c r="E464" s="45"/>
      <c r="F464" s="45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5"/>
      <c r="R464" s="44"/>
      <c r="S464" s="44"/>
      <c r="T464" s="44"/>
      <c r="U464" s="44"/>
      <c r="V464" s="44"/>
      <c r="W464" s="44"/>
      <c r="X464" s="44"/>
      <c r="Y464" s="44"/>
      <c r="Z464" s="44"/>
    </row>
    <row r="465" customFormat="false" ht="9.75" hidden="false" customHeight="true" outlineLevel="0" collapsed="false">
      <c r="A465" s="44"/>
      <c r="B465" s="44"/>
      <c r="C465" s="44"/>
      <c r="D465" s="44"/>
      <c r="E465" s="45"/>
      <c r="F465" s="45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5"/>
      <c r="R465" s="44"/>
      <c r="S465" s="44"/>
      <c r="T465" s="44"/>
      <c r="U465" s="44"/>
      <c r="V465" s="44"/>
      <c r="W465" s="44"/>
      <c r="X465" s="44"/>
      <c r="Y465" s="44"/>
      <c r="Z465" s="44"/>
    </row>
    <row r="466" customFormat="false" ht="9.75" hidden="false" customHeight="true" outlineLevel="0" collapsed="false">
      <c r="A466" s="44"/>
      <c r="B466" s="44"/>
      <c r="C466" s="44"/>
      <c r="D466" s="44"/>
      <c r="E466" s="45"/>
      <c r="F466" s="45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5"/>
      <c r="R466" s="44"/>
      <c r="S466" s="44"/>
      <c r="T466" s="44"/>
      <c r="U466" s="44"/>
      <c r="V466" s="44"/>
      <c r="W466" s="44"/>
      <c r="X466" s="44"/>
      <c r="Y466" s="44"/>
      <c r="Z466" s="44"/>
    </row>
    <row r="467" customFormat="false" ht="9.75" hidden="false" customHeight="true" outlineLevel="0" collapsed="false">
      <c r="A467" s="44"/>
      <c r="B467" s="44"/>
      <c r="C467" s="44"/>
      <c r="D467" s="44"/>
      <c r="E467" s="45"/>
      <c r="F467" s="45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5"/>
      <c r="R467" s="44"/>
      <c r="S467" s="44"/>
      <c r="T467" s="44"/>
      <c r="U467" s="44"/>
      <c r="V467" s="44"/>
      <c r="W467" s="44"/>
      <c r="X467" s="44"/>
      <c r="Y467" s="44"/>
      <c r="Z467" s="44"/>
    </row>
    <row r="468" customFormat="false" ht="9.75" hidden="false" customHeight="true" outlineLevel="0" collapsed="false">
      <c r="A468" s="44"/>
      <c r="B468" s="44"/>
      <c r="C468" s="44"/>
      <c r="D468" s="44"/>
      <c r="E468" s="45"/>
      <c r="F468" s="45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5"/>
      <c r="R468" s="44"/>
      <c r="S468" s="44"/>
      <c r="T468" s="44"/>
      <c r="U468" s="44"/>
      <c r="V468" s="44"/>
      <c r="W468" s="44"/>
      <c r="X468" s="44"/>
      <c r="Y468" s="44"/>
      <c r="Z468" s="44"/>
    </row>
    <row r="469" customFormat="false" ht="9.75" hidden="false" customHeight="true" outlineLevel="0" collapsed="false">
      <c r="A469" s="44"/>
      <c r="B469" s="44"/>
      <c r="C469" s="44"/>
      <c r="D469" s="44"/>
      <c r="E469" s="45"/>
      <c r="F469" s="45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5"/>
      <c r="R469" s="44"/>
      <c r="S469" s="44"/>
      <c r="T469" s="44"/>
      <c r="U469" s="44"/>
      <c r="V469" s="44"/>
      <c r="W469" s="44"/>
      <c r="X469" s="44"/>
      <c r="Y469" s="44"/>
      <c r="Z469" s="44"/>
    </row>
    <row r="470" customFormat="false" ht="9.75" hidden="false" customHeight="true" outlineLevel="0" collapsed="false">
      <c r="A470" s="44"/>
      <c r="B470" s="44"/>
      <c r="C470" s="44"/>
      <c r="D470" s="44"/>
      <c r="E470" s="45"/>
      <c r="F470" s="45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5"/>
      <c r="R470" s="44"/>
      <c r="S470" s="44"/>
      <c r="T470" s="44"/>
      <c r="U470" s="44"/>
      <c r="V470" s="44"/>
      <c r="W470" s="44"/>
      <c r="X470" s="44"/>
      <c r="Y470" s="44"/>
      <c r="Z470" s="44"/>
    </row>
    <row r="471" customFormat="false" ht="9.75" hidden="false" customHeight="true" outlineLevel="0" collapsed="false">
      <c r="A471" s="44"/>
      <c r="B471" s="44"/>
      <c r="C471" s="44"/>
      <c r="D471" s="44"/>
      <c r="E471" s="45"/>
      <c r="F471" s="45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5"/>
      <c r="R471" s="44"/>
      <c r="S471" s="44"/>
      <c r="T471" s="44"/>
      <c r="U471" s="44"/>
      <c r="V471" s="44"/>
      <c r="W471" s="44"/>
      <c r="X471" s="44"/>
      <c r="Y471" s="44"/>
      <c r="Z471" s="44"/>
    </row>
    <row r="472" customFormat="false" ht="9.75" hidden="false" customHeight="true" outlineLevel="0" collapsed="false">
      <c r="A472" s="44"/>
      <c r="B472" s="44"/>
      <c r="C472" s="44"/>
      <c r="D472" s="44"/>
      <c r="E472" s="45"/>
      <c r="F472" s="45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5"/>
      <c r="R472" s="44"/>
      <c r="S472" s="44"/>
      <c r="T472" s="44"/>
      <c r="U472" s="44"/>
      <c r="V472" s="44"/>
      <c r="W472" s="44"/>
      <c r="X472" s="44"/>
      <c r="Y472" s="44"/>
      <c r="Z472" s="44"/>
    </row>
    <row r="473" customFormat="false" ht="9.75" hidden="false" customHeight="true" outlineLevel="0" collapsed="false">
      <c r="A473" s="44"/>
      <c r="B473" s="44"/>
      <c r="C473" s="44"/>
      <c r="D473" s="44"/>
      <c r="E473" s="45"/>
      <c r="F473" s="45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5"/>
      <c r="R473" s="44"/>
      <c r="S473" s="44"/>
      <c r="T473" s="44"/>
      <c r="U473" s="44"/>
      <c r="V473" s="44"/>
      <c r="W473" s="44"/>
      <c r="X473" s="44"/>
      <c r="Y473" s="44"/>
      <c r="Z473" s="44"/>
    </row>
    <row r="474" customFormat="false" ht="9.75" hidden="false" customHeight="true" outlineLevel="0" collapsed="false">
      <c r="A474" s="44"/>
      <c r="B474" s="44"/>
      <c r="C474" s="44"/>
      <c r="D474" s="44"/>
      <c r="E474" s="45"/>
      <c r="F474" s="45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5"/>
      <c r="R474" s="44"/>
      <c r="S474" s="44"/>
      <c r="T474" s="44"/>
      <c r="U474" s="44"/>
      <c r="V474" s="44"/>
      <c r="W474" s="44"/>
      <c r="X474" s="44"/>
      <c r="Y474" s="44"/>
      <c r="Z474" s="44"/>
    </row>
    <row r="475" customFormat="false" ht="9.75" hidden="false" customHeight="true" outlineLevel="0" collapsed="false">
      <c r="A475" s="44"/>
      <c r="B475" s="44"/>
      <c r="C475" s="44"/>
      <c r="D475" s="44"/>
      <c r="E475" s="45"/>
      <c r="F475" s="45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5"/>
      <c r="R475" s="44"/>
      <c r="S475" s="44"/>
      <c r="T475" s="44"/>
      <c r="U475" s="44"/>
      <c r="V475" s="44"/>
      <c r="W475" s="44"/>
      <c r="X475" s="44"/>
      <c r="Y475" s="44"/>
      <c r="Z475" s="44"/>
    </row>
    <row r="476" customFormat="false" ht="9.75" hidden="false" customHeight="true" outlineLevel="0" collapsed="false">
      <c r="A476" s="44"/>
      <c r="B476" s="44"/>
      <c r="C476" s="44"/>
      <c r="D476" s="44"/>
      <c r="E476" s="45"/>
      <c r="F476" s="45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5"/>
      <c r="R476" s="44"/>
      <c r="S476" s="44"/>
      <c r="T476" s="44"/>
      <c r="U476" s="44"/>
      <c r="V476" s="44"/>
      <c r="W476" s="44"/>
      <c r="X476" s="44"/>
      <c r="Y476" s="44"/>
      <c r="Z476" s="44"/>
    </row>
    <row r="477" customFormat="false" ht="9.75" hidden="false" customHeight="true" outlineLevel="0" collapsed="false">
      <c r="A477" s="44"/>
      <c r="B477" s="44"/>
      <c r="C477" s="44"/>
      <c r="D477" s="44"/>
      <c r="E477" s="45"/>
      <c r="F477" s="45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5"/>
      <c r="R477" s="44"/>
      <c r="S477" s="44"/>
      <c r="T477" s="44"/>
      <c r="U477" s="44"/>
      <c r="V477" s="44"/>
      <c r="W477" s="44"/>
      <c r="X477" s="44"/>
      <c r="Y477" s="44"/>
      <c r="Z477" s="44"/>
    </row>
    <row r="478" customFormat="false" ht="9.75" hidden="false" customHeight="true" outlineLevel="0" collapsed="false">
      <c r="A478" s="44"/>
      <c r="B478" s="44"/>
      <c r="C478" s="44"/>
      <c r="D478" s="44"/>
      <c r="E478" s="45"/>
      <c r="F478" s="45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5"/>
      <c r="R478" s="44"/>
      <c r="S478" s="44"/>
      <c r="T478" s="44"/>
      <c r="U478" s="44"/>
      <c r="V478" s="44"/>
      <c r="W478" s="44"/>
      <c r="X478" s="44"/>
      <c r="Y478" s="44"/>
      <c r="Z478" s="44"/>
    </row>
    <row r="479" customFormat="false" ht="9.75" hidden="false" customHeight="true" outlineLevel="0" collapsed="false">
      <c r="A479" s="44"/>
      <c r="B479" s="44"/>
      <c r="C479" s="44"/>
      <c r="D479" s="44"/>
      <c r="E479" s="45"/>
      <c r="F479" s="45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5"/>
      <c r="R479" s="44"/>
      <c r="S479" s="44"/>
      <c r="T479" s="44"/>
      <c r="U479" s="44"/>
      <c r="V479" s="44"/>
      <c r="W479" s="44"/>
      <c r="X479" s="44"/>
      <c r="Y479" s="44"/>
      <c r="Z479" s="44"/>
    </row>
    <row r="480" customFormat="false" ht="9.75" hidden="false" customHeight="true" outlineLevel="0" collapsed="false">
      <c r="A480" s="44"/>
      <c r="B480" s="44"/>
      <c r="C480" s="44"/>
      <c r="D480" s="44"/>
      <c r="E480" s="45"/>
      <c r="F480" s="45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5"/>
      <c r="R480" s="44"/>
      <c r="S480" s="44"/>
      <c r="T480" s="44"/>
      <c r="U480" s="44"/>
      <c r="V480" s="44"/>
      <c r="W480" s="44"/>
      <c r="X480" s="44"/>
      <c r="Y480" s="44"/>
      <c r="Z480" s="44"/>
    </row>
    <row r="481" customFormat="false" ht="9.75" hidden="false" customHeight="true" outlineLevel="0" collapsed="false">
      <c r="A481" s="44"/>
      <c r="B481" s="44"/>
      <c r="C481" s="44"/>
      <c r="D481" s="44"/>
      <c r="E481" s="45"/>
      <c r="F481" s="45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5"/>
      <c r="R481" s="44"/>
      <c r="S481" s="44"/>
      <c r="T481" s="44"/>
      <c r="U481" s="44"/>
      <c r="V481" s="44"/>
      <c r="W481" s="44"/>
      <c r="X481" s="44"/>
      <c r="Y481" s="44"/>
      <c r="Z481" s="44"/>
    </row>
    <row r="482" customFormat="false" ht="9.75" hidden="false" customHeight="true" outlineLevel="0" collapsed="false">
      <c r="A482" s="44"/>
      <c r="B482" s="44"/>
      <c r="C482" s="44"/>
      <c r="D482" s="44"/>
      <c r="E482" s="45"/>
      <c r="F482" s="45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5"/>
      <c r="R482" s="44"/>
      <c r="S482" s="44"/>
      <c r="T482" s="44"/>
      <c r="U482" s="44"/>
      <c r="V482" s="44"/>
      <c r="W482" s="44"/>
      <c r="X482" s="44"/>
      <c r="Y482" s="44"/>
      <c r="Z482" s="44"/>
    </row>
    <row r="483" customFormat="false" ht="9.75" hidden="false" customHeight="true" outlineLevel="0" collapsed="false">
      <c r="A483" s="44"/>
      <c r="B483" s="44"/>
      <c r="C483" s="44"/>
      <c r="D483" s="44"/>
      <c r="E483" s="45"/>
      <c r="F483" s="45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5"/>
      <c r="R483" s="44"/>
      <c r="S483" s="44"/>
      <c r="T483" s="44"/>
      <c r="U483" s="44"/>
      <c r="V483" s="44"/>
      <c r="W483" s="44"/>
      <c r="X483" s="44"/>
      <c r="Y483" s="44"/>
      <c r="Z483" s="44"/>
    </row>
    <row r="484" customFormat="false" ht="9.75" hidden="false" customHeight="true" outlineLevel="0" collapsed="false">
      <c r="A484" s="44"/>
      <c r="B484" s="44"/>
      <c r="C484" s="44"/>
      <c r="D484" s="44"/>
      <c r="E484" s="45"/>
      <c r="F484" s="45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5"/>
      <c r="R484" s="44"/>
      <c r="S484" s="44"/>
      <c r="T484" s="44"/>
      <c r="U484" s="44"/>
      <c r="V484" s="44"/>
      <c r="W484" s="44"/>
      <c r="X484" s="44"/>
      <c r="Y484" s="44"/>
      <c r="Z484" s="44"/>
    </row>
    <row r="485" customFormat="false" ht="9.75" hidden="false" customHeight="true" outlineLevel="0" collapsed="false">
      <c r="A485" s="44"/>
      <c r="B485" s="44"/>
      <c r="C485" s="44"/>
      <c r="D485" s="44"/>
      <c r="E485" s="45"/>
      <c r="F485" s="45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5"/>
      <c r="R485" s="44"/>
      <c r="S485" s="44"/>
      <c r="T485" s="44"/>
      <c r="U485" s="44"/>
      <c r="V485" s="44"/>
      <c r="W485" s="44"/>
      <c r="X485" s="44"/>
      <c r="Y485" s="44"/>
      <c r="Z485" s="44"/>
    </row>
    <row r="486" customFormat="false" ht="9.75" hidden="false" customHeight="true" outlineLevel="0" collapsed="false">
      <c r="A486" s="44"/>
      <c r="B486" s="44"/>
      <c r="C486" s="44"/>
      <c r="D486" s="44"/>
      <c r="E486" s="45"/>
      <c r="F486" s="45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5"/>
      <c r="R486" s="44"/>
      <c r="S486" s="44"/>
      <c r="T486" s="44"/>
      <c r="U486" s="44"/>
      <c r="V486" s="44"/>
      <c r="W486" s="44"/>
      <c r="X486" s="44"/>
      <c r="Y486" s="44"/>
      <c r="Z486" s="44"/>
    </row>
    <row r="487" customFormat="false" ht="9.75" hidden="false" customHeight="true" outlineLevel="0" collapsed="false">
      <c r="A487" s="44"/>
      <c r="B487" s="44"/>
      <c r="C487" s="44"/>
      <c r="D487" s="44"/>
      <c r="E487" s="45"/>
      <c r="F487" s="45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5"/>
      <c r="R487" s="44"/>
      <c r="S487" s="44"/>
      <c r="T487" s="44"/>
      <c r="U487" s="44"/>
      <c r="V487" s="44"/>
      <c r="W487" s="44"/>
      <c r="X487" s="44"/>
      <c r="Y487" s="44"/>
      <c r="Z487" s="44"/>
    </row>
    <row r="488" customFormat="false" ht="9.75" hidden="false" customHeight="true" outlineLevel="0" collapsed="false">
      <c r="A488" s="44"/>
      <c r="B488" s="44"/>
      <c r="C488" s="44"/>
      <c r="D488" s="44"/>
      <c r="E488" s="45"/>
      <c r="F488" s="45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5"/>
      <c r="R488" s="44"/>
      <c r="S488" s="44"/>
      <c r="T488" s="44"/>
      <c r="U488" s="44"/>
      <c r="V488" s="44"/>
      <c r="W488" s="44"/>
      <c r="X488" s="44"/>
      <c r="Y488" s="44"/>
      <c r="Z488" s="44"/>
    </row>
    <row r="489" customFormat="false" ht="9.75" hidden="false" customHeight="true" outlineLevel="0" collapsed="false">
      <c r="A489" s="44"/>
      <c r="B489" s="44"/>
      <c r="C489" s="44"/>
      <c r="D489" s="44"/>
      <c r="E489" s="45"/>
      <c r="F489" s="45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5"/>
      <c r="R489" s="44"/>
      <c r="S489" s="44"/>
      <c r="T489" s="44"/>
      <c r="U489" s="44"/>
      <c r="V489" s="44"/>
      <c r="W489" s="44"/>
      <c r="X489" s="44"/>
      <c r="Y489" s="44"/>
      <c r="Z489" s="44"/>
    </row>
    <row r="490" customFormat="false" ht="9.75" hidden="false" customHeight="true" outlineLevel="0" collapsed="false">
      <c r="A490" s="44"/>
      <c r="B490" s="44"/>
      <c r="C490" s="44"/>
      <c r="D490" s="44"/>
      <c r="E490" s="45"/>
      <c r="F490" s="45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5"/>
      <c r="R490" s="44"/>
      <c r="S490" s="44"/>
      <c r="T490" s="44"/>
      <c r="U490" s="44"/>
      <c r="V490" s="44"/>
      <c r="W490" s="44"/>
      <c r="X490" s="44"/>
      <c r="Y490" s="44"/>
      <c r="Z490" s="44"/>
    </row>
    <row r="491" customFormat="false" ht="9.75" hidden="false" customHeight="true" outlineLevel="0" collapsed="false">
      <c r="A491" s="44"/>
      <c r="B491" s="44"/>
      <c r="C491" s="44"/>
      <c r="D491" s="44"/>
      <c r="E491" s="45"/>
      <c r="F491" s="45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5"/>
      <c r="R491" s="44"/>
      <c r="S491" s="44"/>
      <c r="T491" s="44"/>
      <c r="U491" s="44"/>
      <c r="V491" s="44"/>
      <c r="W491" s="44"/>
      <c r="X491" s="44"/>
      <c r="Y491" s="44"/>
      <c r="Z491" s="44"/>
    </row>
    <row r="492" customFormat="false" ht="9.75" hidden="false" customHeight="true" outlineLevel="0" collapsed="false">
      <c r="A492" s="44"/>
      <c r="B492" s="44"/>
      <c r="C492" s="44"/>
      <c r="D492" s="44"/>
      <c r="E492" s="45"/>
      <c r="F492" s="45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5"/>
      <c r="R492" s="44"/>
      <c r="S492" s="44"/>
      <c r="T492" s="44"/>
      <c r="U492" s="44"/>
      <c r="V492" s="44"/>
      <c r="W492" s="44"/>
      <c r="X492" s="44"/>
      <c r="Y492" s="44"/>
      <c r="Z492" s="44"/>
    </row>
    <row r="493" customFormat="false" ht="9.75" hidden="false" customHeight="true" outlineLevel="0" collapsed="false">
      <c r="A493" s="44"/>
      <c r="B493" s="44"/>
      <c r="C493" s="44"/>
      <c r="D493" s="44"/>
      <c r="E493" s="45"/>
      <c r="F493" s="45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5"/>
      <c r="R493" s="44"/>
      <c r="S493" s="44"/>
      <c r="T493" s="44"/>
      <c r="U493" s="44"/>
      <c r="V493" s="44"/>
      <c r="W493" s="44"/>
      <c r="X493" s="44"/>
      <c r="Y493" s="44"/>
      <c r="Z493" s="44"/>
    </row>
    <row r="494" customFormat="false" ht="9.75" hidden="false" customHeight="true" outlineLevel="0" collapsed="false">
      <c r="A494" s="44"/>
      <c r="B494" s="44"/>
      <c r="C494" s="44"/>
      <c r="D494" s="44"/>
      <c r="E494" s="45"/>
      <c r="F494" s="45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5"/>
      <c r="R494" s="44"/>
      <c r="S494" s="44"/>
      <c r="T494" s="44"/>
      <c r="U494" s="44"/>
      <c r="V494" s="44"/>
      <c r="W494" s="44"/>
      <c r="X494" s="44"/>
      <c r="Y494" s="44"/>
      <c r="Z494" s="44"/>
    </row>
    <row r="495" customFormat="false" ht="9.75" hidden="false" customHeight="true" outlineLevel="0" collapsed="false">
      <c r="A495" s="44"/>
      <c r="B495" s="44"/>
      <c r="C495" s="44"/>
      <c r="D495" s="44"/>
      <c r="E495" s="45"/>
      <c r="F495" s="45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5"/>
      <c r="R495" s="44"/>
      <c r="S495" s="44"/>
      <c r="T495" s="44"/>
      <c r="U495" s="44"/>
      <c r="V495" s="44"/>
      <c r="W495" s="44"/>
      <c r="X495" s="44"/>
      <c r="Y495" s="44"/>
      <c r="Z495" s="44"/>
    </row>
    <row r="496" customFormat="false" ht="9.75" hidden="false" customHeight="true" outlineLevel="0" collapsed="false">
      <c r="A496" s="44"/>
      <c r="B496" s="44"/>
      <c r="C496" s="44"/>
      <c r="D496" s="44"/>
      <c r="E496" s="45"/>
      <c r="F496" s="45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5"/>
      <c r="R496" s="44"/>
      <c r="S496" s="44"/>
      <c r="T496" s="44"/>
      <c r="U496" s="44"/>
      <c r="V496" s="44"/>
      <c r="W496" s="44"/>
      <c r="X496" s="44"/>
      <c r="Y496" s="44"/>
      <c r="Z496" s="44"/>
    </row>
    <row r="497" customFormat="false" ht="9.75" hidden="false" customHeight="true" outlineLevel="0" collapsed="false">
      <c r="A497" s="44"/>
      <c r="B497" s="44"/>
      <c r="C497" s="44"/>
      <c r="D497" s="44"/>
      <c r="E497" s="45"/>
      <c r="F497" s="45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5"/>
      <c r="R497" s="44"/>
      <c r="S497" s="44"/>
      <c r="T497" s="44"/>
      <c r="U497" s="44"/>
      <c r="V497" s="44"/>
      <c r="W497" s="44"/>
      <c r="X497" s="44"/>
      <c r="Y497" s="44"/>
      <c r="Z497" s="44"/>
    </row>
    <row r="498" customFormat="false" ht="9.75" hidden="false" customHeight="true" outlineLevel="0" collapsed="false">
      <c r="A498" s="44"/>
      <c r="B498" s="44"/>
      <c r="C498" s="44"/>
      <c r="D498" s="44"/>
      <c r="E498" s="45"/>
      <c r="F498" s="45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5"/>
      <c r="R498" s="44"/>
      <c r="S498" s="44"/>
      <c r="T498" s="44"/>
      <c r="U498" s="44"/>
      <c r="V498" s="44"/>
      <c r="W498" s="44"/>
      <c r="X498" s="44"/>
      <c r="Y498" s="44"/>
      <c r="Z498" s="44"/>
    </row>
    <row r="499" customFormat="false" ht="9.75" hidden="false" customHeight="true" outlineLevel="0" collapsed="false">
      <c r="A499" s="44"/>
      <c r="B499" s="44"/>
      <c r="C499" s="44"/>
      <c r="D499" s="44"/>
      <c r="E499" s="45"/>
      <c r="F499" s="45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5"/>
      <c r="R499" s="44"/>
      <c r="S499" s="44"/>
      <c r="T499" s="44"/>
      <c r="U499" s="44"/>
      <c r="V499" s="44"/>
      <c r="W499" s="44"/>
      <c r="X499" s="44"/>
      <c r="Y499" s="44"/>
      <c r="Z499" s="44"/>
    </row>
    <row r="500" customFormat="false" ht="9.75" hidden="false" customHeight="true" outlineLevel="0" collapsed="false">
      <c r="A500" s="44"/>
      <c r="B500" s="44"/>
      <c r="C500" s="44"/>
      <c r="D500" s="44"/>
      <c r="E500" s="45"/>
      <c r="F500" s="45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5"/>
      <c r="R500" s="44"/>
      <c r="S500" s="44"/>
      <c r="T500" s="44"/>
      <c r="U500" s="44"/>
      <c r="V500" s="44"/>
      <c r="W500" s="44"/>
      <c r="X500" s="44"/>
      <c r="Y500" s="44"/>
      <c r="Z500" s="44"/>
    </row>
    <row r="501" customFormat="false" ht="9.75" hidden="false" customHeight="true" outlineLevel="0" collapsed="false">
      <c r="A501" s="44"/>
      <c r="B501" s="44"/>
      <c r="C501" s="44"/>
      <c r="D501" s="44"/>
      <c r="E501" s="45"/>
      <c r="F501" s="45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5"/>
      <c r="R501" s="44"/>
      <c r="S501" s="44"/>
      <c r="T501" s="44"/>
      <c r="U501" s="44"/>
      <c r="V501" s="44"/>
      <c r="W501" s="44"/>
      <c r="X501" s="44"/>
      <c r="Y501" s="44"/>
      <c r="Z501" s="44"/>
    </row>
    <row r="502" customFormat="false" ht="9.75" hidden="false" customHeight="true" outlineLevel="0" collapsed="false">
      <c r="A502" s="44"/>
      <c r="B502" s="44"/>
      <c r="C502" s="44"/>
      <c r="D502" s="44"/>
      <c r="E502" s="45"/>
      <c r="F502" s="45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5"/>
      <c r="R502" s="44"/>
      <c r="S502" s="44"/>
      <c r="T502" s="44"/>
      <c r="U502" s="44"/>
      <c r="V502" s="44"/>
      <c r="W502" s="44"/>
      <c r="X502" s="44"/>
      <c r="Y502" s="44"/>
      <c r="Z502" s="44"/>
    </row>
    <row r="503" customFormat="false" ht="9.75" hidden="false" customHeight="true" outlineLevel="0" collapsed="false">
      <c r="A503" s="44"/>
      <c r="B503" s="44"/>
      <c r="C503" s="44"/>
      <c r="D503" s="44"/>
      <c r="E503" s="45"/>
      <c r="F503" s="45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5"/>
      <c r="R503" s="44"/>
      <c r="S503" s="44"/>
      <c r="T503" s="44"/>
      <c r="U503" s="44"/>
      <c r="V503" s="44"/>
      <c r="W503" s="44"/>
      <c r="X503" s="44"/>
      <c r="Y503" s="44"/>
      <c r="Z503" s="44"/>
    </row>
    <row r="504" customFormat="false" ht="9.75" hidden="false" customHeight="true" outlineLevel="0" collapsed="false">
      <c r="A504" s="44"/>
      <c r="B504" s="44"/>
      <c r="C504" s="44"/>
      <c r="D504" s="44"/>
      <c r="E504" s="45"/>
      <c r="F504" s="45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5"/>
      <c r="R504" s="44"/>
      <c r="S504" s="44"/>
      <c r="T504" s="44"/>
      <c r="U504" s="44"/>
      <c r="V504" s="44"/>
      <c r="W504" s="44"/>
      <c r="X504" s="44"/>
      <c r="Y504" s="44"/>
      <c r="Z504" s="44"/>
    </row>
    <row r="505" customFormat="false" ht="9.75" hidden="false" customHeight="true" outlineLevel="0" collapsed="false">
      <c r="A505" s="44"/>
      <c r="B505" s="44"/>
      <c r="C505" s="44"/>
      <c r="D505" s="44"/>
      <c r="E505" s="45"/>
      <c r="F505" s="45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5"/>
      <c r="R505" s="44"/>
      <c r="S505" s="44"/>
      <c r="T505" s="44"/>
      <c r="U505" s="44"/>
      <c r="V505" s="44"/>
      <c r="W505" s="44"/>
      <c r="X505" s="44"/>
      <c r="Y505" s="44"/>
      <c r="Z505" s="44"/>
    </row>
    <row r="506" customFormat="false" ht="9.75" hidden="false" customHeight="true" outlineLevel="0" collapsed="false">
      <c r="A506" s="44"/>
      <c r="B506" s="44"/>
      <c r="C506" s="44"/>
      <c r="D506" s="44"/>
      <c r="E506" s="45"/>
      <c r="F506" s="45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5"/>
      <c r="R506" s="44"/>
      <c r="S506" s="44"/>
      <c r="T506" s="44"/>
      <c r="U506" s="44"/>
      <c r="V506" s="44"/>
      <c r="W506" s="44"/>
      <c r="X506" s="44"/>
      <c r="Y506" s="44"/>
      <c r="Z506" s="44"/>
    </row>
    <row r="507" customFormat="false" ht="9.75" hidden="false" customHeight="true" outlineLevel="0" collapsed="false">
      <c r="A507" s="44"/>
      <c r="B507" s="44"/>
      <c r="C507" s="44"/>
      <c r="D507" s="44"/>
      <c r="E507" s="45"/>
      <c r="F507" s="45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5"/>
      <c r="R507" s="44"/>
      <c r="S507" s="44"/>
      <c r="T507" s="44"/>
      <c r="U507" s="44"/>
      <c r="V507" s="44"/>
      <c r="W507" s="44"/>
      <c r="X507" s="44"/>
      <c r="Y507" s="44"/>
      <c r="Z507" s="44"/>
    </row>
    <row r="508" customFormat="false" ht="9.75" hidden="false" customHeight="true" outlineLevel="0" collapsed="false">
      <c r="A508" s="44"/>
      <c r="B508" s="44"/>
      <c r="C508" s="44"/>
      <c r="D508" s="44"/>
      <c r="E508" s="45"/>
      <c r="F508" s="45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5"/>
      <c r="R508" s="44"/>
      <c r="S508" s="44"/>
      <c r="T508" s="44"/>
      <c r="U508" s="44"/>
      <c r="V508" s="44"/>
      <c r="W508" s="44"/>
      <c r="X508" s="44"/>
      <c r="Y508" s="44"/>
      <c r="Z508" s="44"/>
    </row>
    <row r="509" customFormat="false" ht="9.75" hidden="false" customHeight="true" outlineLevel="0" collapsed="false">
      <c r="A509" s="44"/>
      <c r="B509" s="44"/>
      <c r="C509" s="44"/>
      <c r="D509" s="44"/>
      <c r="E509" s="45"/>
      <c r="F509" s="45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5"/>
      <c r="R509" s="44"/>
      <c r="S509" s="44"/>
      <c r="T509" s="44"/>
      <c r="U509" s="44"/>
      <c r="V509" s="44"/>
      <c r="W509" s="44"/>
      <c r="X509" s="44"/>
      <c r="Y509" s="44"/>
      <c r="Z509" s="44"/>
    </row>
    <row r="510" customFormat="false" ht="9.75" hidden="false" customHeight="true" outlineLevel="0" collapsed="false">
      <c r="A510" s="44"/>
      <c r="B510" s="44"/>
      <c r="C510" s="44"/>
      <c r="D510" s="44"/>
      <c r="E510" s="45"/>
      <c r="F510" s="45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5"/>
      <c r="R510" s="44"/>
      <c r="S510" s="44"/>
      <c r="T510" s="44"/>
      <c r="U510" s="44"/>
      <c r="V510" s="44"/>
      <c r="W510" s="44"/>
      <c r="X510" s="44"/>
      <c r="Y510" s="44"/>
      <c r="Z510" s="44"/>
    </row>
    <row r="511" customFormat="false" ht="9.75" hidden="false" customHeight="true" outlineLevel="0" collapsed="false">
      <c r="A511" s="44"/>
      <c r="B511" s="44"/>
      <c r="C511" s="44"/>
      <c r="D511" s="44"/>
      <c r="E511" s="45"/>
      <c r="F511" s="45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5"/>
      <c r="R511" s="44"/>
      <c r="S511" s="44"/>
      <c r="T511" s="44"/>
      <c r="U511" s="44"/>
      <c r="V511" s="44"/>
      <c r="W511" s="44"/>
      <c r="X511" s="44"/>
      <c r="Y511" s="44"/>
      <c r="Z511" s="44"/>
    </row>
    <row r="512" customFormat="false" ht="9.75" hidden="false" customHeight="true" outlineLevel="0" collapsed="false">
      <c r="A512" s="44"/>
      <c r="B512" s="44"/>
      <c r="C512" s="44"/>
      <c r="D512" s="44"/>
      <c r="E512" s="45"/>
      <c r="F512" s="45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5"/>
      <c r="R512" s="44"/>
      <c r="S512" s="44"/>
      <c r="T512" s="44"/>
      <c r="U512" s="44"/>
      <c r="V512" s="44"/>
      <c r="W512" s="44"/>
      <c r="X512" s="44"/>
      <c r="Y512" s="44"/>
      <c r="Z512" s="44"/>
    </row>
    <row r="513" customFormat="false" ht="9.75" hidden="false" customHeight="true" outlineLevel="0" collapsed="false">
      <c r="A513" s="44"/>
      <c r="B513" s="44"/>
      <c r="C513" s="44"/>
      <c r="D513" s="44"/>
      <c r="E513" s="45"/>
      <c r="F513" s="45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5"/>
      <c r="R513" s="44"/>
      <c r="S513" s="44"/>
      <c r="T513" s="44"/>
      <c r="U513" s="44"/>
      <c r="V513" s="44"/>
      <c r="W513" s="44"/>
      <c r="X513" s="44"/>
      <c r="Y513" s="44"/>
      <c r="Z513" s="44"/>
    </row>
    <row r="514" customFormat="false" ht="9.75" hidden="false" customHeight="true" outlineLevel="0" collapsed="false">
      <c r="A514" s="44"/>
      <c r="B514" s="44"/>
      <c r="C514" s="44"/>
      <c r="D514" s="44"/>
      <c r="E514" s="45"/>
      <c r="F514" s="45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5"/>
      <c r="R514" s="44"/>
      <c r="S514" s="44"/>
      <c r="T514" s="44"/>
      <c r="U514" s="44"/>
      <c r="V514" s="44"/>
      <c r="W514" s="44"/>
      <c r="X514" s="44"/>
      <c r="Y514" s="44"/>
      <c r="Z514" s="44"/>
    </row>
    <row r="515" customFormat="false" ht="9.75" hidden="false" customHeight="true" outlineLevel="0" collapsed="false">
      <c r="A515" s="44"/>
      <c r="B515" s="44"/>
      <c r="C515" s="44"/>
      <c r="D515" s="44"/>
      <c r="E515" s="45"/>
      <c r="F515" s="45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5"/>
      <c r="R515" s="44"/>
      <c r="S515" s="44"/>
      <c r="T515" s="44"/>
      <c r="U515" s="44"/>
      <c r="V515" s="44"/>
      <c r="W515" s="44"/>
      <c r="X515" s="44"/>
      <c r="Y515" s="44"/>
      <c r="Z515" s="44"/>
    </row>
    <row r="516" customFormat="false" ht="9.75" hidden="false" customHeight="true" outlineLevel="0" collapsed="false">
      <c r="A516" s="44"/>
      <c r="B516" s="44"/>
      <c r="C516" s="44"/>
      <c r="D516" s="44"/>
      <c r="E516" s="45"/>
      <c r="F516" s="45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5"/>
      <c r="R516" s="44"/>
      <c r="S516" s="44"/>
      <c r="T516" s="44"/>
      <c r="U516" s="44"/>
      <c r="V516" s="44"/>
      <c r="W516" s="44"/>
      <c r="X516" s="44"/>
      <c r="Y516" s="44"/>
      <c r="Z516" s="44"/>
    </row>
    <row r="517" customFormat="false" ht="9.75" hidden="false" customHeight="true" outlineLevel="0" collapsed="false">
      <c r="A517" s="44"/>
      <c r="B517" s="44"/>
      <c r="C517" s="44"/>
      <c r="D517" s="44"/>
      <c r="E517" s="45"/>
      <c r="F517" s="45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5"/>
      <c r="R517" s="44"/>
      <c r="S517" s="44"/>
      <c r="T517" s="44"/>
      <c r="U517" s="44"/>
      <c r="V517" s="44"/>
      <c r="W517" s="44"/>
      <c r="X517" s="44"/>
      <c r="Y517" s="44"/>
      <c r="Z517" s="44"/>
    </row>
    <row r="518" customFormat="false" ht="9.75" hidden="false" customHeight="true" outlineLevel="0" collapsed="false">
      <c r="A518" s="44"/>
      <c r="B518" s="44"/>
      <c r="C518" s="44"/>
      <c r="D518" s="44"/>
      <c r="E518" s="45"/>
      <c r="F518" s="45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5"/>
      <c r="R518" s="44"/>
      <c r="S518" s="44"/>
      <c r="T518" s="44"/>
      <c r="U518" s="44"/>
      <c r="V518" s="44"/>
      <c r="W518" s="44"/>
      <c r="X518" s="44"/>
      <c r="Y518" s="44"/>
      <c r="Z518" s="44"/>
    </row>
    <row r="519" customFormat="false" ht="9.75" hidden="false" customHeight="true" outlineLevel="0" collapsed="false">
      <c r="A519" s="44"/>
      <c r="B519" s="44"/>
      <c r="C519" s="44"/>
      <c r="D519" s="44"/>
      <c r="E519" s="45"/>
      <c r="F519" s="45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5"/>
      <c r="R519" s="44"/>
      <c r="S519" s="44"/>
      <c r="T519" s="44"/>
      <c r="U519" s="44"/>
      <c r="V519" s="44"/>
      <c r="W519" s="44"/>
      <c r="X519" s="44"/>
      <c r="Y519" s="44"/>
      <c r="Z519" s="44"/>
    </row>
    <row r="520" customFormat="false" ht="9.75" hidden="false" customHeight="true" outlineLevel="0" collapsed="false">
      <c r="A520" s="44"/>
      <c r="B520" s="44"/>
      <c r="C520" s="44"/>
      <c r="D520" s="44"/>
      <c r="E520" s="45"/>
      <c r="F520" s="45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5"/>
      <c r="R520" s="44"/>
      <c r="S520" s="44"/>
      <c r="T520" s="44"/>
      <c r="U520" s="44"/>
      <c r="V520" s="44"/>
      <c r="W520" s="44"/>
      <c r="X520" s="44"/>
      <c r="Y520" s="44"/>
      <c r="Z520" s="44"/>
    </row>
    <row r="521" customFormat="false" ht="9.75" hidden="false" customHeight="true" outlineLevel="0" collapsed="false">
      <c r="A521" s="44"/>
      <c r="B521" s="44"/>
      <c r="C521" s="44"/>
      <c r="D521" s="44"/>
      <c r="E521" s="45"/>
      <c r="F521" s="45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5"/>
      <c r="R521" s="44"/>
      <c r="S521" s="44"/>
      <c r="T521" s="44"/>
      <c r="U521" s="44"/>
      <c r="V521" s="44"/>
      <c r="W521" s="44"/>
      <c r="X521" s="44"/>
      <c r="Y521" s="44"/>
      <c r="Z521" s="44"/>
    </row>
    <row r="522" customFormat="false" ht="9.75" hidden="false" customHeight="true" outlineLevel="0" collapsed="false">
      <c r="A522" s="44"/>
      <c r="B522" s="44"/>
      <c r="C522" s="44"/>
      <c r="D522" s="44"/>
      <c r="E522" s="45"/>
      <c r="F522" s="45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5"/>
      <c r="R522" s="44"/>
      <c r="S522" s="44"/>
      <c r="T522" s="44"/>
      <c r="U522" s="44"/>
      <c r="V522" s="44"/>
      <c r="W522" s="44"/>
      <c r="X522" s="44"/>
      <c r="Y522" s="44"/>
      <c r="Z522" s="44"/>
    </row>
    <row r="523" customFormat="false" ht="9.75" hidden="false" customHeight="true" outlineLevel="0" collapsed="false">
      <c r="A523" s="44"/>
      <c r="B523" s="44"/>
      <c r="C523" s="44"/>
      <c r="D523" s="44"/>
      <c r="E523" s="45"/>
      <c r="F523" s="45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5"/>
      <c r="R523" s="44"/>
      <c r="S523" s="44"/>
      <c r="T523" s="44"/>
      <c r="U523" s="44"/>
      <c r="V523" s="44"/>
      <c r="W523" s="44"/>
      <c r="X523" s="44"/>
      <c r="Y523" s="44"/>
      <c r="Z523" s="44"/>
    </row>
    <row r="524" customFormat="false" ht="9.75" hidden="false" customHeight="true" outlineLevel="0" collapsed="false">
      <c r="A524" s="44"/>
      <c r="B524" s="44"/>
      <c r="C524" s="44"/>
      <c r="D524" s="44"/>
      <c r="E524" s="45"/>
      <c r="F524" s="45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5"/>
      <c r="R524" s="44"/>
      <c r="S524" s="44"/>
      <c r="T524" s="44"/>
      <c r="U524" s="44"/>
      <c r="V524" s="44"/>
      <c r="W524" s="44"/>
      <c r="X524" s="44"/>
      <c r="Y524" s="44"/>
      <c r="Z524" s="44"/>
    </row>
    <row r="525" customFormat="false" ht="9.75" hidden="false" customHeight="true" outlineLevel="0" collapsed="false">
      <c r="A525" s="44"/>
      <c r="B525" s="44"/>
      <c r="C525" s="44"/>
      <c r="D525" s="44"/>
      <c r="E525" s="45"/>
      <c r="F525" s="45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5"/>
      <c r="R525" s="44"/>
      <c r="S525" s="44"/>
      <c r="T525" s="44"/>
      <c r="U525" s="44"/>
      <c r="V525" s="44"/>
      <c r="W525" s="44"/>
      <c r="X525" s="44"/>
      <c r="Y525" s="44"/>
      <c r="Z525" s="44"/>
    </row>
    <row r="526" customFormat="false" ht="9.75" hidden="false" customHeight="true" outlineLevel="0" collapsed="false">
      <c r="A526" s="44"/>
      <c r="B526" s="44"/>
      <c r="C526" s="44"/>
      <c r="D526" s="44"/>
      <c r="E526" s="45"/>
      <c r="F526" s="45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5"/>
      <c r="R526" s="44"/>
      <c r="S526" s="44"/>
      <c r="T526" s="44"/>
      <c r="U526" s="44"/>
      <c r="V526" s="44"/>
      <c r="W526" s="44"/>
      <c r="X526" s="44"/>
      <c r="Y526" s="44"/>
      <c r="Z526" s="44"/>
    </row>
    <row r="527" customFormat="false" ht="9.75" hidden="false" customHeight="true" outlineLevel="0" collapsed="false">
      <c r="A527" s="44"/>
      <c r="B527" s="44"/>
      <c r="C527" s="44"/>
      <c r="D527" s="44"/>
      <c r="E527" s="45"/>
      <c r="F527" s="45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5"/>
      <c r="R527" s="44"/>
      <c r="S527" s="44"/>
      <c r="T527" s="44"/>
      <c r="U527" s="44"/>
      <c r="V527" s="44"/>
      <c r="W527" s="44"/>
      <c r="X527" s="44"/>
      <c r="Y527" s="44"/>
      <c r="Z527" s="44"/>
    </row>
    <row r="528" customFormat="false" ht="9.75" hidden="false" customHeight="true" outlineLevel="0" collapsed="false">
      <c r="A528" s="44"/>
      <c r="B528" s="44"/>
      <c r="C528" s="44"/>
      <c r="D528" s="44"/>
      <c r="E528" s="45"/>
      <c r="F528" s="45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5"/>
      <c r="R528" s="44"/>
      <c r="S528" s="44"/>
      <c r="T528" s="44"/>
      <c r="U528" s="44"/>
      <c r="V528" s="44"/>
      <c r="W528" s="44"/>
      <c r="X528" s="44"/>
      <c r="Y528" s="44"/>
      <c r="Z528" s="44"/>
    </row>
    <row r="529" customFormat="false" ht="9.75" hidden="false" customHeight="true" outlineLevel="0" collapsed="false">
      <c r="A529" s="44"/>
      <c r="B529" s="44"/>
      <c r="C529" s="44"/>
      <c r="D529" s="44"/>
      <c r="E529" s="45"/>
      <c r="F529" s="45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5"/>
      <c r="R529" s="44"/>
      <c r="S529" s="44"/>
      <c r="T529" s="44"/>
      <c r="U529" s="44"/>
      <c r="V529" s="44"/>
      <c r="W529" s="44"/>
      <c r="X529" s="44"/>
      <c r="Y529" s="44"/>
      <c r="Z529" s="44"/>
    </row>
    <row r="530" customFormat="false" ht="9.75" hidden="false" customHeight="true" outlineLevel="0" collapsed="false">
      <c r="A530" s="44"/>
      <c r="B530" s="44"/>
      <c r="C530" s="44"/>
      <c r="D530" s="44"/>
      <c r="E530" s="45"/>
      <c r="F530" s="45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5"/>
      <c r="R530" s="44"/>
      <c r="S530" s="44"/>
      <c r="T530" s="44"/>
      <c r="U530" s="44"/>
      <c r="V530" s="44"/>
      <c r="W530" s="44"/>
      <c r="X530" s="44"/>
      <c r="Y530" s="44"/>
      <c r="Z530" s="44"/>
    </row>
    <row r="531" customFormat="false" ht="9.75" hidden="false" customHeight="true" outlineLevel="0" collapsed="false">
      <c r="A531" s="44"/>
      <c r="B531" s="44"/>
      <c r="C531" s="44"/>
      <c r="D531" s="44"/>
      <c r="E531" s="45"/>
      <c r="F531" s="45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5"/>
      <c r="R531" s="44"/>
      <c r="S531" s="44"/>
      <c r="T531" s="44"/>
      <c r="U531" s="44"/>
      <c r="V531" s="44"/>
      <c r="W531" s="44"/>
      <c r="X531" s="44"/>
      <c r="Y531" s="44"/>
      <c r="Z531" s="44"/>
    </row>
    <row r="532" customFormat="false" ht="9.75" hidden="false" customHeight="true" outlineLevel="0" collapsed="false">
      <c r="A532" s="44"/>
      <c r="B532" s="44"/>
      <c r="C532" s="44"/>
      <c r="D532" s="44"/>
      <c r="E532" s="45"/>
      <c r="F532" s="45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5"/>
      <c r="R532" s="44"/>
      <c r="S532" s="44"/>
      <c r="T532" s="44"/>
      <c r="U532" s="44"/>
      <c r="V532" s="44"/>
      <c r="W532" s="44"/>
      <c r="X532" s="44"/>
      <c r="Y532" s="44"/>
      <c r="Z532" s="44"/>
    </row>
    <row r="533" customFormat="false" ht="9.75" hidden="false" customHeight="true" outlineLevel="0" collapsed="false">
      <c r="A533" s="44"/>
      <c r="B533" s="44"/>
      <c r="C533" s="44"/>
      <c r="D533" s="44"/>
      <c r="E533" s="45"/>
      <c r="F533" s="45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5"/>
      <c r="R533" s="44"/>
      <c r="S533" s="44"/>
      <c r="T533" s="44"/>
      <c r="U533" s="44"/>
      <c r="V533" s="44"/>
      <c r="W533" s="44"/>
      <c r="X533" s="44"/>
      <c r="Y533" s="44"/>
      <c r="Z533" s="44"/>
    </row>
    <row r="534" customFormat="false" ht="9.75" hidden="false" customHeight="true" outlineLevel="0" collapsed="false">
      <c r="A534" s="44"/>
      <c r="B534" s="44"/>
      <c r="C534" s="44"/>
      <c r="D534" s="44"/>
      <c r="E534" s="45"/>
      <c r="F534" s="45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5"/>
      <c r="R534" s="44"/>
      <c r="S534" s="44"/>
      <c r="T534" s="44"/>
      <c r="U534" s="44"/>
      <c r="V534" s="44"/>
      <c r="W534" s="44"/>
      <c r="X534" s="44"/>
      <c r="Y534" s="44"/>
      <c r="Z534" s="44"/>
    </row>
    <row r="535" customFormat="false" ht="9.75" hidden="false" customHeight="true" outlineLevel="0" collapsed="false">
      <c r="A535" s="44"/>
      <c r="B535" s="44"/>
      <c r="C535" s="44"/>
      <c r="D535" s="44"/>
      <c r="E535" s="45"/>
      <c r="F535" s="45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5"/>
      <c r="R535" s="44"/>
      <c r="S535" s="44"/>
      <c r="T535" s="44"/>
      <c r="U535" s="44"/>
      <c r="V535" s="44"/>
      <c r="W535" s="44"/>
      <c r="X535" s="44"/>
      <c r="Y535" s="44"/>
      <c r="Z535" s="44"/>
    </row>
    <row r="536" customFormat="false" ht="9.75" hidden="false" customHeight="true" outlineLevel="0" collapsed="false">
      <c r="A536" s="44"/>
      <c r="B536" s="44"/>
      <c r="C536" s="44"/>
      <c r="D536" s="44"/>
      <c r="E536" s="45"/>
      <c r="F536" s="45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5"/>
      <c r="R536" s="44"/>
      <c r="S536" s="44"/>
      <c r="T536" s="44"/>
      <c r="U536" s="44"/>
      <c r="V536" s="44"/>
      <c r="W536" s="44"/>
      <c r="X536" s="44"/>
      <c r="Y536" s="44"/>
      <c r="Z536" s="44"/>
    </row>
    <row r="537" customFormat="false" ht="9.75" hidden="false" customHeight="true" outlineLevel="0" collapsed="false">
      <c r="A537" s="44"/>
      <c r="B537" s="44"/>
      <c r="C537" s="44"/>
      <c r="D537" s="44"/>
      <c r="E537" s="45"/>
      <c r="F537" s="45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5"/>
      <c r="R537" s="44"/>
      <c r="S537" s="44"/>
      <c r="T537" s="44"/>
      <c r="U537" s="44"/>
      <c r="V537" s="44"/>
      <c r="W537" s="44"/>
      <c r="X537" s="44"/>
      <c r="Y537" s="44"/>
      <c r="Z537" s="44"/>
    </row>
    <row r="538" customFormat="false" ht="9.75" hidden="false" customHeight="true" outlineLevel="0" collapsed="false">
      <c r="A538" s="44"/>
      <c r="B538" s="44"/>
      <c r="C538" s="44"/>
      <c r="D538" s="44"/>
      <c r="E538" s="45"/>
      <c r="F538" s="45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5"/>
      <c r="R538" s="44"/>
      <c r="S538" s="44"/>
      <c r="T538" s="44"/>
      <c r="U538" s="44"/>
      <c r="V538" s="44"/>
      <c r="W538" s="44"/>
      <c r="X538" s="44"/>
      <c r="Y538" s="44"/>
      <c r="Z538" s="44"/>
    </row>
    <row r="539" customFormat="false" ht="9.75" hidden="false" customHeight="true" outlineLevel="0" collapsed="false">
      <c r="A539" s="44"/>
      <c r="B539" s="44"/>
      <c r="C539" s="44"/>
      <c r="D539" s="44"/>
      <c r="E539" s="45"/>
      <c r="F539" s="45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5"/>
      <c r="R539" s="44"/>
      <c r="S539" s="44"/>
      <c r="T539" s="44"/>
      <c r="U539" s="44"/>
      <c r="V539" s="44"/>
      <c r="W539" s="44"/>
      <c r="X539" s="44"/>
      <c r="Y539" s="44"/>
      <c r="Z539" s="44"/>
    </row>
    <row r="540" customFormat="false" ht="9.75" hidden="false" customHeight="true" outlineLevel="0" collapsed="false">
      <c r="A540" s="44"/>
      <c r="B540" s="44"/>
      <c r="C540" s="44"/>
      <c r="D540" s="44"/>
      <c r="E540" s="45"/>
      <c r="F540" s="45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5"/>
      <c r="R540" s="44"/>
      <c r="S540" s="44"/>
      <c r="T540" s="44"/>
      <c r="U540" s="44"/>
      <c r="V540" s="44"/>
      <c r="W540" s="44"/>
      <c r="X540" s="44"/>
      <c r="Y540" s="44"/>
      <c r="Z540" s="44"/>
    </row>
    <row r="541" customFormat="false" ht="9.75" hidden="false" customHeight="true" outlineLevel="0" collapsed="false">
      <c r="A541" s="44"/>
      <c r="B541" s="44"/>
      <c r="C541" s="44"/>
      <c r="D541" s="44"/>
      <c r="E541" s="45"/>
      <c r="F541" s="45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5"/>
      <c r="R541" s="44"/>
      <c r="S541" s="44"/>
      <c r="T541" s="44"/>
      <c r="U541" s="44"/>
      <c r="V541" s="44"/>
      <c r="W541" s="44"/>
      <c r="X541" s="44"/>
      <c r="Y541" s="44"/>
      <c r="Z541" s="44"/>
    </row>
    <row r="542" customFormat="false" ht="9.75" hidden="false" customHeight="true" outlineLevel="0" collapsed="false">
      <c r="A542" s="44"/>
      <c r="B542" s="44"/>
      <c r="C542" s="44"/>
      <c r="D542" s="44"/>
      <c r="E542" s="45"/>
      <c r="F542" s="45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5"/>
      <c r="R542" s="44"/>
      <c r="S542" s="44"/>
      <c r="T542" s="44"/>
      <c r="U542" s="44"/>
      <c r="V542" s="44"/>
      <c r="W542" s="44"/>
      <c r="X542" s="44"/>
      <c r="Y542" s="44"/>
      <c r="Z542" s="44"/>
    </row>
    <row r="543" customFormat="false" ht="9.75" hidden="false" customHeight="true" outlineLevel="0" collapsed="false">
      <c r="A543" s="44"/>
      <c r="B543" s="44"/>
      <c r="C543" s="44"/>
      <c r="D543" s="44"/>
      <c r="E543" s="45"/>
      <c r="F543" s="45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5"/>
      <c r="R543" s="44"/>
      <c r="S543" s="44"/>
      <c r="T543" s="44"/>
      <c r="U543" s="44"/>
      <c r="V543" s="44"/>
      <c r="W543" s="44"/>
      <c r="X543" s="44"/>
      <c r="Y543" s="44"/>
      <c r="Z543" s="44"/>
    </row>
    <row r="544" customFormat="false" ht="9.75" hidden="false" customHeight="true" outlineLevel="0" collapsed="false">
      <c r="A544" s="44"/>
      <c r="B544" s="44"/>
      <c r="C544" s="44"/>
      <c r="D544" s="44"/>
      <c r="E544" s="45"/>
      <c r="F544" s="45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5"/>
      <c r="R544" s="44"/>
      <c r="S544" s="44"/>
      <c r="T544" s="44"/>
      <c r="U544" s="44"/>
      <c r="V544" s="44"/>
      <c r="W544" s="44"/>
      <c r="X544" s="44"/>
      <c r="Y544" s="44"/>
      <c r="Z544" s="44"/>
    </row>
    <row r="545" customFormat="false" ht="9.75" hidden="false" customHeight="true" outlineLevel="0" collapsed="false">
      <c r="A545" s="44"/>
      <c r="B545" s="44"/>
      <c r="C545" s="44"/>
      <c r="D545" s="44"/>
      <c r="E545" s="45"/>
      <c r="F545" s="45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5"/>
      <c r="R545" s="44"/>
      <c r="S545" s="44"/>
      <c r="T545" s="44"/>
      <c r="U545" s="44"/>
      <c r="V545" s="44"/>
      <c r="W545" s="44"/>
      <c r="X545" s="44"/>
      <c r="Y545" s="44"/>
      <c r="Z545" s="44"/>
    </row>
    <row r="546" customFormat="false" ht="9.75" hidden="false" customHeight="true" outlineLevel="0" collapsed="false">
      <c r="A546" s="44"/>
      <c r="B546" s="44"/>
      <c r="C546" s="44"/>
      <c r="D546" s="44"/>
      <c r="E546" s="45"/>
      <c r="F546" s="45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5"/>
      <c r="R546" s="44"/>
      <c r="S546" s="44"/>
      <c r="T546" s="44"/>
      <c r="U546" s="44"/>
      <c r="V546" s="44"/>
      <c r="W546" s="44"/>
      <c r="X546" s="44"/>
      <c r="Y546" s="44"/>
      <c r="Z546" s="44"/>
    </row>
    <row r="547" customFormat="false" ht="9.75" hidden="false" customHeight="true" outlineLevel="0" collapsed="false">
      <c r="A547" s="44"/>
      <c r="B547" s="44"/>
      <c r="C547" s="44"/>
      <c r="D547" s="44"/>
      <c r="E547" s="45"/>
      <c r="F547" s="45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5"/>
      <c r="R547" s="44"/>
      <c r="S547" s="44"/>
      <c r="T547" s="44"/>
      <c r="U547" s="44"/>
      <c r="V547" s="44"/>
      <c r="W547" s="44"/>
      <c r="X547" s="44"/>
      <c r="Y547" s="44"/>
      <c r="Z547" s="44"/>
    </row>
    <row r="548" customFormat="false" ht="9.75" hidden="false" customHeight="true" outlineLevel="0" collapsed="false">
      <c r="A548" s="44"/>
      <c r="B548" s="44"/>
      <c r="C548" s="44"/>
      <c r="D548" s="44"/>
      <c r="E548" s="45"/>
      <c r="F548" s="45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5"/>
      <c r="R548" s="44"/>
      <c r="S548" s="44"/>
      <c r="T548" s="44"/>
      <c r="U548" s="44"/>
      <c r="V548" s="44"/>
      <c r="W548" s="44"/>
      <c r="X548" s="44"/>
      <c r="Y548" s="44"/>
      <c r="Z548" s="44"/>
    </row>
    <row r="549" customFormat="false" ht="9.75" hidden="false" customHeight="true" outlineLevel="0" collapsed="false">
      <c r="A549" s="44"/>
      <c r="B549" s="44"/>
      <c r="C549" s="44"/>
      <c r="D549" s="44"/>
      <c r="E549" s="45"/>
      <c r="F549" s="45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5"/>
      <c r="R549" s="44"/>
      <c r="S549" s="44"/>
      <c r="T549" s="44"/>
      <c r="U549" s="44"/>
      <c r="V549" s="44"/>
      <c r="W549" s="44"/>
      <c r="X549" s="44"/>
      <c r="Y549" s="44"/>
      <c r="Z549" s="44"/>
    </row>
    <row r="550" customFormat="false" ht="9.75" hidden="false" customHeight="true" outlineLevel="0" collapsed="false">
      <c r="A550" s="44"/>
      <c r="B550" s="44"/>
      <c r="C550" s="44"/>
      <c r="D550" s="44"/>
      <c r="E550" s="45"/>
      <c r="F550" s="45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5"/>
      <c r="R550" s="44"/>
      <c r="S550" s="44"/>
      <c r="T550" s="44"/>
      <c r="U550" s="44"/>
      <c r="V550" s="44"/>
      <c r="W550" s="44"/>
      <c r="X550" s="44"/>
      <c r="Y550" s="44"/>
      <c r="Z550" s="44"/>
    </row>
    <row r="551" customFormat="false" ht="9.75" hidden="false" customHeight="true" outlineLevel="0" collapsed="false">
      <c r="A551" s="44"/>
      <c r="B551" s="44"/>
      <c r="C551" s="44"/>
      <c r="D551" s="44"/>
      <c r="E551" s="45"/>
      <c r="F551" s="45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5"/>
      <c r="R551" s="44"/>
      <c r="S551" s="44"/>
      <c r="T551" s="44"/>
      <c r="U551" s="44"/>
      <c r="V551" s="44"/>
      <c r="W551" s="44"/>
      <c r="X551" s="44"/>
      <c r="Y551" s="44"/>
      <c r="Z551" s="44"/>
    </row>
    <row r="552" customFormat="false" ht="9.75" hidden="false" customHeight="true" outlineLevel="0" collapsed="false">
      <c r="A552" s="44"/>
      <c r="B552" s="44"/>
      <c r="C552" s="44"/>
      <c r="D552" s="44"/>
      <c r="E552" s="45"/>
      <c r="F552" s="45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5"/>
      <c r="R552" s="44"/>
      <c r="S552" s="44"/>
      <c r="T552" s="44"/>
      <c r="U552" s="44"/>
      <c r="V552" s="44"/>
      <c r="W552" s="44"/>
      <c r="X552" s="44"/>
      <c r="Y552" s="44"/>
      <c r="Z552" s="44"/>
    </row>
    <row r="553" customFormat="false" ht="9.75" hidden="false" customHeight="true" outlineLevel="0" collapsed="false">
      <c r="A553" s="44"/>
      <c r="B553" s="44"/>
      <c r="C553" s="44"/>
      <c r="D553" s="44"/>
      <c r="E553" s="45"/>
      <c r="F553" s="45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5"/>
      <c r="R553" s="44"/>
      <c r="S553" s="44"/>
      <c r="T553" s="44"/>
      <c r="U553" s="44"/>
      <c r="V553" s="44"/>
      <c r="W553" s="44"/>
      <c r="X553" s="44"/>
      <c r="Y553" s="44"/>
      <c r="Z553" s="44"/>
    </row>
    <row r="554" customFormat="false" ht="9.75" hidden="false" customHeight="true" outlineLevel="0" collapsed="false">
      <c r="A554" s="44"/>
      <c r="B554" s="44"/>
      <c r="C554" s="44"/>
      <c r="D554" s="44"/>
      <c r="E554" s="45"/>
      <c r="F554" s="45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5"/>
      <c r="R554" s="44"/>
      <c r="S554" s="44"/>
      <c r="T554" s="44"/>
      <c r="U554" s="44"/>
      <c r="V554" s="44"/>
      <c r="W554" s="44"/>
      <c r="X554" s="44"/>
      <c r="Y554" s="44"/>
      <c r="Z554" s="44"/>
    </row>
    <row r="555" customFormat="false" ht="9.75" hidden="false" customHeight="true" outlineLevel="0" collapsed="false">
      <c r="A555" s="44"/>
      <c r="B555" s="44"/>
      <c r="C555" s="44"/>
      <c r="D555" s="44"/>
      <c r="E555" s="45"/>
      <c r="F555" s="45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5"/>
      <c r="R555" s="44"/>
      <c r="S555" s="44"/>
      <c r="T555" s="44"/>
      <c r="U555" s="44"/>
      <c r="V555" s="44"/>
      <c r="W555" s="44"/>
      <c r="X555" s="44"/>
      <c r="Y555" s="44"/>
      <c r="Z555" s="44"/>
    </row>
    <row r="556" customFormat="false" ht="9.75" hidden="false" customHeight="true" outlineLevel="0" collapsed="false">
      <c r="A556" s="44"/>
      <c r="B556" s="44"/>
      <c r="C556" s="44"/>
      <c r="D556" s="44"/>
      <c r="E556" s="45"/>
      <c r="F556" s="45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5"/>
      <c r="R556" s="44"/>
      <c r="S556" s="44"/>
      <c r="T556" s="44"/>
      <c r="U556" s="44"/>
      <c r="V556" s="44"/>
      <c r="W556" s="44"/>
      <c r="X556" s="44"/>
      <c r="Y556" s="44"/>
      <c r="Z556" s="44"/>
    </row>
    <row r="557" customFormat="false" ht="9.75" hidden="false" customHeight="true" outlineLevel="0" collapsed="false">
      <c r="A557" s="44"/>
      <c r="B557" s="44"/>
      <c r="C557" s="44"/>
      <c r="D557" s="44"/>
      <c r="E557" s="45"/>
      <c r="F557" s="45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5"/>
      <c r="R557" s="44"/>
      <c r="S557" s="44"/>
      <c r="T557" s="44"/>
      <c r="U557" s="44"/>
      <c r="V557" s="44"/>
      <c r="W557" s="44"/>
      <c r="X557" s="44"/>
      <c r="Y557" s="44"/>
      <c r="Z557" s="44"/>
    </row>
    <row r="558" customFormat="false" ht="9.75" hidden="false" customHeight="true" outlineLevel="0" collapsed="false">
      <c r="A558" s="44"/>
      <c r="B558" s="44"/>
      <c r="C558" s="44"/>
      <c r="D558" s="44"/>
      <c r="E558" s="45"/>
      <c r="F558" s="45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5"/>
      <c r="R558" s="44"/>
      <c r="S558" s="44"/>
      <c r="T558" s="44"/>
      <c r="U558" s="44"/>
      <c r="V558" s="44"/>
      <c r="W558" s="44"/>
      <c r="X558" s="44"/>
      <c r="Y558" s="44"/>
      <c r="Z558" s="44"/>
    </row>
    <row r="559" customFormat="false" ht="9.75" hidden="false" customHeight="true" outlineLevel="0" collapsed="false">
      <c r="A559" s="44"/>
      <c r="B559" s="44"/>
      <c r="C559" s="44"/>
      <c r="D559" s="44"/>
      <c r="E559" s="45"/>
      <c r="F559" s="45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5"/>
      <c r="R559" s="44"/>
      <c r="S559" s="44"/>
      <c r="T559" s="44"/>
      <c r="U559" s="44"/>
      <c r="V559" s="44"/>
      <c r="W559" s="44"/>
      <c r="X559" s="44"/>
      <c r="Y559" s="44"/>
      <c r="Z559" s="44"/>
    </row>
    <row r="560" customFormat="false" ht="9.75" hidden="false" customHeight="true" outlineLevel="0" collapsed="false">
      <c r="A560" s="44"/>
      <c r="B560" s="44"/>
      <c r="C560" s="44"/>
      <c r="D560" s="44"/>
      <c r="E560" s="45"/>
      <c r="F560" s="45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5"/>
      <c r="R560" s="44"/>
      <c r="S560" s="44"/>
      <c r="T560" s="44"/>
      <c r="U560" s="44"/>
      <c r="V560" s="44"/>
      <c r="W560" s="44"/>
      <c r="X560" s="44"/>
      <c r="Y560" s="44"/>
      <c r="Z560" s="44"/>
    </row>
    <row r="561" customFormat="false" ht="9.75" hidden="false" customHeight="true" outlineLevel="0" collapsed="false">
      <c r="A561" s="44"/>
      <c r="B561" s="44"/>
      <c r="C561" s="44"/>
      <c r="D561" s="44"/>
      <c r="E561" s="45"/>
      <c r="F561" s="45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5"/>
      <c r="R561" s="44"/>
      <c r="S561" s="44"/>
      <c r="T561" s="44"/>
      <c r="U561" s="44"/>
      <c r="V561" s="44"/>
      <c r="W561" s="44"/>
      <c r="X561" s="44"/>
      <c r="Y561" s="44"/>
      <c r="Z561" s="44"/>
    </row>
    <row r="562" customFormat="false" ht="9.75" hidden="false" customHeight="true" outlineLevel="0" collapsed="false">
      <c r="A562" s="44"/>
      <c r="B562" s="44"/>
      <c r="C562" s="44"/>
      <c r="D562" s="44"/>
      <c r="E562" s="45"/>
      <c r="F562" s="45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5"/>
      <c r="R562" s="44"/>
      <c r="S562" s="44"/>
      <c r="T562" s="44"/>
      <c r="U562" s="44"/>
      <c r="V562" s="44"/>
      <c r="W562" s="44"/>
      <c r="X562" s="44"/>
      <c r="Y562" s="44"/>
      <c r="Z562" s="44"/>
    </row>
    <row r="563" customFormat="false" ht="9.75" hidden="false" customHeight="true" outlineLevel="0" collapsed="false">
      <c r="A563" s="44"/>
      <c r="B563" s="44"/>
      <c r="C563" s="44"/>
      <c r="D563" s="44"/>
      <c r="E563" s="45"/>
      <c r="F563" s="45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5"/>
      <c r="R563" s="44"/>
      <c r="S563" s="44"/>
      <c r="T563" s="44"/>
      <c r="U563" s="44"/>
      <c r="V563" s="44"/>
      <c r="W563" s="44"/>
      <c r="X563" s="44"/>
      <c r="Y563" s="44"/>
      <c r="Z563" s="44"/>
    </row>
    <row r="564" customFormat="false" ht="9.75" hidden="false" customHeight="true" outlineLevel="0" collapsed="false">
      <c r="A564" s="44"/>
      <c r="B564" s="44"/>
      <c r="C564" s="44"/>
      <c r="D564" s="44"/>
      <c r="E564" s="45"/>
      <c r="F564" s="45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5"/>
      <c r="R564" s="44"/>
      <c r="S564" s="44"/>
      <c r="T564" s="44"/>
      <c r="U564" s="44"/>
      <c r="V564" s="44"/>
      <c r="W564" s="44"/>
      <c r="X564" s="44"/>
      <c r="Y564" s="44"/>
      <c r="Z564" s="44"/>
    </row>
    <row r="565" customFormat="false" ht="9.75" hidden="false" customHeight="true" outlineLevel="0" collapsed="false">
      <c r="A565" s="44"/>
      <c r="B565" s="44"/>
      <c r="C565" s="44"/>
      <c r="D565" s="44"/>
      <c r="E565" s="45"/>
      <c r="F565" s="45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5"/>
      <c r="R565" s="44"/>
      <c r="S565" s="44"/>
      <c r="T565" s="44"/>
      <c r="U565" s="44"/>
      <c r="V565" s="44"/>
      <c r="W565" s="44"/>
      <c r="X565" s="44"/>
      <c r="Y565" s="44"/>
      <c r="Z565" s="44"/>
    </row>
    <row r="566" customFormat="false" ht="9.75" hidden="false" customHeight="true" outlineLevel="0" collapsed="false">
      <c r="A566" s="44"/>
      <c r="B566" s="44"/>
      <c r="C566" s="44"/>
      <c r="D566" s="44"/>
      <c r="E566" s="45"/>
      <c r="F566" s="45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5"/>
      <c r="R566" s="44"/>
      <c r="S566" s="44"/>
      <c r="T566" s="44"/>
      <c r="U566" s="44"/>
      <c r="V566" s="44"/>
      <c r="W566" s="44"/>
      <c r="X566" s="44"/>
      <c r="Y566" s="44"/>
      <c r="Z566" s="44"/>
    </row>
    <row r="567" customFormat="false" ht="9.75" hidden="false" customHeight="true" outlineLevel="0" collapsed="false">
      <c r="A567" s="44"/>
      <c r="B567" s="44"/>
      <c r="C567" s="44"/>
      <c r="D567" s="44"/>
      <c r="E567" s="45"/>
      <c r="F567" s="45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5"/>
      <c r="R567" s="44"/>
      <c r="S567" s="44"/>
      <c r="T567" s="44"/>
      <c r="U567" s="44"/>
      <c r="V567" s="44"/>
      <c r="W567" s="44"/>
      <c r="X567" s="44"/>
      <c r="Y567" s="44"/>
      <c r="Z567" s="44"/>
    </row>
    <row r="568" customFormat="false" ht="9.75" hidden="false" customHeight="true" outlineLevel="0" collapsed="false">
      <c r="A568" s="44"/>
      <c r="B568" s="44"/>
      <c r="C568" s="44"/>
      <c r="D568" s="44"/>
      <c r="E568" s="45"/>
      <c r="F568" s="45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5"/>
      <c r="R568" s="44"/>
      <c r="S568" s="44"/>
      <c r="T568" s="44"/>
      <c r="U568" s="44"/>
      <c r="V568" s="44"/>
      <c r="W568" s="44"/>
      <c r="X568" s="44"/>
      <c r="Y568" s="44"/>
      <c r="Z568" s="44"/>
    </row>
    <row r="569" customFormat="false" ht="9.75" hidden="false" customHeight="true" outlineLevel="0" collapsed="false">
      <c r="A569" s="44"/>
      <c r="B569" s="44"/>
      <c r="C569" s="44"/>
      <c r="D569" s="44"/>
      <c r="E569" s="45"/>
      <c r="F569" s="45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5"/>
      <c r="R569" s="44"/>
      <c r="S569" s="44"/>
      <c r="T569" s="44"/>
      <c r="U569" s="44"/>
      <c r="V569" s="44"/>
      <c r="W569" s="44"/>
      <c r="X569" s="44"/>
      <c r="Y569" s="44"/>
      <c r="Z569" s="44"/>
    </row>
    <row r="570" customFormat="false" ht="9.75" hidden="false" customHeight="true" outlineLevel="0" collapsed="false">
      <c r="A570" s="44"/>
      <c r="B570" s="44"/>
      <c r="C570" s="44"/>
      <c r="D570" s="44"/>
      <c r="E570" s="45"/>
      <c r="F570" s="45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5"/>
      <c r="R570" s="44"/>
      <c r="S570" s="44"/>
      <c r="T570" s="44"/>
      <c r="U570" s="44"/>
      <c r="V570" s="44"/>
      <c r="W570" s="44"/>
      <c r="X570" s="44"/>
      <c r="Y570" s="44"/>
      <c r="Z570" s="44"/>
    </row>
    <row r="571" customFormat="false" ht="9.75" hidden="false" customHeight="true" outlineLevel="0" collapsed="false">
      <c r="A571" s="44"/>
      <c r="B571" s="44"/>
      <c r="C571" s="44"/>
      <c r="D571" s="44"/>
      <c r="E571" s="45"/>
      <c r="F571" s="45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5"/>
      <c r="R571" s="44"/>
      <c r="S571" s="44"/>
      <c r="T571" s="44"/>
      <c r="U571" s="44"/>
      <c r="V571" s="44"/>
      <c r="W571" s="44"/>
      <c r="X571" s="44"/>
      <c r="Y571" s="44"/>
      <c r="Z571" s="44"/>
    </row>
    <row r="572" customFormat="false" ht="9.75" hidden="false" customHeight="true" outlineLevel="0" collapsed="false">
      <c r="A572" s="44"/>
      <c r="B572" s="44"/>
      <c r="C572" s="44"/>
      <c r="D572" s="44"/>
      <c r="E572" s="45"/>
      <c r="F572" s="45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5"/>
      <c r="R572" s="44"/>
      <c r="S572" s="44"/>
      <c r="T572" s="44"/>
      <c r="U572" s="44"/>
      <c r="V572" s="44"/>
      <c r="W572" s="44"/>
      <c r="X572" s="44"/>
      <c r="Y572" s="44"/>
      <c r="Z572" s="44"/>
    </row>
    <row r="573" customFormat="false" ht="9.75" hidden="false" customHeight="true" outlineLevel="0" collapsed="false">
      <c r="A573" s="44"/>
      <c r="B573" s="44"/>
      <c r="C573" s="44"/>
      <c r="D573" s="44"/>
      <c r="E573" s="45"/>
      <c r="F573" s="45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5"/>
      <c r="R573" s="44"/>
      <c r="S573" s="44"/>
      <c r="T573" s="44"/>
      <c r="U573" s="44"/>
      <c r="V573" s="44"/>
      <c r="W573" s="44"/>
      <c r="X573" s="44"/>
      <c r="Y573" s="44"/>
      <c r="Z573" s="44"/>
    </row>
    <row r="574" customFormat="false" ht="9.75" hidden="false" customHeight="true" outlineLevel="0" collapsed="false">
      <c r="A574" s="44"/>
      <c r="B574" s="44"/>
      <c r="C574" s="44"/>
      <c r="D574" s="44"/>
      <c r="E574" s="45"/>
      <c r="F574" s="45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5"/>
      <c r="R574" s="44"/>
      <c r="S574" s="44"/>
      <c r="T574" s="44"/>
      <c r="U574" s="44"/>
      <c r="V574" s="44"/>
      <c r="W574" s="44"/>
      <c r="X574" s="44"/>
      <c r="Y574" s="44"/>
      <c r="Z574" s="44"/>
    </row>
    <row r="575" customFormat="false" ht="9.75" hidden="false" customHeight="true" outlineLevel="0" collapsed="false">
      <c r="A575" s="44"/>
      <c r="B575" s="44"/>
      <c r="C575" s="44"/>
      <c r="D575" s="44"/>
      <c r="E575" s="45"/>
      <c r="F575" s="45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5"/>
      <c r="R575" s="44"/>
      <c r="S575" s="44"/>
      <c r="T575" s="44"/>
      <c r="U575" s="44"/>
      <c r="V575" s="44"/>
      <c r="W575" s="44"/>
      <c r="X575" s="44"/>
      <c r="Y575" s="44"/>
      <c r="Z575" s="44"/>
    </row>
    <row r="576" customFormat="false" ht="9.75" hidden="false" customHeight="true" outlineLevel="0" collapsed="false">
      <c r="A576" s="44"/>
      <c r="B576" s="44"/>
      <c r="C576" s="44"/>
      <c r="D576" s="44"/>
      <c r="E576" s="45"/>
      <c r="F576" s="45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5"/>
      <c r="R576" s="44"/>
      <c r="S576" s="44"/>
      <c r="T576" s="44"/>
      <c r="U576" s="44"/>
      <c r="V576" s="44"/>
      <c r="W576" s="44"/>
      <c r="X576" s="44"/>
      <c r="Y576" s="44"/>
      <c r="Z576" s="44"/>
    </row>
    <row r="577" customFormat="false" ht="9.75" hidden="false" customHeight="true" outlineLevel="0" collapsed="false">
      <c r="A577" s="44"/>
      <c r="B577" s="44"/>
      <c r="C577" s="44"/>
      <c r="D577" s="44"/>
      <c r="E577" s="45"/>
      <c r="F577" s="45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5"/>
      <c r="R577" s="44"/>
      <c r="S577" s="44"/>
      <c r="T577" s="44"/>
      <c r="U577" s="44"/>
      <c r="V577" s="44"/>
      <c r="W577" s="44"/>
      <c r="X577" s="44"/>
      <c r="Y577" s="44"/>
      <c r="Z577" s="44"/>
    </row>
    <row r="578" customFormat="false" ht="9.75" hidden="false" customHeight="true" outlineLevel="0" collapsed="false">
      <c r="A578" s="44"/>
      <c r="B578" s="44"/>
      <c r="C578" s="44"/>
      <c r="D578" s="44"/>
      <c r="E578" s="45"/>
      <c r="F578" s="45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5"/>
      <c r="R578" s="44"/>
      <c r="S578" s="44"/>
      <c r="T578" s="44"/>
      <c r="U578" s="44"/>
      <c r="V578" s="44"/>
      <c r="W578" s="44"/>
      <c r="X578" s="44"/>
      <c r="Y578" s="44"/>
      <c r="Z578" s="44"/>
    </row>
    <row r="579" customFormat="false" ht="9.75" hidden="false" customHeight="true" outlineLevel="0" collapsed="false">
      <c r="A579" s="44"/>
      <c r="B579" s="44"/>
      <c r="C579" s="44"/>
      <c r="D579" s="44"/>
      <c r="E579" s="45"/>
      <c r="F579" s="45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5"/>
      <c r="R579" s="44"/>
      <c r="S579" s="44"/>
      <c r="T579" s="44"/>
      <c r="U579" s="44"/>
      <c r="V579" s="44"/>
      <c r="W579" s="44"/>
      <c r="X579" s="44"/>
      <c r="Y579" s="44"/>
      <c r="Z579" s="44"/>
    </row>
    <row r="580" customFormat="false" ht="9.75" hidden="false" customHeight="true" outlineLevel="0" collapsed="false">
      <c r="A580" s="44"/>
      <c r="B580" s="44"/>
      <c r="C580" s="44"/>
      <c r="D580" s="44"/>
      <c r="E580" s="45"/>
      <c r="F580" s="45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5"/>
      <c r="R580" s="44"/>
      <c r="S580" s="44"/>
      <c r="T580" s="44"/>
      <c r="U580" s="44"/>
      <c r="V580" s="44"/>
      <c r="W580" s="44"/>
      <c r="X580" s="44"/>
      <c r="Y580" s="44"/>
      <c r="Z580" s="44"/>
    </row>
    <row r="581" customFormat="false" ht="9.75" hidden="false" customHeight="true" outlineLevel="0" collapsed="false">
      <c r="A581" s="44"/>
      <c r="B581" s="44"/>
      <c r="C581" s="44"/>
      <c r="D581" s="44"/>
      <c r="E581" s="45"/>
      <c r="F581" s="45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5"/>
      <c r="R581" s="44"/>
      <c r="S581" s="44"/>
      <c r="T581" s="44"/>
      <c r="U581" s="44"/>
      <c r="V581" s="44"/>
      <c r="W581" s="44"/>
      <c r="X581" s="44"/>
      <c r="Y581" s="44"/>
      <c r="Z581" s="44"/>
    </row>
    <row r="582" customFormat="false" ht="9.75" hidden="false" customHeight="true" outlineLevel="0" collapsed="false">
      <c r="A582" s="44"/>
      <c r="B582" s="44"/>
      <c r="C582" s="44"/>
      <c r="D582" s="44"/>
      <c r="E582" s="45"/>
      <c r="F582" s="45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5"/>
      <c r="R582" s="44"/>
      <c r="S582" s="44"/>
      <c r="T582" s="44"/>
      <c r="U582" s="44"/>
      <c r="V582" s="44"/>
      <c r="W582" s="44"/>
      <c r="X582" s="44"/>
      <c r="Y582" s="44"/>
      <c r="Z582" s="44"/>
    </row>
    <row r="583" customFormat="false" ht="9.75" hidden="false" customHeight="true" outlineLevel="0" collapsed="false">
      <c r="A583" s="44"/>
      <c r="B583" s="44"/>
      <c r="C583" s="44"/>
      <c r="D583" s="44"/>
      <c r="E583" s="45"/>
      <c r="F583" s="45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5"/>
      <c r="R583" s="44"/>
      <c r="S583" s="44"/>
      <c r="T583" s="44"/>
      <c r="U583" s="44"/>
      <c r="V583" s="44"/>
      <c r="W583" s="44"/>
      <c r="X583" s="44"/>
      <c r="Y583" s="44"/>
      <c r="Z583" s="44"/>
    </row>
    <row r="584" customFormat="false" ht="9.75" hidden="false" customHeight="true" outlineLevel="0" collapsed="false">
      <c r="A584" s="44"/>
      <c r="B584" s="44"/>
      <c r="C584" s="44"/>
      <c r="D584" s="44"/>
      <c r="E584" s="45"/>
      <c r="F584" s="45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5"/>
      <c r="R584" s="44"/>
      <c r="S584" s="44"/>
      <c r="T584" s="44"/>
      <c r="U584" s="44"/>
      <c r="V584" s="44"/>
      <c r="W584" s="44"/>
      <c r="X584" s="44"/>
      <c r="Y584" s="44"/>
      <c r="Z584" s="44"/>
    </row>
    <row r="585" customFormat="false" ht="9.75" hidden="false" customHeight="true" outlineLevel="0" collapsed="false">
      <c r="A585" s="44"/>
      <c r="B585" s="44"/>
      <c r="C585" s="44"/>
      <c r="D585" s="44"/>
      <c r="E585" s="45"/>
      <c r="F585" s="45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5"/>
      <c r="R585" s="44"/>
      <c r="S585" s="44"/>
      <c r="T585" s="44"/>
      <c r="U585" s="44"/>
      <c r="V585" s="44"/>
      <c r="W585" s="44"/>
      <c r="X585" s="44"/>
      <c r="Y585" s="44"/>
      <c r="Z585" s="44"/>
    </row>
    <row r="586" customFormat="false" ht="9.75" hidden="false" customHeight="true" outlineLevel="0" collapsed="false">
      <c r="A586" s="44"/>
      <c r="B586" s="44"/>
      <c r="C586" s="44"/>
      <c r="D586" s="44"/>
      <c r="E586" s="45"/>
      <c r="F586" s="45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5"/>
      <c r="R586" s="44"/>
      <c r="S586" s="44"/>
      <c r="T586" s="44"/>
      <c r="U586" s="44"/>
      <c r="V586" s="44"/>
      <c r="W586" s="44"/>
      <c r="X586" s="44"/>
      <c r="Y586" s="44"/>
      <c r="Z586" s="44"/>
    </row>
    <row r="587" customFormat="false" ht="9.75" hidden="false" customHeight="true" outlineLevel="0" collapsed="false">
      <c r="A587" s="44"/>
      <c r="B587" s="44"/>
      <c r="C587" s="44"/>
      <c r="D587" s="44"/>
      <c r="E587" s="45"/>
      <c r="F587" s="45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5"/>
      <c r="R587" s="44"/>
      <c r="S587" s="44"/>
      <c r="T587" s="44"/>
      <c r="U587" s="44"/>
      <c r="V587" s="44"/>
      <c r="W587" s="44"/>
      <c r="X587" s="44"/>
      <c r="Y587" s="44"/>
      <c r="Z587" s="44"/>
    </row>
    <row r="588" customFormat="false" ht="9.75" hidden="false" customHeight="true" outlineLevel="0" collapsed="false">
      <c r="A588" s="44"/>
      <c r="B588" s="44"/>
      <c r="C588" s="44"/>
      <c r="D588" s="44"/>
      <c r="E588" s="45"/>
      <c r="F588" s="45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5"/>
      <c r="R588" s="44"/>
      <c r="S588" s="44"/>
      <c r="T588" s="44"/>
      <c r="U588" s="44"/>
      <c r="V588" s="44"/>
      <c r="W588" s="44"/>
      <c r="X588" s="44"/>
      <c r="Y588" s="44"/>
      <c r="Z588" s="44"/>
    </row>
    <row r="589" customFormat="false" ht="9.75" hidden="false" customHeight="true" outlineLevel="0" collapsed="false">
      <c r="A589" s="44"/>
      <c r="B589" s="44"/>
      <c r="C589" s="44"/>
      <c r="D589" s="44"/>
      <c r="E589" s="45"/>
      <c r="F589" s="45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5"/>
      <c r="R589" s="44"/>
      <c r="S589" s="44"/>
      <c r="T589" s="44"/>
      <c r="U589" s="44"/>
      <c r="V589" s="44"/>
      <c r="W589" s="44"/>
      <c r="X589" s="44"/>
      <c r="Y589" s="44"/>
      <c r="Z589" s="44"/>
    </row>
    <row r="590" customFormat="false" ht="9.75" hidden="false" customHeight="true" outlineLevel="0" collapsed="false">
      <c r="A590" s="44"/>
      <c r="B590" s="44"/>
      <c r="C590" s="44"/>
      <c r="D590" s="44"/>
      <c r="E590" s="45"/>
      <c r="F590" s="45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5"/>
      <c r="R590" s="44"/>
      <c r="S590" s="44"/>
      <c r="T590" s="44"/>
      <c r="U590" s="44"/>
      <c r="V590" s="44"/>
      <c r="W590" s="44"/>
      <c r="X590" s="44"/>
      <c r="Y590" s="44"/>
      <c r="Z590" s="44"/>
    </row>
    <row r="591" customFormat="false" ht="9.75" hidden="false" customHeight="true" outlineLevel="0" collapsed="false">
      <c r="A591" s="44"/>
      <c r="B591" s="44"/>
      <c r="C591" s="44"/>
      <c r="D591" s="44"/>
      <c r="E591" s="45"/>
      <c r="F591" s="45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5"/>
      <c r="R591" s="44"/>
      <c r="S591" s="44"/>
      <c r="T591" s="44"/>
      <c r="U591" s="44"/>
      <c r="V591" s="44"/>
      <c r="W591" s="44"/>
      <c r="X591" s="44"/>
      <c r="Y591" s="44"/>
      <c r="Z591" s="44"/>
    </row>
    <row r="592" customFormat="false" ht="9.75" hidden="false" customHeight="true" outlineLevel="0" collapsed="false">
      <c r="A592" s="44"/>
      <c r="B592" s="44"/>
      <c r="C592" s="44"/>
      <c r="D592" s="44"/>
      <c r="E592" s="45"/>
      <c r="F592" s="45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5"/>
      <c r="R592" s="44"/>
      <c r="S592" s="44"/>
      <c r="T592" s="44"/>
      <c r="U592" s="44"/>
      <c r="V592" s="44"/>
      <c r="W592" s="44"/>
      <c r="X592" s="44"/>
      <c r="Y592" s="44"/>
      <c r="Z592" s="44"/>
    </row>
    <row r="593" customFormat="false" ht="9.75" hidden="false" customHeight="true" outlineLevel="0" collapsed="false">
      <c r="A593" s="44"/>
      <c r="B593" s="44"/>
      <c r="C593" s="44"/>
      <c r="D593" s="44"/>
      <c r="E593" s="45"/>
      <c r="F593" s="45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5"/>
      <c r="R593" s="44"/>
      <c r="S593" s="44"/>
      <c r="T593" s="44"/>
      <c r="U593" s="44"/>
      <c r="V593" s="44"/>
      <c r="W593" s="44"/>
      <c r="X593" s="44"/>
      <c r="Y593" s="44"/>
      <c r="Z593" s="44"/>
    </row>
    <row r="594" customFormat="false" ht="9.75" hidden="false" customHeight="true" outlineLevel="0" collapsed="false">
      <c r="A594" s="44"/>
      <c r="B594" s="44"/>
      <c r="C594" s="44"/>
      <c r="D594" s="44"/>
      <c r="E594" s="45"/>
      <c r="F594" s="45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5"/>
      <c r="R594" s="44"/>
      <c r="S594" s="44"/>
      <c r="T594" s="44"/>
      <c r="U594" s="44"/>
      <c r="V594" s="44"/>
      <c r="W594" s="44"/>
      <c r="X594" s="44"/>
      <c r="Y594" s="44"/>
      <c r="Z594" s="44"/>
    </row>
    <row r="595" customFormat="false" ht="9.75" hidden="false" customHeight="true" outlineLevel="0" collapsed="false">
      <c r="A595" s="44"/>
      <c r="B595" s="44"/>
      <c r="C595" s="44"/>
      <c r="D595" s="44"/>
      <c r="E595" s="45"/>
      <c r="F595" s="45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5"/>
      <c r="R595" s="44"/>
      <c r="S595" s="44"/>
      <c r="T595" s="44"/>
      <c r="U595" s="44"/>
      <c r="V595" s="44"/>
      <c r="W595" s="44"/>
      <c r="X595" s="44"/>
      <c r="Y595" s="44"/>
      <c r="Z595" s="44"/>
    </row>
    <row r="596" customFormat="false" ht="9.75" hidden="false" customHeight="true" outlineLevel="0" collapsed="false">
      <c r="A596" s="44"/>
      <c r="B596" s="44"/>
      <c r="C596" s="44"/>
      <c r="D596" s="44"/>
      <c r="E596" s="45"/>
      <c r="F596" s="45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5"/>
      <c r="R596" s="44"/>
      <c r="S596" s="44"/>
      <c r="T596" s="44"/>
      <c r="U596" s="44"/>
      <c r="V596" s="44"/>
      <c r="W596" s="44"/>
      <c r="X596" s="44"/>
      <c r="Y596" s="44"/>
      <c r="Z596" s="44"/>
    </row>
    <row r="597" customFormat="false" ht="9.75" hidden="false" customHeight="true" outlineLevel="0" collapsed="false">
      <c r="A597" s="44"/>
      <c r="B597" s="44"/>
      <c r="C597" s="44"/>
      <c r="D597" s="44"/>
      <c r="E597" s="45"/>
      <c r="F597" s="45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5"/>
      <c r="R597" s="44"/>
      <c r="S597" s="44"/>
      <c r="T597" s="44"/>
      <c r="U597" s="44"/>
      <c r="V597" s="44"/>
      <c r="W597" s="44"/>
      <c r="X597" s="44"/>
      <c r="Y597" s="44"/>
      <c r="Z597" s="44"/>
    </row>
    <row r="598" customFormat="false" ht="9.75" hidden="false" customHeight="true" outlineLevel="0" collapsed="false">
      <c r="A598" s="44"/>
      <c r="B598" s="44"/>
      <c r="C598" s="44"/>
      <c r="D598" s="44"/>
      <c r="E598" s="45"/>
      <c r="F598" s="45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5"/>
      <c r="R598" s="44"/>
      <c r="S598" s="44"/>
      <c r="T598" s="44"/>
      <c r="U598" s="44"/>
      <c r="V598" s="44"/>
      <c r="W598" s="44"/>
      <c r="X598" s="44"/>
      <c r="Y598" s="44"/>
      <c r="Z598" s="44"/>
    </row>
    <row r="599" customFormat="false" ht="9.75" hidden="false" customHeight="true" outlineLevel="0" collapsed="false">
      <c r="A599" s="44"/>
      <c r="B599" s="44"/>
      <c r="C599" s="44"/>
      <c r="D599" s="44"/>
      <c r="E599" s="45"/>
      <c r="F599" s="45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5"/>
      <c r="R599" s="44"/>
      <c r="S599" s="44"/>
      <c r="T599" s="44"/>
      <c r="U599" s="44"/>
      <c r="V599" s="44"/>
      <c r="W599" s="44"/>
      <c r="X599" s="44"/>
      <c r="Y599" s="44"/>
      <c r="Z599" s="44"/>
    </row>
    <row r="600" customFormat="false" ht="9.75" hidden="false" customHeight="true" outlineLevel="0" collapsed="false">
      <c r="A600" s="44"/>
      <c r="B600" s="44"/>
      <c r="C600" s="44"/>
      <c r="D600" s="44"/>
      <c r="E600" s="45"/>
      <c r="F600" s="45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5"/>
      <c r="R600" s="44"/>
      <c r="S600" s="44"/>
      <c r="T600" s="44"/>
      <c r="U600" s="44"/>
      <c r="V600" s="44"/>
      <c r="W600" s="44"/>
      <c r="X600" s="44"/>
      <c r="Y600" s="44"/>
      <c r="Z600" s="44"/>
    </row>
    <row r="601" customFormat="false" ht="9.75" hidden="false" customHeight="true" outlineLevel="0" collapsed="false">
      <c r="A601" s="44"/>
      <c r="B601" s="44"/>
      <c r="C601" s="44"/>
      <c r="D601" s="44"/>
      <c r="E601" s="45"/>
      <c r="F601" s="45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5"/>
      <c r="R601" s="44"/>
      <c r="S601" s="44"/>
      <c r="T601" s="44"/>
      <c r="U601" s="44"/>
      <c r="V601" s="44"/>
      <c r="W601" s="44"/>
      <c r="X601" s="44"/>
      <c r="Y601" s="44"/>
      <c r="Z601" s="44"/>
    </row>
    <row r="602" customFormat="false" ht="9.75" hidden="false" customHeight="true" outlineLevel="0" collapsed="false">
      <c r="A602" s="44"/>
      <c r="B602" s="44"/>
      <c r="C602" s="44"/>
      <c r="D602" s="44"/>
      <c r="E602" s="45"/>
      <c r="F602" s="45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5"/>
      <c r="R602" s="44"/>
      <c r="S602" s="44"/>
      <c r="T602" s="44"/>
      <c r="U602" s="44"/>
      <c r="V602" s="44"/>
      <c r="W602" s="44"/>
      <c r="X602" s="44"/>
      <c r="Y602" s="44"/>
      <c r="Z602" s="44"/>
    </row>
    <row r="603" customFormat="false" ht="9.75" hidden="false" customHeight="true" outlineLevel="0" collapsed="false">
      <c r="A603" s="44"/>
      <c r="B603" s="44"/>
      <c r="C603" s="44"/>
      <c r="D603" s="44"/>
      <c r="E603" s="45"/>
      <c r="F603" s="45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5"/>
      <c r="R603" s="44"/>
      <c r="S603" s="44"/>
      <c r="T603" s="44"/>
      <c r="U603" s="44"/>
      <c r="V603" s="44"/>
      <c r="W603" s="44"/>
      <c r="X603" s="44"/>
      <c r="Y603" s="44"/>
      <c r="Z603" s="44"/>
    </row>
    <row r="604" customFormat="false" ht="9.75" hidden="false" customHeight="true" outlineLevel="0" collapsed="false">
      <c r="A604" s="44"/>
      <c r="B604" s="44"/>
      <c r="C604" s="44"/>
      <c r="D604" s="44"/>
      <c r="E604" s="45"/>
      <c r="F604" s="45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5"/>
      <c r="R604" s="44"/>
      <c r="S604" s="44"/>
      <c r="T604" s="44"/>
      <c r="U604" s="44"/>
      <c r="V604" s="44"/>
      <c r="W604" s="44"/>
      <c r="X604" s="44"/>
      <c r="Y604" s="44"/>
      <c r="Z604" s="44"/>
    </row>
    <row r="605" customFormat="false" ht="9.75" hidden="false" customHeight="true" outlineLevel="0" collapsed="false">
      <c r="A605" s="44"/>
      <c r="B605" s="44"/>
      <c r="C605" s="44"/>
      <c r="D605" s="44"/>
      <c r="E605" s="45"/>
      <c r="F605" s="45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5"/>
      <c r="R605" s="44"/>
      <c r="S605" s="44"/>
      <c r="T605" s="44"/>
      <c r="U605" s="44"/>
      <c r="V605" s="44"/>
      <c r="W605" s="44"/>
      <c r="X605" s="44"/>
      <c r="Y605" s="44"/>
      <c r="Z605" s="44"/>
    </row>
    <row r="606" customFormat="false" ht="9.75" hidden="false" customHeight="true" outlineLevel="0" collapsed="false">
      <c r="A606" s="44"/>
      <c r="B606" s="44"/>
      <c r="C606" s="44"/>
      <c r="D606" s="44"/>
      <c r="E606" s="45"/>
      <c r="F606" s="45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5"/>
      <c r="R606" s="44"/>
      <c r="S606" s="44"/>
      <c r="T606" s="44"/>
      <c r="U606" s="44"/>
      <c r="V606" s="44"/>
      <c r="W606" s="44"/>
      <c r="X606" s="44"/>
      <c r="Y606" s="44"/>
      <c r="Z606" s="44"/>
    </row>
    <row r="607" customFormat="false" ht="9.75" hidden="false" customHeight="true" outlineLevel="0" collapsed="false">
      <c r="A607" s="44"/>
      <c r="B607" s="44"/>
      <c r="C607" s="44"/>
      <c r="D607" s="44"/>
      <c r="E607" s="45"/>
      <c r="F607" s="45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5"/>
      <c r="R607" s="44"/>
      <c r="S607" s="44"/>
      <c r="T607" s="44"/>
      <c r="U607" s="44"/>
      <c r="V607" s="44"/>
      <c r="W607" s="44"/>
      <c r="X607" s="44"/>
      <c r="Y607" s="44"/>
      <c r="Z607" s="44"/>
    </row>
    <row r="608" customFormat="false" ht="9.75" hidden="false" customHeight="true" outlineLevel="0" collapsed="false">
      <c r="A608" s="44"/>
      <c r="B608" s="44"/>
      <c r="C608" s="44"/>
      <c r="D608" s="44"/>
      <c r="E608" s="45"/>
      <c r="F608" s="45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5"/>
      <c r="R608" s="44"/>
      <c r="S608" s="44"/>
      <c r="T608" s="44"/>
      <c r="U608" s="44"/>
      <c r="V608" s="44"/>
      <c r="W608" s="44"/>
      <c r="X608" s="44"/>
      <c r="Y608" s="44"/>
      <c r="Z608" s="44"/>
    </row>
    <row r="609" customFormat="false" ht="9.75" hidden="false" customHeight="true" outlineLevel="0" collapsed="false">
      <c r="A609" s="44"/>
      <c r="B609" s="44"/>
      <c r="C609" s="44"/>
      <c r="D609" s="44"/>
      <c r="E609" s="45"/>
      <c r="F609" s="45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5"/>
      <c r="R609" s="44"/>
      <c r="S609" s="44"/>
      <c r="T609" s="44"/>
      <c r="U609" s="44"/>
      <c r="V609" s="44"/>
      <c r="W609" s="44"/>
      <c r="X609" s="44"/>
      <c r="Y609" s="44"/>
      <c r="Z609" s="44"/>
    </row>
    <row r="610" customFormat="false" ht="9.75" hidden="false" customHeight="true" outlineLevel="0" collapsed="false">
      <c r="A610" s="44"/>
      <c r="B610" s="44"/>
      <c r="C610" s="44"/>
      <c r="D610" s="44"/>
      <c r="E610" s="45"/>
      <c r="F610" s="45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5"/>
      <c r="R610" s="44"/>
      <c r="S610" s="44"/>
      <c r="T610" s="44"/>
      <c r="U610" s="44"/>
      <c r="V610" s="44"/>
      <c r="W610" s="44"/>
      <c r="X610" s="44"/>
      <c r="Y610" s="44"/>
      <c r="Z610" s="44"/>
    </row>
    <row r="611" customFormat="false" ht="9.75" hidden="false" customHeight="true" outlineLevel="0" collapsed="false">
      <c r="A611" s="44"/>
      <c r="B611" s="44"/>
      <c r="C611" s="44"/>
      <c r="D611" s="44"/>
      <c r="E611" s="45"/>
      <c r="F611" s="45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5"/>
      <c r="R611" s="44"/>
      <c r="S611" s="44"/>
      <c r="T611" s="44"/>
      <c r="U611" s="44"/>
      <c r="V611" s="44"/>
      <c r="W611" s="44"/>
      <c r="X611" s="44"/>
      <c r="Y611" s="44"/>
      <c r="Z611" s="44"/>
    </row>
    <row r="612" customFormat="false" ht="9.75" hidden="false" customHeight="true" outlineLevel="0" collapsed="false">
      <c r="A612" s="44"/>
      <c r="B612" s="44"/>
      <c r="C612" s="44"/>
      <c r="D612" s="44"/>
      <c r="E612" s="45"/>
      <c r="F612" s="45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5"/>
      <c r="R612" s="44"/>
      <c r="S612" s="44"/>
      <c r="T612" s="44"/>
      <c r="U612" s="44"/>
      <c r="V612" s="44"/>
      <c r="W612" s="44"/>
      <c r="X612" s="44"/>
      <c r="Y612" s="44"/>
      <c r="Z612" s="44"/>
    </row>
    <row r="613" customFormat="false" ht="9.75" hidden="false" customHeight="true" outlineLevel="0" collapsed="false">
      <c r="A613" s="44"/>
      <c r="B613" s="44"/>
      <c r="C613" s="44"/>
      <c r="D613" s="44"/>
      <c r="E613" s="45"/>
      <c r="F613" s="45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5"/>
      <c r="R613" s="44"/>
      <c r="S613" s="44"/>
      <c r="T613" s="44"/>
      <c r="U613" s="44"/>
      <c r="V613" s="44"/>
      <c r="W613" s="44"/>
      <c r="X613" s="44"/>
      <c r="Y613" s="44"/>
      <c r="Z613" s="44"/>
    </row>
    <row r="614" customFormat="false" ht="9.75" hidden="false" customHeight="true" outlineLevel="0" collapsed="false">
      <c r="A614" s="44"/>
      <c r="B614" s="44"/>
      <c r="C614" s="44"/>
      <c r="D614" s="44"/>
      <c r="E614" s="45"/>
      <c r="F614" s="45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5"/>
      <c r="R614" s="44"/>
      <c r="S614" s="44"/>
      <c r="T614" s="44"/>
      <c r="U614" s="44"/>
      <c r="V614" s="44"/>
      <c r="W614" s="44"/>
      <c r="X614" s="44"/>
      <c r="Y614" s="44"/>
      <c r="Z614" s="44"/>
    </row>
    <row r="615" customFormat="false" ht="9.75" hidden="false" customHeight="true" outlineLevel="0" collapsed="false">
      <c r="A615" s="44"/>
      <c r="B615" s="44"/>
      <c r="C615" s="44"/>
      <c r="D615" s="44"/>
      <c r="E615" s="45"/>
      <c r="F615" s="45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5"/>
      <c r="R615" s="44"/>
      <c r="S615" s="44"/>
      <c r="T615" s="44"/>
      <c r="U615" s="44"/>
      <c r="V615" s="44"/>
      <c r="W615" s="44"/>
      <c r="X615" s="44"/>
      <c r="Y615" s="44"/>
      <c r="Z615" s="44"/>
    </row>
    <row r="616" customFormat="false" ht="9.75" hidden="false" customHeight="true" outlineLevel="0" collapsed="false">
      <c r="A616" s="44"/>
      <c r="B616" s="44"/>
      <c r="C616" s="44"/>
      <c r="D616" s="44"/>
      <c r="E616" s="45"/>
      <c r="F616" s="45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5"/>
      <c r="R616" s="44"/>
      <c r="S616" s="44"/>
      <c r="T616" s="44"/>
      <c r="U616" s="44"/>
      <c r="V616" s="44"/>
      <c r="W616" s="44"/>
      <c r="X616" s="44"/>
      <c r="Y616" s="44"/>
      <c r="Z616" s="44"/>
    </row>
    <row r="617" customFormat="false" ht="9.75" hidden="false" customHeight="true" outlineLevel="0" collapsed="false">
      <c r="A617" s="44"/>
      <c r="B617" s="44"/>
      <c r="C617" s="44"/>
      <c r="D617" s="44"/>
      <c r="E617" s="45"/>
      <c r="F617" s="45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5"/>
      <c r="R617" s="44"/>
      <c r="S617" s="44"/>
      <c r="T617" s="44"/>
      <c r="U617" s="44"/>
      <c r="V617" s="44"/>
      <c r="W617" s="44"/>
      <c r="X617" s="44"/>
      <c r="Y617" s="44"/>
      <c r="Z617" s="44"/>
    </row>
    <row r="618" customFormat="false" ht="9.75" hidden="false" customHeight="true" outlineLevel="0" collapsed="false">
      <c r="A618" s="44"/>
      <c r="B618" s="44"/>
      <c r="C618" s="44"/>
      <c r="D618" s="44"/>
      <c r="E618" s="45"/>
      <c r="F618" s="45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5"/>
      <c r="R618" s="44"/>
      <c r="S618" s="44"/>
      <c r="T618" s="44"/>
      <c r="U618" s="44"/>
      <c r="V618" s="44"/>
      <c r="W618" s="44"/>
      <c r="X618" s="44"/>
      <c r="Y618" s="44"/>
      <c r="Z618" s="44"/>
    </row>
    <row r="619" customFormat="false" ht="9.75" hidden="false" customHeight="true" outlineLevel="0" collapsed="false">
      <c r="A619" s="44"/>
      <c r="B619" s="44"/>
      <c r="C619" s="44"/>
      <c r="D619" s="44"/>
      <c r="E619" s="45"/>
      <c r="F619" s="45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5"/>
      <c r="R619" s="44"/>
      <c r="S619" s="44"/>
      <c r="T619" s="44"/>
      <c r="U619" s="44"/>
      <c r="V619" s="44"/>
      <c r="W619" s="44"/>
      <c r="X619" s="44"/>
      <c r="Y619" s="44"/>
      <c r="Z619" s="44"/>
    </row>
    <row r="620" customFormat="false" ht="9.75" hidden="false" customHeight="true" outlineLevel="0" collapsed="false">
      <c r="A620" s="44"/>
      <c r="B620" s="44"/>
      <c r="C620" s="44"/>
      <c r="D620" s="44"/>
      <c r="E620" s="45"/>
      <c r="F620" s="45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5"/>
      <c r="R620" s="44"/>
      <c r="S620" s="44"/>
      <c r="T620" s="44"/>
      <c r="U620" s="44"/>
      <c r="V620" s="44"/>
      <c r="W620" s="44"/>
      <c r="X620" s="44"/>
      <c r="Y620" s="44"/>
      <c r="Z620" s="44"/>
    </row>
    <row r="621" customFormat="false" ht="9.75" hidden="false" customHeight="true" outlineLevel="0" collapsed="false">
      <c r="A621" s="44"/>
      <c r="B621" s="44"/>
      <c r="C621" s="44"/>
      <c r="D621" s="44"/>
      <c r="E621" s="45"/>
      <c r="F621" s="45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5"/>
      <c r="R621" s="44"/>
      <c r="S621" s="44"/>
      <c r="T621" s="44"/>
      <c r="U621" s="44"/>
      <c r="V621" s="44"/>
      <c r="W621" s="44"/>
      <c r="X621" s="44"/>
      <c r="Y621" s="44"/>
      <c r="Z621" s="44"/>
    </row>
    <row r="622" customFormat="false" ht="9.75" hidden="false" customHeight="true" outlineLevel="0" collapsed="false">
      <c r="A622" s="44"/>
      <c r="B622" s="44"/>
      <c r="C622" s="44"/>
      <c r="D622" s="44"/>
      <c r="E622" s="45"/>
      <c r="F622" s="45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5"/>
      <c r="R622" s="44"/>
      <c r="S622" s="44"/>
      <c r="T622" s="44"/>
      <c r="U622" s="44"/>
      <c r="V622" s="44"/>
      <c r="W622" s="44"/>
      <c r="X622" s="44"/>
      <c r="Y622" s="44"/>
      <c r="Z622" s="44"/>
    </row>
    <row r="623" customFormat="false" ht="9.75" hidden="false" customHeight="true" outlineLevel="0" collapsed="false">
      <c r="A623" s="44"/>
      <c r="B623" s="44"/>
      <c r="C623" s="44"/>
      <c r="D623" s="44"/>
      <c r="E623" s="45"/>
      <c r="F623" s="45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5"/>
      <c r="R623" s="44"/>
      <c r="S623" s="44"/>
      <c r="T623" s="44"/>
      <c r="U623" s="44"/>
      <c r="V623" s="44"/>
      <c r="W623" s="44"/>
      <c r="X623" s="44"/>
      <c r="Y623" s="44"/>
      <c r="Z623" s="44"/>
    </row>
    <row r="624" customFormat="false" ht="9.75" hidden="false" customHeight="true" outlineLevel="0" collapsed="false">
      <c r="A624" s="44"/>
      <c r="B624" s="44"/>
      <c r="C624" s="44"/>
      <c r="D624" s="44"/>
      <c r="E624" s="45"/>
      <c r="F624" s="45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5"/>
      <c r="R624" s="44"/>
      <c r="S624" s="44"/>
      <c r="T624" s="44"/>
      <c r="U624" s="44"/>
      <c r="V624" s="44"/>
      <c r="W624" s="44"/>
      <c r="X624" s="44"/>
      <c r="Y624" s="44"/>
      <c r="Z624" s="44"/>
    </row>
    <row r="625" customFormat="false" ht="9.75" hidden="false" customHeight="true" outlineLevel="0" collapsed="false">
      <c r="A625" s="44"/>
      <c r="B625" s="44"/>
      <c r="C625" s="44"/>
      <c r="D625" s="44"/>
      <c r="E625" s="45"/>
      <c r="F625" s="45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5"/>
      <c r="R625" s="44"/>
      <c r="S625" s="44"/>
      <c r="T625" s="44"/>
      <c r="U625" s="44"/>
      <c r="V625" s="44"/>
      <c r="W625" s="44"/>
      <c r="X625" s="44"/>
      <c r="Y625" s="44"/>
      <c r="Z625" s="44"/>
    </row>
    <row r="626" customFormat="false" ht="9.75" hidden="false" customHeight="true" outlineLevel="0" collapsed="false">
      <c r="A626" s="44"/>
      <c r="B626" s="44"/>
      <c r="C626" s="44"/>
      <c r="D626" s="44"/>
      <c r="E626" s="45"/>
      <c r="F626" s="45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5"/>
      <c r="R626" s="44"/>
      <c r="S626" s="44"/>
      <c r="T626" s="44"/>
      <c r="U626" s="44"/>
      <c r="V626" s="44"/>
      <c r="W626" s="44"/>
      <c r="X626" s="44"/>
      <c r="Y626" s="44"/>
      <c r="Z626" s="44"/>
    </row>
    <row r="627" customFormat="false" ht="9.75" hidden="false" customHeight="true" outlineLevel="0" collapsed="false">
      <c r="A627" s="44"/>
      <c r="B627" s="44"/>
      <c r="C627" s="44"/>
      <c r="D627" s="44"/>
      <c r="E627" s="45"/>
      <c r="F627" s="45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5"/>
      <c r="R627" s="44"/>
      <c r="S627" s="44"/>
      <c r="T627" s="44"/>
      <c r="U627" s="44"/>
      <c r="V627" s="44"/>
      <c r="W627" s="44"/>
      <c r="X627" s="44"/>
      <c r="Y627" s="44"/>
      <c r="Z627" s="44"/>
    </row>
    <row r="628" customFormat="false" ht="9.75" hidden="false" customHeight="true" outlineLevel="0" collapsed="false">
      <c r="A628" s="44"/>
      <c r="B628" s="44"/>
      <c r="C628" s="44"/>
      <c r="D628" s="44"/>
      <c r="E628" s="45"/>
      <c r="F628" s="45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5"/>
      <c r="R628" s="44"/>
      <c r="S628" s="44"/>
      <c r="T628" s="44"/>
      <c r="U628" s="44"/>
      <c r="V628" s="44"/>
      <c r="W628" s="44"/>
      <c r="X628" s="44"/>
      <c r="Y628" s="44"/>
      <c r="Z628" s="44"/>
    </row>
    <row r="629" customFormat="false" ht="9.75" hidden="false" customHeight="true" outlineLevel="0" collapsed="false">
      <c r="A629" s="44"/>
      <c r="B629" s="44"/>
      <c r="C629" s="44"/>
      <c r="D629" s="44"/>
      <c r="E629" s="45"/>
      <c r="F629" s="45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5"/>
      <c r="R629" s="44"/>
      <c r="S629" s="44"/>
      <c r="T629" s="44"/>
      <c r="U629" s="44"/>
      <c r="V629" s="44"/>
      <c r="W629" s="44"/>
      <c r="X629" s="44"/>
      <c r="Y629" s="44"/>
      <c r="Z629" s="44"/>
    </row>
    <row r="630" customFormat="false" ht="9.75" hidden="false" customHeight="true" outlineLevel="0" collapsed="false">
      <c r="A630" s="44"/>
      <c r="B630" s="44"/>
      <c r="C630" s="44"/>
      <c r="D630" s="44"/>
      <c r="E630" s="45"/>
      <c r="F630" s="45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5"/>
      <c r="R630" s="44"/>
      <c r="S630" s="44"/>
      <c r="T630" s="44"/>
      <c r="U630" s="44"/>
      <c r="V630" s="44"/>
      <c r="W630" s="44"/>
      <c r="X630" s="44"/>
      <c r="Y630" s="44"/>
      <c r="Z630" s="44"/>
    </row>
    <row r="631" customFormat="false" ht="9.75" hidden="false" customHeight="true" outlineLevel="0" collapsed="false">
      <c r="A631" s="44"/>
      <c r="B631" s="44"/>
      <c r="C631" s="44"/>
      <c r="D631" s="44"/>
      <c r="E631" s="45"/>
      <c r="F631" s="45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5"/>
      <c r="R631" s="44"/>
      <c r="S631" s="44"/>
      <c r="T631" s="44"/>
      <c r="U631" s="44"/>
      <c r="V631" s="44"/>
      <c r="W631" s="44"/>
      <c r="X631" s="44"/>
      <c r="Y631" s="44"/>
      <c r="Z631" s="44"/>
    </row>
    <row r="632" customFormat="false" ht="9.75" hidden="false" customHeight="true" outlineLevel="0" collapsed="false">
      <c r="A632" s="44"/>
      <c r="B632" s="44"/>
      <c r="C632" s="44"/>
      <c r="D632" s="44"/>
      <c r="E632" s="45"/>
      <c r="F632" s="45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5"/>
      <c r="R632" s="44"/>
      <c r="S632" s="44"/>
      <c r="T632" s="44"/>
      <c r="U632" s="44"/>
      <c r="V632" s="44"/>
      <c r="W632" s="44"/>
      <c r="X632" s="44"/>
      <c r="Y632" s="44"/>
      <c r="Z632" s="44"/>
    </row>
    <row r="633" customFormat="false" ht="9.75" hidden="false" customHeight="true" outlineLevel="0" collapsed="false">
      <c r="A633" s="44"/>
      <c r="B633" s="44"/>
      <c r="C633" s="44"/>
      <c r="D633" s="44"/>
      <c r="E633" s="45"/>
      <c r="F633" s="45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5"/>
      <c r="R633" s="44"/>
      <c r="S633" s="44"/>
      <c r="T633" s="44"/>
      <c r="U633" s="44"/>
      <c r="V633" s="44"/>
      <c r="W633" s="44"/>
      <c r="X633" s="44"/>
      <c r="Y633" s="44"/>
      <c r="Z633" s="44"/>
    </row>
    <row r="634" customFormat="false" ht="9.75" hidden="false" customHeight="true" outlineLevel="0" collapsed="false">
      <c r="A634" s="44"/>
      <c r="B634" s="44"/>
      <c r="C634" s="44"/>
      <c r="D634" s="44"/>
      <c r="E634" s="45"/>
      <c r="F634" s="45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5"/>
      <c r="R634" s="44"/>
      <c r="S634" s="44"/>
      <c r="T634" s="44"/>
      <c r="U634" s="44"/>
      <c r="V634" s="44"/>
      <c r="W634" s="44"/>
      <c r="X634" s="44"/>
      <c r="Y634" s="44"/>
      <c r="Z634" s="44"/>
    </row>
    <row r="635" customFormat="false" ht="9.75" hidden="false" customHeight="true" outlineLevel="0" collapsed="false">
      <c r="A635" s="44"/>
      <c r="B635" s="44"/>
      <c r="C635" s="44"/>
      <c r="D635" s="44"/>
      <c r="E635" s="45"/>
      <c r="F635" s="45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5"/>
      <c r="R635" s="44"/>
      <c r="S635" s="44"/>
      <c r="T635" s="44"/>
      <c r="U635" s="44"/>
      <c r="V635" s="44"/>
      <c r="W635" s="44"/>
      <c r="X635" s="44"/>
      <c r="Y635" s="44"/>
      <c r="Z635" s="44"/>
    </row>
    <row r="636" customFormat="false" ht="9.75" hidden="false" customHeight="true" outlineLevel="0" collapsed="false">
      <c r="A636" s="44"/>
      <c r="B636" s="44"/>
      <c r="C636" s="44"/>
      <c r="D636" s="44"/>
      <c r="E636" s="45"/>
      <c r="F636" s="45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5"/>
      <c r="R636" s="44"/>
      <c r="S636" s="44"/>
      <c r="T636" s="44"/>
      <c r="U636" s="44"/>
      <c r="V636" s="44"/>
      <c r="W636" s="44"/>
      <c r="X636" s="44"/>
      <c r="Y636" s="44"/>
      <c r="Z636" s="44"/>
    </row>
    <row r="637" customFormat="false" ht="9.75" hidden="false" customHeight="true" outlineLevel="0" collapsed="false">
      <c r="A637" s="44"/>
      <c r="B637" s="44"/>
      <c r="C637" s="44"/>
      <c r="D637" s="44"/>
      <c r="E637" s="45"/>
      <c r="F637" s="45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5"/>
      <c r="R637" s="44"/>
      <c r="S637" s="44"/>
      <c r="T637" s="44"/>
      <c r="U637" s="44"/>
      <c r="V637" s="44"/>
      <c r="W637" s="44"/>
      <c r="X637" s="44"/>
      <c r="Y637" s="44"/>
      <c r="Z637" s="44"/>
    </row>
    <row r="638" customFormat="false" ht="9.75" hidden="false" customHeight="true" outlineLevel="0" collapsed="false">
      <c r="A638" s="44"/>
      <c r="B638" s="44"/>
      <c r="C638" s="44"/>
      <c r="D638" s="44"/>
      <c r="E638" s="45"/>
      <c r="F638" s="45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5"/>
      <c r="R638" s="44"/>
      <c r="S638" s="44"/>
      <c r="T638" s="44"/>
      <c r="U638" s="44"/>
      <c r="V638" s="44"/>
      <c r="W638" s="44"/>
      <c r="X638" s="44"/>
      <c r="Y638" s="44"/>
      <c r="Z638" s="44"/>
    </row>
    <row r="639" customFormat="false" ht="9.75" hidden="false" customHeight="true" outlineLevel="0" collapsed="false">
      <c r="A639" s="44"/>
      <c r="B639" s="44"/>
      <c r="C639" s="44"/>
      <c r="D639" s="44"/>
      <c r="E639" s="45"/>
      <c r="F639" s="45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5"/>
      <c r="R639" s="44"/>
      <c r="S639" s="44"/>
      <c r="T639" s="44"/>
      <c r="U639" s="44"/>
      <c r="V639" s="44"/>
      <c r="W639" s="44"/>
      <c r="X639" s="44"/>
      <c r="Y639" s="44"/>
      <c r="Z639" s="44"/>
    </row>
    <row r="640" customFormat="false" ht="9.75" hidden="false" customHeight="true" outlineLevel="0" collapsed="false">
      <c r="A640" s="44"/>
      <c r="B640" s="44"/>
      <c r="C640" s="44"/>
      <c r="D640" s="44"/>
      <c r="E640" s="45"/>
      <c r="F640" s="45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5"/>
      <c r="R640" s="44"/>
      <c r="S640" s="44"/>
      <c r="T640" s="44"/>
      <c r="U640" s="44"/>
      <c r="V640" s="44"/>
      <c r="W640" s="44"/>
      <c r="X640" s="44"/>
      <c r="Y640" s="44"/>
      <c r="Z640" s="44"/>
    </row>
    <row r="641" customFormat="false" ht="9.75" hidden="false" customHeight="true" outlineLevel="0" collapsed="false">
      <c r="A641" s="44"/>
      <c r="B641" s="44"/>
      <c r="C641" s="44"/>
      <c r="D641" s="44"/>
      <c r="E641" s="45"/>
      <c r="F641" s="45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5"/>
      <c r="R641" s="44"/>
      <c r="S641" s="44"/>
      <c r="T641" s="44"/>
      <c r="U641" s="44"/>
      <c r="V641" s="44"/>
      <c r="W641" s="44"/>
      <c r="X641" s="44"/>
      <c r="Y641" s="44"/>
      <c r="Z641" s="44"/>
    </row>
    <row r="642" customFormat="false" ht="9.75" hidden="false" customHeight="true" outlineLevel="0" collapsed="false">
      <c r="A642" s="44"/>
      <c r="B642" s="44"/>
      <c r="C642" s="44"/>
      <c r="D642" s="44"/>
      <c r="E642" s="45"/>
      <c r="F642" s="45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5"/>
      <c r="R642" s="44"/>
      <c r="S642" s="44"/>
      <c r="T642" s="44"/>
      <c r="U642" s="44"/>
      <c r="V642" s="44"/>
      <c r="W642" s="44"/>
      <c r="X642" s="44"/>
      <c r="Y642" s="44"/>
      <c r="Z642" s="44"/>
    </row>
    <row r="643" customFormat="false" ht="9.75" hidden="false" customHeight="true" outlineLevel="0" collapsed="false">
      <c r="A643" s="44"/>
      <c r="B643" s="44"/>
      <c r="C643" s="44"/>
      <c r="D643" s="44"/>
      <c r="E643" s="45"/>
      <c r="F643" s="45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5"/>
      <c r="R643" s="44"/>
      <c r="S643" s="44"/>
      <c r="T643" s="44"/>
      <c r="U643" s="44"/>
      <c r="V643" s="44"/>
      <c r="W643" s="44"/>
      <c r="X643" s="44"/>
      <c r="Y643" s="44"/>
      <c r="Z643" s="44"/>
    </row>
    <row r="644" customFormat="false" ht="9.75" hidden="false" customHeight="true" outlineLevel="0" collapsed="false">
      <c r="A644" s="44"/>
      <c r="B644" s="44"/>
      <c r="C644" s="44"/>
      <c r="D644" s="44"/>
      <c r="E644" s="45"/>
      <c r="F644" s="45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5"/>
      <c r="R644" s="44"/>
      <c r="S644" s="44"/>
      <c r="T644" s="44"/>
      <c r="U644" s="44"/>
      <c r="V644" s="44"/>
      <c r="W644" s="44"/>
      <c r="X644" s="44"/>
      <c r="Y644" s="44"/>
      <c r="Z644" s="44"/>
    </row>
    <row r="645" customFormat="false" ht="9.75" hidden="false" customHeight="true" outlineLevel="0" collapsed="false">
      <c r="A645" s="44"/>
      <c r="B645" s="44"/>
      <c r="C645" s="44"/>
      <c r="D645" s="44"/>
      <c r="E645" s="45"/>
      <c r="F645" s="45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5"/>
      <c r="R645" s="44"/>
      <c r="S645" s="44"/>
      <c r="T645" s="44"/>
      <c r="U645" s="44"/>
      <c r="V645" s="44"/>
      <c r="W645" s="44"/>
      <c r="X645" s="44"/>
      <c r="Y645" s="44"/>
      <c r="Z645" s="44"/>
    </row>
    <row r="646" customFormat="false" ht="9.75" hidden="false" customHeight="true" outlineLevel="0" collapsed="false">
      <c r="A646" s="44"/>
      <c r="B646" s="44"/>
      <c r="C646" s="44"/>
      <c r="D646" s="44"/>
      <c r="E646" s="45"/>
      <c r="F646" s="45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5"/>
      <c r="R646" s="44"/>
      <c r="S646" s="44"/>
      <c r="T646" s="44"/>
      <c r="U646" s="44"/>
      <c r="V646" s="44"/>
      <c r="W646" s="44"/>
      <c r="X646" s="44"/>
      <c r="Y646" s="44"/>
      <c r="Z646" s="44"/>
    </row>
    <row r="647" customFormat="false" ht="9.75" hidden="false" customHeight="true" outlineLevel="0" collapsed="false">
      <c r="A647" s="44"/>
      <c r="B647" s="44"/>
      <c r="C647" s="44"/>
      <c r="D647" s="44"/>
      <c r="E647" s="45"/>
      <c r="F647" s="45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5"/>
      <c r="R647" s="44"/>
      <c r="S647" s="44"/>
      <c r="T647" s="44"/>
      <c r="U647" s="44"/>
      <c r="V647" s="44"/>
      <c r="W647" s="44"/>
      <c r="X647" s="44"/>
      <c r="Y647" s="44"/>
      <c r="Z647" s="44"/>
    </row>
    <row r="648" customFormat="false" ht="9.75" hidden="false" customHeight="true" outlineLevel="0" collapsed="false">
      <c r="A648" s="44"/>
      <c r="B648" s="44"/>
      <c r="C648" s="44"/>
      <c r="D648" s="44"/>
      <c r="E648" s="45"/>
      <c r="F648" s="45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5"/>
      <c r="R648" s="44"/>
      <c r="S648" s="44"/>
      <c r="T648" s="44"/>
      <c r="U648" s="44"/>
      <c r="V648" s="44"/>
      <c r="W648" s="44"/>
      <c r="X648" s="44"/>
      <c r="Y648" s="44"/>
      <c r="Z648" s="44"/>
    </row>
    <row r="649" customFormat="false" ht="9.75" hidden="false" customHeight="true" outlineLevel="0" collapsed="false">
      <c r="A649" s="44"/>
      <c r="B649" s="44"/>
      <c r="C649" s="44"/>
      <c r="D649" s="44"/>
      <c r="E649" s="45"/>
      <c r="F649" s="45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5"/>
      <c r="R649" s="44"/>
      <c r="S649" s="44"/>
      <c r="T649" s="44"/>
      <c r="U649" s="44"/>
      <c r="V649" s="44"/>
      <c r="W649" s="44"/>
      <c r="X649" s="44"/>
      <c r="Y649" s="44"/>
      <c r="Z649" s="44"/>
    </row>
    <row r="650" customFormat="false" ht="9.75" hidden="false" customHeight="true" outlineLevel="0" collapsed="false">
      <c r="A650" s="44"/>
      <c r="B650" s="44"/>
      <c r="C650" s="44"/>
      <c r="D650" s="44"/>
      <c r="E650" s="45"/>
      <c r="F650" s="45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5"/>
      <c r="R650" s="44"/>
      <c r="S650" s="44"/>
      <c r="T650" s="44"/>
      <c r="U650" s="44"/>
      <c r="V650" s="44"/>
      <c r="W650" s="44"/>
      <c r="X650" s="44"/>
      <c r="Y650" s="44"/>
      <c r="Z650" s="44"/>
    </row>
    <row r="651" customFormat="false" ht="9.75" hidden="false" customHeight="true" outlineLevel="0" collapsed="false">
      <c r="A651" s="44"/>
      <c r="B651" s="44"/>
      <c r="C651" s="44"/>
      <c r="D651" s="44"/>
      <c r="E651" s="45"/>
      <c r="F651" s="45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5"/>
      <c r="R651" s="44"/>
      <c r="S651" s="44"/>
      <c r="T651" s="44"/>
      <c r="U651" s="44"/>
      <c r="V651" s="44"/>
      <c r="W651" s="44"/>
      <c r="X651" s="44"/>
      <c r="Y651" s="44"/>
      <c r="Z651" s="44"/>
    </row>
    <row r="652" customFormat="false" ht="9.75" hidden="false" customHeight="true" outlineLevel="0" collapsed="false">
      <c r="A652" s="44"/>
      <c r="B652" s="44"/>
      <c r="C652" s="44"/>
      <c r="D652" s="44"/>
      <c r="E652" s="45"/>
      <c r="F652" s="45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5"/>
      <c r="R652" s="44"/>
      <c r="S652" s="44"/>
      <c r="T652" s="44"/>
      <c r="U652" s="44"/>
      <c r="V652" s="44"/>
      <c r="W652" s="44"/>
      <c r="X652" s="44"/>
      <c r="Y652" s="44"/>
      <c r="Z652" s="44"/>
    </row>
    <row r="653" customFormat="false" ht="9.75" hidden="false" customHeight="true" outlineLevel="0" collapsed="false">
      <c r="A653" s="44"/>
      <c r="B653" s="44"/>
      <c r="C653" s="44"/>
      <c r="D653" s="44"/>
      <c r="E653" s="45"/>
      <c r="F653" s="45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5"/>
      <c r="R653" s="44"/>
      <c r="S653" s="44"/>
      <c r="T653" s="44"/>
      <c r="U653" s="44"/>
      <c r="V653" s="44"/>
      <c r="W653" s="44"/>
      <c r="X653" s="44"/>
      <c r="Y653" s="44"/>
      <c r="Z653" s="44"/>
    </row>
    <row r="654" customFormat="false" ht="9.75" hidden="false" customHeight="true" outlineLevel="0" collapsed="false">
      <c r="A654" s="44"/>
      <c r="B654" s="44"/>
      <c r="C654" s="44"/>
      <c r="D654" s="44"/>
      <c r="E654" s="45"/>
      <c r="F654" s="45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5"/>
      <c r="R654" s="44"/>
      <c r="S654" s="44"/>
      <c r="T654" s="44"/>
      <c r="U654" s="44"/>
      <c r="V654" s="44"/>
      <c r="W654" s="44"/>
      <c r="X654" s="44"/>
      <c r="Y654" s="44"/>
      <c r="Z654" s="44"/>
    </row>
    <row r="655" customFormat="false" ht="9.75" hidden="false" customHeight="true" outlineLevel="0" collapsed="false">
      <c r="A655" s="44"/>
      <c r="B655" s="44"/>
      <c r="C655" s="44"/>
      <c r="D655" s="44"/>
      <c r="E655" s="45"/>
      <c r="F655" s="45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5"/>
      <c r="R655" s="44"/>
      <c r="S655" s="44"/>
      <c r="T655" s="44"/>
      <c r="U655" s="44"/>
      <c r="V655" s="44"/>
      <c r="W655" s="44"/>
      <c r="X655" s="44"/>
      <c r="Y655" s="44"/>
      <c r="Z655" s="44"/>
    </row>
    <row r="656" customFormat="false" ht="9.75" hidden="false" customHeight="true" outlineLevel="0" collapsed="false">
      <c r="A656" s="44"/>
      <c r="B656" s="44"/>
      <c r="C656" s="44"/>
      <c r="D656" s="44"/>
      <c r="E656" s="45"/>
      <c r="F656" s="45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5"/>
      <c r="R656" s="44"/>
      <c r="S656" s="44"/>
      <c r="T656" s="44"/>
      <c r="U656" s="44"/>
      <c r="V656" s="44"/>
      <c r="W656" s="44"/>
      <c r="X656" s="44"/>
      <c r="Y656" s="44"/>
      <c r="Z656" s="44"/>
    </row>
    <row r="657" customFormat="false" ht="9.75" hidden="false" customHeight="true" outlineLevel="0" collapsed="false">
      <c r="A657" s="44"/>
      <c r="B657" s="44"/>
      <c r="C657" s="44"/>
      <c r="D657" s="44"/>
      <c r="E657" s="45"/>
      <c r="F657" s="45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5"/>
      <c r="R657" s="44"/>
      <c r="S657" s="44"/>
      <c r="T657" s="44"/>
      <c r="U657" s="44"/>
      <c r="V657" s="44"/>
      <c r="W657" s="44"/>
      <c r="X657" s="44"/>
      <c r="Y657" s="44"/>
      <c r="Z657" s="44"/>
    </row>
    <row r="658" customFormat="false" ht="9.75" hidden="false" customHeight="true" outlineLevel="0" collapsed="false">
      <c r="A658" s="44"/>
      <c r="B658" s="44"/>
      <c r="C658" s="44"/>
      <c r="D658" s="44"/>
      <c r="E658" s="45"/>
      <c r="F658" s="45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5"/>
      <c r="R658" s="44"/>
      <c r="S658" s="44"/>
      <c r="T658" s="44"/>
      <c r="U658" s="44"/>
      <c r="V658" s="44"/>
      <c r="W658" s="44"/>
      <c r="X658" s="44"/>
      <c r="Y658" s="44"/>
      <c r="Z658" s="44"/>
    </row>
    <row r="659" customFormat="false" ht="9.75" hidden="false" customHeight="true" outlineLevel="0" collapsed="false">
      <c r="A659" s="44"/>
      <c r="B659" s="44"/>
      <c r="C659" s="44"/>
      <c r="D659" s="44"/>
      <c r="E659" s="45"/>
      <c r="F659" s="45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5"/>
      <c r="R659" s="44"/>
      <c r="S659" s="44"/>
      <c r="T659" s="44"/>
      <c r="U659" s="44"/>
      <c r="V659" s="44"/>
      <c r="W659" s="44"/>
      <c r="X659" s="44"/>
      <c r="Y659" s="44"/>
      <c r="Z659" s="44"/>
    </row>
    <row r="660" customFormat="false" ht="9.75" hidden="false" customHeight="true" outlineLevel="0" collapsed="false">
      <c r="A660" s="44"/>
      <c r="B660" s="44"/>
      <c r="C660" s="44"/>
      <c r="D660" s="44"/>
      <c r="E660" s="45"/>
      <c r="F660" s="45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5"/>
      <c r="R660" s="44"/>
      <c r="S660" s="44"/>
      <c r="T660" s="44"/>
      <c r="U660" s="44"/>
      <c r="V660" s="44"/>
      <c r="W660" s="44"/>
      <c r="X660" s="44"/>
      <c r="Y660" s="44"/>
      <c r="Z660" s="44"/>
    </row>
    <row r="661" customFormat="false" ht="9.75" hidden="false" customHeight="true" outlineLevel="0" collapsed="false">
      <c r="A661" s="44"/>
      <c r="B661" s="44"/>
      <c r="C661" s="44"/>
      <c r="D661" s="44"/>
      <c r="E661" s="45"/>
      <c r="F661" s="45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5"/>
      <c r="R661" s="44"/>
      <c r="S661" s="44"/>
      <c r="T661" s="44"/>
      <c r="U661" s="44"/>
      <c r="V661" s="44"/>
      <c r="W661" s="44"/>
      <c r="X661" s="44"/>
      <c r="Y661" s="44"/>
      <c r="Z661" s="44"/>
    </row>
    <row r="662" customFormat="false" ht="9.75" hidden="false" customHeight="true" outlineLevel="0" collapsed="false">
      <c r="A662" s="44"/>
      <c r="B662" s="44"/>
      <c r="C662" s="44"/>
      <c r="D662" s="44"/>
      <c r="E662" s="45"/>
      <c r="F662" s="45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5"/>
      <c r="R662" s="44"/>
      <c r="S662" s="44"/>
      <c r="T662" s="44"/>
      <c r="U662" s="44"/>
      <c r="V662" s="44"/>
      <c r="W662" s="44"/>
      <c r="X662" s="44"/>
      <c r="Y662" s="44"/>
      <c r="Z662" s="44"/>
    </row>
    <row r="663" customFormat="false" ht="9.75" hidden="false" customHeight="true" outlineLevel="0" collapsed="false">
      <c r="A663" s="44"/>
      <c r="B663" s="44"/>
      <c r="C663" s="44"/>
      <c r="D663" s="44"/>
      <c r="E663" s="45"/>
      <c r="F663" s="45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5"/>
      <c r="R663" s="44"/>
      <c r="S663" s="44"/>
      <c r="T663" s="44"/>
      <c r="U663" s="44"/>
      <c r="V663" s="44"/>
      <c r="W663" s="44"/>
      <c r="X663" s="44"/>
      <c r="Y663" s="44"/>
      <c r="Z663" s="44"/>
    </row>
    <row r="664" customFormat="false" ht="9.75" hidden="false" customHeight="true" outlineLevel="0" collapsed="false">
      <c r="A664" s="44"/>
      <c r="B664" s="44"/>
      <c r="C664" s="44"/>
      <c r="D664" s="44"/>
      <c r="E664" s="45"/>
      <c r="F664" s="45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5"/>
      <c r="R664" s="44"/>
      <c r="S664" s="44"/>
      <c r="T664" s="44"/>
      <c r="U664" s="44"/>
      <c r="V664" s="44"/>
      <c r="W664" s="44"/>
      <c r="X664" s="44"/>
      <c r="Y664" s="44"/>
      <c r="Z664" s="44"/>
    </row>
    <row r="665" customFormat="false" ht="9.75" hidden="false" customHeight="true" outlineLevel="0" collapsed="false">
      <c r="A665" s="44"/>
      <c r="B665" s="44"/>
      <c r="C665" s="44"/>
      <c r="D665" s="44"/>
      <c r="E665" s="45"/>
      <c r="F665" s="45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5"/>
      <c r="R665" s="44"/>
      <c r="S665" s="44"/>
      <c r="T665" s="44"/>
      <c r="U665" s="44"/>
      <c r="V665" s="44"/>
      <c r="W665" s="44"/>
      <c r="X665" s="44"/>
      <c r="Y665" s="44"/>
      <c r="Z665" s="44"/>
    </row>
    <row r="666" customFormat="false" ht="9.75" hidden="false" customHeight="true" outlineLevel="0" collapsed="false">
      <c r="A666" s="44"/>
      <c r="B666" s="44"/>
      <c r="C666" s="44"/>
      <c r="D666" s="44"/>
      <c r="E666" s="45"/>
      <c r="F666" s="45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5"/>
      <c r="R666" s="44"/>
      <c r="S666" s="44"/>
      <c r="T666" s="44"/>
      <c r="U666" s="44"/>
      <c r="V666" s="44"/>
      <c r="W666" s="44"/>
      <c r="X666" s="44"/>
      <c r="Y666" s="44"/>
      <c r="Z666" s="44"/>
    </row>
    <row r="667" customFormat="false" ht="9.75" hidden="false" customHeight="true" outlineLevel="0" collapsed="false">
      <c r="A667" s="44"/>
      <c r="B667" s="44"/>
      <c r="C667" s="44"/>
      <c r="D667" s="44"/>
      <c r="E667" s="45"/>
      <c r="F667" s="45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5"/>
      <c r="R667" s="44"/>
      <c r="S667" s="44"/>
      <c r="T667" s="44"/>
      <c r="U667" s="44"/>
      <c r="V667" s="44"/>
      <c r="W667" s="44"/>
      <c r="X667" s="44"/>
      <c r="Y667" s="44"/>
      <c r="Z667" s="44"/>
    </row>
    <row r="668" customFormat="false" ht="9.75" hidden="false" customHeight="true" outlineLevel="0" collapsed="false">
      <c r="A668" s="44"/>
      <c r="B668" s="44"/>
      <c r="C668" s="44"/>
      <c r="D668" s="44"/>
      <c r="E668" s="45"/>
      <c r="F668" s="45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5"/>
      <c r="R668" s="44"/>
      <c r="S668" s="44"/>
      <c r="T668" s="44"/>
      <c r="U668" s="44"/>
      <c r="V668" s="44"/>
      <c r="W668" s="44"/>
      <c r="X668" s="44"/>
      <c r="Y668" s="44"/>
      <c r="Z668" s="44"/>
    </row>
    <row r="669" customFormat="false" ht="9.75" hidden="false" customHeight="true" outlineLevel="0" collapsed="false">
      <c r="A669" s="44"/>
      <c r="B669" s="44"/>
      <c r="C669" s="44"/>
      <c r="D669" s="44"/>
      <c r="E669" s="45"/>
      <c r="F669" s="45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5"/>
      <c r="R669" s="44"/>
      <c r="S669" s="44"/>
      <c r="T669" s="44"/>
      <c r="U669" s="44"/>
      <c r="V669" s="44"/>
      <c r="W669" s="44"/>
      <c r="X669" s="44"/>
      <c r="Y669" s="44"/>
      <c r="Z669" s="44"/>
    </row>
    <row r="670" customFormat="false" ht="9.75" hidden="false" customHeight="true" outlineLevel="0" collapsed="false">
      <c r="A670" s="44"/>
      <c r="B670" s="44"/>
      <c r="C670" s="44"/>
      <c r="D670" s="44"/>
      <c r="E670" s="45"/>
      <c r="F670" s="45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5"/>
      <c r="R670" s="44"/>
      <c r="S670" s="44"/>
      <c r="T670" s="44"/>
      <c r="U670" s="44"/>
      <c r="V670" s="44"/>
      <c r="W670" s="44"/>
      <c r="X670" s="44"/>
      <c r="Y670" s="44"/>
      <c r="Z670" s="44"/>
    </row>
    <row r="671" customFormat="false" ht="9.75" hidden="false" customHeight="true" outlineLevel="0" collapsed="false">
      <c r="A671" s="44"/>
      <c r="B671" s="44"/>
      <c r="C671" s="44"/>
      <c r="D671" s="44"/>
      <c r="E671" s="45"/>
      <c r="F671" s="45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5"/>
      <c r="R671" s="44"/>
      <c r="S671" s="44"/>
      <c r="T671" s="44"/>
      <c r="U671" s="44"/>
      <c r="V671" s="44"/>
      <c r="W671" s="44"/>
      <c r="X671" s="44"/>
      <c r="Y671" s="44"/>
      <c r="Z671" s="44"/>
    </row>
    <row r="672" customFormat="false" ht="9.75" hidden="false" customHeight="true" outlineLevel="0" collapsed="false">
      <c r="A672" s="44"/>
      <c r="B672" s="44"/>
      <c r="C672" s="44"/>
      <c r="D672" s="44"/>
      <c r="E672" s="45"/>
      <c r="F672" s="45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5"/>
      <c r="R672" s="44"/>
      <c r="S672" s="44"/>
      <c r="T672" s="44"/>
      <c r="U672" s="44"/>
      <c r="V672" s="44"/>
      <c r="W672" s="44"/>
      <c r="X672" s="44"/>
      <c r="Y672" s="44"/>
      <c r="Z672" s="44"/>
    </row>
    <row r="673" customFormat="false" ht="9.75" hidden="false" customHeight="true" outlineLevel="0" collapsed="false">
      <c r="A673" s="44"/>
      <c r="B673" s="44"/>
      <c r="C673" s="44"/>
      <c r="D673" s="44"/>
      <c r="E673" s="45"/>
      <c r="F673" s="45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5"/>
      <c r="R673" s="44"/>
      <c r="S673" s="44"/>
      <c r="T673" s="44"/>
      <c r="U673" s="44"/>
      <c r="V673" s="44"/>
      <c r="W673" s="44"/>
      <c r="X673" s="44"/>
      <c r="Y673" s="44"/>
      <c r="Z673" s="44"/>
    </row>
    <row r="674" customFormat="false" ht="9.75" hidden="false" customHeight="true" outlineLevel="0" collapsed="false">
      <c r="A674" s="44"/>
      <c r="B674" s="44"/>
      <c r="C674" s="44"/>
      <c r="D674" s="44"/>
      <c r="E674" s="45"/>
      <c r="F674" s="45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5"/>
      <c r="R674" s="44"/>
      <c r="S674" s="44"/>
      <c r="T674" s="44"/>
      <c r="U674" s="44"/>
      <c r="V674" s="44"/>
      <c r="W674" s="44"/>
      <c r="X674" s="44"/>
      <c r="Y674" s="44"/>
      <c r="Z674" s="44"/>
    </row>
    <row r="675" customFormat="false" ht="9.75" hidden="false" customHeight="true" outlineLevel="0" collapsed="false">
      <c r="A675" s="44"/>
      <c r="B675" s="44"/>
      <c r="C675" s="44"/>
      <c r="D675" s="44"/>
      <c r="E675" s="45"/>
      <c r="F675" s="45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5"/>
      <c r="R675" s="44"/>
      <c r="S675" s="44"/>
      <c r="T675" s="44"/>
      <c r="U675" s="44"/>
      <c r="V675" s="44"/>
      <c r="W675" s="44"/>
      <c r="X675" s="44"/>
      <c r="Y675" s="44"/>
      <c r="Z675" s="44"/>
    </row>
    <row r="676" customFormat="false" ht="9.75" hidden="false" customHeight="true" outlineLevel="0" collapsed="false">
      <c r="A676" s="44"/>
      <c r="B676" s="44"/>
      <c r="C676" s="44"/>
      <c r="D676" s="44"/>
      <c r="E676" s="45"/>
      <c r="F676" s="45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5"/>
      <c r="R676" s="44"/>
      <c r="S676" s="44"/>
      <c r="T676" s="44"/>
      <c r="U676" s="44"/>
      <c r="V676" s="44"/>
      <c r="W676" s="44"/>
      <c r="X676" s="44"/>
      <c r="Y676" s="44"/>
      <c r="Z676" s="44"/>
    </row>
    <row r="677" customFormat="false" ht="9.75" hidden="false" customHeight="true" outlineLevel="0" collapsed="false">
      <c r="A677" s="44"/>
      <c r="B677" s="44"/>
      <c r="C677" s="44"/>
      <c r="D677" s="44"/>
      <c r="E677" s="45"/>
      <c r="F677" s="45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5"/>
      <c r="R677" s="44"/>
      <c r="S677" s="44"/>
      <c r="T677" s="44"/>
      <c r="U677" s="44"/>
      <c r="V677" s="44"/>
      <c r="W677" s="44"/>
      <c r="X677" s="44"/>
      <c r="Y677" s="44"/>
      <c r="Z677" s="44"/>
    </row>
    <row r="678" customFormat="false" ht="9.75" hidden="false" customHeight="true" outlineLevel="0" collapsed="false">
      <c r="A678" s="44"/>
      <c r="B678" s="44"/>
      <c r="C678" s="44"/>
      <c r="D678" s="44"/>
      <c r="E678" s="45"/>
      <c r="F678" s="45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5"/>
      <c r="R678" s="44"/>
      <c r="S678" s="44"/>
      <c r="T678" s="44"/>
      <c r="U678" s="44"/>
      <c r="V678" s="44"/>
      <c r="W678" s="44"/>
      <c r="X678" s="44"/>
      <c r="Y678" s="44"/>
      <c r="Z678" s="44"/>
    </row>
    <row r="679" customFormat="false" ht="9.75" hidden="false" customHeight="true" outlineLevel="0" collapsed="false">
      <c r="A679" s="44"/>
      <c r="B679" s="44"/>
      <c r="C679" s="44"/>
      <c r="D679" s="44"/>
      <c r="E679" s="45"/>
      <c r="F679" s="45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5"/>
      <c r="R679" s="44"/>
      <c r="S679" s="44"/>
      <c r="T679" s="44"/>
      <c r="U679" s="44"/>
      <c r="V679" s="44"/>
      <c r="W679" s="44"/>
      <c r="X679" s="44"/>
      <c r="Y679" s="44"/>
      <c r="Z679" s="44"/>
    </row>
    <row r="680" customFormat="false" ht="9.75" hidden="false" customHeight="true" outlineLevel="0" collapsed="false">
      <c r="A680" s="44"/>
      <c r="B680" s="44"/>
      <c r="C680" s="44"/>
      <c r="D680" s="44"/>
      <c r="E680" s="45"/>
      <c r="F680" s="45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5"/>
      <c r="R680" s="44"/>
      <c r="S680" s="44"/>
      <c r="T680" s="44"/>
      <c r="U680" s="44"/>
      <c r="V680" s="44"/>
      <c r="W680" s="44"/>
      <c r="X680" s="44"/>
      <c r="Y680" s="44"/>
      <c r="Z680" s="44"/>
    </row>
    <row r="681" customFormat="false" ht="9.75" hidden="false" customHeight="true" outlineLevel="0" collapsed="false">
      <c r="A681" s="44"/>
      <c r="B681" s="44"/>
      <c r="C681" s="44"/>
      <c r="D681" s="44"/>
      <c r="E681" s="45"/>
      <c r="F681" s="45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5"/>
      <c r="R681" s="44"/>
      <c r="S681" s="44"/>
      <c r="T681" s="44"/>
      <c r="U681" s="44"/>
      <c r="V681" s="44"/>
      <c r="W681" s="44"/>
      <c r="X681" s="44"/>
      <c r="Y681" s="44"/>
      <c r="Z681" s="44"/>
    </row>
    <row r="682" customFormat="false" ht="9.75" hidden="false" customHeight="true" outlineLevel="0" collapsed="false">
      <c r="A682" s="44"/>
      <c r="B682" s="44"/>
      <c r="C682" s="44"/>
      <c r="D682" s="44"/>
      <c r="E682" s="45"/>
      <c r="F682" s="45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5"/>
      <c r="R682" s="44"/>
      <c r="S682" s="44"/>
      <c r="T682" s="44"/>
      <c r="U682" s="44"/>
      <c r="V682" s="44"/>
      <c r="W682" s="44"/>
      <c r="X682" s="44"/>
      <c r="Y682" s="44"/>
      <c r="Z682" s="44"/>
    </row>
    <row r="683" customFormat="false" ht="9.75" hidden="false" customHeight="true" outlineLevel="0" collapsed="false">
      <c r="A683" s="44"/>
      <c r="B683" s="44"/>
      <c r="C683" s="44"/>
      <c r="D683" s="44"/>
      <c r="E683" s="45"/>
      <c r="F683" s="45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5"/>
      <c r="R683" s="44"/>
      <c r="S683" s="44"/>
      <c r="T683" s="44"/>
      <c r="U683" s="44"/>
      <c r="V683" s="44"/>
      <c r="W683" s="44"/>
      <c r="X683" s="44"/>
      <c r="Y683" s="44"/>
      <c r="Z683" s="44"/>
    </row>
    <row r="684" customFormat="false" ht="9.75" hidden="false" customHeight="true" outlineLevel="0" collapsed="false">
      <c r="A684" s="44"/>
      <c r="B684" s="44"/>
      <c r="C684" s="44"/>
      <c r="D684" s="44"/>
      <c r="E684" s="45"/>
      <c r="F684" s="45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5"/>
      <c r="R684" s="44"/>
      <c r="S684" s="44"/>
      <c r="T684" s="44"/>
      <c r="U684" s="44"/>
      <c r="V684" s="44"/>
      <c r="W684" s="44"/>
      <c r="X684" s="44"/>
      <c r="Y684" s="44"/>
      <c r="Z684" s="44"/>
    </row>
    <row r="685" customFormat="false" ht="9.75" hidden="false" customHeight="true" outlineLevel="0" collapsed="false">
      <c r="A685" s="44"/>
      <c r="B685" s="44"/>
      <c r="C685" s="44"/>
      <c r="D685" s="44"/>
      <c r="E685" s="45"/>
      <c r="F685" s="45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5"/>
      <c r="R685" s="44"/>
      <c r="S685" s="44"/>
      <c r="T685" s="44"/>
      <c r="U685" s="44"/>
      <c r="V685" s="44"/>
      <c r="W685" s="44"/>
      <c r="X685" s="44"/>
      <c r="Y685" s="44"/>
      <c r="Z685" s="44"/>
    </row>
    <row r="686" customFormat="false" ht="9.75" hidden="false" customHeight="true" outlineLevel="0" collapsed="false">
      <c r="A686" s="44"/>
      <c r="B686" s="44"/>
      <c r="C686" s="44"/>
      <c r="D686" s="44"/>
      <c r="E686" s="45"/>
      <c r="F686" s="45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5"/>
      <c r="R686" s="44"/>
      <c r="S686" s="44"/>
      <c r="T686" s="44"/>
      <c r="U686" s="44"/>
      <c r="V686" s="44"/>
      <c r="W686" s="44"/>
      <c r="X686" s="44"/>
      <c r="Y686" s="44"/>
      <c r="Z686" s="44"/>
    </row>
    <row r="687" customFormat="false" ht="9.75" hidden="false" customHeight="true" outlineLevel="0" collapsed="false">
      <c r="A687" s="44"/>
      <c r="B687" s="44"/>
      <c r="C687" s="44"/>
      <c r="D687" s="44"/>
      <c r="E687" s="45"/>
      <c r="F687" s="45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5"/>
      <c r="R687" s="44"/>
      <c r="S687" s="44"/>
      <c r="T687" s="44"/>
      <c r="U687" s="44"/>
      <c r="V687" s="44"/>
      <c r="W687" s="44"/>
      <c r="X687" s="44"/>
      <c r="Y687" s="44"/>
      <c r="Z687" s="44"/>
    </row>
    <row r="688" customFormat="false" ht="9.75" hidden="false" customHeight="true" outlineLevel="0" collapsed="false">
      <c r="A688" s="44"/>
      <c r="B688" s="44"/>
      <c r="C688" s="44"/>
      <c r="D688" s="44"/>
      <c r="E688" s="45"/>
      <c r="F688" s="45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5"/>
      <c r="R688" s="44"/>
      <c r="S688" s="44"/>
      <c r="T688" s="44"/>
      <c r="U688" s="44"/>
      <c r="V688" s="44"/>
      <c r="W688" s="44"/>
      <c r="X688" s="44"/>
      <c r="Y688" s="44"/>
      <c r="Z688" s="44"/>
    </row>
    <row r="689" customFormat="false" ht="9.75" hidden="false" customHeight="true" outlineLevel="0" collapsed="false">
      <c r="A689" s="44"/>
      <c r="B689" s="44"/>
      <c r="C689" s="44"/>
      <c r="D689" s="44"/>
      <c r="E689" s="45"/>
      <c r="F689" s="45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5"/>
      <c r="R689" s="44"/>
      <c r="S689" s="44"/>
      <c r="T689" s="44"/>
      <c r="U689" s="44"/>
      <c r="V689" s="44"/>
      <c r="W689" s="44"/>
      <c r="X689" s="44"/>
      <c r="Y689" s="44"/>
      <c r="Z689" s="44"/>
    </row>
    <row r="690" customFormat="false" ht="9.75" hidden="false" customHeight="true" outlineLevel="0" collapsed="false">
      <c r="A690" s="44"/>
      <c r="B690" s="44"/>
      <c r="C690" s="44"/>
      <c r="D690" s="44"/>
      <c r="E690" s="45"/>
      <c r="F690" s="45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5"/>
      <c r="R690" s="44"/>
      <c r="S690" s="44"/>
      <c r="T690" s="44"/>
      <c r="U690" s="44"/>
      <c r="V690" s="44"/>
      <c r="W690" s="44"/>
      <c r="X690" s="44"/>
      <c r="Y690" s="44"/>
      <c r="Z690" s="44"/>
    </row>
    <row r="691" customFormat="false" ht="9.75" hidden="false" customHeight="true" outlineLevel="0" collapsed="false">
      <c r="A691" s="44"/>
      <c r="B691" s="44"/>
      <c r="C691" s="44"/>
      <c r="D691" s="44"/>
      <c r="E691" s="45"/>
      <c r="F691" s="45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5"/>
      <c r="R691" s="44"/>
      <c r="S691" s="44"/>
      <c r="T691" s="44"/>
      <c r="U691" s="44"/>
      <c r="V691" s="44"/>
      <c r="W691" s="44"/>
      <c r="X691" s="44"/>
      <c r="Y691" s="44"/>
      <c r="Z691" s="44"/>
    </row>
    <row r="692" customFormat="false" ht="9.75" hidden="false" customHeight="true" outlineLevel="0" collapsed="false">
      <c r="A692" s="44"/>
      <c r="B692" s="44"/>
      <c r="C692" s="44"/>
      <c r="D692" s="44"/>
      <c r="E692" s="45"/>
      <c r="F692" s="45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5"/>
      <c r="R692" s="44"/>
      <c r="S692" s="44"/>
      <c r="T692" s="44"/>
      <c r="U692" s="44"/>
      <c r="V692" s="44"/>
      <c r="W692" s="44"/>
      <c r="X692" s="44"/>
      <c r="Y692" s="44"/>
      <c r="Z692" s="44"/>
    </row>
    <row r="693" customFormat="false" ht="9.75" hidden="false" customHeight="true" outlineLevel="0" collapsed="false">
      <c r="A693" s="44"/>
      <c r="B693" s="44"/>
      <c r="C693" s="44"/>
      <c r="D693" s="44"/>
      <c r="E693" s="45"/>
      <c r="F693" s="45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5"/>
      <c r="R693" s="44"/>
      <c r="S693" s="44"/>
      <c r="T693" s="44"/>
      <c r="U693" s="44"/>
      <c r="V693" s="44"/>
      <c r="W693" s="44"/>
      <c r="X693" s="44"/>
      <c r="Y693" s="44"/>
      <c r="Z693" s="44"/>
    </row>
    <row r="694" customFormat="false" ht="9.75" hidden="false" customHeight="true" outlineLevel="0" collapsed="false">
      <c r="A694" s="44"/>
      <c r="B694" s="44"/>
      <c r="C694" s="44"/>
      <c r="D694" s="44"/>
      <c r="E694" s="45"/>
      <c r="F694" s="45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5"/>
      <c r="R694" s="44"/>
      <c r="S694" s="44"/>
      <c r="T694" s="44"/>
      <c r="U694" s="44"/>
      <c r="V694" s="44"/>
      <c r="W694" s="44"/>
      <c r="X694" s="44"/>
      <c r="Y694" s="44"/>
      <c r="Z694" s="44"/>
    </row>
    <row r="695" customFormat="false" ht="9.75" hidden="false" customHeight="true" outlineLevel="0" collapsed="false">
      <c r="A695" s="44"/>
      <c r="B695" s="44"/>
      <c r="C695" s="44"/>
      <c r="D695" s="44"/>
      <c r="E695" s="45"/>
      <c r="F695" s="45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5"/>
      <c r="R695" s="44"/>
      <c r="S695" s="44"/>
      <c r="T695" s="44"/>
      <c r="U695" s="44"/>
      <c r="V695" s="44"/>
      <c r="W695" s="44"/>
      <c r="X695" s="44"/>
      <c r="Y695" s="44"/>
      <c r="Z695" s="44"/>
    </row>
    <row r="696" customFormat="false" ht="9.75" hidden="false" customHeight="true" outlineLevel="0" collapsed="false">
      <c r="A696" s="44"/>
      <c r="B696" s="44"/>
      <c r="C696" s="44"/>
      <c r="D696" s="44"/>
      <c r="E696" s="45"/>
      <c r="F696" s="45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5"/>
      <c r="R696" s="44"/>
      <c r="S696" s="44"/>
      <c r="T696" s="44"/>
      <c r="U696" s="44"/>
      <c r="V696" s="44"/>
      <c r="W696" s="44"/>
      <c r="X696" s="44"/>
      <c r="Y696" s="44"/>
      <c r="Z696" s="44"/>
    </row>
    <row r="697" customFormat="false" ht="9.75" hidden="false" customHeight="true" outlineLevel="0" collapsed="false">
      <c r="A697" s="44"/>
      <c r="B697" s="44"/>
      <c r="C697" s="44"/>
      <c r="D697" s="44"/>
      <c r="E697" s="45"/>
      <c r="F697" s="45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5"/>
      <c r="R697" s="44"/>
      <c r="S697" s="44"/>
      <c r="T697" s="44"/>
      <c r="U697" s="44"/>
      <c r="V697" s="44"/>
      <c r="W697" s="44"/>
      <c r="X697" s="44"/>
      <c r="Y697" s="44"/>
      <c r="Z697" s="44"/>
    </row>
    <row r="698" customFormat="false" ht="9.75" hidden="false" customHeight="true" outlineLevel="0" collapsed="false">
      <c r="A698" s="44"/>
      <c r="B698" s="44"/>
      <c r="C698" s="44"/>
      <c r="D698" s="44"/>
      <c r="E698" s="45"/>
      <c r="F698" s="45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5"/>
      <c r="R698" s="44"/>
      <c r="S698" s="44"/>
      <c r="T698" s="44"/>
      <c r="U698" s="44"/>
      <c r="V698" s="44"/>
      <c r="W698" s="44"/>
      <c r="X698" s="44"/>
      <c r="Y698" s="44"/>
      <c r="Z698" s="44"/>
    </row>
    <row r="699" customFormat="false" ht="9.75" hidden="false" customHeight="true" outlineLevel="0" collapsed="false">
      <c r="A699" s="44"/>
      <c r="B699" s="44"/>
      <c r="C699" s="44"/>
      <c r="D699" s="44"/>
      <c r="E699" s="45"/>
      <c r="F699" s="45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5"/>
      <c r="R699" s="44"/>
      <c r="S699" s="44"/>
      <c r="T699" s="44"/>
      <c r="U699" s="44"/>
      <c r="V699" s="44"/>
      <c r="W699" s="44"/>
      <c r="X699" s="44"/>
      <c r="Y699" s="44"/>
      <c r="Z699" s="44"/>
    </row>
    <row r="700" customFormat="false" ht="9.75" hidden="false" customHeight="true" outlineLevel="0" collapsed="false">
      <c r="A700" s="44"/>
      <c r="B700" s="44"/>
      <c r="C700" s="44"/>
      <c r="D700" s="44"/>
      <c r="E700" s="45"/>
      <c r="F700" s="45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5"/>
      <c r="R700" s="44"/>
      <c r="S700" s="44"/>
      <c r="T700" s="44"/>
      <c r="U700" s="44"/>
      <c r="V700" s="44"/>
      <c r="W700" s="44"/>
      <c r="X700" s="44"/>
      <c r="Y700" s="44"/>
      <c r="Z700" s="44"/>
    </row>
    <row r="701" customFormat="false" ht="9.75" hidden="false" customHeight="true" outlineLevel="0" collapsed="false">
      <c r="A701" s="44"/>
      <c r="B701" s="44"/>
      <c r="C701" s="44"/>
      <c r="D701" s="44"/>
      <c r="E701" s="45"/>
      <c r="F701" s="45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5"/>
      <c r="R701" s="44"/>
      <c r="S701" s="44"/>
      <c r="T701" s="44"/>
      <c r="U701" s="44"/>
      <c r="V701" s="44"/>
      <c r="W701" s="44"/>
      <c r="X701" s="44"/>
      <c r="Y701" s="44"/>
      <c r="Z701" s="44"/>
    </row>
    <row r="702" customFormat="false" ht="9.75" hidden="false" customHeight="true" outlineLevel="0" collapsed="false">
      <c r="A702" s="44"/>
      <c r="B702" s="44"/>
      <c r="C702" s="44"/>
      <c r="D702" s="44"/>
      <c r="E702" s="45"/>
      <c r="F702" s="45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5"/>
      <c r="R702" s="44"/>
      <c r="S702" s="44"/>
      <c r="T702" s="44"/>
      <c r="U702" s="44"/>
      <c r="V702" s="44"/>
      <c r="W702" s="44"/>
      <c r="X702" s="44"/>
      <c r="Y702" s="44"/>
      <c r="Z702" s="44"/>
    </row>
    <row r="703" customFormat="false" ht="9.75" hidden="false" customHeight="true" outlineLevel="0" collapsed="false">
      <c r="A703" s="44"/>
      <c r="B703" s="44"/>
      <c r="C703" s="44"/>
      <c r="D703" s="44"/>
      <c r="E703" s="45"/>
      <c r="F703" s="45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5"/>
      <c r="R703" s="44"/>
      <c r="S703" s="44"/>
      <c r="T703" s="44"/>
      <c r="U703" s="44"/>
      <c r="V703" s="44"/>
      <c r="W703" s="44"/>
      <c r="X703" s="44"/>
      <c r="Y703" s="44"/>
      <c r="Z703" s="44"/>
    </row>
    <row r="704" customFormat="false" ht="9.75" hidden="false" customHeight="true" outlineLevel="0" collapsed="false">
      <c r="A704" s="44"/>
      <c r="B704" s="44"/>
      <c r="C704" s="44"/>
      <c r="D704" s="44"/>
      <c r="E704" s="45"/>
      <c r="F704" s="45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5"/>
      <c r="R704" s="44"/>
      <c r="S704" s="44"/>
      <c r="T704" s="44"/>
      <c r="U704" s="44"/>
      <c r="V704" s="44"/>
      <c r="W704" s="44"/>
      <c r="X704" s="44"/>
      <c r="Y704" s="44"/>
      <c r="Z704" s="44"/>
    </row>
    <row r="705" customFormat="false" ht="9.75" hidden="false" customHeight="true" outlineLevel="0" collapsed="false">
      <c r="A705" s="44"/>
      <c r="B705" s="44"/>
      <c r="C705" s="44"/>
      <c r="D705" s="44"/>
      <c r="E705" s="45"/>
      <c r="F705" s="45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5"/>
      <c r="R705" s="44"/>
      <c r="S705" s="44"/>
      <c r="T705" s="44"/>
      <c r="U705" s="44"/>
      <c r="V705" s="44"/>
      <c r="W705" s="44"/>
      <c r="X705" s="44"/>
      <c r="Y705" s="44"/>
      <c r="Z705" s="44"/>
    </row>
    <row r="706" customFormat="false" ht="9.75" hidden="false" customHeight="true" outlineLevel="0" collapsed="false">
      <c r="A706" s="44"/>
      <c r="B706" s="44"/>
      <c r="C706" s="44"/>
      <c r="D706" s="44"/>
      <c r="E706" s="45"/>
      <c r="F706" s="45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5"/>
      <c r="R706" s="44"/>
      <c r="S706" s="44"/>
      <c r="T706" s="44"/>
      <c r="U706" s="44"/>
      <c r="V706" s="44"/>
      <c r="W706" s="44"/>
      <c r="X706" s="44"/>
      <c r="Y706" s="44"/>
      <c r="Z706" s="44"/>
    </row>
    <row r="707" customFormat="false" ht="9.75" hidden="false" customHeight="true" outlineLevel="0" collapsed="false">
      <c r="A707" s="44"/>
      <c r="B707" s="44"/>
      <c r="C707" s="44"/>
      <c r="D707" s="44"/>
      <c r="E707" s="45"/>
      <c r="F707" s="45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5"/>
      <c r="R707" s="44"/>
      <c r="S707" s="44"/>
      <c r="T707" s="44"/>
      <c r="U707" s="44"/>
      <c r="V707" s="44"/>
      <c r="W707" s="44"/>
      <c r="X707" s="44"/>
      <c r="Y707" s="44"/>
      <c r="Z707" s="44"/>
    </row>
    <row r="708" customFormat="false" ht="9.75" hidden="false" customHeight="true" outlineLevel="0" collapsed="false">
      <c r="A708" s="44"/>
      <c r="B708" s="44"/>
      <c r="C708" s="44"/>
      <c r="D708" s="44"/>
      <c r="E708" s="45"/>
      <c r="F708" s="45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5"/>
      <c r="R708" s="44"/>
      <c r="S708" s="44"/>
      <c r="T708" s="44"/>
      <c r="U708" s="44"/>
      <c r="V708" s="44"/>
      <c r="W708" s="44"/>
      <c r="X708" s="44"/>
      <c r="Y708" s="44"/>
      <c r="Z708" s="44"/>
    </row>
    <row r="709" customFormat="false" ht="9.75" hidden="false" customHeight="true" outlineLevel="0" collapsed="false">
      <c r="A709" s="44"/>
      <c r="B709" s="44"/>
      <c r="C709" s="44"/>
      <c r="D709" s="44"/>
      <c r="E709" s="45"/>
      <c r="F709" s="45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5"/>
      <c r="R709" s="44"/>
      <c r="S709" s="44"/>
      <c r="T709" s="44"/>
      <c r="U709" s="44"/>
      <c r="V709" s="44"/>
      <c r="W709" s="44"/>
      <c r="X709" s="44"/>
      <c r="Y709" s="44"/>
      <c r="Z709" s="44"/>
    </row>
    <row r="710" customFormat="false" ht="9.75" hidden="false" customHeight="true" outlineLevel="0" collapsed="false">
      <c r="A710" s="44"/>
      <c r="B710" s="44"/>
      <c r="C710" s="44"/>
      <c r="D710" s="44"/>
      <c r="E710" s="45"/>
      <c r="F710" s="45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5"/>
      <c r="R710" s="44"/>
      <c r="S710" s="44"/>
      <c r="T710" s="44"/>
      <c r="U710" s="44"/>
      <c r="V710" s="44"/>
      <c r="W710" s="44"/>
      <c r="X710" s="44"/>
      <c r="Y710" s="44"/>
      <c r="Z710" s="44"/>
    </row>
    <row r="711" customFormat="false" ht="9.75" hidden="false" customHeight="true" outlineLevel="0" collapsed="false">
      <c r="A711" s="44"/>
      <c r="B711" s="44"/>
      <c r="C711" s="44"/>
      <c r="D711" s="44"/>
      <c r="E711" s="45"/>
      <c r="F711" s="45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5"/>
      <c r="R711" s="44"/>
      <c r="S711" s="44"/>
      <c r="T711" s="44"/>
      <c r="U711" s="44"/>
      <c r="V711" s="44"/>
      <c r="W711" s="44"/>
      <c r="X711" s="44"/>
      <c r="Y711" s="44"/>
      <c r="Z711" s="44"/>
    </row>
    <row r="712" customFormat="false" ht="9.75" hidden="false" customHeight="true" outlineLevel="0" collapsed="false">
      <c r="A712" s="44"/>
      <c r="B712" s="44"/>
      <c r="C712" s="44"/>
      <c r="D712" s="44"/>
      <c r="E712" s="45"/>
      <c r="F712" s="45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5"/>
      <c r="R712" s="44"/>
      <c r="S712" s="44"/>
      <c r="T712" s="44"/>
      <c r="U712" s="44"/>
      <c r="V712" s="44"/>
      <c r="W712" s="44"/>
      <c r="X712" s="44"/>
      <c r="Y712" s="44"/>
      <c r="Z712" s="44"/>
    </row>
    <row r="713" customFormat="false" ht="9.75" hidden="false" customHeight="true" outlineLevel="0" collapsed="false">
      <c r="A713" s="44"/>
      <c r="B713" s="44"/>
      <c r="C713" s="44"/>
      <c r="D713" s="44"/>
      <c r="E713" s="45"/>
      <c r="F713" s="45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5"/>
      <c r="R713" s="44"/>
      <c r="S713" s="44"/>
      <c r="T713" s="44"/>
      <c r="U713" s="44"/>
      <c r="V713" s="44"/>
      <c r="W713" s="44"/>
      <c r="X713" s="44"/>
      <c r="Y713" s="44"/>
      <c r="Z713" s="44"/>
    </row>
    <row r="714" customFormat="false" ht="9.75" hidden="false" customHeight="true" outlineLevel="0" collapsed="false">
      <c r="A714" s="44"/>
      <c r="B714" s="44"/>
      <c r="C714" s="44"/>
      <c r="D714" s="44"/>
      <c r="E714" s="45"/>
      <c r="F714" s="45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5"/>
      <c r="R714" s="44"/>
      <c r="S714" s="44"/>
      <c r="T714" s="44"/>
      <c r="U714" s="44"/>
      <c r="V714" s="44"/>
      <c r="W714" s="44"/>
      <c r="X714" s="44"/>
      <c r="Y714" s="44"/>
      <c r="Z714" s="44"/>
    </row>
    <row r="715" customFormat="false" ht="9.75" hidden="false" customHeight="true" outlineLevel="0" collapsed="false">
      <c r="A715" s="44"/>
      <c r="B715" s="44"/>
      <c r="C715" s="44"/>
      <c r="D715" s="44"/>
      <c r="E715" s="45"/>
      <c r="F715" s="45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5"/>
      <c r="R715" s="44"/>
      <c r="S715" s="44"/>
      <c r="T715" s="44"/>
      <c r="U715" s="44"/>
      <c r="V715" s="44"/>
      <c r="W715" s="44"/>
      <c r="X715" s="44"/>
      <c r="Y715" s="44"/>
      <c r="Z715" s="44"/>
    </row>
    <row r="716" customFormat="false" ht="9.75" hidden="false" customHeight="true" outlineLevel="0" collapsed="false">
      <c r="A716" s="44"/>
      <c r="B716" s="44"/>
      <c r="C716" s="44"/>
      <c r="D716" s="44"/>
      <c r="E716" s="45"/>
      <c r="F716" s="45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5"/>
      <c r="R716" s="44"/>
      <c r="S716" s="44"/>
      <c r="T716" s="44"/>
      <c r="U716" s="44"/>
      <c r="V716" s="44"/>
      <c r="W716" s="44"/>
      <c r="X716" s="44"/>
      <c r="Y716" s="44"/>
      <c r="Z716" s="44"/>
    </row>
    <row r="717" customFormat="false" ht="9.75" hidden="false" customHeight="true" outlineLevel="0" collapsed="false">
      <c r="A717" s="44"/>
      <c r="B717" s="44"/>
      <c r="C717" s="44"/>
      <c r="D717" s="44"/>
      <c r="E717" s="45"/>
      <c r="F717" s="45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5"/>
      <c r="R717" s="44"/>
      <c r="S717" s="44"/>
      <c r="T717" s="44"/>
      <c r="U717" s="44"/>
      <c r="V717" s="44"/>
      <c r="W717" s="44"/>
      <c r="X717" s="44"/>
      <c r="Y717" s="44"/>
      <c r="Z717" s="44"/>
    </row>
    <row r="718" customFormat="false" ht="9.75" hidden="false" customHeight="true" outlineLevel="0" collapsed="false">
      <c r="A718" s="44"/>
      <c r="B718" s="44"/>
      <c r="C718" s="44"/>
      <c r="D718" s="44"/>
      <c r="E718" s="45"/>
      <c r="F718" s="45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5"/>
      <c r="R718" s="44"/>
      <c r="S718" s="44"/>
      <c r="T718" s="44"/>
      <c r="U718" s="44"/>
      <c r="V718" s="44"/>
      <c r="W718" s="44"/>
      <c r="X718" s="44"/>
      <c r="Y718" s="44"/>
      <c r="Z718" s="44"/>
    </row>
    <row r="719" customFormat="false" ht="9.75" hidden="false" customHeight="true" outlineLevel="0" collapsed="false">
      <c r="A719" s="44"/>
      <c r="B719" s="44"/>
      <c r="C719" s="44"/>
      <c r="D719" s="44"/>
      <c r="E719" s="45"/>
      <c r="F719" s="45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5"/>
      <c r="R719" s="44"/>
      <c r="S719" s="44"/>
      <c r="T719" s="44"/>
      <c r="U719" s="44"/>
      <c r="V719" s="44"/>
      <c r="W719" s="44"/>
      <c r="X719" s="44"/>
      <c r="Y719" s="44"/>
      <c r="Z719" s="44"/>
    </row>
    <row r="720" customFormat="false" ht="9.75" hidden="false" customHeight="true" outlineLevel="0" collapsed="false">
      <c r="A720" s="44"/>
      <c r="B720" s="44"/>
      <c r="C720" s="44"/>
      <c r="D720" s="44"/>
      <c r="E720" s="45"/>
      <c r="F720" s="45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5"/>
      <c r="R720" s="44"/>
      <c r="S720" s="44"/>
      <c r="T720" s="44"/>
      <c r="U720" s="44"/>
      <c r="V720" s="44"/>
      <c r="W720" s="44"/>
      <c r="X720" s="44"/>
      <c r="Y720" s="44"/>
      <c r="Z720" s="44"/>
    </row>
    <row r="721" customFormat="false" ht="9.75" hidden="false" customHeight="true" outlineLevel="0" collapsed="false">
      <c r="A721" s="44"/>
      <c r="B721" s="44"/>
      <c r="C721" s="44"/>
      <c r="D721" s="44"/>
      <c r="E721" s="45"/>
      <c r="F721" s="45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5"/>
      <c r="R721" s="44"/>
      <c r="S721" s="44"/>
      <c r="T721" s="44"/>
      <c r="U721" s="44"/>
      <c r="V721" s="44"/>
      <c r="W721" s="44"/>
      <c r="X721" s="44"/>
      <c r="Y721" s="44"/>
      <c r="Z721" s="44"/>
    </row>
    <row r="722" customFormat="false" ht="9.75" hidden="false" customHeight="true" outlineLevel="0" collapsed="false">
      <c r="A722" s="44"/>
      <c r="B722" s="44"/>
      <c r="C722" s="44"/>
      <c r="D722" s="44"/>
      <c r="E722" s="45"/>
      <c r="F722" s="45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5"/>
      <c r="R722" s="44"/>
      <c r="S722" s="44"/>
      <c r="T722" s="44"/>
      <c r="U722" s="44"/>
      <c r="V722" s="44"/>
      <c r="W722" s="44"/>
      <c r="X722" s="44"/>
      <c r="Y722" s="44"/>
      <c r="Z722" s="44"/>
    </row>
    <row r="723" customFormat="false" ht="9.75" hidden="false" customHeight="true" outlineLevel="0" collapsed="false">
      <c r="A723" s="44"/>
      <c r="B723" s="44"/>
      <c r="C723" s="44"/>
      <c r="D723" s="44"/>
      <c r="E723" s="45"/>
      <c r="F723" s="45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5"/>
      <c r="R723" s="44"/>
      <c r="S723" s="44"/>
      <c r="T723" s="44"/>
      <c r="U723" s="44"/>
      <c r="V723" s="44"/>
      <c r="W723" s="44"/>
      <c r="X723" s="44"/>
      <c r="Y723" s="44"/>
      <c r="Z723" s="44"/>
    </row>
    <row r="724" customFormat="false" ht="9.75" hidden="false" customHeight="true" outlineLevel="0" collapsed="false">
      <c r="A724" s="44"/>
      <c r="B724" s="44"/>
      <c r="C724" s="44"/>
      <c r="D724" s="44"/>
      <c r="E724" s="45"/>
      <c r="F724" s="45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5"/>
      <c r="R724" s="44"/>
      <c r="S724" s="44"/>
      <c r="T724" s="44"/>
      <c r="U724" s="44"/>
      <c r="V724" s="44"/>
      <c r="W724" s="44"/>
      <c r="X724" s="44"/>
      <c r="Y724" s="44"/>
      <c r="Z724" s="44"/>
    </row>
    <row r="725" customFormat="false" ht="9.75" hidden="false" customHeight="true" outlineLevel="0" collapsed="false">
      <c r="A725" s="44"/>
      <c r="B725" s="44"/>
      <c r="C725" s="44"/>
      <c r="D725" s="44"/>
      <c r="E725" s="45"/>
      <c r="F725" s="45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5"/>
      <c r="R725" s="44"/>
      <c r="S725" s="44"/>
      <c r="T725" s="44"/>
      <c r="U725" s="44"/>
      <c r="V725" s="44"/>
      <c r="W725" s="44"/>
      <c r="X725" s="44"/>
      <c r="Y725" s="44"/>
      <c r="Z725" s="44"/>
    </row>
    <row r="726" customFormat="false" ht="9.75" hidden="false" customHeight="true" outlineLevel="0" collapsed="false">
      <c r="A726" s="44"/>
      <c r="B726" s="44"/>
      <c r="C726" s="44"/>
      <c r="D726" s="44"/>
      <c r="E726" s="45"/>
      <c r="F726" s="45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5"/>
      <c r="R726" s="44"/>
      <c r="S726" s="44"/>
      <c r="T726" s="44"/>
      <c r="U726" s="44"/>
      <c r="V726" s="44"/>
      <c r="W726" s="44"/>
      <c r="X726" s="44"/>
      <c r="Y726" s="44"/>
      <c r="Z726" s="44"/>
    </row>
    <row r="727" customFormat="false" ht="9.75" hidden="false" customHeight="true" outlineLevel="0" collapsed="false">
      <c r="A727" s="44"/>
      <c r="B727" s="44"/>
      <c r="C727" s="44"/>
      <c r="D727" s="44"/>
      <c r="E727" s="45"/>
      <c r="F727" s="45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5"/>
      <c r="R727" s="44"/>
      <c r="S727" s="44"/>
      <c r="T727" s="44"/>
      <c r="U727" s="44"/>
      <c r="V727" s="44"/>
      <c r="W727" s="44"/>
      <c r="X727" s="44"/>
      <c r="Y727" s="44"/>
      <c r="Z727" s="44"/>
    </row>
    <row r="728" customFormat="false" ht="9.75" hidden="false" customHeight="true" outlineLevel="0" collapsed="false">
      <c r="A728" s="44"/>
      <c r="B728" s="44"/>
      <c r="C728" s="44"/>
      <c r="D728" s="44"/>
      <c r="E728" s="45"/>
      <c r="F728" s="45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5"/>
      <c r="R728" s="44"/>
      <c r="S728" s="44"/>
      <c r="T728" s="44"/>
      <c r="U728" s="44"/>
      <c r="V728" s="44"/>
      <c r="W728" s="44"/>
      <c r="X728" s="44"/>
      <c r="Y728" s="44"/>
      <c r="Z728" s="44"/>
    </row>
    <row r="729" customFormat="false" ht="9.75" hidden="false" customHeight="true" outlineLevel="0" collapsed="false">
      <c r="A729" s="44"/>
      <c r="B729" s="44"/>
      <c r="C729" s="44"/>
      <c r="D729" s="44"/>
      <c r="E729" s="45"/>
      <c r="F729" s="45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5"/>
      <c r="R729" s="44"/>
      <c r="S729" s="44"/>
      <c r="T729" s="44"/>
      <c r="U729" s="44"/>
      <c r="V729" s="44"/>
      <c r="W729" s="44"/>
      <c r="X729" s="44"/>
      <c r="Y729" s="44"/>
      <c r="Z729" s="44"/>
    </row>
    <row r="730" customFormat="false" ht="9.75" hidden="false" customHeight="true" outlineLevel="0" collapsed="false">
      <c r="A730" s="44"/>
      <c r="B730" s="44"/>
      <c r="C730" s="44"/>
      <c r="D730" s="44"/>
      <c r="E730" s="45"/>
      <c r="F730" s="45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5"/>
      <c r="R730" s="44"/>
      <c r="S730" s="44"/>
      <c r="T730" s="44"/>
      <c r="U730" s="44"/>
      <c r="V730" s="44"/>
      <c r="W730" s="44"/>
      <c r="X730" s="44"/>
      <c r="Y730" s="44"/>
      <c r="Z730" s="44"/>
    </row>
    <row r="731" customFormat="false" ht="9.75" hidden="false" customHeight="true" outlineLevel="0" collapsed="false">
      <c r="A731" s="44"/>
      <c r="B731" s="44"/>
      <c r="C731" s="44"/>
      <c r="D731" s="44"/>
      <c r="E731" s="45"/>
      <c r="F731" s="45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5"/>
      <c r="R731" s="44"/>
      <c r="S731" s="44"/>
      <c r="T731" s="44"/>
      <c r="U731" s="44"/>
      <c r="V731" s="44"/>
      <c r="W731" s="44"/>
      <c r="X731" s="44"/>
      <c r="Y731" s="44"/>
      <c r="Z731" s="44"/>
    </row>
    <row r="732" customFormat="false" ht="9.75" hidden="false" customHeight="true" outlineLevel="0" collapsed="false">
      <c r="A732" s="44"/>
      <c r="B732" s="44"/>
      <c r="C732" s="44"/>
      <c r="D732" s="44"/>
      <c r="E732" s="45"/>
      <c r="F732" s="45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5"/>
      <c r="R732" s="44"/>
      <c r="S732" s="44"/>
      <c r="T732" s="44"/>
      <c r="U732" s="44"/>
      <c r="V732" s="44"/>
      <c r="W732" s="44"/>
      <c r="X732" s="44"/>
      <c r="Y732" s="44"/>
      <c r="Z732" s="44"/>
    </row>
    <row r="733" customFormat="false" ht="9.75" hidden="false" customHeight="true" outlineLevel="0" collapsed="false">
      <c r="A733" s="44"/>
      <c r="B733" s="44"/>
      <c r="C733" s="44"/>
      <c r="D733" s="44"/>
      <c r="E733" s="45"/>
      <c r="F733" s="45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5"/>
      <c r="R733" s="44"/>
      <c r="S733" s="44"/>
      <c r="T733" s="44"/>
      <c r="U733" s="44"/>
      <c r="V733" s="44"/>
      <c r="W733" s="44"/>
      <c r="X733" s="44"/>
      <c r="Y733" s="44"/>
      <c r="Z733" s="44"/>
    </row>
    <row r="734" customFormat="false" ht="9.75" hidden="false" customHeight="true" outlineLevel="0" collapsed="false">
      <c r="A734" s="44"/>
      <c r="B734" s="44"/>
      <c r="C734" s="44"/>
      <c r="D734" s="44"/>
      <c r="E734" s="45"/>
      <c r="F734" s="45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5"/>
      <c r="R734" s="44"/>
      <c r="S734" s="44"/>
      <c r="T734" s="44"/>
      <c r="U734" s="44"/>
      <c r="V734" s="44"/>
      <c r="W734" s="44"/>
      <c r="X734" s="44"/>
      <c r="Y734" s="44"/>
      <c r="Z734" s="44"/>
    </row>
    <row r="735" customFormat="false" ht="9.75" hidden="false" customHeight="true" outlineLevel="0" collapsed="false">
      <c r="A735" s="44"/>
      <c r="B735" s="44"/>
      <c r="C735" s="44"/>
      <c r="D735" s="44"/>
      <c r="E735" s="45"/>
      <c r="F735" s="45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5"/>
      <c r="R735" s="44"/>
      <c r="S735" s="44"/>
      <c r="T735" s="44"/>
      <c r="U735" s="44"/>
      <c r="V735" s="44"/>
      <c r="W735" s="44"/>
      <c r="X735" s="44"/>
      <c r="Y735" s="44"/>
      <c r="Z735" s="44"/>
    </row>
    <row r="736" customFormat="false" ht="9.75" hidden="false" customHeight="true" outlineLevel="0" collapsed="false">
      <c r="A736" s="44"/>
      <c r="B736" s="44"/>
      <c r="C736" s="44"/>
      <c r="D736" s="44"/>
      <c r="E736" s="45"/>
      <c r="F736" s="45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5"/>
      <c r="R736" s="44"/>
      <c r="S736" s="44"/>
      <c r="T736" s="44"/>
      <c r="U736" s="44"/>
      <c r="V736" s="44"/>
      <c r="W736" s="44"/>
      <c r="X736" s="44"/>
      <c r="Y736" s="44"/>
      <c r="Z736" s="44"/>
    </row>
    <row r="737" customFormat="false" ht="9.75" hidden="false" customHeight="true" outlineLevel="0" collapsed="false">
      <c r="A737" s="44"/>
      <c r="B737" s="44"/>
      <c r="C737" s="44"/>
      <c r="D737" s="44"/>
      <c r="E737" s="45"/>
      <c r="F737" s="45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5"/>
      <c r="R737" s="44"/>
      <c r="S737" s="44"/>
      <c r="T737" s="44"/>
      <c r="U737" s="44"/>
      <c r="V737" s="44"/>
      <c r="W737" s="44"/>
      <c r="X737" s="44"/>
      <c r="Y737" s="44"/>
      <c r="Z737" s="44"/>
    </row>
    <row r="738" customFormat="false" ht="9.75" hidden="false" customHeight="true" outlineLevel="0" collapsed="false">
      <c r="A738" s="44"/>
      <c r="B738" s="44"/>
      <c r="C738" s="44"/>
      <c r="D738" s="44"/>
      <c r="E738" s="45"/>
      <c r="F738" s="45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5"/>
      <c r="R738" s="44"/>
      <c r="S738" s="44"/>
      <c r="T738" s="44"/>
      <c r="U738" s="44"/>
      <c r="V738" s="44"/>
      <c r="W738" s="44"/>
      <c r="X738" s="44"/>
      <c r="Y738" s="44"/>
      <c r="Z738" s="44"/>
    </row>
    <row r="739" customFormat="false" ht="9.75" hidden="false" customHeight="true" outlineLevel="0" collapsed="false">
      <c r="A739" s="44"/>
      <c r="B739" s="44"/>
      <c r="C739" s="44"/>
      <c r="D739" s="44"/>
      <c r="E739" s="45"/>
      <c r="F739" s="45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5"/>
      <c r="R739" s="44"/>
      <c r="S739" s="44"/>
      <c r="T739" s="44"/>
      <c r="U739" s="44"/>
      <c r="V739" s="44"/>
      <c r="W739" s="44"/>
      <c r="X739" s="44"/>
      <c r="Y739" s="44"/>
      <c r="Z739" s="44"/>
    </row>
    <row r="740" customFormat="false" ht="9.75" hidden="false" customHeight="true" outlineLevel="0" collapsed="false">
      <c r="A740" s="44"/>
      <c r="B740" s="44"/>
      <c r="C740" s="44"/>
      <c r="D740" s="44"/>
      <c r="E740" s="45"/>
      <c r="F740" s="45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5"/>
      <c r="R740" s="44"/>
      <c r="S740" s="44"/>
      <c r="T740" s="44"/>
      <c r="U740" s="44"/>
      <c r="V740" s="44"/>
      <c r="W740" s="44"/>
      <c r="X740" s="44"/>
      <c r="Y740" s="44"/>
      <c r="Z740" s="44"/>
    </row>
    <row r="741" customFormat="false" ht="9.75" hidden="false" customHeight="true" outlineLevel="0" collapsed="false">
      <c r="A741" s="44"/>
      <c r="B741" s="44"/>
      <c r="C741" s="44"/>
      <c r="D741" s="44"/>
      <c r="E741" s="45"/>
      <c r="F741" s="45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5"/>
      <c r="R741" s="44"/>
      <c r="S741" s="44"/>
      <c r="T741" s="44"/>
      <c r="U741" s="44"/>
      <c r="V741" s="44"/>
      <c r="W741" s="44"/>
      <c r="X741" s="44"/>
      <c r="Y741" s="44"/>
      <c r="Z741" s="44"/>
    </row>
    <row r="742" customFormat="false" ht="9.75" hidden="false" customHeight="true" outlineLevel="0" collapsed="false">
      <c r="A742" s="44"/>
      <c r="B742" s="44"/>
      <c r="C742" s="44"/>
      <c r="D742" s="44"/>
      <c r="E742" s="45"/>
      <c r="F742" s="45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5"/>
      <c r="R742" s="44"/>
      <c r="S742" s="44"/>
      <c r="T742" s="44"/>
      <c r="U742" s="44"/>
      <c r="V742" s="44"/>
      <c r="W742" s="44"/>
      <c r="X742" s="44"/>
      <c r="Y742" s="44"/>
      <c r="Z742" s="44"/>
    </row>
    <row r="743" customFormat="false" ht="9.75" hidden="false" customHeight="true" outlineLevel="0" collapsed="false">
      <c r="A743" s="44"/>
      <c r="B743" s="44"/>
      <c r="C743" s="44"/>
      <c r="D743" s="44"/>
      <c r="E743" s="45"/>
      <c r="F743" s="45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5"/>
      <c r="R743" s="44"/>
      <c r="S743" s="44"/>
      <c r="T743" s="44"/>
      <c r="U743" s="44"/>
      <c r="V743" s="44"/>
      <c r="W743" s="44"/>
      <c r="X743" s="44"/>
      <c r="Y743" s="44"/>
      <c r="Z743" s="44"/>
    </row>
    <row r="744" customFormat="false" ht="9.75" hidden="false" customHeight="true" outlineLevel="0" collapsed="false">
      <c r="A744" s="44"/>
      <c r="B744" s="44"/>
      <c r="C744" s="44"/>
      <c r="D744" s="44"/>
      <c r="E744" s="45"/>
      <c r="F744" s="45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5"/>
      <c r="R744" s="44"/>
      <c r="S744" s="44"/>
      <c r="T744" s="44"/>
      <c r="U744" s="44"/>
      <c r="V744" s="44"/>
      <c r="W744" s="44"/>
      <c r="X744" s="44"/>
      <c r="Y744" s="44"/>
      <c r="Z744" s="44"/>
    </row>
    <row r="745" customFormat="false" ht="9.75" hidden="false" customHeight="true" outlineLevel="0" collapsed="false">
      <c r="A745" s="44"/>
      <c r="B745" s="44"/>
      <c r="C745" s="44"/>
      <c r="D745" s="44"/>
      <c r="E745" s="45"/>
      <c r="F745" s="45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5"/>
      <c r="R745" s="44"/>
      <c r="S745" s="44"/>
      <c r="T745" s="44"/>
      <c r="U745" s="44"/>
      <c r="V745" s="44"/>
      <c r="W745" s="44"/>
      <c r="X745" s="44"/>
      <c r="Y745" s="44"/>
      <c r="Z745" s="44"/>
    </row>
    <row r="746" customFormat="false" ht="9.75" hidden="false" customHeight="true" outlineLevel="0" collapsed="false">
      <c r="A746" s="44"/>
      <c r="B746" s="44"/>
      <c r="C746" s="44"/>
      <c r="D746" s="44"/>
      <c r="E746" s="45"/>
      <c r="F746" s="45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5"/>
      <c r="R746" s="44"/>
      <c r="S746" s="44"/>
      <c r="T746" s="44"/>
      <c r="U746" s="44"/>
      <c r="V746" s="44"/>
      <c r="W746" s="44"/>
      <c r="X746" s="44"/>
      <c r="Y746" s="44"/>
      <c r="Z746" s="44"/>
    </row>
    <row r="747" customFormat="false" ht="9.75" hidden="false" customHeight="true" outlineLevel="0" collapsed="false">
      <c r="A747" s="44"/>
      <c r="B747" s="44"/>
      <c r="C747" s="44"/>
      <c r="D747" s="44"/>
      <c r="E747" s="45"/>
      <c r="F747" s="45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5"/>
      <c r="R747" s="44"/>
      <c r="S747" s="44"/>
      <c r="T747" s="44"/>
      <c r="U747" s="44"/>
      <c r="V747" s="44"/>
      <c r="W747" s="44"/>
      <c r="X747" s="44"/>
      <c r="Y747" s="44"/>
      <c r="Z747" s="44"/>
    </row>
    <row r="748" customFormat="false" ht="9.75" hidden="false" customHeight="true" outlineLevel="0" collapsed="false">
      <c r="A748" s="44"/>
      <c r="B748" s="44"/>
      <c r="C748" s="44"/>
      <c r="D748" s="44"/>
      <c r="E748" s="45"/>
      <c r="F748" s="45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5"/>
      <c r="R748" s="44"/>
      <c r="S748" s="44"/>
      <c r="T748" s="44"/>
      <c r="U748" s="44"/>
      <c r="V748" s="44"/>
      <c r="W748" s="44"/>
      <c r="X748" s="44"/>
      <c r="Y748" s="44"/>
      <c r="Z748" s="44"/>
    </row>
    <row r="749" customFormat="false" ht="9.75" hidden="false" customHeight="true" outlineLevel="0" collapsed="false">
      <c r="A749" s="44"/>
      <c r="B749" s="44"/>
      <c r="C749" s="44"/>
      <c r="D749" s="44"/>
      <c r="E749" s="45"/>
      <c r="F749" s="45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5"/>
      <c r="R749" s="44"/>
      <c r="S749" s="44"/>
      <c r="T749" s="44"/>
      <c r="U749" s="44"/>
      <c r="V749" s="44"/>
      <c r="W749" s="44"/>
      <c r="X749" s="44"/>
      <c r="Y749" s="44"/>
      <c r="Z749" s="44"/>
    </row>
    <row r="750" customFormat="false" ht="9.75" hidden="false" customHeight="true" outlineLevel="0" collapsed="false">
      <c r="A750" s="44"/>
      <c r="B750" s="44"/>
      <c r="C750" s="44"/>
      <c r="D750" s="44"/>
      <c r="E750" s="45"/>
      <c r="F750" s="45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5"/>
      <c r="R750" s="44"/>
      <c r="S750" s="44"/>
      <c r="T750" s="44"/>
      <c r="U750" s="44"/>
      <c r="V750" s="44"/>
      <c r="W750" s="44"/>
      <c r="X750" s="44"/>
      <c r="Y750" s="44"/>
      <c r="Z750" s="44"/>
    </row>
    <row r="751" customFormat="false" ht="9.75" hidden="false" customHeight="true" outlineLevel="0" collapsed="false">
      <c r="A751" s="44"/>
      <c r="B751" s="44"/>
      <c r="C751" s="44"/>
      <c r="D751" s="44"/>
      <c r="E751" s="45"/>
      <c r="F751" s="45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5"/>
      <c r="R751" s="44"/>
      <c r="S751" s="44"/>
      <c r="T751" s="44"/>
      <c r="U751" s="44"/>
      <c r="V751" s="44"/>
      <c r="W751" s="44"/>
      <c r="X751" s="44"/>
      <c r="Y751" s="44"/>
      <c r="Z751" s="44"/>
    </row>
    <row r="752" customFormat="false" ht="9.75" hidden="false" customHeight="true" outlineLevel="0" collapsed="false">
      <c r="A752" s="44"/>
      <c r="B752" s="44"/>
      <c r="C752" s="44"/>
      <c r="D752" s="44"/>
      <c r="E752" s="45"/>
      <c r="F752" s="45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5"/>
      <c r="R752" s="44"/>
      <c r="S752" s="44"/>
      <c r="T752" s="44"/>
      <c r="U752" s="44"/>
      <c r="V752" s="44"/>
      <c r="W752" s="44"/>
      <c r="X752" s="44"/>
      <c r="Y752" s="44"/>
      <c r="Z752" s="44"/>
    </row>
    <row r="753" customFormat="false" ht="9.75" hidden="false" customHeight="true" outlineLevel="0" collapsed="false">
      <c r="A753" s="44"/>
      <c r="B753" s="44"/>
      <c r="C753" s="44"/>
      <c r="D753" s="44"/>
      <c r="E753" s="45"/>
      <c r="F753" s="45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5"/>
      <c r="R753" s="44"/>
      <c r="S753" s="44"/>
      <c r="T753" s="44"/>
      <c r="U753" s="44"/>
      <c r="V753" s="44"/>
      <c r="W753" s="44"/>
      <c r="X753" s="44"/>
      <c r="Y753" s="44"/>
      <c r="Z753" s="44"/>
    </row>
    <row r="754" customFormat="false" ht="9.75" hidden="false" customHeight="true" outlineLevel="0" collapsed="false">
      <c r="A754" s="44"/>
      <c r="B754" s="44"/>
      <c r="C754" s="44"/>
      <c r="D754" s="44"/>
      <c r="E754" s="45"/>
      <c r="F754" s="45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5"/>
      <c r="R754" s="44"/>
      <c r="S754" s="44"/>
      <c r="T754" s="44"/>
      <c r="U754" s="44"/>
      <c r="V754" s="44"/>
      <c r="W754" s="44"/>
      <c r="X754" s="44"/>
      <c r="Y754" s="44"/>
      <c r="Z754" s="44"/>
    </row>
    <row r="755" customFormat="false" ht="9.75" hidden="false" customHeight="true" outlineLevel="0" collapsed="false">
      <c r="A755" s="44"/>
      <c r="B755" s="44"/>
      <c r="C755" s="44"/>
      <c r="D755" s="44"/>
      <c r="E755" s="45"/>
      <c r="F755" s="45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5"/>
      <c r="R755" s="44"/>
      <c r="S755" s="44"/>
      <c r="T755" s="44"/>
      <c r="U755" s="44"/>
      <c r="V755" s="44"/>
      <c r="W755" s="44"/>
      <c r="X755" s="44"/>
      <c r="Y755" s="44"/>
      <c r="Z755" s="44"/>
    </row>
    <row r="756" customFormat="false" ht="9.75" hidden="false" customHeight="true" outlineLevel="0" collapsed="false">
      <c r="A756" s="44"/>
      <c r="B756" s="44"/>
      <c r="C756" s="44"/>
      <c r="D756" s="44"/>
      <c r="E756" s="45"/>
      <c r="F756" s="45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5"/>
      <c r="R756" s="44"/>
      <c r="S756" s="44"/>
      <c r="T756" s="44"/>
      <c r="U756" s="44"/>
      <c r="V756" s="44"/>
      <c r="W756" s="44"/>
      <c r="X756" s="44"/>
      <c r="Y756" s="44"/>
      <c r="Z756" s="44"/>
    </row>
    <row r="757" customFormat="false" ht="9.75" hidden="false" customHeight="true" outlineLevel="0" collapsed="false">
      <c r="A757" s="44"/>
      <c r="B757" s="44"/>
      <c r="C757" s="44"/>
      <c r="D757" s="44"/>
      <c r="E757" s="45"/>
      <c r="F757" s="45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5"/>
      <c r="R757" s="44"/>
      <c r="S757" s="44"/>
      <c r="T757" s="44"/>
      <c r="U757" s="44"/>
      <c r="V757" s="44"/>
      <c r="W757" s="44"/>
      <c r="X757" s="44"/>
      <c r="Y757" s="44"/>
      <c r="Z757" s="44"/>
    </row>
    <row r="758" customFormat="false" ht="9.75" hidden="false" customHeight="true" outlineLevel="0" collapsed="false">
      <c r="A758" s="44"/>
      <c r="B758" s="44"/>
      <c r="C758" s="44"/>
      <c r="D758" s="44"/>
      <c r="E758" s="45"/>
      <c r="F758" s="45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5"/>
      <c r="R758" s="44"/>
      <c r="S758" s="44"/>
      <c r="T758" s="44"/>
      <c r="U758" s="44"/>
      <c r="V758" s="44"/>
      <c r="W758" s="44"/>
      <c r="X758" s="44"/>
      <c r="Y758" s="44"/>
      <c r="Z758" s="44"/>
    </row>
    <row r="759" customFormat="false" ht="9.75" hidden="false" customHeight="true" outlineLevel="0" collapsed="false">
      <c r="A759" s="44"/>
      <c r="B759" s="44"/>
      <c r="C759" s="44"/>
      <c r="D759" s="44"/>
      <c r="E759" s="45"/>
      <c r="F759" s="45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5"/>
      <c r="R759" s="44"/>
      <c r="S759" s="44"/>
      <c r="T759" s="44"/>
      <c r="U759" s="44"/>
      <c r="V759" s="44"/>
      <c r="W759" s="44"/>
      <c r="X759" s="44"/>
      <c r="Y759" s="44"/>
      <c r="Z759" s="44"/>
    </row>
    <row r="760" customFormat="false" ht="9.75" hidden="false" customHeight="true" outlineLevel="0" collapsed="false">
      <c r="A760" s="44"/>
      <c r="B760" s="44"/>
      <c r="C760" s="44"/>
      <c r="D760" s="44"/>
      <c r="E760" s="45"/>
      <c r="F760" s="45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5"/>
      <c r="R760" s="44"/>
      <c r="S760" s="44"/>
      <c r="T760" s="44"/>
      <c r="U760" s="44"/>
      <c r="V760" s="44"/>
      <c r="W760" s="44"/>
      <c r="X760" s="44"/>
      <c r="Y760" s="44"/>
      <c r="Z760" s="44"/>
    </row>
    <row r="761" customFormat="false" ht="9.75" hidden="false" customHeight="true" outlineLevel="0" collapsed="false">
      <c r="A761" s="44"/>
      <c r="B761" s="44"/>
      <c r="C761" s="44"/>
      <c r="D761" s="44"/>
      <c r="E761" s="45"/>
      <c r="F761" s="45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5"/>
      <c r="R761" s="44"/>
      <c r="S761" s="44"/>
      <c r="T761" s="44"/>
      <c r="U761" s="44"/>
      <c r="V761" s="44"/>
      <c r="W761" s="44"/>
      <c r="X761" s="44"/>
      <c r="Y761" s="44"/>
      <c r="Z761" s="44"/>
    </row>
    <row r="762" customFormat="false" ht="9.75" hidden="false" customHeight="true" outlineLevel="0" collapsed="false">
      <c r="A762" s="44"/>
      <c r="B762" s="44"/>
      <c r="C762" s="44"/>
      <c r="D762" s="44"/>
      <c r="E762" s="45"/>
      <c r="F762" s="45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5"/>
      <c r="R762" s="44"/>
      <c r="S762" s="44"/>
      <c r="T762" s="44"/>
      <c r="U762" s="44"/>
      <c r="V762" s="44"/>
      <c r="W762" s="44"/>
      <c r="X762" s="44"/>
      <c r="Y762" s="44"/>
      <c r="Z762" s="44"/>
    </row>
    <row r="763" customFormat="false" ht="9.75" hidden="false" customHeight="true" outlineLevel="0" collapsed="false">
      <c r="A763" s="44"/>
      <c r="B763" s="44"/>
      <c r="C763" s="44"/>
      <c r="D763" s="44"/>
      <c r="E763" s="45"/>
      <c r="F763" s="45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5"/>
      <c r="R763" s="44"/>
      <c r="S763" s="44"/>
      <c r="T763" s="44"/>
      <c r="U763" s="44"/>
      <c r="V763" s="44"/>
      <c r="W763" s="44"/>
      <c r="X763" s="44"/>
      <c r="Y763" s="44"/>
      <c r="Z763" s="44"/>
    </row>
    <row r="764" customFormat="false" ht="9.75" hidden="false" customHeight="true" outlineLevel="0" collapsed="false">
      <c r="A764" s="44"/>
      <c r="B764" s="44"/>
      <c r="C764" s="44"/>
      <c r="D764" s="44"/>
      <c r="E764" s="45"/>
      <c r="F764" s="45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5"/>
      <c r="R764" s="44"/>
      <c r="S764" s="44"/>
      <c r="T764" s="44"/>
      <c r="U764" s="44"/>
      <c r="V764" s="44"/>
      <c r="W764" s="44"/>
      <c r="X764" s="44"/>
      <c r="Y764" s="44"/>
      <c r="Z764" s="44"/>
    </row>
    <row r="765" customFormat="false" ht="9.75" hidden="false" customHeight="true" outlineLevel="0" collapsed="false">
      <c r="A765" s="44"/>
      <c r="B765" s="44"/>
      <c r="C765" s="44"/>
      <c r="D765" s="44"/>
      <c r="E765" s="45"/>
      <c r="F765" s="45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5"/>
      <c r="R765" s="44"/>
      <c r="S765" s="44"/>
      <c r="T765" s="44"/>
      <c r="U765" s="44"/>
      <c r="V765" s="44"/>
      <c r="W765" s="44"/>
      <c r="X765" s="44"/>
      <c r="Y765" s="44"/>
      <c r="Z765" s="44"/>
    </row>
    <row r="766" customFormat="false" ht="9.75" hidden="false" customHeight="true" outlineLevel="0" collapsed="false">
      <c r="A766" s="44"/>
      <c r="B766" s="44"/>
      <c r="C766" s="44"/>
      <c r="D766" s="44"/>
      <c r="E766" s="45"/>
      <c r="F766" s="45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5"/>
      <c r="R766" s="44"/>
      <c r="S766" s="44"/>
      <c r="T766" s="44"/>
      <c r="U766" s="44"/>
      <c r="V766" s="44"/>
      <c r="W766" s="44"/>
      <c r="X766" s="44"/>
      <c r="Y766" s="44"/>
      <c r="Z766" s="44"/>
    </row>
    <row r="767" customFormat="false" ht="9.75" hidden="false" customHeight="true" outlineLevel="0" collapsed="false">
      <c r="A767" s="44"/>
      <c r="B767" s="44"/>
      <c r="C767" s="44"/>
      <c r="D767" s="44"/>
      <c r="E767" s="45"/>
      <c r="F767" s="45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5"/>
      <c r="R767" s="44"/>
      <c r="S767" s="44"/>
      <c r="T767" s="44"/>
      <c r="U767" s="44"/>
      <c r="V767" s="44"/>
      <c r="W767" s="44"/>
      <c r="X767" s="44"/>
      <c r="Y767" s="44"/>
      <c r="Z767" s="44"/>
    </row>
    <row r="768" customFormat="false" ht="9.75" hidden="false" customHeight="true" outlineLevel="0" collapsed="false">
      <c r="A768" s="44"/>
      <c r="B768" s="44"/>
      <c r="C768" s="44"/>
      <c r="D768" s="44"/>
      <c r="E768" s="45"/>
      <c r="F768" s="45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5"/>
      <c r="R768" s="44"/>
      <c r="S768" s="44"/>
      <c r="T768" s="44"/>
      <c r="U768" s="44"/>
      <c r="V768" s="44"/>
      <c r="W768" s="44"/>
      <c r="X768" s="44"/>
      <c r="Y768" s="44"/>
      <c r="Z768" s="44"/>
    </row>
    <row r="769" customFormat="false" ht="9.75" hidden="false" customHeight="true" outlineLevel="0" collapsed="false">
      <c r="A769" s="44"/>
      <c r="B769" s="44"/>
      <c r="C769" s="44"/>
      <c r="D769" s="44"/>
      <c r="E769" s="45"/>
      <c r="F769" s="45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5"/>
      <c r="R769" s="44"/>
      <c r="S769" s="44"/>
      <c r="T769" s="44"/>
      <c r="U769" s="44"/>
      <c r="V769" s="44"/>
      <c r="W769" s="44"/>
      <c r="X769" s="44"/>
      <c r="Y769" s="44"/>
      <c r="Z769" s="44"/>
    </row>
    <row r="770" customFormat="false" ht="9.75" hidden="false" customHeight="true" outlineLevel="0" collapsed="false">
      <c r="A770" s="44"/>
      <c r="B770" s="44"/>
      <c r="C770" s="44"/>
      <c r="D770" s="44"/>
      <c r="E770" s="45"/>
      <c r="F770" s="45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5"/>
      <c r="R770" s="44"/>
      <c r="S770" s="44"/>
      <c r="T770" s="44"/>
      <c r="U770" s="44"/>
      <c r="V770" s="44"/>
      <c r="W770" s="44"/>
      <c r="X770" s="44"/>
      <c r="Y770" s="44"/>
      <c r="Z770" s="44"/>
    </row>
    <row r="771" customFormat="false" ht="9.75" hidden="false" customHeight="true" outlineLevel="0" collapsed="false">
      <c r="A771" s="44"/>
      <c r="B771" s="44"/>
      <c r="C771" s="44"/>
      <c r="D771" s="44"/>
      <c r="E771" s="45"/>
      <c r="F771" s="45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5"/>
      <c r="R771" s="44"/>
      <c r="S771" s="44"/>
      <c r="T771" s="44"/>
      <c r="U771" s="44"/>
      <c r="V771" s="44"/>
      <c r="W771" s="44"/>
      <c r="X771" s="44"/>
      <c r="Y771" s="44"/>
      <c r="Z771" s="44"/>
    </row>
    <row r="772" customFormat="false" ht="9.75" hidden="false" customHeight="true" outlineLevel="0" collapsed="false">
      <c r="A772" s="44"/>
      <c r="B772" s="44"/>
      <c r="C772" s="44"/>
      <c r="D772" s="44"/>
      <c r="E772" s="45"/>
      <c r="F772" s="45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5"/>
      <c r="R772" s="44"/>
      <c r="S772" s="44"/>
      <c r="T772" s="44"/>
      <c r="U772" s="44"/>
      <c r="V772" s="44"/>
      <c r="W772" s="44"/>
      <c r="X772" s="44"/>
      <c r="Y772" s="44"/>
      <c r="Z772" s="44"/>
    </row>
    <row r="773" customFormat="false" ht="9.75" hidden="false" customHeight="true" outlineLevel="0" collapsed="false">
      <c r="A773" s="44"/>
      <c r="B773" s="44"/>
      <c r="C773" s="44"/>
      <c r="D773" s="44"/>
      <c r="E773" s="45"/>
      <c r="F773" s="45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5"/>
      <c r="R773" s="44"/>
      <c r="S773" s="44"/>
      <c r="T773" s="44"/>
      <c r="U773" s="44"/>
      <c r="V773" s="44"/>
      <c r="W773" s="44"/>
      <c r="X773" s="44"/>
      <c r="Y773" s="44"/>
      <c r="Z773" s="44"/>
    </row>
    <row r="774" customFormat="false" ht="9.75" hidden="false" customHeight="true" outlineLevel="0" collapsed="false">
      <c r="A774" s="44"/>
      <c r="B774" s="44"/>
      <c r="C774" s="44"/>
      <c r="D774" s="44"/>
      <c r="E774" s="45"/>
      <c r="F774" s="45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5"/>
      <c r="R774" s="44"/>
      <c r="S774" s="44"/>
      <c r="T774" s="44"/>
      <c r="U774" s="44"/>
      <c r="V774" s="44"/>
      <c r="W774" s="44"/>
      <c r="X774" s="44"/>
      <c r="Y774" s="44"/>
      <c r="Z774" s="44"/>
    </row>
    <row r="775" customFormat="false" ht="9.75" hidden="false" customHeight="true" outlineLevel="0" collapsed="false">
      <c r="A775" s="44"/>
      <c r="B775" s="44"/>
      <c r="C775" s="44"/>
      <c r="D775" s="44"/>
      <c r="E775" s="45"/>
      <c r="F775" s="45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5"/>
      <c r="R775" s="44"/>
      <c r="S775" s="44"/>
      <c r="T775" s="44"/>
      <c r="U775" s="44"/>
      <c r="V775" s="44"/>
      <c r="W775" s="44"/>
      <c r="X775" s="44"/>
      <c r="Y775" s="44"/>
      <c r="Z775" s="44"/>
    </row>
    <row r="776" customFormat="false" ht="9.75" hidden="false" customHeight="true" outlineLevel="0" collapsed="false">
      <c r="A776" s="44"/>
      <c r="B776" s="44"/>
      <c r="C776" s="44"/>
      <c r="D776" s="44"/>
      <c r="E776" s="45"/>
      <c r="F776" s="45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5"/>
      <c r="R776" s="44"/>
      <c r="S776" s="44"/>
      <c r="T776" s="44"/>
      <c r="U776" s="44"/>
      <c r="V776" s="44"/>
      <c r="W776" s="44"/>
      <c r="X776" s="44"/>
      <c r="Y776" s="44"/>
      <c r="Z776" s="44"/>
    </row>
    <row r="777" customFormat="false" ht="9.75" hidden="false" customHeight="true" outlineLevel="0" collapsed="false">
      <c r="A777" s="44"/>
      <c r="B777" s="44"/>
      <c r="C777" s="44"/>
      <c r="D777" s="44"/>
      <c r="E777" s="45"/>
      <c r="F777" s="45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5"/>
      <c r="R777" s="44"/>
      <c r="S777" s="44"/>
      <c r="T777" s="44"/>
      <c r="U777" s="44"/>
      <c r="V777" s="44"/>
      <c r="W777" s="44"/>
      <c r="X777" s="44"/>
      <c r="Y777" s="44"/>
      <c r="Z777" s="44"/>
    </row>
    <row r="778" customFormat="false" ht="9.75" hidden="false" customHeight="true" outlineLevel="0" collapsed="false">
      <c r="A778" s="44"/>
      <c r="B778" s="44"/>
      <c r="C778" s="44"/>
      <c r="D778" s="44"/>
      <c r="E778" s="45"/>
      <c r="F778" s="45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5"/>
      <c r="R778" s="44"/>
      <c r="S778" s="44"/>
      <c r="T778" s="44"/>
      <c r="U778" s="44"/>
      <c r="V778" s="44"/>
      <c r="W778" s="44"/>
      <c r="X778" s="44"/>
      <c r="Y778" s="44"/>
      <c r="Z778" s="44"/>
    </row>
    <row r="779" customFormat="false" ht="9.75" hidden="false" customHeight="true" outlineLevel="0" collapsed="false">
      <c r="A779" s="44"/>
      <c r="B779" s="44"/>
      <c r="C779" s="44"/>
      <c r="D779" s="44"/>
      <c r="E779" s="45"/>
      <c r="F779" s="45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5"/>
      <c r="R779" s="44"/>
      <c r="S779" s="44"/>
      <c r="T779" s="44"/>
      <c r="U779" s="44"/>
      <c r="V779" s="44"/>
      <c r="W779" s="44"/>
      <c r="X779" s="44"/>
      <c r="Y779" s="44"/>
      <c r="Z779" s="44"/>
    </row>
    <row r="780" customFormat="false" ht="9.75" hidden="false" customHeight="true" outlineLevel="0" collapsed="false">
      <c r="A780" s="44"/>
      <c r="B780" s="44"/>
      <c r="C780" s="44"/>
      <c r="D780" s="44"/>
      <c r="E780" s="45"/>
      <c r="F780" s="45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5"/>
      <c r="R780" s="44"/>
      <c r="S780" s="44"/>
      <c r="T780" s="44"/>
      <c r="U780" s="44"/>
      <c r="V780" s="44"/>
      <c r="W780" s="44"/>
      <c r="X780" s="44"/>
      <c r="Y780" s="44"/>
      <c r="Z780" s="44"/>
    </row>
    <row r="781" customFormat="false" ht="9.75" hidden="false" customHeight="true" outlineLevel="0" collapsed="false">
      <c r="A781" s="44"/>
      <c r="B781" s="44"/>
      <c r="C781" s="44"/>
      <c r="D781" s="44"/>
      <c r="E781" s="45"/>
      <c r="F781" s="45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5"/>
      <c r="R781" s="44"/>
      <c r="S781" s="44"/>
      <c r="T781" s="44"/>
      <c r="U781" s="44"/>
      <c r="V781" s="44"/>
      <c r="W781" s="44"/>
      <c r="X781" s="44"/>
      <c r="Y781" s="44"/>
      <c r="Z781" s="44"/>
    </row>
    <row r="782" customFormat="false" ht="9.75" hidden="false" customHeight="true" outlineLevel="0" collapsed="false">
      <c r="A782" s="44"/>
      <c r="B782" s="44"/>
      <c r="C782" s="44"/>
      <c r="D782" s="44"/>
      <c r="E782" s="45"/>
      <c r="F782" s="45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5"/>
      <c r="R782" s="44"/>
      <c r="S782" s="44"/>
      <c r="T782" s="44"/>
      <c r="U782" s="44"/>
      <c r="V782" s="44"/>
      <c r="W782" s="44"/>
      <c r="X782" s="44"/>
      <c r="Y782" s="44"/>
      <c r="Z782" s="44"/>
    </row>
    <row r="783" customFormat="false" ht="9.75" hidden="false" customHeight="true" outlineLevel="0" collapsed="false">
      <c r="A783" s="44"/>
      <c r="B783" s="44"/>
      <c r="C783" s="44"/>
      <c r="D783" s="44"/>
      <c r="E783" s="45"/>
      <c r="F783" s="45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5"/>
      <c r="R783" s="44"/>
      <c r="S783" s="44"/>
      <c r="T783" s="44"/>
      <c r="U783" s="44"/>
      <c r="V783" s="44"/>
      <c r="W783" s="44"/>
      <c r="X783" s="44"/>
      <c r="Y783" s="44"/>
      <c r="Z783" s="44"/>
    </row>
    <row r="784" customFormat="false" ht="9.75" hidden="false" customHeight="true" outlineLevel="0" collapsed="false">
      <c r="A784" s="44"/>
      <c r="B784" s="44"/>
      <c r="C784" s="44"/>
      <c r="D784" s="44"/>
      <c r="E784" s="45"/>
      <c r="F784" s="45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5"/>
      <c r="R784" s="44"/>
      <c r="S784" s="44"/>
      <c r="T784" s="44"/>
      <c r="U784" s="44"/>
      <c r="V784" s="44"/>
      <c r="W784" s="44"/>
      <c r="X784" s="44"/>
      <c r="Y784" s="44"/>
      <c r="Z784" s="44"/>
    </row>
    <row r="785" customFormat="false" ht="9.75" hidden="false" customHeight="true" outlineLevel="0" collapsed="false">
      <c r="A785" s="44"/>
      <c r="B785" s="44"/>
      <c r="C785" s="44"/>
      <c r="D785" s="44"/>
      <c r="E785" s="45"/>
      <c r="F785" s="45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5"/>
      <c r="R785" s="44"/>
      <c r="S785" s="44"/>
      <c r="T785" s="44"/>
      <c r="U785" s="44"/>
      <c r="V785" s="44"/>
      <c r="W785" s="44"/>
      <c r="X785" s="44"/>
      <c r="Y785" s="44"/>
      <c r="Z785" s="44"/>
    </row>
    <row r="786" customFormat="false" ht="9.75" hidden="false" customHeight="true" outlineLevel="0" collapsed="false">
      <c r="A786" s="44"/>
      <c r="B786" s="44"/>
      <c r="C786" s="44"/>
      <c r="D786" s="44"/>
      <c r="E786" s="45"/>
      <c r="F786" s="45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5"/>
      <c r="R786" s="44"/>
      <c r="S786" s="44"/>
      <c r="T786" s="44"/>
      <c r="U786" s="44"/>
      <c r="V786" s="44"/>
      <c r="W786" s="44"/>
      <c r="X786" s="44"/>
      <c r="Y786" s="44"/>
      <c r="Z786" s="44"/>
    </row>
    <row r="787" customFormat="false" ht="9.75" hidden="false" customHeight="true" outlineLevel="0" collapsed="false">
      <c r="A787" s="44"/>
      <c r="B787" s="44"/>
      <c r="C787" s="44"/>
      <c r="D787" s="44"/>
      <c r="E787" s="45"/>
      <c r="F787" s="45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5"/>
      <c r="R787" s="44"/>
      <c r="S787" s="44"/>
      <c r="T787" s="44"/>
      <c r="U787" s="44"/>
      <c r="V787" s="44"/>
      <c r="W787" s="44"/>
      <c r="X787" s="44"/>
      <c r="Y787" s="44"/>
      <c r="Z787" s="44"/>
    </row>
    <row r="788" customFormat="false" ht="9.75" hidden="false" customHeight="true" outlineLevel="0" collapsed="false">
      <c r="A788" s="44"/>
      <c r="B788" s="44"/>
      <c r="C788" s="44"/>
      <c r="D788" s="44"/>
      <c r="E788" s="45"/>
      <c r="F788" s="45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5"/>
      <c r="R788" s="44"/>
      <c r="S788" s="44"/>
      <c r="T788" s="44"/>
      <c r="U788" s="44"/>
      <c r="V788" s="44"/>
      <c r="W788" s="44"/>
      <c r="X788" s="44"/>
      <c r="Y788" s="44"/>
      <c r="Z788" s="44"/>
    </row>
    <row r="789" customFormat="false" ht="9.75" hidden="false" customHeight="true" outlineLevel="0" collapsed="false">
      <c r="A789" s="44"/>
      <c r="B789" s="44"/>
      <c r="C789" s="44"/>
      <c r="D789" s="44"/>
      <c r="E789" s="45"/>
      <c r="F789" s="45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5"/>
      <c r="R789" s="44"/>
      <c r="S789" s="44"/>
      <c r="T789" s="44"/>
      <c r="U789" s="44"/>
      <c r="V789" s="44"/>
      <c r="W789" s="44"/>
      <c r="X789" s="44"/>
      <c r="Y789" s="44"/>
      <c r="Z789" s="44"/>
    </row>
    <row r="790" customFormat="false" ht="9.75" hidden="false" customHeight="true" outlineLevel="0" collapsed="false">
      <c r="A790" s="44"/>
      <c r="B790" s="44"/>
      <c r="C790" s="44"/>
      <c r="D790" s="44"/>
      <c r="E790" s="45"/>
      <c r="F790" s="45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5"/>
      <c r="R790" s="44"/>
      <c r="S790" s="44"/>
      <c r="T790" s="44"/>
      <c r="U790" s="44"/>
      <c r="V790" s="44"/>
      <c r="W790" s="44"/>
      <c r="X790" s="44"/>
      <c r="Y790" s="44"/>
      <c r="Z790" s="44"/>
    </row>
    <row r="791" customFormat="false" ht="9.75" hidden="false" customHeight="true" outlineLevel="0" collapsed="false">
      <c r="A791" s="44"/>
      <c r="B791" s="44"/>
      <c r="C791" s="44"/>
      <c r="D791" s="44"/>
      <c r="E791" s="45"/>
      <c r="F791" s="45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5"/>
      <c r="R791" s="44"/>
      <c r="S791" s="44"/>
      <c r="T791" s="44"/>
      <c r="U791" s="44"/>
      <c r="V791" s="44"/>
      <c r="W791" s="44"/>
      <c r="X791" s="44"/>
      <c r="Y791" s="44"/>
      <c r="Z791" s="44"/>
    </row>
    <row r="792" customFormat="false" ht="9.75" hidden="false" customHeight="true" outlineLevel="0" collapsed="false">
      <c r="A792" s="44"/>
      <c r="B792" s="44"/>
      <c r="C792" s="44"/>
      <c r="D792" s="44"/>
      <c r="E792" s="45"/>
      <c r="F792" s="45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5"/>
      <c r="R792" s="44"/>
      <c r="S792" s="44"/>
      <c r="T792" s="44"/>
      <c r="U792" s="44"/>
      <c r="V792" s="44"/>
      <c r="W792" s="44"/>
      <c r="X792" s="44"/>
      <c r="Y792" s="44"/>
      <c r="Z792" s="44"/>
    </row>
    <row r="793" customFormat="false" ht="9.75" hidden="false" customHeight="true" outlineLevel="0" collapsed="false">
      <c r="A793" s="44"/>
      <c r="B793" s="44"/>
      <c r="C793" s="44"/>
      <c r="D793" s="44"/>
      <c r="E793" s="45"/>
      <c r="F793" s="45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5"/>
      <c r="R793" s="44"/>
      <c r="S793" s="44"/>
      <c r="T793" s="44"/>
      <c r="U793" s="44"/>
      <c r="V793" s="44"/>
      <c r="W793" s="44"/>
      <c r="X793" s="44"/>
      <c r="Y793" s="44"/>
      <c r="Z793" s="44"/>
    </row>
    <row r="794" customFormat="false" ht="9.75" hidden="false" customHeight="true" outlineLevel="0" collapsed="false">
      <c r="A794" s="44"/>
      <c r="B794" s="44"/>
      <c r="C794" s="44"/>
      <c r="D794" s="44"/>
      <c r="E794" s="45"/>
      <c r="F794" s="45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5"/>
      <c r="R794" s="44"/>
      <c r="S794" s="44"/>
      <c r="T794" s="44"/>
      <c r="U794" s="44"/>
      <c r="V794" s="44"/>
      <c r="W794" s="44"/>
      <c r="X794" s="44"/>
      <c r="Y794" s="44"/>
      <c r="Z794" s="44"/>
    </row>
    <row r="795" customFormat="false" ht="9.75" hidden="false" customHeight="true" outlineLevel="0" collapsed="false">
      <c r="A795" s="44"/>
      <c r="B795" s="44"/>
      <c r="C795" s="44"/>
      <c r="D795" s="44"/>
      <c r="E795" s="45"/>
      <c r="F795" s="45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5"/>
      <c r="R795" s="44"/>
      <c r="S795" s="44"/>
      <c r="T795" s="44"/>
      <c r="U795" s="44"/>
      <c r="V795" s="44"/>
      <c r="W795" s="44"/>
      <c r="X795" s="44"/>
      <c r="Y795" s="44"/>
      <c r="Z795" s="44"/>
    </row>
    <row r="796" customFormat="false" ht="9.75" hidden="false" customHeight="true" outlineLevel="0" collapsed="false">
      <c r="A796" s="44"/>
      <c r="B796" s="44"/>
      <c r="C796" s="44"/>
      <c r="D796" s="44"/>
      <c r="E796" s="45"/>
      <c r="F796" s="45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5"/>
      <c r="R796" s="44"/>
      <c r="S796" s="44"/>
      <c r="T796" s="44"/>
      <c r="U796" s="44"/>
      <c r="V796" s="44"/>
      <c r="W796" s="44"/>
      <c r="X796" s="44"/>
      <c r="Y796" s="44"/>
      <c r="Z796" s="44"/>
    </row>
    <row r="797" customFormat="false" ht="9.75" hidden="false" customHeight="true" outlineLevel="0" collapsed="false">
      <c r="A797" s="44"/>
      <c r="B797" s="44"/>
      <c r="C797" s="44"/>
      <c r="D797" s="44"/>
      <c r="E797" s="45"/>
      <c r="F797" s="45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5"/>
      <c r="R797" s="44"/>
      <c r="S797" s="44"/>
      <c r="T797" s="44"/>
      <c r="U797" s="44"/>
      <c r="V797" s="44"/>
      <c r="W797" s="44"/>
      <c r="X797" s="44"/>
      <c r="Y797" s="44"/>
      <c r="Z797" s="44"/>
    </row>
    <row r="798" customFormat="false" ht="9.75" hidden="false" customHeight="true" outlineLevel="0" collapsed="false">
      <c r="A798" s="44"/>
      <c r="B798" s="44"/>
      <c r="C798" s="44"/>
      <c r="D798" s="44"/>
      <c r="E798" s="45"/>
      <c r="F798" s="45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5"/>
      <c r="R798" s="44"/>
      <c r="S798" s="44"/>
      <c r="T798" s="44"/>
      <c r="U798" s="44"/>
      <c r="V798" s="44"/>
      <c r="W798" s="44"/>
      <c r="X798" s="44"/>
      <c r="Y798" s="44"/>
      <c r="Z798" s="44"/>
    </row>
    <row r="799" customFormat="false" ht="9.75" hidden="false" customHeight="true" outlineLevel="0" collapsed="false">
      <c r="A799" s="44"/>
      <c r="B799" s="44"/>
      <c r="C799" s="44"/>
      <c r="D799" s="44"/>
      <c r="E799" s="45"/>
      <c r="F799" s="45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5"/>
      <c r="R799" s="44"/>
      <c r="S799" s="44"/>
      <c r="T799" s="44"/>
      <c r="U799" s="44"/>
      <c r="V799" s="44"/>
      <c r="W799" s="44"/>
      <c r="X799" s="44"/>
      <c r="Y799" s="44"/>
      <c r="Z799" s="44"/>
    </row>
    <row r="800" customFormat="false" ht="9.75" hidden="false" customHeight="true" outlineLevel="0" collapsed="false">
      <c r="A800" s="44"/>
      <c r="B800" s="44"/>
      <c r="C800" s="44"/>
      <c r="D800" s="44"/>
      <c r="E800" s="45"/>
      <c r="F800" s="45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5"/>
      <c r="R800" s="44"/>
      <c r="S800" s="44"/>
      <c r="T800" s="44"/>
      <c r="U800" s="44"/>
      <c r="V800" s="44"/>
      <c r="W800" s="44"/>
      <c r="X800" s="44"/>
      <c r="Y800" s="44"/>
      <c r="Z800" s="44"/>
    </row>
    <row r="801" customFormat="false" ht="9.75" hidden="false" customHeight="true" outlineLevel="0" collapsed="false">
      <c r="A801" s="44"/>
      <c r="B801" s="44"/>
      <c r="C801" s="44"/>
      <c r="D801" s="44"/>
      <c r="E801" s="45"/>
      <c r="F801" s="45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5"/>
      <c r="R801" s="44"/>
      <c r="S801" s="44"/>
      <c r="T801" s="44"/>
      <c r="U801" s="44"/>
      <c r="V801" s="44"/>
      <c r="W801" s="44"/>
      <c r="X801" s="44"/>
      <c r="Y801" s="44"/>
      <c r="Z801" s="44"/>
    </row>
    <row r="802" customFormat="false" ht="9.75" hidden="false" customHeight="true" outlineLevel="0" collapsed="false">
      <c r="A802" s="44"/>
      <c r="B802" s="44"/>
      <c r="C802" s="44"/>
      <c r="D802" s="44"/>
      <c r="E802" s="45"/>
      <c r="F802" s="45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5"/>
      <c r="R802" s="44"/>
      <c r="S802" s="44"/>
      <c r="T802" s="44"/>
      <c r="U802" s="44"/>
      <c r="V802" s="44"/>
      <c r="W802" s="44"/>
      <c r="X802" s="44"/>
      <c r="Y802" s="44"/>
      <c r="Z802" s="44"/>
    </row>
    <row r="803" customFormat="false" ht="9.75" hidden="false" customHeight="true" outlineLevel="0" collapsed="false">
      <c r="A803" s="44"/>
      <c r="B803" s="44"/>
      <c r="C803" s="44"/>
      <c r="D803" s="44"/>
      <c r="E803" s="45"/>
      <c r="F803" s="45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5"/>
      <c r="R803" s="44"/>
      <c r="S803" s="44"/>
      <c r="T803" s="44"/>
      <c r="U803" s="44"/>
      <c r="V803" s="44"/>
      <c r="W803" s="44"/>
      <c r="X803" s="44"/>
      <c r="Y803" s="44"/>
      <c r="Z803" s="44"/>
    </row>
    <row r="804" customFormat="false" ht="9.75" hidden="false" customHeight="true" outlineLevel="0" collapsed="false">
      <c r="A804" s="44"/>
      <c r="B804" s="44"/>
      <c r="C804" s="44"/>
      <c r="D804" s="44"/>
      <c r="E804" s="45"/>
      <c r="F804" s="45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5"/>
      <c r="R804" s="44"/>
      <c r="S804" s="44"/>
      <c r="T804" s="44"/>
      <c r="U804" s="44"/>
      <c r="V804" s="44"/>
      <c r="W804" s="44"/>
      <c r="X804" s="44"/>
      <c r="Y804" s="44"/>
      <c r="Z804" s="44"/>
    </row>
    <row r="805" customFormat="false" ht="9.75" hidden="false" customHeight="true" outlineLevel="0" collapsed="false">
      <c r="A805" s="44"/>
      <c r="B805" s="44"/>
      <c r="C805" s="44"/>
      <c r="D805" s="44"/>
      <c r="E805" s="45"/>
      <c r="F805" s="45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5"/>
      <c r="R805" s="44"/>
      <c r="S805" s="44"/>
      <c r="T805" s="44"/>
      <c r="U805" s="44"/>
      <c r="V805" s="44"/>
      <c r="W805" s="44"/>
      <c r="X805" s="44"/>
      <c r="Y805" s="44"/>
      <c r="Z805" s="44"/>
    </row>
    <row r="806" customFormat="false" ht="9.75" hidden="false" customHeight="true" outlineLevel="0" collapsed="false">
      <c r="A806" s="44"/>
      <c r="B806" s="44"/>
      <c r="C806" s="44"/>
      <c r="D806" s="44"/>
      <c r="E806" s="45"/>
      <c r="F806" s="45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5"/>
      <c r="R806" s="44"/>
      <c r="S806" s="44"/>
      <c r="T806" s="44"/>
      <c r="U806" s="44"/>
      <c r="V806" s="44"/>
      <c r="W806" s="44"/>
      <c r="X806" s="44"/>
      <c r="Y806" s="44"/>
      <c r="Z806" s="44"/>
    </row>
    <row r="807" customFormat="false" ht="9.75" hidden="false" customHeight="true" outlineLevel="0" collapsed="false">
      <c r="A807" s="44"/>
      <c r="B807" s="44"/>
      <c r="C807" s="44"/>
      <c r="D807" s="44"/>
      <c r="E807" s="45"/>
      <c r="F807" s="45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5"/>
      <c r="R807" s="44"/>
      <c r="S807" s="44"/>
      <c r="T807" s="44"/>
      <c r="U807" s="44"/>
      <c r="V807" s="44"/>
      <c r="W807" s="44"/>
      <c r="X807" s="44"/>
      <c r="Y807" s="44"/>
      <c r="Z807" s="44"/>
    </row>
    <row r="808" customFormat="false" ht="9.75" hidden="false" customHeight="true" outlineLevel="0" collapsed="false">
      <c r="A808" s="44"/>
      <c r="B808" s="44"/>
      <c r="C808" s="44"/>
      <c r="D808" s="44"/>
      <c r="E808" s="45"/>
      <c r="F808" s="45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5"/>
      <c r="R808" s="44"/>
      <c r="S808" s="44"/>
      <c r="T808" s="44"/>
      <c r="U808" s="44"/>
      <c r="V808" s="44"/>
      <c r="W808" s="44"/>
      <c r="X808" s="44"/>
      <c r="Y808" s="44"/>
      <c r="Z808" s="44"/>
    </row>
    <row r="809" customFormat="false" ht="9.75" hidden="false" customHeight="true" outlineLevel="0" collapsed="false">
      <c r="A809" s="44"/>
      <c r="B809" s="44"/>
      <c r="C809" s="44"/>
      <c r="D809" s="44"/>
      <c r="E809" s="45"/>
      <c r="F809" s="45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5"/>
      <c r="R809" s="44"/>
      <c r="S809" s="44"/>
      <c r="T809" s="44"/>
      <c r="U809" s="44"/>
      <c r="V809" s="44"/>
      <c r="W809" s="44"/>
      <c r="X809" s="44"/>
      <c r="Y809" s="44"/>
      <c r="Z809" s="44"/>
    </row>
    <row r="810" customFormat="false" ht="9.75" hidden="false" customHeight="true" outlineLevel="0" collapsed="false">
      <c r="A810" s="44"/>
      <c r="B810" s="44"/>
      <c r="C810" s="44"/>
      <c r="D810" s="44"/>
      <c r="E810" s="45"/>
      <c r="F810" s="45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5"/>
      <c r="R810" s="44"/>
      <c r="S810" s="44"/>
      <c r="T810" s="44"/>
      <c r="U810" s="44"/>
      <c r="V810" s="44"/>
      <c r="W810" s="44"/>
      <c r="X810" s="44"/>
      <c r="Y810" s="44"/>
      <c r="Z810" s="44"/>
    </row>
    <row r="811" customFormat="false" ht="9.75" hidden="false" customHeight="true" outlineLevel="0" collapsed="false">
      <c r="A811" s="44"/>
      <c r="B811" s="44"/>
      <c r="C811" s="44"/>
      <c r="D811" s="44"/>
      <c r="E811" s="45"/>
      <c r="F811" s="45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5"/>
      <c r="R811" s="44"/>
      <c r="S811" s="44"/>
      <c r="T811" s="44"/>
      <c r="U811" s="44"/>
      <c r="V811" s="44"/>
      <c r="W811" s="44"/>
      <c r="X811" s="44"/>
      <c r="Y811" s="44"/>
      <c r="Z811" s="44"/>
    </row>
    <row r="812" customFormat="false" ht="9.75" hidden="false" customHeight="true" outlineLevel="0" collapsed="false">
      <c r="A812" s="44"/>
      <c r="B812" s="44"/>
      <c r="C812" s="44"/>
      <c r="D812" s="44"/>
      <c r="E812" s="45"/>
      <c r="F812" s="45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5"/>
      <c r="R812" s="44"/>
      <c r="S812" s="44"/>
      <c r="T812" s="44"/>
      <c r="U812" s="44"/>
      <c r="V812" s="44"/>
      <c r="W812" s="44"/>
      <c r="X812" s="44"/>
      <c r="Y812" s="44"/>
      <c r="Z812" s="44"/>
    </row>
    <row r="813" customFormat="false" ht="9.75" hidden="false" customHeight="true" outlineLevel="0" collapsed="false">
      <c r="A813" s="44"/>
      <c r="B813" s="44"/>
      <c r="C813" s="44"/>
      <c r="D813" s="44"/>
      <c r="E813" s="45"/>
      <c r="F813" s="45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5"/>
      <c r="R813" s="44"/>
      <c r="S813" s="44"/>
      <c r="T813" s="44"/>
      <c r="U813" s="44"/>
      <c r="V813" s="44"/>
      <c r="W813" s="44"/>
      <c r="X813" s="44"/>
      <c r="Y813" s="44"/>
      <c r="Z813" s="44"/>
    </row>
    <row r="814" customFormat="false" ht="9.75" hidden="false" customHeight="true" outlineLevel="0" collapsed="false">
      <c r="A814" s="44"/>
      <c r="B814" s="44"/>
      <c r="C814" s="44"/>
      <c r="D814" s="44"/>
      <c r="E814" s="45"/>
      <c r="F814" s="45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5"/>
      <c r="R814" s="44"/>
      <c r="S814" s="44"/>
      <c r="T814" s="44"/>
      <c r="U814" s="44"/>
      <c r="V814" s="44"/>
      <c r="W814" s="44"/>
      <c r="X814" s="44"/>
      <c r="Y814" s="44"/>
      <c r="Z814" s="44"/>
    </row>
    <row r="815" customFormat="false" ht="9.75" hidden="false" customHeight="true" outlineLevel="0" collapsed="false">
      <c r="A815" s="44"/>
      <c r="B815" s="44"/>
      <c r="C815" s="44"/>
      <c r="D815" s="44"/>
      <c r="E815" s="45"/>
      <c r="F815" s="45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5"/>
      <c r="R815" s="44"/>
      <c r="S815" s="44"/>
      <c r="T815" s="44"/>
      <c r="U815" s="44"/>
      <c r="V815" s="44"/>
      <c r="W815" s="44"/>
      <c r="X815" s="44"/>
      <c r="Y815" s="44"/>
      <c r="Z815" s="44"/>
    </row>
    <row r="816" customFormat="false" ht="9.75" hidden="false" customHeight="true" outlineLevel="0" collapsed="false">
      <c r="A816" s="44"/>
      <c r="B816" s="44"/>
      <c r="C816" s="44"/>
      <c r="D816" s="44"/>
      <c r="E816" s="45"/>
      <c r="F816" s="45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5"/>
      <c r="R816" s="44"/>
      <c r="S816" s="44"/>
      <c r="T816" s="44"/>
      <c r="U816" s="44"/>
      <c r="V816" s="44"/>
      <c r="W816" s="44"/>
      <c r="X816" s="44"/>
      <c r="Y816" s="44"/>
      <c r="Z816" s="44"/>
    </row>
    <row r="817" customFormat="false" ht="9.75" hidden="false" customHeight="true" outlineLevel="0" collapsed="false">
      <c r="A817" s="44"/>
      <c r="B817" s="44"/>
      <c r="C817" s="44"/>
      <c r="D817" s="44"/>
      <c r="E817" s="45"/>
      <c r="F817" s="45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5"/>
      <c r="R817" s="44"/>
      <c r="S817" s="44"/>
      <c r="T817" s="44"/>
      <c r="U817" s="44"/>
      <c r="V817" s="44"/>
      <c r="W817" s="44"/>
      <c r="X817" s="44"/>
      <c r="Y817" s="44"/>
      <c r="Z817" s="44"/>
    </row>
    <row r="818" customFormat="false" ht="9.75" hidden="false" customHeight="true" outlineLevel="0" collapsed="false">
      <c r="A818" s="44"/>
      <c r="B818" s="44"/>
      <c r="C818" s="44"/>
      <c r="D818" s="44"/>
      <c r="E818" s="45"/>
      <c r="F818" s="45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5"/>
      <c r="R818" s="44"/>
      <c r="S818" s="44"/>
      <c r="T818" s="44"/>
      <c r="U818" s="44"/>
      <c r="V818" s="44"/>
      <c r="W818" s="44"/>
      <c r="X818" s="44"/>
      <c r="Y818" s="44"/>
      <c r="Z818" s="44"/>
    </row>
    <row r="819" customFormat="false" ht="9.75" hidden="false" customHeight="true" outlineLevel="0" collapsed="false">
      <c r="A819" s="44"/>
      <c r="B819" s="44"/>
      <c r="C819" s="44"/>
      <c r="D819" s="44"/>
      <c r="E819" s="45"/>
      <c r="F819" s="45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5"/>
      <c r="R819" s="44"/>
      <c r="S819" s="44"/>
      <c r="T819" s="44"/>
      <c r="U819" s="44"/>
      <c r="V819" s="44"/>
      <c r="W819" s="44"/>
      <c r="X819" s="44"/>
      <c r="Y819" s="44"/>
      <c r="Z819" s="44"/>
    </row>
    <row r="820" customFormat="false" ht="9.75" hidden="false" customHeight="true" outlineLevel="0" collapsed="false">
      <c r="A820" s="44"/>
      <c r="B820" s="44"/>
      <c r="C820" s="44"/>
      <c r="D820" s="44"/>
      <c r="E820" s="45"/>
      <c r="F820" s="45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5"/>
      <c r="R820" s="44"/>
      <c r="S820" s="44"/>
      <c r="T820" s="44"/>
      <c r="U820" s="44"/>
      <c r="V820" s="44"/>
      <c r="W820" s="44"/>
      <c r="X820" s="44"/>
      <c r="Y820" s="44"/>
      <c r="Z820" s="44"/>
    </row>
    <row r="821" customFormat="false" ht="9.75" hidden="false" customHeight="true" outlineLevel="0" collapsed="false">
      <c r="A821" s="44"/>
      <c r="B821" s="44"/>
      <c r="C821" s="44"/>
      <c r="D821" s="44"/>
      <c r="E821" s="45"/>
      <c r="F821" s="45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5"/>
      <c r="R821" s="44"/>
      <c r="S821" s="44"/>
      <c r="T821" s="44"/>
      <c r="U821" s="44"/>
      <c r="V821" s="44"/>
      <c r="W821" s="44"/>
      <c r="X821" s="44"/>
      <c r="Y821" s="44"/>
      <c r="Z821" s="44"/>
    </row>
    <row r="822" customFormat="false" ht="9.75" hidden="false" customHeight="true" outlineLevel="0" collapsed="false">
      <c r="A822" s="44"/>
      <c r="B822" s="44"/>
      <c r="C822" s="44"/>
      <c r="D822" s="44"/>
      <c r="E822" s="45"/>
      <c r="F822" s="45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5"/>
      <c r="R822" s="44"/>
      <c r="S822" s="44"/>
      <c r="T822" s="44"/>
      <c r="U822" s="44"/>
      <c r="V822" s="44"/>
      <c r="W822" s="44"/>
      <c r="X822" s="44"/>
      <c r="Y822" s="44"/>
      <c r="Z822" s="44"/>
    </row>
    <row r="823" customFormat="false" ht="9.75" hidden="false" customHeight="true" outlineLevel="0" collapsed="false">
      <c r="A823" s="44"/>
      <c r="B823" s="44"/>
      <c r="C823" s="44"/>
      <c r="D823" s="44"/>
      <c r="E823" s="45"/>
      <c r="F823" s="45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5"/>
      <c r="R823" s="44"/>
      <c r="S823" s="44"/>
      <c r="T823" s="44"/>
      <c r="U823" s="44"/>
      <c r="V823" s="44"/>
      <c r="W823" s="44"/>
      <c r="X823" s="44"/>
      <c r="Y823" s="44"/>
      <c r="Z823" s="44"/>
    </row>
    <row r="824" customFormat="false" ht="9.75" hidden="false" customHeight="true" outlineLevel="0" collapsed="false">
      <c r="A824" s="44"/>
      <c r="B824" s="44"/>
      <c r="C824" s="44"/>
      <c r="D824" s="44"/>
      <c r="E824" s="45"/>
      <c r="F824" s="45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5"/>
      <c r="R824" s="44"/>
      <c r="S824" s="44"/>
      <c r="T824" s="44"/>
      <c r="U824" s="44"/>
      <c r="V824" s="44"/>
      <c r="W824" s="44"/>
      <c r="X824" s="44"/>
      <c r="Y824" s="44"/>
      <c r="Z824" s="44"/>
    </row>
    <row r="825" customFormat="false" ht="9.75" hidden="false" customHeight="true" outlineLevel="0" collapsed="false">
      <c r="A825" s="44"/>
      <c r="B825" s="44"/>
      <c r="C825" s="44"/>
      <c r="D825" s="44"/>
      <c r="E825" s="45"/>
      <c r="F825" s="45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5"/>
      <c r="R825" s="44"/>
      <c r="S825" s="44"/>
      <c r="T825" s="44"/>
      <c r="U825" s="44"/>
      <c r="V825" s="44"/>
      <c r="W825" s="44"/>
      <c r="X825" s="44"/>
      <c r="Y825" s="44"/>
      <c r="Z825" s="44"/>
    </row>
    <row r="826" customFormat="false" ht="9.75" hidden="false" customHeight="true" outlineLevel="0" collapsed="false">
      <c r="A826" s="44"/>
      <c r="B826" s="44"/>
      <c r="C826" s="44"/>
      <c r="D826" s="44"/>
      <c r="E826" s="45"/>
      <c r="F826" s="45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5"/>
      <c r="R826" s="44"/>
      <c r="S826" s="44"/>
      <c r="T826" s="44"/>
      <c r="U826" s="44"/>
      <c r="V826" s="44"/>
      <c r="W826" s="44"/>
      <c r="X826" s="44"/>
      <c r="Y826" s="44"/>
      <c r="Z826" s="44"/>
    </row>
    <row r="827" customFormat="false" ht="9.75" hidden="false" customHeight="true" outlineLevel="0" collapsed="false">
      <c r="A827" s="44"/>
      <c r="B827" s="44"/>
      <c r="C827" s="44"/>
      <c r="D827" s="44"/>
      <c r="E827" s="45"/>
      <c r="F827" s="45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5"/>
      <c r="R827" s="44"/>
      <c r="S827" s="44"/>
      <c r="T827" s="44"/>
      <c r="U827" s="44"/>
      <c r="V827" s="44"/>
      <c r="W827" s="44"/>
      <c r="X827" s="44"/>
      <c r="Y827" s="44"/>
      <c r="Z827" s="44"/>
    </row>
    <row r="828" customFormat="false" ht="9.75" hidden="false" customHeight="true" outlineLevel="0" collapsed="false">
      <c r="A828" s="44"/>
      <c r="B828" s="44"/>
      <c r="C828" s="44"/>
      <c r="D828" s="44"/>
      <c r="E828" s="45"/>
      <c r="F828" s="45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5"/>
      <c r="R828" s="44"/>
      <c r="S828" s="44"/>
      <c r="T828" s="44"/>
      <c r="U828" s="44"/>
      <c r="V828" s="44"/>
      <c r="W828" s="44"/>
      <c r="X828" s="44"/>
      <c r="Y828" s="44"/>
      <c r="Z828" s="44"/>
    </row>
    <row r="829" customFormat="false" ht="9.75" hidden="false" customHeight="true" outlineLevel="0" collapsed="false">
      <c r="A829" s="44"/>
      <c r="B829" s="44"/>
      <c r="C829" s="44"/>
      <c r="D829" s="44"/>
      <c r="E829" s="45"/>
      <c r="F829" s="45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5"/>
      <c r="R829" s="44"/>
      <c r="S829" s="44"/>
      <c r="T829" s="44"/>
      <c r="U829" s="44"/>
      <c r="V829" s="44"/>
      <c r="W829" s="44"/>
      <c r="X829" s="44"/>
      <c r="Y829" s="44"/>
      <c r="Z829" s="44"/>
    </row>
    <row r="830" customFormat="false" ht="9.75" hidden="false" customHeight="true" outlineLevel="0" collapsed="false">
      <c r="A830" s="44"/>
      <c r="B830" s="44"/>
      <c r="C830" s="44"/>
      <c r="D830" s="44"/>
      <c r="E830" s="45"/>
      <c r="F830" s="45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5"/>
      <c r="R830" s="44"/>
      <c r="S830" s="44"/>
      <c r="T830" s="44"/>
      <c r="U830" s="44"/>
      <c r="V830" s="44"/>
      <c r="W830" s="44"/>
      <c r="X830" s="44"/>
      <c r="Y830" s="44"/>
      <c r="Z830" s="44"/>
    </row>
    <row r="831" customFormat="false" ht="9.75" hidden="false" customHeight="true" outlineLevel="0" collapsed="false">
      <c r="A831" s="44"/>
      <c r="B831" s="44"/>
      <c r="C831" s="44"/>
      <c r="D831" s="44"/>
      <c r="E831" s="45"/>
      <c r="F831" s="45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5"/>
      <c r="R831" s="44"/>
      <c r="S831" s="44"/>
      <c r="T831" s="44"/>
      <c r="U831" s="44"/>
      <c r="V831" s="44"/>
      <c r="W831" s="44"/>
      <c r="X831" s="44"/>
      <c r="Y831" s="44"/>
      <c r="Z831" s="44"/>
    </row>
    <row r="832" customFormat="false" ht="9.75" hidden="false" customHeight="true" outlineLevel="0" collapsed="false">
      <c r="A832" s="44"/>
      <c r="B832" s="44"/>
      <c r="C832" s="44"/>
      <c r="D832" s="44"/>
      <c r="E832" s="45"/>
      <c r="F832" s="45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5"/>
      <c r="R832" s="44"/>
      <c r="S832" s="44"/>
      <c r="T832" s="44"/>
      <c r="U832" s="44"/>
      <c r="V832" s="44"/>
      <c r="W832" s="44"/>
      <c r="X832" s="44"/>
      <c r="Y832" s="44"/>
      <c r="Z832" s="44"/>
    </row>
    <row r="833" customFormat="false" ht="9.75" hidden="false" customHeight="true" outlineLevel="0" collapsed="false">
      <c r="A833" s="44"/>
      <c r="B833" s="44"/>
      <c r="C833" s="44"/>
      <c r="D833" s="44"/>
      <c r="E833" s="45"/>
      <c r="F833" s="45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5"/>
      <c r="R833" s="44"/>
      <c r="S833" s="44"/>
      <c r="T833" s="44"/>
      <c r="U833" s="44"/>
      <c r="V833" s="44"/>
      <c r="W833" s="44"/>
      <c r="X833" s="44"/>
      <c r="Y833" s="44"/>
      <c r="Z833" s="44"/>
    </row>
    <row r="834" customFormat="false" ht="9.75" hidden="false" customHeight="true" outlineLevel="0" collapsed="false">
      <c r="A834" s="44"/>
      <c r="B834" s="44"/>
      <c r="C834" s="44"/>
      <c r="D834" s="44"/>
      <c r="E834" s="45"/>
      <c r="F834" s="45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5"/>
      <c r="R834" s="44"/>
      <c r="S834" s="44"/>
      <c r="T834" s="44"/>
      <c r="U834" s="44"/>
      <c r="V834" s="44"/>
      <c r="W834" s="44"/>
      <c r="X834" s="44"/>
      <c r="Y834" s="44"/>
      <c r="Z834" s="44"/>
    </row>
    <row r="835" customFormat="false" ht="9.75" hidden="false" customHeight="true" outlineLevel="0" collapsed="false">
      <c r="A835" s="44"/>
      <c r="B835" s="44"/>
      <c r="C835" s="44"/>
      <c r="D835" s="44"/>
      <c r="E835" s="45"/>
      <c r="F835" s="45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5"/>
      <c r="R835" s="44"/>
      <c r="S835" s="44"/>
      <c r="T835" s="44"/>
      <c r="U835" s="44"/>
      <c r="V835" s="44"/>
      <c r="W835" s="44"/>
      <c r="X835" s="44"/>
      <c r="Y835" s="44"/>
      <c r="Z835" s="44"/>
    </row>
    <row r="836" customFormat="false" ht="9.75" hidden="false" customHeight="true" outlineLevel="0" collapsed="false">
      <c r="A836" s="44"/>
      <c r="B836" s="44"/>
      <c r="C836" s="44"/>
      <c r="D836" s="44"/>
      <c r="E836" s="45"/>
      <c r="F836" s="45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5"/>
      <c r="R836" s="44"/>
      <c r="S836" s="44"/>
      <c r="T836" s="44"/>
      <c r="U836" s="44"/>
      <c r="V836" s="44"/>
      <c r="W836" s="44"/>
      <c r="X836" s="44"/>
      <c r="Y836" s="44"/>
      <c r="Z836" s="44"/>
    </row>
    <row r="837" customFormat="false" ht="9.75" hidden="false" customHeight="true" outlineLevel="0" collapsed="false">
      <c r="A837" s="44"/>
      <c r="B837" s="44"/>
      <c r="C837" s="44"/>
      <c r="D837" s="44"/>
      <c r="E837" s="45"/>
      <c r="F837" s="45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5"/>
      <c r="R837" s="44"/>
      <c r="S837" s="44"/>
      <c r="T837" s="44"/>
      <c r="U837" s="44"/>
      <c r="V837" s="44"/>
      <c r="W837" s="44"/>
      <c r="X837" s="44"/>
      <c r="Y837" s="44"/>
      <c r="Z837" s="44"/>
    </row>
    <row r="838" customFormat="false" ht="9.75" hidden="false" customHeight="true" outlineLevel="0" collapsed="false">
      <c r="A838" s="44"/>
      <c r="B838" s="44"/>
      <c r="C838" s="44"/>
      <c r="D838" s="44"/>
      <c r="E838" s="45"/>
      <c r="F838" s="45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5"/>
      <c r="R838" s="44"/>
      <c r="S838" s="44"/>
      <c r="T838" s="44"/>
      <c r="U838" s="44"/>
      <c r="V838" s="44"/>
      <c r="W838" s="44"/>
      <c r="X838" s="44"/>
      <c r="Y838" s="44"/>
      <c r="Z838" s="44"/>
    </row>
    <row r="839" customFormat="false" ht="9.75" hidden="false" customHeight="true" outlineLevel="0" collapsed="false">
      <c r="A839" s="44"/>
      <c r="B839" s="44"/>
      <c r="C839" s="44"/>
      <c r="D839" s="44"/>
      <c r="E839" s="45"/>
      <c r="F839" s="45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5"/>
      <c r="R839" s="44"/>
      <c r="S839" s="44"/>
      <c r="T839" s="44"/>
      <c r="U839" s="44"/>
      <c r="V839" s="44"/>
      <c r="W839" s="44"/>
      <c r="X839" s="44"/>
      <c r="Y839" s="44"/>
      <c r="Z839" s="44"/>
    </row>
    <row r="840" customFormat="false" ht="9.75" hidden="false" customHeight="true" outlineLevel="0" collapsed="false">
      <c r="A840" s="44"/>
      <c r="B840" s="44"/>
      <c r="C840" s="44"/>
      <c r="D840" s="44"/>
      <c r="E840" s="45"/>
      <c r="F840" s="45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5"/>
      <c r="R840" s="44"/>
      <c r="S840" s="44"/>
      <c r="T840" s="44"/>
      <c r="U840" s="44"/>
      <c r="V840" s="44"/>
      <c r="W840" s="44"/>
      <c r="X840" s="44"/>
      <c r="Y840" s="44"/>
      <c r="Z840" s="44"/>
    </row>
    <row r="841" customFormat="false" ht="9.75" hidden="false" customHeight="true" outlineLevel="0" collapsed="false">
      <c r="A841" s="44"/>
      <c r="B841" s="44"/>
      <c r="C841" s="44"/>
      <c r="D841" s="44"/>
      <c r="E841" s="45"/>
      <c r="F841" s="45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5"/>
      <c r="R841" s="44"/>
      <c r="S841" s="44"/>
      <c r="T841" s="44"/>
      <c r="U841" s="44"/>
      <c r="V841" s="44"/>
      <c r="W841" s="44"/>
      <c r="X841" s="44"/>
      <c r="Y841" s="44"/>
      <c r="Z841" s="44"/>
    </row>
    <row r="842" customFormat="false" ht="9.75" hidden="false" customHeight="true" outlineLevel="0" collapsed="false">
      <c r="A842" s="44"/>
      <c r="B842" s="44"/>
      <c r="C842" s="44"/>
      <c r="D842" s="44"/>
      <c r="E842" s="45"/>
      <c r="F842" s="45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5"/>
      <c r="R842" s="44"/>
      <c r="S842" s="44"/>
      <c r="T842" s="44"/>
      <c r="U842" s="44"/>
      <c r="V842" s="44"/>
      <c r="W842" s="44"/>
      <c r="X842" s="44"/>
      <c r="Y842" s="44"/>
      <c r="Z842" s="44"/>
    </row>
    <row r="843" customFormat="false" ht="9.75" hidden="false" customHeight="true" outlineLevel="0" collapsed="false">
      <c r="A843" s="44"/>
      <c r="B843" s="44"/>
      <c r="C843" s="44"/>
      <c r="D843" s="44"/>
      <c r="E843" s="45"/>
      <c r="F843" s="45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5"/>
      <c r="R843" s="44"/>
      <c r="S843" s="44"/>
      <c r="T843" s="44"/>
      <c r="U843" s="44"/>
      <c r="V843" s="44"/>
      <c r="W843" s="44"/>
      <c r="X843" s="44"/>
      <c r="Y843" s="44"/>
      <c r="Z843" s="44"/>
    </row>
    <row r="844" customFormat="false" ht="9.75" hidden="false" customHeight="true" outlineLevel="0" collapsed="false">
      <c r="A844" s="44"/>
      <c r="B844" s="44"/>
      <c r="C844" s="44"/>
      <c r="D844" s="44"/>
      <c r="E844" s="45"/>
      <c r="F844" s="45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5"/>
      <c r="R844" s="44"/>
      <c r="S844" s="44"/>
      <c r="T844" s="44"/>
      <c r="U844" s="44"/>
      <c r="V844" s="44"/>
      <c r="W844" s="44"/>
      <c r="X844" s="44"/>
      <c r="Y844" s="44"/>
      <c r="Z844" s="44"/>
    </row>
    <row r="845" customFormat="false" ht="9.75" hidden="false" customHeight="true" outlineLevel="0" collapsed="false">
      <c r="A845" s="44"/>
      <c r="B845" s="44"/>
      <c r="C845" s="44"/>
      <c r="D845" s="44"/>
      <c r="E845" s="45"/>
      <c r="F845" s="45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5"/>
      <c r="R845" s="44"/>
      <c r="S845" s="44"/>
      <c r="T845" s="44"/>
      <c r="U845" s="44"/>
      <c r="V845" s="44"/>
      <c r="W845" s="44"/>
      <c r="X845" s="44"/>
      <c r="Y845" s="44"/>
      <c r="Z845" s="44"/>
    </row>
    <row r="846" customFormat="false" ht="9.75" hidden="false" customHeight="true" outlineLevel="0" collapsed="false">
      <c r="A846" s="44"/>
      <c r="B846" s="44"/>
      <c r="C846" s="44"/>
      <c r="D846" s="44"/>
      <c r="E846" s="45"/>
      <c r="F846" s="45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5"/>
      <c r="R846" s="44"/>
      <c r="S846" s="44"/>
      <c r="T846" s="44"/>
      <c r="U846" s="44"/>
      <c r="V846" s="44"/>
      <c r="W846" s="44"/>
      <c r="X846" s="44"/>
      <c r="Y846" s="44"/>
      <c r="Z846" s="44"/>
    </row>
    <row r="847" customFormat="false" ht="9.75" hidden="false" customHeight="true" outlineLevel="0" collapsed="false">
      <c r="A847" s="44"/>
      <c r="B847" s="44"/>
      <c r="C847" s="44"/>
      <c r="D847" s="44"/>
      <c r="E847" s="45"/>
      <c r="F847" s="45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5"/>
      <c r="R847" s="44"/>
      <c r="S847" s="44"/>
      <c r="T847" s="44"/>
      <c r="U847" s="44"/>
      <c r="V847" s="44"/>
      <c r="W847" s="44"/>
      <c r="X847" s="44"/>
      <c r="Y847" s="44"/>
      <c r="Z847" s="44"/>
    </row>
    <row r="848" customFormat="false" ht="9.75" hidden="false" customHeight="true" outlineLevel="0" collapsed="false">
      <c r="A848" s="44"/>
      <c r="B848" s="44"/>
      <c r="C848" s="44"/>
      <c r="D848" s="44"/>
      <c r="E848" s="45"/>
      <c r="F848" s="45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5"/>
      <c r="R848" s="44"/>
      <c r="S848" s="44"/>
      <c r="T848" s="44"/>
      <c r="U848" s="44"/>
      <c r="V848" s="44"/>
      <c r="W848" s="44"/>
      <c r="X848" s="44"/>
      <c r="Y848" s="44"/>
      <c r="Z848" s="44"/>
    </row>
    <row r="849" customFormat="false" ht="9.75" hidden="false" customHeight="true" outlineLevel="0" collapsed="false">
      <c r="A849" s="44"/>
      <c r="B849" s="44"/>
      <c r="C849" s="44"/>
      <c r="D849" s="44"/>
      <c r="E849" s="45"/>
      <c r="F849" s="45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5"/>
      <c r="R849" s="44"/>
      <c r="S849" s="44"/>
      <c r="T849" s="44"/>
      <c r="U849" s="44"/>
      <c r="V849" s="44"/>
      <c r="W849" s="44"/>
      <c r="X849" s="44"/>
      <c r="Y849" s="44"/>
      <c r="Z849" s="44"/>
    </row>
    <row r="850" customFormat="false" ht="9.75" hidden="false" customHeight="true" outlineLevel="0" collapsed="false">
      <c r="A850" s="44"/>
      <c r="B850" s="44"/>
      <c r="C850" s="44"/>
      <c r="D850" s="44"/>
      <c r="E850" s="45"/>
      <c r="F850" s="45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5"/>
      <c r="R850" s="44"/>
      <c r="S850" s="44"/>
      <c r="T850" s="44"/>
      <c r="U850" s="44"/>
      <c r="V850" s="44"/>
      <c r="W850" s="44"/>
      <c r="X850" s="44"/>
      <c r="Y850" s="44"/>
      <c r="Z850" s="44"/>
    </row>
    <row r="851" customFormat="false" ht="9.75" hidden="false" customHeight="true" outlineLevel="0" collapsed="false">
      <c r="A851" s="44"/>
      <c r="B851" s="44"/>
      <c r="C851" s="44"/>
      <c r="D851" s="44"/>
      <c r="E851" s="45"/>
      <c r="F851" s="45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5"/>
      <c r="R851" s="44"/>
      <c r="S851" s="44"/>
      <c r="T851" s="44"/>
      <c r="U851" s="44"/>
      <c r="V851" s="44"/>
      <c r="W851" s="44"/>
      <c r="X851" s="44"/>
      <c r="Y851" s="44"/>
      <c r="Z851" s="44"/>
    </row>
    <row r="852" customFormat="false" ht="9.75" hidden="false" customHeight="true" outlineLevel="0" collapsed="false">
      <c r="A852" s="44"/>
      <c r="B852" s="44"/>
      <c r="C852" s="44"/>
      <c r="D852" s="44"/>
      <c r="E852" s="45"/>
      <c r="F852" s="45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5"/>
      <c r="R852" s="44"/>
      <c r="S852" s="44"/>
      <c r="T852" s="44"/>
      <c r="U852" s="44"/>
      <c r="V852" s="44"/>
      <c r="W852" s="44"/>
      <c r="X852" s="44"/>
      <c r="Y852" s="44"/>
      <c r="Z852" s="44"/>
    </row>
    <row r="853" customFormat="false" ht="9.75" hidden="false" customHeight="true" outlineLevel="0" collapsed="false">
      <c r="A853" s="44"/>
      <c r="B853" s="44"/>
      <c r="C853" s="44"/>
      <c r="D853" s="44"/>
      <c r="E853" s="45"/>
      <c r="F853" s="45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5"/>
      <c r="R853" s="44"/>
      <c r="S853" s="44"/>
      <c r="T853" s="44"/>
      <c r="U853" s="44"/>
      <c r="V853" s="44"/>
      <c r="W853" s="44"/>
      <c r="X853" s="44"/>
      <c r="Y853" s="44"/>
      <c r="Z853" s="44"/>
    </row>
    <row r="854" customFormat="false" ht="9.75" hidden="false" customHeight="true" outlineLevel="0" collapsed="false">
      <c r="A854" s="44"/>
      <c r="B854" s="44"/>
      <c r="C854" s="44"/>
      <c r="D854" s="44"/>
      <c r="E854" s="45"/>
      <c r="F854" s="45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5"/>
      <c r="R854" s="44"/>
      <c r="S854" s="44"/>
      <c r="T854" s="44"/>
      <c r="U854" s="44"/>
      <c r="V854" s="44"/>
      <c r="W854" s="44"/>
      <c r="X854" s="44"/>
      <c r="Y854" s="44"/>
      <c r="Z854" s="44"/>
    </row>
    <row r="855" customFormat="false" ht="9.75" hidden="false" customHeight="true" outlineLevel="0" collapsed="false">
      <c r="A855" s="44"/>
      <c r="B855" s="44"/>
      <c r="C855" s="44"/>
      <c r="D855" s="44"/>
      <c r="E855" s="45"/>
      <c r="F855" s="45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5"/>
      <c r="R855" s="44"/>
      <c r="S855" s="44"/>
      <c r="T855" s="44"/>
      <c r="U855" s="44"/>
      <c r="V855" s="44"/>
      <c r="W855" s="44"/>
      <c r="X855" s="44"/>
      <c r="Y855" s="44"/>
      <c r="Z855" s="44"/>
    </row>
    <row r="856" customFormat="false" ht="9.75" hidden="false" customHeight="true" outlineLevel="0" collapsed="false">
      <c r="A856" s="44"/>
      <c r="B856" s="44"/>
      <c r="C856" s="44"/>
      <c r="D856" s="44"/>
      <c r="E856" s="45"/>
      <c r="F856" s="45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5"/>
      <c r="R856" s="44"/>
      <c r="S856" s="44"/>
      <c r="T856" s="44"/>
      <c r="U856" s="44"/>
      <c r="V856" s="44"/>
      <c r="W856" s="44"/>
      <c r="X856" s="44"/>
      <c r="Y856" s="44"/>
      <c r="Z856" s="44"/>
    </row>
    <row r="857" customFormat="false" ht="9.75" hidden="false" customHeight="true" outlineLevel="0" collapsed="false">
      <c r="A857" s="44"/>
      <c r="B857" s="44"/>
      <c r="C857" s="44"/>
      <c r="D857" s="44"/>
      <c r="E857" s="45"/>
      <c r="F857" s="45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5"/>
      <c r="R857" s="44"/>
      <c r="S857" s="44"/>
      <c r="T857" s="44"/>
      <c r="U857" s="44"/>
      <c r="V857" s="44"/>
      <c r="W857" s="44"/>
      <c r="X857" s="44"/>
      <c r="Y857" s="44"/>
      <c r="Z857" s="44"/>
    </row>
    <row r="858" customFormat="false" ht="9.75" hidden="false" customHeight="true" outlineLevel="0" collapsed="false">
      <c r="A858" s="44"/>
      <c r="B858" s="44"/>
      <c r="C858" s="44"/>
      <c r="D858" s="44"/>
      <c r="E858" s="45"/>
      <c r="F858" s="45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5"/>
      <c r="R858" s="44"/>
      <c r="S858" s="44"/>
      <c r="T858" s="44"/>
      <c r="U858" s="44"/>
      <c r="V858" s="44"/>
      <c r="W858" s="44"/>
      <c r="X858" s="44"/>
      <c r="Y858" s="44"/>
      <c r="Z858" s="44"/>
    </row>
    <row r="859" customFormat="false" ht="9.75" hidden="false" customHeight="true" outlineLevel="0" collapsed="false">
      <c r="A859" s="44"/>
      <c r="B859" s="44"/>
      <c r="C859" s="44"/>
      <c r="D859" s="44"/>
      <c r="E859" s="45"/>
      <c r="F859" s="45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5"/>
      <c r="R859" s="44"/>
      <c r="S859" s="44"/>
      <c r="T859" s="44"/>
      <c r="U859" s="44"/>
      <c r="V859" s="44"/>
      <c r="W859" s="44"/>
      <c r="X859" s="44"/>
      <c r="Y859" s="44"/>
      <c r="Z859" s="44"/>
    </row>
    <row r="860" customFormat="false" ht="9.75" hidden="false" customHeight="true" outlineLevel="0" collapsed="false">
      <c r="A860" s="44"/>
      <c r="B860" s="44"/>
      <c r="C860" s="44"/>
      <c r="D860" s="44"/>
      <c r="E860" s="45"/>
      <c r="F860" s="45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5"/>
      <c r="R860" s="44"/>
      <c r="S860" s="44"/>
      <c r="T860" s="44"/>
      <c r="U860" s="44"/>
      <c r="V860" s="44"/>
      <c r="W860" s="44"/>
      <c r="X860" s="44"/>
      <c r="Y860" s="44"/>
      <c r="Z860" s="44"/>
    </row>
    <row r="861" customFormat="false" ht="9.75" hidden="false" customHeight="true" outlineLevel="0" collapsed="false">
      <c r="A861" s="44"/>
      <c r="B861" s="44"/>
      <c r="C861" s="44"/>
      <c r="D861" s="44"/>
      <c r="E861" s="45"/>
      <c r="F861" s="45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5"/>
      <c r="R861" s="44"/>
      <c r="S861" s="44"/>
      <c r="T861" s="44"/>
      <c r="U861" s="44"/>
      <c r="V861" s="44"/>
      <c r="W861" s="44"/>
      <c r="X861" s="44"/>
      <c r="Y861" s="44"/>
      <c r="Z861" s="44"/>
    </row>
    <row r="862" customFormat="false" ht="9.75" hidden="false" customHeight="true" outlineLevel="0" collapsed="false">
      <c r="A862" s="44"/>
      <c r="B862" s="44"/>
      <c r="C862" s="44"/>
      <c r="D862" s="44"/>
      <c r="E862" s="45"/>
      <c r="F862" s="45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5"/>
      <c r="R862" s="44"/>
      <c r="S862" s="44"/>
      <c r="T862" s="44"/>
      <c r="U862" s="44"/>
      <c r="V862" s="44"/>
      <c r="W862" s="44"/>
      <c r="X862" s="44"/>
      <c r="Y862" s="44"/>
      <c r="Z862" s="44"/>
    </row>
    <row r="863" customFormat="false" ht="9.75" hidden="false" customHeight="true" outlineLevel="0" collapsed="false">
      <c r="A863" s="44"/>
      <c r="B863" s="44"/>
      <c r="C863" s="44"/>
      <c r="D863" s="44"/>
      <c r="E863" s="45"/>
      <c r="F863" s="45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5"/>
      <c r="R863" s="44"/>
      <c r="S863" s="44"/>
      <c r="T863" s="44"/>
      <c r="U863" s="44"/>
      <c r="V863" s="44"/>
      <c r="W863" s="44"/>
      <c r="X863" s="44"/>
      <c r="Y863" s="44"/>
      <c r="Z863" s="44"/>
    </row>
    <row r="864" customFormat="false" ht="9.75" hidden="false" customHeight="true" outlineLevel="0" collapsed="false">
      <c r="A864" s="44"/>
      <c r="B864" s="44"/>
      <c r="C864" s="44"/>
      <c r="D864" s="44"/>
      <c r="E864" s="45"/>
      <c r="F864" s="45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5"/>
      <c r="R864" s="44"/>
      <c r="S864" s="44"/>
      <c r="T864" s="44"/>
      <c r="U864" s="44"/>
      <c r="V864" s="44"/>
      <c r="W864" s="44"/>
      <c r="X864" s="44"/>
      <c r="Y864" s="44"/>
      <c r="Z864" s="44"/>
    </row>
    <row r="865" customFormat="false" ht="9.75" hidden="false" customHeight="true" outlineLevel="0" collapsed="false">
      <c r="A865" s="44"/>
      <c r="B865" s="44"/>
      <c r="C865" s="44"/>
      <c r="D865" s="44"/>
      <c r="E865" s="45"/>
      <c r="F865" s="45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5"/>
      <c r="R865" s="44"/>
      <c r="S865" s="44"/>
      <c r="T865" s="44"/>
      <c r="U865" s="44"/>
      <c r="V865" s="44"/>
      <c r="W865" s="44"/>
      <c r="X865" s="44"/>
      <c r="Y865" s="44"/>
      <c r="Z865" s="44"/>
    </row>
    <row r="866" customFormat="false" ht="9.75" hidden="false" customHeight="true" outlineLevel="0" collapsed="false">
      <c r="A866" s="44"/>
      <c r="B866" s="44"/>
      <c r="C866" s="44"/>
      <c r="D866" s="44"/>
      <c r="E866" s="45"/>
      <c r="F866" s="45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5"/>
      <c r="R866" s="44"/>
      <c r="S866" s="44"/>
      <c r="T866" s="44"/>
      <c r="U866" s="44"/>
      <c r="V866" s="44"/>
      <c r="W866" s="44"/>
      <c r="X866" s="44"/>
      <c r="Y866" s="44"/>
      <c r="Z866" s="44"/>
    </row>
    <row r="867" customFormat="false" ht="9.75" hidden="false" customHeight="true" outlineLevel="0" collapsed="false">
      <c r="A867" s="44"/>
      <c r="B867" s="44"/>
      <c r="C867" s="44"/>
      <c r="D867" s="44"/>
      <c r="E867" s="45"/>
      <c r="F867" s="45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5"/>
      <c r="R867" s="44"/>
      <c r="S867" s="44"/>
      <c r="T867" s="44"/>
      <c r="U867" s="44"/>
      <c r="V867" s="44"/>
      <c r="W867" s="44"/>
      <c r="X867" s="44"/>
      <c r="Y867" s="44"/>
      <c r="Z867" s="44"/>
    </row>
    <row r="868" customFormat="false" ht="9.75" hidden="false" customHeight="true" outlineLevel="0" collapsed="false">
      <c r="A868" s="44"/>
      <c r="B868" s="44"/>
      <c r="C868" s="44"/>
      <c r="D868" s="44"/>
      <c r="E868" s="45"/>
      <c r="F868" s="45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5"/>
      <c r="R868" s="44"/>
      <c r="S868" s="44"/>
      <c r="T868" s="44"/>
      <c r="U868" s="44"/>
      <c r="V868" s="44"/>
      <c r="W868" s="44"/>
      <c r="X868" s="44"/>
      <c r="Y868" s="44"/>
      <c r="Z868" s="44"/>
    </row>
    <row r="869" customFormat="false" ht="9.75" hidden="false" customHeight="true" outlineLevel="0" collapsed="false">
      <c r="A869" s="44"/>
      <c r="B869" s="44"/>
      <c r="C869" s="44"/>
      <c r="D869" s="44"/>
      <c r="E869" s="45"/>
      <c r="F869" s="45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5"/>
      <c r="R869" s="44"/>
      <c r="S869" s="44"/>
      <c r="T869" s="44"/>
      <c r="U869" s="44"/>
      <c r="V869" s="44"/>
      <c r="W869" s="44"/>
      <c r="X869" s="44"/>
      <c r="Y869" s="44"/>
      <c r="Z869" s="44"/>
    </row>
    <row r="870" customFormat="false" ht="9.75" hidden="false" customHeight="true" outlineLevel="0" collapsed="false">
      <c r="A870" s="44"/>
      <c r="B870" s="44"/>
      <c r="C870" s="44"/>
      <c r="D870" s="44"/>
      <c r="E870" s="45"/>
      <c r="F870" s="45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5"/>
      <c r="R870" s="44"/>
      <c r="S870" s="44"/>
      <c r="T870" s="44"/>
      <c r="U870" s="44"/>
      <c r="V870" s="44"/>
      <c r="W870" s="44"/>
      <c r="X870" s="44"/>
      <c r="Y870" s="44"/>
      <c r="Z870" s="44"/>
    </row>
    <row r="871" customFormat="false" ht="9.75" hidden="false" customHeight="true" outlineLevel="0" collapsed="false">
      <c r="A871" s="44"/>
      <c r="B871" s="44"/>
      <c r="C871" s="44"/>
      <c r="D871" s="44"/>
      <c r="E871" s="45"/>
      <c r="F871" s="45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5"/>
      <c r="R871" s="44"/>
      <c r="S871" s="44"/>
      <c r="T871" s="44"/>
      <c r="U871" s="44"/>
      <c r="V871" s="44"/>
      <c r="W871" s="44"/>
      <c r="X871" s="44"/>
      <c r="Y871" s="44"/>
      <c r="Z871" s="44"/>
    </row>
    <row r="872" customFormat="false" ht="9.75" hidden="false" customHeight="true" outlineLevel="0" collapsed="false">
      <c r="A872" s="44"/>
      <c r="B872" s="44"/>
      <c r="C872" s="44"/>
      <c r="D872" s="44"/>
      <c r="E872" s="45"/>
      <c r="F872" s="45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5"/>
      <c r="R872" s="44"/>
      <c r="S872" s="44"/>
      <c r="T872" s="44"/>
      <c r="U872" s="44"/>
      <c r="V872" s="44"/>
      <c r="W872" s="44"/>
      <c r="X872" s="44"/>
      <c r="Y872" s="44"/>
      <c r="Z872" s="44"/>
    </row>
    <row r="873" customFormat="false" ht="9.75" hidden="false" customHeight="true" outlineLevel="0" collapsed="false">
      <c r="A873" s="44"/>
      <c r="B873" s="44"/>
      <c r="C873" s="44"/>
      <c r="D873" s="44"/>
      <c r="E873" s="45"/>
      <c r="F873" s="45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5"/>
      <c r="R873" s="44"/>
      <c r="S873" s="44"/>
      <c r="T873" s="44"/>
      <c r="U873" s="44"/>
      <c r="V873" s="44"/>
      <c r="W873" s="44"/>
      <c r="X873" s="44"/>
      <c r="Y873" s="44"/>
      <c r="Z873" s="44"/>
    </row>
    <row r="874" customFormat="false" ht="9.75" hidden="false" customHeight="true" outlineLevel="0" collapsed="false">
      <c r="A874" s="44"/>
      <c r="B874" s="44"/>
      <c r="C874" s="44"/>
      <c r="D874" s="44"/>
      <c r="E874" s="45"/>
      <c r="F874" s="45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5"/>
      <c r="R874" s="44"/>
      <c r="S874" s="44"/>
      <c r="T874" s="44"/>
      <c r="U874" s="44"/>
      <c r="V874" s="44"/>
      <c r="W874" s="44"/>
      <c r="X874" s="44"/>
      <c r="Y874" s="44"/>
      <c r="Z874" s="44"/>
    </row>
    <row r="875" customFormat="false" ht="9.75" hidden="false" customHeight="true" outlineLevel="0" collapsed="false">
      <c r="A875" s="44"/>
      <c r="B875" s="44"/>
      <c r="C875" s="44"/>
      <c r="D875" s="44"/>
      <c r="E875" s="45"/>
      <c r="F875" s="45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5"/>
      <c r="R875" s="44"/>
      <c r="S875" s="44"/>
      <c r="T875" s="44"/>
      <c r="U875" s="44"/>
      <c r="V875" s="44"/>
      <c r="W875" s="44"/>
      <c r="X875" s="44"/>
      <c r="Y875" s="44"/>
      <c r="Z875" s="44"/>
    </row>
    <row r="876" customFormat="false" ht="9.75" hidden="false" customHeight="true" outlineLevel="0" collapsed="false">
      <c r="A876" s="44"/>
      <c r="B876" s="44"/>
      <c r="C876" s="44"/>
      <c r="D876" s="44"/>
      <c r="E876" s="45"/>
      <c r="F876" s="45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5"/>
      <c r="R876" s="44"/>
      <c r="S876" s="44"/>
      <c r="T876" s="44"/>
      <c r="U876" s="44"/>
      <c r="V876" s="44"/>
      <c r="W876" s="44"/>
      <c r="X876" s="44"/>
      <c r="Y876" s="44"/>
      <c r="Z876" s="44"/>
    </row>
    <row r="877" customFormat="false" ht="9.75" hidden="false" customHeight="true" outlineLevel="0" collapsed="false">
      <c r="A877" s="44"/>
      <c r="B877" s="44"/>
      <c r="C877" s="44"/>
      <c r="D877" s="44"/>
      <c r="E877" s="45"/>
      <c r="F877" s="45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5"/>
      <c r="R877" s="44"/>
      <c r="S877" s="44"/>
      <c r="T877" s="44"/>
      <c r="U877" s="44"/>
      <c r="V877" s="44"/>
      <c r="W877" s="44"/>
      <c r="X877" s="44"/>
      <c r="Y877" s="44"/>
      <c r="Z877" s="44"/>
    </row>
    <row r="878" customFormat="false" ht="9.75" hidden="false" customHeight="true" outlineLevel="0" collapsed="false">
      <c r="A878" s="44"/>
      <c r="B878" s="44"/>
      <c r="C878" s="44"/>
      <c r="D878" s="44"/>
      <c r="E878" s="45"/>
      <c r="F878" s="45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5"/>
      <c r="R878" s="44"/>
      <c r="S878" s="44"/>
      <c r="T878" s="44"/>
      <c r="U878" s="44"/>
      <c r="V878" s="44"/>
      <c r="W878" s="44"/>
      <c r="X878" s="44"/>
      <c r="Y878" s="44"/>
      <c r="Z878" s="44"/>
    </row>
    <row r="879" customFormat="false" ht="9.75" hidden="false" customHeight="true" outlineLevel="0" collapsed="false">
      <c r="A879" s="44"/>
      <c r="B879" s="44"/>
      <c r="C879" s="44"/>
      <c r="D879" s="44"/>
      <c r="E879" s="45"/>
      <c r="F879" s="45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5"/>
      <c r="R879" s="44"/>
      <c r="S879" s="44"/>
      <c r="T879" s="44"/>
      <c r="U879" s="44"/>
      <c r="V879" s="44"/>
      <c r="W879" s="44"/>
      <c r="X879" s="44"/>
      <c r="Y879" s="44"/>
      <c r="Z879" s="44"/>
    </row>
    <row r="880" customFormat="false" ht="9.75" hidden="false" customHeight="true" outlineLevel="0" collapsed="false">
      <c r="A880" s="44"/>
      <c r="B880" s="44"/>
      <c r="C880" s="44"/>
      <c r="D880" s="44"/>
      <c r="E880" s="45"/>
      <c r="F880" s="45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5"/>
      <c r="R880" s="44"/>
      <c r="S880" s="44"/>
      <c r="T880" s="44"/>
      <c r="U880" s="44"/>
      <c r="V880" s="44"/>
      <c r="W880" s="44"/>
      <c r="X880" s="44"/>
      <c r="Y880" s="44"/>
      <c r="Z880" s="44"/>
    </row>
    <row r="881" customFormat="false" ht="9.75" hidden="false" customHeight="true" outlineLevel="0" collapsed="false">
      <c r="A881" s="44"/>
      <c r="B881" s="44"/>
      <c r="C881" s="44"/>
      <c r="D881" s="44"/>
      <c r="E881" s="45"/>
      <c r="F881" s="45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5"/>
      <c r="R881" s="44"/>
      <c r="S881" s="44"/>
      <c r="T881" s="44"/>
      <c r="U881" s="44"/>
      <c r="V881" s="44"/>
      <c r="W881" s="44"/>
      <c r="X881" s="44"/>
      <c r="Y881" s="44"/>
      <c r="Z881" s="44"/>
    </row>
    <row r="882" customFormat="false" ht="9.75" hidden="false" customHeight="true" outlineLevel="0" collapsed="false">
      <c r="A882" s="44"/>
      <c r="B882" s="44"/>
      <c r="C882" s="44"/>
      <c r="D882" s="44"/>
      <c r="E882" s="45"/>
      <c r="F882" s="45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5"/>
      <c r="R882" s="44"/>
      <c r="S882" s="44"/>
      <c r="T882" s="44"/>
      <c r="U882" s="44"/>
      <c r="V882" s="44"/>
      <c r="W882" s="44"/>
      <c r="X882" s="44"/>
      <c r="Y882" s="44"/>
      <c r="Z882" s="44"/>
    </row>
    <row r="883" customFormat="false" ht="9.75" hidden="false" customHeight="true" outlineLevel="0" collapsed="false">
      <c r="A883" s="44"/>
      <c r="B883" s="44"/>
      <c r="C883" s="44"/>
      <c r="D883" s="44"/>
      <c r="E883" s="45"/>
      <c r="F883" s="45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5"/>
      <c r="R883" s="44"/>
      <c r="S883" s="44"/>
      <c r="T883" s="44"/>
      <c r="U883" s="44"/>
      <c r="V883" s="44"/>
      <c r="W883" s="44"/>
      <c r="X883" s="44"/>
      <c r="Y883" s="44"/>
      <c r="Z883" s="44"/>
    </row>
    <row r="884" customFormat="false" ht="9.75" hidden="false" customHeight="true" outlineLevel="0" collapsed="false">
      <c r="A884" s="44"/>
      <c r="B884" s="44"/>
      <c r="C884" s="44"/>
      <c r="D884" s="44"/>
      <c r="E884" s="45"/>
      <c r="F884" s="45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5"/>
      <c r="R884" s="44"/>
      <c r="S884" s="44"/>
      <c r="T884" s="44"/>
      <c r="U884" s="44"/>
      <c r="V884" s="44"/>
      <c r="W884" s="44"/>
      <c r="X884" s="44"/>
      <c r="Y884" s="44"/>
      <c r="Z884" s="44"/>
    </row>
    <row r="885" customFormat="false" ht="9.75" hidden="false" customHeight="true" outlineLevel="0" collapsed="false">
      <c r="A885" s="44"/>
      <c r="B885" s="44"/>
      <c r="C885" s="44"/>
      <c r="D885" s="44"/>
      <c r="E885" s="45"/>
      <c r="F885" s="45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5"/>
      <c r="R885" s="44"/>
      <c r="S885" s="44"/>
      <c r="T885" s="44"/>
      <c r="U885" s="44"/>
      <c r="V885" s="44"/>
      <c r="W885" s="44"/>
      <c r="X885" s="44"/>
      <c r="Y885" s="44"/>
      <c r="Z885" s="44"/>
    </row>
    <row r="886" customFormat="false" ht="9.75" hidden="false" customHeight="true" outlineLevel="0" collapsed="false">
      <c r="A886" s="44"/>
      <c r="B886" s="44"/>
      <c r="C886" s="44"/>
      <c r="D886" s="44"/>
      <c r="E886" s="45"/>
      <c r="F886" s="45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5"/>
      <c r="R886" s="44"/>
      <c r="S886" s="44"/>
      <c r="T886" s="44"/>
      <c r="U886" s="44"/>
      <c r="V886" s="44"/>
      <c r="W886" s="44"/>
      <c r="X886" s="44"/>
      <c r="Y886" s="44"/>
      <c r="Z886" s="44"/>
    </row>
    <row r="887" customFormat="false" ht="9.75" hidden="false" customHeight="true" outlineLevel="0" collapsed="false">
      <c r="A887" s="44"/>
      <c r="B887" s="44"/>
      <c r="C887" s="44"/>
      <c r="D887" s="44"/>
      <c r="E887" s="45"/>
      <c r="F887" s="45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5"/>
      <c r="R887" s="44"/>
      <c r="S887" s="44"/>
      <c r="T887" s="44"/>
      <c r="U887" s="44"/>
      <c r="V887" s="44"/>
      <c r="W887" s="44"/>
      <c r="X887" s="44"/>
      <c r="Y887" s="44"/>
      <c r="Z887" s="44"/>
    </row>
    <row r="888" customFormat="false" ht="9.75" hidden="false" customHeight="true" outlineLevel="0" collapsed="false">
      <c r="A888" s="44"/>
      <c r="B888" s="44"/>
      <c r="C888" s="44"/>
      <c r="D888" s="44"/>
      <c r="E888" s="45"/>
      <c r="F888" s="45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5"/>
      <c r="R888" s="44"/>
      <c r="S888" s="44"/>
      <c r="T888" s="44"/>
      <c r="U888" s="44"/>
      <c r="V888" s="44"/>
      <c r="W888" s="44"/>
      <c r="X888" s="44"/>
      <c r="Y888" s="44"/>
      <c r="Z888" s="44"/>
    </row>
    <row r="889" customFormat="false" ht="9.75" hidden="false" customHeight="true" outlineLevel="0" collapsed="false">
      <c r="A889" s="44"/>
      <c r="B889" s="44"/>
      <c r="C889" s="44"/>
      <c r="D889" s="44"/>
      <c r="E889" s="45"/>
      <c r="F889" s="45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5"/>
      <c r="R889" s="44"/>
      <c r="S889" s="44"/>
      <c r="T889" s="44"/>
      <c r="U889" s="44"/>
      <c r="V889" s="44"/>
      <c r="W889" s="44"/>
      <c r="X889" s="44"/>
      <c r="Y889" s="44"/>
      <c r="Z889" s="44"/>
    </row>
    <row r="890" customFormat="false" ht="9.75" hidden="false" customHeight="true" outlineLevel="0" collapsed="false">
      <c r="A890" s="44"/>
      <c r="B890" s="44"/>
      <c r="C890" s="44"/>
      <c r="D890" s="44"/>
      <c r="E890" s="45"/>
      <c r="F890" s="45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5"/>
      <c r="R890" s="44"/>
      <c r="S890" s="44"/>
      <c r="T890" s="44"/>
      <c r="U890" s="44"/>
      <c r="V890" s="44"/>
      <c r="W890" s="44"/>
      <c r="X890" s="44"/>
      <c r="Y890" s="44"/>
      <c r="Z890" s="44"/>
    </row>
    <row r="891" customFormat="false" ht="9.75" hidden="false" customHeight="true" outlineLevel="0" collapsed="false">
      <c r="A891" s="44"/>
      <c r="B891" s="44"/>
      <c r="C891" s="44"/>
      <c r="D891" s="44"/>
      <c r="E891" s="45"/>
      <c r="F891" s="45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5"/>
      <c r="R891" s="44"/>
      <c r="S891" s="44"/>
      <c r="T891" s="44"/>
      <c r="U891" s="44"/>
      <c r="V891" s="44"/>
      <c r="W891" s="44"/>
      <c r="X891" s="44"/>
      <c r="Y891" s="44"/>
      <c r="Z891" s="44"/>
    </row>
    <row r="892" customFormat="false" ht="9.75" hidden="false" customHeight="true" outlineLevel="0" collapsed="false">
      <c r="A892" s="44"/>
      <c r="B892" s="44"/>
      <c r="C892" s="44"/>
      <c r="D892" s="44"/>
      <c r="E892" s="45"/>
      <c r="F892" s="45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5"/>
      <c r="R892" s="44"/>
      <c r="S892" s="44"/>
      <c r="T892" s="44"/>
      <c r="U892" s="44"/>
      <c r="V892" s="44"/>
      <c r="W892" s="44"/>
      <c r="X892" s="44"/>
      <c r="Y892" s="44"/>
      <c r="Z892" s="44"/>
    </row>
    <row r="893" customFormat="false" ht="9.75" hidden="false" customHeight="true" outlineLevel="0" collapsed="false">
      <c r="A893" s="44"/>
      <c r="B893" s="44"/>
      <c r="C893" s="44"/>
      <c r="D893" s="44"/>
      <c r="E893" s="45"/>
      <c r="F893" s="45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5"/>
      <c r="R893" s="44"/>
      <c r="S893" s="44"/>
      <c r="T893" s="44"/>
      <c r="U893" s="44"/>
      <c r="V893" s="44"/>
      <c r="W893" s="44"/>
      <c r="X893" s="44"/>
      <c r="Y893" s="44"/>
      <c r="Z893" s="44"/>
    </row>
    <row r="894" customFormat="false" ht="9.75" hidden="false" customHeight="true" outlineLevel="0" collapsed="false">
      <c r="A894" s="44"/>
      <c r="B894" s="44"/>
      <c r="C894" s="44"/>
      <c r="D894" s="44"/>
      <c r="E894" s="45"/>
      <c r="F894" s="45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5"/>
      <c r="R894" s="44"/>
      <c r="S894" s="44"/>
      <c r="T894" s="44"/>
      <c r="U894" s="44"/>
      <c r="V894" s="44"/>
      <c r="W894" s="44"/>
      <c r="X894" s="44"/>
      <c r="Y894" s="44"/>
      <c r="Z894" s="44"/>
    </row>
    <row r="895" customFormat="false" ht="9.75" hidden="false" customHeight="true" outlineLevel="0" collapsed="false">
      <c r="A895" s="44"/>
      <c r="B895" s="44"/>
      <c r="C895" s="44"/>
      <c r="D895" s="44"/>
      <c r="E895" s="45"/>
      <c r="F895" s="45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5"/>
      <c r="R895" s="44"/>
      <c r="S895" s="44"/>
      <c r="T895" s="44"/>
      <c r="U895" s="44"/>
      <c r="V895" s="44"/>
      <c r="W895" s="44"/>
      <c r="X895" s="44"/>
      <c r="Y895" s="44"/>
      <c r="Z895" s="44"/>
    </row>
    <row r="896" customFormat="false" ht="9.75" hidden="false" customHeight="true" outlineLevel="0" collapsed="false">
      <c r="A896" s="44"/>
      <c r="B896" s="44"/>
      <c r="C896" s="44"/>
      <c r="D896" s="44"/>
      <c r="E896" s="45"/>
      <c r="F896" s="45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5"/>
      <c r="R896" s="44"/>
      <c r="S896" s="44"/>
      <c r="T896" s="44"/>
      <c r="U896" s="44"/>
      <c r="V896" s="44"/>
      <c r="W896" s="44"/>
      <c r="X896" s="44"/>
      <c r="Y896" s="44"/>
      <c r="Z896" s="44"/>
    </row>
    <row r="897" customFormat="false" ht="9.75" hidden="false" customHeight="true" outlineLevel="0" collapsed="false">
      <c r="A897" s="44"/>
      <c r="B897" s="44"/>
      <c r="C897" s="44"/>
      <c r="D897" s="44"/>
      <c r="E897" s="45"/>
      <c r="F897" s="45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5"/>
      <c r="R897" s="44"/>
      <c r="S897" s="44"/>
      <c r="T897" s="44"/>
      <c r="U897" s="44"/>
      <c r="V897" s="44"/>
      <c r="W897" s="44"/>
      <c r="X897" s="44"/>
      <c r="Y897" s="44"/>
      <c r="Z897" s="44"/>
    </row>
    <row r="898" customFormat="false" ht="9.75" hidden="false" customHeight="true" outlineLevel="0" collapsed="false">
      <c r="A898" s="44"/>
      <c r="B898" s="44"/>
      <c r="C898" s="44"/>
      <c r="D898" s="44"/>
      <c r="E898" s="45"/>
      <c r="F898" s="45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5"/>
      <c r="R898" s="44"/>
      <c r="S898" s="44"/>
      <c r="T898" s="44"/>
      <c r="U898" s="44"/>
      <c r="V898" s="44"/>
      <c r="W898" s="44"/>
      <c r="X898" s="44"/>
      <c r="Y898" s="44"/>
      <c r="Z898" s="44"/>
    </row>
    <row r="899" customFormat="false" ht="9.75" hidden="false" customHeight="true" outlineLevel="0" collapsed="false">
      <c r="A899" s="44"/>
      <c r="B899" s="44"/>
      <c r="C899" s="44"/>
      <c r="D899" s="44"/>
      <c r="E899" s="45"/>
      <c r="F899" s="45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5"/>
      <c r="R899" s="44"/>
      <c r="S899" s="44"/>
      <c r="T899" s="44"/>
      <c r="U899" s="44"/>
      <c r="V899" s="44"/>
      <c r="W899" s="44"/>
      <c r="X899" s="44"/>
      <c r="Y899" s="44"/>
      <c r="Z899" s="44"/>
    </row>
    <row r="900" customFormat="false" ht="9.75" hidden="false" customHeight="true" outlineLevel="0" collapsed="false">
      <c r="A900" s="44"/>
      <c r="B900" s="44"/>
      <c r="C900" s="44"/>
      <c r="D900" s="44"/>
      <c r="E900" s="45"/>
      <c r="F900" s="45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5"/>
      <c r="R900" s="44"/>
      <c r="S900" s="44"/>
      <c r="T900" s="44"/>
      <c r="U900" s="44"/>
      <c r="V900" s="44"/>
      <c r="W900" s="44"/>
      <c r="X900" s="44"/>
      <c r="Y900" s="44"/>
      <c r="Z900" s="44"/>
    </row>
    <row r="901" customFormat="false" ht="9.75" hidden="false" customHeight="true" outlineLevel="0" collapsed="false">
      <c r="A901" s="44"/>
      <c r="B901" s="44"/>
      <c r="C901" s="44"/>
      <c r="D901" s="44"/>
      <c r="E901" s="45"/>
      <c r="F901" s="45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5"/>
      <c r="R901" s="44"/>
      <c r="S901" s="44"/>
      <c r="T901" s="44"/>
      <c r="U901" s="44"/>
      <c r="V901" s="44"/>
      <c r="W901" s="44"/>
      <c r="X901" s="44"/>
      <c r="Y901" s="44"/>
      <c r="Z901" s="44"/>
    </row>
    <row r="902" customFormat="false" ht="9.75" hidden="false" customHeight="true" outlineLevel="0" collapsed="false">
      <c r="A902" s="44"/>
      <c r="B902" s="44"/>
      <c r="C902" s="44"/>
      <c r="D902" s="44"/>
      <c r="E902" s="45"/>
      <c r="F902" s="45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5"/>
      <c r="R902" s="44"/>
      <c r="S902" s="44"/>
      <c r="T902" s="44"/>
      <c r="U902" s="44"/>
      <c r="V902" s="44"/>
      <c r="W902" s="44"/>
      <c r="X902" s="44"/>
      <c r="Y902" s="44"/>
      <c r="Z902" s="44"/>
    </row>
    <row r="903" customFormat="false" ht="9.75" hidden="false" customHeight="true" outlineLevel="0" collapsed="false">
      <c r="A903" s="44"/>
      <c r="B903" s="44"/>
      <c r="C903" s="44"/>
      <c r="D903" s="44"/>
      <c r="E903" s="45"/>
      <c r="F903" s="45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5"/>
      <c r="R903" s="44"/>
      <c r="S903" s="44"/>
      <c r="T903" s="44"/>
      <c r="U903" s="44"/>
      <c r="V903" s="44"/>
      <c r="W903" s="44"/>
      <c r="X903" s="44"/>
      <c r="Y903" s="44"/>
      <c r="Z903" s="44"/>
    </row>
    <row r="904" customFormat="false" ht="9.75" hidden="false" customHeight="true" outlineLevel="0" collapsed="false">
      <c r="A904" s="44"/>
      <c r="B904" s="44"/>
      <c r="C904" s="44"/>
      <c r="D904" s="44"/>
      <c r="E904" s="45"/>
      <c r="F904" s="45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5"/>
      <c r="R904" s="44"/>
      <c r="S904" s="44"/>
      <c r="T904" s="44"/>
      <c r="U904" s="44"/>
      <c r="V904" s="44"/>
      <c r="W904" s="44"/>
      <c r="X904" s="44"/>
      <c r="Y904" s="44"/>
      <c r="Z904" s="44"/>
    </row>
    <row r="905" customFormat="false" ht="9.75" hidden="false" customHeight="true" outlineLevel="0" collapsed="false">
      <c r="A905" s="44"/>
      <c r="B905" s="44"/>
      <c r="C905" s="44"/>
      <c r="D905" s="44"/>
      <c r="E905" s="45"/>
      <c r="F905" s="45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5"/>
      <c r="R905" s="44"/>
      <c r="S905" s="44"/>
      <c r="T905" s="44"/>
      <c r="U905" s="44"/>
      <c r="V905" s="44"/>
      <c r="W905" s="44"/>
      <c r="X905" s="44"/>
      <c r="Y905" s="44"/>
      <c r="Z905" s="44"/>
    </row>
    <row r="906" customFormat="false" ht="9.75" hidden="false" customHeight="true" outlineLevel="0" collapsed="false">
      <c r="A906" s="44"/>
      <c r="B906" s="44"/>
      <c r="C906" s="44"/>
      <c r="D906" s="44"/>
      <c r="E906" s="45"/>
      <c r="F906" s="45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5"/>
      <c r="R906" s="44"/>
      <c r="S906" s="44"/>
      <c r="T906" s="44"/>
      <c r="U906" s="44"/>
      <c r="V906" s="44"/>
      <c r="W906" s="44"/>
      <c r="X906" s="44"/>
      <c r="Y906" s="44"/>
      <c r="Z906" s="44"/>
    </row>
    <row r="907" customFormat="false" ht="9.75" hidden="false" customHeight="true" outlineLevel="0" collapsed="false">
      <c r="A907" s="44"/>
      <c r="B907" s="44"/>
      <c r="C907" s="44"/>
      <c r="D907" s="44"/>
      <c r="E907" s="45"/>
      <c r="F907" s="45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5"/>
      <c r="R907" s="44"/>
      <c r="S907" s="44"/>
      <c r="T907" s="44"/>
      <c r="U907" s="44"/>
      <c r="V907" s="44"/>
      <c r="W907" s="44"/>
      <c r="X907" s="44"/>
      <c r="Y907" s="44"/>
      <c r="Z907" s="44"/>
    </row>
    <row r="908" customFormat="false" ht="9.75" hidden="false" customHeight="true" outlineLevel="0" collapsed="false">
      <c r="A908" s="44"/>
      <c r="B908" s="44"/>
      <c r="C908" s="44"/>
      <c r="D908" s="44"/>
      <c r="E908" s="45"/>
      <c r="F908" s="45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5"/>
      <c r="R908" s="44"/>
      <c r="S908" s="44"/>
      <c r="T908" s="44"/>
      <c r="U908" s="44"/>
      <c r="V908" s="44"/>
      <c r="W908" s="44"/>
      <c r="X908" s="44"/>
      <c r="Y908" s="44"/>
      <c r="Z908" s="44"/>
    </row>
    <row r="909" customFormat="false" ht="9.75" hidden="false" customHeight="true" outlineLevel="0" collapsed="false">
      <c r="A909" s="44"/>
      <c r="B909" s="44"/>
      <c r="C909" s="44"/>
      <c r="D909" s="44"/>
      <c r="E909" s="45"/>
      <c r="F909" s="45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5"/>
      <c r="R909" s="44"/>
      <c r="S909" s="44"/>
      <c r="T909" s="44"/>
      <c r="U909" s="44"/>
      <c r="V909" s="44"/>
      <c r="W909" s="44"/>
      <c r="X909" s="44"/>
      <c r="Y909" s="44"/>
      <c r="Z909" s="44"/>
    </row>
    <row r="910" customFormat="false" ht="9.75" hidden="false" customHeight="true" outlineLevel="0" collapsed="false">
      <c r="A910" s="44"/>
      <c r="B910" s="44"/>
      <c r="C910" s="44"/>
      <c r="D910" s="44"/>
      <c r="E910" s="45"/>
      <c r="F910" s="45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5"/>
      <c r="R910" s="44"/>
      <c r="S910" s="44"/>
      <c r="T910" s="44"/>
      <c r="U910" s="44"/>
      <c r="V910" s="44"/>
      <c r="W910" s="44"/>
      <c r="X910" s="44"/>
      <c r="Y910" s="44"/>
      <c r="Z910" s="44"/>
    </row>
    <row r="911" customFormat="false" ht="9.75" hidden="false" customHeight="true" outlineLevel="0" collapsed="false">
      <c r="A911" s="44"/>
      <c r="B911" s="44"/>
      <c r="C911" s="44"/>
      <c r="D911" s="44"/>
      <c r="E911" s="45"/>
      <c r="F911" s="45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5"/>
      <c r="R911" s="44"/>
      <c r="S911" s="44"/>
      <c r="T911" s="44"/>
      <c r="U911" s="44"/>
      <c r="V911" s="44"/>
      <c r="W911" s="44"/>
      <c r="X911" s="44"/>
      <c r="Y911" s="44"/>
      <c r="Z911" s="44"/>
    </row>
    <row r="912" customFormat="false" ht="9.75" hidden="false" customHeight="true" outlineLevel="0" collapsed="false">
      <c r="A912" s="44"/>
      <c r="B912" s="44"/>
      <c r="C912" s="44"/>
      <c r="D912" s="44"/>
      <c r="E912" s="45"/>
      <c r="F912" s="45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5"/>
      <c r="R912" s="44"/>
      <c r="S912" s="44"/>
      <c r="T912" s="44"/>
      <c r="U912" s="44"/>
      <c r="V912" s="44"/>
      <c r="W912" s="44"/>
      <c r="X912" s="44"/>
      <c r="Y912" s="44"/>
      <c r="Z912" s="44"/>
    </row>
    <row r="913" customFormat="false" ht="9.75" hidden="false" customHeight="true" outlineLevel="0" collapsed="false">
      <c r="A913" s="44"/>
      <c r="B913" s="44"/>
      <c r="C913" s="44"/>
      <c r="D913" s="44"/>
      <c r="E913" s="45"/>
      <c r="F913" s="45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5"/>
      <c r="R913" s="44"/>
      <c r="S913" s="44"/>
      <c r="T913" s="44"/>
      <c r="U913" s="44"/>
      <c r="V913" s="44"/>
      <c r="W913" s="44"/>
      <c r="X913" s="44"/>
      <c r="Y913" s="44"/>
      <c r="Z913" s="44"/>
    </row>
    <row r="914" customFormat="false" ht="9.75" hidden="false" customHeight="true" outlineLevel="0" collapsed="false">
      <c r="A914" s="44"/>
      <c r="B914" s="44"/>
      <c r="C914" s="44"/>
      <c r="D914" s="44"/>
      <c r="E914" s="45"/>
      <c r="F914" s="45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5"/>
      <c r="R914" s="44"/>
      <c r="S914" s="44"/>
      <c r="T914" s="44"/>
      <c r="U914" s="44"/>
      <c r="V914" s="44"/>
      <c r="W914" s="44"/>
      <c r="X914" s="44"/>
      <c r="Y914" s="44"/>
      <c r="Z914" s="44"/>
    </row>
    <row r="915" customFormat="false" ht="9.75" hidden="false" customHeight="true" outlineLevel="0" collapsed="false">
      <c r="A915" s="44"/>
      <c r="B915" s="44"/>
      <c r="C915" s="44"/>
      <c r="D915" s="44"/>
      <c r="E915" s="45"/>
      <c r="F915" s="45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5"/>
      <c r="R915" s="44"/>
      <c r="S915" s="44"/>
      <c r="T915" s="44"/>
      <c r="U915" s="44"/>
      <c r="V915" s="44"/>
      <c r="W915" s="44"/>
      <c r="X915" s="44"/>
      <c r="Y915" s="44"/>
      <c r="Z915" s="44"/>
    </row>
    <row r="916" customFormat="false" ht="9.75" hidden="false" customHeight="true" outlineLevel="0" collapsed="false">
      <c r="A916" s="44"/>
      <c r="B916" s="44"/>
      <c r="C916" s="44"/>
      <c r="D916" s="44"/>
      <c r="E916" s="45"/>
      <c r="F916" s="45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5"/>
      <c r="R916" s="44"/>
      <c r="S916" s="44"/>
      <c r="T916" s="44"/>
      <c r="U916" s="44"/>
      <c r="V916" s="44"/>
      <c r="W916" s="44"/>
      <c r="X916" s="44"/>
      <c r="Y916" s="44"/>
      <c r="Z916" s="44"/>
    </row>
    <row r="917" customFormat="false" ht="9.75" hidden="false" customHeight="true" outlineLevel="0" collapsed="false">
      <c r="A917" s="44"/>
      <c r="B917" s="44"/>
      <c r="C917" s="44"/>
      <c r="D917" s="44"/>
      <c r="E917" s="45"/>
      <c r="F917" s="45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5"/>
      <c r="R917" s="44"/>
      <c r="S917" s="44"/>
      <c r="T917" s="44"/>
      <c r="U917" s="44"/>
      <c r="V917" s="44"/>
      <c r="W917" s="44"/>
      <c r="X917" s="44"/>
      <c r="Y917" s="44"/>
      <c r="Z917" s="44"/>
    </row>
    <row r="918" customFormat="false" ht="9.75" hidden="false" customHeight="true" outlineLevel="0" collapsed="false">
      <c r="A918" s="44"/>
      <c r="B918" s="44"/>
      <c r="C918" s="44"/>
      <c r="D918" s="44"/>
      <c r="E918" s="45"/>
      <c r="F918" s="45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5"/>
      <c r="R918" s="44"/>
      <c r="S918" s="44"/>
      <c r="T918" s="44"/>
      <c r="U918" s="44"/>
      <c r="V918" s="44"/>
      <c r="W918" s="44"/>
      <c r="X918" s="44"/>
      <c r="Y918" s="44"/>
      <c r="Z918" s="44"/>
    </row>
    <row r="919" customFormat="false" ht="9.75" hidden="false" customHeight="true" outlineLevel="0" collapsed="false">
      <c r="A919" s="44"/>
      <c r="B919" s="44"/>
      <c r="C919" s="44"/>
      <c r="D919" s="44"/>
      <c r="E919" s="45"/>
      <c r="F919" s="45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5"/>
      <c r="R919" s="44"/>
      <c r="S919" s="44"/>
      <c r="T919" s="44"/>
      <c r="U919" s="44"/>
      <c r="V919" s="44"/>
      <c r="W919" s="44"/>
      <c r="X919" s="44"/>
      <c r="Y919" s="44"/>
      <c r="Z919" s="44"/>
    </row>
    <row r="920" customFormat="false" ht="9.75" hidden="false" customHeight="true" outlineLevel="0" collapsed="false">
      <c r="A920" s="44"/>
      <c r="B920" s="44"/>
      <c r="C920" s="44"/>
      <c r="D920" s="44"/>
      <c r="E920" s="45"/>
      <c r="F920" s="45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5"/>
      <c r="R920" s="44"/>
      <c r="S920" s="44"/>
      <c r="T920" s="44"/>
      <c r="U920" s="44"/>
      <c r="V920" s="44"/>
      <c r="W920" s="44"/>
      <c r="X920" s="44"/>
      <c r="Y920" s="44"/>
      <c r="Z920" s="44"/>
    </row>
    <row r="921" customFormat="false" ht="9.75" hidden="false" customHeight="true" outlineLevel="0" collapsed="false">
      <c r="A921" s="44"/>
      <c r="B921" s="44"/>
      <c r="C921" s="44"/>
      <c r="D921" s="44"/>
      <c r="E921" s="45"/>
      <c r="F921" s="45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5"/>
      <c r="R921" s="44"/>
      <c r="S921" s="44"/>
      <c r="T921" s="44"/>
      <c r="U921" s="44"/>
      <c r="V921" s="44"/>
      <c r="W921" s="44"/>
      <c r="X921" s="44"/>
      <c r="Y921" s="44"/>
      <c r="Z921" s="44"/>
    </row>
    <row r="922" customFormat="false" ht="9.75" hidden="false" customHeight="true" outlineLevel="0" collapsed="false">
      <c r="A922" s="44"/>
      <c r="B922" s="44"/>
      <c r="C922" s="44"/>
      <c r="D922" s="44"/>
      <c r="E922" s="45"/>
      <c r="F922" s="45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5"/>
      <c r="R922" s="44"/>
      <c r="S922" s="44"/>
      <c r="T922" s="44"/>
      <c r="U922" s="44"/>
      <c r="V922" s="44"/>
      <c r="W922" s="44"/>
      <c r="X922" s="44"/>
      <c r="Y922" s="44"/>
      <c r="Z922" s="44"/>
    </row>
    <row r="923" customFormat="false" ht="9.75" hidden="false" customHeight="true" outlineLevel="0" collapsed="false">
      <c r="A923" s="44"/>
      <c r="B923" s="44"/>
      <c r="C923" s="44"/>
      <c r="D923" s="44"/>
      <c r="E923" s="45"/>
      <c r="F923" s="45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5"/>
      <c r="R923" s="44"/>
      <c r="S923" s="44"/>
      <c r="T923" s="44"/>
      <c r="U923" s="44"/>
      <c r="V923" s="44"/>
      <c r="W923" s="44"/>
      <c r="X923" s="44"/>
      <c r="Y923" s="44"/>
      <c r="Z923" s="44"/>
    </row>
    <row r="924" customFormat="false" ht="9.75" hidden="false" customHeight="true" outlineLevel="0" collapsed="false">
      <c r="A924" s="44"/>
      <c r="B924" s="44"/>
      <c r="C924" s="44"/>
      <c r="D924" s="44"/>
      <c r="E924" s="45"/>
      <c r="F924" s="45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5"/>
      <c r="R924" s="44"/>
      <c r="S924" s="44"/>
      <c r="T924" s="44"/>
      <c r="U924" s="44"/>
      <c r="V924" s="44"/>
      <c r="W924" s="44"/>
      <c r="X924" s="44"/>
      <c r="Y924" s="44"/>
      <c r="Z924" s="44"/>
    </row>
    <row r="925" customFormat="false" ht="9.75" hidden="false" customHeight="true" outlineLevel="0" collapsed="false">
      <c r="A925" s="44"/>
      <c r="B925" s="44"/>
      <c r="C925" s="44"/>
      <c r="D925" s="44"/>
      <c r="E925" s="45"/>
      <c r="F925" s="45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5"/>
      <c r="R925" s="44"/>
      <c r="S925" s="44"/>
      <c r="T925" s="44"/>
      <c r="U925" s="44"/>
      <c r="V925" s="44"/>
      <c r="W925" s="44"/>
      <c r="X925" s="44"/>
      <c r="Y925" s="44"/>
      <c r="Z925" s="44"/>
    </row>
    <row r="926" customFormat="false" ht="9.75" hidden="false" customHeight="true" outlineLevel="0" collapsed="false">
      <c r="A926" s="44"/>
      <c r="B926" s="44"/>
      <c r="C926" s="44"/>
      <c r="D926" s="44"/>
      <c r="E926" s="45"/>
      <c r="F926" s="45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5"/>
      <c r="R926" s="44"/>
      <c r="S926" s="44"/>
      <c r="T926" s="44"/>
      <c r="U926" s="44"/>
      <c r="V926" s="44"/>
      <c r="W926" s="44"/>
      <c r="X926" s="44"/>
      <c r="Y926" s="44"/>
      <c r="Z926" s="44"/>
    </row>
    <row r="927" customFormat="false" ht="9.75" hidden="false" customHeight="true" outlineLevel="0" collapsed="false">
      <c r="A927" s="44"/>
      <c r="B927" s="44"/>
      <c r="C927" s="44"/>
      <c r="D927" s="44"/>
      <c r="E927" s="45"/>
      <c r="F927" s="45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5"/>
      <c r="R927" s="44"/>
      <c r="S927" s="44"/>
      <c r="T927" s="44"/>
      <c r="U927" s="44"/>
      <c r="V927" s="44"/>
      <c r="W927" s="44"/>
      <c r="X927" s="44"/>
      <c r="Y927" s="44"/>
      <c r="Z927" s="44"/>
    </row>
    <row r="928" customFormat="false" ht="9.75" hidden="false" customHeight="true" outlineLevel="0" collapsed="false">
      <c r="A928" s="44"/>
      <c r="B928" s="44"/>
      <c r="C928" s="44"/>
      <c r="D928" s="44"/>
      <c r="E928" s="45"/>
      <c r="F928" s="45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5"/>
      <c r="R928" s="44"/>
      <c r="S928" s="44"/>
      <c r="T928" s="44"/>
      <c r="U928" s="44"/>
      <c r="V928" s="44"/>
      <c r="W928" s="44"/>
      <c r="X928" s="44"/>
      <c r="Y928" s="44"/>
      <c r="Z928" s="44"/>
    </row>
    <row r="929" customFormat="false" ht="9.75" hidden="false" customHeight="true" outlineLevel="0" collapsed="false">
      <c r="A929" s="44"/>
      <c r="B929" s="44"/>
      <c r="C929" s="44"/>
      <c r="D929" s="44"/>
      <c r="E929" s="45"/>
      <c r="F929" s="45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5"/>
      <c r="R929" s="44"/>
      <c r="S929" s="44"/>
      <c r="T929" s="44"/>
      <c r="U929" s="44"/>
      <c r="V929" s="44"/>
      <c r="W929" s="44"/>
      <c r="X929" s="44"/>
      <c r="Y929" s="44"/>
      <c r="Z929" s="44"/>
    </row>
    <row r="930" customFormat="false" ht="9.75" hidden="false" customHeight="true" outlineLevel="0" collapsed="false">
      <c r="A930" s="44"/>
      <c r="B930" s="44"/>
      <c r="C930" s="44"/>
      <c r="D930" s="44"/>
      <c r="E930" s="45"/>
      <c r="F930" s="45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5"/>
      <c r="R930" s="44"/>
      <c r="S930" s="44"/>
      <c r="T930" s="44"/>
      <c r="U930" s="44"/>
      <c r="V930" s="44"/>
      <c r="W930" s="44"/>
      <c r="X930" s="44"/>
      <c r="Y930" s="44"/>
      <c r="Z930" s="44"/>
    </row>
    <row r="931" customFormat="false" ht="9.75" hidden="false" customHeight="true" outlineLevel="0" collapsed="false">
      <c r="A931" s="44"/>
      <c r="B931" s="44"/>
      <c r="C931" s="44"/>
      <c r="D931" s="44"/>
      <c r="E931" s="45"/>
      <c r="F931" s="45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5"/>
      <c r="R931" s="44"/>
      <c r="S931" s="44"/>
      <c r="T931" s="44"/>
      <c r="U931" s="44"/>
      <c r="V931" s="44"/>
      <c r="W931" s="44"/>
      <c r="X931" s="44"/>
      <c r="Y931" s="44"/>
      <c r="Z931" s="44"/>
    </row>
    <row r="932" customFormat="false" ht="9.75" hidden="false" customHeight="true" outlineLevel="0" collapsed="false">
      <c r="A932" s="44"/>
      <c r="B932" s="44"/>
      <c r="C932" s="44"/>
      <c r="D932" s="44"/>
      <c r="E932" s="45"/>
      <c r="F932" s="45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5"/>
      <c r="R932" s="44"/>
      <c r="S932" s="44"/>
      <c r="T932" s="44"/>
      <c r="U932" s="44"/>
      <c r="V932" s="44"/>
      <c r="W932" s="44"/>
      <c r="X932" s="44"/>
      <c r="Y932" s="44"/>
      <c r="Z932" s="44"/>
    </row>
    <row r="933" customFormat="false" ht="9.75" hidden="false" customHeight="true" outlineLevel="0" collapsed="false">
      <c r="A933" s="44"/>
      <c r="B933" s="44"/>
      <c r="C933" s="44"/>
      <c r="D933" s="44"/>
      <c r="E933" s="45"/>
      <c r="F933" s="45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5"/>
      <c r="R933" s="44"/>
      <c r="S933" s="44"/>
      <c r="T933" s="44"/>
      <c r="U933" s="44"/>
      <c r="V933" s="44"/>
      <c r="W933" s="44"/>
      <c r="X933" s="44"/>
      <c r="Y933" s="44"/>
      <c r="Z933" s="44"/>
    </row>
    <row r="934" customFormat="false" ht="9.75" hidden="false" customHeight="true" outlineLevel="0" collapsed="false">
      <c r="A934" s="44"/>
      <c r="B934" s="44"/>
      <c r="C934" s="44"/>
      <c r="D934" s="44"/>
      <c r="E934" s="45"/>
      <c r="F934" s="45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5"/>
      <c r="R934" s="44"/>
      <c r="S934" s="44"/>
      <c r="T934" s="44"/>
      <c r="U934" s="44"/>
      <c r="V934" s="44"/>
      <c r="W934" s="44"/>
      <c r="X934" s="44"/>
      <c r="Y934" s="44"/>
      <c r="Z934" s="44"/>
    </row>
    <row r="935" customFormat="false" ht="9.75" hidden="false" customHeight="true" outlineLevel="0" collapsed="false">
      <c r="A935" s="44"/>
      <c r="B935" s="44"/>
      <c r="C935" s="44"/>
      <c r="D935" s="44"/>
      <c r="E935" s="45"/>
      <c r="F935" s="45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5"/>
      <c r="R935" s="44"/>
      <c r="S935" s="44"/>
      <c r="T935" s="44"/>
      <c r="U935" s="44"/>
      <c r="V935" s="44"/>
      <c r="W935" s="44"/>
      <c r="X935" s="44"/>
      <c r="Y935" s="44"/>
      <c r="Z935" s="44"/>
    </row>
    <row r="936" customFormat="false" ht="9.75" hidden="false" customHeight="true" outlineLevel="0" collapsed="false">
      <c r="A936" s="44"/>
      <c r="B936" s="44"/>
      <c r="C936" s="44"/>
      <c r="D936" s="44"/>
      <c r="E936" s="45"/>
      <c r="F936" s="45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5"/>
      <c r="R936" s="44"/>
      <c r="S936" s="44"/>
      <c r="T936" s="44"/>
      <c r="U936" s="44"/>
      <c r="V936" s="44"/>
      <c r="W936" s="44"/>
      <c r="X936" s="44"/>
      <c r="Y936" s="44"/>
      <c r="Z936" s="44"/>
    </row>
    <row r="937" customFormat="false" ht="9.75" hidden="false" customHeight="true" outlineLevel="0" collapsed="false">
      <c r="A937" s="44"/>
      <c r="B937" s="44"/>
      <c r="C937" s="44"/>
      <c r="D937" s="44"/>
      <c r="E937" s="45"/>
      <c r="F937" s="45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5"/>
      <c r="R937" s="44"/>
      <c r="S937" s="44"/>
      <c r="T937" s="44"/>
      <c r="U937" s="44"/>
      <c r="V937" s="44"/>
      <c r="W937" s="44"/>
      <c r="X937" s="44"/>
      <c r="Y937" s="44"/>
      <c r="Z937" s="44"/>
    </row>
    <row r="938" customFormat="false" ht="9.75" hidden="false" customHeight="true" outlineLevel="0" collapsed="false">
      <c r="A938" s="44"/>
      <c r="B938" s="44"/>
      <c r="C938" s="44"/>
      <c r="D938" s="44"/>
      <c r="E938" s="45"/>
      <c r="F938" s="45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5"/>
      <c r="R938" s="44"/>
      <c r="S938" s="44"/>
      <c r="T938" s="44"/>
      <c r="U938" s="44"/>
      <c r="V938" s="44"/>
      <c r="W938" s="44"/>
      <c r="X938" s="44"/>
      <c r="Y938" s="44"/>
      <c r="Z938" s="44"/>
    </row>
    <row r="939" customFormat="false" ht="9.75" hidden="false" customHeight="true" outlineLevel="0" collapsed="false">
      <c r="A939" s="44"/>
      <c r="B939" s="44"/>
      <c r="C939" s="44"/>
      <c r="D939" s="44"/>
      <c r="E939" s="45"/>
      <c r="F939" s="45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5"/>
      <c r="R939" s="44"/>
      <c r="S939" s="44"/>
      <c r="T939" s="44"/>
      <c r="U939" s="44"/>
      <c r="V939" s="44"/>
      <c r="W939" s="44"/>
      <c r="X939" s="44"/>
      <c r="Y939" s="44"/>
      <c r="Z939" s="44"/>
    </row>
    <row r="940" customFormat="false" ht="9.75" hidden="false" customHeight="true" outlineLevel="0" collapsed="false">
      <c r="A940" s="44"/>
      <c r="B940" s="44"/>
      <c r="C940" s="44"/>
      <c r="D940" s="44"/>
      <c r="E940" s="45"/>
      <c r="F940" s="45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5"/>
      <c r="R940" s="44"/>
      <c r="S940" s="44"/>
      <c r="T940" s="44"/>
      <c r="U940" s="44"/>
      <c r="V940" s="44"/>
      <c r="W940" s="44"/>
      <c r="X940" s="44"/>
      <c r="Y940" s="44"/>
      <c r="Z940" s="44"/>
    </row>
    <row r="941" customFormat="false" ht="9.75" hidden="false" customHeight="true" outlineLevel="0" collapsed="false">
      <c r="A941" s="44"/>
      <c r="B941" s="44"/>
      <c r="C941" s="44"/>
      <c r="D941" s="44"/>
      <c r="E941" s="45"/>
      <c r="F941" s="45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5"/>
      <c r="R941" s="44"/>
      <c r="S941" s="44"/>
      <c r="T941" s="44"/>
      <c r="U941" s="44"/>
      <c r="V941" s="44"/>
      <c r="W941" s="44"/>
      <c r="X941" s="44"/>
      <c r="Y941" s="44"/>
      <c r="Z941" s="44"/>
    </row>
    <row r="942" customFormat="false" ht="9.75" hidden="false" customHeight="true" outlineLevel="0" collapsed="false">
      <c r="A942" s="44"/>
      <c r="B942" s="44"/>
      <c r="C942" s="44"/>
      <c r="D942" s="44"/>
      <c r="E942" s="45"/>
      <c r="F942" s="45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5"/>
      <c r="R942" s="44"/>
      <c r="S942" s="44"/>
      <c r="T942" s="44"/>
      <c r="U942" s="44"/>
      <c r="V942" s="44"/>
      <c r="W942" s="44"/>
      <c r="X942" s="44"/>
      <c r="Y942" s="44"/>
      <c r="Z942" s="44"/>
    </row>
    <row r="943" customFormat="false" ht="9.75" hidden="false" customHeight="true" outlineLevel="0" collapsed="false">
      <c r="A943" s="44"/>
      <c r="B943" s="44"/>
      <c r="C943" s="44"/>
      <c r="D943" s="44"/>
      <c r="E943" s="45"/>
      <c r="F943" s="45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5"/>
      <c r="R943" s="44"/>
      <c r="S943" s="44"/>
      <c r="T943" s="44"/>
      <c r="U943" s="44"/>
      <c r="V943" s="44"/>
      <c r="W943" s="44"/>
      <c r="X943" s="44"/>
      <c r="Y943" s="44"/>
      <c r="Z943" s="44"/>
    </row>
    <row r="944" customFormat="false" ht="9.75" hidden="false" customHeight="true" outlineLevel="0" collapsed="false">
      <c r="A944" s="44"/>
      <c r="B944" s="44"/>
      <c r="C944" s="44"/>
      <c r="D944" s="44"/>
      <c r="E944" s="45"/>
      <c r="F944" s="45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5"/>
      <c r="R944" s="44"/>
      <c r="S944" s="44"/>
      <c r="T944" s="44"/>
      <c r="U944" s="44"/>
      <c r="V944" s="44"/>
      <c r="W944" s="44"/>
      <c r="X944" s="44"/>
      <c r="Y944" s="44"/>
      <c r="Z944" s="44"/>
    </row>
    <row r="945" customFormat="false" ht="9.75" hidden="false" customHeight="true" outlineLevel="0" collapsed="false">
      <c r="A945" s="44"/>
      <c r="B945" s="44"/>
      <c r="C945" s="44"/>
      <c r="D945" s="44"/>
      <c r="E945" s="45"/>
      <c r="F945" s="45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5"/>
      <c r="R945" s="44"/>
      <c r="S945" s="44"/>
      <c r="T945" s="44"/>
      <c r="U945" s="44"/>
      <c r="V945" s="44"/>
      <c r="W945" s="44"/>
      <c r="X945" s="44"/>
      <c r="Y945" s="44"/>
      <c r="Z945" s="44"/>
    </row>
    <row r="946" customFormat="false" ht="9.75" hidden="false" customHeight="true" outlineLevel="0" collapsed="false">
      <c r="A946" s="44"/>
      <c r="B946" s="44"/>
      <c r="C946" s="44"/>
      <c r="D946" s="44"/>
      <c r="E946" s="45"/>
      <c r="F946" s="45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5"/>
      <c r="R946" s="44"/>
      <c r="S946" s="44"/>
      <c r="T946" s="44"/>
      <c r="U946" s="44"/>
      <c r="V946" s="44"/>
      <c r="W946" s="44"/>
      <c r="X946" s="44"/>
      <c r="Y946" s="44"/>
      <c r="Z946" s="44"/>
    </row>
    <row r="947" customFormat="false" ht="9.75" hidden="false" customHeight="true" outlineLevel="0" collapsed="false">
      <c r="A947" s="44"/>
      <c r="B947" s="44"/>
      <c r="C947" s="44"/>
      <c r="D947" s="44"/>
      <c r="E947" s="45"/>
      <c r="F947" s="45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5"/>
      <c r="R947" s="44"/>
      <c r="S947" s="44"/>
      <c r="T947" s="44"/>
      <c r="U947" s="44"/>
      <c r="V947" s="44"/>
      <c r="W947" s="44"/>
      <c r="X947" s="44"/>
      <c r="Y947" s="44"/>
      <c r="Z947" s="44"/>
    </row>
    <row r="948" customFormat="false" ht="9.75" hidden="false" customHeight="true" outlineLevel="0" collapsed="false">
      <c r="A948" s="44"/>
      <c r="B948" s="44"/>
      <c r="C948" s="44"/>
      <c r="D948" s="44"/>
      <c r="E948" s="45"/>
      <c r="F948" s="45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5"/>
      <c r="R948" s="44"/>
      <c r="S948" s="44"/>
      <c r="T948" s="44"/>
      <c r="U948" s="44"/>
      <c r="V948" s="44"/>
      <c r="W948" s="44"/>
      <c r="X948" s="44"/>
      <c r="Y948" s="44"/>
      <c r="Z948" s="44"/>
    </row>
    <row r="949" customFormat="false" ht="9.75" hidden="false" customHeight="true" outlineLevel="0" collapsed="false">
      <c r="A949" s="44"/>
      <c r="B949" s="44"/>
      <c r="C949" s="44"/>
      <c r="D949" s="44"/>
      <c r="E949" s="45"/>
      <c r="F949" s="45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5"/>
      <c r="R949" s="44"/>
      <c r="S949" s="44"/>
      <c r="T949" s="44"/>
      <c r="U949" s="44"/>
      <c r="V949" s="44"/>
      <c r="W949" s="44"/>
      <c r="X949" s="44"/>
      <c r="Y949" s="44"/>
      <c r="Z949" s="44"/>
    </row>
    <row r="950" customFormat="false" ht="9.75" hidden="false" customHeight="true" outlineLevel="0" collapsed="false">
      <c r="A950" s="44"/>
      <c r="B950" s="44"/>
      <c r="C950" s="44"/>
      <c r="D950" s="44"/>
      <c r="E950" s="45"/>
      <c r="F950" s="45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5"/>
      <c r="R950" s="44"/>
      <c r="S950" s="44"/>
      <c r="T950" s="44"/>
      <c r="U950" s="44"/>
      <c r="V950" s="44"/>
      <c r="W950" s="44"/>
      <c r="X950" s="44"/>
      <c r="Y950" s="44"/>
      <c r="Z950" s="44"/>
    </row>
    <row r="951" customFormat="false" ht="9.75" hidden="false" customHeight="true" outlineLevel="0" collapsed="false">
      <c r="A951" s="44"/>
      <c r="B951" s="44"/>
      <c r="C951" s="44"/>
      <c r="D951" s="44"/>
      <c r="E951" s="45"/>
      <c r="F951" s="45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5"/>
      <c r="R951" s="44"/>
      <c r="S951" s="44"/>
      <c r="T951" s="44"/>
      <c r="U951" s="44"/>
      <c r="V951" s="44"/>
      <c r="W951" s="44"/>
      <c r="X951" s="44"/>
      <c r="Y951" s="44"/>
      <c r="Z951" s="44"/>
    </row>
    <row r="952" customFormat="false" ht="9.75" hidden="false" customHeight="true" outlineLevel="0" collapsed="false">
      <c r="A952" s="44"/>
      <c r="B952" s="44"/>
      <c r="C952" s="44"/>
      <c r="D952" s="44"/>
      <c r="E952" s="45"/>
      <c r="F952" s="45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5"/>
      <c r="R952" s="44"/>
      <c r="S952" s="44"/>
      <c r="T952" s="44"/>
      <c r="U952" s="44"/>
      <c r="V952" s="44"/>
      <c r="W952" s="44"/>
      <c r="X952" s="44"/>
      <c r="Y952" s="44"/>
      <c r="Z952" s="44"/>
    </row>
    <row r="953" customFormat="false" ht="9.75" hidden="false" customHeight="true" outlineLevel="0" collapsed="false">
      <c r="A953" s="44"/>
      <c r="B953" s="44"/>
      <c r="C953" s="44"/>
      <c r="D953" s="44"/>
      <c r="E953" s="45"/>
      <c r="F953" s="45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5"/>
      <c r="R953" s="44"/>
      <c r="S953" s="44"/>
      <c r="T953" s="44"/>
      <c r="U953" s="44"/>
      <c r="V953" s="44"/>
      <c r="W953" s="44"/>
      <c r="X953" s="44"/>
      <c r="Y953" s="44"/>
      <c r="Z953" s="44"/>
    </row>
    <row r="954" customFormat="false" ht="9.75" hidden="false" customHeight="true" outlineLevel="0" collapsed="false">
      <c r="A954" s="44"/>
      <c r="B954" s="44"/>
      <c r="C954" s="44"/>
      <c r="D954" s="44"/>
      <c r="E954" s="45"/>
      <c r="F954" s="45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5"/>
      <c r="R954" s="44"/>
      <c r="S954" s="44"/>
      <c r="T954" s="44"/>
      <c r="U954" s="44"/>
      <c r="V954" s="44"/>
      <c r="W954" s="44"/>
      <c r="X954" s="44"/>
      <c r="Y954" s="44"/>
      <c r="Z954" s="44"/>
    </row>
    <row r="955" customFormat="false" ht="9.75" hidden="false" customHeight="true" outlineLevel="0" collapsed="false">
      <c r="A955" s="44"/>
      <c r="B955" s="44"/>
      <c r="C955" s="44"/>
      <c r="D955" s="44"/>
      <c r="E955" s="45"/>
      <c r="F955" s="45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5"/>
      <c r="R955" s="44"/>
      <c r="S955" s="44"/>
      <c r="T955" s="44"/>
      <c r="U955" s="44"/>
      <c r="V955" s="44"/>
      <c r="W955" s="44"/>
      <c r="X955" s="44"/>
      <c r="Y955" s="44"/>
      <c r="Z955" s="44"/>
    </row>
    <row r="956" customFormat="false" ht="9.75" hidden="false" customHeight="true" outlineLevel="0" collapsed="false">
      <c r="A956" s="44"/>
      <c r="B956" s="44"/>
      <c r="C956" s="44"/>
      <c r="D956" s="44"/>
      <c r="E956" s="45"/>
      <c r="F956" s="45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5"/>
      <c r="R956" s="44"/>
      <c r="S956" s="44"/>
      <c r="T956" s="44"/>
      <c r="U956" s="44"/>
      <c r="V956" s="44"/>
      <c r="W956" s="44"/>
      <c r="X956" s="44"/>
      <c r="Y956" s="44"/>
      <c r="Z956" s="44"/>
    </row>
    <row r="957" customFormat="false" ht="9.75" hidden="false" customHeight="true" outlineLevel="0" collapsed="false">
      <c r="A957" s="44"/>
      <c r="B957" s="44"/>
      <c r="C957" s="44"/>
      <c r="D957" s="44"/>
      <c r="E957" s="45"/>
      <c r="F957" s="45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5"/>
      <c r="R957" s="44"/>
      <c r="S957" s="44"/>
      <c r="T957" s="44"/>
      <c r="U957" s="44"/>
      <c r="V957" s="44"/>
      <c r="W957" s="44"/>
      <c r="X957" s="44"/>
      <c r="Y957" s="44"/>
      <c r="Z957" s="44"/>
    </row>
    <row r="958" customFormat="false" ht="9.75" hidden="false" customHeight="true" outlineLevel="0" collapsed="false">
      <c r="A958" s="44"/>
      <c r="B958" s="44"/>
      <c r="C958" s="44"/>
      <c r="D958" s="44"/>
      <c r="E958" s="45"/>
      <c r="F958" s="45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5"/>
      <c r="R958" s="44"/>
      <c r="S958" s="44"/>
      <c r="T958" s="44"/>
      <c r="U958" s="44"/>
      <c r="V958" s="44"/>
      <c r="W958" s="44"/>
      <c r="X958" s="44"/>
      <c r="Y958" s="44"/>
      <c r="Z958" s="44"/>
    </row>
    <row r="959" customFormat="false" ht="9.75" hidden="false" customHeight="true" outlineLevel="0" collapsed="false">
      <c r="A959" s="44"/>
      <c r="B959" s="44"/>
      <c r="C959" s="44"/>
      <c r="D959" s="44"/>
      <c r="E959" s="45"/>
      <c r="F959" s="45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5"/>
      <c r="R959" s="44"/>
      <c r="S959" s="44"/>
      <c r="T959" s="44"/>
      <c r="U959" s="44"/>
      <c r="V959" s="44"/>
      <c r="W959" s="44"/>
      <c r="X959" s="44"/>
      <c r="Y959" s="44"/>
      <c r="Z959" s="44"/>
    </row>
    <row r="960" customFormat="false" ht="9.75" hidden="false" customHeight="true" outlineLevel="0" collapsed="false">
      <c r="A960" s="44"/>
      <c r="B960" s="44"/>
      <c r="C960" s="44"/>
      <c r="D960" s="44"/>
      <c r="E960" s="45"/>
      <c r="F960" s="45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5"/>
      <c r="R960" s="44"/>
      <c r="S960" s="44"/>
      <c r="T960" s="44"/>
      <c r="U960" s="44"/>
      <c r="V960" s="44"/>
      <c r="W960" s="44"/>
      <c r="X960" s="44"/>
      <c r="Y960" s="44"/>
      <c r="Z960" s="44"/>
    </row>
    <row r="961" customFormat="false" ht="9.75" hidden="false" customHeight="true" outlineLevel="0" collapsed="false">
      <c r="A961" s="44"/>
      <c r="B961" s="44"/>
      <c r="C961" s="44"/>
      <c r="D961" s="44"/>
      <c r="E961" s="45"/>
      <c r="F961" s="45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5"/>
      <c r="R961" s="44"/>
      <c r="S961" s="44"/>
      <c r="T961" s="44"/>
      <c r="U961" s="44"/>
      <c r="V961" s="44"/>
      <c r="W961" s="44"/>
      <c r="X961" s="44"/>
      <c r="Y961" s="44"/>
      <c r="Z961" s="44"/>
    </row>
    <row r="962" customFormat="false" ht="9.75" hidden="false" customHeight="true" outlineLevel="0" collapsed="false">
      <c r="A962" s="44"/>
      <c r="B962" s="44"/>
      <c r="C962" s="44"/>
      <c r="D962" s="44"/>
      <c r="E962" s="45"/>
      <c r="F962" s="45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5"/>
      <c r="R962" s="44"/>
      <c r="S962" s="44"/>
      <c r="T962" s="44"/>
      <c r="U962" s="44"/>
      <c r="V962" s="44"/>
      <c r="W962" s="44"/>
      <c r="X962" s="44"/>
      <c r="Y962" s="44"/>
      <c r="Z962" s="44"/>
    </row>
    <row r="963" customFormat="false" ht="9.75" hidden="false" customHeight="true" outlineLevel="0" collapsed="false">
      <c r="A963" s="44"/>
      <c r="B963" s="44"/>
      <c r="C963" s="44"/>
      <c r="D963" s="44"/>
      <c r="E963" s="45"/>
      <c r="F963" s="45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5"/>
      <c r="R963" s="44"/>
      <c r="S963" s="44"/>
      <c r="T963" s="44"/>
      <c r="U963" s="44"/>
      <c r="V963" s="44"/>
      <c r="W963" s="44"/>
      <c r="X963" s="44"/>
      <c r="Y963" s="44"/>
      <c r="Z963" s="44"/>
    </row>
    <row r="964" customFormat="false" ht="9.75" hidden="false" customHeight="true" outlineLevel="0" collapsed="false">
      <c r="A964" s="44"/>
      <c r="B964" s="44"/>
      <c r="C964" s="44"/>
      <c r="D964" s="44"/>
      <c r="E964" s="45"/>
      <c r="F964" s="45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5"/>
      <c r="R964" s="44"/>
      <c r="S964" s="44"/>
      <c r="T964" s="44"/>
      <c r="U964" s="44"/>
      <c r="V964" s="44"/>
      <c r="W964" s="44"/>
      <c r="X964" s="44"/>
      <c r="Y964" s="44"/>
      <c r="Z964" s="44"/>
    </row>
    <row r="965" customFormat="false" ht="9.75" hidden="false" customHeight="true" outlineLevel="0" collapsed="false">
      <c r="A965" s="44"/>
      <c r="B965" s="44"/>
      <c r="C965" s="44"/>
      <c r="D965" s="44"/>
      <c r="E965" s="45"/>
      <c r="F965" s="45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5"/>
      <c r="R965" s="44"/>
      <c r="S965" s="44"/>
      <c r="T965" s="44"/>
      <c r="U965" s="44"/>
      <c r="V965" s="44"/>
      <c r="W965" s="44"/>
      <c r="X965" s="44"/>
      <c r="Y965" s="44"/>
      <c r="Z965" s="44"/>
    </row>
    <row r="966" customFormat="false" ht="9.75" hidden="false" customHeight="true" outlineLevel="0" collapsed="false">
      <c r="A966" s="44"/>
      <c r="B966" s="44"/>
      <c r="C966" s="44"/>
      <c r="D966" s="44"/>
      <c r="E966" s="45"/>
      <c r="F966" s="45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5"/>
      <c r="R966" s="44"/>
      <c r="S966" s="44"/>
      <c r="T966" s="44"/>
      <c r="U966" s="44"/>
      <c r="V966" s="44"/>
      <c r="W966" s="44"/>
      <c r="X966" s="44"/>
      <c r="Y966" s="44"/>
      <c r="Z966" s="44"/>
    </row>
    <row r="967" customFormat="false" ht="9.75" hidden="false" customHeight="true" outlineLevel="0" collapsed="false">
      <c r="A967" s="44"/>
      <c r="B967" s="44"/>
      <c r="C967" s="44"/>
      <c r="D967" s="44"/>
      <c r="E967" s="45"/>
      <c r="F967" s="45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5"/>
      <c r="R967" s="44"/>
      <c r="S967" s="44"/>
      <c r="T967" s="44"/>
      <c r="U967" s="44"/>
      <c r="V967" s="44"/>
      <c r="W967" s="44"/>
      <c r="X967" s="44"/>
      <c r="Y967" s="44"/>
      <c r="Z967" s="44"/>
    </row>
    <row r="968" customFormat="false" ht="9.75" hidden="false" customHeight="true" outlineLevel="0" collapsed="false">
      <c r="A968" s="44"/>
      <c r="B968" s="44"/>
      <c r="C968" s="44"/>
      <c r="D968" s="44"/>
      <c r="E968" s="45"/>
      <c r="F968" s="45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5"/>
      <c r="R968" s="44"/>
      <c r="S968" s="44"/>
      <c r="T968" s="44"/>
      <c r="U968" s="44"/>
      <c r="V968" s="44"/>
      <c r="W968" s="44"/>
      <c r="X968" s="44"/>
      <c r="Y968" s="44"/>
      <c r="Z968" s="44"/>
    </row>
    <row r="969" customFormat="false" ht="9.75" hidden="false" customHeight="true" outlineLevel="0" collapsed="false">
      <c r="A969" s="44"/>
      <c r="B969" s="44"/>
      <c r="C969" s="44"/>
      <c r="D969" s="44"/>
      <c r="E969" s="45"/>
      <c r="F969" s="45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5"/>
      <c r="R969" s="44"/>
      <c r="S969" s="44"/>
      <c r="T969" s="44"/>
      <c r="U969" s="44"/>
      <c r="V969" s="44"/>
      <c r="W969" s="44"/>
      <c r="X969" s="44"/>
      <c r="Y969" s="44"/>
      <c r="Z969" s="44"/>
    </row>
    <row r="970" customFormat="false" ht="9.75" hidden="false" customHeight="true" outlineLevel="0" collapsed="false">
      <c r="A970" s="44"/>
      <c r="B970" s="44"/>
      <c r="C970" s="44"/>
      <c r="D970" s="44"/>
      <c r="E970" s="45"/>
      <c r="F970" s="45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5"/>
      <c r="R970" s="44"/>
      <c r="S970" s="44"/>
      <c r="T970" s="44"/>
      <c r="U970" s="44"/>
      <c r="V970" s="44"/>
      <c r="W970" s="44"/>
      <c r="X970" s="44"/>
      <c r="Y970" s="44"/>
      <c r="Z970" s="44"/>
    </row>
    <row r="971" customFormat="false" ht="9.75" hidden="false" customHeight="true" outlineLevel="0" collapsed="false">
      <c r="A971" s="44"/>
      <c r="B971" s="44"/>
      <c r="C971" s="44"/>
      <c r="D971" s="44"/>
      <c r="E971" s="45"/>
      <c r="F971" s="45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5"/>
      <c r="R971" s="44"/>
      <c r="S971" s="44"/>
      <c r="T971" s="44"/>
      <c r="U971" s="44"/>
      <c r="V971" s="44"/>
      <c r="W971" s="44"/>
      <c r="X971" s="44"/>
      <c r="Y971" s="44"/>
      <c r="Z971" s="44"/>
    </row>
    <row r="972" customFormat="false" ht="9.75" hidden="false" customHeight="true" outlineLevel="0" collapsed="false">
      <c r="A972" s="44"/>
      <c r="B972" s="44"/>
      <c r="C972" s="44"/>
      <c r="D972" s="44"/>
      <c r="E972" s="45"/>
      <c r="F972" s="45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5"/>
      <c r="R972" s="44"/>
      <c r="S972" s="44"/>
      <c r="T972" s="44"/>
      <c r="U972" s="44"/>
      <c r="V972" s="44"/>
      <c r="W972" s="44"/>
      <c r="X972" s="44"/>
      <c r="Y972" s="44"/>
      <c r="Z972" s="44"/>
    </row>
    <row r="973" customFormat="false" ht="9.75" hidden="false" customHeight="true" outlineLevel="0" collapsed="false">
      <c r="A973" s="44"/>
      <c r="B973" s="44"/>
      <c r="C973" s="44"/>
      <c r="D973" s="44"/>
      <c r="E973" s="45"/>
      <c r="F973" s="45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5"/>
      <c r="R973" s="44"/>
      <c r="S973" s="44"/>
      <c r="T973" s="44"/>
      <c r="U973" s="44"/>
      <c r="V973" s="44"/>
      <c r="W973" s="44"/>
      <c r="X973" s="44"/>
      <c r="Y973" s="44"/>
      <c r="Z973" s="44"/>
    </row>
    <row r="974" customFormat="false" ht="9.75" hidden="false" customHeight="true" outlineLevel="0" collapsed="false">
      <c r="A974" s="44"/>
      <c r="B974" s="44"/>
      <c r="C974" s="44"/>
      <c r="D974" s="44"/>
      <c r="E974" s="45"/>
      <c r="F974" s="45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5"/>
      <c r="R974" s="44"/>
      <c r="S974" s="44"/>
      <c r="T974" s="44"/>
      <c r="U974" s="44"/>
      <c r="V974" s="44"/>
      <c r="W974" s="44"/>
      <c r="X974" s="44"/>
      <c r="Y974" s="44"/>
      <c r="Z974" s="44"/>
    </row>
    <row r="975" customFormat="false" ht="9.75" hidden="false" customHeight="true" outlineLevel="0" collapsed="false">
      <c r="A975" s="44"/>
      <c r="B975" s="44"/>
      <c r="C975" s="44"/>
      <c r="D975" s="44"/>
      <c r="E975" s="45"/>
      <c r="F975" s="45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5"/>
      <c r="R975" s="44"/>
      <c r="S975" s="44"/>
      <c r="T975" s="44"/>
      <c r="U975" s="44"/>
      <c r="V975" s="44"/>
      <c r="W975" s="44"/>
      <c r="X975" s="44"/>
      <c r="Y975" s="44"/>
      <c r="Z975" s="44"/>
    </row>
    <row r="976" customFormat="false" ht="9.75" hidden="false" customHeight="true" outlineLevel="0" collapsed="false">
      <c r="A976" s="44"/>
      <c r="B976" s="44"/>
      <c r="C976" s="44"/>
      <c r="D976" s="44"/>
      <c r="E976" s="45"/>
      <c r="F976" s="45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5"/>
      <c r="R976" s="44"/>
      <c r="S976" s="44"/>
      <c r="T976" s="44"/>
      <c r="U976" s="44"/>
      <c r="V976" s="44"/>
      <c r="W976" s="44"/>
      <c r="X976" s="44"/>
      <c r="Y976" s="44"/>
      <c r="Z976" s="44"/>
    </row>
    <row r="977" customFormat="false" ht="9.75" hidden="false" customHeight="true" outlineLevel="0" collapsed="false">
      <c r="A977" s="44"/>
      <c r="B977" s="44"/>
      <c r="C977" s="44"/>
      <c r="D977" s="44"/>
      <c r="E977" s="45"/>
      <c r="F977" s="45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5"/>
      <c r="R977" s="44"/>
      <c r="S977" s="44"/>
      <c r="T977" s="44"/>
      <c r="U977" s="44"/>
      <c r="V977" s="44"/>
      <c r="W977" s="44"/>
      <c r="X977" s="44"/>
      <c r="Y977" s="44"/>
      <c r="Z977" s="44"/>
    </row>
    <row r="978" customFormat="false" ht="9.75" hidden="false" customHeight="true" outlineLevel="0" collapsed="false">
      <c r="A978" s="44"/>
      <c r="B978" s="44"/>
      <c r="C978" s="44"/>
      <c r="D978" s="44"/>
      <c r="E978" s="45"/>
      <c r="F978" s="45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5"/>
      <c r="R978" s="44"/>
      <c r="S978" s="44"/>
      <c r="T978" s="44"/>
      <c r="U978" s="44"/>
      <c r="V978" s="44"/>
      <c r="W978" s="44"/>
      <c r="X978" s="44"/>
      <c r="Y978" s="44"/>
      <c r="Z978" s="44"/>
    </row>
    <row r="979" customFormat="false" ht="9.75" hidden="false" customHeight="true" outlineLevel="0" collapsed="false">
      <c r="A979" s="44"/>
      <c r="B979" s="44"/>
      <c r="C979" s="44"/>
      <c r="D979" s="44"/>
      <c r="E979" s="45"/>
      <c r="F979" s="45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5"/>
      <c r="R979" s="44"/>
      <c r="S979" s="44"/>
      <c r="T979" s="44"/>
      <c r="U979" s="44"/>
      <c r="V979" s="44"/>
      <c r="W979" s="44"/>
      <c r="X979" s="44"/>
      <c r="Y979" s="44"/>
      <c r="Z979" s="44"/>
    </row>
    <row r="980" customFormat="false" ht="9.75" hidden="false" customHeight="true" outlineLevel="0" collapsed="false">
      <c r="A980" s="44"/>
      <c r="B980" s="44"/>
      <c r="C980" s="44"/>
      <c r="D980" s="44"/>
      <c r="E980" s="45"/>
      <c r="F980" s="45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5"/>
      <c r="R980" s="44"/>
      <c r="S980" s="44"/>
      <c r="T980" s="44"/>
      <c r="U980" s="44"/>
      <c r="V980" s="44"/>
      <c r="W980" s="44"/>
      <c r="X980" s="44"/>
      <c r="Y980" s="44"/>
      <c r="Z980" s="44"/>
    </row>
    <row r="981" customFormat="false" ht="9.75" hidden="false" customHeight="true" outlineLevel="0" collapsed="false">
      <c r="A981" s="44"/>
      <c r="B981" s="44"/>
      <c r="C981" s="44"/>
      <c r="D981" s="44"/>
      <c r="E981" s="45"/>
      <c r="F981" s="45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5"/>
      <c r="R981" s="44"/>
      <c r="S981" s="44"/>
      <c r="T981" s="44"/>
      <c r="U981" s="44"/>
      <c r="V981" s="44"/>
      <c r="W981" s="44"/>
      <c r="X981" s="44"/>
      <c r="Y981" s="44"/>
      <c r="Z981" s="44"/>
    </row>
    <row r="982" customFormat="false" ht="9.75" hidden="false" customHeight="true" outlineLevel="0" collapsed="false">
      <c r="A982" s="44"/>
      <c r="B982" s="44"/>
      <c r="C982" s="44"/>
      <c r="D982" s="44"/>
      <c r="E982" s="45"/>
      <c r="F982" s="45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5"/>
      <c r="R982" s="44"/>
      <c r="S982" s="44"/>
      <c r="T982" s="44"/>
      <c r="U982" s="44"/>
      <c r="V982" s="44"/>
      <c r="W982" s="44"/>
      <c r="X982" s="44"/>
      <c r="Y982" s="44"/>
      <c r="Z982" s="44"/>
    </row>
    <row r="983" customFormat="false" ht="9.75" hidden="false" customHeight="true" outlineLevel="0" collapsed="false">
      <c r="A983" s="44"/>
      <c r="B983" s="44"/>
      <c r="C983" s="44"/>
      <c r="D983" s="44"/>
      <c r="E983" s="45"/>
      <c r="F983" s="45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5"/>
      <c r="R983" s="44"/>
      <c r="S983" s="44"/>
      <c r="T983" s="44"/>
      <c r="U983" s="44"/>
      <c r="V983" s="44"/>
      <c r="W983" s="44"/>
      <c r="X983" s="44"/>
      <c r="Y983" s="44"/>
      <c r="Z983" s="44"/>
    </row>
    <row r="984" customFormat="false" ht="9.75" hidden="false" customHeight="true" outlineLevel="0" collapsed="false">
      <c r="A984" s="44"/>
      <c r="B984" s="44"/>
      <c r="C984" s="44"/>
      <c r="D984" s="44"/>
      <c r="E984" s="45"/>
      <c r="F984" s="45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5"/>
      <c r="R984" s="44"/>
      <c r="S984" s="44"/>
      <c r="T984" s="44"/>
      <c r="U984" s="44"/>
      <c r="V984" s="44"/>
      <c r="W984" s="44"/>
      <c r="X984" s="44"/>
      <c r="Y984" s="44"/>
      <c r="Z984" s="44"/>
    </row>
    <row r="985" customFormat="false" ht="9.75" hidden="false" customHeight="true" outlineLevel="0" collapsed="false">
      <c r="A985" s="44"/>
      <c r="B985" s="44"/>
      <c r="C985" s="44"/>
      <c r="D985" s="44"/>
      <c r="E985" s="45"/>
      <c r="F985" s="45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5"/>
      <c r="R985" s="44"/>
      <c r="S985" s="44"/>
      <c r="T985" s="44"/>
      <c r="U985" s="44"/>
      <c r="V985" s="44"/>
      <c r="W985" s="44"/>
      <c r="X985" s="44"/>
      <c r="Y985" s="44"/>
      <c r="Z985" s="44"/>
    </row>
    <row r="986" customFormat="false" ht="9.75" hidden="false" customHeight="true" outlineLevel="0" collapsed="false">
      <c r="A986" s="44"/>
      <c r="B986" s="44"/>
      <c r="C986" s="44"/>
      <c r="D986" s="44"/>
      <c r="E986" s="45"/>
      <c r="F986" s="45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5"/>
      <c r="R986" s="44"/>
      <c r="S986" s="44"/>
      <c r="T986" s="44"/>
      <c r="U986" s="44"/>
      <c r="V986" s="44"/>
      <c r="W986" s="44"/>
      <c r="X986" s="44"/>
      <c r="Y986" s="44"/>
      <c r="Z986" s="44"/>
    </row>
    <row r="987" customFormat="false" ht="9.75" hidden="false" customHeight="true" outlineLevel="0" collapsed="false">
      <c r="A987" s="44"/>
      <c r="B987" s="44"/>
      <c r="C987" s="44"/>
      <c r="D987" s="44"/>
      <c r="E987" s="45"/>
      <c r="F987" s="45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5"/>
      <c r="R987" s="44"/>
      <c r="S987" s="44"/>
      <c r="T987" s="44"/>
      <c r="U987" s="44"/>
      <c r="V987" s="44"/>
      <c r="W987" s="44"/>
      <c r="X987" s="44"/>
      <c r="Y987" s="44"/>
      <c r="Z987" s="44"/>
    </row>
    <row r="988" customFormat="false" ht="9.75" hidden="false" customHeight="true" outlineLevel="0" collapsed="false">
      <c r="A988" s="44"/>
      <c r="B988" s="44"/>
      <c r="C988" s="44"/>
      <c r="D988" s="44"/>
      <c r="E988" s="45"/>
      <c r="F988" s="45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5"/>
      <c r="R988" s="44"/>
      <c r="S988" s="44"/>
      <c r="T988" s="44"/>
      <c r="U988" s="44"/>
      <c r="V988" s="44"/>
      <c r="W988" s="44"/>
      <c r="X988" s="44"/>
      <c r="Y988" s="44"/>
      <c r="Z988" s="44"/>
    </row>
    <row r="989" customFormat="false" ht="9.75" hidden="false" customHeight="true" outlineLevel="0" collapsed="false">
      <c r="A989" s="44"/>
      <c r="B989" s="44"/>
      <c r="C989" s="44"/>
      <c r="D989" s="44"/>
      <c r="E989" s="45"/>
      <c r="F989" s="45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5"/>
      <c r="R989" s="44"/>
      <c r="S989" s="44"/>
      <c r="T989" s="44"/>
      <c r="U989" s="44"/>
      <c r="V989" s="44"/>
      <c r="W989" s="44"/>
      <c r="X989" s="44"/>
      <c r="Y989" s="44"/>
      <c r="Z989" s="44"/>
    </row>
    <row r="990" customFormat="false" ht="9.75" hidden="false" customHeight="true" outlineLevel="0" collapsed="false">
      <c r="A990" s="44"/>
      <c r="B990" s="44"/>
      <c r="C990" s="44"/>
      <c r="D990" s="44"/>
      <c r="E990" s="45"/>
      <c r="F990" s="45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5"/>
      <c r="R990" s="44"/>
      <c r="S990" s="44"/>
      <c r="T990" s="44"/>
      <c r="U990" s="44"/>
      <c r="V990" s="44"/>
      <c r="W990" s="44"/>
      <c r="X990" s="44"/>
      <c r="Y990" s="44"/>
      <c r="Z990" s="44"/>
    </row>
    <row r="991" customFormat="false" ht="9.75" hidden="false" customHeight="true" outlineLevel="0" collapsed="false">
      <c r="A991" s="44"/>
      <c r="B991" s="44"/>
      <c r="C991" s="44"/>
      <c r="D991" s="44"/>
      <c r="E991" s="45"/>
      <c r="F991" s="45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5"/>
      <c r="R991" s="44"/>
      <c r="S991" s="44"/>
      <c r="T991" s="44"/>
      <c r="U991" s="44"/>
      <c r="V991" s="44"/>
      <c r="W991" s="44"/>
      <c r="X991" s="44"/>
      <c r="Y991" s="44"/>
      <c r="Z991" s="44"/>
    </row>
    <row r="992" customFormat="false" ht="9.75" hidden="false" customHeight="true" outlineLevel="0" collapsed="false">
      <c r="A992" s="44"/>
      <c r="B992" s="44"/>
      <c r="C992" s="44"/>
      <c r="D992" s="44"/>
      <c r="E992" s="45"/>
      <c r="F992" s="45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5"/>
      <c r="R992" s="44"/>
      <c r="S992" s="44"/>
      <c r="T992" s="44"/>
      <c r="U992" s="44"/>
      <c r="V992" s="44"/>
      <c r="W992" s="44"/>
      <c r="X992" s="44"/>
      <c r="Y992" s="44"/>
      <c r="Z992" s="44"/>
    </row>
    <row r="993" customFormat="false" ht="9.75" hidden="false" customHeight="true" outlineLevel="0" collapsed="false">
      <c r="A993" s="44"/>
      <c r="B993" s="44"/>
      <c r="C993" s="44"/>
      <c r="D993" s="44"/>
      <c r="E993" s="45"/>
      <c r="F993" s="45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5"/>
      <c r="R993" s="44"/>
      <c r="S993" s="44"/>
      <c r="T993" s="44"/>
      <c r="U993" s="44"/>
      <c r="V993" s="44"/>
      <c r="W993" s="44"/>
      <c r="X993" s="44"/>
      <c r="Y993" s="44"/>
      <c r="Z993" s="44"/>
    </row>
    <row r="994" customFormat="false" ht="9.75" hidden="false" customHeight="true" outlineLevel="0" collapsed="false">
      <c r="A994" s="44"/>
      <c r="B994" s="44"/>
      <c r="C994" s="44"/>
      <c r="D994" s="44"/>
      <c r="E994" s="45"/>
      <c r="F994" s="45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5"/>
      <c r="R994" s="44"/>
      <c r="S994" s="44"/>
      <c r="T994" s="44"/>
      <c r="U994" s="44"/>
      <c r="V994" s="44"/>
      <c r="W994" s="44"/>
      <c r="X994" s="44"/>
      <c r="Y994" s="44"/>
      <c r="Z994" s="44"/>
    </row>
    <row r="995" customFormat="false" ht="9.75" hidden="false" customHeight="true" outlineLevel="0" collapsed="false">
      <c r="A995" s="44"/>
      <c r="B995" s="44"/>
      <c r="C995" s="44"/>
      <c r="D995" s="44"/>
      <c r="E995" s="45"/>
      <c r="F995" s="45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5"/>
      <c r="R995" s="44"/>
      <c r="S995" s="44"/>
      <c r="T995" s="44"/>
      <c r="U995" s="44"/>
      <c r="V995" s="44"/>
      <c r="W995" s="44"/>
      <c r="X995" s="44"/>
      <c r="Y995" s="44"/>
      <c r="Z995" s="44"/>
    </row>
    <row r="996" customFormat="false" ht="9.75" hidden="false" customHeight="true" outlineLevel="0" collapsed="false">
      <c r="A996" s="44"/>
      <c r="B996" s="44"/>
      <c r="C996" s="44"/>
      <c r="D996" s="44"/>
      <c r="E996" s="45"/>
      <c r="F996" s="45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5"/>
      <c r="R996" s="44"/>
      <c r="S996" s="44"/>
      <c r="T996" s="44"/>
      <c r="U996" s="44"/>
      <c r="V996" s="44"/>
      <c r="W996" s="44"/>
      <c r="X996" s="44"/>
      <c r="Y996" s="44"/>
      <c r="Z996" s="44"/>
    </row>
    <row r="997" customFormat="false" ht="9.75" hidden="false" customHeight="true" outlineLevel="0" collapsed="false">
      <c r="A997" s="44"/>
      <c r="B997" s="44"/>
      <c r="C997" s="44"/>
      <c r="D997" s="44"/>
      <c r="E997" s="45"/>
      <c r="F997" s="45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5"/>
      <c r="R997" s="44"/>
      <c r="S997" s="44"/>
      <c r="T997" s="44"/>
      <c r="U997" s="44"/>
      <c r="V997" s="44"/>
      <c r="W997" s="44"/>
      <c r="X997" s="44"/>
      <c r="Y997" s="44"/>
      <c r="Z997" s="44"/>
    </row>
    <row r="998" customFormat="false" ht="9.75" hidden="false" customHeight="true" outlineLevel="0" collapsed="false">
      <c r="A998" s="44"/>
      <c r="B998" s="44"/>
      <c r="C998" s="44"/>
      <c r="D998" s="44"/>
      <c r="E998" s="45"/>
      <c r="F998" s="45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5"/>
      <c r="R998" s="44"/>
      <c r="S998" s="44"/>
      <c r="T998" s="44"/>
      <c r="U998" s="44"/>
      <c r="V998" s="44"/>
      <c r="W998" s="44"/>
      <c r="X998" s="44"/>
      <c r="Y998" s="44"/>
      <c r="Z998" s="44"/>
    </row>
    <row r="999" customFormat="false" ht="9.75" hidden="false" customHeight="true" outlineLevel="0" collapsed="false">
      <c r="A999" s="44"/>
      <c r="B999" s="44"/>
      <c r="C999" s="44"/>
      <c r="D999" s="44"/>
      <c r="E999" s="45"/>
      <c r="F999" s="45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5"/>
      <c r="R999" s="44"/>
      <c r="S999" s="44"/>
      <c r="T999" s="44"/>
      <c r="U999" s="44"/>
      <c r="V999" s="44"/>
      <c r="W999" s="44"/>
      <c r="X999" s="44"/>
      <c r="Y999" s="44"/>
      <c r="Z999" s="44"/>
    </row>
    <row r="1000" customFormat="false" ht="9.75" hidden="false" customHeight="true" outlineLevel="0" collapsed="false">
      <c r="A1000" s="44"/>
      <c r="B1000" s="44"/>
      <c r="C1000" s="44"/>
      <c r="D1000" s="44"/>
      <c r="E1000" s="45"/>
      <c r="F1000" s="45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5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dataValidations count="3">
    <dataValidation allowBlank="true" errorStyle="stop" operator="between" showDropDown="false" showErrorMessage="true" showInputMessage="false" sqref="C4" type="list">
      <formula1>$G$6:$G$18</formula1>
      <formula2>0</formula2>
    </dataValidation>
    <dataValidation allowBlank="true" errorStyle="stop" operator="between" showDropDown="false" showErrorMessage="true" showInputMessage="false" sqref="E28" type="list">
      <formula1>"Real,Nominal"</formula1>
      <formula2>0</formula2>
    </dataValidation>
    <dataValidation allowBlank="true" errorStyle="stop" operator="between" showDropDown="false" showErrorMessage="true" showInputMessage="false" sqref="E30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O9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7.38"/>
    <col collapsed="false" customWidth="true" hidden="false" outlineLevel="0" max="2" min="2" style="0" width="8.75"/>
    <col collapsed="false" customWidth="true" hidden="false" outlineLevel="0" max="3" min="3" style="0" width="10.99"/>
    <col collapsed="false" customWidth="true" hidden="false" outlineLevel="0" max="4" min="4" style="0" width="11.88"/>
    <col collapsed="false" customWidth="true" hidden="false" outlineLevel="0" max="5" min="5" style="0" width="19.76"/>
    <col collapsed="false" customWidth="true" hidden="false" outlineLevel="0" max="6" min="6" style="0" width="8.75"/>
    <col collapsed="false" customWidth="true" hidden="false" outlineLevel="0" max="7" min="7" style="0" width="19.76"/>
    <col collapsed="false" customWidth="true" hidden="false" outlineLevel="0" max="8" min="8" style="0" width="7.38"/>
    <col collapsed="false" customWidth="true" hidden="false" outlineLevel="0" max="9" min="9" style="0" width="8.75"/>
    <col collapsed="false" customWidth="true" hidden="false" outlineLevel="0" max="10" min="10" style="0" width="19.76"/>
    <col collapsed="false" customWidth="true" hidden="false" outlineLevel="0" max="20" min="11" style="0" width="8.75"/>
    <col collapsed="false" customWidth="true" hidden="false" outlineLevel="0" max="26" min="21" style="0" width="12.75"/>
  </cols>
  <sheetData>
    <row r="1" customFormat="false" ht="12.75" hidden="false" customHeight="true" outlineLevel="0" collapsed="false"/>
    <row r="2" customFormat="false" ht="12.75" hidden="false" customHeight="true" outlineLevel="0" collapsed="false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customFormat="false" ht="12.75" hidden="false" customHeight="true" outlineLevel="0" collapsed="false">
      <c r="A3" s="162"/>
      <c r="B3" s="163" t="s">
        <v>85</v>
      </c>
      <c r="C3" s="162"/>
      <c r="D3" s="162"/>
      <c r="E3" s="162"/>
      <c r="F3" s="162"/>
      <c r="G3" s="162"/>
      <c r="H3" s="162"/>
      <c r="I3" s="162"/>
      <c r="J3" s="162"/>
      <c r="K3" s="162"/>
    </row>
    <row r="4" customFormat="false" ht="12.75" hidden="false" customHeight="true" outlineLevel="0" collapsed="false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customFormat="false" ht="12.75" hidden="false" customHeight="true" outlineLevel="0" collapsed="false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customFormat="false" ht="12.75" hidden="false" customHeight="true" outlineLevel="0" collapsed="false">
      <c r="A6" s="162"/>
      <c r="B6" s="164"/>
      <c r="C6" s="164"/>
      <c r="D6" s="164"/>
      <c r="E6" s="164"/>
      <c r="F6" s="164"/>
      <c r="G6" s="164"/>
      <c r="H6" s="164"/>
      <c r="I6" s="164"/>
      <c r="J6" s="164"/>
      <c r="K6" s="162"/>
    </row>
    <row r="7" customFormat="false" ht="12.75" hidden="false" customHeight="true" outlineLevel="0" collapsed="false">
      <c r="A7" s="162"/>
      <c r="B7" s="164"/>
      <c r="C7" s="164"/>
      <c r="D7" s="164"/>
      <c r="E7" s="162"/>
      <c r="F7" s="165" t="s">
        <v>86</v>
      </c>
      <c r="G7" s="164"/>
      <c r="H7" s="164" t="s">
        <v>87</v>
      </c>
      <c r="I7" s="164"/>
      <c r="J7" s="164"/>
      <c r="K7" s="162"/>
    </row>
    <row r="8" customFormat="false" ht="12.75" hidden="false" customHeight="true" outlineLevel="0" collapsed="false">
      <c r="A8" s="162"/>
      <c r="B8" s="166" t="s">
        <v>88</v>
      </c>
      <c r="C8" s="164"/>
      <c r="D8" s="164" t="s">
        <v>89</v>
      </c>
      <c r="E8" s="162"/>
      <c r="F8" s="164"/>
      <c r="G8" s="167" t="n">
        <f aca="false">E61</f>
        <v>1.041463829</v>
      </c>
      <c r="H8" s="164" t="s">
        <v>90</v>
      </c>
      <c r="I8" s="164"/>
      <c r="J8" s="164"/>
      <c r="K8" s="162"/>
    </row>
    <row r="9" customFormat="false" ht="12.75" hidden="false" customHeight="true" outlineLevel="0" collapsed="false">
      <c r="A9" s="162"/>
      <c r="B9" s="166"/>
      <c r="C9" s="164"/>
      <c r="D9" s="164"/>
      <c r="E9" s="162"/>
      <c r="F9" s="164"/>
      <c r="G9" s="164"/>
      <c r="H9" s="164"/>
      <c r="I9" s="164"/>
      <c r="J9" s="164"/>
      <c r="K9" s="162"/>
    </row>
    <row r="10" customFormat="false" ht="12.75" hidden="false" customHeight="true" outlineLevel="0" collapsed="false">
      <c r="A10" s="162"/>
      <c r="B10" s="166" t="s">
        <v>91</v>
      </c>
      <c r="C10" s="168"/>
      <c r="D10" s="164" t="s">
        <v>92</v>
      </c>
      <c r="E10" s="162"/>
      <c r="F10" s="164"/>
      <c r="G10" s="168" t="n">
        <v>0.045</v>
      </c>
      <c r="H10" s="164" t="s">
        <v>93</v>
      </c>
      <c r="I10" s="164"/>
      <c r="J10" s="164"/>
      <c r="K10" s="162"/>
      <c r="L10" s="169"/>
    </row>
    <row r="11" customFormat="false" ht="12.75" hidden="false" customHeight="true" outlineLevel="0" collapsed="false">
      <c r="A11" s="162"/>
      <c r="B11" s="166" t="s">
        <v>94</v>
      </c>
      <c r="C11" s="168"/>
      <c r="D11" s="164" t="s">
        <v>95</v>
      </c>
      <c r="E11" s="162"/>
      <c r="F11" s="164"/>
      <c r="G11" s="168" t="n">
        <f aca="false">5% + G10</f>
        <v>0.095</v>
      </c>
      <c r="H11" s="164" t="s">
        <v>96</v>
      </c>
      <c r="I11" s="164"/>
      <c r="J11" s="164"/>
      <c r="K11" s="162"/>
      <c r="L11" s="169"/>
    </row>
    <row r="12" customFormat="false" ht="12.75" hidden="false" customHeight="true" outlineLevel="0" collapsed="false">
      <c r="A12" s="162"/>
      <c r="B12" s="166" t="s">
        <v>97</v>
      </c>
      <c r="C12" s="170"/>
      <c r="D12" s="164" t="s">
        <v>98</v>
      </c>
      <c r="E12" s="162"/>
      <c r="F12" s="164"/>
      <c r="G12" s="168" t="n">
        <v>0.0347</v>
      </c>
      <c r="H12" s="164" t="s">
        <v>90</v>
      </c>
      <c r="I12" s="164"/>
      <c r="J12" s="164"/>
      <c r="K12" s="162"/>
      <c r="L12" s="169"/>
    </row>
    <row r="13" customFormat="false" ht="12.75" hidden="false" customHeight="true" outlineLevel="0" collapsed="false">
      <c r="A13" s="162"/>
      <c r="B13" s="166" t="s">
        <v>99</v>
      </c>
      <c r="C13" s="170"/>
      <c r="D13" s="164" t="s">
        <v>100</v>
      </c>
      <c r="E13" s="162"/>
      <c r="F13" s="164"/>
      <c r="G13" s="168" t="n">
        <v>0</v>
      </c>
      <c r="H13" s="164"/>
      <c r="I13" s="164"/>
      <c r="J13" s="164"/>
      <c r="K13" s="162"/>
      <c r="L13" s="171"/>
    </row>
    <row r="14" customFormat="false" ht="12.75" hidden="false" customHeight="true" outlineLevel="0" collapsed="false">
      <c r="A14" s="162"/>
      <c r="B14" s="166" t="s">
        <v>101</v>
      </c>
      <c r="C14" s="164"/>
      <c r="D14" s="166" t="s">
        <v>102</v>
      </c>
      <c r="E14" s="172" t="n">
        <v>5</v>
      </c>
      <c r="F14" s="164"/>
      <c r="G14" s="168" t="n">
        <v>0.034</v>
      </c>
      <c r="H14" s="164" t="s">
        <v>103</v>
      </c>
      <c r="I14" s="164"/>
      <c r="J14" s="164"/>
      <c r="K14" s="162"/>
      <c r="L14" s="169"/>
    </row>
    <row r="15" customFormat="false" ht="12.75" hidden="false" customHeight="true" outlineLevel="0" collapsed="false">
      <c r="A15" s="162"/>
      <c r="B15" s="166" t="s">
        <v>104</v>
      </c>
      <c r="C15" s="164"/>
      <c r="D15" s="166" t="s">
        <v>105</v>
      </c>
      <c r="E15" s="172"/>
      <c r="F15" s="164"/>
      <c r="G15" s="168" t="n">
        <v>0.035</v>
      </c>
      <c r="H15" s="164" t="s">
        <v>106</v>
      </c>
      <c r="I15" s="164"/>
      <c r="J15" s="164"/>
      <c r="K15" s="162"/>
      <c r="L15" s="169"/>
    </row>
    <row r="16" customFormat="false" ht="12.75" hidden="false" customHeight="true" outlineLevel="0" collapsed="false">
      <c r="A16" s="162"/>
      <c r="B16" s="164"/>
      <c r="C16" s="164"/>
      <c r="D16" s="164"/>
      <c r="E16" s="164"/>
      <c r="F16" s="164"/>
      <c r="G16" s="164"/>
      <c r="H16" s="164"/>
      <c r="I16" s="164"/>
      <c r="J16" s="164"/>
      <c r="K16" s="162"/>
    </row>
    <row r="17" customFormat="false" ht="12.75" hidden="false" customHeight="true" outlineLevel="0" collapsed="false">
      <c r="A17" s="162"/>
      <c r="B17" s="166"/>
      <c r="C17" s="173" t="s">
        <v>91</v>
      </c>
      <c r="D17" s="173" t="s">
        <v>88</v>
      </c>
      <c r="E17" s="173" t="s">
        <v>94</v>
      </c>
      <c r="F17" s="173" t="s">
        <v>91</v>
      </c>
      <c r="G17" s="173" t="s">
        <v>107</v>
      </c>
      <c r="H17" s="173" t="s">
        <v>99</v>
      </c>
      <c r="I17" s="173" t="s">
        <v>108</v>
      </c>
      <c r="J17" s="174" t="s">
        <v>109</v>
      </c>
      <c r="K17" s="162"/>
    </row>
    <row r="18" customFormat="false" ht="12.75" hidden="false" customHeight="true" outlineLevel="0" collapsed="false">
      <c r="A18" s="162"/>
      <c r="B18" s="175" t="s">
        <v>108</v>
      </c>
      <c r="C18" s="176" t="n">
        <f aca="false">G10</f>
        <v>0.045</v>
      </c>
      <c r="D18" s="177" t="n">
        <f aca="false">G8</f>
        <v>1.041463829</v>
      </c>
      <c r="E18" s="176" t="n">
        <f aca="false">G11</f>
        <v>0.095</v>
      </c>
      <c r="F18" s="176" t="n">
        <f aca="false">C18</f>
        <v>0.045</v>
      </c>
      <c r="G18" s="176" t="n">
        <f aca="false">G12</f>
        <v>0.0347</v>
      </c>
      <c r="H18" s="176" t="n">
        <f aca="false">G13</f>
        <v>0</v>
      </c>
      <c r="I18" s="176" t="n">
        <f aca="false">C18 + D18 * (E18 - F18) + G18 + H18</f>
        <v>0.1317731915</v>
      </c>
      <c r="J18" s="178" t="n">
        <f aca="false">(1+I18)*(1+(1+G15)/(1+G14)-1)-1</f>
        <v>0.1328677497</v>
      </c>
      <c r="K18" s="162"/>
      <c r="O18" s="169"/>
    </row>
    <row r="19" customFormat="false" ht="12.75" hidden="false" customHeight="true" outlineLevel="0" collapsed="false">
      <c r="A19" s="162"/>
      <c r="B19" s="162"/>
      <c r="C19" s="162"/>
      <c r="D19" s="162"/>
      <c r="E19" s="162"/>
      <c r="F19" s="162"/>
      <c r="G19" s="162"/>
      <c r="H19" s="162"/>
      <c r="I19" s="162"/>
      <c r="J19" s="179"/>
      <c r="K19" s="162"/>
    </row>
    <row r="20" customFormat="false" ht="12.75" hidden="false" customHeight="true" outlineLevel="0" collapsed="false">
      <c r="A20" s="162"/>
      <c r="B20" s="162"/>
      <c r="C20" s="162"/>
      <c r="D20" s="162"/>
      <c r="E20" s="162"/>
      <c r="F20" s="162"/>
      <c r="G20" s="162"/>
      <c r="H20" s="162"/>
      <c r="I20" s="162"/>
      <c r="J20" s="179"/>
      <c r="K20" s="179"/>
    </row>
    <row r="21" customFormat="false" ht="12.75" hidden="false" customHeight="true" outlineLevel="0" collapsed="false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</row>
    <row r="22" customFormat="false" ht="12.75" hidden="false" customHeight="true" outlineLevel="0" collapsed="false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  <row r="23" customFormat="false" ht="12.75" hidden="false" customHeight="true" outlineLevel="0" collapsed="false">
      <c r="A23" s="162"/>
      <c r="B23" s="180"/>
      <c r="C23" s="181" t="s">
        <v>110</v>
      </c>
      <c r="D23" s="181" t="s">
        <v>111</v>
      </c>
      <c r="E23" s="181" t="s">
        <v>112</v>
      </c>
      <c r="F23" s="182"/>
      <c r="G23" s="182"/>
      <c r="H23" s="182"/>
      <c r="I23" s="182"/>
      <c r="J23" s="183" t="s">
        <v>113</v>
      </c>
      <c r="K23" s="162"/>
    </row>
    <row r="24" customFormat="false" ht="12.75" hidden="false" customHeight="true" outlineLevel="0" collapsed="false">
      <c r="A24" s="162"/>
      <c r="B24" s="184" t="s">
        <v>113</v>
      </c>
      <c r="C24" s="185" t="n">
        <f aca="false">'Premissas Financeiras'!H59</f>
        <v>0.08330776606</v>
      </c>
      <c r="D24" s="185" t="n">
        <f aca="false">'Premissas Financeiras'!E33</f>
        <v>0.013</v>
      </c>
      <c r="E24" s="185" t="n">
        <f aca="false">'Premissas Financeiras'!E34</f>
        <v>0.017</v>
      </c>
      <c r="F24" s="180"/>
      <c r="G24" s="180"/>
      <c r="H24" s="180"/>
      <c r="I24" s="180"/>
      <c r="J24" s="186" t="n">
        <f aca="false">(C24 + D24 + E24)*(1-G34)</f>
        <v>0.0747831256</v>
      </c>
      <c r="K24" s="162"/>
    </row>
    <row r="25" customFormat="false" ht="12.75" hidden="false" customHeight="true" outlineLevel="0" collapsed="false">
      <c r="A25" s="162"/>
      <c r="B25" s="162"/>
      <c r="C25" s="162"/>
      <c r="D25" s="162"/>
      <c r="E25" s="187"/>
      <c r="F25" s="162"/>
      <c r="G25" s="162"/>
      <c r="H25" s="162"/>
      <c r="I25" s="162"/>
      <c r="J25" s="179"/>
      <c r="K25" s="162"/>
    </row>
    <row r="26" customFormat="false" ht="12.75" hidden="false" customHeight="true" outlineLevel="0" collapsed="false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customFormat="false" ht="12.75" hidden="false" customHeight="true" outlineLevel="0" collapsed="false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</row>
    <row r="28" customFormat="false" ht="12.75" hidden="false" customHeight="true" outlineLevel="0" collapsed="false">
      <c r="A28" s="162"/>
      <c r="B28" s="162"/>
      <c r="C28" s="162"/>
      <c r="D28" s="162"/>
      <c r="E28" s="162"/>
      <c r="F28" s="162"/>
      <c r="G28" s="162"/>
      <c r="H28" s="162"/>
      <c r="I28" s="162"/>
      <c r="J28" s="188"/>
      <c r="K28" s="162"/>
    </row>
    <row r="29" customFormat="false" ht="12.75" hidden="false" customHeight="true" outlineLevel="0" collapsed="false">
      <c r="A29" s="162"/>
      <c r="B29" s="162"/>
      <c r="C29" s="162"/>
      <c r="D29" s="162"/>
      <c r="E29" s="162"/>
      <c r="F29" s="162"/>
      <c r="G29" s="162"/>
      <c r="H29" s="162"/>
      <c r="I29" s="162"/>
      <c r="J29" s="188"/>
      <c r="K29" s="162"/>
    </row>
    <row r="30" customFormat="false" ht="12.75" hidden="false" customHeight="true" outlineLevel="0" collapsed="false">
      <c r="A30" s="162"/>
      <c r="B30" s="164"/>
      <c r="C30" s="164"/>
      <c r="D30" s="164" t="s">
        <v>114</v>
      </c>
      <c r="E30" s="164"/>
      <c r="F30" s="164"/>
      <c r="G30" s="164"/>
      <c r="H30" s="164"/>
      <c r="I30" s="162"/>
      <c r="J30" s="162"/>
      <c r="K30" s="162"/>
    </row>
    <row r="31" customFormat="false" ht="12.75" hidden="false" customHeight="true" outlineLevel="0" collapsed="false">
      <c r="A31" s="162"/>
      <c r="B31" s="164"/>
      <c r="C31" s="170"/>
      <c r="D31" s="164" t="s">
        <v>115</v>
      </c>
      <c r="E31" s="164"/>
      <c r="F31" s="164"/>
      <c r="G31" s="189" t="n">
        <f aca="false">(-FCI!E45)/(-FCI!E45+FCI!E62)</f>
        <v>0.5725608297</v>
      </c>
      <c r="H31" s="164"/>
      <c r="I31" s="162"/>
      <c r="J31" s="162"/>
      <c r="K31" s="162"/>
    </row>
    <row r="32" customFormat="false" ht="12.75" hidden="false" customHeight="true" outlineLevel="0" collapsed="false">
      <c r="A32" s="162"/>
      <c r="B32" s="164"/>
      <c r="C32" s="170"/>
      <c r="D32" s="164" t="s">
        <v>116</v>
      </c>
      <c r="E32" s="164"/>
      <c r="F32" s="164"/>
      <c r="G32" s="189" t="n">
        <f aca="false">(FCI!E62)/(-FCI!E45+FCI!E62)</f>
        <v>0.4274391703</v>
      </c>
      <c r="H32" s="164"/>
      <c r="I32" s="162"/>
      <c r="J32" s="162"/>
      <c r="K32" s="162"/>
    </row>
    <row r="33" customFormat="false" ht="12.75" hidden="false" customHeight="true" outlineLevel="0" collapsed="false">
      <c r="A33" s="162"/>
      <c r="B33" s="164"/>
      <c r="C33" s="164"/>
      <c r="D33" s="164"/>
      <c r="E33" s="164"/>
      <c r="F33" s="164"/>
      <c r="G33" s="164"/>
      <c r="H33" s="164"/>
      <c r="I33" s="162"/>
      <c r="J33" s="190" t="s">
        <v>117</v>
      </c>
      <c r="K33" s="162"/>
    </row>
    <row r="34" customFormat="false" ht="12.75" hidden="false" customHeight="true" outlineLevel="0" collapsed="false">
      <c r="A34" s="162"/>
      <c r="B34" s="164"/>
      <c r="C34" s="170"/>
      <c r="D34" s="164" t="s">
        <v>118</v>
      </c>
      <c r="E34" s="164"/>
      <c r="F34" s="164"/>
      <c r="G34" s="191" t="n">
        <v>0.34</v>
      </c>
      <c r="H34" s="164"/>
      <c r="I34" s="162"/>
      <c r="J34" s="192" t="n">
        <f aca="false">J18*G32+J24*G31</f>
        <v>0.09961076912</v>
      </c>
      <c r="K34" s="162"/>
      <c r="O34" s="169"/>
    </row>
    <row r="35" customFormat="false" ht="12.75" hidden="false" customHeight="true" outlineLevel="0" collapsed="false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customFormat="false" ht="12.75" hidden="false" customHeight="true" outlineLevel="0" collapsed="false">
      <c r="G36" s="169"/>
    </row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21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>
      <c r="E57" s="193" t="s">
        <v>119</v>
      </c>
      <c r="F57" s="193"/>
    </row>
    <row r="58" customFormat="false" ht="12.75" hidden="false" customHeight="true" outlineLevel="0" collapsed="false">
      <c r="D58" s="6" t="s">
        <v>120</v>
      </c>
      <c r="E58" s="6" t="n">
        <v>0.87</v>
      </c>
      <c r="F58" s="6"/>
      <c r="G58" s="6"/>
    </row>
    <row r="59" customFormat="false" ht="12.75" hidden="false" customHeight="true" outlineLevel="0" collapsed="false">
      <c r="D59" s="6" t="s">
        <v>121</v>
      </c>
      <c r="E59" s="169" t="n">
        <f aca="false">(BP!F33+BP!F37)/BP!F40</f>
        <v>0.2986134261</v>
      </c>
      <c r="G59" s="169"/>
    </row>
    <row r="60" customFormat="false" ht="12.75" hidden="false" customHeight="true" outlineLevel="0" collapsed="false">
      <c r="D60" s="6" t="s">
        <v>122</v>
      </c>
      <c r="E60" s="171" t="n">
        <v>0.34</v>
      </c>
      <c r="G60" s="171"/>
    </row>
    <row r="61" customFormat="false" ht="12.75" hidden="false" customHeight="true" outlineLevel="0" collapsed="false">
      <c r="D61" s="6" t="s">
        <v>123</v>
      </c>
      <c r="E61" s="6" t="n">
        <f aca="false">E58*(1+(1-E60)*E59)</f>
        <v>1.041463829</v>
      </c>
      <c r="G61" s="6"/>
    </row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</sheetData>
  <dataValidations count="1">
    <dataValidation allowBlank="true" errorStyle="stop" operator="between" showDropDown="false" showErrorMessage="true" showInputMessage="false" sqref="E14:E15" type="list">
      <formula1>"5,10,15,20"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RH1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2" min="2" style="0" width="41"/>
    <col collapsed="false" customWidth="true" hidden="false" outlineLevel="0" max="3" min="3" style="0" width="4.25"/>
    <col collapsed="false" customWidth="true" hidden="false" outlineLevel="0" max="4" min="4" style="0" width="11.99"/>
    <col collapsed="false" customWidth="true" hidden="false" outlineLevel="0" max="5" min="5" style="0" width="11.38"/>
    <col collapsed="false" customWidth="true" hidden="false" outlineLevel="0" max="6" min="6" style="0" width="1.12"/>
    <col collapsed="false" customWidth="true" hidden="false" outlineLevel="0" max="7" min="7" style="0" width="10"/>
    <col collapsed="false" customWidth="true" hidden="false" outlineLevel="0" max="43" min="8" style="0" width="12.37"/>
    <col collapsed="false" customWidth="true" hidden="false" outlineLevel="0" max="44" min="44" style="0" width="2.12"/>
    <col collapsed="false" customWidth="true" hidden="false" outlineLevel="0" max="53" min="45" style="0" width="12.37"/>
    <col collapsed="false" customWidth="true" hidden="false" outlineLevel="0" max="476" min="54" style="0" width="9.13"/>
  </cols>
  <sheetData>
    <row r="1" customFormat="false" ht="6" hidden="false" customHeight="true" outlineLevel="0" collapsed="false">
      <c r="H1" s="194" t="s">
        <v>124</v>
      </c>
      <c r="I1" s="194" t="s">
        <v>125</v>
      </c>
      <c r="J1" s="194" t="s">
        <v>126</v>
      </c>
      <c r="K1" s="194" t="s">
        <v>127</v>
      </c>
      <c r="L1" s="194" t="s">
        <v>128</v>
      </c>
      <c r="M1" s="194" t="s">
        <v>129</v>
      </c>
      <c r="N1" s="194" t="s">
        <v>130</v>
      </c>
      <c r="O1" s="194" t="s">
        <v>131</v>
      </c>
      <c r="P1" s="194" t="s">
        <v>132</v>
      </c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 t="s">
        <v>133</v>
      </c>
      <c r="AM1" s="194"/>
      <c r="AN1" s="194"/>
      <c r="AO1" s="194"/>
      <c r="AP1" s="194"/>
      <c r="AQ1" s="194"/>
      <c r="AS1" s="195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5"/>
      <c r="BE1" s="195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5"/>
      <c r="BQ1" s="195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5"/>
      <c r="CC1" s="195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5"/>
      <c r="CO1" s="195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5"/>
      <c r="DA1" s="195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195"/>
      <c r="HR1" s="195"/>
      <c r="HS1" s="195"/>
      <c r="HT1" s="195"/>
      <c r="HU1" s="195"/>
      <c r="HV1" s="195"/>
      <c r="HW1" s="195"/>
      <c r="HX1" s="195"/>
      <c r="HY1" s="195"/>
      <c r="HZ1" s="195"/>
      <c r="IA1" s="195"/>
      <c r="IB1" s="195"/>
      <c r="IC1" s="195"/>
      <c r="ID1" s="195"/>
      <c r="IE1" s="195"/>
      <c r="IF1" s="195"/>
      <c r="IG1" s="195"/>
      <c r="IH1" s="195"/>
      <c r="II1" s="195"/>
      <c r="IJ1" s="195"/>
      <c r="IK1" s="195"/>
      <c r="IL1" s="195"/>
      <c r="IM1" s="195"/>
      <c r="IN1" s="195"/>
      <c r="IO1" s="195"/>
      <c r="IP1" s="195"/>
      <c r="IQ1" s="195"/>
      <c r="IR1" s="195"/>
      <c r="IS1" s="195"/>
      <c r="IT1" s="195"/>
      <c r="IU1" s="195"/>
      <c r="IV1" s="195"/>
      <c r="IW1" s="195"/>
      <c r="IX1" s="195"/>
      <c r="IY1" s="195"/>
      <c r="IZ1" s="195"/>
      <c r="JA1" s="195"/>
      <c r="JB1" s="195"/>
      <c r="JC1" s="195"/>
      <c r="JD1" s="195"/>
      <c r="JE1" s="195"/>
      <c r="JF1" s="195"/>
      <c r="JG1" s="195"/>
      <c r="JH1" s="195"/>
      <c r="JI1" s="195"/>
      <c r="JJ1" s="195"/>
      <c r="JK1" s="195"/>
      <c r="JL1" s="195"/>
      <c r="JM1" s="195"/>
      <c r="JN1" s="195"/>
      <c r="JO1" s="195"/>
      <c r="JP1" s="195"/>
      <c r="JQ1" s="195"/>
      <c r="JR1" s="195"/>
      <c r="JS1" s="195"/>
      <c r="JT1" s="195"/>
      <c r="JU1" s="195"/>
      <c r="JV1" s="195"/>
      <c r="JW1" s="195"/>
      <c r="JX1" s="195"/>
      <c r="JY1" s="195"/>
      <c r="JZ1" s="195"/>
      <c r="KA1" s="195"/>
      <c r="KB1" s="195"/>
      <c r="KC1" s="195"/>
      <c r="KD1" s="195"/>
      <c r="KE1" s="195"/>
      <c r="KF1" s="195"/>
      <c r="KG1" s="195"/>
      <c r="KH1" s="195"/>
      <c r="KI1" s="195"/>
      <c r="KJ1" s="195"/>
      <c r="KK1" s="195"/>
      <c r="KL1" s="195"/>
      <c r="KM1" s="195"/>
      <c r="KN1" s="195"/>
      <c r="KO1" s="195"/>
      <c r="KP1" s="195"/>
      <c r="KQ1" s="195"/>
      <c r="KR1" s="195"/>
      <c r="KS1" s="195"/>
      <c r="KT1" s="195"/>
      <c r="KU1" s="195"/>
      <c r="KV1" s="195"/>
      <c r="KW1" s="195"/>
      <c r="KX1" s="195"/>
      <c r="KY1" s="195"/>
      <c r="KZ1" s="195"/>
      <c r="LA1" s="195"/>
      <c r="LB1" s="195"/>
      <c r="LC1" s="195"/>
      <c r="LD1" s="195"/>
      <c r="LE1" s="195"/>
      <c r="LF1" s="195"/>
      <c r="LG1" s="195"/>
      <c r="LH1" s="195"/>
      <c r="LI1" s="195"/>
      <c r="LJ1" s="195"/>
      <c r="LK1" s="195"/>
      <c r="LL1" s="195"/>
      <c r="LM1" s="195"/>
      <c r="LN1" s="195"/>
      <c r="LO1" s="195"/>
      <c r="LP1" s="195"/>
      <c r="LQ1" s="195"/>
      <c r="LR1" s="195"/>
      <c r="LS1" s="195"/>
      <c r="LT1" s="195"/>
      <c r="LU1" s="195"/>
      <c r="LV1" s="195"/>
      <c r="LW1" s="195"/>
      <c r="LX1" s="195"/>
      <c r="LY1" s="195"/>
      <c r="LZ1" s="195"/>
      <c r="MA1" s="195"/>
      <c r="MB1" s="195"/>
      <c r="MC1" s="195"/>
      <c r="MD1" s="195"/>
      <c r="ME1" s="195"/>
      <c r="MF1" s="195"/>
      <c r="MG1" s="195"/>
      <c r="MH1" s="195"/>
      <c r="MI1" s="195"/>
      <c r="MJ1" s="195"/>
      <c r="MK1" s="195"/>
      <c r="ML1" s="195"/>
      <c r="MM1" s="195"/>
      <c r="MN1" s="195"/>
      <c r="MO1" s="195"/>
      <c r="MP1" s="195"/>
      <c r="MQ1" s="195"/>
      <c r="MR1" s="195"/>
      <c r="MS1" s="195"/>
      <c r="MT1" s="195"/>
      <c r="MU1" s="195"/>
      <c r="MV1" s="195"/>
      <c r="MW1" s="195"/>
      <c r="MX1" s="195"/>
      <c r="MY1" s="195"/>
      <c r="MZ1" s="195"/>
      <c r="NA1" s="195"/>
      <c r="NB1" s="195"/>
      <c r="NC1" s="195"/>
      <c r="ND1" s="195"/>
      <c r="NE1" s="195"/>
      <c r="NF1" s="195"/>
      <c r="NG1" s="195"/>
      <c r="NH1" s="195"/>
      <c r="NI1" s="195"/>
      <c r="NJ1" s="195"/>
      <c r="NK1" s="195"/>
      <c r="NL1" s="195"/>
      <c r="NM1" s="195"/>
      <c r="NN1" s="195"/>
      <c r="NO1" s="195"/>
      <c r="NP1" s="195"/>
      <c r="NQ1" s="195"/>
      <c r="NR1" s="195"/>
      <c r="NS1" s="195"/>
      <c r="NT1" s="195"/>
      <c r="NU1" s="195"/>
      <c r="NV1" s="195"/>
      <c r="NW1" s="195"/>
      <c r="NX1" s="195"/>
      <c r="NY1" s="195"/>
      <c r="NZ1" s="195"/>
      <c r="OA1" s="195"/>
      <c r="OB1" s="195"/>
      <c r="OC1" s="195"/>
      <c r="OD1" s="195"/>
      <c r="OE1" s="195"/>
      <c r="OF1" s="195"/>
      <c r="OG1" s="195"/>
      <c r="OH1" s="195"/>
      <c r="OI1" s="195"/>
      <c r="OJ1" s="195"/>
      <c r="OK1" s="195"/>
      <c r="OL1" s="195"/>
      <c r="OM1" s="195"/>
      <c r="ON1" s="195"/>
      <c r="OO1" s="195"/>
      <c r="OP1" s="195"/>
      <c r="OQ1" s="195"/>
      <c r="OR1" s="195"/>
      <c r="OS1" s="195"/>
      <c r="OT1" s="195"/>
      <c r="OU1" s="195"/>
      <c r="OV1" s="195"/>
      <c r="OW1" s="195"/>
      <c r="OX1" s="195"/>
    </row>
    <row r="2" customFormat="false" ht="12" hidden="false" customHeight="true" outlineLevel="0" collapsed="false">
      <c r="A2" s="197"/>
      <c r="B2" s="198"/>
      <c r="C2" s="198"/>
      <c r="D2" s="198"/>
      <c r="E2" s="198"/>
      <c r="F2" s="198"/>
      <c r="G2" s="198"/>
      <c r="H2" s="198" t="n">
        <f aca="false">'Premissas Financeiras'!H12</f>
        <v>2024</v>
      </c>
      <c r="I2" s="198" t="n">
        <f aca="false">'Premissas Financeiras'!I12</f>
        <v>2025</v>
      </c>
      <c r="J2" s="198" t="n">
        <f aca="false">'Premissas Financeiras'!J12</f>
        <v>2026</v>
      </c>
      <c r="K2" s="198" t="n">
        <f aca="false">'Premissas Financeiras'!K12</f>
        <v>2027</v>
      </c>
      <c r="L2" s="198" t="n">
        <f aca="false">'Premissas Financeiras'!L12</f>
        <v>2028</v>
      </c>
      <c r="M2" s="198" t="n">
        <f aca="false">'Premissas Financeiras'!M12</f>
        <v>2029</v>
      </c>
      <c r="N2" s="198" t="n">
        <f aca="false">'Premissas Financeiras'!N12</f>
        <v>2030</v>
      </c>
      <c r="O2" s="198" t="n">
        <f aca="false">'Premissas Financeiras'!O12</f>
        <v>2031</v>
      </c>
      <c r="P2" s="198" t="n">
        <f aca="false">'Premissas Financeiras'!P12</f>
        <v>2032</v>
      </c>
      <c r="Q2" s="198" t="n">
        <f aca="false">'Premissas Financeiras'!Q12</f>
        <v>2033</v>
      </c>
      <c r="R2" s="198" t="n">
        <f aca="false">'Premissas Financeiras'!R12</f>
        <v>2034</v>
      </c>
      <c r="S2" s="198" t="n">
        <f aca="false">'Premissas Financeiras'!S12</f>
        <v>2035</v>
      </c>
      <c r="T2" s="198" t="n">
        <f aca="false">'Premissas Financeiras'!T12</f>
        <v>2036</v>
      </c>
      <c r="U2" s="198" t="n">
        <f aca="false">'Premissas Financeiras'!U12</f>
        <v>2037</v>
      </c>
      <c r="V2" s="198" t="n">
        <f aca="false">'Premissas Financeiras'!V12</f>
        <v>2038</v>
      </c>
      <c r="W2" s="198" t="n">
        <f aca="false">'Premissas Financeiras'!W12</f>
        <v>2039</v>
      </c>
      <c r="X2" s="198" t="n">
        <f aca="false">'Premissas Financeiras'!X12</f>
        <v>2040</v>
      </c>
      <c r="Y2" s="198" t="n">
        <f aca="false">'Premissas Financeiras'!Y12</f>
        <v>2041</v>
      </c>
      <c r="Z2" s="198" t="n">
        <f aca="false">'Premissas Financeiras'!Z12</f>
        <v>2042</v>
      </c>
      <c r="AA2" s="198" t="n">
        <f aca="false">'Premissas Financeiras'!AA12</f>
        <v>2043</v>
      </c>
      <c r="AB2" s="198" t="n">
        <f aca="false">'Premissas Financeiras'!AB12</f>
        <v>2044</v>
      </c>
      <c r="AC2" s="198" t="n">
        <f aca="false">'Premissas Financeiras'!AC12</f>
        <v>2045</v>
      </c>
      <c r="AD2" s="198" t="n">
        <f aca="false">'Premissas Financeiras'!AD12</f>
        <v>2046</v>
      </c>
      <c r="AE2" s="198" t="n">
        <f aca="false">'Premissas Financeiras'!AE12</f>
        <v>2047</v>
      </c>
      <c r="AF2" s="198" t="n">
        <f aca="false">'Premissas Financeiras'!AF12</f>
        <v>2048</v>
      </c>
      <c r="AG2" s="198" t="n">
        <f aca="false">'Premissas Financeiras'!AG12</f>
        <v>2049</v>
      </c>
      <c r="AH2" s="198" t="n">
        <f aca="false">'Premissas Financeiras'!AH12</f>
        <v>2050</v>
      </c>
      <c r="AI2" s="198" t="n">
        <f aca="false">'Premissas Financeiras'!AI12</f>
        <v>2051</v>
      </c>
      <c r="AJ2" s="198" t="n">
        <f aca="false">'Premissas Financeiras'!AJ12</f>
        <v>2052</v>
      </c>
      <c r="AK2" s="198" t="n">
        <f aca="false">'Premissas Financeiras'!AK12</f>
        <v>2053</v>
      </c>
      <c r="AL2" s="198" t="n">
        <f aca="false">'Premissas Financeiras'!AL12</f>
        <v>2054</v>
      </c>
      <c r="AM2" s="198" t="n">
        <f aca="false">'Premissas Financeiras'!AM12</f>
        <v>2055</v>
      </c>
      <c r="AN2" s="198" t="n">
        <f aca="false">'Premissas Financeiras'!AN12</f>
        <v>2056</v>
      </c>
      <c r="AO2" s="198" t="n">
        <f aca="false">'Premissas Financeiras'!AO12</f>
        <v>2057</v>
      </c>
      <c r="AP2" s="198" t="n">
        <f aca="false">'Premissas Financeiras'!AP12</f>
        <v>2058</v>
      </c>
      <c r="AQ2" s="198" t="n">
        <f aca="false">'Premissas Financeiras'!AQ12</f>
        <v>2059</v>
      </c>
      <c r="AR2" s="197"/>
      <c r="AS2" s="195" t="n">
        <f aca="false">H2</f>
        <v>2024</v>
      </c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5" t="n">
        <f aca="false">AS2</f>
        <v>2024</v>
      </c>
      <c r="BE2" s="195" t="n">
        <f aca="false">BD2 + 1</f>
        <v>2025</v>
      </c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5" t="n">
        <f aca="false">BE2</f>
        <v>2025</v>
      </c>
      <c r="BQ2" s="195" t="n">
        <f aca="false">BP2 + 1</f>
        <v>2026</v>
      </c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5" t="n">
        <f aca="false">BQ2</f>
        <v>2026</v>
      </c>
      <c r="CC2" s="195" t="n">
        <f aca="false">CB2 + 1</f>
        <v>2027</v>
      </c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5" t="n">
        <f aca="false">CC2</f>
        <v>2027</v>
      </c>
      <c r="CO2" s="195" t="n">
        <f aca="false">CN2 + 1</f>
        <v>2028</v>
      </c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5" t="n">
        <f aca="false">CO2</f>
        <v>2028</v>
      </c>
      <c r="DA2" s="195" t="n">
        <f aca="false">CZ2 + 1</f>
        <v>2029</v>
      </c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5" t="n">
        <f aca="false">DA2</f>
        <v>2029</v>
      </c>
      <c r="DM2" s="195" t="n">
        <f aca="false">DL2 + 1</f>
        <v>2030</v>
      </c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5" t="n">
        <f aca="false">DM2</f>
        <v>2030</v>
      </c>
      <c r="DY2" s="195" t="n">
        <f aca="false">DX2 + 1</f>
        <v>2031</v>
      </c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5" t="n">
        <f aca="false">DY2</f>
        <v>2031</v>
      </c>
      <c r="EK2" s="195" t="n">
        <f aca="false">EJ2 + 1</f>
        <v>2032</v>
      </c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5" t="n">
        <f aca="false">EK2</f>
        <v>2032</v>
      </c>
      <c r="EW2" s="195" t="n">
        <f aca="false">EV2 + 1</f>
        <v>2033</v>
      </c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5" t="n">
        <f aca="false">EW2</f>
        <v>2033</v>
      </c>
      <c r="FI2" s="195" t="n">
        <f aca="false">FH2 + 1</f>
        <v>2034</v>
      </c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5" t="n">
        <f aca="false">FI2</f>
        <v>2034</v>
      </c>
      <c r="FU2" s="195" t="n">
        <f aca="false">FT2 + 1</f>
        <v>2035</v>
      </c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5" t="n">
        <f aca="false">FU2</f>
        <v>2035</v>
      </c>
      <c r="GG2" s="195" t="n">
        <f aca="false">GF2 + 1</f>
        <v>2036</v>
      </c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5" t="n">
        <f aca="false">GG2</f>
        <v>2036</v>
      </c>
      <c r="GS2" s="195" t="n">
        <f aca="false">GR2 + 1</f>
        <v>2037</v>
      </c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5" t="n">
        <f aca="false">GS2</f>
        <v>2037</v>
      </c>
      <c r="HE2" s="195" t="n">
        <f aca="false">HD2 + 1</f>
        <v>2038</v>
      </c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5" t="n">
        <f aca="false">HE2</f>
        <v>2038</v>
      </c>
      <c r="HQ2" s="195" t="n">
        <f aca="false">HP2 + 1</f>
        <v>2039</v>
      </c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5" t="n">
        <f aca="false">HQ2</f>
        <v>2039</v>
      </c>
      <c r="IC2" s="195" t="n">
        <f aca="false">IB2 + 1</f>
        <v>2040</v>
      </c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5" t="n">
        <f aca="false">IC2</f>
        <v>2040</v>
      </c>
      <c r="IO2" s="195" t="n">
        <f aca="false">IN2 + 1</f>
        <v>2041</v>
      </c>
      <c r="IP2" s="196"/>
      <c r="IQ2" s="196"/>
      <c r="IR2" s="196"/>
      <c r="IS2" s="196"/>
      <c r="IT2" s="196"/>
      <c r="IU2" s="196"/>
      <c r="IV2" s="196"/>
      <c r="IW2" s="196"/>
      <c r="IX2" s="196"/>
      <c r="IY2" s="196"/>
      <c r="IZ2" s="195" t="n">
        <f aca="false">IO2</f>
        <v>2041</v>
      </c>
      <c r="JA2" s="195" t="n">
        <f aca="false">IZ2 + 1</f>
        <v>2042</v>
      </c>
      <c r="JB2" s="196"/>
      <c r="JC2" s="196"/>
      <c r="JD2" s="196"/>
      <c r="JE2" s="196"/>
      <c r="JF2" s="196"/>
      <c r="JG2" s="196"/>
      <c r="JH2" s="196"/>
      <c r="JI2" s="196"/>
      <c r="JJ2" s="196"/>
      <c r="JK2" s="196"/>
      <c r="JL2" s="195" t="n">
        <f aca="false">JA2</f>
        <v>2042</v>
      </c>
      <c r="JM2" s="195" t="n">
        <f aca="false">JL2 + 1</f>
        <v>2043</v>
      </c>
      <c r="JN2" s="196"/>
      <c r="JO2" s="196"/>
      <c r="JP2" s="196"/>
      <c r="JQ2" s="196"/>
      <c r="JR2" s="196"/>
      <c r="JS2" s="196"/>
      <c r="JT2" s="196"/>
      <c r="JU2" s="196"/>
      <c r="JV2" s="196"/>
      <c r="JW2" s="196"/>
      <c r="JX2" s="195" t="n">
        <f aca="false">JM2</f>
        <v>2043</v>
      </c>
      <c r="JY2" s="195" t="n">
        <f aca="false">JX2 + 1</f>
        <v>2044</v>
      </c>
      <c r="JZ2" s="196"/>
      <c r="KA2" s="196"/>
      <c r="KB2" s="196"/>
      <c r="KC2" s="196"/>
      <c r="KD2" s="196"/>
      <c r="KE2" s="196"/>
      <c r="KF2" s="196"/>
      <c r="KG2" s="196"/>
      <c r="KH2" s="196"/>
      <c r="KI2" s="196"/>
      <c r="KJ2" s="195" t="n">
        <f aca="false">JY2</f>
        <v>2044</v>
      </c>
      <c r="KK2" s="195" t="n">
        <f aca="false">KJ2 + 1</f>
        <v>2045</v>
      </c>
      <c r="KL2" s="196"/>
      <c r="KM2" s="196"/>
      <c r="KN2" s="196"/>
      <c r="KO2" s="196"/>
      <c r="KP2" s="196"/>
      <c r="KQ2" s="196"/>
      <c r="KR2" s="196"/>
      <c r="KS2" s="196"/>
      <c r="KT2" s="196"/>
      <c r="KU2" s="196"/>
      <c r="KV2" s="195" t="n">
        <f aca="false">KK2</f>
        <v>2045</v>
      </c>
      <c r="KW2" s="195" t="n">
        <f aca="false">KV2 + 1</f>
        <v>2046</v>
      </c>
      <c r="KX2" s="196"/>
      <c r="KY2" s="196"/>
      <c r="KZ2" s="196"/>
      <c r="LA2" s="196"/>
      <c r="LB2" s="196"/>
      <c r="LC2" s="196"/>
      <c r="LD2" s="196"/>
      <c r="LE2" s="196"/>
      <c r="LF2" s="196"/>
      <c r="LG2" s="196"/>
      <c r="LH2" s="195" t="n">
        <f aca="false">KW2</f>
        <v>2046</v>
      </c>
      <c r="LI2" s="195" t="n">
        <f aca="false">LH2 + 1</f>
        <v>2047</v>
      </c>
      <c r="LJ2" s="196"/>
      <c r="LK2" s="196"/>
      <c r="LL2" s="196"/>
      <c r="LM2" s="196"/>
      <c r="LN2" s="196"/>
      <c r="LO2" s="196"/>
      <c r="LP2" s="196"/>
      <c r="LQ2" s="196"/>
      <c r="LR2" s="196"/>
      <c r="LS2" s="196"/>
      <c r="LT2" s="195" t="n">
        <f aca="false">LI2</f>
        <v>2047</v>
      </c>
      <c r="LU2" s="195" t="n">
        <f aca="false">LT2 + 1</f>
        <v>2048</v>
      </c>
      <c r="LV2" s="196"/>
      <c r="LW2" s="196"/>
      <c r="LX2" s="196"/>
      <c r="LY2" s="196"/>
      <c r="LZ2" s="196"/>
      <c r="MA2" s="196"/>
      <c r="MB2" s="196"/>
      <c r="MC2" s="196"/>
      <c r="MD2" s="196"/>
      <c r="ME2" s="196"/>
      <c r="MF2" s="195" t="n">
        <f aca="false">LU2</f>
        <v>2048</v>
      </c>
      <c r="MG2" s="195" t="n">
        <f aca="false">MF2 + 1</f>
        <v>2049</v>
      </c>
      <c r="MH2" s="196"/>
      <c r="MI2" s="196"/>
      <c r="MJ2" s="196"/>
      <c r="MK2" s="196"/>
      <c r="ML2" s="196"/>
      <c r="MM2" s="196"/>
      <c r="MN2" s="196"/>
      <c r="MO2" s="196"/>
      <c r="MP2" s="196"/>
      <c r="MQ2" s="196"/>
      <c r="MR2" s="195" t="n">
        <f aca="false">MG2</f>
        <v>2049</v>
      </c>
      <c r="MS2" s="195" t="n">
        <f aca="false">MR2 + 1</f>
        <v>2050</v>
      </c>
      <c r="MT2" s="196"/>
      <c r="MU2" s="196"/>
      <c r="MV2" s="196"/>
      <c r="MW2" s="196"/>
      <c r="MX2" s="196"/>
      <c r="MY2" s="196"/>
      <c r="MZ2" s="196"/>
      <c r="NA2" s="196"/>
      <c r="NB2" s="196"/>
      <c r="NC2" s="196"/>
      <c r="ND2" s="195" t="n">
        <f aca="false">MS2</f>
        <v>2050</v>
      </c>
      <c r="NE2" s="195" t="n">
        <f aca="false">ND2 + 1</f>
        <v>2051</v>
      </c>
      <c r="NF2" s="196"/>
      <c r="NG2" s="196"/>
      <c r="NH2" s="196"/>
      <c r="NI2" s="196"/>
      <c r="NJ2" s="196"/>
      <c r="NK2" s="196"/>
      <c r="NL2" s="196"/>
      <c r="NM2" s="196"/>
      <c r="NN2" s="196"/>
      <c r="NO2" s="196"/>
      <c r="NP2" s="195" t="n">
        <f aca="false">NE2</f>
        <v>2051</v>
      </c>
      <c r="NQ2" s="195" t="n">
        <f aca="false">NP2 + 1</f>
        <v>2052</v>
      </c>
      <c r="NR2" s="196"/>
      <c r="NS2" s="196"/>
      <c r="NT2" s="196"/>
      <c r="NU2" s="196"/>
      <c r="NV2" s="196"/>
      <c r="NW2" s="196"/>
      <c r="NX2" s="196"/>
      <c r="NY2" s="196"/>
      <c r="NZ2" s="196"/>
      <c r="OA2" s="196"/>
      <c r="OB2" s="195" t="n">
        <f aca="false">NQ2</f>
        <v>2052</v>
      </c>
      <c r="OC2" s="195" t="n">
        <f aca="false">OB2 + 1</f>
        <v>2053</v>
      </c>
      <c r="OD2" s="196"/>
      <c r="OE2" s="196"/>
      <c r="OF2" s="196"/>
      <c r="OG2" s="196"/>
      <c r="OH2" s="196"/>
      <c r="OI2" s="196"/>
      <c r="OJ2" s="196"/>
      <c r="OK2" s="196"/>
      <c r="OL2" s="196"/>
      <c r="OM2" s="196"/>
      <c r="ON2" s="195" t="n">
        <f aca="false">OC2</f>
        <v>2053</v>
      </c>
      <c r="OO2" s="195" t="n">
        <f aca="false">ON2 + 1</f>
        <v>2054</v>
      </c>
      <c r="OP2" s="196"/>
      <c r="OQ2" s="196"/>
      <c r="OR2" s="196"/>
      <c r="OS2" s="196"/>
      <c r="OT2" s="196"/>
      <c r="OU2" s="196"/>
      <c r="OV2" s="196"/>
      <c r="OW2" s="196"/>
      <c r="OX2" s="196"/>
      <c r="OY2" s="196"/>
      <c r="OZ2" s="195" t="n">
        <f aca="false">OO2</f>
        <v>2054</v>
      </c>
      <c r="PA2" s="195" t="n">
        <f aca="false">OZ2 + 1</f>
        <v>2055</v>
      </c>
      <c r="PB2" s="196"/>
      <c r="PC2" s="196"/>
      <c r="PD2" s="196"/>
      <c r="PE2" s="196"/>
      <c r="PF2" s="196"/>
      <c r="PG2" s="196"/>
      <c r="PH2" s="196"/>
      <c r="PI2" s="196"/>
      <c r="PJ2" s="196"/>
      <c r="PK2" s="196"/>
      <c r="PL2" s="195" t="n">
        <f aca="false">PA2</f>
        <v>2055</v>
      </c>
      <c r="PM2" s="195" t="n">
        <f aca="false">PL2 + 1</f>
        <v>2056</v>
      </c>
      <c r="PN2" s="196"/>
      <c r="PO2" s="196"/>
      <c r="PP2" s="196"/>
      <c r="PQ2" s="196"/>
      <c r="PR2" s="196"/>
      <c r="PS2" s="196"/>
      <c r="PT2" s="196"/>
      <c r="PU2" s="196"/>
      <c r="PV2" s="196"/>
      <c r="PW2" s="196"/>
      <c r="PX2" s="195" t="n">
        <f aca="false">PM2</f>
        <v>2056</v>
      </c>
      <c r="PY2" s="195" t="n">
        <f aca="false">PX2 + 1</f>
        <v>2057</v>
      </c>
      <c r="PZ2" s="196"/>
      <c r="QA2" s="196"/>
      <c r="QB2" s="196"/>
      <c r="QC2" s="196"/>
      <c r="QD2" s="196"/>
      <c r="QE2" s="196"/>
      <c r="QF2" s="196"/>
      <c r="QG2" s="196"/>
      <c r="QH2" s="196"/>
      <c r="QI2" s="196"/>
      <c r="QJ2" s="195" t="n">
        <f aca="false">PY2</f>
        <v>2057</v>
      </c>
      <c r="QK2" s="195" t="n">
        <f aca="false">QJ2 + 1</f>
        <v>2058</v>
      </c>
      <c r="QL2" s="196"/>
      <c r="QM2" s="196"/>
      <c r="QN2" s="196"/>
      <c r="QO2" s="196"/>
      <c r="QP2" s="196"/>
      <c r="QQ2" s="196"/>
      <c r="QR2" s="196"/>
      <c r="QS2" s="196"/>
      <c r="QT2" s="196"/>
      <c r="QU2" s="196"/>
      <c r="QV2" s="195" t="n">
        <f aca="false">QK2</f>
        <v>2058</v>
      </c>
      <c r="QW2" s="195" t="n">
        <f aca="false">QV2 + 1</f>
        <v>2059</v>
      </c>
      <c r="QX2" s="196"/>
      <c r="QY2" s="196"/>
      <c r="QZ2" s="196"/>
      <c r="RA2" s="196"/>
      <c r="RB2" s="196"/>
      <c r="RC2" s="196"/>
      <c r="RD2" s="196"/>
      <c r="RE2" s="196"/>
      <c r="RF2" s="196"/>
      <c r="RG2" s="196"/>
      <c r="RH2" s="195" t="n">
        <f aca="false">QW2</f>
        <v>2059</v>
      </c>
    </row>
    <row r="3" customFormat="false" ht="15.75" hidden="false" customHeight="true" outlineLevel="0" collapsed="false">
      <c r="A3" s="44"/>
      <c r="B3" s="199" t="s">
        <v>134</v>
      </c>
      <c r="C3" s="199"/>
      <c r="D3" s="199"/>
      <c r="E3" s="198" t="s">
        <v>33</v>
      </c>
      <c r="F3" s="200"/>
      <c r="G3" s="198"/>
      <c r="H3" s="201" t="n">
        <v>0</v>
      </c>
      <c r="I3" s="201" t="n">
        <f aca="false">+H3+1</f>
        <v>1</v>
      </c>
      <c r="J3" s="201" t="n">
        <f aca="false">+I3+1</f>
        <v>2</v>
      </c>
      <c r="K3" s="201" t="n">
        <f aca="false">+J3+1</f>
        <v>3</v>
      </c>
      <c r="L3" s="201" t="n">
        <f aca="false">+K3+1</f>
        <v>4</v>
      </c>
      <c r="M3" s="201" t="n">
        <f aca="false">+L3+1</f>
        <v>5</v>
      </c>
      <c r="N3" s="201" t="n">
        <f aca="false">+M3+1</f>
        <v>6</v>
      </c>
      <c r="O3" s="201" t="n">
        <f aca="false">+N3+1</f>
        <v>7</v>
      </c>
      <c r="P3" s="201" t="n">
        <f aca="false">+O3+1</f>
        <v>8</v>
      </c>
      <c r="Q3" s="201" t="n">
        <f aca="false">+P3+1</f>
        <v>9</v>
      </c>
      <c r="R3" s="201" t="n">
        <f aca="false">+Q3+1</f>
        <v>10</v>
      </c>
      <c r="S3" s="201" t="n">
        <f aca="false">+R3+1</f>
        <v>11</v>
      </c>
      <c r="T3" s="201" t="n">
        <f aca="false">+S3+1</f>
        <v>12</v>
      </c>
      <c r="U3" s="201" t="n">
        <f aca="false">+T3+1</f>
        <v>13</v>
      </c>
      <c r="V3" s="201" t="n">
        <f aca="false">+U3+1</f>
        <v>14</v>
      </c>
      <c r="W3" s="201" t="n">
        <f aca="false">+V3+1</f>
        <v>15</v>
      </c>
      <c r="X3" s="201" t="n">
        <f aca="false">+W3+1</f>
        <v>16</v>
      </c>
      <c r="Y3" s="201" t="n">
        <f aca="false">+X3+1</f>
        <v>17</v>
      </c>
      <c r="Z3" s="201" t="n">
        <f aca="false">+Y3+1</f>
        <v>18</v>
      </c>
      <c r="AA3" s="201" t="n">
        <f aca="false">+Z3+1</f>
        <v>19</v>
      </c>
      <c r="AB3" s="201" t="n">
        <f aca="false">+AA3+1</f>
        <v>20</v>
      </c>
      <c r="AC3" s="201" t="n">
        <f aca="false">+AB3+1</f>
        <v>21</v>
      </c>
      <c r="AD3" s="201" t="n">
        <f aca="false">+AC3+1</f>
        <v>22</v>
      </c>
      <c r="AE3" s="201" t="n">
        <f aca="false">+AD3+1</f>
        <v>23</v>
      </c>
      <c r="AF3" s="201" t="n">
        <f aca="false">+AE3+1</f>
        <v>24</v>
      </c>
      <c r="AG3" s="201" t="n">
        <f aca="false">+AF3+1</f>
        <v>25</v>
      </c>
      <c r="AH3" s="201" t="n">
        <f aca="false">+AG3+1</f>
        <v>26</v>
      </c>
      <c r="AI3" s="201" t="n">
        <f aca="false">+AH3+1</f>
        <v>27</v>
      </c>
      <c r="AJ3" s="201" t="n">
        <f aca="false">+AI3+1</f>
        <v>28</v>
      </c>
      <c r="AK3" s="201" t="n">
        <f aca="false">+AJ3+1</f>
        <v>29</v>
      </c>
      <c r="AL3" s="201" t="n">
        <f aca="false">+AK3+1</f>
        <v>30</v>
      </c>
      <c r="AM3" s="201" t="n">
        <f aca="false">+AL3+1</f>
        <v>31</v>
      </c>
      <c r="AN3" s="201" t="n">
        <f aca="false">+AM3+1</f>
        <v>32</v>
      </c>
      <c r="AO3" s="201" t="n">
        <f aca="false">+AN3+1</f>
        <v>33</v>
      </c>
      <c r="AP3" s="201" t="n">
        <f aca="false">+AO3+1</f>
        <v>34</v>
      </c>
      <c r="AQ3" s="201" t="n">
        <f aca="false">+AP3+1</f>
        <v>35</v>
      </c>
      <c r="AR3" s="202"/>
      <c r="AS3" s="203" t="s">
        <v>135</v>
      </c>
      <c r="AT3" s="203" t="s">
        <v>136</v>
      </c>
      <c r="AU3" s="203" t="s">
        <v>137</v>
      </c>
      <c r="AV3" s="203" t="s">
        <v>138</v>
      </c>
      <c r="AW3" s="203" t="s">
        <v>139</v>
      </c>
      <c r="AX3" s="203" t="s">
        <v>140</v>
      </c>
      <c r="AY3" s="203" t="s">
        <v>141</v>
      </c>
      <c r="AZ3" s="203" t="s">
        <v>142</v>
      </c>
      <c r="BA3" s="203" t="s">
        <v>143</v>
      </c>
      <c r="BB3" s="203" t="s">
        <v>144</v>
      </c>
      <c r="BC3" s="203" t="s">
        <v>145</v>
      </c>
      <c r="BD3" s="203" t="s">
        <v>146</v>
      </c>
      <c r="BE3" s="203" t="s">
        <v>135</v>
      </c>
      <c r="BF3" s="203" t="s">
        <v>136</v>
      </c>
      <c r="BG3" s="203" t="s">
        <v>137</v>
      </c>
      <c r="BH3" s="203" t="s">
        <v>138</v>
      </c>
      <c r="BI3" s="203" t="s">
        <v>139</v>
      </c>
      <c r="BJ3" s="203" t="s">
        <v>140</v>
      </c>
      <c r="BK3" s="203" t="s">
        <v>141</v>
      </c>
      <c r="BL3" s="203" t="s">
        <v>142</v>
      </c>
      <c r="BM3" s="203" t="s">
        <v>143</v>
      </c>
      <c r="BN3" s="203" t="s">
        <v>144</v>
      </c>
      <c r="BO3" s="203" t="s">
        <v>145</v>
      </c>
      <c r="BP3" s="203" t="s">
        <v>146</v>
      </c>
      <c r="BQ3" s="203" t="s">
        <v>135</v>
      </c>
      <c r="BR3" s="203" t="s">
        <v>136</v>
      </c>
      <c r="BS3" s="203" t="s">
        <v>137</v>
      </c>
      <c r="BT3" s="203" t="s">
        <v>138</v>
      </c>
      <c r="BU3" s="203" t="s">
        <v>139</v>
      </c>
      <c r="BV3" s="203" t="s">
        <v>140</v>
      </c>
      <c r="BW3" s="203" t="s">
        <v>141</v>
      </c>
      <c r="BX3" s="203" t="s">
        <v>142</v>
      </c>
      <c r="BY3" s="203" t="s">
        <v>143</v>
      </c>
      <c r="BZ3" s="203" t="s">
        <v>144</v>
      </c>
      <c r="CA3" s="203" t="s">
        <v>145</v>
      </c>
      <c r="CB3" s="203" t="s">
        <v>146</v>
      </c>
      <c r="CC3" s="203" t="s">
        <v>135</v>
      </c>
      <c r="CD3" s="203" t="s">
        <v>136</v>
      </c>
      <c r="CE3" s="203" t="s">
        <v>137</v>
      </c>
      <c r="CF3" s="203" t="s">
        <v>138</v>
      </c>
      <c r="CG3" s="203" t="s">
        <v>139</v>
      </c>
      <c r="CH3" s="203" t="s">
        <v>140</v>
      </c>
      <c r="CI3" s="203" t="s">
        <v>141</v>
      </c>
      <c r="CJ3" s="203" t="s">
        <v>142</v>
      </c>
      <c r="CK3" s="203" t="s">
        <v>143</v>
      </c>
      <c r="CL3" s="203" t="s">
        <v>144</v>
      </c>
      <c r="CM3" s="203" t="s">
        <v>145</v>
      </c>
      <c r="CN3" s="203" t="s">
        <v>146</v>
      </c>
      <c r="CO3" s="203" t="s">
        <v>135</v>
      </c>
      <c r="CP3" s="203" t="s">
        <v>136</v>
      </c>
      <c r="CQ3" s="203" t="s">
        <v>137</v>
      </c>
      <c r="CR3" s="203" t="s">
        <v>138</v>
      </c>
      <c r="CS3" s="203" t="s">
        <v>139</v>
      </c>
      <c r="CT3" s="203" t="s">
        <v>140</v>
      </c>
      <c r="CU3" s="203" t="s">
        <v>141</v>
      </c>
      <c r="CV3" s="203" t="s">
        <v>142</v>
      </c>
      <c r="CW3" s="203" t="s">
        <v>143</v>
      </c>
      <c r="CX3" s="203" t="s">
        <v>144</v>
      </c>
      <c r="CY3" s="203" t="s">
        <v>145</v>
      </c>
      <c r="CZ3" s="203" t="s">
        <v>146</v>
      </c>
      <c r="DA3" s="203" t="s">
        <v>135</v>
      </c>
      <c r="DB3" s="203" t="s">
        <v>136</v>
      </c>
      <c r="DC3" s="203" t="s">
        <v>137</v>
      </c>
      <c r="DD3" s="203" t="s">
        <v>138</v>
      </c>
      <c r="DE3" s="203" t="s">
        <v>139</v>
      </c>
      <c r="DF3" s="203" t="s">
        <v>140</v>
      </c>
      <c r="DG3" s="203" t="s">
        <v>141</v>
      </c>
      <c r="DH3" s="203" t="s">
        <v>142</v>
      </c>
      <c r="DI3" s="203" t="s">
        <v>143</v>
      </c>
      <c r="DJ3" s="203" t="s">
        <v>144</v>
      </c>
      <c r="DK3" s="203" t="s">
        <v>145</v>
      </c>
      <c r="DL3" s="203" t="s">
        <v>146</v>
      </c>
      <c r="DM3" s="203" t="s">
        <v>135</v>
      </c>
      <c r="DN3" s="203" t="s">
        <v>136</v>
      </c>
      <c r="DO3" s="203" t="s">
        <v>137</v>
      </c>
      <c r="DP3" s="203" t="s">
        <v>138</v>
      </c>
      <c r="DQ3" s="203" t="s">
        <v>139</v>
      </c>
      <c r="DR3" s="203" t="s">
        <v>140</v>
      </c>
      <c r="DS3" s="203" t="s">
        <v>141</v>
      </c>
      <c r="DT3" s="203" t="s">
        <v>142</v>
      </c>
      <c r="DU3" s="203" t="s">
        <v>143</v>
      </c>
      <c r="DV3" s="203" t="s">
        <v>144</v>
      </c>
      <c r="DW3" s="203" t="s">
        <v>145</v>
      </c>
      <c r="DX3" s="203" t="s">
        <v>146</v>
      </c>
      <c r="DY3" s="203" t="s">
        <v>135</v>
      </c>
      <c r="DZ3" s="203" t="s">
        <v>136</v>
      </c>
      <c r="EA3" s="203" t="s">
        <v>137</v>
      </c>
      <c r="EB3" s="203" t="s">
        <v>138</v>
      </c>
      <c r="EC3" s="203" t="s">
        <v>139</v>
      </c>
      <c r="ED3" s="203" t="s">
        <v>140</v>
      </c>
      <c r="EE3" s="203" t="s">
        <v>141</v>
      </c>
      <c r="EF3" s="203" t="s">
        <v>142</v>
      </c>
      <c r="EG3" s="203" t="s">
        <v>143</v>
      </c>
      <c r="EH3" s="203" t="s">
        <v>144</v>
      </c>
      <c r="EI3" s="203" t="s">
        <v>145</v>
      </c>
      <c r="EJ3" s="203" t="s">
        <v>146</v>
      </c>
      <c r="EK3" s="203" t="s">
        <v>135</v>
      </c>
      <c r="EL3" s="203" t="s">
        <v>136</v>
      </c>
      <c r="EM3" s="203" t="s">
        <v>137</v>
      </c>
      <c r="EN3" s="203" t="s">
        <v>138</v>
      </c>
      <c r="EO3" s="203" t="s">
        <v>139</v>
      </c>
      <c r="EP3" s="203" t="s">
        <v>140</v>
      </c>
      <c r="EQ3" s="203" t="s">
        <v>141</v>
      </c>
      <c r="ER3" s="203" t="s">
        <v>142</v>
      </c>
      <c r="ES3" s="203" t="s">
        <v>143</v>
      </c>
      <c r="ET3" s="203" t="s">
        <v>144</v>
      </c>
      <c r="EU3" s="203" t="s">
        <v>145</v>
      </c>
      <c r="EV3" s="203" t="s">
        <v>146</v>
      </c>
      <c r="EW3" s="203" t="s">
        <v>135</v>
      </c>
      <c r="EX3" s="203" t="s">
        <v>136</v>
      </c>
      <c r="EY3" s="203" t="s">
        <v>137</v>
      </c>
      <c r="EZ3" s="203" t="s">
        <v>138</v>
      </c>
      <c r="FA3" s="203" t="s">
        <v>139</v>
      </c>
      <c r="FB3" s="203" t="s">
        <v>140</v>
      </c>
      <c r="FC3" s="203" t="s">
        <v>141</v>
      </c>
      <c r="FD3" s="203" t="s">
        <v>142</v>
      </c>
      <c r="FE3" s="203" t="s">
        <v>143</v>
      </c>
      <c r="FF3" s="203" t="s">
        <v>144</v>
      </c>
      <c r="FG3" s="203" t="s">
        <v>145</v>
      </c>
      <c r="FH3" s="203" t="s">
        <v>146</v>
      </c>
      <c r="FI3" s="203" t="s">
        <v>135</v>
      </c>
      <c r="FJ3" s="203" t="s">
        <v>136</v>
      </c>
      <c r="FK3" s="203" t="s">
        <v>137</v>
      </c>
      <c r="FL3" s="203" t="s">
        <v>138</v>
      </c>
      <c r="FM3" s="203" t="s">
        <v>139</v>
      </c>
      <c r="FN3" s="203" t="s">
        <v>140</v>
      </c>
      <c r="FO3" s="203" t="s">
        <v>141</v>
      </c>
      <c r="FP3" s="203" t="s">
        <v>142</v>
      </c>
      <c r="FQ3" s="203" t="s">
        <v>143</v>
      </c>
      <c r="FR3" s="203" t="s">
        <v>144</v>
      </c>
      <c r="FS3" s="203" t="s">
        <v>145</v>
      </c>
      <c r="FT3" s="203" t="s">
        <v>146</v>
      </c>
      <c r="FU3" s="203" t="s">
        <v>135</v>
      </c>
      <c r="FV3" s="203" t="s">
        <v>136</v>
      </c>
      <c r="FW3" s="203" t="s">
        <v>137</v>
      </c>
      <c r="FX3" s="203" t="s">
        <v>138</v>
      </c>
      <c r="FY3" s="203" t="s">
        <v>139</v>
      </c>
      <c r="FZ3" s="203" t="s">
        <v>140</v>
      </c>
      <c r="GA3" s="203" t="s">
        <v>141</v>
      </c>
      <c r="GB3" s="203" t="s">
        <v>142</v>
      </c>
      <c r="GC3" s="203" t="s">
        <v>143</v>
      </c>
      <c r="GD3" s="203" t="s">
        <v>144</v>
      </c>
      <c r="GE3" s="203" t="s">
        <v>145</v>
      </c>
      <c r="GF3" s="203" t="s">
        <v>146</v>
      </c>
      <c r="GG3" s="203" t="s">
        <v>135</v>
      </c>
      <c r="GH3" s="203" t="s">
        <v>136</v>
      </c>
      <c r="GI3" s="203" t="s">
        <v>137</v>
      </c>
      <c r="GJ3" s="203" t="s">
        <v>138</v>
      </c>
      <c r="GK3" s="203" t="s">
        <v>139</v>
      </c>
      <c r="GL3" s="203" t="s">
        <v>140</v>
      </c>
      <c r="GM3" s="203" t="s">
        <v>141</v>
      </c>
      <c r="GN3" s="203" t="s">
        <v>142</v>
      </c>
      <c r="GO3" s="203" t="s">
        <v>143</v>
      </c>
      <c r="GP3" s="203" t="s">
        <v>144</v>
      </c>
      <c r="GQ3" s="203" t="s">
        <v>145</v>
      </c>
      <c r="GR3" s="203" t="s">
        <v>146</v>
      </c>
      <c r="GS3" s="203" t="s">
        <v>135</v>
      </c>
      <c r="GT3" s="203" t="s">
        <v>136</v>
      </c>
      <c r="GU3" s="203" t="s">
        <v>137</v>
      </c>
      <c r="GV3" s="203" t="s">
        <v>138</v>
      </c>
      <c r="GW3" s="203" t="s">
        <v>139</v>
      </c>
      <c r="GX3" s="203" t="s">
        <v>140</v>
      </c>
      <c r="GY3" s="203" t="s">
        <v>141</v>
      </c>
      <c r="GZ3" s="203" t="s">
        <v>142</v>
      </c>
      <c r="HA3" s="203" t="s">
        <v>143</v>
      </c>
      <c r="HB3" s="203" t="s">
        <v>144</v>
      </c>
      <c r="HC3" s="203" t="s">
        <v>145</v>
      </c>
      <c r="HD3" s="203" t="s">
        <v>146</v>
      </c>
      <c r="HE3" s="203" t="s">
        <v>135</v>
      </c>
      <c r="HF3" s="203" t="s">
        <v>136</v>
      </c>
      <c r="HG3" s="203" t="s">
        <v>137</v>
      </c>
      <c r="HH3" s="203" t="s">
        <v>138</v>
      </c>
      <c r="HI3" s="203" t="s">
        <v>139</v>
      </c>
      <c r="HJ3" s="203" t="s">
        <v>140</v>
      </c>
      <c r="HK3" s="203" t="s">
        <v>141</v>
      </c>
      <c r="HL3" s="203" t="s">
        <v>142</v>
      </c>
      <c r="HM3" s="203" t="s">
        <v>143</v>
      </c>
      <c r="HN3" s="203" t="s">
        <v>144</v>
      </c>
      <c r="HO3" s="203" t="s">
        <v>145</v>
      </c>
      <c r="HP3" s="203" t="s">
        <v>146</v>
      </c>
      <c r="HQ3" s="203" t="s">
        <v>135</v>
      </c>
      <c r="HR3" s="203" t="s">
        <v>136</v>
      </c>
      <c r="HS3" s="203" t="s">
        <v>137</v>
      </c>
      <c r="HT3" s="203" t="s">
        <v>138</v>
      </c>
      <c r="HU3" s="203" t="s">
        <v>139</v>
      </c>
      <c r="HV3" s="203" t="s">
        <v>140</v>
      </c>
      <c r="HW3" s="203" t="s">
        <v>141</v>
      </c>
      <c r="HX3" s="203" t="s">
        <v>142</v>
      </c>
      <c r="HY3" s="203" t="s">
        <v>143</v>
      </c>
      <c r="HZ3" s="203" t="s">
        <v>144</v>
      </c>
      <c r="IA3" s="203" t="s">
        <v>145</v>
      </c>
      <c r="IB3" s="203" t="s">
        <v>146</v>
      </c>
      <c r="IC3" s="203" t="s">
        <v>135</v>
      </c>
      <c r="ID3" s="203" t="s">
        <v>136</v>
      </c>
      <c r="IE3" s="203" t="s">
        <v>137</v>
      </c>
      <c r="IF3" s="203" t="s">
        <v>138</v>
      </c>
      <c r="IG3" s="203" t="s">
        <v>139</v>
      </c>
      <c r="IH3" s="203" t="s">
        <v>140</v>
      </c>
      <c r="II3" s="203" t="s">
        <v>141</v>
      </c>
      <c r="IJ3" s="203" t="s">
        <v>142</v>
      </c>
      <c r="IK3" s="203" t="s">
        <v>143</v>
      </c>
      <c r="IL3" s="203" t="s">
        <v>144</v>
      </c>
      <c r="IM3" s="203" t="s">
        <v>145</v>
      </c>
      <c r="IN3" s="203" t="s">
        <v>146</v>
      </c>
      <c r="IO3" s="203" t="s">
        <v>135</v>
      </c>
      <c r="IP3" s="203" t="s">
        <v>136</v>
      </c>
      <c r="IQ3" s="203" t="s">
        <v>137</v>
      </c>
      <c r="IR3" s="203" t="s">
        <v>138</v>
      </c>
      <c r="IS3" s="203" t="s">
        <v>139</v>
      </c>
      <c r="IT3" s="203" t="s">
        <v>140</v>
      </c>
      <c r="IU3" s="203" t="s">
        <v>141</v>
      </c>
      <c r="IV3" s="203" t="s">
        <v>142</v>
      </c>
      <c r="IW3" s="203" t="s">
        <v>143</v>
      </c>
      <c r="IX3" s="203" t="s">
        <v>144</v>
      </c>
      <c r="IY3" s="203" t="s">
        <v>145</v>
      </c>
      <c r="IZ3" s="203" t="s">
        <v>146</v>
      </c>
      <c r="JA3" s="203" t="s">
        <v>135</v>
      </c>
      <c r="JB3" s="203" t="s">
        <v>136</v>
      </c>
      <c r="JC3" s="203" t="s">
        <v>137</v>
      </c>
      <c r="JD3" s="203" t="s">
        <v>138</v>
      </c>
      <c r="JE3" s="203" t="s">
        <v>139</v>
      </c>
      <c r="JF3" s="203" t="s">
        <v>140</v>
      </c>
      <c r="JG3" s="203" t="s">
        <v>141</v>
      </c>
      <c r="JH3" s="203" t="s">
        <v>142</v>
      </c>
      <c r="JI3" s="203" t="s">
        <v>143</v>
      </c>
      <c r="JJ3" s="203" t="s">
        <v>144</v>
      </c>
      <c r="JK3" s="203" t="s">
        <v>145</v>
      </c>
      <c r="JL3" s="203" t="s">
        <v>146</v>
      </c>
      <c r="JM3" s="203" t="s">
        <v>135</v>
      </c>
      <c r="JN3" s="203" t="s">
        <v>136</v>
      </c>
      <c r="JO3" s="203" t="s">
        <v>137</v>
      </c>
      <c r="JP3" s="203" t="s">
        <v>138</v>
      </c>
      <c r="JQ3" s="203" t="s">
        <v>139</v>
      </c>
      <c r="JR3" s="203" t="s">
        <v>140</v>
      </c>
      <c r="JS3" s="203" t="s">
        <v>141</v>
      </c>
      <c r="JT3" s="203" t="s">
        <v>142</v>
      </c>
      <c r="JU3" s="203" t="s">
        <v>143</v>
      </c>
      <c r="JV3" s="203" t="s">
        <v>144</v>
      </c>
      <c r="JW3" s="203" t="s">
        <v>145</v>
      </c>
      <c r="JX3" s="203" t="s">
        <v>146</v>
      </c>
      <c r="JY3" s="203" t="s">
        <v>135</v>
      </c>
      <c r="JZ3" s="203" t="s">
        <v>136</v>
      </c>
      <c r="KA3" s="203" t="s">
        <v>137</v>
      </c>
      <c r="KB3" s="203" t="s">
        <v>138</v>
      </c>
      <c r="KC3" s="203" t="s">
        <v>139</v>
      </c>
      <c r="KD3" s="203" t="s">
        <v>140</v>
      </c>
      <c r="KE3" s="203" t="s">
        <v>141</v>
      </c>
      <c r="KF3" s="203" t="s">
        <v>142</v>
      </c>
      <c r="KG3" s="203" t="s">
        <v>143</v>
      </c>
      <c r="KH3" s="203" t="s">
        <v>144</v>
      </c>
      <c r="KI3" s="203" t="s">
        <v>145</v>
      </c>
      <c r="KJ3" s="203" t="s">
        <v>146</v>
      </c>
      <c r="KK3" s="203" t="s">
        <v>135</v>
      </c>
      <c r="KL3" s="203" t="s">
        <v>136</v>
      </c>
      <c r="KM3" s="203" t="s">
        <v>137</v>
      </c>
      <c r="KN3" s="203" t="s">
        <v>138</v>
      </c>
      <c r="KO3" s="203" t="s">
        <v>139</v>
      </c>
      <c r="KP3" s="203" t="s">
        <v>140</v>
      </c>
      <c r="KQ3" s="203" t="s">
        <v>141</v>
      </c>
      <c r="KR3" s="203" t="s">
        <v>142</v>
      </c>
      <c r="KS3" s="203" t="s">
        <v>143</v>
      </c>
      <c r="KT3" s="203" t="s">
        <v>144</v>
      </c>
      <c r="KU3" s="203" t="s">
        <v>145</v>
      </c>
      <c r="KV3" s="203" t="s">
        <v>146</v>
      </c>
      <c r="KW3" s="203" t="s">
        <v>135</v>
      </c>
      <c r="KX3" s="203" t="s">
        <v>136</v>
      </c>
      <c r="KY3" s="203" t="s">
        <v>137</v>
      </c>
      <c r="KZ3" s="203" t="s">
        <v>138</v>
      </c>
      <c r="LA3" s="203" t="s">
        <v>139</v>
      </c>
      <c r="LB3" s="203" t="s">
        <v>140</v>
      </c>
      <c r="LC3" s="203" t="s">
        <v>141</v>
      </c>
      <c r="LD3" s="203" t="s">
        <v>142</v>
      </c>
      <c r="LE3" s="203" t="s">
        <v>143</v>
      </c>
      <c r="LF3" s="203" t="s">
        <v>144</v>
      </c>
      <c r="LG3" s="203" t="s">
        <v>145</v>
      </c>
      <c r="LH3" s="203" t="s">
        <v>146</v>
      </c>
      <c r="LI3" s="203" t="s">
        <v>135</v>
      </c>
      <c r="LJ3" s="203" t="s">
        <v>136</v>
      </c>
      <c r="LK3" s="203" t="s">
        <v>137</v>
      </c>
      <c r="LL3" s="203" t="s">
        <v>138</v>
      </c>
      <c r="LM3" s="203" t="s">
        <v>139</v>
      </c>
      <c r="LN3" s="203" t="s">
        <v>140</v>
      </c>
      <c r="LO3" s="203" t="s">
        <v>141</v>
      </c>
      <c r="LP3" s="203" t="s">
        <v>142</v>
      </c>
      <c r="LQ3" s="203" t="s">
        <v>143</v>
      </c>
      <c r="LR3" s="203" t="s">
        <v>144</v>
      </c>
      <c r="LS3" s="203" t="s">
        <v>145</v>
      </c>
      <c r="LT3" s="203" t="s">
        <v>146</v>
      </c>
      <c r="LU3" s="203" t="s">
        <v>135</v>
      </c>
      <c r="LV3" s="203" t="s">
        <v>136</v>
      </c>
      <c r="LW3" s="203" t="s">
        <v>137</v>
      </c>
      <c r="LX3" s="203" t="s">
        <v>138</v>
      </c>
      <c r="LY3" s="203" t="s">
        <v>139</v>
      </c>
      <c r="LZ3" s="203" t="s">
        <v>140</v>
      </c>
      <c r="MA3" s="203" t="s">
        <v>141</v>
      </c>
      <c r="MB3" s="203" t="s">
        <v>142</v>
      </c>
      <c r="MC3" s="203" t="s">
        <v>143</v>
      </c>
      <c r="MD3" s="203" t="s">
        <v>144</v>
      </c>
      <c r="ME3" s="203" t="s">
        <v>145</v>
      </c>
      <c r="MF3" s="203" t="s">
        <v>146</v>
      </c>
      <c r="MG3" s="203" t="s">
        <v>135</v>
      </c>
      <c r="MH3" s="203" t="s">
        <v>136</v>
      </c>
      <c r="MI3" s="203" t="s">
        <v>137</v>
      </c>
      <c r="MJ3" s="203" t="s">
        <v>138</v>
      </c>
      <c r="MK3" s="203" t="s">
        <v>139</v>
      </c>
      <c r="ML3" s="203" t="s">
        <v>140</v>
      </c>
      <c r="MM3" s="203" t="s">
        <v>141</v>
      </c>
      <c r="MN3" s="203" t="s">
        <v>142</v>
      </c>
      <c r="MO3" s="203" t="s">
        <v>143</v>
      </c>
      <c r="MP3" s="203" t="s">
        <v>144</v>
      </c>
      <c r="MQ3" s="203" t="s">
        <v>145</v>
      </c>
      <c r="MR3" s="203" t="s">
        <v>146</v>
      </c>
      <c r="MS3" s="203" t="s">
        <v>135</v>
      </c>
      <c r="MT3" s="203" t="s">
        <v>136</v>
      </c>
      <c r="MU3" s="203" t="s">
        <v>137</v>
      </c>
      <c r="MV3" s="203" t="s">
        <v>138</v>
      </c>
      <c r="MW3" s="203" t="s">
        <v>139</v>
      </c>
      <c r="MX3" s="203" t="s">
        <v>140</v>
      </c>
      <c r="MY3" s="203" t="s">
        <v>141</v>
      </c>
      <c r="MZ3" s="203" t="s">
        <v>142</v>
      </c>
      <c r="NA3" s="203" t="s">
        <v>143</v>
      </c>
      <c r="NB3" s="203" t="s">
        <v>144</v>
      </c>
      <c r="NC3" s="203" t="s">
        <v>145</v>
      </c>
      <c r="ND3" s="203" t="s">
        <v>146</v>
      </c>
      <c r="NE3" s="203" t="s">
        <v>135</v>
      </c>
      <c r="NF3" s="203" t="s">
        <v>136</v>
      </c>
      <c r="NG3" s="203" t="s">
        <v>137</v>
      </c>
      <c r="NH3" s="203" t="s">
        <v>138</v>
      </c>
      <c r="NI3" s="203" t="s">
        <v>139</v>
      </c>
      <c r="NJ3" s="203" t="s">
        <v>140</v>
      </c>
      <c r="NK3" s="203" t="s">
        <v>141</v>
      </c>
      <c r="NL3" s="203" t="s">
        <v>142</v>
      </c>
      <c r="NM3" s="203" t="s">
        <v>143</v>
      </c>
      <c r="NN3" s="203" t="s">
        <v>144</v>
      </c>
      <c r="NO3" s="203" t="s">
        <v>145</v>
      </c>
      <c r="NP3" s="203" t="s">
        <v>146</v>
      </c>
      <c r="NQ3" s="203" t="s">
        <v>135</v>
      </c>
      <c r="NR3" s="203" t="s">
        <v>136</v>
      </c>
      <c r="NS3" s="203" t="s">
        <v>137</v>
      </c>
      <c r="NT3" s="203" t="s">
        <v>138</v>
      </c>
      <c r="NU3" s="203" t="s">
        <v>139</v>
      </c>
      <c r="NV3" s="203" t="s">
        <v>140</v>
      </c>
      <c r="NW3" s="203" t="s">
        <v>141</v>
      </c>
      <c r="NX3" s="203" t="s">
        <v>142</v>
      </c>
      <c r="NY3" s="203" t="s">
        <v>143</v>
      </c>
      <c r="NZ3" s="203" t="s">
        <v>144</v>
      </c>
      <c r="OA3" s="203" t="s">
        <v>145</v>
      </c>
      <c r="OB3" s="203" t="s">
        <v>146</v>
      </c>
      <c r="OC3" s="203" t="s">
        <v>135</v>
      </c>
      <c r="OD3" s="203" t="s">
        <v>136</v>
      </c>
      <c r="OE3" s="203" t="s">
        <v>137</v>
      </c>
      <c r="OF3" s="203" t="s">
        <v>138</v>
      </c>
      <c r="OG3" s="203" t="s">
        <v>139</v>
      </c>
      <c r="OH3" s="203" t="s">
        <v>140</v>
      </c>
      <c r="OI3" s="203" t="s">
        <v>141</v>
      </c>
      <c r="OJ3" s="203" t="s">
        <v>142</v>
      </c>
      <c r="OK3" s="203" t="s">
        <v>143</v>
      </c>
      <c r="OL3" s="203" t="s">
        <v>144</v>
      </c>
      <c r="OM3" s="203" t="s">
        <v>145</v>
      </c>
      <c r="ON3" s="203" t="s">
        <v>146</v>
      </c>
      <c r="OO3" s="203" t="s">
        <v>135</v>
      </c>
      <c r="OP3" s="203" t="s">
        <v>136</v>
      </c>
      <c r="OQ3" s="203" t="s">
        <v>137</v>
      </c>
      <c r="OR3" s="203" t="s">
        <v>138</v>
      </c>
      <c r="OS3" s="203" t="s">
        <v>139</v>
      </c>
      <c r="OT3" s="203" t="s">
        <v>140</v>
      </c>
      <c r="OU3" s="203" t="s">
        <v>141</v>
      </c>
      <c r="OV3" s="203" t="s">
        <v>142</v>
      </c>
      <c r="OW3" s="203" t="s">
        <v>143</v>
      </c>
      <c r="OX3" s="203" t="s">
        <v>144</v>
      </c>
      <c r="OY3" s="203" t="s">
        <v>145</v>
      </c>
      <c r="OZ3" s="203" t="s">
        <v>146</v>
      </c>
      <c r="PA3" s="203" t="s">
        <v>135</v>
      </c>
      <c r="PB3" s="203" t="s">
        <v>136</v>
      </c>
      <c r="PC3" s="203" t="s">
        <v>137</v>
      </c>
      <c r="PD3" s="203" t="s">
        <v>138</v>
      </c>
      <c r="PE3" s="203" t="s">
        <v>139</v>
      </c>
      <c r="PF3" s="203" t="s">
        <v>140</v>
      </c>
      <c r="PG3" s="203" t="s">
        <v>141</v>
      </c>
      <c r="PH3" s="203" t="s">
        <v>142</v>
      </c>
      <c r="PI3" s="203" t="s">
        <v>143</v>
      </c>
      <c r="PJ3" s="203" t="s">
        <v>144</v>
      </c>
      <c r="PK3" s="203" t="s">
        <v>145</v>
      </c>
      <c r="PL3" s="203" t="s">
        <v>146</v>
      </c>
      <c r="PM3" s="203" t="s">
        <v>135</v>
      </c>
      <c r="PN3" s="203" t="s">
        <v>136</v>
      </c>
      <c r="PO3" s="203" t="s">
        <v>137</v>
      </c>
      <c r="PP3" s="203" t="s">
        <v>138</v>
      </c>
      <c r="PQ3" s="203" t="s">
        <v>139</v>
      </c>
      <c r="PR3" s="203" t="s">
        <v>140</v>
      </c>
      <c r="PS3" s="203" t="s">
        <v>141</v>
      </c>
      <c r="PT3" s="203" t="s">
        <v>142</v>
      </c>
      <c r="PU3" s="203" t="s">
        <v>143</v>
      </c>
      <c r="PV3" s="203" t="s">
        <v>144</v>
      </c>
      <c r="PW3" s="203" t="s">
        <v>145</v>
      </c>
      <c r="PX3" s="203" t="s">
        <v>146</v>
      </c>
      <c r="PY3" s="203" t="s">
        <v>135</v>
      </c>
      <c r="PZ3" s="203" t="s">
        <v>136</v>
      </c>
      <c r="QA3" s="203" t="s">
        <v>137</v>
      </c>
      <c r="QB3" s="203" t="s">
        <v>138</v>
      </c>
      <c r="QC3" s="203" t="s">
        <v>139</v>
      </c>
      <c r="QD3" s="203" t="s">
        <v>140</v>
      </c>
      <c r="QE3" s="203" t="s">
        <v>141</v>
      </c>
      <c r="QF3" s="203" t="s">
        <v>142</v>
      </c>
      <c r="QG3" s="203" t="s">
        <v>143</v>
      </c>
      <c r="QH3" s="203" t="s">
        <v>144</v>
      </c>
      <c r="QI3" s="203" t="s">
        <v>145</v>
      </c>
      <c r="QJ3" s="203" t="s">
        <v>146</v>
      </c>
      <c r="QK3" s="203" t="s">
        <v>135</v>
      </c>
      <c r="QL3" s="203" t="s">
        <v>136</v>
      </c>
      <c r="QM3" s="203" t="s">
        <v>137</v>
      </c>
      <c r="QN3" s="203" t="s">
        <v>138</v>
      </c>
      <c r="QO3" s="203" t="s">
        <v>139</v>
      </c>
      <c r="QP3" s="203" t="s">
        <v>140</v>
      </c>
      <c r="QQ3" s="203" t="s">
        <v>141</v>
      </c>
      <c r="QR3" s="203" t="s">
        <v>142</v>
      </c>
      <c r="QS3" s="203" t="s">
        <v>143</v>
      </c>
      <c r="QT3" s="203" t="s">
        <v>144</v>
      </c>
      <c r="QU3" s="203" t="s">
        <v>145</v>
      </c>
      <c r="QV3" s="203" t="s">
        <v>146</v>
      </c>
      <c r="QW3" s="203" t="s">
        <v>135</v>
      </c>
      <c r="QX3" s="203" t="s">
        <v>136</v>
      </c>
      <c r="QY3" s="203" t="s">
        <v>137</v>
      </c>
      <c r="QZ3" s="203" t="s">
        <v>138</v>
      </c>
      <c r="RA3" s="203" t="s">
        <v>139</v>
      </c>
      <c r="RB3" s="203" t="s">
        <v>140</v>
      </c>
      <c r="RC3" s="203" t="s">
        <v>141</v>
      </c>
      <c r="RD3" s="203" t="s">
        <v>142</v>
      </c>
      <c r="RE3" s="203" t="s">
        <v>143</v>
      </c>
      <c r="RF3" s="203" t="s">
        <v>144</v>
      </c>
      <c r="RG3" s="203" t="s">
        <v>145</v>
      </c>
      <c r="RH3" s="203" t="s">
        <v>146</v>
      </c>
    </row>
    <row r="4" customFormat="false" ht="12.75" hidden="false" customHeight="true" outlineLevel="0" collapsed="false">
      <c r="A4" s="44"/>
      <c r="B4" s="204"/>
      <c r="C4" s="205"/>
      <c r="D4" s="205"/>
      <c r="E4" s="205"/>
      <c r="F4" s="205"/>
      <c r="G4" s="205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7" t="s">
        <v>147</v>
      </c>
      <c r="AT4" s="207" t="s">
        <v>147</v>
      </c>
      <c r="AU4" s="207" t="s">
        <v>147</v>
      </c>
      <c r="AV4" s="207" t="s">
        <v>147</v>
      </c>
      <c r="AW4" s="207" t="s">
        <v>147</v>
      </c>
      <c r="AX4" s="207" t="s">
        <v>147</v>
      </c>
      <c r="AY4" s="207" t="s">
        <v>147</v>
      </c>
      <c r="AZ4" s="207" t="s">
        <v>147</v>
      </c>
      <c r="BA4" s="207" t="s">
        <v>147</v>
      </c>
      <c r="BB4" s="207" t="s">
        <v>147</v>
      </c>
      <c r="BC4" s="207" t="s">
        <v>147</v>
      </c>
      <c r="BD4" s="207" t="s">
        <v>147</v>
      </c>
      <c r="BE4" s="207" t="s">
        <v>124</v>
      </c>
      <c r="BF4" s="207" t="s">
        <v>124</v>
      </c>
      <c r="BG4" s="207" t="s">
        <v>124</v>
      </c>
      <c r="BH4" s="207" t="s">
        <v>124</v>
      </c>
      <c r="BI4" s="207" t="s">
        <v>124</v>
      </c>
      <c r="BJ4" s="207" t="s">
        <v>124</v>
      </c>
      <c r="BK4" s="207" t="s">
        <v>124</v>
      </c>
      <c r="BL4" s="207" t="s">
        <v>124</v>
      </c>
      <c r="BM4" s="207" t="s">
        <v>124</v>
      </c>
      <c r="BN4" s="207" t="s">
        <v>124</v>
      </c>
      <c r="BO4" s="207" t="s">
        <v>124</v>
      </c>
      <c r="BP4" s="207" t="s">
        <v>124</v>
      </c>
      <c r="BQ4" s="207" t="s">
        <v>125</v>
      </c>
      <c r="BR4" s="207" t="s">
        <v>125</v>
      </c>
      <c r="BS4" s="207" t="s">
        <v>125</v>
      </c>
      <c r="BT4" s="207" t="s">
        <v>125</v>
      </c>
      <c r="BU4" s="207" t="s">
        <v>125</v>
      </c>
      <c r="BV4" s="207" t="s">
        <v>125</v>
      </c>
      <c r="BW4" s="207" t="s">
        <v>125</v>
      </c>
      <c r="BX4" s="207" t="s">
        <v>125</v>
      </c>
      <c r="BY4" s="207" t="s">
        <v>125</v>
      </c>
      <c r="BZ4" s="207" t="s">
        <v>125</v>
      </c>
      <c r="CA4" s="207" t="s">
        <v>125</v>
      </c>
      <c r="CB4" s="207" t="s">
        <v>125</v>
      </c>
      <c r="CC4" s="207" t="s">
        <v>126</v>
      </c>
      <c r="CD4" s="207" t="s">
        <v>126</v>
      </c>
      <c r="CE4" s="207" t="s">
        <v>126</v>
      </c>
      <c r="CF4" s="207" t="s">
        <v>126</v>
      </c>
      <c r="CG4" s="207" t="s">
        <v>126</v>
      </c>
      <c r="CH4" s="207" t="s">
        <v>126</v>
      </c>
      <c r="CI4" s="207" t="s">
        <v>126</v>
      </c>
      <c r="CJ4" s="207" t="s">
        <v>126</v>
      </c>
      <c r="CK4" s="207" t="s">
        <v>126</v>
      </c>
      <c r="CL4" s="207" t="s">
        <v>126</v>
      </c>
      <c r="CM4" s="207" t="s">
        <v>126</v>
      </c>
      <c r="CN4" s="207" t="s">
        <v>126</v>
      </c>
      <c r="CO4" s="207" t="s">
        <v>127</v>
      </c>
      <c r="CP4" s="207" t="s">
        <v>127</v>
      </c>
      <c r="CQ4" s="207" t="s">
        <v>127</v>
      </c>
      <c r="CR4" s="207" t="s">
        <v>127</v>
      </c>
      <c r="CS4" s="207" t="s">
        <v>127</v>
      </c>
      <c r="CT4" s="207" t="s">
        <v>127</v>
      </c>
      <c r="CU4" s="207" t="s">
        <v>127</v>
      </c>
      <c r="CV4" s="207" t="s">
        <v>127</v>
      </c>
      <c r="CW4" s="207" t="s">
        <v>127</v>
      </c>
      <c r="CX4" s="207" t="s">
        <v>127</v>
      </c>
      <c r="CY4" s="207" t="s">
        <v>127</v>
      </c>
      <c r="CZ4" s="207" t="s">
        <v>127</v>
      </c>
      <c r="DA4" s="207" t="s">
        <v>128</v>
      </c>
      <c r="DB4" s="207" t="s">
        <v>128</v>
      </c>
      <c r="DC4" s="207" t="s">
        <v>128</v>
      </c>
      <c r="DD4" s="207" t="s">
        <v>128</v>
      </c>
      <c r="DE4" s="207" t="s">
        <v>128</v>
      </c>
      <c r="DF4" s="207" t="s">
        <v>128</v>
      </c>
      <c r="DG4" s="207" t="s">
        <v>128</v>
      </c>
      <c r="DH4" s="207" t="s">
        <v>128</v>
      </c>
      <c r="DI4" s="207" t="s">
        <v>128</v>
      </c>
      <c r="DJ4" s="207" t="s">
        <v>128</v>
      </c>
      <c r="DK4" s="207" t="s">
        <v>128</v>
      </c>
      <c r="DL4" s="207" t="s">
        <v>128</v>
      </c>
      <c r="DM4" s="207" t="s">
        <v>129</v>
      </c>
      <c r="DN4" s="207" t="s">
        <v>129</v>
      </c>
      <c r="DO4" s="207" t="s">
        <v>129</v>
      </c>
      <c r="DP4" s="207" t="s">
        <v>129</v>
      </c>
      <c r="DQ4" s="207" t="s">
        <v>129</v>
      </c>
      <c r="DR4" s="207" t="s">
        <v>129</v>
      </c>
      <c r="DS4" s="207" t="s">
        <v>129</v>
      </c>
      <c r="DT4" s="207" t="s">
        <v>129</v>
      </c>
      <c r="DU4" s="207" t="s">
        <v>129</v>
      </c>
      <c r="DV4" s="207" t="s">
        <v>129</v>
      </c>
      <c r="DW4" s="207" t="s">
        <v>129</v>
      </c>
      <c r="DX4" s="207" t="s">
        <v>129</v>
      </c>
      <c r="DY4" s="207" t="s">
        <v>130</v>
      </c>
      <c r="DZ4" s="207" t="s">
        <v>130</v>
      </c>
      <c r="EA4" s="207" t="s">
        <v>130</v>
      </c>
      <c r="EB4" s="207" t="s">
        <v>130</v>
      </c>
      <c r="EC4" s="207" t="s">
        <v>130</v>
      </c>
      <c r="ED4" s="207" t="s">
        <v>130</v>
      </c>
      <c r="EE4" s="207" t="s">
        <v>130</v>
      </c>
      <c r="EF4" s="207" t="s">
        <v>130</v>
      </c>
      <c r="EG4" s="207" t="s">
        <v>130</v>
      </c>
      <c r="EH4" s="207" t="s">
        <v>130</v>
      </c>
      <c r="EI4" s="207" t="s">
        <v>130</v>
      </c>
      <c r="EJ4" s="207" t="s">
        <v>130</v>
      </c>
      <c r="EK4" s="207" t="s">
        <v>131</v>
      </c>
      <c r="EL4" s="207" t="s">
        <v>131</v>
      </c>
      <c r="EM4" s="207" t="s">
        <v>131</v>
      </c>
      <c r="EN4" s="207" t="s">
        <v>131</v>
      </c>
      <c r="EO4" s="207" t="s">
        <v>131</v>
      </c>
      <c r="EP4" s="207" t="s">
        <v>131</v>
      </c>
      <c r="EQ4" s="207" t="s">
        <v>131</v>
      </c>
      <c r="ER4" s="207" t="s">
        <v>131</v>
      </c>
      <c r="ES4" s="207" t="s">
        <v>131</v>
      </c>
      <c r="ET4" s="207" t="s">
        <v>131</v>
      </c>
      <c r="EU4" s="207" t="s">
        <v>131</v>
      </c>
      <c r="EV4" s="207" t="s">
        <v>131</v>
      </c>
      <c r="EW4" s="207" t="s">
        <v>132</v>
      </c>
      <c r="EX4" s="207" t="s">
        <v>132</v>
      </c>
      <c r="EY4" s="207" t="s">
        <v>132</v>
      </c>
      <c r="EZ4" s="207" t="s">
        <v>132</v>
      </c>
      <c r="FA4" s="207" t="s">
        <v>132</v>
      </c>
      <c r="FB4" s="207" t="s">
        <v>132</v>
      </c>
      <c r="FC4" s="207" t="s">
        <v>132</v>
      </c>
      <c r="FD4" s="207" t="s">
        <v>132</v>
      </c>
      <c r="FE4" s="207" t="s">
        <v>132</v>
      </c>
      <c r="FF4" s="207" t="s">
        <v>132</v>
      </c>
      <c r="FG4" s="207" t="s">
        <v>132</v>
      </c>
      <c r="FH4" s="207" t="s">
        <v>132</v>
      </c>
      <c r="FI4" s="207" t="s">
        <v>133</v>
      </c>
      <c r="FJ4" s="207" t="s">
        <v>133</v>
      </c>
      <c r="FK4" s="207" t="s">
        <v>133</v>
      </c>
      <c r="FL4" s="207" t="s">
        <v>133</v>
      </c>
      <c r="FM4" s="207" t="s">
        <v>133</v>
      </c>
      <c r="FN4" s="207" t="s">
        <v>133</v>
      </c>
      <c r="FO4" s="207" t="s">
        <v>133</v>
      </c>
      <c r="FP4" s="207" t="s">
        <v>133</v>
      </c>
      <c r="FQ4" s="207" t="s">
        <v>133</v>
      </c>
      <c r="FR4" s="207" t="s">
        <v>133</v>
      </c>
      <c r="FS4" s="207" t="s">
        <v>133</v>
      </c>
      <c r="FT4" s="207" t="s">
        <v>133</v>
      </c>
      <c r="FU4" s="207" t="s">
        <v>148</v>
      </c>
      <c r="FV4" s="207" t="s">
        <v>148</v>
      </c>
      <c r="FW4" s="207" t="s">
        <v>148</v>
      </c>
      <c r="FX4" s="207" t="s">
        <v>148</v>
      </c>
      <c r="FY4" s="207" t="s">
        <v>148</v>
      </c>
      <c r="FZ4" s="207" t="s">
        <v>148</v>
      </c>
      <c r="GA4" s="207" t="s">
        <v>148</v>
      </c>
      <c r="GB4" s="207" t="s">
        <v>148</v>
      </c>
      <c r="GC4" s="207" t="s">
        <v>148</v>
      </c>
      <c r="GD4" s="207" t="s">
        <v>148</v>
      </c>
      <c r="GE4" s="207" t="s">
        <v>148</v>
      </c>
      <c r="GF4" s="207" t="s">
        <v>148</v>
      </c>
      <c r="GG4" s="207" t="s">
        <v>149</v>
      </c>
      <c r="GH4" s="207" t="s">
        <v>149</v>
      </c>
      <c r="GI4" s="207" t="s">
        <v>149</v>
      </c>
      <c r="GJ4" s="207" t="s">
        <v>149</v>
      </c>
      <c r="GK4" s="207" t="s">
        <v>149</v>
      </c>
      <c r="GL4" s="207" t="s">
        <v>149</v>
      </c>
      <c r="GM4" s="207" t="s">
        <v>149</v>
      </c>
      <c r="GN4" s="207" t="s">
        <v>149</v>
      </c>
      <c r="GO4" s="207" t="s">
        <v>149</v>
      </c>
      <c r="GP4" s="207" t="s">
        <v>149</v>
      </c>
      <c r="GQ4" s="207" t="s">
        <v>149</v>
      </c>
      <c r="GR4" s="207" t="s">
        <v>149</v>
      </c>
      <c r="GS4" s="207" t="s">
        <v>150</v>
      </c>
      <c r="GT4" s="207" t="s">
        <v>150</v>
      </c>
      <c r="GU4" s="207" t="s">
        <v>150</v>
      </c>
      <c r="GV4" s="207" t="s">
        <v>150</v>
      </c>
      <c r="GW4" s="207" t="s">
        <v>150</v>
      </c>
      <c r="GX4" s="207" t="s">
        <v>150</v>
      </c>
      <c r="GY4" s="207" t="s">
        <v>150</v>
      </c>
      <c r="GZ4" s="207" t="s">
        <v>150</v>
      </c>
      <c r="HA4" s="207" t="s">
        <v>150</v>
      </c>
      <c r="HB4" s="207" t="s">
        <v>150</v>
      </c>
      <c r="HC4" s="207" t="s">
        <v>150</v>
      </c>
      <c r="HD4" s="207" t="s">
        <v>150</v>
      </c>
      <c r="HE4" s="207" t="s">
        <v>151</v>
      </c>
      <c r="HF4" s="207" t="s">
        <v>151</v>
      </c>
      <c r="HG4" s="207" t="s">
        <v>151</v>
      </c>
      <c r="HH4" s="207" t="s">
        <v>151</v>
      </c>
      <c r="HI4" s="207" t="s">
        <v>151</v>
      </c>
      <c r="HJ4" s="207" t="s">
        <v>151</v>
      </c>
      <c r="HK4" s="207" t="s">
        <v>151</v>
      </c>
      <c r="HL4" s="207" t="s">
        <v>151</v>
      </c>
      <c r="HM4" s="207" t="s">
        <v>151</v>
      </c>
      <c r="HN4" s="207" t="s">
        <v>151</v>
      </c>
      <c r="HO4" s="207" t="s">
        <v>151</v>
      </c>
      <c r="HP4" s="207" t="s">
        <v>151</v>
      </c>
      <c r="HQ4" s="207" t="s">
        <v>152</v>
      </c>
      <c r="HR4" s="207" t="s">
        <v>152</v>
      </c>
      <c r="HS4" s="207" t="s">
        <v>152</v>
      </c>
      <c r="HT4" s="207" t="s">
        <v>152</v>
      </c>
      <c r="HU4" s="207" t="s">
        <v>152</v>
      </c>
      <c r="HV4" s="207" t="s">
        <v>152</v>
      </c>
      <c r="HW4" s="207" t="s">
        <v>152</v>
      </c>
      <c r="HX4" s="207" t="s">
        <v>152</v>
      </c>
      <c r="HY4" s="207" t="s">
        <v>152</v>
      </c>
      <c r="HZ4" s="207" t="s">
        <v>152</v>
      </c>
      <c r="IA4" s="207" t="s">
        <v>152</v>
      </c>
      <c r="IB4" s="207" t="s">
        <v>152</v>
      </c>
      <c r="IC4" s="207" t="s">
        <v>153</v>
      </c>
      <c r="ID4" s="207" t="s">
        <v>153</v>
      </c>
      <c r="IE4" s="207" t="s">
        <v>153</v>
      </c>
      <c r="IF4" s="207" t="s">
        <v>153</v>
      </c>
      <c r="IG4" s="207" t="s">
        <v>153</v>
      </c>
      <c r="IH4" s="207" t="s">
        <v>153</v>
      </c>
      <c r="II4" s="207" t="s">
        <v>153</v>
      </c>
      <c r="IJ4" s="207" t="s">
        <v>153</v>
      </c>
      <c r="IK4" s="207" t="s">
        <v>153</v>
      </c>
      <c r="IL4" s="207" t="s">
        <v>153</v>
      </c>
      <c r="IM4" s="207" t="s">
        <v>153</v>
      </c>
      <c r="IN4" s="207" t="s">
        <v>153</v>
      </c>
      <c r="IO4" s="207" t="s">
        <v>154</v>
      </c>
      <c r="IP4" s="207" t="s">
        <v>154</v>
      </c>
      <c r="IQ4" s="207" t="s">
        <v>154</v>
      </c>
      <c r="IR4" s="207" t="s">
        <v>154</v>
      </c>
      <c r="IS4" s="207" t="s">
        <v>154</v>
      </c>
      <c r="IT4" s="207" t="s">
        <v>154</v>
      </c>
      <c r="IU4" s="207" t="s">
        <v>154</v>
      </c>
      <c r="IV4" s="207" t="s">
        <v>154</v>
      </c>
      <c r="IW4" s="207" t="s">
        <v>154</v>
      </c>
      <c r="IX4" s="207" t="s">
        <v>154</v>
      </c>
      <c r="IY4" s="207" t="s">
        <v>154</v>
      </c>
      <c r="IZ4" s="207" t="s">
        <v>154</v>
      </c>
      <c r="JA4" s="207" t="s">
        <v>155</v>
      </c>
      <c r="JB4" s="207" t="s">
        <v>155</v>
      </c>
      <c r="JC4" s="207" t="s">
        <v>155</v>
      </c>
      <c r="JD4" s="207" t="s">
        <v>155</v>
      </c>
      <c r="JE4" s="207" t="s">
        <v>155</v>
      </c>
      <c r="JF4" s="207" t="s">
        <v>155</v>
      </c>
      <c r="JG4" s="207" t="s">
        <v>155</v>
      </c>
      <c r="JH4" s="207" t="s">
        <v>155</v>
      </c>
      <c r="JI4" s="207" t="s">
        <v>155</v>
      </c>
      <c r="JJ4" s="207" t="s">
        <v>155</v>
      </c>
      <c r="JK4" s="207" t="s">
        <v>155</v>
      </c>
      <c r="JL4" s="207" t="s">
        <v>155</v>
      </c>
      <c r="JM4" s="207" t="s">
        <v>156</v>
      </c>
      <c r="JN4" s="207" t="s">
        <v>156</v>
      </c>
      <c r="JO4" s="207" t="s">
        <v>156</v>
      </c>
      <c r="JP4" s="207" t="s">
        <v>156</v>
      </c>
      <c r="JQ4" s="207" t="s">
        <v>156</v>
      </c>
      <c r="JR4" s="207" t="s">
        <v>156</v>
      </c>
      <c r="JS4" s="207" t="s">
        <v>156</v>
      </c>
      <c r="JT4" s="207" t="s">
        <v>156</v>
      </c>
      <c r="JU4" s="207" t="s">
        <v>156</v>
      </c>
      <c r="JV4" s="207" t="s">
        <v>156</v>
      </c>
      <c r="JW4" s="207" t="s">
        <v>156</v>
      </c>
      <c r="JX4" s="207" t="s">
        <v>156</v>
      </c>
      <c r="JY4" s="207" t="s">
        <v>157</v>
      </c>
      <c r="JZ4" s="207" t="s">
        <v>157</v>
      </c>
      <c r="KA4" s="207" t="s">
        <v>157</v>
      </c>
      <c r="KB4" s="207" t="s">
        <v>157</v>
      </c>
      <c r="KC4" s="207" t="s">
        <v>157</v>
      </c>
      <c r="KD4" s="207" t="s">
        <v>157</v>
      </c>
      <c r="KE4" s="207" t="s">
        <v>157</v>
      </c>
      <c r="KF4" s="207" t="s">
        <v>157</v>
      </c>
      <c r="KG4" s="207" t="s">
        <v>157</v>
      </c>
      <c r="KH4" s="207" t="s">
        <v>157</v>
      </c>
      <c r="KI4" s="207" t="s">
        <v>157</v>
      </c>
      <c r="KJ4" s="207" t="s">
        <v>157</v>
      </c>
      <c r="KK4" s="207" t="s">
        <v>158</v>
      </c>
      <c r="KL4" s="207" t="s">
        <v>158</v>
      </c>
      <c r="KM4" s="207" t="s">
        <v>158</v>
      </c>
      <c r="KN4" s="207" t="s">
        <v>158</v>
      </c>
      <c r="KO4" s="207" t="s">
        <v>158</v>
      </c>
      <c r="KP4" s="207" t="s">
        <v>158</v>
      </c>
      <c r="KQ4" s="207" t="s">
        <v>158</v>
      </c>
      <c r="KR4" s="207" t="s">
        <v>158</v>
      </c>
      <c r="KS4" s="207" t="s">
        <v>158</v>
      </c>
      <c r="KT4" s="207" t="s">
        <v>158</v>
      </c>
      <c r="KU4" s="207" t="s">
        <v>158</v>
      </c>
      <c r="KV4" s="207" t="s">
        <v>158</v>
      </c>
      <c r="KW4" s="207" t="s">
        <v>159</v>
      </c>
      <c r="KX4" s="207" t="s">
        <v>159</v>
      </c>
      <c r="KY4" s="207" t="s">
        <v>159</v>
      </c>
      <c r="KZ4" s="207" t="s">
        <v>159</v>
      </c>
      <c r="LA4" s="207" t="s">
        <v>159</v>
      </c>
      <c r="LB4" s="207" t="s">
        <v>159</v>
      </c>
      <c r="LC4" s="207" t="s">
        <v>159</v>
      </c>
      <c r="LD4" s="207" t="s">
        <v>159</v>
      </c>
      <c r="LE4" s="207" t="s">
        <v>159</v>
      </c>
      <c r="LF4" s="207" t="s">
        <v>159</v>
      </c>
      <c r="LG4" s="207" t="s">
        <v>159</v>
      </c>
      <c r="LH4" s="207" t="s">
        <v>159</v>
      </c>
      <c r="LI4" s="207" t="s">
        <v>160</v>
      </c>
      <c r="LJ4" s="207" t="s">
        <v>160</v>
      </c>
      <c r="LK4" s="207" t="s">
        <v>160</v>
      </c>
      <c r="LL4" s="207" t="s">
        <v>160</v>
      </c>
      <c r="LM4" s="207" t="s">
        <v>160</v>
      </c>
      <c r="LN4" s="207" t="s">
        <v>160</v>
      </c>
      <c r="LO4" s="207" t="s">
        <v>160</v>
      </c>
      <c r="LP4" s="207" t="s">
        <v>160</v>
      </c>
      <c r="LQ4" s="207" t="s">
        <v>160</v>
      </c>
      <c r="LR4" s="207" t="s">
        <v>160</v>
      </c>
      <c r="LS4" s="207" t="s">
        <v>160</v>
      </c>
      <c r="LT4" s="207" t="s">
        <v>160</v>
      </c>
      <c r="LU4" s="207" t="s">
        <v>161</v>
      </c>
      <c r="LV4" s="207" t="s">
        <v>161</v>
      </c>
      <c r="LW4" s="207" t="s">
        <v>161</v>
      </c>
      <c r="LX4" s="207" t="s">
        <v>161</v>
      </c>
      <c r="LY4" s="207" t="s">
        <v>161</v>
      </c>
      <c r="LZ4" s="207" t="s">
        <v>161</v>
      </c>
      <c r="MA4" s="207" t="s">
        <v>161</v>
      </c>
      <c r="MB4" s="207" t="s">
        <v>161</v>
      </c>
      <c r="MC4" s="207" t="s">
        <v>161</v>
      </c>
      <c r="MD4" s="207" t="s">
        <v>161</v>
      </c>
      <c r="ME4" s="207" t="s">
        <v>161</v>
      </c>
      <c r="MF4" s="207" t="s">
        <v>161</v>
      </c>
      <c r="MG4" s="207" t="s">
        <v>162</v>
      </c>
      <c r="MH4" s="207" t="s">
        <v>162</v>
      </c>
      <c r="MI4" s="207" t="s">
        <v>162</v>
      </c>
      <c r="MJ4" s="207" t="s">
        <v>162</v>
      </c>
      <c r="MK4" s="207" t="s">
        <v>162</v>
      </c>
      <c r="ML4" s="207" t="s">
        <v>162</v>
      </c>
      <c r="MM4" s="207" t="s">
        <v>162</v>
      </c>
      <c r="MN4" s="207" t="s">
        <v>162</v>
      </c>
      <c r="MO4" s="207" t="s">
        <v>162</v>
      </c>
      <c r="MP4" s="207" t="s">
        <v>162</v>
      </c>
      <c r="MQ4" s="207" t="s">
        <v>162</v>
      </c>
      <c r="MR4" s="207" t="s">
        <v>162</v>
      </c>
      <c r="MS4" s="207" t="s">
        <v>163</v>
      </c>
      <c r="MT4" s="207" t="s">
        <v>163</v>
      </c>
      <c r="MU4" s="207" t="s">
        <v>163</v>
      </c>
      <c r="MV4" s="207" t="s">
        <v>163</v>
      </c>
      <c r="MW4" s="207" t="s">
        <v>163</v>
      </c>
      <c r="MX4" s="207" t="s">
        <v>163</v>
      </c>
      <c r="MY4" s="207" t="s">
        <v>163</v>
      </c>
      <c r="MZ4" s="207" t="s">
        <v>163</v>
      </c>
      <c r="NA4" s="207" t="s">
        <v>163</v>
      </c>
      <c r="NB4" s="207" t="s">
        <v>163</v>
      </c>
      <c r="NC4" s="207" t="s">
        <v>163</v>
      </c>
      <c r="ND4" s="207" t="s">
        <v>163</v>
      </c>
      <c r="NE4" s="207" t="s">
        <v>164</v>
      </c>
      <c r="NF4" s="207" t="s">
        <v>164</v>
      </c>
      <c r="NG4" s="207" t="s">
        <v>164</v>
      </c>
      <c r="NH4" s="207" t="s">
        <v>164</v>
      </c>
      <c r="NI4" s="207" t="s">
        <v>164</v>
      </c>
      <c r="NJ4" s="207" t="s">
        <v>164</v>
      </c>
      <c r="NK4" s="207" t="s">
        <v>164</v>
      </c>
      <c r="NL4" s="207" t="s">
        <v>164</v>
      </c>
      <c r="NM4" s="207" t="s">
        <v>164</v>
      </c>
      <c r="NN4" s="207" t="s">
        <v>164</v>
      </c>
      <c r="NO4" s="207" t="s">
        <v>164</v>
      </c>
      <c r="NP4" s="207" t="s">
        <v>164</v>
      </c>
      <c r="NQ4" s="207" t="s">
        <v>164</v>
      </c>
      <c r="NR4" s="207" t="s">
        <v>165</v>
      </c>
      <c r="NS4" s="207" t="s">
        <v>165</v>
      </c>
      <c r="NT4" s="207" t="s">
        <v>165</v>
      </c>
      <c r="NU4" s="207" t="s">
        <v>165</v>
      </c>
      <c r="NV4" s="207" t="s">
        <v>165</v>
      </c>
      <c r="NW4" s="207" t="s">
        <v>165</v>
      </c>
      <c r="NX4" s="207" t="s">
        <v>165</v>
      </c>
      <c r="NY4" s="207" t="s">
        <v>165</v>
      </c>
      <c r="NZ4" s="207" t="s">
        <v>165</v>
      </c>
      <c r="OA4" s="207" t="s">
        <v>165</v>
      </c>
      <c r="OB4" s="207" t="s">
        <v>165</v>
      </c>
      <c r="OC4" s="207" t="s">
        <v>166</v>
      </c>
      <c r="OD4" s="207" t="s">
        <v>166</v>
      </c>
      <c r="OE4" s="207" t="s">
        <v>166</v>
      </c>
      <c r="OF4" s="207" t="s">
        <v>166</v>
      </c>
      <c r="OG4" s="207" t="s">
        <v>166</v>
      </c>
      <c r="OH4" s="207" t="s">
        <v>166</v>
      </c>
      <c r="OI4" s="207" t="s">
        <v>166</v>
      </c>
      <c r="OJ4" s="207" t="s">
        <v>166</v>
      </c>
      <c r="OK4" s="207" t="s">
        <v>166</v>
      </c>
      <c r="OL4" s="207" t="s">
        <v>166</v>
      </c>
      <c r="OM4" s="207" t="s">
        <v>166</v>
      </c>
      <c r="ON4" s="207" t="s">
        <v>166</v>
      </c>
      <c r="OO4" s="207" t="s">
        <v>167</v>
      </c>
      <c r="OP4" s="207" t="s">
        <v>167</v>
      </c>
      <c r="OQ4" s="207" t="s">
        <v>167</v>
      </c>
      <c r="OR4" s="207" t="s">
        <v>167</v>
      </c>
      <c r="OS4" s="207" t="s">
        <v>167</v>
      </c>
      <c r="OT4" s="207" t="s">
        <v>167</v>
      </c>
      <c r="OU4" s="207" t="s">
        <v>167</v>
      </c>
      <c r="OV4" s="207" t="s">
        <v>167</v>
      </c>
      <c r="OW4" s="207" t="s">
        <v>167</v>
      </c>
      <c r="OX4" s="207" t="s">
        <v>167</v>
      </c>
      <c r="OY4" s="207" t="s">
        <v>167</v>
      </c>
      <c r="OZ4" s="207" t="s">
        <v>167</v>
      </c>
      <c r="PA4" s="207" t="s">
        <v>168</v>
      </c>
      <c r="PB4" s="207" t="s">
        <v>168</v>
      </c>
      <c r="PC4" s="207" t="s">
        <v>168</v>
      </c>
      <c r="PD4" s="207" t="s">
        <v>168</v>
      </c>
      <c r="PE4" s="207" t="s">
        <v>168</v>
      </c>
      <c r="PF4" s="207" t="s">
        <v>168</v>
      </c>
      <c r="PG4" s="207" t="s">
        <v>168</v>
      </c>
      <c r="PH4" s="207" t="s">
        <v>168</v>
      </c>
      <c r="PI4" s="207" t="s">
        <v>168</v>
      </c>
      <c r="PJ4" s="207" t="s">
        <v>168</v>
      </c>
      <c r="PK4" s="207" t="s">
        <v>168</v>
      </c>
      <c r="PL4" s="207" t="s">
        <v>168</v>
      </c>
      <c r="PM4" s="207" t="s">
        <v>169</v>
      </c>
      <c r="PN4" s="207" t="s">
        <v>169</v>
      </c>
      <c r="PO4" s="207" t="s">
        <v>169</v>
      </c>
      <c r="PP4" s="207" t="s">
        <v>169</v>
      </c>
      <c r="PQ4" s="207" t="s">
        <v>169</v>
      </c>
      <c r="PR4" s="207" t="s">
        <v>169</v>
      </c>
      <c r="PS4" s="207" t="s">
        <v>169</v>
      </c>
      <c r="PT4" s="207" t="s">
        <v>169</v>
      </c>
      <c r="PU4" s="207" t="s">
        <v>169</v>
      </c>
      <c r="PV4" s="207" t="s">
        <v>169</v>
      </c>
      <c r="PW4" s="207" t="s">
        <v>169</v>
      </c>
      <c r="PX4" s="207" t="s">
        <v>169</v>
      </c>
      <c r="PY4" s="207" t="s">
        <v>170</v>
      </c>
      <c r="PZ4" s="207" t="s">
        <v>170</v>
      </c>
      <c r="QA4" s="207" t="s">
        <v>170</v>
      </c>
      <c r="QB4" s="207" t="s">
        <v>170</v>
      </c>
      <c r="QC4" s="207" t="s">
        <v>170</v>
      </c>
      <c r="QD4" s="207" t="s">
        <v>170</v>
      </c>
      <c r="QE4" s="207" t="s">
        <v>170</v>
      </c>
      <c r="QF4" s="207" t="s">
        <v>170</v>
      </c>
      <c r="QG4" s="207" t="s">
        <v>170</v>
      </c>
      <c r="QH4" s="207" t="s">
        <v>170</v>
      </c>
      <c r="QI4" s="207" t="s">
        <v>170</v>
      </c>
      <c r="QJ4" s="207" t="s">
        <v>170</v>
      </c>
      <c r="QK4" s="207" t="s">
        <v>171</v>
      </c>
      <c r="QL4" s="207" t="s">
        <v>171</v>
      </c>
      <c r="QM4" s="207" t="s">
        <v>171</v>
      </c>
      <c r="QN4" s="207" t="s">
        <v>171</v>
      </c>
      <c r="QO4" s="207" t="s">
        <v>171</v>
      </c>
      <c r="QP4" s="207" t="s">
        <v>171</v>
      </c>
      <c r="QQ4" s="207" t="s">
        <v>171</v>
      </c>
      <c r="QR4" s="207" t="s">
        <v>171</v>
      </c>
      <c r="QS4" s="207" t="s">
        <v>171</v>
      </c>
      <c r="QT4" s="207" t="s">
        <v>171</v>
      </c>
      <c r="QU4" s="207" t="s">
        <v>171</v>
      </c>
      <c r="QV4" s="207" t="s">
        <v>171</v>
      </c>
      <c r="QW4" s="207" t="s">
        <v>172</v>
      </c>
      <c r="QX4" s="207" t="s">
        <v>172</v>
      </c>
      <c r="QY4" s="207" t="s">
        <v>172</v>
      </c>
      <c r="QZ4" s="207" t="s">
        <v>172</v>
      </c>
      <c r="RA4" s="207" t="s">
        <v>172</v>
      </c>
      <c r="RB4" s="207" t="s">
        <v>172</v>
      </c>
      <c r="RC4" s="207" t="s">
        <v>172</v>
      </c>
      <c r="RD4" s="207" t="s">
        <v>172</v>
      </c>
      <c r="RE4" s="207" t="s">
        <v>172</v>
      </c>
      <c r="RF4" s="207" t="s">
        <v>172</v>
      </c>
      <c r="RG4" s="207" t="s">
        <v>172</v>
      </c>
      <c r="RH4" s="207" t="s">
        <v>172</v>
      </c>
    </row>
    <row r="5" customFormat="false" ht="12.75" hidden="false" customHeight="true" outlineLevel="0" collapsed="false">
      <c r="A5" s="44"/>
      <c r="B5" s="115" t="s">
        <v>173</v>
      </c>
      <c r="C5" s="205"/>
      <c r="D5" s="205"/>
      <c r="E5" s="205"/>
      <c r="F5" s="205"/>
      <c r="G5" s="205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</row>
    <row r="6" customFormat="false" ht="12.75" hidden="false" customHeight="true" outlineLevel="0" collapsed="false">
      <c r="A6" s="44"/>
      <c r="B6" s="204"/>
      <c r="C6" s="205"/>
      <c r="D6" s="205"/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</row>
    <row r="7" customFormat="false" ht="15.75" hidden="false" customHeight="true" outlineLevel="0" collapsed="false">
      <c r="A7" s="44"/>
      <c r="B7" s="115" t="s">
        <v>174</v>
      </c>
      <c r="C7" s="204"/>
      <c r="D7" s="204"/>
      <c r="E7" s="76" t="n">
        <f aca="false">SUM(H7:AQ7)</f>
        <v>540313133.7996</v>
      </c>
      <c r="F7" s="208"/>
      <c r="G7" s="206"/>
      <c r="H7" s="64" t="n">
        <f aca="false">SUM(AS7:BD7)</f>
        <v>0</v>
      </c>
      <c r="I7" s="64" t="n">
        <f aca="false">SUM(BE7:BP7)</f>
        <v>4747530.4848</v>
      </c>
      <c r="J7" s="64" t="n">
        <f aca="false">SUM(BQ7:CB7)</f>
        <v>6910767.5544</v>
      </c>
      <c r="K7" s="64" t="n">
        <f aca="false">SUM(CC7:CN7)</f>
        <v>6342590.3844</v>
      </c>
      <c r="L7" s="64" t="n">
        <f aca="false">SUM(CO7:CZ7)</f>
        <v>16322257.668</v>
      </c>
      <c r="M7" s="64" t="n">
        <f aca="false">SUM(DA7:DL7)</f>
        <v>16322257.668</v>
      </c>
      <c r="N7" s="64" t="n">
        <f aca="false">SUM(DM7:DX7)</f>
        <v>16322257.668</v>
      </c>
      <c r="O7" s="64" t="n">
        <f aca="false">SUM(DY7:EJ7)</f>
        <v>16322257.668</v>
      </c>
      <c r="P7" s="64" t="n">
        <f aca="false">SUM(EK7:EV7)</f>
        <v>16322257.668</v>
      </c>
      <c r="Q7" s="64" t="n">
        <f aca="false">SUM(EW7:FH7)</f>
        <v>16322257.668</v>
      </c>
      <c r="R7" s="64" t="n">
        <f aca="false">SUM(FI7:FT7)</f>
        <v>16322257.668</v>
      </c>
      <c r="S7" s="64" t="n">
        <f aca="false">SUM(FU7:GF7)</f>
        <v>16322257.668</v>
      </c>
      <c r="T7" s="64" t="n">
        <f aca="false">SUM(GG7:GR7)</f>
        <v>16322257.668</v>
      </c>
      <c r="U7" s="64" t="n">
        <f aca="false">SUM(GS7:HD7)</f>
        <v>16322257.668</v>
      </c>
      <c r="V7" s="64" t="n">
        <f aca="false">SUM(HE7:HP7)</f>
        <v>16322257.668</v>
      </c>
      <c r="W7" s="64" t="n">
        <f aca="false">SUM(HQ7:IB7)</f>
        <v>16322257.668</v>
      </c>
      <c r="X7" s="64" t="n">
        <f aca="false">SUM(IC7:IN7)</f>
        <v>16322257.668</v>
      </c>
      <c r="Y7" s="64" t="n">
        <f aca="false">SUM(IO7:IZ7)</f>
        <v>16322257.668</v>
      </c>
      <c r="Z7" s="64" t="n">
        <f aca="false">SUM(JA7:JL7)</f>
        <v>16322257.668</v>
      </c>
      <c r="AA7" s="64" t="n">
        <f aca="false">SUM(JM7:JX7)</f>
        <v>16322257.668</v>
      </c>
      <c r="AB7" s="64" t="n">
        <f aca="false">SUM(JY7:KJ7)</f>
        <v>16322257.668</v>
      </c>
      <c r="AC7" s="64" t="n">
        <f aca="false">SUM(KK7:KV7)</f>
        <v>16322257.668</v>
      </c>
      <c r="AD7" s="64" t="n">
        <f aca="false">SUM(KW7:LH7)</f>
        <v>16322257.668</v>
      </c>
      <c r="AE7" s="64" t="n">
        <f aca="false">SUM(LI7:LT7)</f>
        <v>16322257.668</v>
      </c>
      <c r="AF7" s="64" t="n">
        <f aca="false">SUM(LU7:MF7)</f>
        <v>16322257.668</v>
      </c>
      <c r="AG7" s="64" t="n">
        <f aca="false">SUM(MG7:MR7)</f>
        <v>16322257.668</v>
      </c>
      <c r="AH7" s="64" t="n">
        <f aca="false">SUM(MS7:ND7)</f>
        <v>16322257.668</v>
      </c>
      <c r="AI7" s="64" t="n">
        <f aca="false">SUM(NE7:NP7)</f>
        <v>16322257.668</v>
      </c>
      <c r="AJ7" s="64" t="n">
        <f aca="false">SUM(NQ7:OB7)</f>
        <v>16322257.668</v>
      </c>
      <c r="AK7" s="64" t="n">
        <f aca="false">SUM(OC7:ON7)</f>
        <v>16322257.668</v>
      </c>
      <c r="AL7" s="64" t="n">
        <f aca="false">SUM(OO7:OZ7)</f>
        <v>16322257.668</v>
      </c>
      <c r="AM7" s="64" t="n">
        <f aca="false">SUM(PA7:PL7)</f>
        <v>16322257.668</v>
      </c>
      <c r="AN7" s="64" t="n">
        <f aca="false">SUM(PM7:PX7)</f>
        <v>16322257.668</v>
      </c>
      <c r="AO7" s="64" t="n">
        <f aca="false">SUM(PY7:QJ7)</f>
        <v>16322257.668</v>
      </c>
      <c r="AP7" s="64" t="n">
        <f aca="false">SUM(QK7:QV7)</f>
        <v>16322257.668</v>
      </c>
      <c r="AQ7" s="64" t="n">
        <f aca="false">SUM(QW7:RH7)</f>
        <v>16322257.668</v>
      </c>
      <c r="AR7" s="64"/>
      <c r="AS7" s="64" t="n">
        <f aca="false">IF('Painel  de Controle'!$E$28="REAL",AS15,AS18)</f>
        <v>0</v>
      </c>
      <c r="AT7" s="64" t="n">
        <f aca="false">IF('Painel  de Controle'!$E$28="REAL",AT15,AT18)</f>
        <v>0</v>
      </c>
      <c r="AU7" s="64" t="n">
        <f aca="false">IF('Painel  de Controle'!$E$28="REAL",AU15,AU18)</f>
        <v>0</v>
      </c>
      <c r="AV7" s="64" t="n">
        <f aca="false">IF('Painel  de Controle'!$E$28="REAL",AV15,AV18)</f>
        <v>0</v>
      </c>
      <c r="AW7" s="64" t="n">
        <f aca="false">IF('Painel  de Controle'!$E$28="REAL",AW15,AW18)</f>
        <v>0</v>
      </c>
      <c r="AX7" s="64" t="n">
        <f aca="false">IF('Painel  de Controle'!$E$28="REAL",AX15,AX18)</f>
        <v>0</v>
      </c>
      <c r="AY7" s="64" t="n">
        <f aca="false">IF('Painel  de Controle'!$E$28="REAL",AY15,AY18)</f>
        <v>0</v>
      </c>
      <c r="AZ7" s="64" t="n">
        <f aca="false">IF('Painel  de Controle'!$E$28="REAL",AZ15,AZ18)</f>
        <v>0</v>
      </c>
      <c r="BA7" s="64" t="n">
        <f aca="false">IF('Painel  de Controle'!$E$28="REAL",BA15,BA18)</f>
        <v>0</v>
      </c>
      <c r="BB7" s="64" t="n">
        <f aca="false">IF('Painel  de Controle'!$E$28="REAL",BB15,BB18)</f>
        <v>0</v>
      </c>
      <c r="BC7" s="64" t="n">
        <f aca="false">IF('Painel  de Controle'!$E$28="REAL",BC15,BC18)</f>
        <v>0</v>
      </c>
      <c r="BD7" s="64" t="n">
        <f aca="false">IF('Painel  de Controle'!$E$28="REAL",BD15,BD18)</f>
        <v>0</v>
      </c>
      <c r="BE7" s="64" t="n">
        <f aca="false">IF('Painel  de Controle'!$E$28="REAL",BE15,BE18)</f>
        <v>395627.5404</v>
      </c>
      <c r="BF7" s="64" t="n">
        <f aca="false">IF('Painel  de Controle'!$E$28="REAL",BF15,BF18)</f>
        <v>395627.5404</v>
      </c>
      <c r="BG7" s="64" t="n">
        <f aca="false">IF('Painel  de Controle'!$E$28="REAL",BG15,BG18)</f>
        <v>395627.5404</v>
      </c>
      <c r="BH7" s="64" t="n">
        <f aca="false">IF('Painel  de Controle'!$E$28="REAL",BH15,BH18)</f>
        <v>395627.5404</v>
      </c>
      <c r="BI7" s="64" t="n">
        <f aca="false">IF('Painel  de Controle'!$E$28="REAL",BI15,BI18)</f>
        <v>395627.5404</v>
      </c>
      <c r="BJ7" s="64" t="n">
        <f aca="false">IF('Painel  de Controle'!$E$28="REAL",BJ15,BJ18)</f>
        <v>395627.5404</v>
      </c>
      <c r="BK7" s="64" t="n">
        <f aca="false">IF('Painel  de Controle'!$E$28="REAL",BK15,BK18)</f>
        <v>395627.5404</v>
      </c>
      <c r="BL7" s="64" t="n">
        <f aca="false">IF('Painel  de Controle'!$E$28="REAL",BL15,BL18)</f>
        <v>395627.5404</v>
      </c>
      <c r="BM7" s="64" t="n">
        <f aca="false">IF('Painel  de Controle'!$E$28="REAL",BM15,BM18)</f>
        <v>395627.5404</v>
      </c>
      <c r="BN7" s="64" t="n">
        <f aca="false">IF('Painel  de Controle'!$E$28="REAL",BN15,BN18)</f>
        <v>395627.5404</v>
      </c>
      <c r="BO7" s="64" t="n">
        <f aca="false">IF('Painel  de Controle'!$E$28="REAL",BO15,BO18)</f>
        <v>395627.5404</v>
      </c>
      <c r="BP7" s="64" t="n">
        <f aca="false">IF('Painel  de Controle'!$E$28="REAL",BP15,BP18)</f>
        <v>395627.5404</v>
      </c>
      <c r="BQ7" s="64" t="n">
        <f aca="false">IF('Painel  de Controle'!$E$28="REAL",BQ15,BQ18)</f>
        <v>575897.2962</v>
      </c>
      <c r="BR7" s="64" t="n">
        <f aca="false">IF('Painel  de Controle'!$E$28="REAL",BR15,BR18)</f>
        <v>575897.2962</v>
      </c>
      <c r="BS7" s="64" t="n">
        <f aca="false">IF('Painel  de Controle'!$E$28="REAL",BS15,BS18)</f>
        <v>575897.2962</v>
      </c>
      <c r="BT7" s="64" t="n">
        <f aca="false">IF('Painel  de Controle'!$E$28="REAL",BT15,BT18)</f>
        <v>575897.2962</v>
      </c>
      <c r="BU7" s="64" t="n">
        <f aca="false">IF('Painel  de Controle'!$E$28="REAL",BU15,BU18)</f>
        <v>575897.2962</v>
      </c>
      <c r="BV7" s="64" t="n">
        <f aca="false">IF('Painel  de Controle'!$E$28="REAL",BV15,BV18)</f>
        <v>575897.2962</v>
      </c>
      <c r="BW7" s="64" t="n">
        <f aca="false">IF('Painel  de Controle'!$E$28="REAL",BW15,BW18)</f>
        <v>575897.2962</v>
      </c>
      <c r="BX7" s="64" t="n">
        <f aca="false">IF('Painel  de Controle'!$E$28="REAL",BX15,BX18)</f>
        <v>575897.2962</v>
      </c>
      <c r="BY7" s="64" t="n">
        <f aca="false">IF('Painel  de Controle'!$E$28="REAL",BY15,BY18)</f>
        <v>575897.2962</v>
      </c>
      <c r="BZ7" s="64" t="n">
        <f aca="false">IF('Painel  de Controle'!$E$28="REAL",BZ15,BZ18)</f>
        <v>575897.2962</v>
      </c>
      <c r="CA7" s="64" t="n">
        <f aca="false">IF('Painel  de Controle'!$E$28="REAL",CA15,CA18)</f>
        <v>575897.2962</v>
      </c>
      <c r="CB7" s="64" t="n">
        <f aca="false">IF('Painel  de Controle'!$E$28="REAL",CB15,CB18)</f>
        <v>575897.2962</v>
      </c>
      <c r="CC7" s="64" t="n">
        <f aca="false">IF('Painel  de Controle'!$E$28="REAL",CC15,CC18)</f>
        <v>528549.1987</v>
      </c>
      <c r="CD7" s="64" t="n">
        <f aca="false">IF('Painel  de Controle'!$E$28="REAL",CD15,CD18)</f>
        <v>528549.1987</v>
      </c>
      <c r="CE7" s="64" t="n">
        <f aca="false">IF('Painel  de Controle'!$E$28="REAL",CE15,CE18)</f>
        <v>528549.1987</v>
      </c>
      <c r="CF7" s="64" t="n">
        <f aca="false">IF('Painel  de Controle'!$E$28="REAL",CF15,CF18)</f>
        <v>528549.1987</v>
      </c>
      <c r="CG7" s="64" t="n">
        <f aca="false">IF('Painel  de Controle'!$E$28="REAL",CG15,CG18)</f>
        <v>528549.1987</v>
      </c>
      <c r="CH7" s="64" t="n">
        <f aca="false">IF('Painel  de Controle'!$E$28="REAL",CH15,CH18)</f>
        <v>528549.1987</v>
      </c>
      <c r="CI7" s="64" t="n">
        <f aca="false">IF('Painel  de Controle'!$E$28="REAL",CI15,CI18)</f>
        <v>528549.1987</v>
      </c>
      <c r="CJ7" s="64" t="n">
        <f aca="false">IF('Painel  de Controle'!$E$28="REAL",CJ15,CJ18)</f>
        <v>528549.1987</v>
      </c>
      <c r="CK7" s="64" t="n">
        <f aca="false">IF('Painel  de Controle'!$E$28="REAL",CK15,CK18)</f>
        <v>528549.1987</v>
      </c>
      <c r="CL7" s="64" t="n">
        <f aca="false">IF('Painel  de Controle'!$E$28="REAL",CL15,CL18)</f>
        <v>528549.1987</v>
      </c>
      <c r="CM7" s="64" t="n">
        <f aca="false">IF('Painel  de Controle'!$E$28="REAL",CM15,CM18)</f>
        <v>528549.1987</v>
      </c>
      <c r="CN7" s="64" t="n">
        <f aca="false">IF('Painel  de Controle'!$E$28="REAL",CN15,CN18)</f>
        <v>528549.1987</v>
      </c>
      <c r="CO7" s="64" t="n">
        <f aca="false">IF('Painel  de Controle'!$E$28="REAL",CO15,CO18)</f>
        <v>1360188.139</v>
      </c>
      <c r="CP7" s="64" t="n">
        <f aca="false">IF('Painel  de Controle'!$E$28="REAL",CP15,CP18)</f>
        <v>1360188.139</v>
      </c>
      <c r="CQ7" s="64" t="n">
        <f aca="false">IF('Painel  de Controle'!$E$28="REAL",CQ15,CQ18)</f>
        <v>1360188.139</v>
      </c>
      <c r="CR7" s="64" t="n">
        <f aca="false">IF('Painel  de Controle'!$E$28="REAL",CR15,CR18)</f>
        <v>1360188.139</v>
      </c>
      <c r="CS7" s="64" t="n">
        <f aca="false">IF('Painel  de Controle'!$E$28="REAL",CS15,CS18)</f>
        <v>1360188.139</v>
      </c>
      <c r="CT7" s="64" t="n">
        <f aca="false">IF('Painel  de Controle'!$E$28="REAL",CT15,CT18)</f>
        <v>1360188.139</v>
      </c>
      <c r="CU7" s="64" t="n">
        <f aca="false">IF('Painel  de Controle'!$E$28="REAL",CU15,CU18)</f>
        <v>1360188.139</v>
      </c>
      <c r="CV7" s="64" t="n">
        <f aca="false">IF('Painel  de Controle'!$E$28="REAL",CV15,CV18)</f>
        <v>1360188.139</v>
      </c>
      <c r="CW7" s="64" t="n">
        <f aca="false">IF('Painel  de Controle'!$E$28="REAL",CW15,CW18)</f>
        <v>1360188.139</v>
      </c>
      <c r="CX7" s="64" t="n">
        <f aca="false">IF('Painel  de Controle'!$E$28="REAL",CX15,CX18)</f>
        <v>1360188.139</v>
      </c>
      <c r="CY7" s="64" t="n">
        <f aca="false">IF('Painel  de Controle'!$E$28="REAL",CY15,CY18)</f>
        <v>1360188.139</v>
      </c>
      <c r="CZ7" s="64" t="n">
        <f aca="false">IF('Painel  de Controle'!$E$28="REAL",CZ15,CZ18)</f>
        <v>1360188.139</v>
      </c>
      <c r="DA7" s="64" t="n">
        <f aca="false">IF('Painel  de Controle'!$E$28="REAL",DA15,DA18)</f>
        <v>1360188.139</v>
      </c>
      <c r="DB7" s="64" t="n">
        <f aca="false">IF('Painel  de Controle'!$E$28="REAL",DB15,DB18)</f>
        <v>1360188.139</v>
      </c>
      <c r="DC7" s="64" t="n">
        <f aca="false">IF('Painel  de Controle'!$E$28="REAL",DC15,DC18)</f>
        <v>1360188.139</v>
      </c>
      <c r="DD7" s="64" t="n">
        <f aca="false">IF('Painel  de Controle'!$E$28="REAL",DD15,DD18)</f>
        <v>1360188.139</v>
      </c>
      <c r="DE7" s="64" t="n">
        <f aca="false">IF('Painel  de Controle'!$E$28="REAL",DE15,DE18)</f>
        <v>1360188.139</v>
      </c>
      <c r="DF7" s="64" t="n">
        <f aca="false">IF('Painel  de Controle'!$E$28="REAL",DF15,DF18)</f>
        <v>1360188.139</v>
      </c>
      <c r="DG7" s="64" t="n">
        <f aca="false">IF('Painel  de Controle'!$E$28="REAL",DG15,DG18)</f>
        <v>1360188.139</v>
      </c>
      <c r="DH7" s="64" t="n">
        <f aca="false">IF('Painel  de Controle'!$E$28="REAL",DH15,DH18)</f>
        <v>1360188.139</v>
      </c>
      <c r="DI7" s="64" t="n">
        <f aca="false">IF('Painel  de Controle'!$E$28="REAL",DI15,DI18)</f>
        <v>1360188.139</v>
      </c>
      <c r="DJ7" s="64" t="n">
        <f aca="false">IF('Painel  de Controle'!$E$28="REAL",DJ15,DJ18)</f>
        <v>1360188.139</v>
      </c>
      <c r="DK7" s="64" t="n">
        <f aca="false">IF('Painel  de Controle'!$E$28="REAL",DK15,DK18)</f>
        <v>1360188.139</v>
      </c>
      <c r="DL7" s="64" t="n">
        <f aca="false">IF('Painel  de Controle'!$E$28="REAL",DL15,DL18)</f>
        <v>1360188.139</v>
      </c>
      <c r="DM7" s="64" t="n">
        <f aca="false">IF('Painel  de Controle'!$E$28="REAL",DM15,DM18)</f>
        <v>1360188.139</v>
      </c>
      <c r="DN7" s="64" t="n">
        <f aca="false">IF('Painel  de Controle'!$E$28="REAL",DN15,DN18)</f>
        <v>1360188.139</v>
      </c>
      <c r="DO7" s="64" t="n">
        <f aca="false">IF('Painel  de Controle'!$E$28="REAL",DO15,DO18)</f>
        <v>1360188.139</v>
      </c>
      <c r="DP7" s="64" t="n">
        <f aca="false">IF('Painel  de Controle'!$E$28="REAL",DP15,DP18)</f>
        <v>1360188.139</v>
      </c>
      <c r="DQ7" s="64" t="n">
        <f aca="false">IF('Painel  de Controle'!$E$28="REAL",DQ15,DQ18)</f>
        <v>1360188.139</v>
      </c>
      <c r="DR7" s="64" t="n">
        <f aca="false">IF('Painel  de Controle'!$E$28="REAL",DR15,DR18)</f>
        <v>1360188.139</v>
      </c>
      <c r="DS7" s="64" t="n">
        <f aca="false">IF('Painel  de Controle'!$E$28="REAL",DS15,DS18)</f>
        <v>1360188.139</v>
      </c>
      <c r="DT7" s="64" t="n">
        <f aca="false">IF('Painel  de Controle'!$E$28="REAL",DT15,DT18)</f>
        <v>1360188.139</v>
      </c>
      <c r="DU7" s="64" t="n">
        <f aca="false">IF('Painel  de Controle'!$E$28="REAL",DU15,DU18)</f>
        <v>1360188.139</v>
      </c>
      <c r="DV7" s="64" t="n">
        <f aca="false">IF('Painel  de Controle'!$E$28="REAL",DV15,DV18)</f>
        <v>1360188.139</v>
      </c>
      <c r="DW7" s="64" t="n">
        <f aca="false">IF('Painel  de Controle'!$E$28="REAL",DW15,DW18)</f>
        <v>1360188.139</v>
      </c>
      <c r="DX7" s="64" t="n">
        <f aca="false">IF('Painel  de Controle'!$E$28="REAL",DX15,DX18)</f>
        <v>1360188.139</v>
      </c>
      <c r="DY7" s="64" t="n">
        <f aca="false">IF('Painel  de Controle'!$E$28="REAL",DY15,DY18)</f>
        <v>1360188.139</v>
      </c>
      <c r="DZ7" s="64" t="n">
        <f aca="false">IF('Painel  de Controle'!$E$28="REAL",DZ15,DZ18)</f>
        <v>1360188.139</v>
      </c>
      <c r="EA7" s="64" t="n">
        <f aca="false">IF('Painel  de Controle'!$E$28="REAL",EA15,EA18)</f>
        <v>1360188.139</v>
      </c>
      <c r="EB7" s="64" t="n">
        <f aca="false">IF('Painel  de Controle'!$E$28="REAL",EB15,EB18)</f>
        <v>1360188.139</v>
      </c>
      <c r="EC7" s="64" t="n">
        <f aca="false">IF('Painel  de Controle'!$E$28="REAL",EC15,EC18)</f>
        <v>1360188.139</v>
      </c>
      <c r="ED7" s="64" t="n">
        <f aca="false">IF('Painel  de Controle'!$E$28="REAL",ED15,ED18)</f>
        <v>1360188.139</v>
      </c>
      <c r="EE7" s="64" t="n">
        <f aca="false">IF('Painel  de Controle'!$E$28="REAL",EE15,EE18)</f>
        <v>1360188.139</v>
      </c>
      <c r="EF7" s="64" t="n">
        <f aca="false">IF('Painel  de Controle'!$E$28="REAL",EF15,EF18)</f>
        <v>1360188.139</v>
      </c>
      <c r="EG7" s="64" t="n">
        <f aca="false">IF('Painel  de Controle'!$E$28="REAL",EG15,EG18)</f>
        <v>1360188.139</v>
      </c>
      <c r="EH7" s="64" t="n">
        <f aca="false">IF('Painel  de Controle'!$E$28="REAL",EH15,EH18)</f>
        <v>1360188.139</v>
      </c>
      <c r="EI7" s="64" t="n">
        <f aca="false">IF('Painel  de Controle'!$E$28="REAL",EI15,EI18)</f>
        <v>1360188.139</v>
      </c>
      <c r="EJ7" s="64" t="n">
        <f aca="false">IF('Painel  de Controle'!$E$28="REAL",EJ15,EJ18)</f>
        <v>1360188.139</v>
      </c>
      <c r="EK7" s="64" t="n">
        <f aca="false">IF('Painel  de Controle'!$E$28="REAL",EK15,EK18)</f>
        <v>1360188.139</v>
      </c>
      <c r="EL7" s="64" t="n">
        <f aca="false">IF('Painel  de Controle'!$E$28="REAL",EL15,EL18)</f>
        <v>1360188.139</v>
      </c>
      <c r="EM7" s="64" t="n">
        <f aca="false">IF('Painel  de Controle'!$E$28="REAL",EM15,EM18)</f>
        <v>1360188.139</v>
      </c>
      <c r="EN7" s="64" t="n">
        <f aca="false">IF('Painel  de Controle'!$E$28="REAL",EN15,EN18)</f>
        <v>1360188.139</v>
      </c>
      <c r="EO7" s="64" t="n">
        <f aca="false">IF('Painel  de Controle'!$E$28="REAL",EO15,EO18)</f>
        <v>1360188.139</v>
      </c>
      <c r="EP7" s="64" t="n">
        <f aca="false">IF('Painel  de Controle'!$E$28="REAL",EP15,EP18)</f>
        <v>1360188.139</v>
      </c>
      <c r="EQ7" s="64" t="n">
        <f aca="false">IF('Painel  de Controle'!$E$28="REAL",EQ15,EQ18)</f>
        <v>1360188.139</v>
      </c>
      <c r="ER7" s="64" t="n">
        <f aca="false">IF('Painel  de Controle'!$E$28="REAL",ER15,ER18)</f>
        <v>1360188.139</v>
      </c>
      <c r="ES7" s="64" t="n">
        <f aca="false">IF('Painel  de Controle'!$E$28="REAL",ES15,ES18)</f>
        <v>1360188.139</v>
      </c>
      <c r="ET7" s="64" t="n">
        <f aca="false">IF('Painel  de Controle'!$E$28="REAL",ET15,ET18)</f>
        <v>1360188.139</v>
      </c>
      <c r="EU7" s="64" t="n">
        <f aca="false">IF('Painel  de Controle'!$E$28="REAL",EU15,EU18)</f>
        <v>1360188.139</v>
      </c>
      <c r="EV7" s="64" t="n">
        <f aca="false">IF('Painel  de Controle'!$E$28="REAL",EV15,EV18)</f>
        <v>1360188.139</v>
      </c>
      <c r="EW7" s="64" t="n">
        <f aca="false">IF('Painel  de Controle'!$E$28="REAL",EW15,EW18)</f>
        <v>1360188.139</v>
      </c>
      <c r="EX7" s="64" t="n">
        <f aca="false">IF('Painel  de Controle'!$E$28="REAL",EX15,EX18)</f>
        <v>1360188.139</v>
      </c>
      <c r="EY7" s="64" t="n">
        <f aca="false">IF('Painel  de Controle'!$E$28="REAL",EY15,EY18)</f>
        <v>1360188.139</v>
      </c>
      <c r="EZ7" s="64" t="n">
        <f aca="false">IF('Painel  de Controle'!$E$28="REAL",EZ15,EZ18)</f>
        <v>1360188.139</v>
      </c>
      <c r="FA7" s="64" t="n">
        <f aca="false">IF('Painel  de Controle'!$E$28="REAL",FA15,FA18)</f>
        <v>1360188.139</v>
      </c>
      <c r="FB7" s="64" t="n">
        <f aca="false">IF('Painel  de Controle'!$E$28="REAL",FB15,FB18)</f>
        <v>1360188.139</v>
      </c>
      <c r="FC7" s="64" t="n">
        <f aca="false">IF('Painel  de Controle'!$E$28="REAL",FC15,FC18)</f>
        <v>1360188.139</v>
      </c>
      <c r="FD7" s="64" t="n">
        <f aca="false">IF('Painel  de Controle'!$E$28="REAL",FD15,FD18)</f>
        <v>1360188.139</v>
      </c>
      <c r="FE7" s="64" t="n">
        <f aca="false">IF('Painel  de Controle'!$E$28="REAL",FE15,FE18)</f>
        <v>1360188.139</v>
      </c>
      <c r="FF7" s="64" t="n">
        <f aca="false">IF('Painel  de Controle'!$E$28="REAL",FF15,FF18)</f>
        <v>1360188.139</v>
      </c>
      <c r="FG7" s="64" t="n">
        <f aca="false">IF('Painel  de Controle'!$E$28="REAL",FG15,FG18)</f>
        <v>1360188.139</v>
      </c>
      <c r="FH7" s="64" t="n">
        <f aca="false">IF('Painel  de Controle'!$E$28="REAL",FH15,FH18)</f>
        <v>1360188.139</v>
      </c>
      <c r="FI7" s="64" t="n">
        <f aca="false">IF('Painel  de Controle'!$E$28="REAL",FI15,FI18)</f>
        <v>1360188.139</v>
      </c>
      <c r="FJ7" s="64" t="n">
        <f aca="false">IF('Painel  de Controle'!$E$28="REAL",FJ15,FJ18)</f>
        <v>1360188.139</v>
      </c>
      <c r="FK7" s="64" t="n">
        <f aca="false">IF('Painel  de Controle'!$E$28="REAL",FK15,FK18)</f>
        <v>1360188.139</v>
      </c>
      <c r="FL7" s="64" t="n">
        <f aca="false">IF('Painel  de Controle'!$E$28="REAL",FL15,FL18)</f>
        <v>1360188.139</v>
      </c>
      <c r="FM7" s="64" t="n">
        <f aca="false">IF('Painel  de Controle'!$E$28="REAL",FM15,FM18)</f>
        <v>1360188.139</v>
      </c>
      <c r="FN7" s="64" t="n">
        <f aca="false">IF('Painel  de Controle'!$E$28="REAL",FN15,FN18)</f>
        <v>1360188.139</v>
      </c>
      <c r="FO7" s="64" t="n">
        <f aca="false">IF('Painel  de Controle'!$E$28="REAL",FO15,FO18)</f>
        <v>1360188.139</v>
      </c>
      <c r="FP7" s="64" t="n">
        <f aca="false">IF('Painel  de Controle'!$E$28="REAL",FP15,FP18)</f>
        <v>1360188.139</v>
      </c>
      <c r="FQ7" s="64" t="n">
        <f aca="false">IF('Painel  de Controle'!$E$28="REAL",FQ15,FQ18)</f>
        <v>1360188.139</v>
      </c>
      <c r="FR7" s="64" t="n">
        <f aca="false">IF('Painel  de Controle'!$E$28="REAL",FR15,FR18)</f>
        <v>1360188.139</v>
      </c>
      <c r="FS7" s="64" t="n">
        <f aca="false">IF('Painel  de Controle'!$E$28="REAL",FS15,FS18)</f>
        <v>1360188.139</v>
      </c>
      <c r="FT7" s="64" t="n">
        <f aca="false">IF('Painel  de Controle'!$E$28="REAL",FT15,FT18)</f>
        <v>1360188.139</v>
      </c>
      <c r="FU7" s="64" t="n">
        <f aca="false">IF('Painel  de Controle'!$E$28="REAL",FU15,FU18)</f>
        <v>1360188.139</v>
      </c>
      <c r="FV7" s="64" t="n">
        <f aca="false">IF('Painel  de Controle'!$E$28="REAL",FV15,FV18)</f>
        <v>1360188.139</v>
      </c>
      <c r="FW7" s="64" t="n">
        <f aca="false">IF('Painel  de Controle'!$E$28="REAL",FW15,FW18)</f>
        <v>1360188.139</v>
      </c>
      <c r="FX7" s="64" t="n">
        <f aca="false">IF('Painel  de Controle'!$E$28="REAL",FX15,FX18)</f>
        <v>1360188.139</v>
      </c>
      <c r="FY7" s="64" t="n">
        <f aca="false">IF('Painel  de Controle'!$E$28="REAL",FY15,FY18)</f>
        <v>1360188.139</v>
      </c>
      <c r="FZ7" s="64" t="n">
        <f aca="false">IF('Painel  de Controle'!$E$28="REAL",FZ15,FZ18)</f>
        <v>1360188.139</v>
      </c>
      <c r="GA7" s="64" t="n">
        <f aca="false">IF('Painel  de Controle'!$E$28="REAL",GA15,GA18)</f>
        <v>1360188.139</v>
      </c>
      <c r="GB7" s="64" t="n">
        <f aca="false">IF('Painel  de Controle'!$E$28="REAL",GB15,GB18)</f>
        <v>1360188.139</v>
      </c>
      <c r="GC7" s="64" t="n">
        <f aca="false">IF('Painel  de Controle'!$E$28="REAL",GC15,GC18)</f>
        <v>1360188.139</v>
      </c>
      <c r="GD7" s="64" t="n">
        <f aca="false">IF('Painel  de Controle'!$E$28="REAL",GD15,GD18)</f>
        <v>1360188.139</v>
      </c>
      <c r="GE7" s="64" t="n">
        <f aca="false">IF('Painel  de Controle'!$E$28="REAL",GE15,GE18)</f>
        <v>1360188.139</v>
      </c>
      <c r="GF7" s="64" t="n">
        <f aca="false">IF('Painel  de Controle'!$E$28="REAL",GF15,GF18)</f>
        <v>1360188.139</v>
      </c>
      <c r="GG7" s="64" t="n">
        <f aca="false">IF('Painel  de Controle'!$E$28="REAL",GG15,GG18)</f>
        <v>1360188.139</v>
      </c>
      <c r="GH7" s="64" t="n">
        <f aca="false">IF('Painel  de Controle'!$E$28="REAL",GH15,GH18)</f>
        <v>1360188.139</v>
      </c>
      <c r="GI7" s="64" t="n">
        <f aca="false">IF('Painel  de Controle'!$E$28="REAL",GI15,GI18)</f>
        <v>1360188.139</v>
      </c>
      <c r="GJ7" s="64" t="n">
        <f aca="false">IF('Painel  de Controle'!$E$28="REAL",GJ15,GJ18)</f>
        <v>1360188.139</v>
      </c>
      <c r="GK7" s="64" t="n">
        <f aca="false">IF('Painel  de Controle'!$E$28="REAL",GK15,GK18)</f>
        <v>1360188.139</v>
      </c>
      <c r="GL7" s="64" t="n">
        <f aca="false">IF('Painel  de Controle'!$E$28="REAL",GL15,GL18)</f>
        <v>1360188.139</v>
      </c>
      <c r="GM7" s="64" t="n">
        <f aca="false">IF('Painel  de Controle'!$E$28="REAL",GM15,GM18)</f>
        <v>1360188.139</v>
      </c>
      <c r="GN7" s="64" t="n">
        <f aca="false">IF('Painel  de Controle'!$E$28="REAL",GN15,GN18)</f>
        <v>1360188.139</v>
      </c>
      <c r="GO7" s="64" t="n">
        <f aca="false">IF('Painel  de Controle'!$E$28="REAL",GO15,GO18)</f>
        <v>1360188.139</v>
      </c>
      <c r="GP7" s="64" t="n">
        <f aca="false">IF('Painel  de Controle'!$E$28="REAL",GP15,GP18)</f>
        <v>1360188.139</v>
      </c>
      <c r="GQ7" s="64" t="n">
        <f aca="false">IF('Painel  de Controle'!$E$28="REAL",GQ15,GQ18)</f>
        <v>1360188.139</v>
      </c>
      <c r="GR7" s="64" t="n">
        <f aca="false">IF('Painel  de Controle'!$E$28="REAL",GR15,GR18)</f>
        <v>1360188.139</v>
      </c>
      <c r="GS7" s="64" t="n">
        <f aca="false">IF('Painel  de Controle'!$E$28="REAL",GS15,GS18)</f>
        <v>1360188.139</v>
      </c>
      <c r="GT7" s="64" t="n">
        <f aca="false">IF('Painel  de Controle'!$E$28="REAL",GT15,GT18)</f>
        <v>1360188.139</v>
      </c>
      <c r="GU7" s="64" t="n">
        <f aca="false">IF('Painel  de Controle'!$E$28="REAL",GU15,GU18)</f>
        <v>1360188.139</v>
      </c>
      <c r="GV7" s="64" t="n">
        <f aca="false">IF('Painel  de Controle'!$E$28="REAL",GV15,GV18)</f>
        <v>1360188.139</v>
      </c>
      <c r="GW7" s="64" t="n">
        <f aca="false">IF('Painel  de Controle'!$E$28="REAL",GW15,GW18)</f>
        <v>1360188.139</v>
      </c>
      <c r="GX7" s="64" t="n">
        <f aca="false">IF('Painel  de Controle'!$E$28="REAL",GX15,GX18)</f>
        <v>1360188.139</v>
      </c>
      <c r="GY7" s="64" t="n">
        <f aca="false">IF('Painel  de Controle'!$E$28="REAL",GY15,GY18)</f>
        <v>1360188.139</v>
      </c>
      <c r="GZ7" s="64" t="n">
        <f aca="false">IF('Painel  de Controle'!$E$28="REAL",GZ15,GZ18)</f>
        <v>1360188.139</v>
      </c>
      <c r="HA7" s="64" t="n">
        <f aca="false">IF('Painel  de Controle'!$E$28="REAL",HA15,HA18)</f>
        <v>1360188.139</v>
      </c>
      <c r="HB7" s="64" t="n">
        <f aca="false">IF('Painel  de Controle'!$E$28="REAL",HB15,HB18)</f>
        <v>1360188.139</v>
      </c>
      <c r="HC7" s="64" t="n">
        <f aca="false">IF('Painel  de Controle'!$E$28="REAL",HC15,HC18)</f>
        <v>1360188.139</v>
      </c>
      <c r="HD7" s="64" t="n">
        <f aca="false">IF('Painel  de Controle'!$E$28="REAL",HD15,HD18)</f>
        <v>1360188.139</v>
      </c>
      <c r="HE7" s="64" t="n">
        <f aca="false">IF('Painel  de Controle'!$E$28="REAL",HE15,HE18)</f>
        <v>1360188.139</v>
      </c>
      <c r="HF7" s="64" t="n">
        <f aca="false">IF('Painel  de Controle'!$E$28="REAL",HF15,HF18)</f>
        <v>1360188.139</v>
      </c>
      <c r="HG7" s="64" t="n">
        <f aca="false">IF('Painel  de Controle'!$E$28="REAL",HG15,HG18)</f>
        <v>1360188.139</v>
      </c>
      <c r="HH7" s="64" t="n">
        <f aca="false">IF('Painel  de Controle'!$E$28="REAL",HH15,HH18)</f>
        <v>1360188.139</v>
      </c>
      <c r="HI7" s="64" t="n">
        <f aca="false">IF('Painel  de Controle'!$E$28="REAL",HI15,HI18)</f>
        <v>1360188.139</v>
      </c>
      <c r="HJ7" s="64" t="n">
        <f aca="false">IF('Painel  de Controle'!$E$28="REAL",HJ15,HJ18)</f>
        <v>1360188.139</v>
      </c>
      <c r="HK7" s="64" t="n">
        <f aca="false">IF('Painel  de Controle'!$E$28="REAL",HK15,HK18)</f>
        <v>1360188.139</v>
      </c>
      <c r="HL7" s="64" t="n">
        <f aca="false">IF('Painel  de Controle'!$E$28="REAL",HL15,HL18)</f>
        <v>1360188.139</v>
      </c>
      <c r="HM7" s="64" t="n">
        <f aca="false">IF('Painel  de Controle'!$E$28="REAL",HM15,HM18)</f>
        <v>1360188.139</v>
      </c>
      <c r="HN7" s="64" t="n">
        <f aca="false">IF('Painel  de Controle'!$E$28="REAL",HN15,HN18)</f>
        <v>1360188.139</v>
      </c>
      <c r="HO7" s="64" t="n">
        <f aca="false">IF('Painel  de Controle'!$E$28="REAL",HO15,HO18)</f>
        <v>1360188.139</v>
      </c>
      <c r="HP7" s="64" t="n">
        <f aca="false">IF('Painel  de Controle'!$E$28="REAL",HP15,HP18)</f>
        <v>1360188.139</v>
      </c>
      <c r="HQ7" s="64" t="n">
        <f aca="false">IF('Painel  de Controle'!$E$28="REAL",HQ15,HQ18)</f>
        <v>1360188.139</v>
      </c>
      <c r="HR7" s="64" t="n">
        <f aca="false">IF('Painel  de Controle'!$E$28="REAL",HR15,HR18)</f>
        <v>1360188.139</v>
      </c>
      <c r="HS7" s="64" t="n">
        <f aca="false">IF('Painel  de Controle'!$E$28="REAL",HS15,HS18)</f>
        <v>1360188.139</v>
      </c>
      <c r="HT7" s="64" t="n">
        <f aca="false">IF('Painel  de Controle'!$E$28="REAL",HT15,HT18)</f>
        <v>1360188.139</v>
      </c>
      <c r="HU7" s="64" t="n">
        <f aca="false">IF('Painel  de Controle'!$E$28="REAL",HU15,HU18)</f>
        <v>1360188.139</v>
      </c>
      <c r="HV7" s="64" t="n">
        <f aca="false">IF('Painel  de Controle'!$E$28="REAL",HV15,HV18)</f>
        <v>1360188.139</v>
      </c>
      <c r="HW7" s="64" t="n">
        <f aca="false">IF('Painel  de Controle'!$E$28="REAL",HW15,HW18)</f>
        <v>1360188.139</v>
      </c>
      <c r="HX7" s="64" t="n">
        <f aca="false">IF('Painel  de Controle'!$E$28="REAL",HX15,HX18)</f>
        <v>1360188.139</v>
      </c>
      <c r="HY7" s="64" t="n">
        <f aca="false">IF('Painel  de Controle'!$E$28="REAL",HY15,HY18)</f>
        <v>1360188.139</v>
      </c>
      <c r="HZ7" s="64" t="n">
        <f aca="false">IF('Painel  de Controle'!$E$28="REAL",HZ15,HZ18)</f>
        <v>1360188.139</v>
      </c>
      <c r="IA7" s="64" t="n">
        <f aca="false">IF('Painel  de Controle'!$E$28="REAL",IA15,IA18)</f>
        <v>1360188.139</v>
      </c>
      <c r="IB7" s="64" t="n">
        <f aca="false">IF('Painel  de Controle'!$E$28="REAL",IB15,IB18)</f>
        <v>1360188.139</v>
      </c>
      <c r="IC7" s="64" t="n">
        <f aca="false">IF('Painel  de Controle'!$E$28="REAL",IC15,IC18)</f>
        <v>1360188.139</v>
      </c>
      <c r="ID7" s="64" t="n">
        <f aca="false">IF('Painel  de Controle'!$E$28="REAL",ID15,ID18)</f>
        <v>1360188.139</v>
      </c>
      <c r="IE7" s="64" t="n">
        <f aca="false">IF('Painel  de Controle'!$E$28="REAL",IE15,IE18)</f>
        <v>1360188.139</v>
      </c>
      <c r="IF7" s="64" t="n">
        <f aca="false">IF('Painel  de Controle'!$E$28="REAL",IF15,IF18)</f>
        <v>1360188.139</v>
      </c>
      <c r="IG7" s="64" t="n">
        <f aca="false">IF('Painel  de Controle'!$E$28="REAL",IG15,IG18)</f>
        <v>1360188.139</v>
      </c>
      <c r="IH7" s="64" t="n">
        <f aca="false">IF('Painel  de Controle'!$E$28="REAL",IH15,IH18)</f>
        <v>1360188.139</v>
      </c>
      <c r="II7" s="64" t="n">
        <f aca="false">IF('Painel  de Controle'!$E$28="REAL",II15,II18)</f>
        <v>1360188.139</v>
      </c>
      <c r="IJ7" s="64" t="n">
        <f aca="false">IF('Painel  de Controle'!$E$28="REAL",IJ15,IJ18)</f>
        <v>1360188.139</v>
      </c>
      <c r="IK7" s="64" t="n">
        <f aca="false">IF('Painel  de Controle'!$E$28="REAL",IK15,IK18)</f>
        <v>1360188.139</v>
      </c>
      <c r="IL7" s="64" t="n">
        <f aca="false">IF('Painel  de Controle'!$E$28="REAL",IL15,IL18)</f>
        <v>1360188.139</v>
      </c>
      <c r="IM7" s="64" t="n">
        <f aca="false">IF('Painel  de Controle'!$E$28="REAL",IM15,IM18)</f>
        <v>1360188.139</v>
      </c>
      <c r="IN7" s="64" t="n">
        <f aca="false">IF('Painel  de Controle'!$E$28="REAL",IN15,IN18)</f>
        <v>1360188.139</v>
      </c>
      <c r="IO7" s="64" t="n">
        <f aca="false">IF('Painel  de Controle'!$E$28="REAL",IO15,IO18)</f>
        <v>1360188.139</v>
      </c>
      <c r="IP7" s="64" t="n">
        <f aca="false">IF('Painel  de Controle'!$E$28="REAL",IP15,IP18)</f>
        <v>1360188.139</v>
      </c>
      <c r="IQ7" s="64" t="n">
        <f aca="false">IF('Painel  de Controle'!$E$28="REAL",IQ15,IQ18)</f>
        <v>1360188.139</v>
      </c>
      <c r="IR7" s="64" t="n">
        <f aca="false">IF('Painel  de Controle'!$E$28="REAL",IR15,IR18)</f>
        <v>1360188.139</v>
      </c>
      <c r="IS7" s="64" t="n">
        <f aca="false">IF('Painel  de Controle'!$E$28="REAL",IS15,IS18)</f>
        <v>1360188.139</v>
      </c>
      <c r="IT7" s="64" t="n">
        <f aca="false">IF('Painel  de Controle'!$E$28="REAL",IT15,IT18)</f>
        <v>1360188.139</v>
      </c>
      <c r="IU7" s="64" t="n">
        <f aca="false">IF('Painel  de Controle'!$E$28="REAL",IU15,IU18)</f>
        <v>1360188.139</v>
      </c>
      <c r="IV7" s="64" t="n">
        <f aca="false">IF('Painel  de Controle'!$E$28="REAL",IV15,IV18)</f>
        <v>1360188.139</v>
      </c>
      <c r="IW7" s="64" t="n">
        <f aca="false">IF('Painel  de Controle'!$E$28="REAL",IW15,IW18)</f>
        <v>1360188.139</v>
      </c>
      <c r="IX7" s="64" t="n">
        <f aca="false">IF('Painel  de Controle'!$E$28="REAL",IX15,IX18)</f>
        <v>1360188.139</v>
      </c>
      <c r="IY7" s="64" t="n">
        <f aca="false">IF('Painel  de Controle'!$E$28="REAL",IY15,IY18)</f>
        <v>1360188.139</v>
      </c>
      <c r="IZ7" s="64" t="n">
        <f aca="false">IF('Painel  de Controle'!$E$28="REAL",IZ15,IZ18)</f>
        <v>1360188.139</v>
      </c>
      <c r="JA7" s="64" t="n">
        <f aca="false">IF('Painel  de Controle'!$E$28="REAL",JA15,JA18)</f>
        <v>1360188.139</v>
      </c>
      <c r="JB7" s="64" t="n">
        <f aca="false">IF('Painel  de Controle'!$E$28="REAL",JB15,JB18)</f>
        <v>1360188.139</v>
      </c>
      <c r="JC7" s="64" t="n">
        <f aca="false">IF('Painel  de Controle'!$E$28="REAL",JC15,JC18)</f>
        <v>1360188.139</v>
      </c>
      <c r="JD7" s="64" t="n">
        <f aca="false">IF('Painel  de Controle'!$E$28="REAL",JD15,JD18)</f>
        <v>1360188.139</v>
      </c>
      <c r="JE7" s="64" t="n">
        <f aca="false">IF('Painel  de Controle'!$E$28="REAL",JE15,JE18)</f>
        <v>1360188.139</v>
      </c>
      <c r="JF7" s="64" t="n">
        <f aca="false">IF('Painel  de Controle'!$E$28="REAL",JF15,JF18)</f>
        <v>1360188.139</v>
      </c>
      <c r="JG7" s="64" t="n">
        <f aca="false">IF('Painel  de Controle'!$E$28="REAL",JG15,JG18)</f>
        <v>1360188.139</v>
      </c>
      <c r="JH7" s="64" t="n">
        <f aca="false">IF('Painel  de Controle'!$E$28="REAL",JH15,JH18)</f>
        <v>1360188.139</v>
      </c>
      <c r="JI7" s="64" t="n">
        <f aca="false">IF('Painel  de Controle'!$E$28="REAL",JI15,JI18)</f>
        <v>1360188.139</v>
      </c>
      <c r="JJ7" s="64" t="n">
        <f aca="false">IF('Painel  de Controle'!$E$28="REAL",JJ15,JJ18)</f>
        <v>1360188.139</v>
      </c>
      <c r="JK7" s="64" t="n">
        <f aca="false">IF('Painel  de Controle'!$E$28="REAL",JK15,JK18)</f>
        <v>1360188.139</v>
      </c>
      <c r="JL7" s="64" t="n">
        <f aca="false">IF('Painel  de Controle'!$E$28="REAL",JL15,JL18)</f>
        <v>1360188.139</v>
      </c>
      <c r="JM7" s="64" t="n">
        <f aca="false">IF('Painel  de Controle'!$E$28="REAL",JM15,JM18)</f>
        <v>1360188.139</v>
      </c>
      <c r="JN7" s="64" t="n">
        <f aca="false">IF('Painel  de Controle'!$E$28="REAL",JN15,JN18)</f>
        <v>1360188.139</v>
      </c>
      <c r="JO7" s="64" t="n">
        <f aca="false">IF('Painel  de Controle'!$E$28="REAL",JO15,JO18)</f>
        <v>1360188.139</v>
      </c>
      <c r="JP7" s="64" t="n">
        <f aca="false">IF('Painel  de Controle'!$E$28="REAL",JP15,JP18)</f>
        <v>1360188.139</v>
      </c>
      <c r="JQ7" s="64" t="n">
        <f aca="false">IF('Painel  de Controle'!$E$28="REAL",JQ15,JQ18)</f>
        <v>1360188.139</v>
      </c>
      <c r="JR7" s="64" t="n">
        <f aca="false">IF('Painel  de Controle'!$E$28="REAL",JR15,JR18)</f>
        <v>1360188.139</v>
      </c>
      <c r="JS7" s="64" t="n">
        <f aca="false">IF('Painel  de Controle'!$E$28="REAL",JS15,JS18)</f>
        <v>1360188.139</v>
      </c>
      <c r="JT7" s="64" t="n">
        <f aca="false">IF('Painel  de Controle'!$E$28="REAL",JT15,JT18)</f>
        <v>1360188.139</v>
      </c>
      <c r="JU7" s="64" t="n">
        <f aca="false">IF('Painel  de Controle'!$E$28="REAL",JU15,JU18)</f>
        <v>1360188.139</v>
      </c>
      <c r="JV7" s="64" t="n">
        <f aca="false">IF('Painel  de Controle'!$E$28="REAL",JV15,JV18)</f>
        <v>1360188.139</v>
      </c>
      <c r="JW7" s="64" t="n">
        <f aca="false">IF('Painel  de Controle'!$E$28="REAL",JW15,JW18)</f>
        <v>1360188.139</v>
      </c>
      <c r="JX7" s="64" t="n">
        <f aca="false">IF('Painel  de Controle'!$E$28="REAL",JX15,JX18)</f>
        <v>1360188.139</v>
      </c>
      <c r="JY7" s="64" t="n">
        <f aca="false">IF('Painel  de Controle'!$E$28="REAL",JY15,JY18)</f>
        <v>1360188.139</v>
      </c>
      <c r="JZ7" s="64" t="n">
        <f aca="false">IF('Painel  de Controle'!$E$28="REAL",JZ15,JZ18)</f>
        <v>1360188.139</v>
      </c>
      <c r="KA7" s="64" t="n">
        <f aca="false">IF('Painel  de Controle'!$E$28="REAL",KA15,KA18)</f>
        <v>1360188.139</v>
      </c>
      <c r="KB7" s="64" t="n">
        <f aca="false">IF('Painel  de Controle'!$E$28="REAL",KB15,KB18)</f>
        <v>1360188.139</v>
      </c>
      <c r="KC7" s="64" t="n">
        <f aca="false">IF('Painel  de Controle'!$E$28="REAL",KC15,KC18)</f>
        <v>1360188.139</v>
      </c>
      <c r="KD7" s="64" t="n">
        <f aca="false">IF('Painel  de Controle'!$E$28="REAL",KD15,KD18)</f>
        <v>1360188.139</v>
      </c>
      <c r="KE7" s="64" t="n">
        <f aca="false">IF('Painel  de Controle'!$E$28="REAL",KE15,KE18)</f>
        <v>1360188.139</v>
      </c>
      <c r="KF7" s="64" t="n">
        <f aca="false">IF('Painel  de Controle'!$E$28="REAL",KF15,KF18)</f>
        <v>1360188.139</v>
      </c>
      <c r="KG7" s="64" t="n">
        <f aca="false">IF('Painel  de Controle'!$E$28="REAL",KG15,KG18)</f>
        <v>1360188.139</v>
      </c>
      <c r="KH7" s="64" t="n">
        <f aca="false">IF('Painel  de Controle'!$E$28="REAL",KH15,KH18)</f>
        <v>1360188.139</v>
      </c>
      <c r="KI7" s="64" t="n">
        <f aca="false">IF('Painel  de Controle'!$E$28="REAL",KI15,KI18)</f>
        <v>1360188.139</v>
      </c>
      <c r="KJ7" s="64" t="n">
        <f aca="false">IF('Painel  de Controle'!$E$28="REAL",KJ15,KJ18)</f>
        <v>1360188.139</v>
      </c>
      <c r="KK7" s="64" t="n">
        <f aca="false">IF('Painel  de Controle'!$E$28="REAL",KK15,KK18)</f>
        <v>1360188.139</v>
      </c>
      <c r="KL7" s="64" t="n">
        <f aca="false">IF('Painel  de Controle'!$E$28="REAL",KL15,KL18)</f>
        <v>1360188.139</v>
      </c>
      <c r="KM7" s="64" t="n">
        <f aca="false">IF('Painel  de Controle'!$E$28="REAL",KM15,KM18)</f>
        <v>1360188.139</v>
      </c>
      <c r="KN7" s="64" t="n">
        <f aca="false">IF('Painel  de Controle'!$E$28="REAL",KN15,KN18)</f>
        <v>1360188.139</v>
      </c>
      <c r="KO7" s="64" t="n">
        <f aca="false">IF('Painel  de Controle'!$E$28="REAL",KO15,KO18)</f>
        <v>1360188.139</v>
      </c>
      <c r="KP7" s="64" t="n">
        <f aca="false">IF('Painel  de Controle'!$E$28="REAL",KP15,KP18)</f>
        <v>1360188.139</v>
      </c>
      <c r="KQ7" s="64" t="n">
        <f aca="false">IF('Painel  de Controle'!$E$28="REAL",KQ15,KQ18)</f>
        <v>1360188.139</v>
      </c>
      <c r="KR7" s="64" t="n">
        <f aca="false">IF('Painel  de Controle'!$E$28="REAL",KR15,KR18)</f>
        <v>1360188.139</v>
      </c>
      <c r="KS7" s="64" t="n">
        <f aca="false">IF('Painel  de Controle'!$E$28="REAL",KS15,KS18)</f>
        <v>1360188.139</v>
      </c>
      <c r="KT7" s="64" t="n">
        <f aca="false">IF('Painel  de Controle'!$E$28="REAL",KT15,KT18)</f>
        <v>1360188.139</v>
      </c>
      <c r="KU7" s="64" t="n">
        <f aca="false">IF('Painel  de Controle'!$E$28="REAL",KU15,KU18)</f>
        <v>1360188.139</v>
      </c>
      <c r="KV7" s="64" t="n">
        <f aca="false">IF('Painel  de Controle'!$E$28="REAL",KV15,KV18)</f>
        <v>1360188.139</v>
      </c>
      <c r="KW7" s="64" t="n">
        <f aca="false">IF('Painel  de Controle'!$E$28="REAL",KW15,KW18)</f>
        <v>1360188.139</v>
      </c>
      <c r="KX7" s="64" t="n">
        <f aca="false">IF('Painel  de Controle'!$E$28="REAL",KX15,KX18)</f>
        <v>1360188.139</v>
      </c>
      <c r="KY7" s="64" t="n">
        <f aca="false">IF('Painel  de Controle'!$E$28="REAL",KY15,KY18)</f>
        <v>1360188.139</v>
      </c>
      <c r="KZ7" s="64" t="n">
        <f aca="false">IF('Painel  de Controle'!$E$28="REAL",KZ15,KZ18)</f>
        <v>1360188.139</v>
      </c>
      <c r="LA7" s="64" t="n">
        <f aca="false">IF('Painel  de Controle'!$E$28="REAL",LA15,LA18)</f>
        <v>1360188.139</v>
      </c>
      <c r="LB7" s="64" t="n">
        <f aca="false">IF('Painel  de Controle'!$E$28="REAL",LB15,LB18)</f>
        <v>1360188.139</v>
      </c>
      <c r="LC7" s="64" t="n">
        <f aca="false">IF('Painel  de Controle'!$E$28="REAL",LC15,LC18)</f>
        <v>1360188.139</v>
      </c>
      <c r="LD7" s="64" t="n">
        <f aca="false">IF('Painel  de Controle'!$E$28="REAL",LD15,LD18)</f>
        <v>1360188.139</v>
      </c>
      <c r="LE7" s="64" t="n">
        <f aca="false">IF('Painel  de Controle'!$E$28="REAL",LE15,LE18)</f>
        <v>1360188.139</v>
      </c>
      <c r="LF7" s="64" t="n">
        <f aca="false">IF('Painel  de Controle'!$E$28="REAL",LF15,LF18)</f>
        <v>1360188.139</v>
      </c>
      <c r="LG7" s="64" t="n">
        <f aca="false">IF('Painel  de Controle'!$E$28="REAL",LG15,LG18)</f>
        <v>1360188.139</v>
      </c>
      <c r="LH7" s="64" t="n">
        <f aca="false">IF('Painel  de Controle'!$E$28="REAL",LH15,LH18)</f>
        <v>1360188.139</v>
      </c>
      <c r="LI7" s="64" t="n">
        <f aca="false">IF('Painel  de Controle'!$E$28="REAL",LI15,LI18)</f>
        <v>1360188.139</v>
      </c>
      <c r="LJ7" s="64" t="n">
        <f aca="false">IF('Painel  de Controle'!$E$28="REAL",LJ15,LJ18)</f>
        <v>1360188.139</v>
      </c>
      <c r="LK7" s="64" t="n">
        <f aca="false">IF('Painel  de Controle'!$E$28="REAL",LK15,LK18)</f>
        <v>1360188.139</v>
      </c>
      <c r="LL7" s="64" t="n">
        <f aca="false">IF('Painel  de Controle'!$E$28="REAL",LL15,LL18)</f>
        <v>1360188.139</v>
      </c>
      <c r="LM7" s="64" t="n">
        <f aca="false">IF('Painel  de Controle'!$E$28="REAL",LM15,LM18)</f>
        <v>1360188.139</v>
      </c>
      <c r="LN7" s="64" t="n">
        <f aca="false">IF('Painel  de Controle'!$E$28="REAL",LN15,LN18)</f>
        <v>1360188.139</v>
      </c>
      <c r="LO7" s="64" t="n">
        <f aca="false">IF('Painel  de Controle'!$E$28="REAL",LO15,LO18)</f>
        <v>1360188.139</v>
      </c>
      <c r="LP7" s="64" t="n">
        <f aca="false">IF('Painel  de Controle'!$E$28="REAL",LP15,LP18)</f>
        <v>1360188.139</v>
      </c>
      <c r="LQ7" s="64" t="n">
        <f aca="false">IF('Painel  de Controle'!$E$28="REAL",LQ15,LQ18)</f>
        <v>1360188.139</v>
      </c>
      <c r="LR7" s="64" t="n">
        <f aca="false">IF('Painel  de Controle'!$E$28="REAL",LR15,LR18)</f>
        <v>1360188.139</v>
      </c>
      <c r="LS7" s="64" t="n">
        <f aca="false">IF('Painel  de Controle'!$E$28="REAL",LS15,LS18)</f>
        <v>1360188.139</v>
      </c>
      <c r="LT7" s="64" t="n">
        <f aca="false">IF('Painel  de Controle'!$E$28="REAL",LT15,LT18)</f>
        <v>1360188.139</v>
      </c>
      <c r="LU7" s="64" t="n">
        <f aca="false">IF('Painel  de Controle'!$E$28="REAL",LU15,LU18)</f>
        <v>1360188.139</v>
      </c>
      <c r="LV7" s="64" t="n">
        <f aca="false">IF('Painel  de Controle'!$E$28="REAL",LV15,LV18)</f>
        <v>1360188.139</v>
      </c>
      <c r="LW7" s="64" t="n">
        <f aca="false">IF('Painel  de Controle'!$E$28="REAL",LW15,LW18)</f>
        <v>1360188.139</v>
      </c>
      <c r="LX7" s="64" t="n">
        <f aca="false">IF('Painel  de Controle'!$E$28="REAL",LX15,LX18)</f>
        <v>1360188.139</v>
      </c>
      <c r="LY7" s="64" t="n">
        <f aca="false">IF('Painel  de Controle'!$E$28="REAL",LY15,LY18)</f>
        <v>1360188.139</v>
      </c>
      <c r="LZ7" s="64" t="n">
        <f aca="false">IF('Painel  de Controle'!$E$28="REAL",LZ15,LZ18)</f>
        <v>1360188.139</v>
      </c>
      <c r="MA7" s="64" t="n">
        <f aca="false">IF('Painel  de Controle'!$E$28="REAL",MA15,MA18)</f>
        <v>1360188.139</v>
      </c>
      <c r="MB7" s="64" t="n">
        <f aca="false">IF('Painel  de Controle'!$E$28="REAL",MB15,MB18)</f>
        <v>1360188.139</v>
      </c>
      <c r="MC7" s="64" t="n">
        <f aca="false">IF('Painel  de Controle'!$E$28="REAL",MC15,MC18)</f>
        <v>1360188.139</v>
      </c>
      <c r="MD7" s="64" t="n">
        <f aca="false">IF('Painel  de Controle'!$E$28="REAL",MD15,MD18)</f>
        <v>1360188.139</v>
      </c>
      <c r="ME7" s="64" t="n">
        <f aca="false">IF('Painel  de Controle'!$E$28="REAL",ME15,ME18)</f>
        <v>1360188.139</v>
      </c>
      <c r="MF7" s="64" t="n">
        <f aca="false">IF('Painel  de Controle'!$E$28="REAL",MF15,MF18)</f>
        <v>1360188.139</v>
      </c>
      <c r="MG7" s="64" t="n">
        <f aca="false">IF('Painel  de Controle'!$E$28="REAL",MG15,MG18)</f>
        <v>1360188.139</v>
      </c>
      <c r="MH7" s="64" t="n">
        <f aca="false">IF('Painel  de Controle'!$E$28="REAL",MH15,MH18)</f>
        <v>1360188.139</v>
      </c>
      <c r="MI7" s="64" t="n">
        <f aca="false">IF('Painel  de Controle'!$E$28="REAL",MI15,MI18)</f>
        <v>1360188.139</v>
      </c>
      <c r="MJ7" s="64" t="n">
        <f aca="false">IF('Painel  de Controle'!$E$28="REAL",MJ15,MJ18)</f>
        <v>1360188.139</v>
      </c>
      <c r="MK7" s="64" t="n">
        <f aca="false">IF('Painel  de Controle'!$E$28="REAL",MK15,MK18)</f>
        <v>1360188.139</v>
      </c>
      <c r="ML7" s="64" t="n">
        <f aca="false">IF('Painel  de Controle'!$E$28="REAL",ML15,ML18)</f>
        <v>1360188.139</v>
      </c>
      <c r="MM7" s="64" t="n">
        <f aca="false">IF('Painel  de Controle'!$E$28="REAL",MM15,MM18)</f>
        <v>1360188.139</v>
      </c>
      <c r="MN7" s="64" t="n">
        <f aca="false">IF('Painel  de Controle'!$E$28="REAL",MN15,MN18)</f>
        <v>1360188.139</v>
      </c>
      <c r="MO7" s="64" t="n">
        <f aca="false">IF('Painel  de Controle'!$E$28="REAL",MO15,MO18)</f>
        <v>1360188.139</v>
      </c>
      <c r="MP7" s="64" t="n">
        <f aca="false">IF('Painel  de Controle'!$E$28="REAL",MP15,MP18)</f>
        <v>1360188.139</v>
      </c>
      <c r="MQ7" s="64" t="n">
        <f aca="false">IF('Painel  de Controle'!$E$28="REAL",MQ15,MQ18)</f>
        <v>1360188.139</v>
      </c>
      <c r="MR7" s="64" t="n">
        <f aca="false">IF('Painel  de Controle'!$E$28="REAL",MR15,MR18)</f>
        <v>1360188.139</v>
      </c>
      <c r="MS7" s="64" t="n">
        <f aca="false">IF('Painel  de Controle'!$E$28="REAL",MS15,MS18)</f>
        <v>1360188.139</v>
      </c>
      <c r="MT7" s="64" t="n">
        <f aca="false">IF('Painel  de Controle'!$E$28="REAL",MT15,MT18)</f>
        <v>1360188.139</v>
      </c>
      <c r="MU7" s="64" t="n">
        <f aca="false">IF('Painel  de Controle'!$E$28="REAL",MU15,MU18)</f>
        <v>1360188.139</v>
      </c>
      <c r="MV7" s="64" t="n">
        <f aca="false">IF('Painel  de Controle'!$E$28="REAL",MV15,MV18)</f>
        <v>1360188.139</v>
      </c>
      <c r="MW7" s="64" t="n">
        <f aca="false">IF('Painel  de Controle'!$E$28="REAL",MW15,MW18)</f>
        <v>1360188.139</v>
      </c>
      <c r="MX7" s="64" t="n">
        <f aca="false">IF('Painel  de Controle'!$E$28="REAL",MX15,MX18)</f>
        <v>1360188.139</v>
      </c>
      <c r="MY7" s="64" t="n">
        <f aca="false">IF('Painel  de Controle'!$E$28="REAL",MY15,MY18)</f>
        <v>1360188.139</v>
      </c>
      <c r="MZ7" s="64" t="n">
        <f aca="false">IF('Painel  de Controle'!$E$28="REAL",MZ15,MZ18)</f>
        <v>1360188.139</v>
      </c>
      <c r="NA7" s="64" t="n">
        <f aca="false">IF('Painel  de Controle'!$E$28="REAL",NA15,NA18)</f>
        <v>1360188.139</v>
      </c>
      <c r="NB7" s="64" t="n">
        <f aca="false">IF('Painel  de Controle'!$E$28="REAL",NB15,NB18)</f>
        <v>1360188.139</v>
      </c>
      <c r="NC7" s="64" t="n">
        <f aca="false">IF('Painel  de Controle'!$E$28="REAL",NC15,NC18)</f>
        <v>1360188.139</v>
      </c>
      <c r="ND7" s="64" t="n">
        <f aca="false">IF('Painel  de Controle'!$E$28="REAL",ND15,ND18)</f>
        <v>1360188.139</v>
      </c>
      <c r="NE7" s="64" t="n">
        <f aca="false">IF('Painel  de Controle'!$E$28="REAL",NE15,NE18)</f>
        <v>1360188.139</v>
      </c>
      <c r="NF7" s="64" t="n">
        <f aca="false">IF('Painel  de Controle'!$E$28="REAL",NF15,NF18)</f>
        <v>1360188.139</v>
      </c>
      <c r="NG7" s="64" t="n">
        <f aca="false">IF('Painel  de Controle'!$E$28="REAL",NG15,NG18)</f>
        <v>1360188.139</v>
      </c>
      <c r="NH7" s="64" t="n">
        <f aca="false">IF('Painel  de Controle'!$E$28="REAL",NH15,NH18)</f>
        <v>1360188.139</v>
      </c>
      <c r="NI7" s="64" t="n">
        <f aca="false">IF('Painel  de Controle'!$E$28="REAL",NI15,NI18)</f>
        <v>1360188.139</v>
      </c>
      <c r="NJ7" s="64" t="n">
        <f aca="false">IF('Painel  de Controle'!$E$28="REAL",NJ15,NJ18)</f>
        <v>1360188.139</v>
      </c>
      <c r="NK7" s="64" t="n">
        <f aca="false">IF('Painel  de Controle'!$E$28="REAL",NK15,NK18)</f>
        <v>1360188.139</v>
      </c>
      <c r="NL7" s="64" t="n">
        <f aca="false">IF('Painel  de Controle'!$E$28="REAL",NL15,NL18)</f>
        <v>1360188.139</v>
      </c>
      <c r="NM7" s="64" t="n">
        <f aca="false">IF('Painel  de Controle'!$E$28="REAL",NM15,NM18)</f>
        <v>1360188.139</v>
      </c>
      <c r="NN7" s="64" t="n">
        <f aca="false">IF('Painel  de Controle'!$E$28="REAL",NN15,NN18)</f>
        <v>1360188.139</v>
      </c>
      <c r="NO7" s="64" t="n">
        <f aca="false">IF('Painel  de Controle'!$E$28="REAL",NO15,NO18)</f>
        <v>1360188.139</v>
      </c>
      <c r="NP7" s="64" t="n">
        <f aca="false">IF('Painel  de Controle'!$E$28="REAL",NP15,NP18)</f>
        <v>1360188.139</v>
      </c>
      <c r="NQ7" s="64" t="n">
        <f aca="false">IF('Painel  de Controle'!$E$28="REAL",NQ15,NQ18)</f>
        <v>1360188.139</v>
      </c>
      <c r="NR7" s="64" t="n">
        <f aca="false">IF('Painel  de Controle'!$E$28="REAL",NR15,NR18)</f>
        <v>1360188.139</v>
      </c>
      <c r="NS7" s="64" t="n">
        <f aca="false">IF('Painel  de Controle'!$E$28="REAL",NS15,NS18)</f>
        <v>1360188.139</v>
      </c>
      <c r="NT7" s="64" t="n">
        <f aca="false">IF('Painel  de Controle'!$E$28="REAL",NT15,NT18)</f>
        <v>1360188.139</v>
      </c>
      <c r="NU7" s="64" t="n">
        <f aca="false">IF('Painel  de Controle'!$E$28="REAL",NU15,NU18)</f>
        <v>1360188.139</v>
      </c>
      <c r="NV7" s="64" t="n">
        <f aca="false">IF('Painel  de Controle'!$E$28="REAL",NV15,NV18)</f>
        <v>1360188.139</v>
      </c>
      <c r="NW7" s="64" t="n">
        <f aca="false">IF('Painel  de Controle'!$E$28="REAL",NW15,NW18)</f>
        <v>1360188.139</v>
      </c>
      <c r="NX7" s="64" t="n">
        <f aca="false">IF('Painel  de Controle'!$E$28="REAL",NX15,NX18)</f>
        <v>1360188.139</v>
      </c>
      <c r="NY7" s="64" t="n">
        <f aca="false">IF('Painel  de Controle'!$E$28="REAL",NY15,NY18)</f>
        <v>1360188.139</v>
      </c>
      <c r="NZ7" s="64" t="n">
        <f aca="false">IF('Painel  de Controle'!$E$28="REAL",NZ15,NZ18)</f>
        <v>1360188.139</v>
      </c>
      <c r="OA7" s="64" t="n">
        <f aca="false">IF('Painel  de Controle'!$E$28="REAL",OA15,OA18)</f>
        <v>1360188.139</v>
      </c>
      <c r="OB7" s="64" t="n">
        <f aca="false">IF('Painel  de Controle'!$E$28="REAL",OB15,OB18)</f>
        <v>1360188.139</v>
      </c>
      <c r="OC7" s="64" t="n">
        <f aca="false">IF('Painel  de Controle'!$E$28="REAL",OC15,OC18)</f>
        <v>1360188.139</v>
      </c>
      <c r="OD7" s="64" t="n">
        <f aca="false">IF('Painel  de Controle'!$E$28="REAL",OD15,OD18)</f>
        <v>1360188.139</v>
      </c>
      <c r="OE7" s="64" t="n">
        <f aca="false">IF('Painel  de Controle'!$E$28="REAL",OE15,OE18)</f>
        <v>1360188.139</v>
      </c>
      <c r="OF7" s="64" t="n">
        <f aca="false">IF('Painel  de Controle'!$E$28="REAL",OF15,OF18)</f>
        <v>1360188.139</v>
      </c>
      <c r="OG7" s="64" t="n">
        <f aca="false">IF('Painel  de Controle'!$E$28="REAL",OG15,OG18)</f>
        <v>1360188.139</v>
      </c>
      <c r="OH7" s="64" t="n">
        <f aca="false">IF('Painel  de Controle'!$E$28="REAL",OH15,OH18)</f>
        <v>1360188.139</v>
      </c>
      <c r="OI7" s="64" t="n">
        <f aca="false">IF('Painel  de Controle'!$E$28="REAL",OI15,OI18)</f>
        <v>1360188.139</v>
      </c>
      <c r="OJ7" s="64" t="n">
        <f aca="false">IF('Painel  de Controle'!$E$28="REAL",OJ15,OJ18)</f>
        <v>1360188.139</v>
      </c>
      <c r="OK7" s="64" t="n">
        <f aca="false">IF('Painel  de Controle'!$E$28="REAL",OK15,OK18)</f>
        <v>1360188.139</v>
      </c>
      <c r="OL7" s="64" t="n">
        <f aca="false">IF('Painel  de Controle'!$E$28="REAL",OL15,OL18)</f>
        <v>1360188.139</v>
      </c>
      <c r="OM7" s="64" t="n">
        <f aca="false">IF('Painel  de Controle'!$E$28="REAL",OM15,OM18)</f>
        <v>1360188.139</v>
      </c>
      <c r="ON7" s="64" t="n">
        <f aca="false">IF('Painel  de Controle'!$E$28="REAL",ON15,ON18)</f>
        <v>1360188.139</v>
      </c>
      <c r="OO7" s="64" t="n">
        <f aca="false">IF('Painel  de Controle'!$E$28="REAL",OO15,OO18)</f>
        <v>1360188.139</v>
      </c>
      <c r="OP7" s="64" t="n">
        <f aca="false">IF('Painel  de Controle'!$E$28="REAL",OP15,OP18)</f>
        <v>1360188.139</v>
      </c>
      <c r="OQ7" s="64" t="n">
        <f aca="false">IF('Painel  de Controle'!$E$28="REAL",OQ15,OQ18)</f>
        <v>1360188.139</v>
      </c>
      <c r="OR7" s="64" t="n">
        <f aca="false">IF('Painel  de Controle'!$E$28="REAL",OR15,OR18)</f>
        <v>1360188.139</v>
      </c>
      <c r="OS7" s="64" t="n">
        <f aca="false">IF('Painel  de Controle'!$E$28="REAL",OS15,OS18)</f>
        <v>1360188.139</v>
      </c>
      <c r="OT7" s="64" t="n">
        <f aca="false">IF('Painel  de Controle'!$E$28="REAL",OT15,OT18)</f>
        <v>1360188.139</v>
      </c>
      <c r="OU7" s="64" t="n">
        <f aca="false">IF('Painel  de Controle'!$E$28="REAL",OU15,OU18)</f>
        <v>1360188.139</v>
      </c>
      <c r="OV7" s="64" t="n">
        <f aca="false">IF('Painel  de Controle'!$E$28="REAL",OV15,OV18)</f>
        <v>1360188.139</v>
      </c>
      <c r="OW7" s="64" t="n">
        <f aca="false">IF('Painel  de Controle'!$E$28="REAL",OW15,OW18)</f>
        <v>1360188.139</v>
      </c>
      <c r="OX7" s="64" t="n">
        <f aca="false">IF('Painel  de Controle'!$E$28="REAL",OX15,OX18)</f>
        <v>1360188.139</v>
      </c>
      <c r="OY7" s="64" t="n">
        <f aca="false">IF('Painel  de Controle'!$E$28="REAL",OY15,OY18)</f>
        <v>1360188.139</v>
      </c>
      <c r="OZ7" s="64" t="n">
        <f aca="false">IF('Painel  de Controle'!$E$28="REAL",OZ15,OZ18)</f>
        <v>1360188.139</v>
      </c>
      <c r="PA7" s="64" t="n">
        <f aca="false">IF('Painel  de Controle'!$E$28="REAL",PA15,PA18)</f>
        <v>1360188.139</v>
      </c>
      <c r="PB7" s="64" t="n">
        <f aca="false">IF('Painel  de Controle'!$E$28="REAL",PB15,PB18)</f>
        <v>1360188.139</v>
      </c>
      <c r="PC7" s="64" t="n">
        <f aca="false">IF('Painel  de Controle'!$E$28="REAL",PC15,PC18)</f>
        <v>1360188.139</v>
      </c>
      <c r="PD7" s="64" t="n">
        <f aca="false">IF('Painel  de Controle'!$E$28="REAL",PD15,PD18)</f>
        <v>1360188.139</v>
      </c>
      <c r="PE7" s="64" t="n">
        <f aca="false">IF('Painel  de Controle'!$E$28="REAL",PE15,PE18)</f>
        <v>1360188.139</v>
      </c>
      <c r="PF7" s="64" t="n">
        <f aca="false">IF('Painel  de Controle'!$E$28="REAL",PF15,PF18)</f>
        <v>1360188.139</v>
      </c>
      <c r="PG7" s="64" t="n">
        <f aca="false">IF('Painel  de Controle'!$E$28="REAL",PG15,PG18)</f>
        <v>1360188.139</v>
      </c>
      <c r="PH7" s="64" t="n">
        <f aca="false">IF('Painel  de Controle'!$E$28="REAL",PH15,PH18)</f>
        <v>1360188.139</v>
      </c>
      <c r="PI7" s="64" t="n">
        <f aca="false">IF('Painel  de Controle'!$E$28="REAL",PI15,PI18)</f>
        <v>1360188.139</v>
      </c>
      <c r="PJ7" s="64" t="n">
        <f aca="false">IF('Painel  de Controle'!$E$28="REAL",PJ15,PJ18)</f>
        <v>1360188.139</v>
      </c>
      <c r="PK7" s="64" t="n">
        <f aca="false">IF('Painel  de Controle'!$E$28="REAL",PK15,PK18)</f>
        <v>1360188.139</v>
      </c>
      <c r="PL7" s="64" t="n">
        <f aca="false">IF('Painel  de Controle'!$E$28="REAL",PL15,PL18)</f>
        <v>1360188.139</v>
      </c>
      <c r="PM7" s="64" t="n">
        <f aca="false">IF('Painel  de Controle'!$E$28="REAL",PM15,PM18)</f>
        <v>1360188.139</v>
      </c>
      <c r="PN7" s="64" t="n">
        <f aca="false">IF('Painel  de Controle'!$E$28="REAL",PN15,PN18)</f>
        <v>1360188.139</v>
      </c>
      <c r="PO7" s="64" t="n">
        <f aca="false">IF('Painel  de Controle'!$E$28="REAL",PO15,PO18)</f>
        <v>1360188.139</v>
      </c>
      <c r="PP7" s="64" t="n">
        <f aca="false">IF('Painel  de Controle'!$E$28="REAL",PP15,PP18)</f>
        <v>1360188.139</v>
      </c>
      <c r="PQ7" s="64" t="n">
        <f aca="false">IF('Painel  de Controle'!$E$28="REAL",PQ15,PQ18)</f>
        <v>1360188.139</v>
      </c>
      <c r="PR7" s="64" t="n">
        <f aca="false">IF('Painel  de Controle'!$E$28="REAL",PR15,PR18)</f>
        <v>1360188.139</v>
      </c>
      <c r="PS7" s="64" t="n">
        <f aca="false">IF('Painel  de Controle'!$E$28="REAL",PS15,PS18)</f>
        <v>1360188.139</v>
      </c>
      <c r="PT7" s="64" t="n">
        <f aca="false">IF('Painel  de Controle'!$E$28="REAL",PT15,PT18)</f>
        <v>1360188.139</v>
      </c>
      <c r="PU7" s="64" t="n">
        <f aca="false">IF('Painel  de Controle'!$E$28="REAL",PU15,PU18)</f>
        <v>1360188.139</v>
      </c>
      <c r="PV7" s="64" t="n">
        <f aca="false">IF('Painel  de Controle'!$E$28="REAL",PV15,PV18)</f>
        <v>1360188.139</v>
      </c>
      <c r="PW7" s="64" t="n">
        <f aca="false">IF('Painel  de Controle'!$E$28="REAL",PW15,PW18)</f>
        <v>1360188.139</v>
      </c>
      <c r="PX7" s="64" t="n">
        <f aca="false">IF('Painel  de Controle'!$E$28="REAL",PX15,PX18)</f>
        <v>1360188.139</v>
      </c>
      <c r="PY7" s="64" t="n">
        <f aca="false">IF('Painel  de Controle'!$E$28="REAL",PY15,PY18)</f>
        <v>1360188.139</v>
      </c>
      <c r="PZ7" s="64" t="n">
        <f aca="false">IF('Painel  de Controle'!$E$28="REAL",PZ15,PZ18)</f>
        <v>1360188.139</v>
      </c>
      <c r="QA7" s="64" t="n">
        <f aca="false">IF('Painel  de Controle'!$E$28="REAL",QA15,QA18)</f>
        <v>1360188.139</v>
      </c>
      <c r="QB7" s="64" t="n">
        <f aca="false">IF('Painel  de Controle'!$E$28="REAL",QB15,QB18)</f>
        <v>1360188.139</v>
      </c>
      <c r="QC7" s="64" t="n">
        <f aca="false">IF('Painel  de Controle'!$E$28="REAL",QC15,QC18)</f>
        <v>1360188.139</v>
      </c>
      <c r="QD7" s="64" t="n">
        <f aca="false">IF('Painel  de Controle'!$E$28="REAL",QD15,QD18)</f>
        <v>1360188.139</v>
      </c>
      <c r="QE7" s="64" t="n">
        <f aca="false">IF('Painel  de Controle'!$E$28="REAL",QE15,QE18)</f>
        <v>1360188.139</v>
      </c>
      <c r="QF7" s="64" t="n">
        <f aca="false">IF('Painel  de Controle'!$E$28="REAL",QF15,QF18)</f>
        <v>1360188.139</v>
      </c>
      <c r="QG7" s="64" t="n">
        <f aca="false">IF('Painel  de Controle'!$E$28="REAL",QG15,QG18)</f>
        <v>1360188.139</v>
      </c>
      <c r="QH7" s="64" t="n">
        <f aca="false">IF('Painel  de Controle'!$E$28="REAL",QH15,QH18)</f>
        <v>1360188.139</v>
      </c>
      <c r="QI7" s="64" t="n">
        <f aca="false">IF('Painel  de Controle'!$E$28="REAL",QI15,QI18)</f>
        <v>1360188.139</v>
      </c>
      <c r="QJ7" s="64" t="n">
        <f aca="false">IF('Painel  de Controle'!$E$28="REAL",QJ15,QJ18)</f>
        <v>1360188.139</v>
      </c>
      <c r="QK7" s="64" t="n">
        <f aca="false">IF('Painel  de Controle'!$E$28="REAL",QK15,QK18)</f>
        <v>1360188.139</v>
      </c>
      <c r="QL7" s="64" t="n">
        <f aca="false">IF('Painel  de Controle'!$E$28="REAL",QL15,QL18)</f>
        <v>1360188.139</v>
      </c>
      <c r="QM7" s="64" t="n">
        <f aca="false">IF('Painel  de Controle'!$E$28="REAL",QM15,QM18)</f>
        <v>1360188.139</v>
      </c>
      <c r="QN7" s="64" t="n">
        <f aca="false">IF('Painel  de Controle'!$E$28="REAL",QN15,QN18)</f>
        <v>1360188.139</v>
      </c>
      <c r="QO7" s="64" t="n">
        <f aca="false">IF('Painel  de Controle'!$E$28="REAL",QO15,QO18)</f>
        <v>1360188.139</v>
      </c>
      <c r="QP7" s="64" t="n">
        <f aca="false">IF('Painel  de Controle'!$E$28="REAL",QP15,QP18)</f>
        <v>1360188.139</v>
      </c>
      <c r="QQ7" s="64" t="n">
        <f aca="false">IF('Painel  de Controle'!$E$28="REAL",QQ15,QQ18)</f>
        <v>1360188.139</v>
      </c>
      <c r="QR7" s="64" t="n">
        <f aca="false">IF('Painel  de Controle'!$E$28="REAL",QR15,QR18)</f>
        <v>1360188.139</v>
      </c>
      <c r="QS7" s="64" t="n">
        <f aca="false">IF('Painel  de Controle'!$E$28="REAL",QS15,QS18)</f>
        <v>1360188.139</v>
      </c>
      <c r="QT7" s="64" t="n">
        <f aca="false">IF('Painel  de Controle'!$E$28="REAL",QT15,QT18)</f>
        <v>1360188.139</v>
      </c>
      <c r="QU7" s="64" t="n">
        <f aca="false">IF('Painel  de Controle'!$E$28="REAL",QU15,QU18)</f>
        <v>1360188.139</v>
      </c>
      <c r="QV7" s="64" t="n">
        <f aca="false">IF('Painel  de Controle'!$E$28="REAL",QV15,QV18)</f>
        <v>1360188.139</v>
      </c>
      <c r="QW7" s="64" t="n">
        <f aca="false">IF('Painel  de Controle'!$E$28="REAL",QW15,QW18)</f>
        <v>1360188.139</v>
      </c>
      <c r="QX7" s="64" t="n">
        <f aca="false">IF('Painel  de Controle'!$E$28="REAL",QX15,QX18)</f>
        <v>1360188.139</v>
      </c>
      <c r="QY7" s="64" t="n">
        <f aca="false">IF('Painel  de Controle'!$E$28="REAL",QY15,QY18)</f>
        <v>1360188.139</v>
      </c>
      <c r="QZ7" s="64" t="n">
        <f aca="false">IF('Painel  de Controle'!$E$28="REAL",QZ15,QZ18)</f>
        <v>1360188.139</v>
      </c>
      <c r="RA7" s="64" t="n">
        <f aca="false">IF('Painel  de Controle'!$E$28="REAL",RA15,RA18)</f>
        <v>1360188.139</v>
      </c>
      <c r="RB7" s="64" t="n">
        <f aca="false">IF('Painel  de Controle'!$E$28="REAL",RB15,RB18)</f>
        <v>1360188.139</v>
      </c>
      <c r="RC7" s="64" t="n">
        <f aca="false">IF('Painel  de Controle'!$E$28="REAL",RC15,RC18)</f>
        <v>1360188.139</v>
      </c>
      <c r="RD7" s="64" t="n">
        <f aca="false">IF('Painel  de Controle'!$E$28="REAL",RD15,RD18)</f>
        <v>1360188.139</v>
      </c>
      <c r="RE7" s="64" t="n">
        <f aca="false">IF('Painel  de Controle'!$E$28="REAL",RE15,RE18)</f>
        <v>1360188.139</v>
      </c>
      <c r="RF7" s="64" t="n">
        <f aca="false">IF('Painel  de Controle'!$E$28="REAL",RF15,RF18)</f>
        <v>1360188.139</v>
      </c>
      <c r="RG7" s="64" t="n">
        <f aca="false">IF('Painel  de Controle'!$E$28="REAL",RG15,RG18)</f>
        <v>1360188.139</v>
      </c>
      <c r="RH7" s="64" t="n">
        <f aca="false">IF('Painel  de Controle'!$E$28="REAL",RH15,RH18)</f>
        <v>1360188.139</v>
      </c>
    </row>
    <row r="8" customFormat="false" ht="15.75" hidden="false" customHeight="true" outlineLevel="0" collapsed="false">
      <c r="A8" s="44"/>
      <c r="B8" s="56" t="s">
        <v>175</v>
      </c>
      <c r="C8" s="204"/>
      <c r="D8" s="204"/>
      <c r="E8" s="76" t="n">
        <f aca="false">SUM(H8:AQ8)</f>
        <v>236614711.3524</v>
      </c>
      <c r="F8" s="208"/>
      <c r="G8" s="206"/>
      <c r="H8" s="64" t="n">
        <f aca="false">SUM(AS8:BD8)</f>
        <v>3367234.12</v>
      </c>
      <c r="I8" s="64" t="n">
        <f aca="false">SUM(BE8:BP8)</f>
        <v>1011780</v>
      </c>
      <c r="J8" s="64" t="n">
        <f aca="false">SUM(BQ8:CB8)</f>
        <v>2109705.3554</v>
      </c>
      <c r="K8" s="64" t="n">
        <f aca="false">SUM(CC8:CN8)</f>
        <v>2023560</v>
      </c>
      <c r="L8" s="64" t="n">
        <f aca="false">SUM(CO8:CZ8)</f>
        <v>6745200</v>
      </c>
      <c r="M8" s="64" t="n">
        <f aca="false">SUM(DA8:DL8)</f>
        <v>7140555.867</v>
      </c>
      <c r="N8" s="64" t="n">
        <f aca="false">SUM(DM8:DX8)</f>
        <v>7140555.867</v>
      </c>
      <c r="O8" s="64" t="n">
        <f aca="false">SUM(DY8:EJ8)</f>
        <v>7140555.867</v>
      </c>
      <c r="P8" s="64" t="n">
        <f aca="false">SUM(EK8:EV8)</f>
        <v>7140555.867</v>
      </c>
      <c r="Q8" s="64" t="n">
        <f aca="false">SUM(EW8:FH8)</f>
        <v>7140555.867</v>
      </c>
      <c r="R8" s="64" t="n">
        <f aca="false">SUM(FI8:FT8)</f>
        <v>7140555.867</v>
      </c>
      <c r="S8" s="64" t="n">
        <f aca="false">SUM(FU8:GF8)</f>
        <v>7140555.867</v>
      </c>
      <c r="T8" s="64" t="n">
        <f aca="false">SUM(GG8:GR8)</f>
        <v>7140555.867</v>
      </c>
      <c r="U8" s="64" t="n">
        <f aca="false">SUM(GS8:HD8)</f>
        <v>7140555.867</v>
      </c>
      <c r="V8" s="64" t="n">
        <f aca="false">SUM(HE8:HP8)</f>
        <v>7140555.867</v>
      </c>
      <c r="W8" s="64" t="n">
        <f aca="false">SUM(HQ8:IB8)</f>
        <v>7140555.867</v>
      </c>
      <c r="X8" s="64" t="n">
        <f aca="false">SUM(IC8:IN8)</f>
        <v>7140555.867</v>
      </c>
      <c r="Y8" s="64" t="n">
        <f aca="false">SUM(IO8:IZ8)</f>
        <v>7140555.867</v>
      </c>
      <c r="Z8" s="64" t="n">
        <f aca="false">SUM(JA8:JL8)</f>
        <v>7140555.867</v>
      </c>
      <c r="AA8" s="64" t="n">
        <f aca="false">SUM(JM8:JX8)</f>
        <v>7140555.867</v>
      </c>
      <c r="AB8" s="64" t="n">
        <f aca="false">SUM(JY8:KJ8)</f>
        <v>7140555.867</v>
      </c>
      <c r="AC8" s="64" t="n">
        <f aca="false">SUM(KK8:KV8)</f>
        <v>7140555.867</v>
      </c>
      <c r="AD8" s="64" t="n">
        <f aca="false">SUM(KW8:LH8)</f>
        <v>7140555.867</v>
      </c>
      <c r="AE8" s="64" t="n">
        <f aca="false">SUM(LI8:LT8)</f>
        <v>7140555.867</v>
      </c>
      <c r="AF8" s="64" t="n">
        <f aca="false">SUM(LU8:MF8)</f>
        <v>7140555.867</v>
      </c>
      <c r="AG8" s="64" t="n">
        <f aca="false">SUM(MG8:MR8)</f>
        <v>7140555.867</v>
      </c>
      <c r="AH8" s="64" t="n">
        <f aca="false">SUM(MS8:ND8)</f>
        <v>7140555.867</v>
      </c>
      <c r="AI8" s="64" t="n">
        <f aca="false">SUM(NE8:NP8)</f>
        <v>7140555.867</v>
      </c>
      <c r="AJ8" s="64" t="n">
        <f aca="false">SUM(NQ8:OB8)</f>
        <v>7140555.867</v>
      </c>
      <c r="AK8" s="64" t="n">
        <f aca="false">SUM(OC8:ON8)</f>
        <v>7140555.867</v>
      </c>
      <c r="AL8" s="64" t="n">
        <f aca="false">SUM(OO8:OZ8)</f>
        <v>7140555.867</v>
      </c>
      <c r="AM8" s="64" t="n">
        <f aca="false">SUM(PA8:PL8)</f>
        <v>7140555.867</v>
      </c>
      <c r="AN8" s="64" t="n">
        <f aca="false">SUM(PM8:PX8)</f>
        <v>7140555.867</v>
      </c>
      <c r="AO8" s="64" t="n">
        <f aca="false">SUM(PY8:QJ8)</f>
        <v>7140555.867</v>
      </c>
      <c r="AP8" s="64" t="n">
        <f aca="false">SUM(QK8:QV8)</f>
        <v>7140555.867</v>
      </c>
      <c r="AQ8" s="64" t="n">
        <f aca="false">SUM(QW8:RH8)</f>
        <v>7140555.867</v>
      </c>
      <c r="AR8" s="64"/>
      <c r="AS8" s="64" t="n">
        <f aca="false">IF('Painel  de Controle'!$E$28="REAL",AS16,AS19)</f>
        <v>0</v>
      </c>
      <c r="AT8" s="64" t="n">
        <f aca="false">IF('Painel  de Controle'!$E$28="REAL",AT16,AT19)</f>
        <v>0</v>
      </c>
      <c r="AU8" s="64" t="n">
        <f aca="false">IF('Painel  de Controle'!$E$28="REAL",AU16,AU19)</f>
        <v>0</v>
      </c>
      <c r="AV8" s="64" t="n">
        <f aca="false">IF('Painel  de Controle'!$E$28="REAL",AV16,AV19)</f>
        <v>0</v>
      </c>
      <c r="AW8" s="64" t="n">
        <f aca="false">IF('Painel  de Controle'!$E$28="REAL",AW16,AW19)</f>
        <v>0</v>
      </c>
      <c r="AX8" s="64" t="n">
        <f aca="false">IF('Painel  de Controle'!$E$28="REAL",AX16,AX19)</f>
        <v>0</v>
      </c>
      <c r="AY8" s="64" t="n">
        <f aca="false">IF('Painel  de Controle'!$E$28="REAL",AY16,AY19)</f>
        <v>0</v>
      </c>
      <c r="AZ8" s="64" t="n">
        <f aca="false">IF('Painel  de Controle'!$E$28="REAL",AZ16,AZ19)</f>
        <v>0</v>
      </c>
      <c r="BA8" s="64" t="n">
        <f aca="false">IF('Painel  de Controle'!$E$28="REAL",BA16,BA19)</f>
        <v>0</v>
      </c>
      <c r="BB8" s="64" t="n">
        <f aca="false">IF('Painel  de Controle'!$E$28="REAL",BB16,BB19)</f>
        <v>0</v>
      </c>
      <c r="BC8" s="64" t="n">
        <f aca="false">IF('Painel  de Controle'!$E$28="REAL",BC16,BC19)</f>
        <v>0</v>
      </c>
      <c r="BD8" s="64" t="n">
        <f aca="false">IF('Painel  de Controle'!$E$28="REAL",BD16,BD19)</f>
        <v>3367234.12</v>
      </c>
      <c r="BE8" s="64" t="n">
        <f aca="false">IF('Painel  de Controle'!$E$28="REAL",BE16,BE19)</f>
        <v>84315</v>
      </c>
      <c r="BF8" s="64" t="n">
        <f aca="false">IF('Painel  de Controle'!$E$28="REAL",BF16,BF19)</f>
        <v>84315</v>
      </c>
      <c r="BG8" s="64" t="n">
        <f aca="false">IF('Painel  de Controle'!$E$28="REAL",BG16,BG19)</f>
        <v>84315</v>
      </c>
      <c r="BH8" s="64" t="n">
        <f aca="false">IF('Painel  de Controle'!$E$28="REAL",BH16,BH19)</f>
        <v>84315</v>
      </c>
      <c r="BI8" s="64" t="n">
        <f aca="false">IF('Painel  de Controle'!$E$28="REAL",BI16,BI19)</f>
        <v>84315</v>
      </c>
      <c r="BJ8" s="64" t="n">
        <f aca="false">IF('Painel  de Controle'!$E$28="REAL",BJ16,BJ19)</f>
        <v>84315</v>
      </c>
      <c r="BK8" s="64" t="n">
        <f aca="false">IF('Painel  de Controle'!$E$28="REAL",BK16,BK19)</f>
        <v>84315</v>
      </c>
      <c r="BL8" s="64" t="n">
        <f aca="false">IF('Painel  de Controle'!$E$28="REAL",BL16,BL19)</f>
        <v>84315</v>
      </c>
      <c r="BM8" s="64" t="n">
        <f aca="false">IF('Painel  de Controle'!$E$28="REAL",BM16,BM19)</f>
        <v>84315</v>
      </c>
      <c r="BN8" s="64" t="n">
        <f aca="false">IF('Painel  de Controle'!$E$28="REAL",BN16,BN19)</f>
        <v>84315</v>
      </c>
      <c r="BO8" s="64" t="n">
        <f aca="false">IF('Painel  de Controle'!$E$28="REAL",BO16,BO19)</f>
        <v>84315</v>
      </c>
      <c r="BP8" s="64" t="n">
        <f aca="false">IF('Painel  de Controle'!$E$28="REAL",BP16,BP19)</f>
        <v>84315</v>
      </c>
      <c r="BQ8" s="64" t="n">
        <f aca="false">IF('Painel  de Controle'!$E$28="REAL",BQ16,BQ19)</f>
        <v>254775.3554</v>
      </c>
      <c r="BR8" s="64" t="n">
        <f aca="false">IF('Painel  de Controle'!$E$28="REAL",BR16,BR19)</f>
        <v>168630</v>
      </c>
      <c r="BS8" s="64" t="n">
        <f aca="false">IF('Painel  de Controle'!$E$28="REAL",BS16,BS19)</f>
        <v>168630</v>
      </c>
      <c r="BT8" s="64" t="n">
        <f aca="false">IF('Painel  de Controle'!$E$28="REAL",BT16,BT19)</f>
        <v>168630</v>
      </c>
      <c r="BU8" s="64" t="n">
        <f aca="false">IF('Painel  de Controle'!$E$28="REAL",BU16,BU19)</f>
        <v>168630</v>
      </c>
      <c r="BV8" s="64" t="n">
        <f aca="false">IF('Painel  de Controle'!$E$28="REAL",BV16,BV19)</f>
        <v>168630</v>
      </c>
      <c r="BW8" s="64" t="n">
        <f aca="false">IF('Painel  de Controle'!$E$28="REAL",BW16,BW19)</f>
        <v>168630</v>
      </c>
      <c r="BX8" s="64" t="n">
        <f aca="false">IF('Painel  de Controle'!$E$28="REAL",BX16,BX19)</f>
        <v>168630</v>
      </c>
      <c r="BY8" s="64" t="n">
        <f aca="false">IF('Painel  de Controle'!$E$28="REAL",BY16,BY19)</f>
        <v>168630</v>
      </c>
      <c r="BZ8" s="64" t="n">
        <f aca="false">IF('Painel  de Controle'!$E$28="REAL",BZ16,BZ19)</f>
        <v>168630</v>
      </c>
      <c r="CA8" s="64" t="n">
        <f aca="false">IF('Painel  de Controle'!$E$28="REAL",CA16,CA19)</f>
        <v>168630</v>
      </c>
      <c r="CB8" s="64" t="n">
        <f aca="false">IF('Painel  de Controle'!$E$28="REAL",CB16,CB19)</f>
        <v>168630</v>
      </c>
      <c r="CC8" s="64" t="n">
        <f aca="false">IF('Painel  de Controle'!$E$28="REAL",CC16,CC19)</f>
        <v>168630</v>
      </c>
      <c r="CD8" s="64" t="n">
        <f aca="false">IF('Painel  de Controle'!$E$28="REAL",CD16,CD19)</f>
        <v>168630</v>
      </c>
      <c r="CE8" s="64" t="n">
        <f aca="false">IF('Painel  de Controle'!$E$28="REAL",CE16,CE19)</f>
        <v>168630</v>
      </c>
      <c r="CF8" s="64" t="n">
        <f aca="false">IF('Painel  de Controle'!$E$28="REAL",CF16,CF19)</f>
        <v>168630</v>
      </c>
      <c r="CG8" s="64" t="n">
        <f aca="false">IF('Painel  de Controle'!$E$28="REAL",CG16,CG19)</f>
        <v>168630</v>
      </c>
      <c r="CH8" s="64" t="n">
        <f aca="false">IF('Painel  de Controle'!$E$28="REAL",CH16,CH19)</f>
        <v>168630</v>
      </c>
      <c r="CI8" s="64" t="n">
        <f aca="false">IF('Painel  de Controle'!$E$28="REAL",CI16,CI19)</f>
        <v>168630</v>
      </c>
      <c r="CJ8" s="64" t="n">
        <f aca="false">IF('Painel  de Controle'!$E$28="REAL",CJ16,CJ19)</f>
        <v>168630</v>
      </c>
      <c r="CK8" s="64" t="n">
        <f aca="false">IF('Painel  de Controle'!$E$28="REAL",CK16,CK19)</f>
        <v>168630</v>
      </c>
      <c r="CL8" s="64" t="n">
        <f aca="false">IF('Painel  de Controle'!$E$28="REAL",CL16,CL19)</f>
        <v>168630</v>
      </c>
      <c r="CM8" s="64" t="n">
        <f aca="false">IF('Painel  de Controle'!$E$28="REAL",CM16,CM19)</f>
        <v>168630</v>
      </c>
      <c r="CN8" s="64" t="n">
        <f aca="false">IF('Painel  de Controle'!$E$28="REAL",CN16,CN19)</f>
        <v>168630</v>
      </c>
      <c r="CO8" s="64" t="n">
        <f aca="false">IF('Painel  de Controle'!$E$28="REAL",CO16,CO19)</f>
        <v>562100</v>
      </c>
      <c r="CP8" s="64" t="n">
        <f aca="false">IF('Painel  de Controle'!$E$28="REAL",CP16,CP19)</f>
        <v>562100</v>
      </c>
      <c r="CQ8" s="64" t="n">
        <f aca="false">IF('Painel  de Controle'!$E$28="REAL",CQ16,CQ19)</f>
        <v>562100</v>
      </c>
      <c r="CR8" s="64" t="n">
        <f aca="false">IF('Painel  de Controle'!$E$28="REAL",CR16,CR19)</f>
        <v>562100</v>
      </c>
      <c r="CS8" s="64" t="n">
        <f aca="false">IF('Painel  de Controle'!$E$28="REAL",CS16,CS19)</f>
        <v>562100</v>
      </c>
      <c r="CT8" s="64" t="n">
        <f aca="false">IF('Painel  de Controle'!$E$28="REAL",CT16,CT19)</f>
        <v>562100</v>
      </c>
      <c r="CU8" s="64" t="n">
        <f aca="false">IF('Painel  de Controle'!$E$28="REAL",CU16,CU19)</f>
        <v>562100</v>
      </c>
      <c r="CV8" s="64" t="n">
        <f aca="false">IF('Painel  de Controle'!$E$28="REAL",CV16,CV19)</f>
        <v>562100</v>
      </c>
      <c r="CW8" s="64" t="n">
        <f aca="false">IF('Painel  de Controle'!$E$28="REAL",CW16,CW19)</f>
        <v>562100</v>
      </c>
      <c r="CX8" s="64" t="n">
        <f aca="false">IF('Painel  de Controle'!$E$28="REAL",CX16,CX19)</f>
        <v>562100</v>
      </c>
      <c r="CY8" s="64" t="n">
        <f aca="false">IF('Painel  de Controle'!$E$28="REAL",CY16,CY19)</f>
        <v>562100</v>
      </c>
      <c r="CZ8" s="64" t="n">
        <f aca="false">IF('Painel  de Controle'!$E$28="REAL",CZ16,CZ19)</f>
        <v>562100</v>
      </c>
      <c r="DA8" s="64" t="n">
        <f aca="false">IF('Painel  de Controle'!$E$28="REAL",DA16,DA19)</f>
        <v>957455.867</v>
      </c>
      <c r="DB8" s="64" t="n">
        <f aca="false">IF('Painel  de Controle'!$E$28="REAL",DB16,DB19)</f>
        <v>562100</v>
      </c>
      <c r="DC8" s="64" t="n">
        <f aca="false">IF('Painel  de Controle'!$E$28="REAL",DC16,DC19)</f>
        <v>562100</v>
      </c>
      <c r="DD8" s="64" t="n">
        <f aca="false">IF('Painel  de Controle'!$E$28="REAL",DD16,DD19)</f>
        <v>562100</v>
      </c>
      <c r="DE8" s="64" t="n">
        <f aca="false">IF('Painel  de Controle'!$E$28="REAL",DE16,DE19)</f>
        <v>562100</v>
      </c>
      <c r="DF8" s="64" t="n">
        <f aca="false">IF('Painel  de Controle'!$E$28="REAL",DF16,DF19)</f>
        <v>562100</v>
      </c>
      <c r="DG8" s="64" t="n">
        <f aca="false">IF('Painel  de Controle'!$E$28="REAL",DG16,DG19)</f>
        <v>562100</v>
      </c>
      <c r="DH8" s="64" t="n">
        <f aca="false">IF('Painel  de Controle'!$E$28="REAL",DH16,DH19)</f>
        <v>562100</v>
      </c>
      <c r="DI8" s="64" t="n">
        <f aca="false">IF('Painel  de Controle'!$E$28="REAL",DI16,DI19)</f>
        <v>562100</v>
      </c>
      <c r="DJ8" s="64" t="n">
        <f aca="false">IF('Painel  de Controle'!$E$28="REAL",DJ16,DJ19)</f>
        <v>562100</v>
      </c>
      <c r="DK8" s="64" t="n">
        <f aca="false">IF('Painel  de Controle'!$E$28="REAL",DK16,DK19)</f>
        <v>562100</v>
      </c>
      <c r="DL8" s="64" t="n">
        <f aca="false">IF('Painel  de Controle'!$E$28="REAL",DL16,DL19)</f>
        <v>562100</v>
      </c>
      <c r="DM8" s="64" t="n">
        <f aca="false">IF('Painel  de Controle'!$E$28="REAL",DM16,DM19)</f>
        <v>957455.867</v>
      </c>
      <c r="DN8" s="64" t="n">
        <f aca="false">IF('Painel  de Controle'!$E$28="REAL",DN16,DN19)</f>
        <v>562100</v>
      </c>
      <c r="DO8" s="64" t="n">
        <f aca="false">IF('Painel  de Controle'!$E$28="REAL",DO16,DO19)</f>
        <v>562100</v>
      </c>
      <c r="DP8" s="64" t="n">
        <f aca="false">IF('Painel  de Controle'!$E$28="REAL",DP16,DP19)</f>
        <v>562100</v>
      </c>
      <c r="DQ8" s="64" t="n">
        <f aca="false">IF('Painel  de Controle'!$E$28="REAL",DQ16,DQ19)</f>
        <v>562100</v>
      </c>
      <c r="DR8" s="64" t="n">
        <f aca="false">IF('Painel  de Controle'!$E$28="REAL",DR16,DR19)</f>
        <v>562100</v>
      </c>
      <c r="DS8" s="64" t="n">
        <f aca="false">IF('Painel  de Controle'!$E$28="REAL",DS16,DS19)</f>
        <v>562100</v>
      </c>
      <c r="DT8" s="64" t="n">
        <f aca="false">IF('Painel  de Controle'!$E$28="REAL",DT16,DT19)</f>
        <v>562100</v>
      </c>
      <c r="DU8" s="64" t="n">
        <f aca="false">IF('Painel  de Controle'!$E$28="REAL",DU16,DU19)</f>
        <v>562100</v>
      </c>
      <c r="DV8" s="64" t="n">
        <f aca="false">IF('Painel  de Controle'!$E$28="REAL",DV16,DV19)</f>
        <v>562100</v>
      </c>
      <c r="DW8" s="64" t="n">
        <f aca="false">IF('Painel  de Controle'!$E$28="REAL",DW16,DW19)</f>
        <v>562100</v>
      </c>
      <c r="DX8" s="64" t="n">
        <f aca="false">IF('Painel  de Controle'!$E$28="REAL",DX16,DX19)</f>
        <v>562100</v>
      </c>
      <c r="DY8" s="64" t="n">
        <f aca="false">IF('Painel  de Controle'!$E$28="REAL",DY16,DY19)</f>
        <v>957455.867</v>
      </c>
      <c r="DZ8" s="64" t="n">
        <f aca="false">IF('Painel  de Controle'!$E$28="REAL",DZ16,DZ19)</f>
        <v>562100</v>
      </c>
      <c r="EA8" s="64" t="n">
        <f aca="false">IF('Painel  de Controle'!$E$28="REAL",EA16,EA19)</f>
        <v>562100</v>
      </c>
      <c r="EB8" s="64" t="n">
        <f aca="false">IF('Painel  de Controle'!$E$28="REAL",EB16,EB19)</f>
        <v>562100</v>
      </c>
      <c r="EC8" s="64" t="n">
        <f aca="false">IF('Painel  de Controle'!$E$28="REAL",EC16,EC19)</f>
        <v>562100</v>
      </c>
      <c r="ED8" s="64" t="n">
        <f aca="false">IF('Painel  de Controle'!$E$28="REAL",ED16,ED19)</f>
        <v>562100</v>
      </c>
      <c r="EE8" s="64" t="n">
        <f aca="false">IF('Painel  de Controle'!$E$28="REAL",EE16,EE19)</f>
        <v>562100</v>
      </c>
      <c r="EF8" s="64" t="n">
        <f aca="false">IF('Painel  de Controle'!$E$28="REAL",EF16,EF19)</f>
        <v>562100</v>
      </c>
      <c r="EG8" s="64" t="n">
        <f aca="false">IF('Painel  de Controle'!$E$28="REAL",EG16,EG19)</f>
        <v>562100</v>
      </c>
      <c r="EH8" s="64" t="n">
        <f aca="false">IF('Painel  de Controle'!$E$28="REAL",EH16,EH19)</f>
        <v>562100</v>
      </c>
      <c r="EI8" s="64" t="n">
        <f aca="false">IF('Painel  de Controle'!$E$28="REAL",EI16,EI19)</f>
        <v>562100</v>
      </c>
      <c r="EJ8" s="64" t="n">
        <f aca="false">IF('Painel  de Controle'!$E$28="REAL",EJ16,EJ19)</f>
        <v>562100</v>
      </c>
      <c r="EK8" s="64" t="n">
        <f aca="false">IF('Painel  de Controle'!$E$28="REAL",EK16,EK19)</f>
        <v>957455.867</v>
      </c>
      <c r="EL8" s="64" t="n">
        <f aca="false">IF('Painel  de Controle'!$E$28="REAL",EL16,EL19)</f>
        <v>562100</v>
      </c>
      <c r="EM8" s="64" t="n">
        <f aca="false">IF('Painel  de Controle'!$E$28="REAL",EM16,EM19)</f>
        <v>562100</v>
      </c>
      <c r="EN8" s="64" t="n">
        <f aca="false">IF('Painel  de Controle'!$E$28="REAL",EN16,EN19)</f>
        <v>562100</v>
      </c>
      <c r="EO8" s="64" t="n">
        <f aca="false">IF('Painel  de Controle'!$E$28="REAL",EO16,EO19)</f>
        <v>562100</v>
      </c>
      <c r="EP8" s="64" t="n">
        <f aca="false">IF('Painel  de Controle'!$E$28="REAL",EP16,EP19)</f>
        <v>562100</v>
      </c>
      <c r="EQ8" s="64" t="n">
        <f aca="false">IF('Painel  de Controle'!$E$28="REAL",EQ16,EQ19)</f>
        <v>562100</v>
      </c>
      <c r="ER8" s="64" t="n">
        <f aca="false">IF('Painel  de Controle'!$E$28="REAL",ER16,ER19)</f>
        <v>562100</v>
      </c>
      <c r="ES8" s="64" t="n">
        <f aca="false">IF('Painel  de Controle'!$E$28="REAL",ES16,ES19)</f>
        <v>562100</v>
      </c>
      <c r="ET8" s="64" t="n">
        <f aca="false">IF('Painel  de Controle'!$E$28="REAL",ET16,ET19)</f>
        <v>562100</v>
      </c>
      <c r="EU8" s="64" t="n">
        <f aca="false">IF('Painel  de Controle'!$E$28="REAL",EU16,EU19)</f>
        <v>562100</v>
      </c>
      <c r="EV8" s="64" t="n">
        <f aca="false">IF('Painel  de Controle'!$E$28="REAL",EV16,EV19)</f>
        <v>562100</v>
      </c>
      <c r="EW8" s="64" t="n">
        <f aca="false">IF('Painel  de Controle'!$E$28="REAL",EW16,EW19)</f>
        <v>957455.867</v>
      </c>
      <c r="EX8" s="64" t="n">
        <f aca="false">IF('Painel  de Controle'!$E$28="REAL",EX16,EX19)</f>
        <v>562100</v>
      </c>
      <c r="EY8" s="64" t="n">
        <f aca="false">IF('Painel  de Controle'!$E$28="REAL",EY16,EY19)</f>
        <v>562100</v>
      </c>
      <c r="EZ8" s="64" t="n">
        <f aca="false">IF('Painel  de Controle'!$E$28="REAL",EZ16,EZ19)</f>
        <v>562100</v>
      </c>
      <c r="FA8" s="64" t="n">
        <f aca="false">IF('Painel  de Controle'!$E$28="REAL",FA16,FA19)</f>
        <v>562100</v>
      </c>
      <c r="FB8" s="64" t="n">
        <f aca="false">IF('Painel  de Controle'!$E$28="REAL",FB16,FB19)</f>
        <v>562100</v>
      </c>
      <c r="FC8" s="64" t="n">
        <f aca="false">IF('Painel  de Controle'!$E$28="REAL",FC16,FC19)</f>
        <v>562100</v>
      </c>
      <c r="FD8" s="64" t="n">
        <f aca="false">IF('Painel  de Controle'!$E$28="REAL",FD16,FD19)</f>
        <v>562100</v>
      </c>
      <c r="FE8" s="64" t="n">
        <f aca="false">IF('Painel  de Controle'!$E$28="REAL",FE16,FE19)</f>
        <v>562100</v>
      </c>
      <c r="FF8" s="64" t="n">
        <f aca="false">IF('Painel  de Controle'!$E$28="REAL",FF16,FF19)</f>
        <v>562100</v>
      </c>
      <c r="FG8" s="64" t="n">
        <f aca="false">IF('Painel  de Controle'!$E$28="REAL",FG16,FG19)</f>
        <v>562100</v>
      </c>
      <c r="FH8" s="64" t="n">
        <f aca="false">IF('Painel  de Controle'!$E$28="REAL",FH16,FH19)</f>
        <v>562100</v>
      </c>
      <c r="FI8" s="64" t="n">
        <f aca="false">IF('Painel  de Controle'!$E$28="REAL",FI16,FI19)</f>
        <v>957455.867</v>
      </c>
      <c r="FJ8" s="64" t="n">
        <f aca="false">IF('Painel  de Controle'!$E$28="REAL",FJ16,FJ19)</f>
        <v>562100</v>
      </c>
      <c r="FK8" s="64" t="n">
        <f aca="false">IF('Painel  de Controle'!$E$28="REAL",FK16,FK19)</f>
        <v>562100</v>
      </c>
      <c r="FL8" s="64" t="n">
        <f aca="false">IF('Painel  de Controle'!$E$28="REAL",FL16,FL19)</f>
        <v>562100</v>
      </c>
      <c r="FM8" s="64" t="n">
        <f aca="false">IF('Painel  de Controle'!$E$28="REAL",FM16,FM19)</f>
        <v>562100</v>
      </c>
      <c r="FN8" s="64" t="n">
        <f aca="false">IF('Painel  de Controle'!$E$28="REAL",FN16,FN19)</f>
        <v>562100</v>
      </c>
      <c r="FO8" s="64" t="n">
        <f aca="false">IF('Painel  de Controle'!$E$28="REAL",FO16,FO19)</f>
        <v>562100</v>
      </c>
      <c r="FP8" s="64" t="n">
        <f aca="false">IF('Painel  de Controle'!$E$28="REAL",FP16,FP19)</f>
        <v>562100</v>
      </c>
      <c r="FQ8" s="64" t="n">
        <f aca="false">IF('Painel  de Controle'!$E$28="REAL",FQ16,FQ19)</f>
        <v>562100</v>
      </c>
      <c r="FR8" s="64" t="n">
        <f aca="false">IF('Painel  de Controle'!$E$28="REAL",FR16,FR19)</f>
        <v>562100</v>
      </c>
      <c r="FS8" s="64" t="n">
        <f aca="false">IF('Painel  de Controle'!$E$28="REAL",FS16,FS19)</f>
        <v>562100</v>
      </c>
      <c r="FT8" s="64" t="n">
        <f aca="false">IF('Painel  de Controle'!$E$28="REAL",FT16,FT19)</f>
        <v>562100</v>
      </c>
      <c r="FU8" s="64" t="n">
        <f aca="false">IF('Painel  de Controle'!$E$28="REAL",FU16,FU19)</f>
        <v>957455.867</v>
      </c>
      <c r="FV8" s="64" t="n">
        <f aca="false">IF('Painel  de Controle'!$E$28="REAL",FV16,FV19)</f>
        <v>562100</v>
      </c>
      <c r="FW8" s="64" t="n">
        <f aca="false">IF('Painel  de Controle'!$E$28="REAL",FW16,FW19)</f>
        <v>562100</v>
      </c>
      <c r="FX8" s="64" t="n">
        <f aca="false">IF('Painel  de Controle'!$E$28="REAL",FX16,FX19)</f>
        <v>562100</v>
      </c>
      <c r="FY8" s="64" t="n">
        <f aca="false">IF('Painel  de Controle'!$E$28="REAL",FY16,FY19)</f>
        <v>562100</v>
      </c>
      <c r="FZ8" s="64" t="n">
        <f aca="false">IF('Painel  de Controle'!$E$28="REAL",FZ16,FZ19)</f>
        <v>562100</v>
      </c>
      <c r="GA8" s="64" t="n">
        <f aca="false">IF('Painel  de Controle'!$E$28="REAL",GA16,GA19)</f>
        <v>562100</v>
      </c>
      <c r="GB8" s="64" t="n">
        <f aca="false">IF('Painel  de Controle'!$E$28="REAL",GB16,GB19)</f>
        <v>562100</v>
      </c>
      <c r="GC8" s="64" t="n">
        <f aca="false">IF('Painel  de Controle'!$E$28="REAL",GC16,GC19)</f>
        <v>562100</v>
      </c>
      <c r="GD8" s="64" t="n">
        <f aca="false">IF('Painel  de Controle'!$E$28="REAL",GD16,GD19)</f>
        <v>562100</v>
      </c>
      <c r="GE8" s="64" t="n">
        <f aca="false">IF('Painel  de Controle'!$E$28="REAL",GE16,GE19)</f>
        <v>562100</v>
      </c>
      <c r="GF8" s="64" t="n">
        <f aca="false">IF('Painel  de Controle'!$E$28="REAL",GF16,GF19)</f>
        <v>562100</v>
      </c>
      <c r="GG8" s="64" t="n">
        <f aca="false">IF('Painel  de Controle'!$E$28="REAL",GG16,GG19)</f>
        <v>957455.867</v>
      </c>
      <c r="GH8" s="64" t="n">
        <f aca="false">IF('Painel  de Controle'!$E$28="REAL",GH16,GH19)</f>
        <v>562100</v>
      </c>
      <c r="GI8" s="64" t="n">
        <f aca="false">IF('Painel  de Controle'!$E$28="REAL",GI16,GI19)</f>
        <v>562100</v>
      </c>
      <c r="GJ8" s="64" t="n">
        <f aca="false">IF('Painel  de Controle'!$E$28="REAL",GJ16,GJ19)</f>
        <v>562100</v>
      </c>
      <c r="GK8" s="64" t="n">
        <f aca="false">IF('Painel  de Controle'!$E$28="REAL",GK16,GK19)</f>
        <v>562100</v>
      </c>
      <c r="GL8" s="64" t="n">
        <f aca="false">IF('Painel  de Controle'!$E$28="REAL",GL16,GL19)</f>
        <v>562100</v>
      </c>
      <c r="GM8" s="64" t="n">
        <f aca="false">IF('Painel  de Controle'!$E$28="REAL",GM16,GM19)</f>
        <v>562100</v>
      </c>
      <c r="GN8" s="64" t="n">
        <f aca="false">IF('Painel  de Controle'!$E$28="REAL",GN16,GN19)</f>
        <v>562100</v>
      </c>
      <c r="GO8" s="64" t="n">
        <f aca="false">IF('Painel  de Controle'!$E$28="REAL",GO16,GO19)</f>
        <v>562100</v>
      </c>
      <c r="GP8" s="64" t="n">
        <f aca="false">IF('Painel  de Controle'!$E$28="REAL",GP16,GP19)</f>
        <v>562100</v>
      </c>
      <c r="GQ8" s="64" t="n">
        <f aca="false">IF('Painel  de Controle'!$E$28="REAL",GQ16,GQ19)</f>
        <v>562100</v>
      </c>
      <c r="GR8" s="64" t="n">
        <f aca="false">IF('Painel  de Controle'!$E$28="REAL",GR16,GR19)</f>
        <v>562100</v>
      </c>
      <c r="GS8" s="64" t="n">
        <f aca="false">IF('Painel  de Controle'!$E$28="REAL",GS16,GS19)</f>
        <v>957455.867</v>
      </c>
      <c r="GT8" s="64" t="n">
        <f aca="false">IF('Painel  de Controle'!$E$28="REAL",GT16,GT19)</f>
        <v>562100</v>
      </c>
      <c r="GU8" s="64" t="n">
        <f aca="false">IF('Painel  de Controle'!$E$28="REAL",GU16,GU19)</f>
        <v>562100</v>
      </c>
      <c r="GV8" s="64" t="n">
        <f aca="false">IF('Painel  de Controle'!$E$28="REAL",GV16,GV19)</f>
        <v>562100</v>
      </c>
      <c r="GW8" s="64" t="n">
        <f aca="false">IF('Painel  de Controle'!$E$28="REAL",GW16,GW19)</f>
        <v>562100</v>
      </c>
      <c r="GX8" s="64" t="n">
        <f aca="false">IF('Painel  de Controle'!$E$28="REAL",GX16,GX19)</f>
        <v>562100</v>
      </c>
      <c r="GY8" s="64" t="n">
        <f aca="false">IF('Painel  de Controle'!$E$28="REAL",GY16,GY19)</f>
        <v>562100</v>
      </c>
      <c r="GZ8" s="64" t="n">
        <f aca="false">IF('Painel  de Controle'!$E$28="REAL",GZ16,GZ19)</f>
        <v>562100</v>
      </c>
      <c r="HA8" s="64" t="n">
        <f aca="false">IF('Painel  de Controle'!$E$28="REAL",HA16,HA19)</f>
        <v>562100</v>
      </c>
      <c r="HB8" s="64" t="n">
        <f aca="false">IF('Painel  de Controle'!$E$28="REAL",HB16,HB19)</f>
        <v>562100</v>
      </c>
      <c r="HC8" s="64" t="n">
        <f aca="false">IF('Painel  de Controle'!$E$28="REAL",HC16,HC19)</f>
        <v>562100</v>
      </c>
      <c r="HD8" s="64" t="n">
        <f aca="false">IF('Painel  de Controle'!$E$28="REAL",HD16,HD19)</f>
        <v>562100</v>
      </c>
      <c r="HE8" s="64" t="n">
        <f aca="false">IF('Painel  de Controle'!$E$28="REAL",HE16,HE19)</f>
        <v>957455.867</v>
      </c>
      <c r="HF8" s="64" t="n">
        <f aca="false">IF('Painel  de Controle'!$E$28="REAL",HF16,HF19)</f>
        <v>562100</v>
      </c>
      <c r="HG8" s="64" t="n">
        <f aca="false">IF('Painel  de Controle'!$E$28="REAL",HG16,HG19)</f>
        <v>562100</v>
      </c>
      <c r="HH8" s="64" t="n">
        <f aca="false">IF('Painel  de Controle'!$E$28="REAL",HH16,HH19)</f>
        <v>562100</v>
      </c>
      <c r="HI8" s="64" t="n">
        <f aca="false">IF('Painel  de Controle'!$E$28="REAL",HI16,HI19)</f>
        <v>562100</v>
      </c>
      <c r="HJ8" s="64" t="n">
        <f aca="false">IF('Painel  de Controle'!$E$28="REAL",HJ16,HJ19)</f>
        <v>562100</v>
      </c>
      <c r="HK8" s="64" t="n">
        <f aca="false">IF('Painel  de Controle'!$E$28="REAL",HK16,HK19)</f>
        <v>562100</v>
      </c>
      <c r="HL8" s="64" t="n">
        <f aca="false">IF('Painel  de Controle'!$E$28="REAL",HL16,HL19)</f>
        <v>562100</v>
      </c>
      <c r="HM8" s="64" t="n">
        <f aca="false">IF('Painel  de Controle'!$E$28="REAL",HM16,HM19)</f>
        <v>562100</v>
      </c>
      <c r="HN8" s="64" t="n">
        <f aca="false">IF('Painel  de Controle'!$E$28="REAL",HN16,HN19)</f>
        <v>562100</v>
      </c>
      <c r="HO8" s="64" t="n">
        <f aca="false">IF('Painel  de Controle'!$E$28="REAL",HO16,HO19)</f>
        <v>562100</v>
      </c>
      <c r="HP8" s="64" t="n">
        <f aca="false">IF('Painel  de Controle'!$E$28="REAL",HP16,HP19)</f>
        <v>562100</v>
      </c>
      <c r="HQ8" s="64" t="n">
        <f aca="false">IF('Painel  de Controle'!$E$28="REAL",HQ16,HQ19)</f>
        <v>957455.867</v>
      </c>
      <c r="HR8" s="64" t="n">
        <f aca="false">IF('Painel  de Controle'!$E$28="REAL",HR16,HR19)</f>
        <v>562100</v>
      </c>
      <c r="HS8" s="64" t="n">
        <f aca="false">IF('Painel  de Controle'!$E$28="REAL",HS16,HS19)</f>
        <v>562100</v>
      </c>
      <c r="HT8" s="64" t="n">
        <f aca="false">IF('Painel  de Controle'!$E$28="REAL",HT16,HT19)</f>
        <v>562100</v>
      </c>
      <c r="HU8" s="64" t="n">
        <f aca="false">IF('Painel  de Controle'!$E$28="REAL",HU16,HU19)</f>
        <v>562100</v>
      </c>
      <c r="HV8" s="64" t="n">
        <f aca="false">IF('Painel  de Controle'!$E$28="REAL",HV16,HV19)</f>
        <v>562100</v>
      </c>
      <c r="HW8" s="64" t="n">
        <f aca="false">IF('Painel  de Controle'!$E$28="REAL",HW16,HW19)</f>
        <v>562100</v>
      </c>
      <c r="HX8" s="64" t="n">
        <f aca="false">IF('Painel  de Controle'!$E$28="REAL",HX16,HX19)</f>
        <v>562100</v>
      </c>
      <c r="HY8" s="64" t="n">
        <f aca="false">IF('Painel  de Controle'!$E$28="REAL",HY16,HY19)</f>
        <v>562100</v>
      </c>
      <c r="HZ8" s="64" t="n">
        <f aca="false">IF('Painel  de Controle'!$E$28="REAL",HZ16,HZ19)</f>
        <v>562100</v>
      </c>
      <c r="IA8" s="64" t="n">
        <f aca="false">IF('Painel  de Controle'!$E$28="REAL",IA16,IA19)</f>
        <v>562100</v>
      </c>
      <c r="IB8" s="64" t="n">
        <f aca="false">IF('Painel  de Controle'!$E$28="REAL",IB16,IB19)</f>
        <v>562100</v>
      </c>
      <c r="IC8" s="64" t="n">
        <f aca="false">IF('Painel  de Controle'!$E$28="REAL",IC16,IC19)</f>
        <v>957455.867</v>
      </c>
      <c r="ID8" s="64" t="n">
        <f aca="false">IF('Painel  de Controle'!$E$28="REAL",ID16,ID19)</f>
        <v>562100</v>
      </c>
      <c r="IE8" s="64" t="n">
        <f aca="false">IF('Painel  de Controle'!$E$28="REAL",IE16,IE19)</f>
        <v>562100</v>
      </c>
      <c r="IF8" s="64" t="n">
        <f aca="false">IF('Painel  de Controle'!$E$28="REAL",IF16,IF19)</f>
        <v>562100</v>
      </c>
      <c r="IG8" s="64" t="n">
        <f aca="false">IF('Painel  de Controle'!$E$28="REAL",IG16,IG19)</f>
        <v>562100</v>
      </c>
      <c r="IH8" s="64" t="n">
        <f aca="false">IF('Painel  de Controle'!$E$28="REAL",IH16,IH19)</f>
        <v>562100</v>
      </c>
      <c r="II8" s="64" t="n">
        <f aca="false">IF('Painel  de Controle'!$E$28="REAL",II16,II19)</f>
        <v>562100</v>
      </c>
      <c r="IJ8" s="64" t="n">
        <f aca="false">IF('Painel  de Controle'!$E$28="REAL",IJ16,IJ19)</f>
        <v>562100</v>
      </c>
      <c r="IK8" s="64" t="n">
        <f aca="false">IF('Painel  de Controle'!$E$28="REAL",IK16,IK19)</f>
        <v>562100</v>
      </c>
      <c r="IL8" s="64" t="n">
        <f aca="false">IF('Painel  de Controle'!$E$28="REAL",IL16,IL19)</f>
        <v>562100</v>
      </c>
      <c r="IM8" s="64" t="n">
        <f aca="false">IF('Painel  de Controle'!$E$28="REAL",IM16,IM19)</f>
        <v>562100</v>
      </c>
      <c r="IN8" s="64" t="n">
        <f aca="false">IF('Painel  de Controle'!$E$28="REAL",IN16,IN19)</f>
        <v>562100</v>
      </c>
      <c r="IO8" s="64" t="n">
        <f aca="false">IF('Painel  de Controle'!$E$28="REAL",IO16,IO19)</f>
        <v>957455.867</v>
      </c>
      <c r="IP8" s="64" t="n">
        <f aca="false">IF('Painel  de Controle'!$E$28="REAL",IP16,IP19)</f>
        <v>562100</v>
      </c>
      <c r="IQ8" s="64" t="n">
        <f aca="false">IF('Painel  de Controle'!$E$28="REAL",IQ16,IQ19)</f>
        <v>562100</v>
      </c>
      <c r="IR8" s="64" t="n">
        <f aca="false">IF('Painel  de Controle'!$E$28="REAL",IR16,IR19)</f>
        <v>562100</v>
      </c>
      <c r="IS8" s="64" t="n">
        <f aca="false">IF('Painel  de Controle'!$E$28="REAL",IS16,IS19)</f>
        <v>562100</v>
      </c>
      <c r="IT8" s="64" t="n">
        <f aca="false">IF('Painel  de Controle'!$E$28="REAL",IT16,IT19)</f>
        <v>562100</v>
      </c>
      <c r="IU8" s="64" t="n">
        <f aca="false">IF('Painel  de Controle'!$E$28="REAL",IU16,IU19)</f>
        <v>562100</v>
      </c>
      <c r="IV8" s="64" t="n">
        <f aca="false">IF('Painel  de Controle'!$E$28="REAL",IV16,IV19)</f>
        <v>562100</v>
      </c>
      <c r="IW8" s="64" t="n">
        <f aca="false">IF('Painel  de Controle'!$E$28="REAL",IW16,IW19)</f>
        <v>562100</v>
      </c>
      <c r="IX8" s="64" t="n">
        <f aca="false">IF('Painel  de Controle'!$E$28="REAL",IX16,IX19)</f>
        <v>562100</v>
      </c>
      <c r="IY8" s="64" t="n">
        <f aca="false">IF('Painel  de Controle'!$E$28="REAL",IY16,IY19)</f>
        <v>562100</v>
      </c>
      <c r="IZ8" s="64" t="n">
        <f aca="false">IF('Painel  de Controle'!$E$28="REAL",IZ16,IZ19)</f>
        <v>562100</v>
      </c>
      <c r="JA8" s="64" t="n">
        <f aca="false">IF('Painel  de Controle'!$E$28="REAL",JA16,JA19)</f>
        <v>957455.867</v>
      </c>
      <c r="JB8" s="64" t="n">
        <f aca="false">IF('Painel  de Controle'!$E$28="REAL",JB16,JB19)</f>
        <v>562100</v>
      </c>
      <c r="JC8" s="64" t="n">
        <f aca="false">IF('Painel  de Controle'!$E$28="REAL",JC16,JC19)</f>
        <v>562100</v>
      </c>
      <c r="JD8" s="64" t="n">
        <f aca="false">IF('Painel  de Controle'!$E$28="REAL",JD16,JD19)</f>
        <v>562100</v>
      </c>
      <c r="JE8" s="64" t="n">
        <f aca="false">IF('Painel  de Controle'!$E$28="REAL",JE16,JE19)</f>
        <v>562100</v>
      </c>
      <c r="JF8" s="64" t="n">
        <f aca="false">IF('Painel  de Controle'!$E$28="REAL",JF16,JF19)</f>
        <v>562100</v>
      </c>
      <c r="JG8" s="64" t="n">
        <f aca="false">IF('Painel  de Controle'!$E$28="REAL",JG16,JG19)</f>
        <v>562100</v>
      </c>
      <c r="JH8" s="64" t="n">
        <f aca="false">IF('Painel  de Controle'!$E$28="REAL",JH16,JH19)</f>
        <v>562100</v>
      </c>
      <c r="JI8" s="64" t="n">
        <f aca="false">IF('Painel  de Controle'!$E$28="REAL",JI16,JI19)</f>
        <v>562100</v>
      </c>
      <c r="JJ8" s="64" t="n">
        <f aca="false">IF('Painel  de Controle'!$E$28="REAL",JJ16,JJ19)</f>
        <v>562100</v>
      </c>
      <c r="JK8" s="64" t="n">
        <f aca="false">IF('Painel  de Controle'!$E$28="REAL",JK16,JK19)</f>
        <v>562100</v>
      </c>
      <c r="JL8" s="64" t="n">
        <f aca="false">IF('Painel  de Controle'!$E$28="REAL",JL16,JL19)</f>
        <v>562100</v>
      </c>
      <c r="JM8" s="64" t="n">
        <f aca="false">IF('Painel  de Controle'!$E$28="REAL",JM16,JM19)</f>
        <v>957455.867</v>
      </c>
      <c r="JN8" s="64" t="n">
        <f aca="false">IF('Painel  de Controle'!$E$28="REAL",JN16,JN19)</f>
        <v>562100</v>
      </c>
      <c r="JO8" s="64" t="n">
        <f aca="false">IF('Painel  de Controle'!$E$28="REAL",JO16,JO19)</f>
        <v>562100</v>
      </c>
      <c r="JP8" s="64" t="n">
        <f aca="false">IF('Painel  de Controle'!$E$28="REAL",JP16,JP19)</f>
        <v>562100</v>
      </c>
      <c r="JQ8" s="64" t="n">
        <f aca="false">IF('Painel  de Controle'!$E$28="REAL",JQ16,JQ19)</f>
        <v>562100</v>
      </c>
      <c r="JR8" s="64" t="n">
        <f aca="false">IF('Painel  de Controle'!$E$28="REAL",JR16,JR19)</f>
        <v>562100</v>
      </c>
      <c r="JS8" s="64" t="n">
        <f aca="false">IF('Painel  de Controle'!$E$28="REAL",JS16,JS19)</f>
        <v>562100</v>
      </c>
      <c r="JT8" s="64" t="n">
        <f aca="false">IF('Painel  de Controle'!$E$28="REAL",JT16,JT19)</f>
        <v>562100</v>
      </c>
      <c r="JU8" s="64" t="n">
        <f aca="false">IF('Painel  de Controle'!$E$28="REAL",JU16,JU19)</f>
        <v>562100</v>
      </c>
      <c r="JV8" s="64" t="n">
        <f aca="false">IF('Painel  de Controle'!$E$28="REAL",JV16,JV19)</f>
        <v>562100</v>
      </c>
      <c r="JW8" s="64" t="n">
        <f aca="false">IF('Painel  de Controle'!$E$28="REAL",JW16,JW19)</f>
        <v>562100</v>
      </c>
      <c r="JX8" s="64" t="n">
        <f aca="false">IF('Painel  de Controle'!$E$28="REAL",JX16,JX19)</f>
        <v>562100</v>
      </c>
      <c r="JY8" s="64" t="n">
        <f aca="false">IF('Painel  de Controle'!$E$28="REAL",JY16,JY19)</f>
        <v>957455.867</v>
      </c>
      <c r="JZ8" s="64" t="n">
        <f aca="false">IF('Painel  de Controle'!$E$28="REAL",JZ16,JZ19)</f>
        <v>562100</v>
      </c>
      <c r="KA8" s="64" t="n">
        <f aca="false">IF('Painel  de Controle'!$E$28="REAL",KA16,KA19)</f>
        <v>562100</v>
      </c>
      <c r="KB8" s="64" t="n">
        <f aca="false">IF('Painel  de Controle'!$E$28="REAL",KB16,KB19)</f>
        <v>562100</v>
      </c>
      <c r="KC8" s="64" t="n">
        <f aca="false">IF('Painel  de Controle'!$E$28="REAL",KC16,KC19)</f>
        <v>562100</v>
      </c>
      <c r="KD8" s="64" t="n">
        <f aca="false">IF('Painel  de Controle'!$E$28="REAL",KD16,KD19)</f>
        <v>562100</v>
      </c>
      <c r="KE8" s="64" t="n">
        <f aca="false">IF('Painel  de Controle'!$E$28="REAL",KE16,KE19)</f>
        <v>562100</v>
      </c>
      <c r="KF8" s="64" t="n">
        <f aca="false">IF('Painel  de Controle'!$E$28="REAL",KF16,KF19)</f>
        <v>562100</v>
      </c>
      <c r="KG8" s="64" t="n">
        <f aca="false">IF('Painel  de Controle'!$E$28="REAL",KG16,KG19)</f>
        <v>562100</v>
      </c>
      <c r="KH8" s="64" t="n">
        <f aca="false">IF('Painel  de Controle'!$E$28="REAL",KH16,KH19)</f>
        <v>562100</v>
      </c>
      <c r="KI8" s="64" t="n">
        <f aca="false">IF('Painel  de Controle'!$E$28="REAL",KI16,KI19)</f>
        <v>562100</v>
      </c>
      <c r="KJ8" s="64" t="n">
        <f aca="false">IF('Painel  de Controle'!$E$28="REAL",KJ16,KJ19)</f>
        <v>562100</v>
      </c>
      <c r="KK8" s="64" t="n">
        <f aca="false">IF('Painel  de Controle'!$E$28="REAL",KK16,KK19)</f>
        <v>957455.867</v>
      </c>
      <c r="KL8" s="64" t="n">
        <f aca="false">IF('Painel  de Controle'!$E$28="REAL",KL16,KL19)</f>
        <v>562100</v>
      </c>
      <c r="KM8" s="64" t="n">
        <f aca="false">IF('Painel  de Controle'!$E$28="REAL",KM16,KM19)</f>
        <v>562100</v>
      </c>
      <c r="KN8" s="64" t="n">
        <f aca="false">IF('Painel  de Controle'!$E$28="REAL",KN16,KN19)</f>
        <v>562100</v>
      </c>
      <c r="KO8" s="64" t="n">
        <f aca="false">IF('Painel  de Controle'!$E$28="REAL",KO16,KO19)</f>
        <v>562100</v>
      </c>
      <c r="KP8" s="64" t="n">
        <f aca="false">IF('Painel  de Controle'!$E$28="REAL",KP16,KP19)</f>
        <v>562100</v>
      </c>
      <c r="KQ8" s="64" t="n">
        <f aca="false">IF('Painel  de Controle'!$E$28="REAL",KQ16,KQ19)</f>
        <v>562100</v>
      </c>
      <c r="KR8" s="64" t="n">
        <f aca="false">IF('Painel  de Controle'!$E$28="REAL",KR16,KR19)</f>
        <v>562100</v>
      </c>
      <c r="KS8" s="64" t="n">
        <f aca="false">IF('Painel  de Controle'!$E$28="REAL",KS16,KS19)</f>
        <v>562100</v>
      </c>
      <c r="KT8" s="64" t="n">
        <f aca="false">IF('Painel  de Controle'!$E$28="REAL",KT16,KT19)</f>
        <v>562100</v>
      </c>
      <c r="KU8" s="64" t="n">
        <f aca="false">IF('Painel  de Controle'!$E$28="REAL",KU16,KU19)</f>
        <v>562100</v>
      </c>
      <c r="KV8" s="64" t="n">
        <f aca="false">IF('Painel  de Controle'!$E$28="REAL",KV16,KV19)</f>
        <v>562100</v>
      </c>
      <c r="KW8" s="64" t="n">
        <f aca="false">IF('Painel  de Controle'!$E$28="REAL",KW16,KW19)</f>
        <v>957455.867</v>
      </c>
      <c r="KX8" s="64" t="n">
        <f aca="false">IF('Painel  de Controle'!$E$28="REAL",KX16,KX19)</f>
        <v>562100</v>
      </c>
      <c r="KY8" s="64" t="n">
        <f aca="false">IF('Painel  de Controle'!$E$28="REAL",KY16,KY19)</f>
        <v>562100</v>
      </c>
      <c r="KZ8" s="64" t="n">
        <f aca="false">IF('Painel  de Controle'!$E$28="REAL",KZ16,KZ19)</f>
        <v>562100</v>
      </c>
      <c r="LA8" s="64" t="n">
        <f aca="false">IF('Painel  de Controle'!$E$28="REAL",LA16,LA19)</f>
        <v>562100</v>
      </c>
      <c r="LB8" s="64" t="n">
        <f aca="false">IF('Painel  de Controle'!$E$28="REAL",LB16,LB19)</f>
        <v>562100</v>
      </c>
      <c r="LC8" s="64" t="n">
        <f aca="false">IF('Painel  de Controle'!$E$28="REAL",LC16,LC19)</f>
        <v>562100</v>
      </c>
      <c r="LD8" s="64" t="n">
        <f aca="false">IF('Painel  de Controle'!$E$28="REAL",LD16,LD19)</f>
        <v>562100</v>
      </c>
      <c r="LE8" s="64" t="n">
        <f aca="false">IF('Painel  de Controle'!$E$28="REAL",LE16,LE19)</f>
        <v>562100</v>
      </c>
      <c r="LF8" s="64" t="n">
        <f aca="false">IF('Painel  de Controle'!$E$28="REAL",LF16,LF19)</f>
        <v>562100</v>
      </c>
      <c r="LG8" s="64" t="n">
        <f aca="false">IF('Painel  de Controle'!$E$28="REAL",LG16,LG19)</f>
        <v>562100</v>
      </c>
      <c r="LH8" s="64" t="n">
        <f aca="false">IF('Painel  de Controle'!$E$28="REAL",LH16,LH19)</f>
        <v>562100</v>
      </c>
      <c r="LI8" s="64" t="n">
        <f aca="false">IF('Painel  de Controle'!$E$28="REAL",LI16,LI19)</f>
        <v>957455.867</v>
      </c>
      <c r="LJ8" s="64" t="n">
        <f aca="false">IF('Painel  de Controle'!$E$28="REAL",LJ16,LJ19)</f>
        <v>562100</v>
      </c>
      <c r="LK8" s="64" t="n">
        <f aca="false">IF('Painel  de Controle'!$E$28="REAL",LK16,LK19)</f>
        <v>562100</v>
      </c>
      <c r="LL8" s="64" t="n">
        <f aca="false">IF('Painel  de Controle'!$E$28="REAL",LL16,LL19)</f>
        <v>562100</v>
      </c>
      <c r="LM8" s="64" t="n">
        <f aca="false">IF('Painel  de Controle'!$E$28="REAL",LM16,LM19)</f>
        <v>562100</v>
      </c>
      <c r="LN8" s="64" t="n">
        <f aca="false">IF('Painel  de Controle'!$E$28="REAL",LN16,LN19)</f>
        <v>562100</v>
      </c>
      <c r="LO8" s="64" t="n">
        <f aca="false">IF('Painel  de Controle'!$E$28="REAL",LO16,LO19)</f>
        <v>562100</v>
      </c>
      <c r="LP8" s="64" t="n">
        <f aca="false">IF('Painel  de Controle'!$E$28="REAL",LP16,LP19)</f>
        <v>562100</v>
      </c>
      <c r="LQ8" s="64" t="n">
        <f aca="false">IF('Painel  de Controle'!$E$28="REAL",LQ16,LQ19)</f>
        <v>562100</v>
      </c>
      <c r="LR8" s="64" t="n">
        <f aca="false">IF('Painel  de Controle'!$E$28="REAL",LR16,LR19)</f>
        <v>562100</v>
      </c>
      <c r="LS8" s="64" t="n">
        <f aca="false">IF('Painel  de Controle'!$E$28="REAL",LS16,LS19)</f>
        <v>562100</v>
      </c>
      <c r="LT8" s="64" t="n">
        <f aca="false">IF('Painel  de Controle'!$E$28="REAL",LT16,LT19)</f>
        <v>562100</v>
      </c>
      <c r="LU8" s="64" t="n">
        <f aca="false">IF('Painel  de Controle'!$E$28="REAL",LU16,LU19)</f>
        <v>957455.867</v>
      </c>
      <c r="LV8" s="64" t="n">
        <f aca="false">IF('Painel  de Controle'!$E$28="REAL",LV16,LV19)</f>
        <v>562100</v>
      </c>
      <c r="LW8" s="64" t="n">
        <f aca="false">IF('Painel  de Controle'!$E$28="REAL",LW16,LW19)</f>
        <v>562100</v>
      </c>
      <c r="LX8" s="64" t="n">
        <f aca="false">IF('Painel  de Controle'!$E$28="REAL",LX16,LX19)</f>
        <v>562100</v>
      </c>
      <c r="LY8" s="64" t="n">
        <f aca="false">IF('Painel  de Controle'!$E$28="REAL",LY16,LY19)</f>
        <v>562100</v>
      </c>
      <c r="LZ8" s="64" t="n">
        <f aca="false">IF('Painel  de Controle'!$E$28="REAL",LZ16,LZ19)</f>
        <v>562100</v>
      </c>
      <c r="MA8" s="64" t="n">
        <f aca="false">IF('Painel  de Controle'!$E$28="REAL",MA16,MA19)</f>
        <v>562100</v>
      </c>
      <c r="MB8" s="64" t="n">
        <f aca="false">IF('Painel  de Controle'!$E$28="REAL",MB16,MB19)</f>
        <v>562100</v>
      </c>
      <c r="MC8" s="64" t="n">
        <f aca="false">IF('Painel  de Controle'!$E$28="REAL",MC16,MC19)</f>
        <v>562100</v>
      </c>
      <c r="MD8" s="64" t="n">
        <f aca="false">IF('Painel  de Controle'!$E$28="REAL",MD16,MD19)</f>
        <v>562100</v>
      </c>
      <c r="ME8" s="64" t="n">
        <f aca="false">IF('Painel  de Controle'!$E$28="REAL",ME16,ME19)</f>
        <v>562100</v>
      </c>
      <c r="MF8" s="64" t="n">
        <f aca="false">IF('Painel  de Controle'!$E$28="REAL",MF16,MF19)</f>
        <v>562100</v>
      </c>
      <c r="MG8" s="64" t="n">
        <f aca="false">IF('Painel  de Controle'!$E$28="REAL",MG16,MG19)</f>
        <v>957455.867</v>
      </c>
      <c r="MH8" s="64" t="n">
        <f aca="false">IF('Painel  de Controle'!$E$28="REAL",MH16,MH19)</f>
        <v>562100</v>
      </c>
      <c r="MI8" s="64" t="n">
        <f aca="false">IF('Painel  de Controle'!$E$28="REAL",MI16,MI19)</f>
        <v>562100</v>
      </c>
      <c r="MJ8" s="64" t="n">
        <f aca="false">IF('Painel  de Controle'!$E$28="REAL",MJ16,MJ19)</f>
        <v>562100</v>
      </c>
      <c r="MK8" s="64" t="n">
        <f aca="false">IF('Painel  de Controle'!$E$28="REAL",MK16,MK19)</f>
        <v>562100</v>
      </c>
      <c r="ML8" s="64" t="n">
        <f aca="false">IF('Painel  de Controle'!$E$28="REAL",ML16,ML19)</f>
        <v>562100</v>
      </c>
      <c r="MM8" s="64" t="n">
        <f aca="false">IF('Painel  de Controle'!$E$28="REAL",MM16,MM19)</f>
        <v>562100</v>
      </c>
      <c r="MN8" s="64" t="n">
        <f aca="false">IF('Painel  de Controle'!$E$28="REAL",MN16,MN19)</f>
        <v>562100</v>
      </c>
      <c r="MO8" s="64" t="n">
        <f aca="false">IF('Painel  de Controle'!$E$28="REAL",MO16,MO19)</f>
        <v>562100</v>
      </c>
      <c r="MP8" s="64" t="n">
        <f aca="false">IF('Painel  de Controle'!$E$28="REAL",MP16,MP19)</f>
        <v>562100</v>
      </c>
      <c r="MQ8" s="64" t="n">
        <f aca="false">IF('Painel  de Controle'!$E$28="REAL",MQ16,MQ19)</f>
        <v>562100</v>
      </c>
      <c r="MR8" s="64" t="n">
        <f aca="false">IF('Painel  de Controle'!$E$28="REAL",MR16,MR19)</f>
        <v>562100</v>
      </c>
      <c r="MS8" s="64" t="n">
        <f aca="false">IF('Painel  de Controle'!$E$28="REAL",MS16,MS19)</f>
        <v>957455.867</v>
      </c>
      <c r="MT8" s="64" t="n">
        <f aca="false">IF('Painel  de Controle'!$E$28="REAL",MT16,MT19)</f>
        <v>562100</v>
      </c>
      <c r="MU8" s="64" t="n">
        <f aca="false">IF('Painel  de Controle'!$E$28="REAL",MU16,MU19)</f>
        <v>562100</v>
      </c>
      <c r="MV8" s="64" t="n">
        <f aca="false">IF('Painel  de Controle'!$E$28="REAL",MV16,MV19)</f>
        <v>562100</v>
      </c>
      <c r="MW8" s="64" t="n">
        <f aca="false">IF('Painel  de Controle'!$E$28="REAL",MW16,MW19)</f>
        <v>562100</v>
      </c>
      <c r="MX8" s="64" t="n">
        <f aca="false">IF('Painel  de Controle'!$E$28="REAL",MX16,MX19)</f>
        <v>562100</v>
      </c>
      <c r="MY8" s="64" t="n">
        <f aca="false">IF('Painel  de Controle'!$E$28="REAL",MY16,MY19)</f>
        <v>562100</v>
      </c>
      <c r="MZ8" s="64" t="n">
        <f aca="false">IF('Painel  de Controle'!$E$28="REAL",MZ16,MZ19)</f>
        <v>562100</v>
      </c>
      <c r="NA8" s="64" t="n">
        <f aca="false">IF('Painel  de Controle'!$E$28="REAL",NA16,NA19)</f>
        <v>562100</v>
      </c>
      <c r="NB8" s="64" t="n">
        <f aca="false">IF('Painel  de Controle'!$E$28="REAL",NB16,NB19)</f>
        <v>562100</v>
      </c>
      <c r="NC8" s="64" t="n">
        <f aca="false">IF('Painel  de Controle'!$E$28="REAL",NC16,NC19)</f>
        <v>562100</v>
      </c>
      <c r="ND8" s="64" t="n">
        <f aca="false">IF('Painel  de Controle'!$E$28="REAL",ND16,ND19)</f>
        <v>562100</v>
      </c>
      <c r="NE8" s="64" t="n">
        <f aca="false">IF('Painel  de Controle'!$E$28="REAL",NE16,NE19)</f>
        <v>957455.867</v>
      </c>
      <c r="NF8" s="64" t="n">
        <f aca="false">IF('Painel  de Controle'!$E$28="REAL",NF16,NF19)</f>
        <v>562100</v>
      </c>
      <c r="NG8" s="64" t="n">
        <f aca="false">IF('Painel  de Controle'!$E$28="REAL",NG16,NG19)</f>
        <v>562100</v>
      </c>
      <c r="NH8" s="64" t="n">
        <f aca="false">IF('Painel  de Controle'!$E$28="REAL",NH16,NH19)</f>
        <v>562100</v>
      </c>
      <c r="NI8" s="64" t="n">
        <f aca="false">IF('Painel  de Controle'!$E$28="REAL",NI16,NI19)</f>
        <v>562100</v>
      </c>
      <c r="NJ8" s="64" t="n">
        <f aca="false">IF('Painel  de Controle'!$E$28="REAL",NJ16,NJ19)</f>
        <v>562100</v>
      </c>
      <c r="NK8" s="64" t="n">
        <f aca="false">IF('Painel  de Controle'!$E$28="REAL",NK16,NK19)</f>
        <v>562100</v>
      </c>
      <c r="NL8" s="64" t="n">
        <f aca="false">IF('Painel  de Controle'!$E$28="REAL",NL16,NL19)</f>
        <v>562100</v>
      </c>
      <c r="NM8" s="64" t="n">
        <f aca="false">IF('Painel  de Controle'!$E$28="REAL",NM16,NM19)</f>
        <v>562100</v>
      </c>
      <c r="NN8" s="64" t="n">
        <f aca="false">IF('Painel  de Controle'!$E$28="REAL",NN16,NN19)</f>
        <v>562100</v>
      </c>
      <c r="NO8" s="64" t="n">
        <f aca="false">IF('Painel  de Controle'!$E$28="REAL",NO16,NO19)</f>
        <v>562100</v>
      </c>
      <c r="NP8" s="64" t="n">
        <f aca="false">IF('Painel  de Controle'!$E$28="REAL",NP16,NP19)</f>
        <v>562100</v>
      </c>
      <c r="NQ8" s="64" t="n">
        <f aca="false">IF('Painel  de Controle'!$E$28="REAL",NQ16,NQ19)</f>
        <v>957455.867</v>
      </c>
      <c r="NR8" s="64" t="n">
        <f aca="false">IF('Painel  de Controle'!$E$28="REAL",NR16,NR19)</f>
        <v>562100</v>
      </c>
      <c r="NS8" s="64" t="n">
        <f aca="false">IF('Painel  de Controle'!$E$28="REAL",NS16,NS19)</f>
        <v>562100</v>
      </c>
      <c r="NT8" s="64" t="n">
        <f aca="false">IF('Painel  de Controle'!$E$28="REAL",NT16,NT19)</f>
        <v>562100</v>
      </c>
      <c r="NU8" s="64" t="n">
        <f aca="false">IF('Painel  de Controle'!$E$28="REAL",NU16,NU19)</f>
        <v>562100</v>
      </c>
      <c r="NV8" s="64" t="n">
        <f aca="false">IF('Painel  de Controle'!$E$28="REAL",NV16,NV19)</f>
        <v>562100</v>
      </c>
      <c r="NW8" s="64" t="n">
        <f aca="false">IF('Painel  de Controle'!$E$28="REAL",NW16,NW19)</f>
        <v>562100</v>
      </c>
      <c r="NX8" s="64" t="n">
        <f aca="false">IF('Painel  de Controle'!$E$28="REAL",NX16,NX19)</f>
        <v>562100</v>
      </c>
      <c r="NY8" s="64" t="n">
        <f aca="false">IF('Painel  de Controle'!$E$28="REAL",NY16,NY19)</f>
        <v>562100</v>
      </c>
      <c r="NZ8" s="64" t="n">
        <f aca="false">IF('Painel  de Controle'!$E$28="REAL",NZ16,NZ19)</f>
        <v>562100</v>
      </c>
      <c r="OA8" s="64" t="n">
        <f aca="false">IF('Painel  de Controle'!$E$28="REAL",OA16,OA19)</f>
        <v>562100</v>
      </c>
      <c r="OB8" s="64" t="n">
        <f aca="false">IF('Painel  de Controle'!$E$28="REAL",OB16,OB19)</f>
        <v>562100</v>
      </c>
      <c r="OC8" s="64" t="n">
        <f aca="false">IF('Painel  de Controle'!$E$28="REAL",OC16,OC19)</f>
        <v>957455.867</v>
      </c>
      <c r="OD8" s="64" t="n">
        <f aca="false">IF('Painel  de Controle'!$E$28="REAL",OD16,OD19)</f>
        <v>562100</v>
      </c>
      <c r="OE8" s="64" t="n">
        <f aca="false">IF('Painel  de Controle'!$E$28="REAL",OE16,OE19)</f>
        <v>562100</v>
      </c>
      <c r="OF8" s="64" t="n">
        <f aca="false">IF('Painel  de Controle'!$E$28="REAL",OF16,OF19)</f>
        <v>562100</v>
      </c>
      <c r="OG8" s="64" t="n">
        <f aca="false">IF('Painel  de Controle'!$E$28="REAL",OG16,OG19)</f>
        <v>562100</v>
      </c>
      <c r="OH8" s="64" t="n">
        <f aca="false">IF('Painel  de Controle'!$E$28="REAL",OH16,OH19)</f>
        <v>562100</v>
      </c>
      <c r="OI8" s="64" t="n">
        <f aca="false">IF('Painel  de Controle'!$E$28="REAL",OI16,OI19)</f>
        <v>562100</v>
      </c>
      <c r="OJ8" s="64" t="n">
        <f aca="false">IF('Painel  de Controle'!$E$28="REAL",OJ16,OJ19)</f>
        <v>562100</v>
      </c>
      <c r="OK8" s="64" t="n">
        <f aca="false">IF('Painel  de Controle'!$E$28="REAL",OK16,OK19)</f>
        <v>562100</v>
      </c>
      <c r="OL8" s="64" t="n">
        <f aca="false">IF('Painel  de Controle'!$E$28="REAL",OL16,OL19)</f>
        <v>562100</v>
      </c>
      <c r="OM8" s="64" t="n">
        <f aca="false">IF('Painel  de Controle'!$E$28="REAL",OM16,OM19)</f>
        <v>562100</v>
      </c>
      <c r="ON8" s="64" t="n">
        <f aca="false">IF('Painel  de Controle'!$E$28="REAL",ON16,ON19)</f>
        <v>562100</v>
      </c>
      <c r="OO8" s="64" t="n">
        <f aca="false">IF('Painel  de Controle'!$E$28="REAL",OO16,OO19)</f>
        <v>957455.867</v>
      </c>
      <c r="OP8" s="64" t="n">
        <f aca="false">IF('Painel  de Controle'!$E$28="REAL",OP16,OP19)</f>
        <v>562100</v>
      </c>
      <c r="OQ8" s="64" t="n">
        <f aca="false">IF('Painel  de Controle'!$E$28="REAL",OQ16,OQ19)</f>
        <v>562100</v>
      </c>
      <c r="OR8" s="64" t="n">
        <f aca="false">IF('Painel  de Controle'!$E$28="REAL",OR16,OR19)</f>
        <v>562100</v>
      </c>
      <c r="OS8" s="64" t="n">
        <f aca="false">IF('Painel  de Controle'!$E$28="REAL",OS16,OS19)</f>
        <v>562100</v>
      </c>
      <c r="OT8" s="64" t="n">
        <f aca="false">IF('Painel  de Controle'!$E$28="REAL",OT16,OT19)</f>
        <v>562100</v>
      </c>
      <c r="OU8" s="64" t="n">
        <f aca="false">IF('Painel  de Controle'!$E$28="REAL",OU16,OU19)</f>
        <v>562100</v>
      </c>
      <c r="OV8" s="64" t="n">
        <f aca="false">IF('Painel  de Controle'!$E$28="REAL",OV16,OV19)</f>
        <v>562100</v>
      </c>
      <c r="OW8" s="64" t="n">
        <f aca="false">IF('Painel  de Controle'!$E$28="REAL",OW16,OW19)</f>
        <v>562100</v>
      </c>
      <c r="OX8" s="64" t="n">
        <f aca="false">IF('Painel  de Controle'!$E$28="REAL",OX16,OX19)</f>
        <v>562100</v>
      </c>
      <c r="OY8" s="64" t="n">
        <f aca="false">IF('Painel  de Controle'!$E$28="REAL",OY16,OY19)</f>
        <v>562100</v>
      </c>
      <c r="OZ8" s="64" t="n">
        <f aca="false">IF('Painel  de Controle'!$E$28="REAL",OZ16,OZ19)</f>
        <v>562100</v>
      </c>
      <c r="PA8" s="64" t="n">
        <f aca="false">IF('Painel  de Controle'!$E$28="REAL",PA16,PA19)</f>
        <v>957455.867</v>
      </c>
      <c r="PB8" s="64" t="n">
        <f aca="false">IF('Painel  de Controle'!$E$28="REAL",PB16,PB19)</f>
        <v>562100</v>
      </c>
      <c r="PC8" s="64" t="n">
        <f aca="false">IF('Painel  de Controle'!$E$28="REAL",PC16,PC19)</f>
        <v>562100</v>
      </c>
      <c r="PD8" s="64" t="n">
        <f aca="false">IF('Painel  de Controle'!$E$28="REAL",PD16,PD19)</f>
        <v>562100</v>
      </c>
      <c r="PE8" s="64" t="n">
        <f aca="false">IF('Painel  de Controle'!$E$28="REAL",PE16,PE19)</f>
        <v>562100</v>
      </c>
      <c r="PF8" s="64" t="n">
        <f aca="false">IF('Painel  de Controle'!$E$28="REAL",PF16,PF19)</f>
        <v>562100</v>
      </c>
      <c r="PG8" s="64" t="n">
        <f aca="false">IF('Painel  de Controle'!$E$28="REAL",PG16,PG19)</f>
        <v>562100</v>
      </c>
      <c r="PH8" s="64" t="n">
        <f aca="false">IF('Painel  de Controle'!$E$28="REAL",PH16,PH19)</f>
        <v>562100</v>
      </c>
      <c r="PI8" s="64" t="n">
        <f aca="false">IF('Painel  de Controle'!$E$28="REAL",PI16,PI19)</f>
        <v>562100</v>
      </c>
      <c r="PJ8" s="64" t="n">
        <f aca="false">IF('Painel  de Controle'!$E$28="REAL",PJ16,PJ19)</f>
        <v>562100</v>
      </c>
      <c r="PK8" s="64" t="n">
        <f aca="false">IF('Painel  de Controle'!$E$28="REAL",PK16,PK19)</f>
        <v>562100</v>
      </c>
      <c r="PL8" s="64" t="n">
        <f aca="false">IF('Painel  de Controle'!$E$28="REAL",PL16,PL19)</f>
        <v>562100</v>
      </c>
      <c r="PM8" s="64" t="n">
        <f aca="false">IF('Painel  de Controle'!$E$28="REAL",PM16,PM19)</f>
        <v>957455.867</v>
      </c>
      <c r="PN8" s="64" t="n">
        <f aca="false">IF('Painel  de Controle'!$E$28="REAL",PN16,PN19)</f>
        <v>562100</v>
      </c>
      <c r="PO8" s="64" t="n">
        <f aca="false">IF('Painel  de Controle'!$E$28="REAL",PO16,PO19)</f>
        <v>562100</v>
      </c>
      <c r="PP8" s="64" t="n">
        <f aca="false">IF('Painel  de Controle'!$E$28="REAL",PP16,PP19)</f>
        <v>562100</v>
      </c>
      <c r="PQ8" s="64" t="n">
        <f aca="false">IF('Painel  de Controle'!$E$28="REAL",PQ16,PQ19)</f>
        <v>562100</v>
      </c>
      <c r="PR8" s="64" t="n">
        <f aca="false">IF('Painel  de Controle'!$E$28="REAL",PR16,PR19)</f>
        <v>562100</v>
      </c>
      <c r="PS8" s="64" t="n">
        <f aca="false">IF('Painel  de Controle'!$E$28="REAL",PS16,PS19)</f>
        <v>562100</v>
      </c>
      <c r="PT8" s="64" t="n">
        <f aca="false">IF('Painel  de Controle'!$E$28="REAL",PT16,PT19)</f>
        <v>562100</v>
      </c>
      <c r="PU8" s="64" t="n">
        <f aca="false">IF('Painel  de Controle'!$E$28="REAL",PU16,PU19)</f>
        <v>562100</v>
      </c>
      <c r="PV8" s="64" t="n">
        <f aca="false">IF('Painel  de Controle'!$E$28="REAL",PV16,PV19)</f>
        <v>562100</v>
      </c>
      <c r="PW8" s="64" t="n">
        <f aca="false">IF('Painel  de Controle'!$E$28="REAL",PW16,PW19)</f>
        <v>562100</v>
      </c>
      <c r="PX8" s="64" t="n">
        <f aca="false">IF('Painel  de Controle'!$E$28="REAL",PX16,PX19)</f>
        <v>562100</v>
      </c>
      <c r="PY8" s="64" t="n">
        <f aca="false">IF('Painel  de Controle'!$E$28="REAL",PY16,PY19)</f>
        <v>957455.867</v>
      </c>
      <c r="PZ8" s="64" t="n">
        <f aca="false">IF('Painel  de Controle'!$E$28="REAL",PZ16,PZ19)</f>
        <v>562100</v>
      </c>
      <c r="QA8" s="64" t="n">
        <f aca="false">IF('Painel  de Controle'!$E$28="REAL",QA16,QA19)</f>
        <v>562100</v>
      </c>
      <c r="QB8" s="64" t="n">
        <f aca="false">IF('Painel  de Controle'!$E$28="REAL",QB16,QB19)</f>
        <v>562100</v>
      </c>
      <c r="QC8" s="64" t="n">
        <f aca="false">IF('Painel  de Controle'!$E$28="REAL",QC16,QC19)</f>
        <v>562100</v>
      </c>
      <c r="QD8" s="64" t="n">
        <f aca="false">IF('Painel  de Controle'!$E$28="REAL",QD16,QD19)</f>
        <v>562100</v>
      </c>
      <c r="QE8" s="64" t="n">
        <f aca="false">IF('Painel  de Controle'!$E$28="REAL",QE16,QE19)</f>
        <v>562100</v>
      </c>
      <c r="QF8" s="64" t="n">
        <f aca="false">IF('Painel  de Controle'!$E$28="REAL",QF16,QF19)</f>
        <v>562100</v>
      </c>
      <c r="QG8" s="64" t="n">
        <f aca="false">IF('Painel  de Controle'!$E$28="REAL",QG16,QG19)</f>
        <v>562100</v>
      </c>
      <c r="QH8" s="64" t="n">
        <f aca="false">IF('Painel  de Controle'!$E$28="REAL",QH16,QH19)</f>
        <v>562100</v>
      </c>
      <c r="QI8" s="64" t="n">
        <f aca="false">IF('Painel  de Controle'!$E$28="REAL",QI16,QI19)</f>
        <v>562100</v>
      </c>
      <c r="QJ8" s="64" t="n">
        <f aca="false">IF('Painel  de Controle'!$E$28="REAL",QJ16,QJ19)</f>
        <v>562100</v>
      </c>
      <c r="QK8" s="64" t="n">
        <f aca="false">IF('Painel  de Controle'!$E$28="REAL",QK16,QK19)</f>
        <v>957455.867</v>
      </c>
      <c r="QL8" s="64" t="n">
        <f aca="false">IF('Painel  de Controle'!$E$28="REAL",QL16,QL19)</f>
        <v>562100</v>
      </c>
      <c r="QM8" s="64" t="n">
        <f aca="false">IF('Painel  de Controle'!$E$28="REAL",QM16,QM19)</f>
        <v>562100</v>
      </c>
      <c r="QN8" s="64" t="n">
        <f aca="false">IF('Painel  de Controle'!$E$28="REAL",QN16,QN19)</f>
        <v>562100</v>
      </c>
      <c r="QO8" s="64" t="n">
        <f aca="false">IF('Painel  de Controle'!$E$28="REAL",QO16,QO19)</f>
        <v>562100</v>
      </c>
      <c r="QP8" s="64" t="n">
        <f aca="false">IF('Painel  de Controle'!$E$28="REAL",QP16,QP19)</f>
        <v>562100</v>
      </c>
      <c r="QQ8" s="64" t="n">
        <f aca="false">IF('Painel  de Controle'!$E$28="REAL",QQ16,QQ19)</f>
        <v>562100</v>
      </c>
      <c r="QR8" s="64" t="n">
        <f aca="false">IF('Painel  de Controle'!$E$28="REAL",QR16,QR19)</f>
        <v>562100</v>
      </c>
      <c r="QS8" s="64" t="n">
        <f aca="false">IF('Painel  de Controle'!$E$28="REAL",QS16,QS19)</f>
        <v>562100</v>
      </c>
      <c r="QT8" s="64" t="n">
        <f aca="false">IF('Painel  de Controle'!$E$28="REAL",QT16,QT19)</f>
        <v>562100</v>
      </c>
      <c r="QU8" s="64" t="n">
        <f aca="false">IF('Painel  de Controle'!$E$28="REAL",QU16,QU19)</f>
        <v>562100</v>
      </c>
      <c r="QV8" s="64" t="n">
        <f aca="false">IF('Painel  de Controle'!$E$28="REAL",QV16,QV19)</f>
        <v>562100</v>
      </c>
      <c r="QW8" s="64" t="n">
        <f aca="false">IF('Painel  de Controle'!$E$28="REAL",QW16,QW19)</f>
        <v>957455.867</v>
      </c>
      <c r="QX8" s="64" t="n">
        <f aca="false">IF('Painel  de Controle'!$E$28="REAL",QX16,QX19)</f>
        <v>562100</v>
      </c>
      <c r="QY8" s="64" t="n">
        <f aca="false">IF('Painel  de Controle'!$E$28="REAL",QY16,QY19)</f>
        <v>562100</v>
      </c>
      <c r="QZ8" s="64" t="n">
        <f aca="false">IF('Painel  de Controle'!$E$28="REAL",QZ16,QZ19)</f>
        <v>562100</v>
      </c>
      <c r="RA8" s="64" t="n">
        <f aca="false">IF('Painel  de Controle'!$E$28="REAL",RA16,RA19)</f>
        <v>562100</v>
      </c>
      <c r="RB8" s="64" t="n">
        <f aca="false">IF('Painel  de Controle'!$E$28="REAL",RB16,RB19)</f>
        <v>562100</v>
      </c>
      <c r="RC8" s="64" t="n">
        <f aca="false">IF('Painel  de Controle'!$E$28="REAL",RC16,RC19)</f>
        <v>562100</v>
      </c>
      <c r="RD8" s="64" t="n">
        <f aca="false">IF('Painel  de Controle'!$E$28="REAL",RD16,RD19)</f>
        <v>562100</v>
      </c>
      <c r="RE8" s="64" t="n">
        <f aca="false">IF('Painel  de Controle'!$E$28="REAL",RE16,RE19)</f>
        <v>562100</v>
      </c>
      <c r="RF8" s="64" t="n">
        <f aca="false">IF('Painel  de Controle'!$E$28="REAL",RF16,RF19)</f>
        <v>562100</v>
      </c>
      <c r="RG8" s="64" t="n">
        <f aca="false">IF('Painel  de Controle'!$E$28="REAL",RG16,RG19)</f>
        <v>562100</v>
      </c>
      <c r="RH8" s="64" t="n">
        <f aca="false">IF('Painel  de Controle'!$E$28="REAL",RH16,RH19)</f>
        <v>562100</v>
      </c>
    </row>
    <row r="9" customFormat="false" ht="12.75" hidden="false" customHeight="true" outlineLevel="0" collapsed="false">
      <c r="A9" s="44"/>
      <c r="B9" s="204"/>
      <c r="C9" s="205"/>
      <c r="D9" s="205"/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  <c r="IW9" s="206"/>
      <c r="IX9" s="206"/>
      <c r="IY9" s="206"/>
      <c r="IZ9" s="206"/>
      <c r="JA9" s="206"/>
      <c r="JB9" s="206"/>
      <c r="JC9" s="206"/>
      <c r="JD9" s="206"/>
      <c r="JE9" s="206"/>
      <c r="JF9" s="206"/>
      <c r="JG9" s="206"/>
      <c r="JH9" s="206"/>
      <c r="JI9" s="206"/>
      <c r="JJ9" s="206"/>
      <c r="JK9" s="206"/>
      <c r="JL9" s="206"/>
      <c r="JM9" s="206"/>
      <c r="JN9" s="206"/>
      <c r="JO9" s="206"/>
      <c r="JP9" s="206"/>
      <c r="JQ9" s="206"/>
      <c r="JR9" s="206"/>
      <c r="JS9" s="206"/>
      <c r="JT9" s="206"/>
      <c r="JU9" s="206"/>
      <c r="JV9" s="206"/>
      <c r="JW9" s="206"/>
      <c r="JX9" s="206"/>
      <c r="JY9" s="206"/>
      <c r="JZ9" s="206"/>
      <c r="KA9" s="206"/>
      <c r="KB9" s="206"/>
      <c r="KC9" s="206"/>
      <c r="KD9" s="206"/>
      <c r="KE9" s="206"/>
      <c r="KF9" s="206"/>
      <c r="KG9" s="206"/>
      <c r="KH9" s="206"/>
      <c r="KI9" s="206"/>
      <c r="KJ9" s="206"/>
      <c r="KK9" s="206"/>
      <c r="KL9" s="206"/>
      <c r="KM9" s="206"/>
      <c r="KN9" s="206"/>
      <c r="KO9" s="206"/>
      <c r="KP9" s="206"/>
      <c r="KQ9" s="206"/>
      <c r="KR9" s="206"/>
      <c r="KS9" s="206"/>
      <c r="KT9" s="206"/>
      <c r="KU9" s="206"/>
      <c r="KV9" s="206"/>
      <c r="KW9" s="206"/>
      <c r="KX9" s="206"/>
      <c r="KY9" s="206"/>
      <c r="KZ9" s="206"/>
      <c r="LA9" s="206"/>
      <c r="LB9" s="206"/>
      <c r="LC9" s="206"/>
      <c r="LD9" s="206"/>
      <c r="LE9" s="206"/>
      <c r="LF9" s="206"/>
      <c r="LG9" s="206"/>
      <c r="LH9" s="206"/>
      <c r="LI9" s="206"/>
      <c r="LJ9" s="206"/>
      <c r="LK9" s="206"/>
      <c r="LL9" s="206"/>
      <c r="LM9" s="206"/>
      <c r="LN9" s="206"/>
      <c r="LO9" s="206"/>
      <c r="LP9" s="206"/>
      <c r="LQ9" s="206"/>
      <c r="LR9" s="206"/>
      <c r="LS9" s="206"/>
      <c r="LT9" s="206"/>
      <c r="LU9" s="206"/>
      <c r="LV9" s="206"/>
      <c r="LW9" s="206"/>
      <c r="LX9" s="206"/>
      <c r="LY9" s="206"/>
      <c r="LZ9" s="206"/>
      <c r="MA9" s="206"/>
      <c r="MB9" s="206"/>
      <c r="MC9" s="206"/>
      <c r="MD9" s="206"/>
      <c r="ME9" s="206"/>
      <c r="MF9" s="206"/>
      <c r="MG9" s="206"/>
      <c r="MH9" s="206"/>
      <c r="MI9" s="206"/>
      <c r="MJ9" s="206"/>
      <c r="MK9" s="206"/>
      <c r="ML9" s="206"/>
      <c r="MM9" s="206"/>
      <c r="MN9" s="206"/>
      <c r="MO9" s="206"/>
      <c r="MP9" s="206"/>
      <c r="MQ9" s="206"/>
      <c r="MR9" s="206"/>
      <c r="MS9" s="206"/>
      <c r="MT9" s="206"/>
      <c r="MU9" s="206"/>
      <c r="MV9" s="206"/>
      <c r="MW9" s="206"/>
      <c r="MX9" s="206"/>
      <c r="MY9" s="206"/>
      <c r="MZ9" s="206"/>
      <c r="NA9" s="206"/>
      <c r="NB9" s="206"/>
      <c r="NC9" s="206"/>
      <c r="ND9" s="206"/>
      <c r="NE9" s="206"/>
      <c r="NF9" s="206"/>
      <c r="NG9" s="206"/>
      <c r="NH9" s="206"/>
      <c r="NI9" s="206"/>
      <c r="NJ9" s="206"/>
      <c r="NK9" s="206"/>
      <c r="NL9" s="206"/>
      <c r="NM9" s="206"/>
      <c r="NN9" s="206"/>
      <c r="NO9" s="206"/>
      <c r="NP9" s="206"/>
      <c r="NQ9" s="206"/>
      <c r="NR9" s="206"/>
      <c r="NS9" s="206"/>
      <c r="NT9" s="206"/>
      <c r="NU9" s="206"/>
      <c r="NV9" s="206"/>
      <c r="NW9" s="206"/>
      <c r="NX9" s="206"/>
      <c r="NY9" s="206"/>
      <c r="NZ9" s="206"/>
      <c r="OA9" s="206"/>
      <c r="OB9" s="206"/>
      <c r="OC9" s="206"/>
      <c r="OD9" s="206"/>
      <c r="OE9" s="206"/>
      <c r="OF9" s="206"/>
      <c r="OG9" s="206"/>
      <c r="OH9" s="206"/>
      <c r="OI9" s="206"/>
      <c r="OJ9" s="206"/>
      <c r="OK9" s="206"/>
      <c r="OL9" s="206"/>
      <c r="OM9" s="206"/>
      <c r="ON9" s="206"/>
      <c r="OO9" s="206"/>
      <c r="OP9" s="206"/>
      <c r="OQ9" s="206"/>
      <c r="OR9" s="206"/>
      <c r="OS9" s="206"/>
      <c r="OT9" s="206"/>
      <c r="OU9" s="206"/>
      <c r="OV9" s="206"/>
      <c r="OW9" s="206"/>
      <c r="OX9" s="206"/>
      <c r="OY9" s="206"/>
      <c r="OZ9" s="206"/>
      <c r="PA9" s="206"/>
      <c r="PB9" s="206"/>
      <c r="PC9" s="206"/>
      <c r="PD9" s="206"/>
      <c r="PE9" s="206"/>
      <c r="PF9" s="206"/>
      <c r="PG9" s="206"/>
      <c r="PH9" s="206"/>
      <c r="PI9" s="206"/>
      <c r="PJ9" s="206"/>
      <c r="PK9" s="206"/>
      <c r="PL9" s="206"/>
      <c r="PM9" s="206"/>
      <c r="PN9" s="206"/>
      <c r="PO9" s="206"/>
      <c r="PP9" s="206"/>
      <c r="PQ9" s="206"/>
      <c r="PR9" s="206"/>
      <c r="PS9" s="206"/>
      <c r="PT9" s="206"/>
      <c r="PU9" s="206"/>
      <c r="PV9" s="206"/>
      <c r="PW9" s="206"/>
      <c r="PX9" s="206"/>
      <c r="PY9" s="206"/>
      <c r="PZ9" s="206"/>
      <c r="QA9" s="206"/>
      <c r="QB9" s="206"/>
      <c r="QC9" s="206"/>
      <c r="QD9" s="206"/>
      <c r="QE9" s="206"/>
      <c r="QF9" s="206"/>
      <c r="QG9" s="206"/>
      <c r="QH9" s="206"/>
      <c r="QI9" s="206"/>
      <c r="QJ9" s="206"/>
      <c r="QK9" s="206"/>
      <c r="QL9" s="206"/>
      <c r="QM9" s="206"/>
      <c r="QN9" s="206"/>
      <c r="QO9" s="206"/>
      <c r="QP9" s="206"/>
      <c r="QQ9" s="206"/>
      <c r="QR9" s="206"/>
      <c r="QS9" s="206"/>
      <c r="QT9" s="206"/>
      <c r="QU9" s="206"/>
      <c r="QV9" s="206"/>
      <c r="QW9" s="206"/>
      <c r="QX9" s="206"/>
      <c r="QY9" s="206"/>
      <c r="QZ9" s="206"/>
      <c r="RA9" s="206"/>
      <c r="RB9" s="206"/>
      <c r="RC9" s="206"/>
      <c r="RD9" s="206"/>
      <c r="RE9" s="206"/>
      <c r="RF9" s="206"/>
      <c r="RG9" s="206"/>
      <c r="RH9" s="206"/>
    </row>
    <row r="10" customFormat="false" ht="15.75" hidden="false" customHeight="true" outlineLevel="0" collapsed="false">
      <c r="A10" s="44"/>
      <c r="B10" s="209" t="s">
        <v>176</v>
      </c>
      <c r="C10" s="210"/>
      <c r="D10" s="210"/>
      <c r="E10" s="211" t="n">
        <f aca="false">SUM(H10:AQ10)</f>
        <v>776927845</v>
      </c>
      <c r="F10" s="212"/>
      <c r="G10" s="213"/>
      <c r="H10" s="212" t="n">
        <f aca="false">SUM(H7:H8)</f>
        <v>3367234.12</v>
      </c>
      <c r="I10" s="212" t="n">
        <f aca="false">SUM(I7:I8)</f>
        <v>5759310.4848</v>
      </c>
      <c r="J10" s="212" t="n">
        <f aca="false">SUM(J7:J8)</f>
        <v>9020472.9098</v>
      </c>
      <c r="K10" s="212" t="n">
        <f aca="false">SUM(K7:K8)</f>
        <v>8366150.3844</v>
      </c>
      <c r="L10" s="212" t="n">
        <f aca="false">SUM(L7:L8)</f>
        <v>23067457.668</v>
      </c>
      <c r="M10" s="212" t="n">
        <f aca="false">SUM(M7:M8)</f>
        <v>23462813.535</v>
      </c>
      <c r="N10" s="212" t="n">
        <f aca="false">SUM(N7:N8)</f>
        <v>23462813.535</v>
      </c>
      <c r="O10" s="212" t="n">
        <f aca="false">SUM(O7:O8)</f>
        <v>23462813.535</v>
      </c>
      <c r="P10" s="212" t="n">
        <f aca="false">SUM(P7:P8)</f>
        <v>23462813.535</v>
      </c>
      <c r="Q10" s="212" t="n">
        <f aca="false">SUM(Q7:Q8)</f>
        <v>23462813.535</v>
      </c>
      <c r="R10" s="212" t="n">
        <f aca="false">SUM(R7:R8)</f>
        <v>23462813.535</v>
      </c>
      <c r="S10" s="212" t="n">
        <f aca="false">SUM(S7:S8)</f>
        <v>23462813.535</v>
      </c>
      <c r="T10" s="212" t="n">
        <f aca="false">SUM(T7:T8)</f>
        <v>23462813.535</v>
      </c>
      <c r="U10" s="212" t="n">
        <f aca="false">SUM(U7:U8)</f>
        <v>23462813.535</v>
      </c>
      <c r="V10" s="212" t="n">
        <f aca="false">SUM(V7:V8)</f>
        <v>23462813.535</v>
      </c>
      <c r="W10" s="212" t="n">
        <f aca="false">SUM(W7:W8)</f>
        <v>23462813.535</v>
      </c>
      <c r="X10" s="212" t="n">
        <f aca="false">SUM(X7:X8)</f>
        <v>23462813.535</v>
      </c>
      <c r="Y10" s="212" t="n">
        <f aca="false">SUM(Y7:Y8)</f>
        <v>23462813.535</v>
      </c>
      <c r="Z10" s="212" t="n">
        <f aca="false">SUM(Z7:Z8)</f>
        <v>23462813.535</v>
      </c>
      <c r="AA10" s="212" t="n">
        <f aca="false">SUM(AA7:AA8)</f>
        <v>23462813.535</v>
      </c>
      <c r="AB10" s="212" t="n">
        <f aca="false">SUM(AB7:AB8)</f>
        <v>23462813.535</v>
      </c>
      <c r="AC10" s="212" t="n">
        <f aca="false">SUM(AC7:AC8)</f>
        <v>23462813.535</v>
      </c>
      <c r="AD10" s="212" t="n">
        <f aca="false">SUM(AD7:AD8)</f>
        <v>23462813.535</v>
      </c>
      <c r="AE10" s="212" t="n">
        <f aca="false">SUM(AE7:AE8)</f>
        <v>23462813.535</v>
      </c>
      <c r="AF10" s="212" t="n">
        <f aca="false">SUM(AF7:AF8)</f>
        <v>23462813.535</v>
      </c>
      <c r="AG10" s="212" t="n">
        <f aca="false">SUM(AG7:AG8)</f>
        <v>23462813.535</v>
      </c>
      <c r="AH10" s="212" t="n">
        <f aca="false">SUM(AH7:AH8)</f>
        <v>23462813.535</v>
      </c>
      <c r="AI10" s="212" t="n">
        <f aca="false">SUM(AI7:AI8)</f>
        <v>23462813.535</v>
      </c>
      <c r="AJ10" s="212" t="n">
        <f aca="false">SUM(AJ7:AJ8)</f>
        <v>23462813.535</v>
      </c>
      <c r="AK10" s="212" t="n">
        <f aca="false">SUM(AK7:AK8)</f>
        <v>23462813.535</v>
      </c>
      <c r="AL10" s="212" t="n">
        <f aca="false">SUM(AL7:AL8)</f>
        <v>23462813.535</v>
      </c>
      <c r="AM10" s="212" t="n">
        <f aca="false">SUM(AM7:AM8)</f>
        <v>23462813.535</v>
      </c>
      <c r="AN10" s="212" t="n">
        <f aca="false">SUM(AN7:AN8)</f>
        <v>23462813.535</v>
      </c>
      <c r="AO10" s="212" t="n">
        <f aca="false">SUM(AO7:AO8)</f>
        <v>23462813.535</v>
      </c>
      <c r="AP10" s="212" t="n">
        <f aca="false">SUM(AP7:AP8)</f>
        <v>23462813.535</v>
      </c>
      <c r="AQ10" s="212" t="n">
        <f aca="false">SUM(AQ7:AQ8)</f>
        <v>23462813.535</v>
      </c>
      <c r="AR10" s="212" t="n">
        <f aca="false">SUM(AR7:AR8)</f>
        <v>0</v>
      </c>
      <c r="AS10" s="212" t="n">
        <f aca="false">SUM(AS7:AS8)</f>
        <v>0</v>
      </c>
      <c r="AT10" s="212" t="n">
        <f aca="false">SUM(AT7:AT8)</f>
        <v>0</v>
      </c>
      <c r="AU10" s="212" t="n">
        <f aca="false">SUM(AU7:AU8)</f>
        <v>0</v>
      </c>
      <c r="AV10" s="212" t="n">
        <f aca="false">SUM(AV7:AV8)</f>
        <v>0</v>
      </c>
      <c r="AW10" s="212" t="n">
        <f aca="false">SUM(AW7:AW8)</f>
        <v>0</v>
      </c>
      <c r="AX10" s="212" t="n">
        <f aca="false">SUM(AX7:AX8)</f>
        <v>0</v>
      </c>
      <c r="AY10" s="212" t="n">
        <f aca="false">SUM(AY7:AY8)</f>
        <v>0</v>
      </c>
      <c r="AZ10" s="212" t="n">
        <f aca="false">SUM(AZ7:AZ8)</f>
        <v>0</v>
      </c>
      <c r="BA10" s="212" t="n">
        <f aca="false">SUM(BA7:BA8)</f>
        <v>0</v>
      </c>
      <c r="BB10" s="212" t="n">
        <f aca="false">SUM(BB7:BB8)</f>
        <v>0</v>
      </c>
      <c r="BC10" s="212" t="n">
        <f aca="false">SUM(BC7:BC8)</f>
        <v>0</v>
      </c>
      <c r="BD10" s="212" t="n">
        <f aca="false">SUM(BD7:BD8)</f>
        <v>3367234.12</v>
      </c>
      <c r="BE10" s="212" t="n">
        <f aca="false">SUM(BE7:BE8)</f>
        <v>479942.5404</v>
      </c>
      <c r="BF10" s="212" t="n">
        <f aca="false">SUM(BF7:BF8)</f>
        <v>479942.5404</v>
      </c>
      <c r="BG10" s="212" t="n">
        <f aca="false">SUM(BG7:BG8)</f>
        <v>479942.5404</v>
      </c>
      <c r="BH10" s="212" t="n">
        <f aca="false">SUM(BH7:BH8)</f>
        <v>479942.5404</v>
      </c>
      <c r="BI10" s="212" t="n">
        <f aca="false">SUM(BI7:BI8)</f>
        <v>479942.5404</v>
      </c>
      <c r="BJ10" s="212" t="n">
        <f aca="false">SUM(BJ7:BJ8)</f>
        <v>479942.5404</v>
      </c>
      <c r="BK10" s="212" t="n">
        <f aca="false">SUM(BK7:BK8)</f>
        <v>479942.5404</v>
      </c>
      <c r="BL10" s="212" t="n">
        <f aca="false">SUM(BL7:BL8)</f>
        <v>479942.5404</v>
      </c>
      <c r="BM10" s="212" t="n">
        <f aca="false">SUM(BM7:BM8)</f>
        <v>479942.5404</v>
      </c>
      <c r="BN10" s="212" t="n">
        <f aca="false">SUM(BN7:BN8)</f>
        <v>479942.5404</v>
      </c>
      <c r="BO10" s="212" t="n">
        <f aca="false">SUM(BO7:BO8)</f>
        <v>479942.5404</v>
      </c>
      <c r="BP10" s="212" t="n">
        <f aca="false">SUM(BP7:BP8)</f>
        <v>479942.5404</v>
      </c>
      <c r="BQ10" s="212" t="n">
        <f aca="false">SUM(BQ7:BQ8)</f>
        <v>830672.6516</v>
      </c>
      <c r="BR10" s="212" t="n">
        <f aca="false">SUM(BR7:BR8)</f>
        <v>744527.2962</v>
      </c>
      <c r="BS10" s="212" t="n">
        <f aca="false">SUM(BS7:BS8)</f>
        <v>744527.2962</v>
      </c>
      <c r="BT10" s="212" t="n">
        <f aca="false">SUM(BT7:BT8)</f>
        <v>744527.2962</v>
      </c>
      <c r="BU10" s="212" t="n">
        <f aca="false">SUM(BU7:BU8)</f>
        <v>744527.2962</v>
      </c>
      <c r="BV10" s="212" t="n">
        <f aca="false">SUM(BV7:BV8)</f>
        <v>744527.2962</v>
      </c>
      <c r="BW10" s="212" t="n">
        <f aca="false">SUM(BW7:BW8)</f>
        <v>744527.2962</v>
      </c>
      <c r="BX10" s="212" t="n">
        <f aca="false">SUM(BX7:BX8)</f>
        <v>744527.2962</v>
      </c>
      <c r="BY10" s="212" t="n">
        <f aca="false">SUM(BY7:BY8)</f>
        <v>744527.2962</v>
      </c>
      <c r="BZ10" s="212" t="n">
        <f aca="false">SUM(BZ7:BZ8)</f>
        <v>744527.2962</v>
      </c>
      <c r="CA10" s="212" t="n">
        <f aca="false">SUM(CA7:CA8)</f>
        <v>744527.2962</v>
      </c>
      <c r="CB10" s="212" t="n">
        <f aca="false">SUM(CB7:CB8)</f>
        <v>744527.2962</v>
      </c>
      <c r="CC10" s="212" t="n">
        <f aca="false">SUM(CC7:CC8)</f>
        <v>697179.1987</v>
      </c>
      <c r="CD10" s="212" t="n">
        <f aca="false">SUM(CD7:CD8)</f>
        <v>697179.1987</v>
      </c>
      <c r="CE10" s="212" t="n">
        <f aca="false">SUM(CE7:CE8)</f>
        <v>697179.1987</v>
      </c>
      <c r="CF10" s="212" t="n">
        <f aca="false">SUM(CF7:CF8)</f>
        <v>697179.1987</v>
      </c>
      <c r="CG10" s="212" t="n">
        <f aca="false">SUM(CG7:CG8)</f>
        <v>697179.1987</v>
      </c>
      <c r="CH10" s="212" t="n">
        <f aca="false">SUM(CH7:CH8)</f>
        <v>697179.1987</v>
      </c>
      <c r="CI10" s="212" t="n">
        <f aca="false">SUM(CI7:CI8)</f>
        <v>697179.1987</v>
      </c>
      <c r="CJ10" s="212" t="n">
        <f aca="false">SUM(CJ7:CJ8)</f>
        <v>697179.1987</v>
      </c>
      <c r="CK10" s="212" t="n">
        <f aca="false">SUM(CK7:CK8)</f>
        <v>697179.1987</v>
      </c>
      <c r="CL10" s="212" t="n">
        <f aca="false">SUM(CL7:CL8)</f>
        <v>697179.1987</v>
      </c>
      <c r="CM10" s="212" t="n">
        <f aca="false">SUM(CM7:CM8)</f>
        <v>697179.1987</v>
      </c>
      <c r="CN10" s="212" t="n">
        <f aca="false">SUM(CN7:CN8)</f>
        <v>697179.1987</v>
      </c>
      <c r="CO10" s="212" t="n">
        <f aca="false">SUM(CO7:CO8)</f>
        <v>1922288.139</v>
      </c>
      <c r="CP10" s="212" t="n">
        <f aca="false">SUM(CP7:CP8)</f>
        <v>1922288.139</v>
      </c>
      <c r="CQ10" s="212" t="n">
        <f aca="false">SUM(CQ7:CQ8)</f>
        <v>1922288.139</v>
      </c>
      <c r="CR10" s="212" t="n">
        <f aca="false">SUM(CR7:CR8)</f>
        <v>1922288.139</v>
      </c>
      <c r="CS10" s="212" t="n">
        <f aca="false">SUM(CS7:CS8)</f>
        <v>1922288.139</v>
      </c>
      <c r="CT10" s="212" t="n">
        <f aca="false">SUM(CT7:CT8)</f>
        <v>1922288.139</v>
      </c>
      <c r="CU10" s="212" t="n">
        <f aca="false">SUM(CU7:CU8)</f>
        <v>1922288.139</v>
      </c>
      <c r="CV10" s="212" t="n">
        <f aca="false">SUM(CV7:CV8)</f>
        <v>1922288.139</v>
      </c>
      <c r="CW10" s="212" t="n">
        <f aca="false">SUM(CW7:CW8)</f>
        <v>1922288.139</v>
      </c>
      <c r="CX10" s="212" t="n">
        <f aca="false">SUM(CX7:CX8)</f>
        <v>1922288.139</v>
      </c>
      <c r="CY10" s="212" t="n">
        <f aca="false">SUM(CY7:CY8)</f>
        <v>1922288.139</v>
      </c>
      <c r="CZ10" s="212" t="n">
        <f aca="false">SUM(CZ7:CZ8)</f>
        <v>1922288.139</v>
      </c>
      <c r="DA10" s="212" t="n">
        <f aca="false">SUM(DA7:DA8)</f>
        <v>2317644.006</v>
      </c>
      <c r="DB10" s="212" t="n">
        <f aca="false">SUM(DB7:DB8)</f>
        <v>1922288.139</v>
      </c>
      <c r="DC10" s="212" t="n">
        <f aca="false">SUM(DC7:DC8)</f>
        <v>1922288.139</v>
      </c>
      <c r="DD10" s="212" t="n">
        <f aca="false">SUM(DD7:DD8)</f>
        <v>1922288.139</v>
      </c>
      <c r="DE10" s="212" t="n">
        <f aca="false">SUM(DE7:DE8)</f>
        <v>1922288.139</v>
      </c>
      <c r="DF10" s="212" t="n">
        <f aca="false">SUM(DF7:DF8)</f>
        <v>1922288.139</v>
      </c>
      <c r="DG10" s="212" t="n">
        <f aca="false">SUM(DG7:DG8)</f>
        <v>1922288.139</v>
      </c>
      <c r="DH10" s="212" t="n">
        <f aca="false">SUM(DH7:DH8)</f>
        <v>1922288.139</v>
      </c>
      <c r="DI10" s="212" t="n">
        <f aca="false">SUM(DI7:DI8)</f>
        <v>1922288.139</v>
      </c>
      <c r="DJ10" s="212" t="n">
        <f aca="false">SUM(DJ7:DJ8)</f>
        <v>1922288.139</v>
      </c>
      <c r="DK10" s="212" t="n">
        <f aca="false">SUM(DK7:DK8)</f>
        <v>1922288.139</v>
      </c>
      <c r="DL10" s="212" t="n">
        <f aca="false">SUM(DL7:DL8)</f>
        <v>1922288.139</v>
      </c>
      <c r="DM10" s="212" t="n">
        <f aca="false">SUM(DM7:DM8)</f>
        <v>2317644.006</v>
      </c>
      <c r="DN10" s="212" t="n">
        <f aca="false">SUM(DN7:DN8)</f>
        <v>1922288.139</v>
      </c>
      <c r="DO10" s="212" t="n">
        <f aca="false">SUM(DO7:DO8)</f>
        <v>1922288.139</v>
      </c>
      <c r="DP10" s="212" t="n">
        <f aca="false">SUM(DP7:DP8)</f>
        <v>1922288.139</v>
      </c>
      <c r="DQ10" s="212" t="n">
        <f aca="false">SUM(DQ7:DQ8)</f>
        <v>1922288.139</v>
      </c>
      <c r="DR10" s="212" t="n">
        <f aca="false">SUM(DR7:DR8)</f>
        <v>1922288.139</v>
      </c>
      <c r="DS10" s="212" t="n">
        <f aca="false">SUM(DS7:DS8)</f>
        <v>1922288.139</v>
      </c>
      <c r="DT10" s="212" t="n">
        <f aca="false">SUM(DT7:DT8)</f>
        <v>1922288.139</v>
      </c>
      <c r="DU10" s="212" t="n">
        <f aca="false">SUM(DU7:DU8)</f>
        <v>1922288.139</v>
      </c>
      <c r="DV10" s="212" t="n">
        <f aca="false">SUM(DV7:DV8)</f>
        <v>1922288.139</v>
      </c>
      <c r="DW10" s="212" t="n">
        <f aca="false">SUM(DW7:DW8)</f>
        <v>1922288.139</v>
      </c>
      <c r="DX10" s="212" t="n">
        <f aca="false">SUM(DX7:DX8)</f>
        <v>1922288.139</v>
      </c>
      <c r="DY10" s="212" t="n">
        <f aca="false">SUM(DY7:DY8)</f>
        <v>2317644.006</v>
      </c>
      <c r="DZ10" s="212" t="n">
        <f aca="false">SUM(DZ7:DZ8)</f>
        <v>1922288.139</v>
      </c>
      <c r="EA10" s="212" t="n">
        <f aca="false">SUM(EA7:EA8)</f>
        <v>1922288.139</v>
      </c>
      <c r="EB10" s="212" t="n">
        <f aca="false">SUM(EB7:EB8)</f>
        <v>1922288.139</v>
      </c>
      <c r="EC10" s="212" t="n">
        <f aca="false">SUM(EC7:EC8)</f>
        <v>1922288.139</v>
      </c>
      <c r="ED10" s="212" t="n">
        <f aca="false">SUM(ED7:ED8)</f>
        <v>1922288.139</v>
      </c>
      <c r="EE10" s="212" t="n">
        <f aca="false">SUM(EE7:EE8)</f>
        <v>1922288.139</v>
      </c>
      <c r="EF10" s="212" t="n">
        <f aca="false">SUM(EF7:EF8)</f>
        <v>1922288.139</v>
      </c>
      <c r="EG10" s="212" t="n">
        <f aca="false">SUM(EG7:EG8)</f>
        <v>1922288.139</v>
      </c>
      <c r="EH10" s="212" t="n">
        <f aca="false">SUM(EH7:EH8)</f>
        <v>1922288.139</v>
      </c>
      <c r="EI10" s="212" t="n">
        <f aca="false">SUM(EI7:EI8)</f>
        <v>1922288.139</v>
      </c>
      <c r="EJ10" s="212" t="n">
        <f aca="false">SUM(EJ7:EJ8)</f>
        <v>1922288.139</v>
      </c>
      <c r="EK10" s="212" t="n">
        <f aca="false">SUM(EK7:EK8)</f>
        <v>2317644.006</v>
      </c>
      <c r="EL10" s="212" t="n">
        <f aca="false">SUM(EL7:EL8)</f>
        <v>1922288.139</v>
      </c>
      <c r="EM10" s="212" t="n">
        <f aca="false">SUM(EM7:EM8)</f>
        <v>1922288.139</v>
      </c>
      <c r="EN10" s="212" t="n">
        <f aca="false">SUM(EN7:EN8)</f>
        <v>1922288.139</v>
      </c>
      <c r="EO10" s="212" t="n">
        <f aca="false">SUM(EO7:EO8)</f>
        <v>1922288.139</v>
      </c>
      <c r="EP10" s="212" t="n">
        <f aca="false">SUM(EP7:EP8)</f>
        <v>1922288.139</v>
      </c>
      <c r="EQ10" s="212" t="n">
        <f aca="false">SUM(EQ7:EQ8)</f>
        <v>1922288.139</v>
      </c>
      <c r="ER10" s="212" t="n">
        <f aca="false">SUM(ER7:ER8)</f>
        <v>1922288.139</v>
      </c>
      <c r="ES10" s="212" t="n">
        <f aca="false">SUM(ES7:ES8)</f>
        <v>1922288.139</v>
      </c>
      <c r="ET10" s="212" t="n">
        <f aca="false">SUM(ET7:ET8)</f>
        <v>1922288.139</v>
      </c>
      <c r="EU10" s="212" t="n">
        <f aca="false">SUM(EU7:EU8)</f>
        <v>1922288.139</v>
      </c>
      <c r="EV10" s="212" t="n">
        <f aca="false">SUM(EV7:EV8)</f>
        <v>1922288.139</v>
      </c>
      <c r="EW10" s="212" t="n">
        <f aca="false">SUM(EW7:EW8)</f>
        <v>2317644.006</v>
      </c>
      <c r="EX10" s="212" t="n">
        <f aca="false">SUM(EX7:EX8)</f>
        <v>1922288.139</v>
      </c>
      <c r="EY10" s="212" t="n">
        <f aca="false">SUM(EY7:EY8)</f>
        <v>1922288.139</v>
      </c>
      <c r="EZ10" s="212" t="n">
        <f aca="false">SUM(EZ7:EZ8)</f>
        <v>1922288.139</v>
      </c>
      <c r="FA10" s="212" t="n">
        <f aca="false">SUM(FA7:FA8)</f>
        <v>1922288.139</v>
      </c>
      <c r="FB10" s="212" t="n">
        <f aca="false">SUM(FB7:FB8)</f>
        <v>1922288.139</v>
      </c>
      <c r="FC10" s="212" t="n">
        <f aca="false">SUM(FC7:FC8)</f>
        <v>1922288.139</v>
      </c>
      <c r="FD10" s="212" t="n">
        <f aca="false">SUM(FD7:FD8)</f>
        <v>1922288.139</v>
      </c>
      <c r="FE10" s="212" t="n">
        <f aca="false">SUM(FE7:FE8)</f>
        <v>1922288.139</v>
      </c>
      <c r="FF10" s="212" t="n">
        <f aca="false">SUM(FF7:FF8)</f>
        <v>1922288.139</v>
      </c>
      <c r="FG10" s="212" t="n">
        <f aca="false">SUM(FG7:FG8)</f>
        <v>1922288.139</v>
      </c>
      <c r="FH10" s="212" t="n">
        <f aca="false">SUM(FH7:FH8)</f>
        <v>1922288.139</v>
      </c>
      <c r="FI10" s="212" t="n">
        <f aca="false">SUM(FI7:FI8)</f>
        <v>2317644.006</v>
      </c>
      <c r="FJ10" s="212" t="n">
        <f aca="false">SUM(FJ7:FJ8)</f>
        <v>1922288.139</v>
      </c>
      <c r="FK10" s="212" t="n">
        <f aca="false">SUM(FK7:FK8)</f>
        <v>1922288.139</v>
      </c>
      <c r="FL10" s="212" t="n">
        <f aca="false">SUM(FL7:FL8)</f>
        <v>1922288.139</v>
      </c>
      <c r="FM10" s="212" t="n">
        <f aca="false">SUM(FM7:FM8)</f>
        <v>1922288.139</v>
      </c>
      <c r="FN10" s="212" t="n">
        <f aca="false">SUM(FN7:FN8)</f>
        <v>1922288.139</v>
      </c>
      <c r="FO10" s="212" t="n">
        <f aca="false">SUM(FO7:FO8)</f>
        <v>1922288.139</v>
      </c>
      <c r="FP10" s="212" t="n">
        <f aca="false">SUM(FP7:FP8)</f>
        <v>1922288.139</v>
      </c>
      <c r="FQ10" s="212" t="n">
        <f aca="false">SUM(FQ7:FQ8)</f>
        <v>1922288.139</v>
      </c>
      <c r="FR10" s="212" t="n">
        <f aca="false">SUM(FR7:FR8)</f>
        <v>1922288.139</v>
      </c>
      <c r="FS10" s="212" t="n">
        <f aca="false">SUM(FS7:FS8)</f>
        <v>1922288.139</v>
      </c>
      <c r="FT10" s="212" t="n">
        <f aca="false">SUM(FT7:FT8)</f>
        <v>1922288.139</v>
      </c>
      <c r="FU10" s="212" t="n">
        <f aca="false">SUM(FU7:FU8)</f>
        <v>2317644.006</v>
      </c>
      <c r="FV10" s="212" t="n">
        <f aca="false">SUM(FV7:FV8)</f>
        <v>1922288.139</v>
      </c>
      <c r="FW10" s="212" t="n">
        <f aca="false">SUM(FW7:FW8)</f>
        <v>1922288.139</v>
      </c>
      <c r="FX10" s="212" t="n">
        <f aca="false">SUM(FX7:FX8)</f>
        <v>1922288.139</v>
      </c>
      <c r="FY10" s="212" t="n">
        <f aca="false">SUM(FY7:FY8)</f>
        <v>1922288.139</v>
      </c>
      <c r="FZ10" s="212" t="n">
        <f aca="false">SUM(FZ7:FZ8)</f>
        <v>1922288.139</v>
      </c>
      <c r="GA10" s="212" t="n">
        <f aca="false">SUM(GA7:GA8)</f>
        <v>1922288.139</v>
      </c>
      <c r="GB10" s="212" t="n">
        <f aca="false">SUM(GB7:GB8)</f>
        <v>1922288.139</v>
      </c>
      <c r="GC10" s="212" t="n">
        <f aca="false">SUM(GC7:GC8)</f>
        <v>1922288.139</v>
      </c>
      <c r="GD10" s="212" t="n">
        <f aca="false">SUM(GD7:GD8)</f>
        <v>1922288.139</v>
      </c>
      <c r="GE10" s="212" t="n">
        <f aca="false">SUM(GE7:GE8)</f>
        <v>1922288.139</v>
      </c>
      <c r="GF10" s="212" t="n">
        <f aca="false">SUM(GF7:GF8)</f>
        <v>1922288.139</v>
      </c>
      <c r="GG10" s="212" t="n">
        <f aca="false">SUM(GG7:GG8)</f>
        <v>2317644.006</v>
      </c>
      <c r="GH10" s="212" t="n">
        <f aca="false">SUM(GH7:GH8)</f>
        <v>1922288.139</v>
      </c>
      <c r="GI10" s="212" t="n">
        <f aca="false">SUM(GI7:GI8)</f>
        <v>1922288.139</v>
      </c>
      <c r="GJ10" s="212" t="n">
        <f aca="false">SUM(GJ7:GJ8)</f>
        <v>1922288.139</v>
      </c>
      <c r="GK10" s="212" t="n">
        <f aca="false">SUM(GK7:GK8)</f>
        <v>1922288.139</v>
      </c>
      <c r="GL10" s="212" t="n">
        <f aca="false">SUM(GL7:GL8)</f>
        <v>1922288.139</v>
      </c>
      <c r="GM10" s="212" t="n">
        <f aca="false">SUM(GM7:GM8)</f>
        <v>1922288.139</v>
      </c>
      <c r="GN10" s="212" t="n">
        <f aca="false">SUM(GN7:GN8)</f>
        <v>1922288.139</v>
      </c>
      <c r="GO10" s="212" t="n">
        <f aca="false">SUM(GO7:GO8)</f>
        <v>1922288.139</v>
      </c>
      <c r="GP10" s="212" t="n">
        <f aca="false">SUM(GP7:GP8)</f>
        <v>1922288.139</v>
      </c>
      <c r="GQ10" s="212" t="n">
        <f aca="false">SUM(GQ7:GQ8)</f>
        <v>1922288.139</v>
      </c>
      <c r="GR10" s="212" t="n">
        <f aca="false">SUM(GR7:GR8)</f>
        <v>1922288.139</v>
      </c>
      <c r="GS10" s="212" t="n">
        <f aca="false">SUM(GS7:GS8)</f>
        <v>2317644.006</v>
      </c>
      <c r="GT10" s="212" t="n">
        <f aca="false">SUM(GT7:GT8)</f>
        <v>1922288.139</v>
      </c>
      <c r="GU10" s="212" t="n">
        <f aca="false">SUM(GU7:GU8)</f>
        <v>1922288.139</v>
      </c>
      <c r="GV10" s="212" t="n">
        <f aca="false">SUM(GV7:GV8)</f>
        <v>1922288.139</v>
      </c>
      <c r="GW10" s="212" t="n">
        <f aca="false">SUM(GW7:GW8)</f>
        <v>1922288.139</v>
      </c>
      <c r="GX10" s="212" t="n">
        <f aca="false">SUM(GX7:GX8)</f>
        <v>1922288.139</v>
      </c>
      <c r="GY10" s="212" t="n">
        <f aca="false">SUM(GY7:GY8)</f>
        <v>1922288.139</v>
      </c>
      <c r="GZ10" s="212" t="n">
        <f aca="false">SUM(GZ7:GZ8)</f>
        <v>1922288.139</v>
      </c>
      <c r="HA10" s="212" t="n">
        <f aca="false">SUM(HA7:HA8)</f>
        <v>1922288.139</v>
      </c>
      <c r="HB10" s="212" t="n">
        <f aca="false">SUM(HB7:HB8)</f>
        <v>1922288.139</v>
      </c>
      <c r="HC10" s="212" t="n">
        <f aca="false">SUM(HC7:HC8)</f>
        <v>1922288.139</v>
      </c>
      <c r="HD10" s="212" t="n">
        <f aca="false">SUM(HD7:HD8)</f>
        <v>1922288.139</v>
      </c>
      <c r="HE10" s="212" t="n">
        <f aca="false">SUM(HE7:HE8)</f>
        <v>2317644.006</v>
      </c>
      <c r="HF10" s="212" t="n">
        <f aca="false">SUM(HF7:HF8)</f>
        <v>1922288.139</v>
      </c>
      <c r="HG10" s="212" t="n">
        <f aca="false">SUM(HG7:HG8)</f>
        <v>1922288.139</v>
      </c>
      <c r="HH10" s="212" t="n">
        <f aca="false">SUM(HH7:HH8)</f>
        <v>1922288.139</v>
      </c>
      <c r="HI10" s="212" t="n">
        <f aca="false">SUM(HI7:HI8)</f>
        <v>1922288.139</v>
      </c>
      <c r="HJ10" s="212" t="n">
        <f aca="false">SUM(HJ7:HJ8)</f>
        <v>1922288.139</v>
      </c>
      <c r="HK10" s="212" t="n">
        <f aca="false">SUM(HK7:HK8)</f>
        <v>1922288.139</v>
      </c>
      <c r="HL10" s="212" t="n">
        <f aca="false">SUM(HL7:HL8)</f>
        <v>1922288.139</v>
      </c>
      <c r="HM10" s="212" t="n">
        <f aca="false">SUM(HM7:HM8)</f>
        <v>1922288.139</v>
      </c>
      <c r="HN10" s="212" t="n">
        <f aca="false">SUM(HN7:HN8)</f>
        <v>1922288.139</v>
      </c>
      <c r="HO10" s="212" t="n">
        <f aca="false">SUM(HO7:HO8)</f>
        <v>1922288.139</v>
      </c>
      <c r="HP10" s="212" t="n">
        <f aca="false">SUM(HP7:HP8)</f>
        <v>1922288.139</v>
      </c>
      <c r="HQ10" s="212" t="n">
        <f aca="false">SUM(HQ7:HQ8)</f>
        <v>2317644.006</v>
      </c>
      <c r="HR10" s="212" t="n">
        <f aca="false">SUM(HR7:HR8)</f>
        <v>1922288.139</v>
      </c>
      <c r="HS10" s="212" t="n">
        <f aca="false">SUM(HS7:HS8)</f>
        <v>1922288.139</v>
      </c>
      <c r="HT10" s="212" t="n">
        <f aca="false">SUM(HT7:HT8)</f>
        <v>1922288.139</v>
      </c>
      <c r="HU10" s="212" t="n">
        <f aca="false">SUM(HU7:HU8)</f>
        <v>1922288.139</v>
      </c>
      <c r="HV10" s="212" t="n">
        <f aca="false">SUM(HV7:HV8)</f>
        <v>1922288.139</v>
      </c>
      <c r="HW10" s="212" t="n">
        <f aca="false">SUM(HW7:HW8)</f>
        <v>1922288.139</v>
      </c>
      <c r="HX10" s="212" t="n">
        <f aca="false">SUM(HX7:HX8)</f>
        <v>1922288.139</v>
      </c>
      <c r="HY10" s="212" t="n">
        <f aca="false">SUM(HY7:HY8)</f>
        <v>1922288.139</v>
      </c>
      <c r="HZ10" s="212" t="n">
        <f aca="false">SUM(HZ7:HZ8)</f>
        <v>1922288.139</v>
      </c>
      <c r="IA10" s="212" t="n">
        <f aca="false">SUM(IA7:IA8)</f>
        <v>1922288.139</v>
      </c>
      <c r="IB10" s="212" t="n">
        <f aca="false">SUM(IB7:IB8)</f>
        <v>1922288.139</v>
      </c>
      <c r="IC10" s="212" t="n">
        <f aca="false">SUM(IC7:IC8)</f>
        <v>2317644.006</v>
      </c>
      <c r="ID10" s="212" t="n">
        <f aca="false">SUM(ID7:ID8)</f>
        <v>1922288.139</v>
      </c>
      <c r="IE10" s="212" t="n">
        <f aca="false">SUM(IE7:IE8)</f>
        <v>1922288.139</v>
      </c>
      <c r="IF10" s="212" t="n">
        <f aca="false">SUM(IF7:IF8)</f>
        <v>1922288.139</v>
      </c>
      <c r="IG10" s="212" t="n">
        <f aca="false">SUM(IG7:IG8)</f>
        <v>1922288.139</v>
      </c>
      <c r="IH10" s="212" t="n">
        <f aca="false">SUM(IH7:IH8)</f>
        <v>1922288.139</v>
      </c>
      <c r="II10" s="212" t="n">
        <f aca="false">SUM(II7:II8)</f>
        <v>1922288.139</v>
      </c>
      <c r="IJ10" s="212" t="n">
        <f aca="false">SUM(IJ7:IJ8)</f>
        <v>1922288.139</v>
      </c>
      <c r="IK10" s="212" t="n">
        <f aca="false">SUM(IK7:IK8)</f>
        <v>1922288.139</v>
      </c>
      <c r="IL10" s="212" t="n">
        <f aca="false">SUM(IL7:IL8)</f>
        <v>1922288.139</v>
      </c>
      <c r="IM10" s="212" t="n">
        <f aca="false">SUM(IM7:IM8)</f>
        <v>1922288.139</v>
      </c>
      <c r="IN10" s="212" t="n">
        <f aca="false">SUM(IN7:IN8)</f>
        <v>1922288.139</v>
      </c>
      <c r="IO10" s="212" t="n">
        <f aca="false">SUM(IO7:IO8)</f>
        <v>2317644.006</v>
      </c>
      <c r="IP10" s="212" t="n">
        <f aca="false">SUM(IP7:IP8)</f>
        <v>1922288.139</v>
      </c>
      <c r="IQ10" s="212" t="n">
        <f aca="false">SUM(IQ7:IQ8)</f>
        <v>1922288.139</v>
      </c>
      <c r="IR10" s="212" t="n">
        <f aca="false">SUM(IR7:IR8)</f>
        <v>1922288.139</v>
      </c>
      <c r="IS10" s="212" t="n">
        <f aca="false">SUM(IS7:IS8)</f>
        <v>1922288.139</v>
      </c>
      <c r="IT10" s="212" t="n">
        <f aca="false">SUM(IT7:IT8)</f>
        <v>1922288.139</v>
      </c>
      <c r="IU10" s="212" t="n">
        <f aca="false">SUM(IU7:IU8)</f>
        <v>1922288.139</v>
      </c>
      <c r="IV10" s="212" t="n">
        <f aca="false">SUM(IV7:IV8)</f>
        <v>1922288.139</v>
      </c>
      <c r="IW10" s="212" t="n">
        <f aca="false">SUM(IW7:IW8)</f>
        <v>1922288.139</v>
      </c>
      <c r="IX10" s="212" t="n">
        <f aca="false">SUM(IX7:IX8)</f>
        <v>1922288.139</v>
      </c>
      <c r="IY10" s="212" t="n">
        <f aca="false">SUM(IY7:IY8)</f>
        <v>1922288.139</v>
      </c>
      <c r="IZ10" s="212" t="n">
        <f aca="false">SUM(IZ7:IZ8)</f>
        <v>1922288.139</v>
      </c>
      <c r="JA10" s="212" t="n">
        <f aca="false">SUM(JA7:JA8)</f>
        <v>2317644.006</v>
      </c>
      <c r="JB10" s="212" t="n">
        <f aca="false">SUM(JB7:JB8)</f>
        <v>1922288.139</v>
      </c>
      <c r="JC10" s="212" t="n">
        <f aca="false">SUM(JC7:JC8)</f>
        <v>1922288.139</v>
      </c>
      <c r="JD10" s="212" t="n">
        <f aca="false">SUM(JD7:JD8)</f>
        <v>1922288.139</v>
      </c>
      <c r="JE10" s="212" t="n">
        <f aca="false">SUM(JE7:JE8)</f>
        <v>1922288.139</v>
      </c>
      <c r="JF10" s="212" t="n">
        <f aca="false">SUM(JF7:JF8)</f>
        <v>1922288.139</v>
      </c>
      <c r="JG10" s="212" t="n">
        <f aca="false">SUM(JG7:JG8)</f>
        <v>1922288.139</v>
      </c>
      <c r="JH10" s="212" t="n">
        <f aca="false">SUM(JH7:JH8)</f>
        <v>1922288.139</v>
      </c>
      <c r="JI10" s="212" t="n">
        <f aca="false">SUM(JI7:JI8)</f>
        <v>1922288.139</v>
      </c>
      <c r="JJ10" s="212" t="n">
        <f aca="false">SUM(JJ7:JJ8)</f>
        <v>1922288.139</v>
      </c>
      <c r="JK10" s="212" t="n">
        <f aca="false">SUM(JK7:JK8)</f>
        <v>1922288.139</v>
      </c>
      <c r="JL10" s="212" t="n">
        <f aca="false">SUM(JL7:JL8)</f>
        <v>1922288.139</v>
      </c>
      <c r="JM10" s="212" t="n">
        <f aca="false">SUM(JM7:JM8)</f>
        <v>2317644.006</v>
      </c>
      <c r="JN10" s="212" t="n">
        <f aca="false">SUM(JN7:JN8)</f>
        <v>1922288.139</v>
      </c>
      <c r="JO10" s="212" t="n">
        <f aca="false">SUM(JO7:JO8)</f>
        <v>1922288.139</v>
      </c>
      <c r="JP10" s="212" t="n">
        <f aca="false">SUM(JP7:JP8)</f>
        <v>1922288.139</v>
      </c>
      <c r="JQ10" s="212" t="n">
        <f aca="false">SUM(JQ7:JQ8)</f>
        <v>1922288.139</v>
      </c>
      <c r="JR10" s="212" t="n">
        <f aca="false">SUM(JR7:JR8)</f>
        <v>1922288.139</v>
      </c>
      <c r="JS10" s="212" t="n">
        <f aca="false">SUM(JS7:JS8)</f>
        <v>1922288.139</v>
      </c>
      <c r="JT10" s="212" t="n">
        <f aca="false">SUM(JT7:JT8)</f>
        <v>1922288.139</v>
      </c>
      <c r="JU10" s="212" t="n">
        <f aca="false">SUM(JU7:JU8)</f>
        <v>1922288.139</v>
      </c>
      <c r="JV10" s="212" t="n">
        <f aca="false">SUM(JV7:JV8)</f>
        <v>1922288.139</v>
      </c>
      <c r="JW10" s="212" t="n">
        <f aca="false">SUM(JW7:JW8)</f>
        <v>1922288.139</v>
      </c>
      <c r="JX10" s="212" t="n">
        <f aca="false">SUM(JX7:JX8)</f>
        <v>1922288.139</v>
      </c>
      <c r="JY10" s="212" t="n">
        <f aca="false">SUM(JY7:JY8)</f>
        <v>2317644.006</v>
      </c>
      <c r="JZ10" s="212" t="n">
        <f aca="false">SUM(JZ7:JZ8)</f>
        <v>1922288.139</v>
      </c>
      <c r="KA10" s="212" t="n">
        <f aca="false">SUM(KA7:KA8)</f>
        <v>1922288.139</v>
      </c>
      <c r="KB10" s="212" t="n">
        <f aca="false">SUM(KB7:KB8)</f>
        <v>1922288.139</v>
      </c>
      <c r="KC10" s="212" t="n">
        <f aca="false">SUM(KC7:KC8)</f>
        <v>1922288.139</v>
      </c>
      <c r="KD10" s="212" t="n">
        <f aca="false">SUM(KD7:KD8)</f>
        <v>1922288.139</v>
      </c>
      <c r="KE10" s="212" t="n">
        <f aca="false">SUM(KE7:KE8)</f>
        <v>1922288.139</v>
      </c>
      <c r="KF10" s="212" t="n">
        <f aca="false">SUM(KF7:KF8)</f>
        <v>1922288.139</v>
      </c>
      <c r="KG10" s="212" t="n">
        <f aca="false">SUM(KG7:KG8)</f>
        <v>1922288.139</v>
      </c>
      <c r="KH10" s="212" t="n">
        <f aca="false">SUM(KH7:KH8)</f>
        <v>1922288.139</v>
      </c>
      <c r="KI10" s="212" t="n">
        <f aca="false">SUM(KI7:KI8)</f>
        <v>1922288.139</v>
      </c>
      <c r="KJ10" s="212" t="n">
        <f aca="false">SUM(KJ7:KJ8)</f>
        <v>1922288.139</v>
      </c>
      <c r="KK10" s="212" t="n">
        <f aca="false">SUM(KK7:KK8)</f>
        <v>2317644.006</v>
      </c>
      <c r="KL10" s="212" t="n">
        <f aca="false">SUM(KL7:KL8)</f>
        <v>1922288.139</v>
      </c>
      <c r="KM10" s="212" t="n">
        <f aca="false">SUM(KM7:KM8)</f>
        <v>1922288.139</v>
      </c>
      <c r="KN10" s="212" t="n">
        <f aca="false">SUM(KN7:KN8)</f>
        <v>1922288.139</v>
      </c>
      <c r="KO10" s="212" t="n">
        <f aca="false">SUM(KO7:KO8)</f>
        <v>1922288.139</v>
      </c>
      <c r="KP10" s="212" t="n">
        <f aca="false">SUM(KP7:KP8)</f>
        <v>1922288.139</v>
      </c>
      <c r="KQ10" s="212" t="n">
        <f aca="false">SUM(KQ7:KQ8)</f>
        <v>1922288.139</v>
      </c>
      <c r="KR10" s="212" t="n">
        <f aca="false">SUM(KR7:KR8)</f>
        <v>1922288.139</v>
      </c>
      <c r="KS10" s="212" t="n">
        <f aca="false">SUM(KS7:KS8)</f>
        <v>1922288.139</v>
      </c>
      <c r="KT10" s="212" t="n">
        <f aca="false">SUM(KT7:KT8)</f>
        <v>1922288.139</v>
      </c>
      <c r="KU10" s="212" t="n">
        <f aca="false">SUM(KU7:KU8)</f>
        <v>1922288.139</v>
      </c>
      <c r="KV10" s="212" t="n">
        <f aca="false">SUM(KV7:KV8)</f>
        <v>1922288.139</v>
      </c>
      <c r="KW10" s="212" t="n">
        <f aca="false">SUM(KW7:KW8)</f>
        <v>2317644.006</v>
      </c>
      <c r="KX10" s="212" t="n">
        <f aca="false">SUM(KX7:KX8)</f>
        <v>1922288.139</v>
      </c>
      <c r="KY10" s="212" t="n">
        <f aca="false">SUM(KY7:KY8)</f>
        <v>1922288.139</v>
      </c>
      <c r="KZ10" s="212" t="n">
        <f aca="false">SUM(KZ7:KZ8)</f>
        <v>1922288.139</v>
      </c>
      <c r="LA10" s="212" t="n">
        <f aca="false">SUM(LA7:LA8)</f>
        <v>1922288.139</v>
      </c>
      <c r="LB10" s="212" t="n">
        <f aca="false">SUM(LB7:LB8)</f>
        <v>1922288.139</v>
      </c>
      <c r="LC10" s="212" t="n">
        <f aca="false">SUM(LC7:LC8)</f>
        <v>1922288.139</v>
      </c>
      <c r="LD10" s="212" t="n">
        <f aca="false">SUM(LD7:LD8)</f>
        <v>1922288.139</v>
      </c>
      <c r="LE10" s="212" t="n">
        <f aca="false">SUM(LE7:LE8)</f>
        <v>1922288.139</v>
      </c>
      <c r="LF10" s="212" t="n">
        <f aca="false">SUM(LF7:LF8)</f>
        <v>1922288.139</v>
      </c>
      <c r="LG10" s="212" t="n">
        <f aca="false">SUM(LG7:LG8)</f>
        <v>1922288.139</v>
      </c>
      <c r="LH10" s="212" t="n">
        <f aca="false">SUM(LH7:LH8)</f>
        <v>1922288.139</v>
      </c>
      <c r="LI10" s="212" t="n">
        <f aca="false">SUM(LI7:LI8)</f>
        <v>2317644.006</v>
      </c>
      <c r="LJ10" s="212" t="n">
        <f aca="false">SUM(LJ7:LJ8)</f>
        <v>1922288.139</v>
      </c>
      <c r="LK10" s="212" t="n">
        <f aca="false">SUM(LK7:LK8)</f>
        <v>1922288.139</v>
      </c>
      <c r="LL10" s="212" t="n">
        <f aca="false">SUM(LL7:LL8)</f>
        <v>1922288.139</v>
      </c>
      <c r="LM10" s="212" t="n">
        <f aca="false">SUM(LM7:LM8)</f>
        <v>1922288.139</v>
      </c>
      <c r="LN10" s="212" t="n">
        <f aca="false">SUM(LN7:LN8)</f>
        <v>1922288.139</v>
      </c>
      <c r="LO10" s="212" t="n">
        <f aca="false">SUM(LO7:LO8)</f>
        <v>1922288.139</v>
      </c>
      <c r="LP10" s="212" t="n">
        <f aca="false">SUM(LP7:LP8)</f>
        <v>1922288.139</v>
      </c>
      <c r="LQ10" s="212" t="n">
        <f aca="false">SUM(LQ7:LQ8)</f>
        <v>1922288.139</v>
      </c>
      <c r="LR10" s="212" t="n">
        <f aca="false">SUM(LR7:LR8)</f>
        <v>1922288.139</v>
      </c>
      <c r="LS10" s="212" t="n">
        <f aca="false">SUM(LS7:LS8)</f>
        <v>1922288.139</v>
      </c>
      <c r="LT10" s="212" t="n">
        <f aca="false">SUM(LT7:LT8)</f>
        <v>1922288.139</v>
      </c>
      <c r="LU10" s="212" t="n">
        <f aca="false">SUM(LU7:LU8)</f>
        <v>2317644.006</v>
      </c>
      <c r="LV10" s="212" t="n">
        <f aca="false">SUM(LV7:LV8)</f>
        <v>1922288.139</v>
      </c>
      <c r="LW10" s="212" t="n">
        <f aca="false">SUM(LW7:LW8)</f>
        <v>1922288.139</v>
      </c>
      <c r="LX10" s="212" t="n">
        <f aca="false">SUM(LX7:LX8)</f>
        <v>1922288.139</v>
      </c>
      <c r="LY10" s="212" t="n">
        <f aca="false">SUM(LY7:LY8)</f>
        <v>1922288.139</v>
      </c>
      <c r="LZ10" s="212" t="n">
        <f aca="false">SUM(LZ7:LZ8)</f>
        <v>1922288.139</v>
      </c>
      <c r="MA10" s="212" t="n">
        <f aca="false">SUM(MA7:MA8)</f>
        <v>1922288.139</v>
      </c>
      <c r="MB10" s="212" t="n">
        <f aca="false">SUM(MB7:MB8)</f>
        <v>1922288.139</v>
      </c>
      <c r="MC10" s="212" t="n">
        <f aca="false">SUM(MC7:MC8)</f>
        <v>1922288.139</v>
      </c>
      <c r="MD10" s="212" t="n">
        <f aca="false">SUM(MD7:MD8)</f>
        <v>1922288.139</v>
      </c>
      <c r="ME10" s="212" t="n">
        <f aca="false">SUM(ME7:ME8)</f>
        <v>1922288.139</v>
      </c>
      <c r="MF10" s="212" t="n">
        <f aca="false">SUM(MF7:MF8)</f>
        <v>1922288.139</v>
      </c>
      <c r="MG10" s="212" t="n">
        <f aca="false">SUM(MG7:MG8)</f>
        <v>2317644.006</v>
      </c>
      <c r="MH10" s="212" t="n">
        <f aca="false">SUM(MH7:MH8)</f>
        <v>1922288.139</v>
      </c>
      <c r="MI10" s="212" t="n">
        <f aca="false">SUM(MI7:MI8)</f>
        <v>1922288.139</v>
      </c>
      <c r="MJ10" s="212" t="n">
        <f aca="false">SUM(MJ7:MJ8)</f>
        <v>1922288.139</v>
      </c>
      <c r="MK10" s="212" t="n">
        <f aca="false">SUM(MK7:MK8)</f>
        <v>1922288.139</v>
      </c>
      <c r="ML10" s="212" t="n">
        <f aca="false">SUM(ML7:ML8)</f>
        <v>1922288.139</v>
      </c>
      <c r="MM10" s="212" t="n">
        <f aca="false">SUM(MM7:MM8)</f>
        <v>1922288.139</v>
      </c>
      <c r="MN10" s="212" t="n">
        <f aca="false">SUM(MN7:MN8)</f>
        <v>1922288.139</v>
      </c>
      <c r="MO10" s="212" t="n">
        <f aca="false">SUM(MO7:MO8)</f>
        <v>1922288.139</v>
      </c>
      <c r="MP10" s="212" t="n">
        <f aca="false">SUM(MP7:MP8)</f>
        <v>1922288.139</v>
      </c>
      <c r="MQ10" s="212" t="n">
        <f aca="false">SUM(MQ7:MQ8)</f>
        <v>1922288.139</v>
      </c>
      <c r="MR10" s="212" t="n">
        <f aca="false">SUM(MR7:MR8)</f>
        <v>1922288.139</v>
      </c>
      <c r="MS10" s="212" t="n">
        <f aca="false">SUM(MS7:MS8)</f>
        <v>2317644.006</v>
      </c>
      <c r="MT10" s="212" t="n">
        <f aca="false">SUM(MT7:MT8)</f>
        <v>1922288.139</v>
      </c>
      <c r="MU10" s="212" t="n">
        <f aca="false">SUM(MU7:MU8)</f>
        <v>1922288.139</v>
      </c>
      <c r="MV10" s="212" t="n">
        <f aca="false">SUM(MV7:MV8)</f>
        <v>1922288.139</v>
      </c>
      <c r="MW10" s="212" t="n">
        <f aca="false">SUM(MW7:MW8)</f>
        <v>1922288.139</v>
      </c>
      <c r="MX10" s="212" t="n">
        <f aca="false">SUM(MX7:MX8)</f>
        <v>1922288.139</v>
      </c>
      <c r="MY10" s="212" t="n">
        <f aca="false">SUM(MY7:MY8)</f>
        <v>1922288.139</v>
      </c>
      <c r="MZ10" s="212" t="n">
        <f aca="false">SUM(MZ7:MZ8)</f>
        <v>1922288.139</v>
      </c>
      <c r="NA10" s="212" t="n">
        <f aca="false">SUM(NA7:NA8)</f>
        <v>1922288.139</v>
      </c>
      <c r="NB10" s="212" t="n">
        <f aca="false">SUM(NB7:NB8)</f>
        <v>1922288.139</v>
      </c>
      <c r="NC10" s="212" t="n">
        <f aca="false">SUM(NC7:NC8)</f>
        <v>1922288.139</v>
      </c>
      <c r="ND10" s="212" t="n">
        <f aca="false">SUM(ND7:ND8)</f>
        <v>1922288.139</v>
      </c>
      <c r="NE10" s="212" t="n">
        <f aca="false">SUM(NE7:NE8)</f>
        <v>2317644.006</v>
      </c>
      <c r="NF10" s="212" t="n">
        <f aca="false">SUM(NF7:NF8)</f>
        <v>1922288.139</v>
      </c>
      <c r="NG10" s="212" t="n">
        <f aca="false">SUM(NG7:NG8)</f>
        <v>1922288.139</v>
      </c>
      <c r="NH10" s="212" t="n">
        <f aca="false">SUM(NH7:NH8)</f>
        <v>1922288.139</v>
      </c>
      <c r="NI10" s="212" t="n">
        <f aca="false">SUM(NI7:NI8)</f>
        <v>1922288.139</v>
      </c>
      <c r="NJ10" s="212" t="n">
        <f aca="false">SUM(NJ7:NJ8)</f>
        <v>1922288.139</v>
      </c>
      <c r="NK10" s="212" t="n">
        <f aca="false">SUM(NK7:NK8)</f>
        <v>1922288.139</v>
      </c>
      <c r="NL10" s="212" t="n">
        <f aca="false">SUM(NL7:NL8)</f>
        <v>1922288.139</v>
      </c>
      <c r="NM10" s="212" t="n">
        <f aca="false">SUM(NM7:NM8)</f>
        <v>1922288.139</v>
      </c>
      <c r="NN10" s="212" t="n">
        <f aca="false">SUM(NN7:NN8)</f>
        <v>1922288.139</v>
      </c>
      <c r="NO10" s="212" t="n">
        <f aca="false">SUM(NO7:NO8)</f>
        <v>1922288.139</v>
      </c>
      <c r="NP10" s="212" t="n">
        <f aca="false">SUM(NP7:NP8)</f>
        <v>1922288.139</v>
      </c>
      <c r="NQ10" s="212" t="n">
        <f aca="false">SUM(NQ7:NQ8)</f>
        <v>2317644.006</v>
      </c>
      <c r="NR10" s="212" t="n">
        <f aca="false">SUM(NR7:NR8)</f>
        <v>1922288.139</v>
      </c>
      <c r="NS10" s="212" t="n">
        <f aca="false">SUM(NS7:NS8)</f>
        <v>1922288.139</v>
      </c>
      <c r="NT10" s="212" t="n">
        <f aca="false">SUM(NT7:NT8)</f>
        <v>1922288.139</v>
      </c>
      <c r="NU10" s="212" t="n">
        <f aca="false">SUM(NU7:NU8)</f>
        <v>1922288.139</v>
      </c>
      <c r="NV10" s="212" t="n">
        <f aca="false">SUM(NV7:NV8)</f>
        <v>1922288.139</v>
      </c>
      <c r="NW10" s="212" t="n">
        <f aca="false">SUM(NW7:NW8)</f>
        <v>1922288.139</v>
      </c>
      <c r="NX10" s="212" t="n">
        <f aca="false">SUM(NX7:NX8)</f>
        <v>1922288.139</v>
      </c>
      <c r="NY10" s="212" t="n">
        <f aca="false">SUM(NY7:NY8)</f>
        <v>1922288.139</v>
      </c>
      <c r="NZ10" s="212" t="n">
        <f aca="false">SUM(NZ7:NZ8)</f>
        <v>1922288.139</v>
      </c>
      <c r="OA10" s="212" t="n">
        <f aca="false">SUM(OA7:OA8)</f>
        <v>1922288.139</v>
      </c>
      <c r="OB10" s="212" t="n">
        <f aca="false">SUM(OB7:OB8)</f>
        <v>1922288.139</v>
      </c>
      <c r="OC10" s="212" t="n">
        <f aca="false">SUM(OC7:OC8)</f>
        <v>2317644.006</v>
      </c>
      <c r="OD10" s="212" t="n">
        <f aca="false">SUM(OD7:OD8)</f>
        <v>1922288.139</v>
      </c>
      <c r="OE10" s="212" t="n">
        <f aca="false">SUM(OE7:OE8)</f>
        <v>1922288.139</v>
      </c>
      <c r="OF10" s="212" t="n">
        <f aca="false">SUM(OF7:OF8)</f>
        <v>1922288.139</v>
      </c>
      <c r="OG10" s="212" t="n">
        <f aca="false">SUM(OG7:OG8)</f>
        <v>1922288.139</v>
      </c>
      <c r="OH10" s="212" t="n">
        <f aca="false">SUM(OH7:OH8)</f>
        <v>1922288.139</v>
      </c>
      <c r="OI10" s="212" t="n">
        <f aca="false">SUM(OI7:OI8)</f>
        <v>1922288.139</v>
      </c>
      <c r="OJ10" s="212" t="n">
        <f aca="false">SUM(OJ7:OJ8)</f>
        <v>1922288.139</v>
      </c>
      <c r="OK10" s="212" t="n">
        <f aca="false">SUM(OK7:OK8)</f>
        <v>1922288.139</v>
      </c>
      <c r="OL10" s="212" t="n">
        <f aca="false">SUM(OL7:OL8)</f>
        <v>1922288.139</v>
      </c>
      <c r="OM10" s="212" t="n">
        <f aca="false">SUM(OM7:OM8)</f>
        <v>1922288.139</v>
      </c>
      <c r="ON10" s="212" t="n">
        <f aca="false">SUM(ON7:ON8)</f>
        <v>1922288.139</v>
      </c>
      <c r="OO10" s="212" t="n">
        <f aca="false">SUM(OO7:OO8)</f>
        <v>2317644.006</v>
      </c>
      <c r="OP10" s="212" t="n">
        <f aca="false">SUM(OP7:OP8)</f>
        <v>1922288.139</v>
      </c>
      <c r="OQ10" s="212" t="n">
        <f aca="false">SUM(OQ7:OQ8)</f>
        <v>1922288.139</v>
      </c>
      <c r="OR10" s="212" t="n">
        <f aca="false">SUM(OR7:OR8)</f>
        <v>1922288.139</v>
      </c>
      <c r="OS10" s="212" t="n">
        <f aca="false">SUM(OS7:OS8)</f>
        <v>1922288.139</v>
      </c>
      <c r="OT10" s="212" t="n">
        <f aca="false">SUM(OT7:OT8)</f>
        <v>1922288.139</v>
      </c>
      <c r="OU10" s="212" t="n">
        <f aca="false">SUM(OU7:OU8)</f>
        <v>1922288.139</v>
      </c>
      <c r="OV10" s="212" t="n">
        <f aca="false">SUM(OV7:OV8)</f>
        <v>1922288.139</v>
      </c>
      <c r="OW10" s="212" t="n">
        <f aca="false">SUM(OW7:OW8)</f>
        <v>1922288.139</v>
      </c>
      <c r="OX10" s="212" t="n">
        <f aca="false">SUM(OX7:OX8)</f>
        <v>1922288.139</v>
      </c>
      <c r="OY10" s="212" t="n">
        <f aca="false">SUM(OY7:OY8)</f>
        <v>1922288.139</v>
      </c>
      <c r="OZ10" s="212" t="n">
        <f aca="false">SUM(OZ7:OZ8)</f>
        <v>1922288.139</v>
      </c>
      <c r="PA10" s="212" t="n">
        <f aca="false">SUM(PA7:PA8)</f>
        <v>2317644.006</v>
      </c>
      <c r="PB10" s="212" t="n">
        <f aca="false">SUM(PB7:PB8)</f>
        <v>1922288.139</v>
      </c>
      <c r="PC10" s="212" t="n">
        <f aca="false">SUM(PC7:PC8)</f>
        <v>1922288.139</v>
      </c>
      <c r="PD10" s="212" t="n">
        <f aca="false">SUM(PD7:PD8)</f>
        <v>1922288.139</v>
      </c>
      <c r="PE10" s="212" t="n">
        <f aca="false">SUM(PE7:PE8)</f>
        <v>1922288.139</v>
      </c>
      <c r="PF10" s="212" t="n">
        <f aca="false">SUM(PF7:PF8)</f>
        <v>1922288.139</v>
      </c>
      <c r="PG10" s="212" t="n">
        <f aca="false">SUM(PG7:PG8)</f>
        <v>1922288.139</v>
      </c>
      <c r="PH10" s="212" t="n">
        <f aca="false">SUM(PH7:PH8)</f>
        <v>1922288.139</v>
      </c>
      <c r="PI10" s="212" t="n">
        <f aca="false">SUM(PI7:PI8)</f>
        <v>1922288.139</v>
      </c>
      <c r="PJ10" s="212" t="n">
        <f aca="false">SUM(PJ7:PJ8)</f>
        <v>1922288.139</v>
      </c>
      <c r="PK10" s="212" t="n">
        <f aca="false">SUM(PK7:PK8)</f>
        <v>1922288.139</v>
      </c>
      <c r="PL10" s="212" t="n">
        <f aca="false">SUM(PL7:PL8)</f>
        <v>1922288.139</v>
      </c>
      <c r="PM10" s="212" t="n">
        <f aca="false">SUM(PM7:PM8)</f>
        <v>2317644.006</v>
      </c>
      <c r="PN10" s="212" t="n">
        <f aca="false">SUM(PN7:PN8)</f>
        <v>1922288.139</v>
      </c>
      <c r="PO10" s="212" t="n">
        <f aca="false">SUM(PO7:PO8)</f>
        <v>1922288.139</v>
      </c>
      <c r="PP10" s="212" t="n">
        <f aca="false">SUM(PP7:PP8)</f>
        <v>1922288.139</v>
      </c>
      <c r="PQ10" s="212" t="n">
        <f aca="false">SUM(PQ7:PQ8)</f>
        <v>1922288.139</v>
      </c>
      <c r="PR10" s="212" t="n">
        <f aca="false">SUM(PR7:PR8)</f>
        <v>1922288.139</v>
      </c>
      <c r="PS10" s="212" t="n">
        <f aca="false">SUM(PS7:PS8)</f>
        <v>1922288.139</v>
      </c>
      <c r="PT10" s="212" t="n">
        <f aca="false">SUM(PT7:PT8)</f>
        <v>1922288.139</v>
      </c>
      <c r="PU10" s="212" t="n">
        <f aca="false">SUM(PU7:PU8)</f>
        <v>1922288.139</v>
      </c>
      <c r="PV10" s="212" t="n">
        <f aca="false">SUM(PV7:PV8)</f>
        <v>1922288.139</v>
      </c>
      <c r="PW10" s="212" t="n">
        <f aca="false">SUM(PW7:PW8)</f>
        <v>1922288.139</v>
      </c>
      <c r="PX10" s="212" t="n">
        <f aca="false">SUM(PX7:PX8)</f>
        <v>1922288.139</v>
      </c>
      <c r="PY10" s="212" t="n">
        <f aca="false">SUM(PY7:PY8)</f>
        <v>2317644.006</v>
      </c>
      <c r="PZ10" s="212" t="n">
        <f aca="false">SUM(PZ7:PZ8)</f>
        <v>1922288.139</v>
      </c>
      <c r="QA10" s="212" t="n">
        <f aca="false">SUM(QA7:QA8)</f>
        <v>1922288.139</v>
      </c>
      <c r="QB10" s="212" t="n">
        <f aca="false">SUM(QB7:QB8)</f>
        <v>1922288.139</v>
      </c>
      <c r="QC10" s="212" t="n">
        <f aca="false">SUM(QC7:QC8)</f>
        <v>1922288.139</v>
      </c>
      <c r="QD10" s="212" t="n">
        <f aca="false">SUM(QD7:QD8)</f>
        <v>1922288.139</v>
      </c>
      <c r="QE10" s="212" t="n">
        <f aca="false">SUM(QE7:QE8)</f>
        <v>1922288.139</v>
      </c>
      <c r="QF10" s="212" t="n">
        <f aca="false">SUM(QF7:QF8)</f>
        <v>1922288.139</v>
      </c>
      <c r="QG10" s="212" t="n">
        <f aca="false">SUM(QG7:QG8)</f>
        <v>1922288.139</v>
      </c>
      <c r="QH10" s="212" t="n">
        <f aca="false">SUM(QH7:QH8)</f>
        <v>1922288.139</v>
      </c>
      <c r="QI10" s="212" t="n">
        <f aca="false">SUM(QI7:QI8)</f>
        <v>1922288.139</v>
      </c>
      <c r="QJ10" s="212" t="n">
        <f aca="false">SUM(QJ7:QJ8)</f>
        <v>1922288.139</v>
      </c>
      <c r="QK10" s="212" t="n">
        <f aca="false">SUM(QK7:QK8)</f>
        <v>2317644.006</v>
      </c>
      <c r="QL10" s="212" t="n">
        <f aca="false">SUM(QL7:QL8)</f>
        <v>1922288.139</v>
      </c>
      <c r="QM10" s="212" t="n">
        <f aca="false">SUM(QM7:QM8)</f>
        <v>1922288.139</v>
      </c>
      <c r="QN10" s="212" t="n">
        <f aca="false">SUM(QN7:QN8)</f>
        <v>1922288.139</v>
      </c>
      <c r="QO10" s="212" t="n">
        <f aca="false">SUM(QO7:QO8)</f>
        <v>1922288.139</v>
      </c>
      <c r="QP10" s="212" t="n">
        <f aca="false">SUM(QP7:QP8)</f>
        <v>1922288.139</v>
      </c>
      <c r="QQ10" s="212" t="n">
        <f aca="false">SUM(QQ7:QQ8)</f>
        <v>1922288.139</v>
      </c>
      <c r="QR10" s="212" t="n">
        <f aca="false">SUM(QR7:QR8)</f>
        <v>1922288.139</v>
      </c>
      <c r="QS10" s="212" t="n">
        <f aca="false">SUM(QS7:QS8)</f>
        <v>1922288.139</v>
      </c>
      <c r="QT10" s="212" t="n">
        <f aca="false">SUM(QT7:QT8)</f>
        <v>1922288.139</v>
      </c>
      <c r="QU10" s="212" t="n">
        <f aca="false">SUM(QU7:QU8)</f>
        <v>1922288.139</v>
      </c>
      <c r="QV10" s="212" t="n">
        <f aca="false">SUM(QV7:QV8)</f>
        <v>1922288.139</v>
      </c>
      <c r="QW10" s="212" t="n">
        <f aca="false">SUM(QW7:QW8)</f>
        <v>2317644.006</v>
      </c>
      <c r="QX10" s="212" t="n">
        <f aca="false">SUM(QX7:QX8)</f>
        <v>1922288.139</v>
      </c>
      <c r="QY10" s="212" t="n">
        <f aca="false">SUM(QY7:QY8)</f>
        <v>1922288.139</v>
      </c>
      <c r="QZ10" s="212" t="n">
        <f aca="false">SUM(QZ7:QZ8)</f>
        <v>1922288.139</v>
      </c>
      <c r="RA10" s="212" t="n">
        <f aca="false">SUM(RA7:RA8)</f>
        <v>1922288.139</v>
      </c>
      <c r="RB10" s="212" t="n">
        <f aca="false">SUM(RB7:RB8)</f>
        <v>1922288.139</v>
      </c>
      <c r="RC10" s="212" t="n">
        <f aca="false">SUM(RC7:RC8)</f>
        <v>1922288.139</v>
      </c>
      <c r="RD10" s="212" t="n">
        <f aca="false">SUM(RD7:RD8)</f>
        <v>1922288.139</v>
      </c>
      <c r="RE10" s="212" t="n">
        <f aca="false">SUM(RE7:RE8)</f>
        <v>1922288.139</v>
      </c>
      <c r="RF10" s="212" t="n">
        <f aca="false">SUM(RF7:RF8)</f>
        <v>1922288.139</v>
      </c>
      <c r="RG10" s="212" t="n">
        <f aca="false">SUM(RG7:RG8)</f>
        <v>1922288.139</v>
      </c>
      <c r="RH10" s="212" t="n">
        <f aca="false">SUM(RH7:RH8)</f>
        <v>1922288.139</v>
      </c>
    </row>
    <row r="11" customFormat="false" ht="4.5" hidden="false" customHeight="true" outlineLevel="0" collapsed="false">
      <c r="A11" s="44"/>
      <c r="B11" s="204"/>
      <c r="C11" s="205"/>
      <c r="D11" s="205"/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</row>
    <row r="12" customFormat="false" ht="15.75" hidden="false" customHeight="true" outlineLevel="0" collapsed="false">
      <c r="A12" s="44"/>
      <c r="B12" s="204"/>
      <c r="C12" s="205"/>
      <c r="D12" s="205"/>
      <c r="E12" s="205"/>
      <c r="F12" s="206"/>
      <c r="G12" s="206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</row>
    <row r="13" customFormat="false" ht="12.75" hidden="false" customHeight="true" outlineLevel="0" collapsed="false">
      <c r="A13" s="44"/>
      <c r="B13" s="115" t="s">
        <v>177</v>
      </c>
      <c r="C13" s="205"/>
      <c r="D13" s="205"/>
      <c r="E13" s="205"/>
      <c r="F13" s="205"/>
      <c r="G13" s="205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</row>
    <row r="14" customFormat="false" ht="12.75" hidden="false" customHeight="true" outlineLevel="0" collapsed="false">
      <c r="A14" s="44"/>
      <c r="B14" s="205"/>
      <c r="C14" s="205"/>
      <c r="D14" s="205"/>
      <c r="E14" s="205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</row>
    <row r="15" customFormat="false" ht="15.75" hidden="false" customHeight="true" outlineLevel="0" collapsed="false">
      <c r="A15" s="44"/>
      <c r="B15" s="89" t="s">
        <v>178</v>
      </c>
      <c r="C15" s="205"/>
      <c r="D15" s="205"/>
      <c r="E15" s="76" t="n">
        <f aca="false">SUM(H15:AQ15)</f>
        <v>540313133.7996</v>
      </c>
      <c r="F15" s="215"/>
      <c r="G15" s="214"/>
      <c r="H15" s="64" t="n">
        <f aca="false">SUM(AS15:BD15)</f>
        <v>0</v>
      </c>
      <c r="I15" s="64" t="n">
        <f aca="false">SUM(BE15:BP15)</f>
        <v>4747530.4848</v>
      </c>
      <c r="J15" s="64" t="n">
        <f aca="false">SUM(BQ15:CB15)</f>
        <v>6910767.5544</v>
      </c>
      <c r="K15" s="64" t="n">
        <f aca="false">SUM(CC15:CN15)</f>
        <v>6342590.3844</v>
      </c>
      <c r="L15" s="64" t="n">
        <f aca="false">SUM(CO15:CZ15)</f>
        <v>16322257.668</v>
      </c>
      <c r="M15" s="64" t="n">
        <f aca="false">SUM(DA15:DL15)</f>
        <v>16322257.668</v>
      </c>
      <c r="N15" s="64" t="n">
        <f aca="false">SUM(DM15:DX15)</f>
        <v>16322257.668</v>
      </c>
      <c r="O15" s="64" t="n">
        <f aca="false">SUM(DY15:EJ15)</f>
        <v>16322257.668</v>
      </c>
      <c r="P15" s="64" t="n">
        <f aca="false">SUM(EK15:EV15)</f>
        <v>16322257.668</v>
      </c>
      <c r="Q15" s="64" t="n">
        <f aca="false">SUM(EW15:FH15)</f>
        <v>16322257.668</v>
      </c>
      <c r="R15" s="64" t="n">
        <f aca="false">SUM(FI15:FT15)</f>
        <v>16322257.668</v>
      </c>
      <c r="S15" s="64" t="n">
        <f aca="false">SUM(FU15:GF15)</f>
        <v>16322257.668</v>
      </c>
      <c r="T15" s="64" t="n">
        <f aca="false">SUM(GG15:GR15)</f>
        <v>16322257.668</v>
      </c>
      <c r="U15" s="64" t="n">
        <f aca="false">SUM(GS15:HD15)</f>
        <v>16322257.668</v>
      </c>
      <c r="V15" s="64" t="n">
        <f aca="false">SUM(HE15:HP15)</f>
        <v>16322257.668</v>
      </c>
      <c r="W15" s="64" t="n">
        <f aca="false">SUM(HQ15:IB15)</f>
        <v>16322257.668</v>
      </c>
      <c r="X15" s="64" t="n">
        <f aca="false">SUM(IC15:IN15)</f>
        <v>16322257.668</v>
      </c>
      <c r="Y15" s="64" t="n">
        <f aca="false">SUM(IO15:IZ15)</f>
        <v>16322257.668</v>
      </c>
      <c r="Z15" s="64" t="n">
        <f aca="false">SUM(JA15:JL15)</f>
        <v>16322257.668</v>
      </c>
      <c r="AA15" s="64" t="n">
        <f aca="false">SUM(JM15:JX15)</f>
        <v>16322257.668</v>
      </c>
      <c r="AB15" s="64" t="n">
        <f aca="false">SUM(JY15:KJ15)</f>
        <v>16322257.668</v>
      </c>
      <c r="AC15" s="64" t="n">
        <f aca="false">SUM(KK15:KV15)</f>
        <v>16322257.668</v>
      </c>
      <c r="AD15" s="64" t="n">
        <f aca="false">SUM(KW15:LH15)</f>
        <v>16322257.668</v>
      </c>
      <c r="AE15" s="64" t="n">
        <f aca="false">SUM(LI15:LT15)</f>
        <v>16322257.668</v>
      </c>
      <c r="AF15" s="64" t="n">
        <f aca="false">SUM(LU15:MF15)</f>
        <v>16322257.668</v>
      </c>
      <c r="AG15" s="64" t="n">
        <f aca="false">SUM(MG15:MR15)</f>
        <v>16322257.668</v>
      </c>
      <c r="AH15" s="64" t="n">
        <f aca="false">SUM(MS15:ND15)</f>
        <v>16322257.668</v>
      </c>
      <c r="AI15" s="64" t="n">
        <f aca="false">SUM(NE15:NP15)</f>
        <v>16322257.668</v>
      </c>
      <c r="AJ15" s="64" t="n">
        <f aca="false">SUM(NQ15:OB15)</f>
        <v>16322257.668</v>
      </c>
      <c r="AK15" s="64" t="n">
        <f aca="false">SUM(OC15:ON15)</f>
        <v>16322257.668</v>
      </c>
      <c r="AL15" s="64" t="n">
        <f aca="false">SUM(OO15:OZ15)</f>
        <v>16322257.668</v>
      </c>
      <c r="AM15" s="64" t="n">
        <f aca="false">SUM(PA15:PL15)</f>
        <v>16322257.668</v>
      </c>
      <c r="AN15" s="64" t="n">
        <f aca="false">SUM(PM15:PX15)</f>
        <v>16322257.668</v>
      </c>
      <c r="AO15" s="64" t="n">
        <f aca="false">SUM(PY15:QJ15)</f>
        <v>16322257.668</v>
      </c>
      <c r="AP15" s="64" t="n">
        <f aca="false">SUM(QK15:QV15)</f>
        <v>16322257.668</v>
      </c>
      <c r="AQ15" s="64" t="n">
        <f aca="false">SUM(QW15:RH15)</f>
        <v>16322257.668</v>
      </c>
      <c r="AR15" s="215"/>
      <c r="AS15" s="215" t="n">
        <f aca="false">AS33*(1+'Painel  de Controle'!$C$15)</f>
        <v>0</v>
      </c>
      <c r="AT15" s="215" t="n">
        <f aca="false">AT33*(1+'Painel  de Controle'!$C$15)</f>
        <v>0</v>
      </c>
      <c r="AU15" s="215" t="n">
        <f aca="false">AU33*(1+'Painel  de Controle'!$C$15)</f>
        <v>0</v>
      </c>
      <c r="AV15" s="215" t="n">
        <f aca="false">AV33*(1+'Painel  de Controle'!$C$15)</f>
        <v>0</v>
      </c>
      <c r="AW15" s="215" t="n">
        <f aca="false">AW33*(1+'Painel  de Controle'!$C$15)</f>
        <v>0</v>
      </c>
      <c r="AX15" s="215" t="n">
        <f aca="false">AX33*(1+'Painel  de Controle'!$C$15)</f>
        <v>0</v>
      </c>
      <c r="AY15" s="215" t="n">
        <f aca="false">AY33*(1+'Painel  de Controle'!$C$15)</f>
        <v>0</v>
      </c>
      <c r="AZ15" s="215" t="n">
        <f aca="false">AZ33*(1+'Painel  de Controle'!$C$15)</f>
        <v>0</v>
      </c>
      <c r="BA15" s="215" t="n">
        <f aca="false">BA33*(1+'Painel  de Controle'!$C$15)</f>
        <v>0</v>
      </c>
      <c r="BB15" s="215" t="n">
        <f aca="false">BB33*(1+'Painel  de Controle'!$C$15)</f>
        <v>0</v>
      </c>
      <c r="BC15" s="215" t="n">
        <f aca="false">BC33*(1+'Painel  de Controle'!$C$15)</f>
        <v>0</v>
      </c>
      <c r="BD15" s="215" t="n">
        <f aca="false">BD33*(1+'Painel  de Controle'!$C$15)</f>
        <v>0</v>
      </c>
      <c r="BE15" s="215" t="n">
        <f aca="false">BE33*(1+'Painel  de Controle'!$C$15)</f>
        <v>395627.5404</v>
      </c>
      <c r="BF15" s="215" t="n">
        <f aca="false">BF33*(1+'Painel  de Controle'!$C$15)</f>
        <v>395627.5404</v>
      </c>
      <c r="BG15" s="215" t="n">
        <f aca="false">BG33*(1+'Painel  de Controle'!$C$15)</f>
        <v>395627.5404</v>
      </c>
      <c r="BH15" s="215" t="n">
        <f aca="false">BH33*(1+'Painel  de Controle'!$C$15)</f>
        <v>395627.5404</v>
      </c>
      <c r="BI15" s="215" t="n">
        <f aca="false">BI33*(1+'Painel  de Controle'!$C$15)</f>
        <v>395627.5404</v>
      </c>
      <c r="BJ15" s="215" t="n">
        <f aca="false">BJ33*(1+'Painel  de Controle'!$C$15)</f>
        <v>395627.5404</v>
      </c>
      <c r="BK15" s="215" t="n">
        <f aca="false">BK33*(1+'Painel  de Controle'!$C$15)</f>
        <v>395627.5404</v>
      </c>
      <c r="BL15" s="215" t="n">
        <f aca="false">BL33*(1+'Painel  de Controle'!$C$15)</f>
        <v>395627.5404</v>
      </c>
      <c r="BM15" s="215" t="n">
        <f aca="false">BM33*(1+'Painel  de Controle'!$C$15)</f>
        <v>395627.5404</v>
      </c>
      <c r="BN15" s="215" t="n">
        <f aca="false">BN33*(1+'Painel  de Controle'!$C$15)</f>
        <v>395627.5404</v>
      </c>
      <c r="BO15" s="215" t="n">
        <f aca="false">BO33*(1+'Painel  de Controle'!$C$15)</f>
        <v>395627.5404</v>
      </c>
      <c r="BP15" s="215" t="n">
        <f aca="false">BP33*(1+'Painel  de Controle'!$C$15)</f>
        <v>395627.5404</v>
      </c>
      <c r="BQ15" s="215" t="n">
        <f aca="false">BQ33*(1+'Painel  de Controle'!$C$15)</f>
        <v>575897.2962</v>
      </c>
      <c r="BR15" s="215" t="n">
        <f aca="false">BR33*(1+'Painel  de Controle'!$C$15)</f>
        <v>575897.2962</v>
      </c>
      <c r="BS15" s="215" t="n">
        <f aca="false">BS33*(1+'Painel  de Controle'!$C$15)</f>
        <v>575897.2962</v>
      </c>
      <c r="BT15" s="215" t="n">
        <f aca="false">BT33*(1+'Painel  de Controle'!$C$15)</f>
        <v>575897.2962</v>
      </c>
      <c r="BU15" s="215" t="n">
        <f aca="false">BU33*(1+'Painel  de Controle'!$C$15)</f>
        <v>575897.2962</v>
      </c>
      <c r="BV15" s="215" t="n">
        <f aca="false">BV33*(1+'Painel  de Controle'!$C$15)</f>
        <v>575897.2962</v>
      </c>
      <c r="BW15" s="215" t="n">
        <f aca="false">BW33*(1+'Painel  de Controle'!$C$15)</f>
        <v>575897.2962</v>
      </c>
      <c r="BX15" s="215" t="n">
        <f aca="false">BX33*(1+'Painel  de Controle'!$C$15)</f>
        <v>575897.2962</v>
      </c>
      <c r="BY15" s="215" t="n">
        <f aca="false">BY33*(1+'Painel  de Controle'!$C$15)</f>
        <v>575897.2962</v>
      </c>
      <c r="BZ15" s="215" t="n">
        <f aca="false">BZ33*(1+'Painel  de Controle'!$C$15)</f>
        <v>575897.2962</v>
      </c>
      <c r="CA15" s="215" t="n">
        <f aca="false">CA33*(1+'Painel  de Controle'!$C$15)</f>
        <v>575897.2962</v>
      </c>
      <c r="CB15" s="215" t="n">
        <f aca="false">CB33*(1+'Painel  de Controle'!$C$15)</f>
        <v>575897.2962</v>
      </c>
      <c r="CC15" s="215" t="n">
        <f aca="false">CC33*(1+'Painel  de Controle'!$C$15)</f>
        <v>528549.1987</v>
      </c>
      <c r="CD15" s="215" t="n">
        <f aca="false">CD33*(1+'Painel  de Controle'!$C$15)</f>
        <v>528549.1987</v>
      </c>
      <c r="CE15" s="215" t="n">
        <f aca="false">CE33*(1+'Painel  de Controle'!$C$15)</f>
        <v>528549.1987</v>
      </c>
      <c r="CF15" s="215" t="n">
        <f aca="false">CF33*(1+'Painel  de Controle'!$C$15)</f>
        <v>528549.1987</v>
      </c>
      <c r="CG15" s="215" t="n">
        <f aca="false">CG33*(1+'Painel  de Controle'!$C$15)</f>
        <v>528549.1987</v>
      </c>
      <c r="CH15" s="215" t="n">
        <f aca="false">CH33*(1+'Painel  de Controle'!$C$15)</f>
        <v>528549.1987</v>
      </c>
      <c r="CI15" s="215" t="n">
        <f aca="false">CI33*(1+'Painel  de Controle'!$C$15)</f>
        <v>528549.1987</v>
      </c>
      <c r="CJ15" s="215" t="n">
        <f aca="false">CJ33*(1+'Painel  de Controle'!$C$15)</f>
        <v>528549.1987</v>
      </c>
      <c r="CK15" s="215" t="n">
        <f aca="false">CK33*(1+'Painel  de Controle'!$C$15)</f>
        <v>528549.1987</v>
      </c>
      <c r="CL15" s="215" t="n">
        <f aca="false">CL33*(1+'Painel  de Controle'!$C$15)</f>
        <v>528549.1987</v>
      </c>
      <c r="CM15" s="215" t="n">
        <f aca="false">CM33*(1+'Painel  de Controle'!$C$15)</f>
        <v>528549.1987</v>
      </c>
      <c r="CN15" s="215" t="n">
        <f aca="false">CN33*(1+'Painel  de Controle'!$C$15)</f>
        <v>528549.1987</v>
      </c>
      <c r="CO15" s="215" t="n">
        <f aca="false">CO33*(1+'Painel  de Controle'!$C$15)</f>
        <v>1360188.139</v>
      </c>
      <c r="CP15" s="215" t="n">
        <f aca="false">CP33*(1+'Painel  de Controle'!$C$15)</f>
        <v>1360188.139</v>
      </c>
      <c r="CQ15" s="215" t="n">
        <f aca="false">CQ33*(1+'Painel  de Controle'!$C$15)</f>
        <v>1360188.139</v>
      </c>
      <c r="CR15" s="215" t="n">
        <f aca="false">CR33*(1+'Painel  de Controle'!$C$15)</f>
        <v>1360188.139</v>
      </c>
      <c r="CS15" s="215" t="n">
        <f aca="false">CS33*(1+'Painel  de Controle'!$C$15)</f>
        <v>1360188.139</v>
      </c>
      <c r="CT15" s="215" t="n">
        <f aca="false">CT33*(1+'Painel  de Controle'!$C$15)</f>
        <v>1360188.139</v>
      </c>
      <c r="CU15" s="215" t="n">
        <f aca="false">CU33*(1+'Painel  de Controle'!$C$15)</f>
        <v>1360188.139</v>
      </c>
      <c r="CV15" s="215" t="n">
        <f aca="false">CV33*(1+'Painel  de Controle'!$C$15)</f>
        <v>1360188.139</v>
      </c>
      <c r="CW15" s="215" t="n">
        <f aca="false">CW33*(1+'Painel  de Controle'!$C$15)</f>
        <v>1360188.139</v>
      </c>
      <c r="CX15" s="215" t="n">
        <f aca="false">CX33*(1+'Painel  de Controle'!$C$15)</f>
        <v>1360188.139</v>
      </c>
      <c r="CY15" s="215" t="n">
        <f aca="false">CY33*(1+'Painel  de Controle'!$C$15)</f>
        <v>1360188.139</v>
      </c>
      <c r="CZ15" s="215" t="n">
        <f aca="false">CZ33*(1+'Painel  de Controle'!$C$15)</f>
        <v>1360188.139</v>
      </c>
      <c r="DA15" s="215" t="n">
        <f aca="false">DA33*(1+'Painel  de Controle'!$C$15)</f>
        <v>1360188.139</v>
      </c>
      <c r="DB15" s="215" t="n">
        <f aca="false">DB33*(1+'Painel  de Controle'!$C$15)</f>
        <v>1360188.139</v>
      </c>
      <c r="DC15" s="215" t="n">
        <f aca="false">DC33*(1+'Painel  de Controle'!$C$15)</f>
        <v>1360188.139</v>
      </c>
      <c r="DD15" s="215" t="n">
        <f aca="false">DD33*(1+'Painel  de Controle'!$C$15)</f>
        <v>1360188.139</v>
      </c>
      <c r="DE15" s="215" t="n">
        <f aca="false">DE33*(1+'Painel  de Controle'!$C$15)</f>
        <v>1360188.139</v>
      </c>
      <c r="DF15" s="215" t="n">
        <f aca="false">DF33*(1+'Painel  de Controle'!$C$15)</f>
        <v>1360188.139</v>
      </c>
      <c r="DG15" s="215" t="n">
        <f aca="false">DG33*(1+'Painel  de Controle'!$C$15)</f>
        <v>1360188.139</v>
      </c>
      <c r="DH15" s="215" t="n">
        <f aca="false">DH33*(1+'Painel  de Controle'!$C$15)</f>
        <v>1360188.139</v>
      </c>
      <c r="DI15" s="215" t="n">
        <f aca="false">DI33*(1+'Painel  de Controle'!$C$15)</f>
        <v>1360188.139</v>
      </c>
      <c r="DJ15" s="215" t="n">
        <f aca="false">DJ33*(1+'Painel  de Controle'!$C$15)</f>
        <v>1360188.139</v>
      </c>
      <c r="DK15" s="215" t="n">
        <f aca="false">DK33*(1+'Painel  de Controle'!$C$15)</f>
        <v>1360188.139</v>
      </c>
      <c r="DL15" s="215" t="n">
        <f aca="false">DL33*(1+'Painel  de Controle'!$C$15)</f>
        <v>1360188.139</v>
      </c>
      <c r="DM15" s="215" t="n">
        <f aca="false">DM33*(1+'Painel  de Controle'!$C$15)</f>
        <v>1360188.139</v>
      </c>
      <c r="DN15" s="215" t="n">
        <f aca="false">DN33*(1+'Painel  de Controle'!$C$15)</f>
        <v>1360188.139</v>
      </c>
      <c r="DO15" s="215" t="n">
        <f aca="false">DO33*(1+'Painel  de Controle'!$C$15)</f>
        <v>1360188.139</v>
      </c>
      <c r="DP15" s="215" t="n">
        <f aca="false">DP33*(1+'Painel  de Controle'!$C$15)</f>
        <v>1360188.139</v>
      </c>
      <c r="DQ15" s="215" t="n">
        <f aca="false">DQ33*(1+'Painel  de Controle'!$C$15)</f>
        <v>1360188.139</v>
      </c>
      <c r="DR15" s="215" t="n">
        <f aca="false">DR33*(1+'Painel  de Controle'!$C$15)</f>
        <v>1360188.139</v>
      </c>
      <c r="DS15" s="215" t="n">
        <f aca="false">DS33*(1+'Painel  de Controle'!$C$15)</f>
        <v>1360188.139</v>
      </c>
      <c r="DT15" s="215" t="n">
        <f aca="false">DT33*(1+'Painel  de Controle'!$C$15)</f>
        <v>1360188.139</v>
      </c>
      <c r="DU15" s="215" t="n">
        <f aca="false">DU33*(1+'Painel  de Controle'!$C$15)</f>
        <v>1360188.139</v>
      </c>
      <c r="DV15" s="215" t="n">
        <f aca="false">DV33*(1+'Painel  de Controle'!$C$15)</f>
        <v>1360188.139</v>
      </c>
      <c r="DW15" s="215" t="n">
        <f aca="false">DW33*(1+'Painel  de Controle'!$C$15)</f>
        <v>1360188.139</v>
      </c>
      <c r="DX15" s="215" t="n">
        <f aca="false">DX33*(1+'Painel  de Controle'!$C$15)</f>
        <v>1360188.139</v>
      </c>
      <c r="DY15" s="215" t="n">
        <f aca="false">DY33*(1+'Painel  de Controle'!$C$15)</f>
        <v>1360188.139</v>
      </c>
      <c r="DZ15" s="215" t="n">
        <f aca="false">DZ33*(1+'Painel  de Controle'!$C$15)</f>
        <v>1360188.139</v>
      </c>
      <c r="EA15" s="215" t="n">
        <f aca="false">EA33*(1+'Painel  de Controle'!$C$15)</f>
        <v>1360188.139</v>
      </c>
      <c r="EB15" s="215" t="n">
        <f aca="false">EB33*(1+'Painel  de Controle'!$C$15)</f>
        <v>1360188.139</v>
      </c>
      <c r="EC15" s="215" t="n">
        <f aca="false">EC33*(1+'Painel  de Controle'!$C$15)</f>
        <v>1360188.139</v>
      </c>
      <c r="ED15" s="215" t="n">
        <f aca="false">ED33*(1+'Painel  de Controle'!$C$15)</f>
        <v>1360188.139</v>
      </c>
      <c r="EE15" s="215" t="n">
        <f aca="false">EE33*(1+'Painel  de Controle'!$C$15)</f>
        <v>1360188.139</v>
      </c>
      <c r="EF15" s="215" t="n">
        <f aca="false">EF33*(1+'Painel  de Controle'!$C$15)</f>
        <v>1360188.139</v>
      </c>
      <c r="EG15" s="215" t="n">
        <f aca="false">EG33*(1+'Painel  de Controle'!$C$15)</f>
        <v>1360188.139</v>
      </c>
      <c r="EH15" s="215" t="n">
        <f aca="false">EH33*(1+'Painel  de Controle'!$C$15)</f>
        <v>1360188.139</v>
      </c>
      <c r="EI15" s="215" t="n">
        <f aca="false">EI33*(1+'Painel  de Controle'!$C$15)</f>
        <v>1360188.139</v>
      </c>
      <c r="EJ15" s="215" t="n">
        <f aca="false">EJ33*(1+'Painel  de Controle'!$C$15)</f>
        <v>1360188.139</v>
      </c>
      <c r="EK15" s="215" t="n">
        <f aca="false">EK33*(1+'Painel  de Controle'!$C$15)</f>
        <v>1360188.139</v>
      </c>
      <c r="EL15" s="215" t="n">
        <f aca="false">EL33*(1+'Painel  de Controle'!$C$15)</f>
        <v>1360188.139</v>
      </c>
      <c r="EM15" s="215" t="n">
        <f aca="false">EM33*(1+'Painel  de Controle'!$C$15)</f>
        <v>1360188.139</v>
      </c>
      <c r="EN15" s="215" t="n">
        <f aca="false">EN33*(1+'Painel  de Controle'!$C$15)</f>
        <v>1360188.139</v>
      </c>
      <c r="EO15" s="215" t="n">
        <f aca="false">EO33*(1+'Painel  de Controle'!$C$15)</f>
        <v>1360188.139</v>
      </c>
      <c r="EP15" s="215" t="n">
        <f aca="false">EP33*(1+'Painel  de Controle'!$C$15)</f>
        <v>1360188.139</v>
      </c>
      <c r="EQ15" s="215" t="n">
        <f aca="false">EQ33*(1+'Painel  de Controle'!$C$15)</f>
        <v>1360188.139</v>
      </c>
      <c r="ER15" s="215" t="n">
        <f aca="false">ER33*(1+'Painel  de Controle'!$C$15)</f>
        <v>1360188.139</v>
      </c>
      <c r="ES15" s="215" t="n">
        <f aca="false">ES33*(1+'Painel  de Controle'!$C$15)</f>
        <v>1360188.139</v>
      </c>
      <c r="ET15" s="215" t="n">
        <f aca="false">ET33*(1+'Painel  de Controle'!$C$15)</f>
        <v>1360188.139</v>
      </c>
      <c r="EU15" s="215" t="n">
        <f aca="false">EU33*(1+'Painel  de Controle'!$C$15)</f>
        <v>1360188.139</v>
      </c>
      <c r="EV15" s="215" t="n">
        <f aca="false">EV33*(1+'Painel  de Controle'!$C$15)</f>
        <v>1360188.139</v>
      </c>
      <c r="EW15" s="215" t="n">
        <f aca="false">EW33*(1+'Painel  de Controle'!$C$15)</f>
        <v>1360188.139</v>
      </c>
      <c r="EX15" s="215" t="n">
        <f aca="false">EX33*(1+'Painel  de Controle'!$C$15)</f>
        <v>1360188.139</v>
      </c>
      <c r="EY15" s="215" t="n">
        <f aca="false">EY33*(1+'Painel  de Controle'!$C$15)</f>
        <v>1360188.139</v>
      </c>
      <c r="EZ15" s="215" t="n">
        <f aca="false">EZ33*(1+'Painel  de Controle'!$C$15)</f>
        <v>1360188.139</v>
      </c>
      <c r="FA15" s="215" t="n">
        <f aca="false">FA33*(1+'Painel  de Controle'!$C$15)</f>
        <v>1360188.139</v>
      </c>
      <c r="FB15" s="215" t="n">
        <f aca="false">FB33*(1+'Painel  de Controle'!$C$15)</f>
        <v>1360188.139</v>
      </c>
      <c r="FC15" s="215" t="n">
        <f aca="false">FC33*(1+'Painel  de Controle'!$C$15)</f>
        <v>1360188.139</v>
      </c>
      <c r="FD15" s="215" t="n">
        <f aca="false">FD33*(1+'Painel  de Controle'!$C$15)</f>
        <v>1360188.139</v>
      </c>
      <c r="FE15" s="215" t="n">
        <f aca="false">FE33*(1+'Painel  de Controle'!$C$15)</f>
        <v>1360188.139</v>
      </c>
      <c r="FF15" s="215" t="n">
        <f aca="false">FF33*(1+'Painel  de Controle'!$C$15)</f>
        <v>1360188.139</v>
      </c>
      <c r="FG15" s="215" t="n">
        <f aca="false">FG33*(1+'Painel  de Controle'!$C$15)</f>
        <v>1360188.139</v>
      </c>
      <c r="FH15" s="215" t="n">
        <f aca="false">FH33*(1+'Painel  de Controle'!$C$15)</f>
        <v>1360188.139</v>
      </c>
      <c r="FI15" s="215" t="n">
        <f aca="false">FI33*(1+'Painel  de Controle'!$C$15)</f>
        <v>1360188.139</v>
      </c>
      <c r="FJ15" s="215" t="n">
        <f aca="false">FJ33*(1+'Painel  de Controle'!$C$15)</f>
        <v>1360188.139</v>
      </c>
      <c r="FK15" s="215" t="n">
        <f aca="false">FK33*(1+'Painel  de Controle'!$C$15)</f>
        <v>1360188.139</v>
      </c>
      <c r="FL15" s="215" t="n">
        <f aca="false">FL33*(1+'Painel  de Controle'!$C$15)</f>
        <v>1360188.139</v>
      </c>
      <c r="FM15" s="215" t="n">
        <f aca="false">FM33*(1+'Painel  de Controle'!$C$15)</f>
        <v>1360188.139</v>
      </c>
      <c r="FN15" s="215" t="n">
        <f aca="false">FN33*(1+'Painel  de Controle'!$C$15)</f>
        <v>1360188.139</v>
      </c>
      <c r="FO15" s="215" t="n">
        <f aca="false">FO33*(1+'Painel  de Controle'!$C$15)</f>
        <v>1360188.139</v>
      </c>
      <c r="FP15" s="215" t="n">
        <f aca="false">FP33*(1+'Painel  de Controle'!$C$15)</f>
        <v>1360188.139</v>
      </c>
      <c r="FQ15" s="215" t="n">
        <f aca="false">FQ33*(1+'Painel  de Controle'!$C$15)</f>
        <v>1360188.139</v>
      </c>
      <c r="FR15" s="215" t="n">
        <f aca="false">FR33*(1+'Painel  de Controle'!$C$15)</f>
        <v>1360188.139</v>
      </c>
      <c r="FS15" s="215" t="n">
        <f aca="false">FS33*(1+'Painel  de Controle'!$C$15)</f>
        <v>1360188.139</v>
      </c>
      <c r="FT15" s="215" t="n">
        <f aca="false">FT33*(1+'Painel  de Controle'!$C$15)</f>
        <v>1360188.139</v>
      </c>
      <c r="FU15" s="215" t="n">
        <f aca="false">FU33*(1+'Painel  de Controle'!$C$15)</f>
        <v>1360188.139</v>
      </c>
      <c r="FV15" s="215" t="n">
        <f aca="false">FV33*(1+'Painel  de Controle'!$C$15)</f>
        <v>1360188.139</v>
      </c>
      <c r="FW15" s="215" t="n">
        <f aca="false">FW33*(1+'Painel  de Controle'!$C$15)</f>
        <v>1360188.139</v>
      </c>
      <c r="FX15" s="215" t="n">
        <f aca="false">FX33*(1+'Painel  de Controle'!$C$15)</f>
        <v>1360188.139</v>
      </c>
      <c r="FY15" s="215" t="n">
        <f aca="false">FY33*(1+'Painel  de Controle'!$C$15)</f>
        <v>1360188.139</v>
      </c>
      <c r="FZ15" s="215" t="n">
        <f aca="false">FZ33*(1+'Painel  de Controle'!$C$15)</f>
        <v>1360188.139</v>
      </c>
      <c r="GA15" s="215" t="n">
        <f aca="false">GA33*(1+'Painel  de Controle'!$C$15)</f>
        <v>1360188.139</v>
      </c>
      <c r="GB15" s="215" t="n">
        <f aca="false">GB33*(1+'Painel  de Controle'!$C$15)</f>
        <v>1360188.139</v>
      </c>
      <c r="GC15" s="215" t="n">
        <f aca="false">GC33*(1+'Painel  de Controle'!$C$15)</f>
        <v>1360188.139</v>
      </c>
      <c r="GD15" s="215" t="n">
        <f aca="false">GD33*(1+'Painel  de Controle'!$C$15)</f>
        <v>1360188.139</v>
      </c>
      <c r="GE15" s="215" t="n">
        <f aca="false">GE33*(1+'Painel  de Controle'!$C$15)</f>
        <v>1360188.139</v>
      </c>
      <c r="GF15" s="215" t="n">
        <f aca="false">GF33*(1+'Painel  de Controle'!$C$15)</f>
        <v>1360188.139</v>
      </c>
      <c r="GG15" s="215" t="n">
        <f aca="false">GG33*(1+'Painel  de Controle'!$C$15)</f>
        <v>1360188.139</v>
      </c>
      <c r="GH15" s="215" t="n">
        <f aca="false">GH33*(1+'Painel  de Controle'!$C$15)</f>
        <v>1360188.139</v>
      </c>
      <c r="GI15" s="215" t="n">
        <f aca="false">GI33*(1+'Painel  de Controle'!$C$15)</f>
        <v>1360188.139</v>
      </c>
      <c r="GJ15" s="215" t="n">
        <f aca="false">GJ33*(1+'Painel  de Controle'!$C$15)</f>
        <v>1360188.139</v>
      </c>
      <c r="GK15" s="215" t="n">
        <f aca="false">GK33*(1+'Painel  de Controle'!$C$15)</f>
        <v>1360188.139</v>
      </c>
      <c r="GL15" s="215" t="n">
        <f aca="false">GL33*(1+'Painel  de Controle'!$C$15)</f>
        <v>1360188.139</v>
      </c>
      <c r="GM15" s="215" t="n">
        <f aca="false">GM33*(1+'Painel  de Controle'!$C$15)</f>
        <v>1360188.139</v>
      </c>
      <c r="GN15" s="215" t="n">
        <f aca="false">GN33*(1+'Painel  de Controle'!$C$15)</f>
        <v>1360188.139</v>
      </c>
      <c r="GO15" s="215" t="n">
        <f aca="false">GO33*(1+'Painel  de Controle'!$C$15)</f>
        <v>1360188.139</v>
      </c>
      <c r="GP15" s="215" t="n">
        <f aca="false">GP33*(1+'Painel  de Controle'!$C$15)</f>
        <v>1360188.139</v>
      </c>
      <c r="GQ15" s="215" t="n">
        <f aca="false">GQ33*(1+'Painel  de Controle'!$C$15)</f>
        <v>1360188.139</v>
      </c>
      <c r="GR15" s="215" t="n">
        <f aca="false">GR33*(1+'Painel  de Controle'!$C$15)</f>
        <v>1360188.139</v>
      </c>
      <c r="GS15" s="215" t="n">
        <f aca="false">GS33*(1+'Painel  de Controle'!$C$15)</f>
        <v>1360188.139</v>
      </c>
      <c r="GT15" s="215" t="n">
        <f aca="false">GT33*(1+'Painel  de Controle'!$C$15)</f>
        <v>1360188.139</v>
      </c>
      <c r="GU15" s="215" t="n">
        <f aca="false">GU33*(1+'Painel  de Controle'!$C$15)</f>
        <v>1360188.139</v>
      </c>
      <c r="GV15" s="215" t="n">
        <f aca="false">GV33*(1+'Painel  de Controle'!$C$15)</f>
        <v>1360188.139</v>
      </c>
      <c r="GW15" s="215" t="n">
        <f aca="false">GW33*(1+'Painel  de Controle'!$C$15)</f>
        <v>1360188.139</v>
      </c>
      <c r="GX15" s="215" t="n">
        <f aca="false">GX33*(1+'Painel  de Controle'!$C$15)</f>
        <v>1360188.139</v>
      </c>
      <c r="GY15" s="215" t="n">
        <f aca="false">GY33*(1+'Painel  de Controle'!$C$15)</f>
        <v>1360188.139</v>
      </c>
      <c r="GZ15" s="215" t="n">
        <f aca="false">GZ33*(1+'Painel  de Controle'!$C$15)</f>
        <v>1360188.139</v>
      </c>
      <c r="HA15" s="215" t="n">
        <f aca="false">HA33*(1+'Painel  de Controle'!$C$15)</f>
        <v>1360188.139</v>
      </c>
      <c r="HB15" s="215" t="n">
        <f aca="false">HB33*(1+'Painel  de Controle'!$C$15)</f>
        <v>1360188.139</v>
      </c>
      <c r="HC15" s="215" t="n">
        <f aca="false">HC33*(1+'Painel  de Controle'!$C$15)</f>
        <v>1360188.139</v>
      </c>
      <c r="HD15" s="215" t="n">
        <f aca="false">HD33*(1+'Painel  de Controle'!$C$15)</f>
        <v>1360188.139</v>
      </c>
      <c r="HE15" s="215" t="n">
        <f aca="false">HE33*(1+'Painel  de Controle'!$C$15)</f>
        <v>1360188.139</v>
      </c>
      <c r="HF15" s="215" t="n">
        <f aca="false">HF33*(1+'Painel  de Controle'!$C$15)</f>
        <v>1360188.139</v>
      </c>
      <c r="HG15" s="215" t="n">
        <f aca="false">HG33*(1+'Painel  de Controle'!$C$15)</f>
        <v>1360188.139</v>
      </c>
      <c r="HH15" s="215" t="n">
        <f aca="false">HH33*(1+'Painel  de Controle'!$C$15)</f>
        <v>1360188.139</v>
      </c>
      <c r="HI15" s="215" t="n">
        <f aca="false">HI33*(1+'Painel  de Controle'!$C$15)</f>
        <v>1360188.139</v>
      </c>
      <c r="HJ15" s="215" t="n">
        <f aca="false">HJ33*(1+'Painel  de Controle'!$C$15)</f>
        <v>1360188.139</v>
      </c>
      <c r="HK15" s="215" t="n">
        <f aca="false">HK33*(1+'Painel  de Controle'!$C$15)</f>
        <v>1360188.139</v>
      </c>
      <c r="HL15" s="215" t="n">
        <f aca="false">HL33*(1+'Painel  de Controle'!$C$15)</f>
        <v>1360188.139</v>
      </c>
      <c r="HM15" s="215" t="n">
        <f aca="false">HM33*(1+'Painel  de Controle'!$C$15)</f>
        <v>1360188.139</v>
      </c>
      <c r="HN15" s="215" t="n">
        <f aca="false">HN33*(1+'Painel  de Controle'!$C$15)</f>
        <v>1360188.139</v>
      </c>
      <c r="HO15" s="215" t="n">
        <f aca="false">HO33*(1+'Painel  de Controle'!$C$15)</f>
        <v>1360188.139</v>
      </c>
      <c r="HP15" s="215" t="n">
        <f aca="false">HP33*(1+'Painel  de Controle'!$C$15)</f>
        <v>1360188.139</v>
      </c>
      <c r="HQ15" s="215" t="n">
        <f aca="false">HQ33*(1+'Painel  de Controle'!$C$15)</f>
        <v>1360188.139</v>
      </c>
      <c r="HR15" s="215" t="n">
        <f aca="false">HR33*(1+'Painel  de Controle'!$C$15)</f>
        <v>1360188.139</v>
      </c>
      <c r="HS15" s="215" t="n">
        <f aca="false">HS33*(1+'Painel  de Controle'!$C$15)</f>
        <v>1360188.139</v>
      </c>
      <c r="HT15" s="215" t="n">
        <f aca="false">HT33*(1+'Painel  de Controle'!$C$15)</f>
        <v>1360188.139</v>
      </c>
      <c r="HU15" s="215" t="n">
        <f aca="false">HU33*(1+'Painel  de Controle'!$C$15)</f>
        <v>1360188.139</v>
      </c>
      <c r="HV15" s="215" t="n">
        <f aca="false">HV33*(1+'Painel  de Controle'!$C$15)</f>
        <v>1360188.139</v>
      </c>
      <c r="HW15" s="215" t="n">
        <f aca="false">HW33*(1+'Painel  de Controle'!$C$15)</f>
        <v>1360188.139</v>
      </c>
      <c r="HX15" s="215" t="n">
        <f aca="false">HX33*(1+'Painel  de Controle'!$C$15)</f>
        <v>1360188.139</v>
      </c>
      <c r="HY15" s="215" t="n">
        <f aca="false">HY33*(1+'Painel  de Controle'!$C$15)</f>
        <v>1360188.139</v>
      </c>
      <c r="HZ15" s="215" t="n">
        <f aca="false">HZ33*(1+'Painel  de Controle'!$C$15)</f>
        <v>1360188.139</v>
      </c>
      <c r="IA15" s="215" t="n">
        <f aca="false">IA33*(1+'Painel  de Controle'!$C$15)</f>
        <v>1360188.139</v>
      </c>
      <c r="IB15" s="215" t="n">
        <f aca="false">IB33*(1+'Painel  de Controle'!$C$15)</f>
        <v>1360188.139</v>
      </c>
      <c r="IC15" s="215" t="n">
        <f aca="false">IC33*(1+'Painel  de Controle'!$C$15)</f>
        <v>1360188.139</v>
      </c>
      <c r="ID15" s="215" t="n">
        <f aca="false">ID33*(1+'Painel  de Controle'!$C$15)</f>
        <v>1360188.139</v>
      </c>
      <c r="IE15" s="215" t="n">
        <f aca="false">IE33*(1+'Painel  de Controle'!$C$15)</f>
        <v>1360188.139</v>
      </c>
      <c r="IF15" s="215" t="n">
        <f aca="false">IF33*(1+'Painel  de Controle'!$C$15)</f>
        <v>1360188.139</v>
      </c>
      <c r="IG15" s="215" t="n">
        <f aca="false">IG33*(1+'Painel  de Controle'!$C$15)</f>
        <v>1360188.139</v>
      </c>
      <c r="IH15" s="215" t="n">
        <f aca="false">IH33*(1+'Painel  de Controle'!$C$15)</f>
        <v>1360188.139</v>
      </c>
      <c r="II15" s="215" t="n">
        <f aca="false">II33*(1+'Painel  de Controle'!$C$15)</f>
        <v>1360188.139</v>
      </c>
      <c r="IJ15" s="215" t="n">
        <f aca="false">IJ33*(1+'Painel  de Controle'!$C$15)</f>
        <v>1360188.139</v>
      </c>
      <c r="IK15" s="215" t="n">
        <f aca="false">IK33*(1+'Painel  de Controle'!$C$15)</f>
        <v>1360188.139</v>
      </c>
      <c r="IL15" s="215" t="n">
        <f aca="false">IL33*(1+'Painel  de Controle'!$C$15)</f>
        <v>1360188.139</v>
      </c>
      <c r="IM15" s="215" t="n">
        <f aca="false">IM33*(1+'Painel  de Controle'!$C$15)</f>
        <v>1360188.139</v>
      </c>
      <c r="IN15" s="215" t="n">
        <f aca="false">IN33*(1+'Painel  de Controle'!$C$15)</f>
        <v>1360188.139</v>
      </c>
      <c r="IO15" s="215" t="n">
        <f aca="false">IO33*(1+'Painel  de Controle'!$C$15)</f>
        <v>1360188.139</v>
      </c>
      <c r="IP15" s="215" t="n">
        <f aca="false">IP33*(1+'Painel  de Controle'!$C$15)</f>
        <v>1360188.139</v>
      </c>
      <c r="IQ15" s="215" t="n">
        <f aca="false">IQ33*(1+'Painel  de Controle'!$C$15)</f>
        <v>1360188.139</v>
      </c>
      <c r="IR15" s="215" t="n">
        <f aca="false">IR33*(1+'Painel  de Controle'!$C$15)</f>
        <v>1360188.139</v>
      </c>
      <c r="IS15" s="215" t="n">
        <f aca="false">IS33*(1+'Painel  de Controle'!$C$15)</f>
        <v>1360188.139</v>
      </c>
      <c r="IT15" s="215" t="n">
        <f aca="false">IT33*(1+'Painel  de Controle'!$C$15)</f>
        <v>1360188.139</v>
      </c>
      <c r="IU15" s="215" t="n">
        <f aca="false">IU33*(1+'Painel  de Controle'!$C$15)</f>
        <v>1360188.139</v>
      </c>
      <c r="IV15" s="215" t="n">
        <f aca="false">IV33*(1+'Painel  de Controle'!$C$15)</f>
        <v>1360188.139</v>
      </c>
      <c r="IW15" s="215" t="n">
        <f aca="false">IW33*(1+'Painel  de Controle'!$C$15)</f>
        <v>1360188.139</v>
      </c>
      <c r="IX15" s="215" t="n">
        <f aca="false">IX33*(1+'Painel  de Controle'!$C$15)</f>
        <v>1360188.139</v>
      </c>
      <c r="IY15" s="215" t="n">
        <f aca="false">IY33*(1+'Painel  de Controle'!$C$15)</f>
        <v>1360188.139</v>
      </c>
      <c r="IZ15" s="215" t="n">
        <f aca="false">IZ33*(1+'Painel  de Controle'!$C$15)</f>
        <v>1360188.139</v>
      </c>
      <c r="JA15" s="215" t="n">
        <f aca="false">JA33*(1+'Painel  de Controle'!$C$15)</f>
        <v>1360188.139</v>
      </c>
      <c r="JB15" s="215" t="n">
        <f aca="false">JB33*(1+'Painel  de Controle'!$C$15)</f>
        <v>1360188.139</v>
      </c>
      <c r="JC15" s="215" t="n">
        <f aca="false">JC33*(1+'Painel  de Controle'!$C$15)</f>
        <v>1360188.139</v>
      </c>
      <c r="JD15" s="215" t="n">
        <f aca="false">JD33*(1+'Painel  de Controle'!$C$15)</f>
        <v>1360188.139</v>
      </c>
      <c r="JE15" s="215" t="n">
        <f aca="false">JE33*(1+'Painel  de Controle'!$C$15)</f>
        <v>1360188.139</v>
      </c>
      <c r="JF15" s="215" t="n">
        <f aca="false">JF33*(1+'Painel  de Controle'!$C$15)</f>
        <v>1360188.139</v>
      </c>
      <c r="JG15" s="215" t="n">
        <f aca="false">JG33*(1+'Painel  de Controle'!$C$15)</f>
        <v>1360188.139</v>
      </c>
      <c r="JH15" s="215" t="n">
        <f aca="false">JH33*(1+'Painel  de Controle'!$C$15)</f>
        <v>1360188.139</v>
      </c>
      <c r="JI15" s="215" t="n">
        <f aca="false">JI33*(1+'Painel  de Controle'!$C$15)</f>
        <v>1360188.139</v>
      </c>
      <c r="JJ15" s="215" t="n">
        <f aca="false">JJ33*(1+'Painel  de Controle'!$C$15)</f>
        <v>1360188.139</v>
      </c>
      <c r="JK15" s="215" t="n">
        <f aca="false">JK33*(1+'Painel  de Controle'!$C$15)</f>
        <v>1360188.139</v>
      </c>
      <c r="JL15" s="215" t="n">
        <f aca="false">JL33*(1+'Painel  de Controle'!$C$15)</f>
        <v>1360188.139</v>
      </c>
      <c r="JM15" s="215" t="n">
        <f aca="false">JM33*(1+'Painel  de Controle'!$C$15)</f>
        <v>1360188.139</v>
      </c>
      <c r="JN15" s="215" t="n">
        <f aca="false">JN33*(1+'Painel  de Controle'!$C$15)</f>
        <v>1360188.139</v>
      </c>
      <c r="JO15" s="215" t="n">
        <f aca="false">JO33*(1+'Painel  de Controle'!$C$15)</f>
        <v>1360188.139</v>
      </c>
      <c r="JP15" s="215" t="n">
        <f aca="false">JP33*(1+'Painel  de Controle'!$C$15)</f>
        <v>1360188.139</v>
      </c>
      <c r="JQ15" s="215" t="n">
        <f aca="false">JQ33*(1+'Painel  de Controle'!$C$15)</f>
        <v>1360188.139</v>
      </c>
      <c r="JR15" s="215" t="n">
        <f aca="false">JR33*(1+'Painel  de Controle'!$C$15)</f>
        <v>1360188.139</v>
      </c>
      <c r="JS15" s="215" t="n">
        <f aca="false">JS33*(1+'Painel  de Controle'!$C$15)</f>
        <v>1360188.139</v>
      </c>
      <c r="JT15" s="215" t="n">
        <f aca="false">JT33*(1+'Painel  de Controle'!$C$15)</f>
        <v>1360188.139</v>
      </c>
      <c r="JU15" s="215" t="n">
        <f aca="false">JU33*(1+'Painel  de Controle'!$C$15)</f>
        <v>1360188.139</v>
      </c>
      <c r="JV15" s="215" t="n">
        <f aca="false">JV33*(1+'Painel  de Controle'!$C$15)</f>
        <v>1360188.139</v>
      </c>
      <c r="JW15" s="215" t="n">
        <f aca="false">JW33*(1+'Painel  de Controle'!$C$15)</f>
        <v>1360188.139</v>
      </c>
      <c r="JX15" s="215" t="n">
        <f aca="false">JX33*(1+'Painel  de Controle'!$C$15)</f>
        <v>1360188.139</v>
      </c>
      <c r="JY15" s="215" t="n">
        <f aca="false">JY33*(1+'Painel  de Controle'!$C$15)</f>
        <v>1360188.139</v>
      </c>
      <c r="JZ15" s="215" t="n">
        <f aca="false">JZ33*(1+'Painel  de Controle'!$C$15)</f>
        <v>1360188.139</v>
      </c>
      <c r="KA15" s="215" t="n">
        <f aca="false">KA33*(1+'Painel  de Controle'!$C$15)</f>
        <v>1360188.139</v>
      </c>
      <c r="KB15" s="215" t="n">
        <f aca="false">KB33*(1+'Painel  de Controle'!$C$15)</f>
        <v>1360188.139</v>
      </c>
      <c r="KC15" s="215" t="n">
        <f aca="false">KC33*(1+'Painel  de Controle'!$C$15)</f>
        <v>1360188.139</v>
      </c>
      <c r="KD15" s="215" t="n">
        <f aca="false">KD33*(1+'Painel  de Controle'!$C$15)</f>
        <v>1360188.139</v>
      </c>
      <c r="KE15" s="215" t="n">
        <f aca="false">KE33*(1+'Painel  de Controle'!$C$15)</f>
        <v>1360188.139</v>
      </c>
      <c r="KF15" s="215" t="n">
        <f aca="false">KF33*(1+'Painel  de Controle'!$C$15)</f>
        <v>1360188.139</v>
      </c>
      <c r="KG15" s="215" t="n">
        <f aca="false">KG33*(1+'Painel  de Controle'!$C$15)</f>
        <v>1360188.139</v>
      </c>
      <c r="KH15" s="215" t="n">
        <f aca="false">KH33*(1+'Painel  de Controle'!$C$15)</f>
        <v>1360188.139</v>
      </c>
      <c r="KI15" s="215" t="n">
        <f aca="false">KI33*(1+'Painel  de Controle'!$C$15)</f>
        <v>1360188.139</v>
      </c>
      <c r="KJ15" s="215" t="n">
        <f aca="false">KJ33*(1+'Painel  de Controle'!$C$15)</f>
        <v>1360188.139</v>
      </c>
      <c r="KK15" s="215" t="n">
        <f aca="false">KK33*(1+'Painel  de Controle'!$C$15)</f>
        <v>1360188.139</v>
      </c>
      <c r="KL15" s="215" t="n">
        <f aca="false">KL33*(1+'Painel  de Controle'!$C$15)</f>
        <v>1360188.139</v>
      </c>
      <c r="KM15" s="215" t="n">
        <f aca="false">KM33*(1+'Painel  de Controle'!$C$15)</f>
        <v>1360188.139</v>
      </c>
      <c r="KN15" s="215" t="n">
        <f aca="false">KN33*(1+'Painel  de Controle'!$C$15)</f>
        <v>1360188.139</v>
      </c>
      <c r="KO15" s="215" t="n">
        <f aca="false">KO33*(1+'Painel  de Controle'!$C$15)</f>
        <v>1360188.139</v>
      </c>
      <c r="KP15" s="215" t="n">
        <f aca="false">KP33*(1+'Painel  de Controle'!$C$15)</f>
        <v>1360188.139</v>
      </c>
      <c r="KQ15" s="215" t="n">
        <f aca="false">KQ33*(1+'Painel  de Controle'!$C$15)</f>
        <v>1360188.139</v>
      </c>
      <c r="KR15" s="215" t="n">
        <f aca="false">KR33*(1+'Painel  de Controle'!$C$15)</f>
        <v>1360188.139</v>
      </c>
      <c r="KS15" s="215" t="n">
        <f aca="false">KS33*(1+'Painel  de Controle'!$C$15)</f>
        <v>1360188.139</v>
      </c>
      <c r="KT15" s="215" t="n">
        <f aca="false">KT33*(1+'Painel  de Controle'!$C$15)</f>
        <v>1360188.139</v>
      </c>
      <c r="KU15" s="215" t="n">
        <f aca="false">KU33*(1+'Painel  de Controle'!$C$15)</f>
        <v>1360188.139</v>
      </c>
      <c r="KV15" s="215" t="n">
        <f aca="false">KV33*(1+'Painel  de Controle'!$C$15)</f>
        <v>1360188.139</v>
      </c>
      <c r="KW15" s="215" t="n">
        <f aca="false">KW33*(1+'Painel  de Controle'!$C$15)</f>
        <v>1360188.139</v>
      </c>
      <c r="KX15" s="215" t="n">
        <f aca="false">KX33*(1+'Painel  de Controle'!$C$15)</f>
        <v>1360188.139</v>
      </c>
      <c r="KY15" s="215" t="n">
        <f aca="false">KY33*(1+'Painel  de Controle'!$C$15)</f>
        <v>1360188.139</v>
      </c>
      <c r="KZ15" s="215" t="n">
        <f aca="false">KZ33*(1+'Painel  de Controle'!$C$15)</f>
        <v>1360188.139</v>
      </c>
      <c r="LA15" s="215" t="n">
        <f aca="false">LA33*(1+'Painel  de Controle'!$C$15)</f>
        <v>1360188.139</v>
      </c>
      <c r="LB15" s="215" t="n">
        <f aca="false">LB33*(1+'Painel  de Controle'!$C$15)</f>
        <v>1360188.139</v>
      </c>
      <c r="LC15" s="215" t="n">
        <f aca="false">LC33*(1+'Painel  de Controle'!$C$15)</f>
        <v>1360188.139</v>
      </c>
      <c r="LD15" s="215" t="n">
        <f aca="false">LD33*(1+'Painel  de Controle'!$C$15)</f>
        <v>1360188.139</v>
      </c>
      <c r="LE15" s="215" t="n">
        <f aca="false">LE33*(1+'Painel  de Controle'!$C$15)</f>
        <v>1360188.139</v>
      </c>
      <c r="LF15" s="215" t="n">
        <f aca="false">LF33*(1+'Painel  de Controle'!$C$15)</f>
        <v>1360188.139</v>
      </c>
      <c r="LG15" s="215" t="n">
        <f aca="false">LG33*(1+'Painel  de Controle'!$C$15)</f>
        <v>1360188.139</v>
      </c>
      <c r="LH15" s="215" t="n">
        <f aca="false">LH33*(1+'Painel  de Controle'!$C$15)</f>
        <v>1360188.139</v>
      </c>
      <c r="LI15" s="215" t="n">
        <f aca="false">LI33*(1+'Painel  de Controle'!$C$15)</f>
        <v>1360188.139</v>
      </c>
      <c r="LJ15" s="215" t="n">
        <f aca="false">LJ33*(1+'Painel  de Controle'!$C$15)</f>
        <v>1360188.139</v>
      </c>
      <c r="LK15" s="215" t="n">
        <f aca="false">LK33*(1+'Painel  de Controle'!$C$15)</f>
        <v>1360188.139</v>
      </c>
      <c r="LL15" s="215" t="n">
        <f aca="false">LL33*(1+'Painel  de Controle'!$C$15)</f>
        <v>1360188.139</v>
      </c>
      <c r="LM15" s="215" t="n">
        <f aca="false">LM33*(1+'Painel  de Controle'!$C$15)</f>
        <v>1360188.139</v>
      </c>
      <c r="LN15" s="215" t="n">
        <f aca="false">LN33*(1+'Painel  de Controle'!$C$15)</f>
        <v>1360188.139</v>
      </c>
      <c r="LO15" s="215" t="n">
        <f aca="false">LO33*(1+'Painel  de Controle'!$C$15)</f>
        <v>1360188.139</v>
      </c>
      <c r="LP15" s="215" t="n">
        <f aca="false">LP33*(1+'Painel  de Controle'!$C$15)</f>
        <v>1360188.139</v>
      </c>
      <c r="LQ15" s="215" t="n">
        <f aca="false">LQ33*(1+'Painel  de Controle'!$C$15)</f>
        <v>1360188.139</v>
      </c>
      <c r="LR15" s="215" t="n">
        <f aca="false">LR33*(1+'Painel  de Controle'!$C$15)</f>
        <v>1360188.139</v>
      </c>
      <c r="LS15" s="215" t="n">
        <f aca="false">LS33*(1+'Painel  de Controle'!$C$15)</f>
        <v>1360188.139</v>
      </c>
      <c r="LT15" s="215" t="n">
        <f aca="false">LT33*(1+'Painel  de Controle'!$C$15)</f>
        <v>1360188.139</v>
      </c>
      <c r="LU15" s="215" t="n">
        <f aca="false">LU33*(1+'Painel  de Controle'!$C$15)</f>
        <v>1360188.139</v>
      </c>
      <c r="LV15" s="215" t="n">
        <f aca="false">LV33*(1+'Painel  de Controle'!$C$15)</f>
        <v>1360188.139</v>
      </c>
      <c r="LW15" s="215" t="n">
        <f aca="false">LW33*(1+'Painel  de Controle'!$C$15)</f>
        <v>1360188.139</v>
      </c>
      <c r="LX15" s="215" t="n">
        <f aca="false">LX33*(1+'Painel  de Controle'!$C$15)</f>
        <v>1360188.139</v>
      </c>
      <c r="LY15" s="215" t="n">
        <f aca="false">LY33*(1+'Painel  de Controle'!$C$15)</f>
        <v>1360188.139</v>
      </c>
      <c r="LZ15" s="215" t="n">
        <f aca="false">LZ33*(1+'Painel  de Controle'!$C$15)</f>
        <v>1360188.139</v>
      </c>
      <c r="MA15" s="215" t="n">
        <f aca="false">MA33*(1+'Painel  de Controle'!$C$15)</f>
        <v>1360188.139</v>
      </c>
      <c r="MB15" s="215" t="n">
        <f aca="false">MB33*(1+'Painel  de Controle'!$C$15)</f>
        <v>1360188.139</v>
      </c>
      <c r="MC15" s="215" t="n">
        <f aca="false">MC33*(1+'Painel  de Controle'!$C$15)</f>
        <v>1360188.139</v>
      </c>
      <c r="MD15" s="215" t="n">
        <f aca="false">MD33*(1+'Painel  de Controle'!$C$15)</f>
        <v>1360188.139</v>
      </c>
      <c r="ME15" s="215" t="n">
        <f aca="false">ME33*(1+'Painel  de Controle'!$C$15)</f>
        <v>1360188.139</v>
      </c>
      <c r="MF15" s="215" t="n">
        <f aca="false">MF33*(1+'Painel  de Controle'!$C$15)</f>
        <v>1360188.139</v>
      </c>
      <c r="MG15" s="215" t="n">
        <f aca="false">MG33*(1+'Painel  de Controle'!$C$15)</f>
        <v>1360188.139</v>
      </c>
      <c r="MH15" s="215" t="n">
        <f aca="false">MH33*(1+'Painel  de Controle'!$C$15)</f>
        <v>1360188.139</v>
      </c>
      <c r="MI15" s="215" t="n">
        <f aca="false">MI33*(1+'Painel  de Controle'!$C$15)</f>
        <v>1360188.139</v>
      </c>
      <c r="MJ15" s="215" t="n">
        <f aca="false">MJ33*(1+'Painel  de Controle'!$C$15)</f>
        <v>1360188.139</v>
      </c>
      <c r="MK15" s="215" t="n">
        <f aca="false">MK33*(1+'Painel  de Controle'!$C$15)</f>
        <v>1360188.139</v>
      </c>
      <c r="ML15" s="215" t="n">
        <f aca="false">ML33*(1+'Painel  de Controle'!$C$15)</f>
        <v>1360188.139</v>
      </c>
      <c r="MM15" s="215" t="n">
        <f aca="false">MM33*(1+'Painel  de Controle'!$C$15)</f>
        <v>1360188.139</v>
      </c>
      <c r="MN15" s="215" t="n">
        <f aca="false">MN33*(1+'Painel  de Controle'!$C$15)</f>
        <v>1360188.139</v>
      </c>
      <c r="MO15" s="215" t="n">
        <f aca="false">MO33*(1+'Painel  de Controle'!$C$15)</f>
        <v>1360188.139</v>
      </c>
      <c r="MP15" s="215" t="n">
        <f aca="false">MP33*(1+'Painel  de Controle'!$C$15)</f>
        <v>1360188.139</v>
      </c>
      <c r="MQ15" s="215" t="n">
        <f aca="false">MQ33*(1+'Painel  de Controle'!$C$15)</f>
        <v>1360188.139</v>
      </c>
      <c r="MR15" s="215" t="n">
        <f aca="false">MR33*(1+'Painel  de Controle'!$C$15)</f>
        <v>1360188.139</v>
      </c>
      <c r="MS15" s="215" t="n">
        <f aca="false">MS33*(1+'Painel  de Controle'!$C$15)</f>
        <v>1360188.139</v>
      </c>
      <c r="MT15" s="215" t="n">
        <f aca="false">MT33*(1+'Painel  de Controle'!$C$15)</f>
        <v>1360188.139</v>
      </c>
      <c r="MU15" s="215" t="n">
        <f aca="false">MU33*(1+'Painel  de Controle'!$C$15)</f>
        <v>1360188.139</v>
      </c>
      <c r="MV15" s="215" t="n">
        <f aca="false">MV33*(1+'Painel  de Controle'!$C$15)</f>
        <v>1360188.139</v>
      </c>
      <c r="MW15" s="215" t="n">
        <f aca="false">MW33*(1+'Painel  de Controle'!$C$15)</f>
        <v>1360188.139</v>
      </c>
      <c r="MX15" s="215" t="n">
        <f aca="false">MX33*(1+'Painel  de Controle'!$C$15)</f>
        <v>1360188.139</v>
      </c>
      <c r="MY15" s="215" t="n">
        <f aca="false">MY33*(1+'Painel  de Controle'!$C$15)</f>
        <v>1360188.139</v>
      </c>
      <c r="MZ15" s="215" t="n">
        <f aca="false">MZ33*(1+'Painel  de Controle'!$C$15)</f>
        <v>1360188.139</v>
      </c>
      <c r="NA15" s="215" t="n">
        <f aca="false">NA33*(1+'Painel  de Controle'!$C$15)</f>
        <v>1360188.139</v>
      </c>
      <c r="NB15" s="215" t="n">
        <f aca="false">NB33*(1+'Painel  de Controle'!$C$15)</f>
        <v>1360188.139</v>
      </c>
      <c r="NC15" s="215" t="n">
        <f aca="false">NC33*(1+'Painel  de Controle'!$C$15)</f>
        <v>1360188.139</v>
      </c>
      <c r="ND15" s="215" t="n">
        <f aca="false">ND33*(1+'Painel  de Controle'!$C$15)</f>
        <v>1360188.139</v>
      </c>
      <c r="NE15" s="215" t="n">
        <f aca="false">NE33*(1+'Painel  de Controle'!$C$15)</f>
        <v>1360188.139</v>
      </c>
      <c r="NF15" s="215" t="n">
        <f aca="false">NF33*(1+'Painel  de Controle'!$C$15)</f>
        <v>1360188.139</v>
      </c>
      <c r="NG15" s="215" t="n">
        <f aca="false">NG33*(1+'Painel  de Controle'!$C$15)</f>
        <v>1360188.139</v>
      </c>
      <c r="NH15" s="215" t="n">
        <f aca="false">NH33*(1+'Painel  de Controle'!$C$15)</f>
        <v>1360188.139</v>
      </c>
      <c r="NI15" s="215" t="n">
        <f aca="false">NI33*(1+'Painel  de Controle'!$C$15)</f>
        <v>1360188.139</v>
      </c>
      <c r="NJ15" s="215" t="n">
        <f aca="false">NJ33*(1+'Painel  de Controle'!$C$15)</f>
        <v>1360188.139</v>
      </c>
      <c r="NK15" s="215" t="n">
        <f aca="false">NK33*(1+'Painel  de Controle'!$C$15)</f>
        <v>1360188.139</v>
      </c>
      <c r="NL15" s="215" t="n">
        <f aca="false">NL33*(1+'Painel  de Controle'!$C$15)</f>
        <v>1360188.139</v>
      </c>
      <c r="NM15" s="215" t="n">
        <f aca="false">NM33*(1+'Painel  de Controle'!$C$15)</f>
        <v>1360188.139</v>
      </c>
      <c r="NN15" s="215" t="n">
        <f aca="false">NN33*(1+'Painel  de Controle'!$C$15)</f>
        <v>1360188.139</v>
      </c>
      <c r="NO15" s="215" t="n">
        <f aca="false">NO33*(1+'Painel  de Controle'!$C$15)</f>
        <v>1360188.139</v>
      </c>
      <c r="NP15" s="215" t="n">
        <f aca="false">NP33*(1+'Painel  de Controle'!$C$15)</f>
        <v>1360188.139</v>
      </c>
      <c r="NQ15" s="215" t="n">
        <f aca="false">NQ33*(1+'Painel  de Controle'!$C$15)</f>
        <v>1360188.139</v>
      </c>
      <c r="NR15" s="215" t="n">
        <f aca="false">NR33*(1+'Painel  de Controle'!$C$15)</f>
        <v>1360188.139</v>
      </c>
      <c r="NS15" s="215" t="n">
        <f aca="false">NS33*(1+'Painel  de Controle'!$C$15)</f>
        <v>1360188.139</v>
      </c>
      <c r="NT15" s="215" t="n">
        <f aca="false">NT33*(1+'Painel  de Controle'!$C$15)</f>
        <v>1360188.139</v>
      </c>
      <c r="NU15" s="215" t="n">
        <f aca="false">NU33*(1+'Painel  de Controle'!$C$15)</f>
        <v>1360188.139</v>
      </c>
      <c r="NV15" s="215" t="n">
        <f aca="false">NV33*(1+'Painel  de Controle'!$C$15)</f>
        <v>1360188.139</v>
      </c>
      <c r="NW15" s="215" t="n">
        <f aca="false">NW33*(1+'Painel  de Controle'!$C$15)</f>
        <v>1360188.139</v>
      </c>
      <c r="NX15" s="215" t="n">
        <f aca="false">NX33*(1+'Painel  de Controle'!$C$15)</f>
        <v>1360188.139</v>
      </c>
      <c r="NY15" s="215" t="n">
        <f aca="false">NY33*(1+'Painel  de Controle'!$C$15)</f>
        <v>1360188.139</v>
      </c>
      <c r="NZ15" s="215" t="n">
        <f aca="false">NZ33*(1+'Painel  de Controle'!$C$15)</f>
        <v>1360188.139</v>
      </c>
      <c r="OA15" s="215" t="n">
        <f aca="false">OA33*(1+'Painel  de Controle'!$C$15)</f>
        <v>1360188.139</v>
      </c>
      <c r="OB15" s="215" t="n">
        <f aca="false">OB33*(1+'Painel  de Controle'!$C$15)</f>
        <v>1360188.139</v>
      </c>
      <c r="OC15" s="215" t="n">
        <f aca="false">OC33*(1+'Painel  de Controle'!$C$15)</f>
        <v>1360188.139</v>
      </c>
      <c r="OD15" s="215" t="n">
        <f aca="false">OD33*(1+'Painel  de Controle'!$C$15)</f>
        <v>1360188.139</v>
      </c>
      <c r="OE15" s="215" t="n">
        <f aca="false">OE33*(1+'Painel  de Controle'!$C$15)</f>
        <v>1360188.139</v>
      </c>
      <c r="OF15" s="215" t="n">
        <f aca="false">OF33*(1+'Painel  de Controle'!$C$15)</f>
        <v>1360188.139</v>
      </c>
      <c r="OG15" s="215" t="n">
        <f aca="false">OG33*(1+'Painel  de Controle'!$C$15)</f>
        <v>1360188.139</v>
      </c>
      <c r="OH15" s="215" t="n">
        <f aca="false">OH33*(1+'Painel  de Controle'!$C$15)</f>
        <v>1360188.139</v>
      </c>
      <c r="OI15" s="215" t="n">
        <f aca="false">OI33*(1+'Painel  de Controle'!$C$15)</f>
        <v>1360188.139</v>
      </c>
      <c r="OJ15" s="215" t="n">
        <f aca="false">OJ33*(1+'Painel  de Controle'!$C$15)</f>
        <v>1360188.139</v>
      </c>
      <c r="OK15" s="215" t="n">
        <f aca="false">OK33*(1+'Painel  de Controle'!$C$15)</f>
        <v>1360188.139</v>
      </c>
      <c r="OL15" s="215" t="n">
        <f aca="false">OL33*(1+'Painel  de Controle'!$C$15)</f>
        <v>1360188.139</v>
      </c>
      <c r="OM15" s="215" t="n">
        <f aca="false">OM33*(1+'Painel  de Controle'!$C$15)</f>
        <v>1360188.139</v>
      </c>
      <c r="ON15" s="215" t="n">
        <f aca="false">ON33*(1+'Painel  de Controle'!$C$15)</f>
        <v>1360188.139</v>
      </c>
      <c r="OO15" s="215" t="n">
        <f aca="false">OO33*(1+'Painel  de Controle'!$C$15)</f>
        <v>1360188.139</v>
      </c>
      <c r="OP15" s="215" t="n">
        <f aca="false">OP33*(1+'Painel  de Controle'!$C$15)</f>
        <v>1360188.139</v>
      </c>
      <c r="OQ15" s="215" t="n">
        <f aca="false">OQ33*(1+'Painel  de Controle'!$C$15)</f>
        <v>1360188.139</v>
      </c>
      <c r="OR15" s="215" t="n">
        <f aca="false">OR33*(1+'Painel  de Controle'!$C$15)</f>
        <v>1360188.139</v>
      </c>
      <c r="OS15" s="215" t="n">
        <f aca="false">OS33*(1+'Painel  de Controle'!$C$15)</f>
        <v>1360188.139</v>
      </c>
      <c r="OT15" s="215" t="n">
        <f aca="false">OT33*(1+'Painel  de Controle'!$C$15)</f>
        <v>1360188.139</v>
      </c>
      <c r="OU15" s="215" t="n">
        <f aca="false">OU33*(1+'Painel  de Controle'!$C$15)</f>
        <v>1360188.139</v>
      </c>
      <c r="OV15" s="215" t="n">
        <f aca="false">OV33*(1+'Painel  de Controle'!$C$15)</f>
        <v>1360188.139</v>
      </c>
      <c r="OW15" s="215" t="n">
        <f aca="false">OW33*(1+'Painel  de Controle'!$C$15)</f>
        <v>1360188.139</v>
      </c>
      <c r="OX15" s="215" t="n">
        <f aca="false">OX33*(1+'Painel  de Controle'!$C$15)</f>
        <v>1360188.139</v>
      </c>
      <c r="OY15" s="215" t="n">
        <f aca="false">OY33*(1+'Painel  de Controle'!$C$15)</f>
        <v>1360188.139</v>
      </c>
      <c r="OZ15" s="215" t="n">
        <f aca="false">OZ33*(1+'Painel  de Controle'!$C$15)</f>
        <v>1360188.139</v>
      </c>
      <c r="PA15" s="215" t="n">
        <f aca="false">PA33*(1+'Painel  de Controle'!$C$15)</f>
        <v>1360188.139</v>
      </c>
      <c r="PB15" s="215" t="n">
        <f aca="false">PB33*(1+'Painel  de Controle'!$C$15)</f>
        <v>1360188.139</v>
      </c>
      <c r="PC15" s="215" t="n">
        <f aca="false">PC33*(1+'Painel  de Controle'!$C$15)</f>
        <v>1360188.139</v>
      </c>
      <c r="PD15" s="215" t="n">
        <f aca="false">PD33*(1+'Painel  de Controle'!$C$15)</f>
        <v>1360188.139</v>
      </c>
      <c r="PE15" s="215" t="n">
        <f aca="false">PE33*(1+'Painel  de Controle'!$C$15)</f>
        <v>1360188.139</v>
      </c>
      <c r="PF15" s="215" t="n">
        <f aca="false">PF33*(1+'Painel  de Controle'!$C$15)</f>
        <v>1360188.139</v>
      </c>
      <c r="PG15" s="215" t="n">
        <f aca="false">PG33*(1+'Painel  de Controle'!$C$15)</f>
        <v>1360188.139</v>
      </c>
      <c r="PH15" s="215" t="n">
        <f aca="false">PH33*(1+'Painel  de Controle'!$C$15)</f>
        <v>1360188.139</v>
      </c>
      <c r="PI15" s="215" t="n">
        <f aca="false">PI33*(1+'Painel  de Controle'!$C$15)</f>
        <v>1360188.139</v>
      </c>
      <c r="PJ15" s="215" t="n">
        <f aca="false">PJ33*(1+'Painel  de Controle'!$C$15)</f>
        <v>1360188.139</v>
      </c>
      <c r="PK15" s="215" t="n">
        <f aca="false">PK33*(1+'Painel  de Controle'!$C$15)</f>
        <v>1360188.139</v>
      </c>
      <c r="PL15" s="215" t="n">
        <f aca="false">PL33*(1+'Painel  de Controle'!$C$15)</f>
        <v>1360188.139</v>
      </c>
      <c r="PM15" s="215" t="n">
        <f aca="false">PM33*(1+'Painel  de Controle'!$C$15)</f>
        <v>1360188.139</v>
      </c>
      <c r="PN15" s="215" t="n">
        <f aca="false">PN33*(1+'Painel  de Controle'!$C$15)</f>
        <v>1360188.139</v>
      </c>
      <c r="PO15" s="215" t="n">
        <f aca="false">PO33*(1+'Painel  de Controle'!$C$15)</f>
        <v>1360188.139</v>
      </c>
      <c r="PP15" s="215" t="n">
        <f aca="false">PP33*(1+'Painel  de Controle'!$C$15)</f>
        <v>1360188.139</v>
      </c>
      <c r="PQ15" s="215" t="n">
        <f aca="false">PQ33*(1+'Painel  de Controle'!$C$15)</f>
        <v>1360188.139</v>
      </c>
      <c r="PR15" s="215" t="n">
        <f aca="false">PR33*(1+'Painel  de Controle'!$C$15)</f>
        <v>1360188.139</v>
      </c>
      <c r="PS15" s="215" t="n">
        <f aca="false">PS33*(1+'Painel  de Controle'!$C$15)</f>
        <v>1360188.139</v>
      </c>
      <c r="PT15" s="215" t="n">
        <f aca="false">PT33*(1+'Painel  de Controle'!$C$15)</f>
        <v>1360188.139</v>
      </c>
      <c r="PU15" s="215" t="n">
        <f aca="false">PU33*(1+'Painel  de Controle'!$C$15)</f>
        <v>1360188.139</v>
      </c>
      <c r="PV15" s="215" t="n">
        <f aca="false">PV33*(1+'Painel  de Controle'!$C$15)</f>
        <v>1360188.139</v>
      </c>
      <c r="PW15" s="215" t="n">
        <f aca="false">PW33*(1+'Painel  de Controle'!$C$15)</f>
        <v>1360188.139</v>
      </c>
      <c r="PX15" s="215" t="n">
        <f aca="false">PX33*(1+'Painel  de Controle'!$C$15)</f>
        <v>1360188.139</v>
      </c>
      <c r="PY15" s="215" t="n">
        <f aca="false">PY33*(1+'Painel  de Controle'!$C$15)</f>
        <v>1360188.139</v>
      </c>
      <c r="PZ15" s="215" t="n">
        <f aca="false">PZ33*(1+'Painel  de Controle'!$C$15)</f>
        <v>1360188.139</v>
      </c>
      <c r="QA15" s="215" t="n">
        <f aca="false">QA33*(1+'Painel  de Controle'!$C$15)</f>
        <v>1360188.139</v>
      </c>
      <c r="QB15" s="215" t="n">
        <f aca="false">QB33*(1+'Painel  de Controle'!$C$15)</f>
        <v>1360188.139</v>
      </c>
      <c r="QC15" s="215" t="n">
        <f aca="false">QC33*(1+'Painel  de Controle'!$C$15)</f>
        <v>1360188.139</v>
      </c>
      <c r="QD15" s="215" t="n">
        <f aca="false">QD33*(1+'Painel  de Controle'!$C$15)</f>
        <v>1360188.139</v>
      </c>
      <c r="QE15" s="215" t="n">
        <f aca="false">QE33*(1+'Painel  de Controle'!$C$15)</f>
        <v>1360188.139</v>
      </c>
      <c r="QF15" s="215" t="n">
        <f aca="false">QF33*(1+'Painel  de Controle'!$C$15)</f>
        <v>1360188.139</v>
      </c>
      <c r="QG15" s="215" t="n">
        <f aca="false">QG33*(1+'Painel  de Controle'!$C$15)</f>
        <v>1360188.139</v>
      </c>
      <c r="QH15" s="215" t="n">
        <f aca="false">QH33*(1+'Painel  de Controle'!$C$15)</f>
        <v>1360188.139</v>
      </c>
      <c r="QI15" s="215" t="n">
        <f aca="false">QI33*(1+'Painel  de Controle'!$C$15)</f>
        <v>1360188.139</v>
      </c>
      <c r="QJ15" s="215" t="n">
        <f aca="false">QJ33*(1+'Painel  de Controle'!$C$15)</f>
        <v>1360188.139</v>
      </c>
      <c r="QK15" s="215" t="n">
        <f aca="false">QK33*(1+'Painel  de Controle'!$C$15)</f>
        <v>1360188.139</v>
      </c>
      <c r="QL15" s="215" t="n">
        <f aca="false">QL33*(1+'Painel  de Controle'!$C$15)</f>
        <v>1360188.139</v>
      </c>
      <c r="QM15" s="215" t="n">
        <f aca="false">QM33*(1+'Painel  de Controle'!$C$15)</f>
        <v>1360188.139</v>
      </c>
      <c r="QN15" s="215" t="n">
        <f aca="false">QN33*(1+'Painel  de Controle'!$C$15)</f>
        <v>1360188.139</v>
      </c>
      <c r="QO15" s="215" t="n">
        <f aca="false">QO33*(1+'Painel  de Controle'!$C$15)</f>
        <v>1360188.139</v>
      </c>
      <c r="QP15" s="215" t="n">
        <f aca="false">QP33*(1+'Painel  de Controle'!$C$15)</f>
        <v>1360188.139</v>
      </c>
      <c r="QQ15" s="215" t="n">
        <f aca="false">QQ33*(1+'Painel  de Controle'!$C$15)</f>
        <v>1360188.139</v>
      </c>
      <c r="QR15" s="215" t="n">
        <f aca="false">QR33*(1+'Painel  de Controle'!$C$15)</f>
        <v>1360188.139</v>
      </c>
      <c r="QS15" s="215" t="n">
        <f aca="false">QS33*(1+'Painel  de Controle'!$C$15)</f>
        <v>1360188.139</v>
      </c>
      <c r="QT15" s="215" t="n">
        <f aca="false">QT33*(1+'Painel  de Controle'!$C$15)</f>
        <v>1360188.139</v>
      </c>
      <c r="QU15" s="215" t="n">
        <f aca="false">QU33*(1+'Painel  de Controle'!$C$15)</f>
        <v>1360188.139</v>
      </c>
      <c r="QV15" s="215" t="n">
        <f aca="false">QV33*(1+'Painel  de Controle'!$C$15)</f>
        <v>1360188.139</v>
      </c>
      <c r="QW15" s="215" t="n">
        <f aca="false">QW33*(1+'Painel  de Controle'!$C$15)</f>
        <v>1360188.139</v>
      </c>
      <c r="QX15" s="215" t="n">
        <f aca="false">QX33*(1+'Painel  de Controle'!$C$15)</f>
        <v>1360188.139</v>
      </c>
      <c r="QY15" s="215" t="n">
        <f aca="false">QY33*(1+'Painel  de Controle'!$C$15)</f>
        <v>1360188.139</v>
      </c>
      <c r="QZ15" s="215" t="n">
        <f aca="false">QZ33*(1+'Painel  de Controle'!$C$15)</f>
        <v>1360188.139</v>
      </c>
      <c r="RA15" s="215" t="n">
        <f aca="false">RA33*(1+'Painel  de Controle'!$C$15)</f>
        <v>1360188.139</v>
      </c>
      <c r="RB15" s="215" t="n">
        <f aca="false">RB33*(1+'Painel  de Controle'!$C$15)</f>
        <v>1360188.139</v>
      </c>
      <c r="RC15" s="215" t="n">
        <f aca="false">RC33*(1+'Painel  de Controle'!$C$15)</f>
        <v>1360188.139</v>
      </c>
      <c r="RD15" s="215" t="n">
        <f aca="false">RD33*(1+'Painel  de Controle'!$C$15)</f>
        <v>1360188.139</v>
      </c>
      <c r="RE15" s="215" t="n">
        <f aca="false">RE33*(1+'Painel  de Controle'!$C$15)</f>
        <v>1360188.139</v>
      </c>
      <c r="RF15" s="215" t="n">
        <f aca="false">RF33*(1+'Painel  de Controle'!$C$15)</f>
        <v>1360188.139</v>
      </c>
      <c r="RG15" s="215" t="n">
        <f aca="false">RG33*(1+'Painel  de Controle'!$C$15)</f>
        <v>1360188.139</v>
      </c>
      <c r="RH15" s="215" t="n">
        <f aca="false">RH33*(1+'Painel  de Controle'!$C$15)</f>
        <v>1360188.139</v>
      </c>
    </row>
    <row r="16" customFormat="false" ht="15.75" hidden="false" customHeight="true" outlineLevel="0" collapsed="false">
      <c r="A16" s="44"/>
      <c r="B16" s="89" t="s">
        <v>179</v>
      </c>
      <c r="C16" s="205"/>
      <c r="D16" s="205"/>
      <c r="E16" s="76" t="n">
        <f aca="false">SUM(H16:AQ16)</f>
        <v>236614711.3524</v>
      </c>
      <c r="F16" s="215"/>
      <c r="G16" s="214"/>
      <c r="H16" s="64" t="n">
        <f aca="false">SUM(AS16:BD16)</f>
        <v>3367234.12</v>
      </c>
      <c r="I16" s="64" t="n">
        <f aca="false">SUM(BE16:BP16)</f>
        <v>1011780</v>
      </c>
      <c r="J16" s="64" t="n">
        <f aca="false">SUM(BQ16:CB16)</f>
        <v>2109705.3554</v>
      </c>
      <c r="K16" s="64" t="n">
        <f aca="false">SUM(CC16:CN16)</f>
        <v>2023560</v>
      </c>
      <c r="L16" s="64" t="n">
        <f aca="false">SUM(CO16:CZ16)</f>
        <v>6745200</v>
      </c>
      <c r="M16" s="64" t="n">
        <f aca="false">SUM(DA16:DL16)</f>
        <v>7140555.867</v>
      </c>
      <c r="N16" s="64" t="n">
        <f aca="false">SUM(DM16:DX16)</f>
        <v>7140555.867</v>
      </c>
      <c r="O16" s="64" t="n">
        <f aca="false">SUM(DY16:EJ16)</f>
        <v>7140555.867</v>
      </c>
      <c r="P16" s="64" t="n">
        <f aca="false">SUM(EK16:EV16)</f>
        <v>7140555.867</v>
      </c>
      <c r="Q16" s="64" t="n">
        <f aca="false">SUM(EW16:FH16)</f>
        <v>7140555.867</v>
      </c>
      <c r="R16" s="64" t="n">
        <f aca="false">SUM(FI16:FT16)</f>
        <v>7140555.867</v>
      </c>
      <c r="S16" s="64" t="n">
        <f aca="false">SUM(FU16:GF16)</f>
        <v>7140555.867</v>
      </c>
      <c r="T16" s="64" t="n">
        <f aca="false">SUM(GG16:GR16)</f>
        <v>7140555.867</v>
      </c>
      <c r="U16" s="64" t="n">
        <f aca="false">SUM(GS16:HD16)</f>
        <v>7140555.867</v>
      </c>
      <c r="V16" s="64" t="n">
        <f aca="false">SUM(HE16:HP16)</f>
        <v>7140555.867</v>
      </c>
      <c r="W16" s="64" t="n">
        <f aca="false">SUM(HQ16:IB16)</f>
        <v>7140555.867</v>
      </c>
      <c r="X16" s="64" t="n">
        <f aca="false">SUM(IC16:IN16)</f>
        <v>7140555.867</v>
      </c>
      <c r="Y16" s="64" t="n">
        <f aca="false">SUM(IO16:IZ16)</f>
        <v>7140555.867</v>
      </c>
      <c r="Z16" s="64" t="n">
        <f aca="false">SUM(JA16:JL16)</f>
        <v>7140555.867</v>
      </c>
      <c r="AA16" s="64" t="n">
        <f aca="false">SUM(JM16:JX16)</f>
        <v>7140555.867</v>
      </c>
      <c r="AB16" s="64" t="n">
        <f aca="false">SUM(JY16:KJ16)</f>
        <v>7140555.867</v>
      </c>
      <c r="AC16" s="64" t="n">
        <f aca="false">SUM(KK16:KV16)</f>
        <v>7140555.867</v>
      </c>
      <c r="AD16" s="64" t="n">
        <f aca="false">SUM(KW16:LH16)</f>
        <v>7140555.867</v>
      </c>
      <c r="AE16" s="64" t="n">
        <f aca="false">SUM(LI16:LT16)</f>
        <v>7140555.867</v>
      </c>
      <c r="AF16" s="64" t="n">
        <f aca="false">SUM(LU16:MF16)</f>
        <v>7140555.867</v>
      </c>
      <c r="AG16" s="64" t="n">
        <f aca="false">SUM(MG16:MR16)</f>
        <v>7140555.867</v>
      </c>
      <c r="AH16" s="64" t="n">
        <f aca="false">SUM(MS16:ND16)</f>
        <v>7140555.867</v>
      </c>
      <c r="AI16" s="64" t="n">
        <f aca="false">SUM(NE16:NP16)</f>
        <v>7140555.867</v>
      </c>
      <c r="AJ16" s="64" t="n">
        <f aca="false">SUM(NQ16:OB16)</f>
        <v>7140555.867</v>
      </c>
      <c r="AK16" s="64" t="n">
        <f aca="false">SUM(OC16:ON16)</f>
        <v>7140555.867</v>
      </c>
      <c r="AL16" s="64" t="n">
        <f aca="false">SUM(OO16:OZ16)</f>
        <v>7140555.867</v>
      </c>
      <c r="AM16" s="64" t="n">
        <f aca="false">SUM(PA16:PL16)</f>
        <v>7140555.867</v>
      </c>
      <c r="AN16" s="64" t="n">
        <f aca="false">SUM(PM16:PX16)</f>
        <v>7140555.867</v>
      </c>
      <c r="AO16" s="64" t="n">
        <f aca="false">SUM(PY16:QJ16)</f>
        <v>7140555.867</v>
      </c>
      <c r="AP16" s="64" t="n">
        <f aca="false">SUM(QK16:QV16)</f>
        <v>7140555.867</v>
      </c>
      <c r="AQ16" s="64" t="n">
        <f aca="false">SUM(QW16:RH16)</f>
        <v>7140555.867</v>
      </c>
      <c r="AR16" s="215"/>
      <c r="AS16" s="215" t="n">
        <f aca="false">AS43 * (1 + 'Painel  de Controle'!$C$15)</f>
        <v>0</v>
      </c>
      <c r="AT16" s="215" t="n">
        <f aca="false">AT43 * (1 + 'Painel  de Controle'!$C$15)</f>
        <v>0</v>
      </c>
      <c r="AU16" s="215" t="n">
        <f aca="false">AU43 * (1 + 'Painel  de Controle'!$C$15)</f>
        <v>0</v>
      </c>
      <c r="AV16" s="215" t="n">
        <f aca="false">AV43 * (1 + 'Painel  de Controle'!$C$15)</f>
        <v>0</v>
      </c>
      <c r="AW16" s="215" t="n">
        <f aca="false">AW43 * (1 + 'Painel  de Controle'!$C$15)</f>
        <v>0</v>
      </c>
      <c r="AX16" s="215" t="n">
        <f aca="false">AX43 * (1 + 'Painel  de Controle'!$C$15)</f>
        <v>0</v>
      </c>
      <c r="AY16" s="215" t="n">
        <f aca="false">AY43 * (1 + 'Painel  de Controle'!$C$15)</f>
        <v>0</v>
      </c>
      <c r="AZ16" s="215" t="n">
        <f aca="false">AZ43 * (1 + 'Painel  de Controle'!$C$15)</f>
        <v>0</v>
      </c>
      <c r="BA16" s="215" t="n">
        <f aca="false">BA43 * (1 + 'Painel  de Controle'!$C$15)</f>
        <v>0</v>
      </c>
      <c r="BB16" s="215" t="n">
        <f aca="false">BB43 * (1 + 'Painel  de Controle'!$C$15)</f>
        <v>0</v>
      </c>
      <c r="BC16" s="215" t="n">
        <f aca="false">BC43 * (1 + 'Painel  de Controle'!$C$15)</f>
        <v>0</v>
      </c>
      <c r="BD16" s="215" t="n">
        <f aca="false">BD43 * (1 + 'Painel  de Controle'!$C$15)</f>
        <v>3367234.12</v>
      </c>
      <c r="BE16" s="215" t="n">
        <f aca="false">BE43 * (1 + 'Painel  de Controle'!$C$15)</f>
        <v>84315</v>
      </c>
      <c r="BF16" s="215" t="n">
        <f aca="false">BF43 * (1 + 'Painel  de Controle'!$C$15)</f>
        <v>84315</v>
      </c>
      <c r="BG16" s="215" t="n">
        <f aca="false">BG43 * (1 + 'Painel  de Controle'!$C$15)</f>
        <v>84315</v>
      </c>
      <c r="BH16" s="215" t="n">
        <f aca="false">BH43 * (1 + 'Painel  de Controle'!$C$15)</f>
        <v>84315</v>
      </c>
      <c r="BI16" s="215" t="n">
        <f aca="false">BI43 * (1 + 'Painel  de Controle'!$C$15)</f>
        <v>84315</v>
      </c>
      <c r="BJ16" s="215" t="n">
        <f aca="false">BJ43 * (1 + 'Painel  de Controle'!$C$15)</f>
        <v>84315</v>
      </c>
      <c r="BK16" s="215" t="n">
        <f aca="false">BK43 * (1 + 'Painel  de Controle'!$C$15)</f>
        <v>84315</v>
      </c>
      <c r="BL16" s="215" t="n">
        <f aca="false">BL43 * (1 + 'Painel  de Controle'!$C$15)</f>
        <v>84315</v>
      </c>
      <c r="BM16" s="215" t="n">
        <f aca="false">BM43 * (1 + 'Painel  de Controle'!$C$15)</f>
        <v>84315</v>
      </c>
      <c r="BN16" s="215" t="n">
        <f aca="false">BN43 * (1 + 'Painel  de Controle'!$C$15)</f>
        <v>84315</v>
      </c>
      <c r="BO16" s="215" t="n">
        <f aca="false">BO43 * (1 + 'Painel  de Controle'!$C$15)</f>
        <v>84315</v>
      </c>
      <c r="BP16" s="215" t="n">
        <f aca="false">BP43 * (1 + 'Painel  de Controle'!$C$15)</f>
        <v>84315</v>
      </c>
      <c r="BQ16" s="215" t="n">
        <f aca="false">BQ43 * (1 + 'Painel  de Controle'!$C$15)</f>
        <v>254775.3554</v>
      </c>
      <c r="BR16" s="215" t="n">
        <f aca="false">BR43 * (1 + 'Painel  de Controle'!$C$15)</f>
        <v>168630</v>
      </c>
      <c r="BS16" s="215" t="n">
        <f aca="false">BS43 * (1 + 'Painel  de Controle'!$C$15)</f>
        <v>168630</v>
      </c>
      <c r="BT16" s="215" t="n">
        <f aca="false">BT43 * (1 + 'Painel  de Controle'!$C$15)</f>
        <v>168630</v>
      </c>
      <c r="BU16" s="215" t="n">
        <f aca="false">BU43 * (1 + 'Painel  de Controle'!$C$15)</f>
        <v>168630</v>
      </c>
      <c r="BV16" s="215" t="n">
        <f aca="false">BV43 * (1 + 'Painel  de Controle'!$C$15)</f>
        <v>168630</v>
      </c>
      <c r="BW16" s="215" t="n">
        <f aca="false">BW43 * (1 + 'Painel  de Controle'!$C$15)</f>
        <v>168630</v>
      </c>
      <c r="BX16" s="215" t="n">
        <f aca="false">BX43 * (1 + 'Painel  de Controle'!$C$15)</f>
        <v>168630</v>
      </c>
      <c r="BY16" s="215" t="n">
        <f aca="false">BY43 * (1 + 'Painel  de Controle'!$C$15)</f>
        <v>168630</v>
      </c>
      <c r="BZ16" s="215" t="n">
        <f aca="false">BZ43 * (1 + 'Painel  de Controle'!$C$15)</f>
        <v>168630</v>
      </c>
      <c r="CA16" s="215" t="n">
        <f aca="false">CA43 * (1 + 'Painel  de Controle'!$C$15)</f>
        <v>168630</v>
      </c>
      <c r="CB16" s="215" t="n">
        <f aca="false">CB43 * (1 + 'Painel  de Controle'!$C$15)</f>
        <v>168630</v>
      </c>
      <c r="CC16" s="215" t="n">
        <f aca="false">CC43 * (1 + 'Painel  de Controle'!$C$15)</f>
        <v>168630</v>
      </c>
      <c r="CD16" s="215" t="n">
        <f aca="false">CD43 * (1 + 'Painel  de Controle'!$C$15)</f>
        <v>168630</v>
      </c>
      <c r="CE16" s="215" t="n">
        <f aca="false">CE43 * (1 + 'Painel  de Controle'!$C$15)</f>
        <v>168630</v>
      </c>
      <c r="CF16" s="215" t="n">
        <f aca="false">CF43 * (1 + 'Painel  de Controle'!$C$15)</f>
        <v>168630</v>
      </c>
      <c r="CG16" s="215" t="n">
        <f aca="false">CG43 * (1 + 'Painel  de Controle'!$C$15)</f>
        <v>168630</v>
      </c>
      <c r="CH16" s="215" t="n">
        <f aca="false">CH43 * (1 + 'Painel  de Controle'!$C$15)</f>
        <v>168630</v>
      </c>
      <c r="CI16" s="215" t="n">
        <f aca="false">CI43 * (1 + 'Painel  de Controle'!$C$15)</f>
        <v>168630</v>
      </c>
      <c r="CJ16" s="215" t="n">
        <f aca="false">CJ43 * (1 + 'Painel  de Controle'!$C$15)</f>
        <v>168630</v>
      </c>
      <c r="CK16" s="215" t="n">
        <f aca="false">CK43 * (1 + 'Painel  de Controle'!$C$15)</f>
        <v>168630</v>
      </c>
      <c r="CL16" s="215" t="n">
        <f aca="false">CL43 * (1 + 'Painel  de Controle'!$C$15)</f>
        <v>168630</v>
      </c>
      <c r="CM16" s="215" t="n">
        <f aca="false">CM43 * (1 + 'Painel  de Controle'!$C$15)</f>
        <v>168630</v>
      </c>
      <c r="CN16" s="215" t="n">
        <f aca="false">CN43 * (1 + 'Painel  de Controle'!$C$15)</f>
        <v>168630</v>
      </c>
      <c r="CO16" s="215" t="n">
        <f aca="false">CO43 * (1 + 'Painel  de Controle'!$C$15)</f>
        <v>562100</v>
      </c>
      <c r="CP16" s="215" t="n">
        <f aca="false">CP43 * (1 + 'Painel  de Controle'!$C$15)</f>
        <v>562100</v>
      </c>
      <c r="CQ16" s="215" t="n">
        <f aca="false">CQ43 * (1 + 'Painel  de Controle'!$C$15)</f>
        <v>562100</v>
      </c>
      <c r="CR16" s="215" t="n">
        <f aca="false">CR43 * (1 + 'Painel  de Controle'!$C$15)</f>
        <v>562100</v>
      </c>
      <c r="CS16" s="215" t="n">
        <f aca="false">CS43 * (1 + 'Painel  de Controle'!$C$15)</f>
        <v>562100</v>
      </c>
      <c r="CT16" s="215" t="n">
        <f aca="false">CT43 * (1 + 'Painel  de Controle'!$C$15)</f>
        <v>562100</v>
      </c>
      <c r="CU16" s="215" t="n">
        <f aca="false">CU43 * (1 + 'Painel  de Controle'!$C$15)</f>
        <v>562100</v>
      </c>
      <c r="CV16" s="215" t="n">
        <f aca="false">CV43 * (1 + 'Painel  de Controle'!$C$15)</f>
        <v>562100</v>
      </c>
      <c r="CW16" s="215" t="n">
        <f aca="false">CW43 * (1 + 'Painel  de Controle'!$C$15)</f>
        <v>562100</v>
      </c>
      <c r="CX16" s="215" t="n">
        <f aca="false">CX43 * (1 + 'Painel  de Controle'!$C$15)</f>
        <v>562100</v>
      </c>
      <c r="CY16" s="215" t="n">
        <f aca="false">CY43 * (1 + 'Painel  de Controle'!$C$15)</f>
        <v>562100</v>
      </c>
      <c r="CZ16" s="215" t="n">
        <f aca="false">CZ43 * (1 + 'Painel  de Controle'!$C$15)</f>
        <v>562100</v>
      </c>
      <c r="DA16" s="215" t="n">
        <f aca="false">DA43 * (1 + 'Painel  de Controle'!$C$15)</f>
        <v>957455.867</v>
      </c>
      <c r="DB16" s="215" t="n">
        <f aca="false">DB43 * (1 + 'Painel  de Controle'!$C$15)</f>
        <v>562100</v>
      </c>
      <c r="DC16" s="215" t="n">
        <f aca="false">DC43 * (1 + 'Painel  de Controle'!$C$15)</f>
        <v>562100</v>
      </c>
      <c r="DD16" s="215" t="n">
        <f aca="false">DD43 * (1 + 'Painel  de Controle'!$C$15)</f>
        <v>562100</v>
      </c>
      <c r="DE16" s="215" t="n">
        <f aca="false">DE43 * (1 + 'Painel  de Controle'!$C$15)</f>
        <v>562100</v>
      </c>
      <c r="DF16" s="215" t="n">
        <f aca="false">DF43 * (1 + 'Painel  de Controle'!$C$15)</f>
        <v>562100</v>
      </c>
      <c r="DG16" s="215" t="n">
        <f aca="false">DG43 * (1 + 'Painel  de Controle'!$C$15)</f>
        <v>562100</v>
      </c>
      <c r="DH16" s="215" t="n">
        <f aca="false">DH43 * (1 + 'Painel  de Controle'!$C$15)</f>
        <v>562100</v>
      </c>
      <c r="DI16" s="215" t="n">
        <f aca="false">DI43 * (1 + 'Painel  de Controle'!$C$15)</f>
        <v>562100</v>
      </c>
      <c r="DJ16" s="215" t="n">
        <f aca="false">DJ43 * (1 + 'Painel  de Controle'!$C$15)</f>
        <v>562100</v>
      </c>
      <c r="DK16" s="215" t="n">
        <f aca="false">DK43 * (1 + 'Painel  de Controle'!$C$15)</f>
        <v>562100</v>
      </c>
      <c r="DL16" s="215" t="n">
        <f aca="false">DL43 * (1 + 'Painel  de Controle'!$C$15)</f>
        <v>562100</v>
      </c>
      <c r="DM16" s="215" t="n">
        <f aca="false">DM43 * (1 + 'Painel  de Controle'!$C$15)</f>
        <v>957455.867</v>
      </c>
      <c r="DN16" s="215" t="n">
        <f aca="false">DN43 * (1 + 'Painel  de Controle'!$C$15)</f>
        <v>562100</v>
      </c>
      <c r="DO16" s="215" t="n">
        <f aca="false">DO43 * (1 + 'Painel  de Controle'!$C$15)</f>
        <v>562100</v>
      </c>
      <c r="DP16" s="215" t="n">
        <f aca="false">DP43 * (1 + 'Painel  de Controle'!$C$15)</f>
        <v>562100</v>
      </c>
      <c r="DQ16" s="215" t="n">
        <f aca="false">DQ43 * (1 + 'Painel  de Controle'!$C$15)</f>
        <v>562100</v>
      </c>
      <c r="DR16" s="215" t="n">
        <f aca="false">DR43 * (1 + 'Painel  de Controle'!$C$15)</f>
        <v>562100</v>
      </c>
      <c r="DS16" s="215" t="n">
        <f aca="false">DS43 * (1 + 'Painel  de Controle'!$C$15)</f>
        <v>562100</v>
      </c>
      <c r="DT16" s="215" t="n">
        <f aca="false">DT43 * (1 + 'Painel  de Controle'!$C$15)</f>
        <v>562100</v>
      </c>
      <c r="DU16" s="215" t="n">
        <f aca="false">DU43 * (1 + 'Painel  de Controle'!$C$15)</f>
        <v>562100</v>
      </c>
      <c r="DV16" s="215" t="n">
        <f aca="false">DV43 * (1 + 'Painel  de Controle'!$C$15)</f>
        <v>562100</v>
      </c>
      <c r="DW16" s="215" t="n">
        <f aca="false">DW43 * (1 + 'Painel  de Controle'!$C$15)</f>
        <v>562100</v>
      </c>
      <c r="DX16" s="215" t="n">
        <f aca="false">DX43 * (1 + 'Painel  de Controle'!$C$15)</f>
        <v>562100</v>
      </c>
      <c r="DY16" s="215" t="n">
        <f aca="false">DY43 * (1 + 'Painel  de Controle'!$C$15)</f>
        <v>957455.867</v>
      </c>
      <c r="DZ16" s="215" t="n">
        <f aca="false">DZ43 * (1 + 'Painel  de Controle'!$C$15)</f>
        <v>562100</v>
      </c>
      <c r="EA16" s="215" t="n">
        <f aca="false">EA43 * (1 + 'Painel  de Controle'!$C$15)</f>
        <v>562100</v>
      </c>
      <c r="EB16" s="215" t="n">
        <f aca="false">EB43 * (1 + 'Painel  de Controle'!$C$15)</f>
        <v>562100</v>
      </c>
      <c r="EC16" s="215" t="n">
        <f aca="false">EC43 * (1 + 'Painel  de Controle'!$C$15)</f>
        <v>562100</v>
      </c>
      <c r="ED16" s="215" t="n">
        <f aca="false">ED43 * (1 + 'Painel  de Controle'!$C$15)</f>
        <v>562100</v>
      </c>
      <c r="EE16" s="215" t="n">
        <f aca="false">EE43 * (1 + 'Painel  de Controle'!$C$15)</f>
        <v>562100</v>
      </c>
      <c r="EF16" s="215" t="n">
        <f aca="false">EF43 * (1 + 'Painel  de Controle'!$C$15)</f>
        <v>562100</v>
      </c>
      <c r="EG16" s="215" t="n">
        <f aca="false">EG43 * (1 + 'Painel  de Controle'!$C$15)</f>
        <v>562100</v>
      </c>
      <c r="EH16" s="215" t="n">
        <f aca="false">EH43 * (1 + 'Painel  de Controle'!$C$15)</f>
        <v>562100</v>
      </c>
      <c r="EI16" s="215" t="n">
        <f aca="false">EI43 * (1 + 'Painel  de Controle'!$C$15)</f>
        <v>562100</v>
      </c>
      <c r="EJ16" s="215" t="n">
        <f aca="false">EJ43 * (1 + 'Painel  de Controle'!$C$15)</f>
        <v>562100</v>
      </c>
      <c r="EK16" s="215" t="n">
        <f aca="false">EK43 * (1 + 'Painel  de Controle'!$C$15)</f>
        <v>957455.867</v>
      </c>
      <c r="EL16" s="215" t="n">
        <f aca="false">EL43 * (1 + 'Painel  de Controle'!$C$15)</f>
        <v>562100</v>
      </c>
      <c r="EM16" s="215" t="n">
        <f aca="false">EM43 * (1 + 'Painel  de Controle'!$C$15)</f>
        <v>562100</v>
      </c>
      <c r="EN16" s="215" t="n">
        <f aca="false">EN43 * (1 + 'Painel  de Controle'!$C$15)</f>
        <v>562100</v>
      </c>
      <c r="EO16" s="215" t="n">
        <f aca="false">EO43 * (1 + 'Painel  de Controle'!$C$15)</f>
        <v>562100</v>
      </c>
      <c r="EP16" s="215" t="n">
        <f aca="false">EP43 * (1 + 'Painel  de Controle'!$C$15)</f>
        <v>562100</v>
      </c>
      <c r="EQ16" s="215" t="n">
        <f aca="false">EQ43 * (1 + 'Painel  de Controle'!$C$15)</f>
        <v>562100</v>
      </c>
      <c r="ER16" s="215" t="n">
        <f aca="false">ER43 * (1 + 'Painel  de Controle'!$C$15)</f>
        <v>562100</v>
      </c>
      <c r="ES16" s="215" t="n">
        <f aca="false">ES43 * (1 + 'Painel  de Controle'!$C$15)</f>
        <v>562100</v>
      </c>
      <c r="ET16" s="215" t="n">
        <f aca="false">ET43 * (1 + 'Painel  de Controle'!$C$15)</f>
        <v>562100</v>
      </c>
      <c r="EU16" s="215" t="n">
        <f aca="false">EU43 * (1 + 'Painel  de Controle'!$C$15)</f>
        <v>562100</v>
      </c>
      <c r="EV16" s="215" t="n">
        <f aca="false">EV43 * (1 + 'Painel  de Controle'!$C$15)</f>
        <v>562100</v>
      </c>
      <c r="EW16" s="215" t="n">
        <f aca="false">EW43 * (1 + 'Painel  de Controle'!$C$15)</f>
        <v>957455.867</v>
      </c>
      <c r="EX16" s="215" t="n">
        <f aca="false">EX43 * (1 + 'Painel  de Controle'!$C$15)</f>
        <v>562100</v>
      </c>
      <c r="EY16" s="215" t="n">
        <f aca="false">EY43 * (1 + 'Painel  de Controle'!$C$15)</f>
        <v>562100</v>
      </c>
      <c r="EZ16" s="215" t="n">
        <f aca="false">EZ43 * (1 + 'Painel  de Controle'!$C$15)</f>
        <v>562100</v>
      </c>
      <c r="FA16" s="215" t="n">
        <f aca="false">FA43 * (1 + 'Painel  de Controle'!$C$15)</f>
        <v>562100</v>
      </c>
      <c r="FB16" s="215" t="n">
        <f aca="false">FB43 * (1 + 'Painel  de Controle'!$C$15)</f>
        <v>562100</v>
      </c>
      <c r="FC16" s="215" t="n">
        <f aca="false">FC43 * (1 + 'Painel  de Controle'!$C$15)</f>
        <v>562100</v>
      </c>
      <c r="FD16" s="215" t="n">
        <f aca="false">FD43 * (1 + 'Painel  de Controle'!$C$15)</f>
        <v>562100</v>
      </c>
      <c r="FE16" s="215" t="n">
        <f aca="false">FE43 * (1 + 'Painel  de Controle'!$C$15)</f>
        <v>562100</v>
      </c>
      <c r="FF16" s="215" t="n">
        <f aca="false">FF43 * (1 + 'Painel  de Controle'!$C$15)</f>
        <v>562100</v>
      </c>
      <c r="FG16" s="215" t="n">
        <f aca="false">FG43 * (1 + 'Painel  de Controle'!$C$15)</f>
        <v>562100</v>
      </c>
      <c r="FH16" s="215" t="n">
        <f aca="false">FH43 * (1 + 'Painel  de Controle'!$C$15)</f>
        <v>562100</v>
      </c>
      <c r="FI16" s="215" t="n">
        <f aca="false">FI43 * (1 + 'Painel  de Controle'!$C$15)</f>
        <v>957455.867</v>
      </c>
      <c r="FJ16" s="215" t="n">
        <f aca="false">FJ43 * (1 + 'Painel  de Controle'!$C$15)</f>
        <v>562100</v>
      </c>
      <c r="FK16" s="215" t="n">
        <f aca="false">FK43 * (1 + 'Painel  de Controle'!$C$15)</f>
        <v>562100</v>
      </c>
      <c r="FL16" s="215" t="n">
        <f aca="false">FL43 * (1 + 'Painel  de Controle'!$C$15)</f>
        <v>562100</v>
      </c>
      <c r="FM16" s="215" t="n">
        <f aca="false">FM43 * (1 + 'Painel  de Controle'!$C$15)</f>
        <v>562100</v>
      </c>
      <c r="FN16" s="215" t="n">
        <f aca="false">FN43 * (1 + 'Painel  de Controle'!$C$15)</f>
        <v>562100</v>
      </c>
      <c r="FO16" s="215" t="n">
        <f aca="false">FO43 * (1 + 'Painel  de Controle'!$C$15)</f>
        <v>562100</v>
      </c>
      <c r="FP16" s="215" t="n">
        <f aca="false">FP43 * (1 + 'Painel  de Controle'!$C$15)</f>
        <v>562100</v>
      </c>
      <c r="FQ16" s="215" t="n">
        <f aca="false">FQ43 * (1 + 'Painel  de Controle'!$C$15)</f>
        <v>562100</v>
      </c>
      <c r="FR16" s="215" t="n">
        <f aca="false">FR43 * (1 + 'Painel  de Controle'!$C$15)</f>
        <v>562100</v>
      </c>
      <c r="FS16" s="215" t="n">
        <f aca="false">FS43 * (1 + 'Painel  de Controle'!$C$15)</f>
        <v>562100</v>
      </c>
      <c r="FT16" s="215" t="n">
        <f aca="false">FT43 * (1 + 'Painel  de Controle'!$C$15)</f>
        <v>562100</v>
      </c>
      <c r="FU16" s="215" t="n">
        <f aca="false">FU43 * (1 + 'Painel  de Controle'!$C$15)</f>
        <v>957455.867</v>
      </c>
      <c r="FV16" s="215" t="n">
        <f aca="false">FV43 * (1 + 'Painel  de Controle'!$C$15)</f>
        <v>562100</v>
      </c>
      <c r="FW16" s="215" t="n">
        <f aca="false">FW43 * (1 + 'Painel  de Controle'!$C$15)</f>
        <v>562100</v>
      </c>
      <c r="FX16" s="215" t="n">
        <f aca="false">FX43 * (1 + 'Painel  de Controle'!$C$15)</f>
        <v>562100</v>
      </c>
      <c r="FY16" s="215" t="n">
        <f aca="false">FY43 * (1 + 'Painel  de Controle'!$C$15)</f>
        <v>562100</v>
      </c>
      <c r="FZ16" s="215" t="n">
        <f aca="false">FZ43 * (1 + 'Painel  de Controle'!$C$15)</f>
        <v>562100</v>
      </c>
      <c r="GA16" s="215" t="n">
        <f aca="false">GA43 * (1 + 'Painel  de Controle'!$C$15)</f>
        <v>562100</v>
      </c>
      <c r="GB16" s="215" t="n">
        <f aca="false">GB43 * (1 + 'Painel  de Controle'!$C$15)</f>
        <v>562100</v>
      </c>
      <c r="GC16" s="215" t="n">
        <f aca="false">GC43 * (1 + 'Painel  de Controle'!$C$15)</f>
        <v>562100</v>
      </c>
      <c r="GD16" s="215" t="n">
        <f aca="false">GD43 * (1 + 'Painel  de Controle'!$C$15)</f>
        <v>562100</v>
      </c>
      <c r="GE16" s="215" t="n">
        <f aca="false">GE43 * (1 + 'Painel  de Controle'!$C$15)</f>
        <v>562100</v>
      </c>
      <c r="GF16" s="215" t="n">
        <f aca="false">GF43 * (1 + 'Painel  de Controle'!$C$15)</f>
        <v>562100</v>
      </c>
      <c r="GG16" s="215" t="n">
        <f aca="false">GG43 * (1 + 'Painel  de Controle'!$C$15)</f>
        <v>957455.867</v>
      </c>
      <c r="GH16" s="215" t="n">
        <f aca="false">GH43 * (1 + 'Painel  de Controle'!$C$15)</f>
        <v>562100</v>
      </c>
      <c r="GI16" s="215" t="n">
        <f aca="false">GI43 * (1 + 'Painel  de Controle'!$C$15)</f>
        <v>562100</v>
      </c>
      <c r="GJ16" s="215" t="n">
        <f aca="false">GJ43 * (1 + 'Painel  de Controle'!$C$15)</f>
        <v>562100</v>
      </c>
      <c r="GK16" s="215" t="n">
        <f aca="false">GK43 * (1 + 'Painel  de Controle'!$C$15)</f>
        <v>562100</v>
      </c>
      <c r="GL16" s="215" t="n">
        <f aca="false">GL43 * (1 + 'Painel  de Controle'!$C$15)</f>
        <v>562100</v>
      </c>
      <c r="GM16" s="215" t="n">
        <f aca="false">GM43 * (1 + 'Painel  de Controle'!$C$15)</f>
        <v>562100</v>
      </c>
      <c r="GN16" s="215" t="n">
        <f aca="false">GN43 * (1 + 'Painel  de Controle'!$C$15)</f>
        <v>562100</v>
      </c>
      <c r="GO16" s="215" t="n">
        <f aca="false">GO43 * (1 + 'Painel  de Controle'!$C$15)</f>
        <v>562100</v>
      </c>
      <c r="GP16" s="215" t="n">
        <f aca="false">GP43 * (1 + 'Painel  de Controle'!$C$15)</f>
        <v>562100</v>
      </c>
      <c r="GQ16" s="215" t="n">
        <f aca="false">GQ43 * (1 + 'Painel  de Controle'!$C$15)</f>
        <v>562100</v>
      </c>
      <c r="GR16" s="215" t="n">
        <f aca="false">GR43 * (1 + 'Painel  de Controle'!$C$15)</f>
        <v>562100</v>
      </c>
      <c r="GS16" s="215" t="n">
        <f aca="false">GS43 * (1 + 'Painel  de Controle'!$C$15)</f>
        <v>957455.867</v>
      </c>
      <c r="GT16" s="215" t="n">
        <f aca="false">GT43 * (1 + 'Painel  de Controle'!$C$15)</f>
        <v>562100</v>
      </c>
      <c r="GU16" s="215" t="n">
        <f aca="false">GU43 * (1 + 'Painel  de Controle'!$C$15)</f>
        <v>562100</v>
      </c>
      <c r="GV16" s="215" t="n">
        <f aca="false">GV43 * (1 + 'Painel  de Controle'!$C$15)</f>
        <v>562100</v>
      </c>
      <c r="GW16" s="215" t="n">
        <f aca="false">GW43 * (1 + 'Painel  de Controle'!$C$15)</f>
        <v>562100</v>
      </c>
      <c r="GX16" s="215" t="n">
        <f aca="false">GX43 * (1 + 'Painel  de Controle'!$C$15)</f>
        <v>562100</v>
      </c>
      <c r="GY16" s="215" t="n">
        <f aca="false">GY43 * (1 + 'Painel  de Controle'!$C$15)</f>
        <v>562100</v>
      </c>
      <c r="GZ16" s="215" t="n">
        <f aca="false">GZ43 * (1 + 'Painel  de Controle'!$C$15)</f>
        <v>562100</v>
      </c>
      <c r="HA16" s="215" t="n">
        <f aca="false">HA43 * (1 + 'Painel  de Controle'!$C$15)</f>
        <v>562100</v>
      </c>
      <c r="HB16" s="215" t="n">
        <f aca="false">HB43 * (1 + 'Painel  de Controle'!$C$15)</f>
        <v>562100</v>
      </c>
      <c r="HC16" s="215" t="n">
        <f aca="false">HC43 * (1 + 'Painel  de Controle'!$C$15)</f>
        <v>562100</v>
      </c>
      <c r="HD16" s="215" t="n">
        <f aca="false">HD43 * (1 + 'Painel  de Controle'!$C$15)</f>
        <v>562100</v>
      </c>
      <c r="HE16" s="215" t="n">
        <f aca="false">HE43 * (1 + 'Painel  de Controle'!$C$15)</f>
        <v>957455.867</v>
      </c>
      <c r="HF16" s="215" t="n">
        <f aca="false">HF43 * (1 + 'Painel  de Controle'!$C$15)</f>
        <v>562100</v>
      </c>
      <c r="HG16" s="215" t="n">
        <f aca="false">HG43 * (1 + 'Painel  de Controle'!$C$15)</f>
        <v>562100</v>
      </c>
      <c r="HH16" s="215" t="n">
        <f aca="false">HH43 * (1 + 'Painel  de Controle'!$C$15)</f>
        <v>562100</v>
      </c>
      <c r="HI16" s="215" t="n">
        <f aca="false">HI43 * (1 + 'Painel  de Controle'!$C$15)</f>
        <v>562100</v>
      </c>
      <c r="HJ16" s="215" t="n">
        <f aca="false">HJ43 * (1 + 'Painel  de Controle'!$C$15)</f>
        <v>562100</v>
      </c>
      <c r="HK16" s="215" t="n">
        <f aca="false">HK43 * (1 + 'Painel  de Controle'!$C$15)</f>
        <v>562100</v>
      </c>
      <c r="HL16" s="215" t="n">
        <f aca="false">HL43 * (1 + 'Painel  de Controle'!$C$15)</f>
        <v>562100</v>
      </c>
      <c r="HM16" s="215" t="n">
        <f aca="false">HM43 * (1 + 'Painel  de Controle'!$C$15)</f>
        <v>562100</v>
      </c>
      <c r="HN16" s="215" t="n">
        <f aca="false">HN43 * (1 + 'Painel  de Controle'!$C$15)</f>
        <v>562100</v>
      </c>
      <c r="HO16" s="215" t="n">
        <f aca="false">HO43 * (1 + 'Painel  de Controle'!$C$15)</f>
        <v>562100</v>
      </c>
      <c r="HP16" s="215" t="n">
        <f aca="false">HP43 * (1 + 'Painel  de Controle'!$C$15)</f>
        <v>562100</v>
      </c>
      <c r="HQ16" s="215" t="n">
        <f aca="false">HQ43 * (1 + 'Painel  de Controle'!$C$15)</f>
        <v>957455.867</v>
      </c>
      <c r="HR16" s="215" t="n">
        <f aca="false">HR43 * (1 + 'Painel  de Controle'!$C$15)</f>
        <v>562100</v>
      </c>
      <c r="HS16" s="215" t="n">
        <f aca="false">HS43 * (1 + 'Painel  de Controle'!$C$15)</f>
        <v>562100</v>
      </c>
      <c r="HT16" s="215" t="n">
        <f aca="false">HT43 * (1 + 'Painel  de Controle'!$C$15)</f>
        <v>562100</v>
      </c>
      <c r="HU16" s="215" t="n">
        <f aca="false">HU43 * (1 + 'Painel  de Controle'!$C$15)</f>
        <v>562100</v>
      </c>
      <c r="HV16" s="215" t="n">
        <f aca="false">HV43 * (1 + 'Painel  de Controle'!$C$15)</f>
        <v>562100</v>
      </c>
      <c r="HW16" s="215" t="n">
        <f aca="false">HW43 * (1 + 'Painel  de Controle'!$C$15)</f>
        <v>562100</v>
      </c>
      <c r="HX16" s="215" t="n">
        <f aca="false">HX43 * (1 + 'Painel  de Controle'!$C$15)</f>
        <v>562100</v>
      </c>
      <c r="HY16" s="215" t="n">
        <f aca="false">HY43 * (1 + 'Painel  de Controle'!$C$15)</f>
        <v>562100</v>
      </c>
      <c r="HZ16" s="215" t="n">
        <f aca="false">HZ43 * (1 + 'Painel  de Controle'!$C$15)</f>
        <v>562100</v>
      </c>
      <c r="IA16" s="215" t="n">
        <f aca="false">IA43 * (1 + 'Painel  de Controle'!$C$15)</f>
        <v>562100</v>
      </c>
      <c r="IB16" s="215" t="n">
        <f aca="false">IB43 * (1 + 'Painel  de Controle'!$C$15)</f>
        <v>562100</v>
      </c>
      <c r="IC16" s="215" t="n">
        <f aca="false">IC43 * (1 + 'Painel  de Controle'!$C$15)</f>
        <v>957455.867</v>
      </c>
      <c r="ID16" s="215" t="n">
        <f aca="false">ID43 * (1 + 'Painel  de Controle'!$C$15)</f>
        <v>562100</v>
      </c>
      <c r="IE16" s="215" t="n">
        <f aca="false">IE43 * (1 + 'Painel  de Controle'!$C$15)</f>
        <v>562100</v>
      </c>
      <c r="IF16" s="215" t="n">
        <f aca="false">IF43 * (1 + 'Painel  de Controle'!$C$15)</f>
        <v>562100</v>
      </c>
      <c r="IG16" s="215" t="n">
        <f aca="false">IG43 * (1 + 'Painel  de Controle'!$C$15)</f>
        <v>562100</v>
      </c>
      <c r="IH16" s="215" t="n">
        <f aca="false">IH43 * (1 + 'Painel  de Controle'!$C$15)</f>
        <v>562100</v>
      </c>
      <c r="II16" s="215" t="n">
        <f aca="false">II43 * (1 + 'Painel  de Controle'!$C$15)</f>
        <v>562100</v>
      </c>
      <c r="IJ16" s="215" t="n">
        <f aca="false">IJ43 * (1 + 'Painel  de Controle'!$C$15)</f>
        <v>562100</v>
      </c>
      <c r="IK16" s="215" t="n">
        <f aca="false">IK43 * (1 + 'Painel  de Controle'!$C$15)</f>
        <v>562100</v>
      </c>
      <c r="IL16" s="215" t="n">
        <f aca="false">IL43 * (1 + 'Painel  de Controle'!$C$15)</f>
        <v>562100</v>
      </c>
      <c r="IM16" s="215" t="n">
        <f aca="false">IM43 * (1 + 'Painel  de Controle'!$C$15)</f>
        <v>562100</v>
      </c>
      <c r="IN16" s="215" t="n">
        <f aca="false">IN43 * (1 + 'Painel  de Controle'!$C$15)</f>
        <v>562100</v>
      </c>
      <c r="IO16" s="215" t="n">
        <f aca="false">IO43 * (1 + 'Painel  de Controle'!$C$15)</f>
        <v>957455.867</v>
      </c>
      <c r="IP16" s="215" t="n">
        <f aca="false">IP43 * (1 + 'Painel  de Controle'!$C$15)</f>
        <v>562100</v>
      </c>
      <c r="IQ16" s="215" t="n">
        <f aca="false">IQ43 * (1 + 'Painel  de Controle'!$C$15)</f>
        <v>562100</v>
      </c>
      <c r="IR16" s="215" t="n">
        <f aca="false">IR43 * (1 + 'Painel  de Controle'!$C$15)</f>
        <v>562100</v>
      </c>
      <c r="IS16" s="215" t="n">
        <f aca="false">IS43 * (1 + 'Painel  de Controle'!$C$15)</f>
        <v>562100</v>
      </c>
      <c r="IT16" s="215" t="n">
        <f aca="false">IT43 * (1 + 'Painel  de Controle'!$C$15)</f>
        <v>562100</v>
      </c>
      <c r="IU16" s="215" t="n">
        <f aca="false">IU43 * (1 + 'Painel  de Controle'!$C$15)</f>
        <v>562100</v>
      </c>
      <c r="IV16" s="215" t="n">
        <f aca="false">IV43 * (1 + 'Painel  de Controle'!$C$15)</f>
        <v>562100</v>
      </c>
      <c r="IW16" s="215" t="n">
        <f aca="false">IW43 * (1 + 'Painel  de Controle'!$C$15)</f>
        <v>562100</v>
      </c>
      <c r="IX16" s="215" t="n">
        <f aca="false">IX43 * (1 + 'Painel  de Controle'!$C$15)</f>
        <v>562100</v>
      </c>
      <c r="IY16" s="215" t="n">
        <f aca="false">IY43 * (1 + 'Painel  de Controle'!$C$15)</f>
        <v>562100</v>
      </c>
      <c r="IZ16" s="215" t="n">
        <f aca="false">IZ43 * (1 + 'Painel  de Controle'!$C$15)</f>
        <v>562100</v>
      </c>
      <c r="JA16" s="215" t="n">
        <f aca="false">JA43 * (1 + 'Painel  de Controle'!$C$15)</f>
        <v>957455.867</v>
      </c>
      <c r="JB16" s="215" t="n">
        <f aca="false">JB43 * (1 + 'Painel  de Controle'!$C$15)</f>
        <v>562100</v>
      </c>
      <c r="JC16" s="215" t="n">
        <f aca="false">JC43 * (1 + 'Painel  de Controle'!$C$15)</f>
        <v>562100</v>
      </c>
      <c r="JD16" s="215" t="n">
        <f aca="false">JD43 * (1 + 'Painel  de Controle'!$C$15)</f>
        <v>562100</v>
      </c>
      <c r="JE16" s="215" t="n">
        <f aca="false">JE43 * (1 + 'Painel  de Controle'!$C$15)</f>
        <v>562100</v>
      </c>
      <c r="JF16" s="215" t="n">
        <f aca="false">JF43 * (1 + 'Painel  de Controle'!$C$15)</f>
        <v>562100</v>
      </c>
      <c r="JG16" s="215" t="n">
        <f aca="false">JG43 * (1 + 'Painel  de Controle'!$C$15)</f>
        <v>562100</v>
      </c>
      <c r="JH16" s="215" t="n">
        <f aca="false">JH43 * (1 + 'Painel  de Controle'!$C$15)</f>
        <v>562100</v>
      </c>
      <c r="JI16" s="215" t="n">
        <f aca="false">JI43 * (1 + 'Painel  de Controle'!$C$15)</f>
        <v>562100</v>
      </c>
      <c r="JJ16" s="215" t="n">
        <f aca="false">JJ43 * (1 + 'Painel  de Controle'!$C$15)</f>
        <v>562100</v>
      </c>
      <c r="JK16" s="215" t="n">
        <f aca="false">JK43 * (1 + 'Painel  de Controle'!$C$15)</f>
        <v>562100</v>
      </c>
      <c r="JL16" s="215" t="n">
        <f aca="false">JL43 * (1 + 'Painel  de Controle'!$C$15)</f>
        <v>562100</v>
      </c>
      <c r="JM16" s="215" t="n">
        <f aca="false">JM43 * (1 + 'Painel  de Controle'!$C$15)</f>
        <v>957455.867</v>
      </c>
      <c r="JN16" s="215" t="n">
        <f aca="false">JN43 * (1 + 'Painel  de Controle'!$C$15)</f>
        <v>562100</v>
      </c>
      <c r="JO16" s="215" t="n">
        <f aca="false">JO43 * (1 + 'Painel  de Controle'!$C$15)</f>
        <v>562100</v>
      </c>
      <c r="JP16" s="215" t="n">
        <f aca="false">JP43 * (1 + 'Painel  de Controle'!$C$15)</f>
        <v>562100</v>
      </c>
      <c r="JQ16" s="215" t="n">
        <f aca="false">JQ43 * (1 + 'Painel  de Controle'!$C$15)</f>
        <v>562100</v>
      </c>
      <c r="JR16" s="215" t="n">
        <f aca="false">JR43 * (1 + 'Painel  de Controle'!$C$15)</f>
        <v>562100</v>
      </c>
      <c r="JS16" s="215" t="n">
        <f aca="false">JS43 * (1 + 'Painel  de Controle'!$C$15)</f>
        <v>562100</v>
      </c>
      <c r="JT16" s="215" t="n">
        <f aca="false">JT43 * (1 + 'Painel  de Controle'!$C$15)</f>
        <v>562100</v>
      </c>
      <c r="JU16" s="215" t="n">
        <f aca="false">JU43 * (1 + 'Painel  de Controle'!$C$15)</f>
        <v>562100</v>
      </c>
      <c r="JV16" s="215" t="n">
        <f aca="false">JV43 * (1 + 'Painel  de Controle'!$C$15)</f>
        <v>562100</v>
      </c>
      <c r="JW16" s="215" t="n">
        <f aca="false">JW43 * (1 + 'Painel  de Controle'!$C$15)</f>
        <v>562100</v>
      </c>
      <c r="JX16" s="215" t="n">
        <f aca="false">JX43 * (1 + 'Painel  de Controle'!$C$15)</f>
        <v>562100</v>
      </c>
      <c r="JY16" s="215" t="n">
        <f aca="false">JY43 * (1 + 'Painel  de Controle'!$C$15)</f>
        <v>957455.867</v>
      </c>
      <c r="JZ16" s="215" t="n">
        <f aca="false">JZ43 * (1 + 'Painel  de Controle'!$C$15)</f>
        <v>562100</v>
      </c>
      <c r="KA16" s="215" t="n">
        <f aca="false">KA43 * (1 + 'Painel  de Controle'!$C$15)</f>
        <v>562100</v>
      </c>
      <c r="KB16" s="215" t="n">
        <f aca="false">KB43 * (1 + 'Painel  de Controle'!$C$15)</f>
        <v>562100</v>
      </c>
      <c r="KC16" s="215" t="n">
        <f aca="false">KC43 * (1 + 'Painel  de Controle'!$C$15)</f>
        <v>562100</v>
      </c>
      <c r="KD16" s="215" t="n">
        <f aca="false">KD43 * (1 + 'Painel  de Controle'!$C$15)</f>
        <v>562100</v>
      </c>
      <c r="KE16" s="215" t="n">
        <f aca="false">KE43 * (1 + 'Painel  de Controle'!$C$15)</f>
        <v>562100</v>
      </c>
      <c r="KF16" s="215" t="n">
        <f aca="false">KF43 * (1 + 'Painel  de Controle'!$C$15)</f>
        <v>562100</v>
      </c>
      <c r="KG16" s="215" t="n">
        <f aca="false">KG43 * (1 + 'Painel  de Controle'!$C$15)</f>
        <v>562100</v>
      </c>
      <c r="KH16" s="215" t="n">
        <f aca="false">KH43 * (1 + 'Painel  de Controle'!$C$15)</f>
        <v>562100</v>
      </c>
      <c r="KI16" s="215" t="n">
        <f aca="false">KI43 * (1 + 'Painel  de Controle'!$C$15)</f>
        <v>562100</v>
      </c>
      <c r="KJ16" s="215" t="n">
        <f aca="false">KJ43 * (1 + 'Painel  de Controle'!$C$15)</f>
        <v>562100</v>
      </c>
      <c r="KK16" s="215" t="n">
        <f aca="false">KK43 * (1 + 'Painel  de Controle'!$C$15)</f>
        <v>957455.867</v>
      </c>
      <c r="KL16" s="215" t="n">
        <f aca="false">KL43 * (1 + 'Painel  de Controle'!$C$15)</f>
        <v>562100</v>
      </c>
      <c r="KM16" s="215" t="n">
        <f aca="false">KM43 * (1 + 'Painel  de Controle'!$C$15)</f>
        <v>562100</v>
      </c>
      <c r="KN16" s="215" t="n">
        <f aca="false">KN43 * (1 + 'Painel  de Controle'!$C$15)</f>
        <v>562100</v>
      </c>
      <c r="KO16" s="215" t="n">
        <f aca="false">KO43 * (1 + 'Painel  de Controle'!$C$15)</f>
        <v>562100</v>
      </c>
      <c r="KP16" s="215" t="n">
        <f aca="false">KP43 * (1 + 'Painel  de Controle'!$C$15)</f>
        <v>562100</v>
      </c>
      <c r="KQ16" s="215" t="n">
        <f aca="false">KQ43 * (1 + 'Painel  de Controle'!$C$15)</f>
        <v>562100</v>
      </c>
      <c r="KR16" s="215" t="n">
        <f aca="false">KR43 * (1 + 'Painel  de Controle'!$C$15)</f>
        <v>562100</v>
      </c>
      <c r="KS16" s="215" t="n">
        <f aca="false">KS43 * (1 + 'Painel  de Controle'!$C$15)</f>
        <v>562100</v>
      </c>
      <c r="KT16" s="215" t="n">
        <f aca="false">KT43 * (1 + 'Painel  de Controle'!$C$15)</f>
        <v>562100</v>
      </c>
      <c r="KU16" s="215" t="n">
        <f aca="false">KU43 * (1 + 'Painel  de Controle'!$C$15)</f>
        <v>562100</v>
      </c>
      <c r="KV16" s="215" t="n">
        <f aca="false">KV43 * (1 + 'Painel  de Controle'!$C$15)</f>
        <v>562100</v>
      </c>
      <c r="KW16" s="215" t="n">
        <f aca="false">KW43 * (1 + 'Painel  de Controle'!$C$15)</f>
        <v>957455.867</v>
      </c>
      <c r="KX16" s="215" t="n">
        <f aca="false">KX43 * (1 + 'Painel  de Controle'!$C$15)</f>
        <v>562100</v>
      </c>
      <c r="KY16" s="215" t="n">
        <f aca="false">KY43 * (1 + 'Painel  de Controle'!$C$15)</f>
        <v>562100</v>
      </c>
      <c r="KZ16" s="215" t="n">
        <f aca="false">KZ43 * (1 + 'Painel  de Controle'!$C$15)</f>
        <v>562100</v>
      </c>
      <c r="LA16" s="215" t="n">
        <f aca="false">LA43 * (1 + 'Painel  de Controle'!$C$15)</f>
        <v>562100</v>
      </c>
      <c r="LB16" s="215" t="n">
        <f aca="false">LB43 * (1 + 'Painel  de Controle'!$C$15)</f>
        <v>562100</v>
      </c>
      <c r="LC16" s="215" t="n">
        <f aca="false">LC43 * (1 + 'Painel  de Controle'!$C$15)</f>
        <v>562100</v>
      </c>
      <c r="LD16" s="215" t="n">
        <f aca="false">LD43 * (1 + 'Painel  de Controle'!$C$15)</f>
        <v>562100</v>
      </c>
      <c r="LE16" s="215" t="n">
        <f aca="false">LE43 * (1 + 'Painel  de Controle'!$C$15)</f>
        <v>562100</v>
      </c>
      <c r="LF16" s="215" t="n">
        <f aca="false">LF43 * (1 + 'Painel  de Controle'!$C$15)</f>
        <v>562100</v>
      </c>
      <c r="LG16" s="215" t="n">
        <f aca="false">LG43 * (1 + 'Painel  de Controle'!$C$15)</f>
        <v>562100</v>
      </c>
      <c r="LH16" s="215" t="n">
        <f aca="false">LH43 * (1 + 'Painel  de Controle'!$C$15)</f>
        <v>562100</v>
      </c>
      <c r="LI16" s="215" t="n">
        <f aca="false">LI43 * (1 + 'Painel  de Controle'!$C$15)</f>
        <v>957455.867</v>
      </c>
      <c r="LJ16" s="215" t="n">
        <f aca="false">LJ43 * (1 + 'Painel  de Controle'!$C$15)</f>
        <v>562100</v>
      </c>
      <c r="LK16" s="215" t="n">
        <f aca="false">LK43 * (1 + 'Painel  de Controle'!$C$15)</f>
        <v>562100</v>
      </c>
      <c r="LL16" s="215" t="n">
        <f aca="false">LL43 * (1 + 'Painel  de Controle'!$C$15)</f>
        <v>562100</v>
      </c>
      <c r="LM16" s="215" t="n">
        <f aca="false">LM43 * (1 + 'Painel  de Controle'!$C$15)</f>
        <v>562100</v>
      </c>
      <c r="LN16" s="215" t="n">
        <f aca="false">LN43 * (1 + 'Painel  de Controle'!$C$15)</f>
        <v>562100</v>
      </c>
      <c r="LO16" s="215" t="n">
        <f aca="false">LO43 * (1 + 'Painel  de Controle'!$C$15)</f>
        <v>562100</v>
      </c>
      <c r="LP16" s="215" t="n">
        <f aca="false">LP43 * (1 + 'Painel  de Controle'!$C$15)</f>
        <v>562100</v>
      </c>
      <c r="LQ16" s="215" t="n">
        <f aca="false">LQ43 * (1 + 'Painel  de Controle'!$C$15)</f>
        <v>562100</v>
      </c>
      <c r="LR16" s="215" t="n">
        <f aca="false">LR43 * (1 + 'Painel  de Controle'!$C$15)</f>
        <v>562100</v>
      </c>
      <c r="LS16" s="215" t="n">
        <f aca="false">LS43 * (1 + 'Painel  de Controle'!$C$15)</f>
        <v>562100</v>
      </c>
      <c r="LT16" s="215" t="n">
        <f aca="false">LT43 * (1 + 'Painel  de Controle'!$C$15)</f>
        <v>562100</v>
      </c>
      <c r="LU16" s="215" t="n">
        <f aca="false">LU43 * (1 + 'Painel  de Controle'!$C$15)</f>
        <v>957455.867</v>
      </c>
      <c r="LV16" s="215" t="n">
        <f aca="false">LV43 * (1 + 'Painel  de Controle'!$C$15)</f>
        <v>562100</v>
      </c>
      <c r="LW16" s="215" t="n">
        <f aca="false">LW43 * (1 + 'Painel  de Controle'!$C$15)</f>
        <v>562100</v>
      </c>
      <c r="LX16" s="215" t="n">
        <f aca="false">LX43 * (1 + 'Painel  de Controle'!$C$15)</f>
        <v>562100</v>
      </c>
      <c r="LY16" s="215" t="n">
        <f aca="false">LY43 * (1 + 'Painel  de Controle'!$C$15)</f>
        <v>562100</v>
      </c>
      <c r="LZ16" s="215" t="n">
        <f aca="false">LZ43 * (1 + 'Painel  de Controle'!$C$15)</f>
        <v>562100</v>
      </c>
      <c r="MA16" s="215" t="n">
        <f aca="false">MA43 * (1 + 'Painel  de Controle'!$C$15)</f>
        <v>562100</v>
      </c>
      <c r="MB16" s="215" t="n">
        <f aca="false">MB43 * (1 + 'Painel  de Controle'!$C$15)</f>
        <v>562100</v>
      </c>
      <c r="MC16" s="215" t="n">
        <f aca="false">MC43 * (1 + 'Painel  de Controle'!$C$15)</f>
        <v>562100</v>
      </c>
      <c r="MD16" s="215" t="n">
        <f aca="false">MD43 * (1 + 'Painel  de Controle'!$C$15)</f>
        <v>562100</v>
      </c>
      <c r="ME16" s="215" t="n">
        <f aca="false">ME43 * (1 + 'Painel  de Controle'!$C$15)</f>
        <v>562100</v>
      </c>
      <c r="MF16" s="215" t="n">
        <f aca="false">MF43 * (1 + 'Painel  de Controle'!$C$15)</f>
        <v>562100</v>
      </c>
      <c r="MG16" s="215" t="n">
        <f aca="false">MG43 * (1 + 'Painel  de Controle'!$C$15)</f>
        <v>957455.867</v>
      </c>
      <c r="MH16" s="215" t="n">
        <f aca="false">MH43 * (1 + 'Painel  de Controle'!$C$15)</f>
        <v>562100</v>
      </c>
      <c r="MI16" s="215" t="n">
        <f aca="false">MI43 * (1 + 'Painel  de Controle'!$C$15)</f>
        <v>562100</v>
      </c>
      <c r="MJ16" s="215" t="n">
        <f aca="false">MJ43 * (1 + 'Painel  de Controle'!$C$15)</f>
        <v>562100</v>
      </c>
      <c r="MK16" s="215" t="n">
        <f aca="false">MK43 * (1 + 'Painel  de Controle'!$C$15)</f>
        <v>562100</v>
      </c>
      <c r="ML16" s="215" t="n">
        <f aca="false">ML43 * (1 + 'Painel  de Controle'!$C$15)</f>
        <v>562100</v>
      </c>
      <c r="MM16" s="215" t="n">
        <f aca="false">MM43 * (1 + 'Painel  de Controle'!$C$15)</f>
        <v>562100</v>
      </c>
      <c r="MN16" s="215" t="n">
        <f aca="false">MN43 * (1 + 'Painel  de Controle'!$C$15)</f>
        <v>562100</v>
      </c>
      <c r="MO16" s="215" t="n">
        <f aca="false">MO43 * (1 + 'Painel  de Controle'!$C$15)</f>
        <v>562100</v>
      </c>
      <c r="MP16" s="215" t="n">
        <f aca="false">MP43 * (1 + 'Painel  de Controle'!$C$15)</f>
        <v>562100</v>
      </c>
      <c r="MQ16" s="215" t="n">
        <f aca="false">MQ43 * (1 + 'Painel  de Controle'!$C$15)</f>
        <v>562100</v>
      </c>
      <c r="MR16" s="215" t="n">
        <f aca="false">MR43 * (1 + 'Painel  de Controle'!$C$15)</f>
        <v>562100</v>
      </c>
      <c r="MS16" s="215" t="n">
        <f aca="false">MS43 * (1 + 'Painel  de Controle'!$C$15)</f>
        <v>957455.867</v>
      </c>
      <c r="MT16" s="215" t="n">
        <f aca="false">MT43 * (1 + 'Painel  de Controle'!$C$15)</f>
        <v>562100</v>
      </c>
      <c r="MU16" s="215" t="n">
        <f aca="false">MU43 * (1 + 'Painel  de Controle'!$C$15)</f>
        <v>562100</v>
      </c>
      <c r="MV16" s="215" t="n">
        <f aca="false">MV43 * (1 + 'Painel  de Controle'!$C$15)</f>
        <v>562100</v>
      </c>
      <c r="MW16" s="215" t="n">
        <f aca="false">MW43 * (1 + 'Painel  de Controle'!$C$15)</f>
        <v>562100</v>
      </c>
      <c r="MX16" s="215" t="n">
        <f aca="false">MX43 * (1 + 'Painel  de Controle'!$C$15)</f>
        <v>562100</v>
      </c>
      <c r="MY16" s="215" t="n">
        <f aca="false">MY43 * (1 + 'Painel  de Controle'!$C$15)</f>
        <v>562100</v>
      </c>
      <c r="MZ16" s="215" t="n">
        <f aca="false">MZ43 * (1 + 'Painel  de Controle'!$C$15)</f>
        <v>562100</v>
      </c>
      <c r="NA16" s="215" t="n">
        <f aca="false">NA43 * (1 + 'Painel  de Controle'!$C$15)</f>
        <v>562100</v>
      </c>
      <c r="NB16" s="215" t="n">
        <f aca="false">NB43 * (1 + 'Painel  de Controle'!$C$15)</f>
        <v>562100</v>
      </c>
      <c r="NC16" s="215" t="n">
        <f aca="false">NC43 * (1 + 'Painel  de Controle'!$C$15)</f>
        <v>562100</v>
      </c>
      <c r="ND16" s="215" t="n">
        <f aca="false">ND43 * (1 + 'Painel  de Controle'!$C$15)</f>
        <v>562100</v>
      </c>
      <c r="NE16" s="215" t="n">
        <f aca="false">NE43 * (1 + 'Painel  de Controle'!$C$15)</f>
        <v>957455.867</v>
      </c>
      <c r="NF16" s="215" t="n">
        <f aca="false">NF43 * (1 + 'Painel  de Controle'!$C$15)</f>
        <v>562100</v>
      </c>
      <c r="NG16" s="215" t="n">
        <f aca="false">NG43 * (1 + 'Painel  de Controle'!$C$15)</f>
        <v>562100</v>
      </c>
      <c r="NH16" s="215" t="n">
        <f aca="false">NH43 * (1 + 'Painel  de Controle'!$C$15)</f>
        <v>562100</v>
      </c>
      <c r="NI16" s="215" t="n">
        <f aca="false">NI43 * (1 + 'Painel  de Controle'!$C$15)</f>
        <v>562100</v>
      </c>
      <c r="NJ16" s="215" t="n">
        <f aca="false">NJ43 * (1 + 'Painel  de Controle'!$C$15)</f>
        <v>562100</v>
      </c>
      <c r="NK16" s="215" t="n">
        <f aca="false">NK43 * (1 + 'Painel  de Controle'!$C$15)</f>
        <v>562100</v>
      </c>
      <c r="NL16" s="215" t="n">
        <f aca="false">NL43 * (1 + 'Painel  de Controle'!$C$15)</f>
        <v>562100</v>
      </c>
      <c r="NM16" s="215" t="n">
        <f aca="false">NM43 * (1 + 'Painel  de Controle'!$C$15)</f>
        <v>562100</v>
      </c>
      <c r="NN16" s="215" t="n">
        <f aca="false">NN43 * (1 + 'Painel  de Controle'!$C$15)</f>
        <v>562100</v>
      </c>
      <c r="NO16" s="215" t="n">
        <f aca="false">NO43 * (1 + 'Painel  de Controle'!$C$15)</f>
        <v>562100</v>
      </c>
      <c r="NP16" s="215" t="n">
        <f aca="false">NP43 * (1 + 'Painel  de Controle'!$C$15)</f>
        <v>562100</v>
      </c>
      <c r="NQ16" s="215" t="n">
        <f aca="false">NQ43 * (1 + 'Painel  de Controle'!$C$15)</f>
        <v>957455.867</v>
      </c>
      <c r="NR16" s="215" t="n">
        <f aca="false">NR43 * (1 + 'Painel  de Controle'!$C$15)</f>
        <v>562100</v>
      </c>
      <c r="NS16" s="215" t="n">
        <f aca="false">NS43 * (1 + 'Painel  de Controle'!$C$15)</f>
        <v>562100</v>
      </c>
      <c r="NT16" s="215" t="n">
        <f aca="false">NT43 * (1 + 'Painel  de Controle'!$C$15)</f>
        <v>562100</v>
      </c>
      <c r="NU16" s="215" t="n">
        <f aca="false">NU43 * (1 + 'Painel  de Controle'!$C$15)</f>
        <v>562100</v>
      </c>
      <c r="NV16" s="215" t="n">
        <f aca="false">NV43 * (1 + 'Painel  de Controle'!$C$15)</f>
        <v>562100</v>
      </c>
      <c r="NW16" s="215" t="n">
        <f aca="false">NW43 * (1 + 'Painel  de Controle'!$C$15)</f>
        <v>562100</v>
      </c>
      <c r="NX16" s="215" t="n">
        <f aca="false">NX43 * (1 + 'Painel  de Controle'!$C$15)</f>
        <v>562100</v>
      </c>
      <c r="NY16" s="215" t="n">
        <f aca="false">NY43 * (1 + 'Painel  de Controle'!$C$15)</f>
        <v>562100</v>
      </c>
      <c r="NZ16" s="215" t="n">
        <f aca="false">NZ43 * (1 + 'Painel  de Controle'!$C$15)</f>
        <v>562100</v>
      </c>
      <c r="OA16" s="215" t="n">
        <f aca="false">OA43 * (1 + 'Painel  de Controle'!$C$15)</f>
        <v>562100</v>
      </c>
      <c r="OB16" s="215" t="n">
        <f aca="false">OB43 * (1 + 'Painel  de Controle'!$C$15)</f>
        <v>562100</v>
      </c>
      <c r="OC16" s="215" t="n">
        <f aca="false">OC43 * (1 + 'Painel  de Controle'!$C$15)</f>
        <v>957455.867</v>
      </c>
      <c r="OD16" s="215" t="n">
        <f aca="false">OD43 * (1 + 'Painel  de Controle'!$C$15)</f>
        <v>562100</v>
      </c>
      <c r="OE16" s="215" t="n">
        <f aca="false">OE43 * (1 + 'Painel  de Controle'!$C$15)</f>
        <v>562100</v>
      </c>
      <c r="OF16" s="215" t="n">
        <f aca="false">OF43 * (1 + 'Painel  de Controle'!$C$15)</f>
        <v>562100</v>
      </c>
      <c r="OG16" s="215" t="n">
        <f aca="false">OG43 * (1 + 'Painel  de Controle'!$C$15)</f>
        <v>562100</v>
      </c>
      <c r="OH16" s="215" t="n">
        <f aca="false">OH43 * (1 + 'Painel  de Controle'!$C$15)</f>
        <v>562100</v>
      </c>
      <c r="OI16" s="215" t="n">
        <f aca="false">OI43 * (1 + 'Painel  de Controle'!$C$15)</f>
        <v>562100</v>
      </c>
      <c r="OJ16" s="215" t="n">
        <f aca="false">OJ43 * (1 + 'Painel  de Controle'!$C$15)</f>
        <v>562100</v>
      </c>
      <c r="OK16" s="215" t="n">
        <f aca="false">OK43 * (1 + 'Painel  de Controle'!$C$15)</f>
        <v>562100</v>
      </c>
      <c r="OL16" s="215" t="n">
        <f aca="false">OL43 * (1 + 'Painel  de Controle'!$C$15)</f>
        <v>562100</v>
      </c>
      <c r="OM16" s="215" t="n">
        <f aca="false">OM43 * (1 + 'Painel  de Controle'!$C$15)</f>
        <v>562100</v>
      </c>
      <c r="ON16" s="215" t="n">
        <f aca="false">ON43 * (1 + 'Painel  de Controle'!$C$15)</f>
        <v>562100</v>
      </c>
      <c r="OO16" s="215" t="n">
        <f aca="false">OO43 * (1 + 'Painel  de Controle'!$C$15)</f>
        <v>957455.867</v>
      </c>
      <c r="OP16" s="215" t="n">
        <f aca="false">OP43 * (1 + 'Painel  de Controle'!$C$15)</f>
        <v>562100</v>
      </c>
      <c r="OQ16" s="215" t="n">
        <f aca="false">OQ43 * (1 + 'Painel  de Controle'!$C$15)</f>
        <v>562100</v>
      </c>
      <c r="OR16" s="215" t="n">
        <f aca="false">OR43 * (1 + 'Painel  de Controle'!$C$15)</f>
        <v>562100</v>
      </c>
      <c r="OS16" s="215" t="n">
        <f aca="false">OS43 * (1 + 'Painel  de Controle'!$C$15)</f>
        <v>562100</v>
      </c>
      <c r="OT16" s="215" t="n">
        <f aca="false">OT43 * (1 + 'Painel  de Controle'!$C$15)</f>
        <v>562100</v>
      </c>
      <c r="OU16" s="215" t="n">
        <f aca="false">OU43 * (1 + 'Painel  de Controle'!$C$15)</f>
        <v>562100</v>
      </c>
      <c r="OV16" s="215" t="n">
        <f aca="false">OV43 * (1 + 'Painel  de Controle'!$C$15)</f>
        <v>562100</v>
      </c>
      <c r="OW16" s="215" t="n">
        <f aca="false">OW43 * (1 + 'Painel  de Controle'!$C$15)</f>
        <v>562100</v>
      </c>
      <c r="OX16" s="215" t="n">
        <f aca="false">OX43 * (1 + 'Painel  de Controle'!$C$15)</f>
        <v>562100</v>
      </c>
      <c r="OY16" s="215" t="n">
        <f aca="false">OY43 * (1 + 'Painel  de Controle'!$C$15)</f>
        <v>562100</v>
      </c>
      <c r="OZ16" s="215" t="n">
        <f aca="false">OZ43 * (1 + 'Painel  de Controle'!$C$15)</f>
        <v>562100</v>
      </c>
      <c r="PA16" s="215" t="n">
        <f aca="false">PA43 * (1 + 'Painel  de Controle'!$C$15)</f>
        <v>957455.867</v>
      </c>
      <c r="PB16" s="215" t="n">
        <f aca="false">PB43 * (1 + 'Painel  de Controle'!$C$15)</f>
        <v>562100</v>
      </c>
      <c r="PC16" s="215" t="n">
        <f aca="false">PC43 * (1 + 'Painel  de Controle'!$C$15)</f>
        <v>562100</v>
      </c>
      <c r="PD16" s="215" t="n">
        <f aca="false">PD43 * (1 + 'Painel  de Controle'!$C$15)</f>
        <v>562100</v>
      </c>
      <c r="PE16" s="215" t="n">
        <f aca="false">PE43 * (1 + 'Painel  de Controle'!$C$15)</f>
        <v>562100</v>
      </c>
      <c r="PF16" s="215" t="n">
        <f aca="false">PF43 * (1 + 'Painel  de Controle'!$C$15)</f>
        <v>562100</v>
      </c>
      <c r="PG16" s="215" t="n">
        <f aca="false">PG43 * (1 + 'Painel  de Controle'!$C$15)</f>
        <v>562100</v>
      </c>
      <c r="PH16" s="215" t="n">
        <f aca="false">PH43 * (1 + 'Painel  de Controle'!$C$15)</f>
        <v>562100</v>
      </c>
      <c r="PI16" s="215" t="n">
        <f aca="false">PI43 * (1 + 'Painel  de Controle'!$C$15)</f>
        <v>562100</v>
      </c>
      <c r="PJ16" s="215" t="n">
        <f aca="false">PJ43 * (1 + 'Painel  de Controle'!$C$15)</f>
        <v>562100</v>
      </c>
      <c r="PK16" s="215" t="n">
        <f aca="false">PK43 * (1 + 'Painel  de Controle'!$C$15)</f>
        <v>562100</v>
      </c>
      <c r="PL16" s="215" t="n">
        <f aca="false">PL43 * (1 + 'Painel  de Controle'!$C$15)</f>
        <v>562100</v>
      </c>
      <c r="PM16" s="215" t="n">
        <f aca="false">PM43 * (1 + 'Painel  de Controle'!$C$15)</f>
        <v>957455.867</v>
      </c>
      <c r="PN16" s="215" t="n">
        <f aca="false">PN43 * (1 + 'Painel  de Controle'!$C$15)</f>
        <v>562100</v>
      </c>
      <c r="PO16" s="215" t="n">
        <f aca="false">PO43 * (1 + 'Painel  de Controle'!$C$15)</f>
        <v>562100</v>
      </c>
      <c r="PP16" s="215" t="n">
        <f aca="false">PP43 * (1 + 'Painel  de Controle'!$C$15)</f>
        <v>562100</v>
      </c>
      <c r="PQ16" s="215" t="n">
        <f aca="false">PQ43 * (1 + 'Painel  de Controle'!$C$15)</f>
        <v>562100</v>
      </c>
      <c r="PR16" s="215" t="n">
        <f aca="false">PR43 * (1 + 'Painel  de Controle'!$C$15)</f>
        <v>562100</v>
      </c>
      <c r="PS16" s="215" t="n">
        <f aca="false">PS43 * (1 + 'Painel  de Controle'!$C$15)</f>
        <v>562100</v>
      </c>
      <c r="PT16" s="215" t="n">
        <f aca="false">PT43 * (1 + 'Painel  de Controle'!$C$15)</f>
        <v>562100</v>
      </c>
      <c r="PU16" s="215" t="n">
        <f aca="false">PU43 * (1 + 'Painel  de Controle'!$C$15)</f>
        <v>562100</v>
      </c>
      <c r="PV16" s="215" t="n">
        <f aca="false">PV43 * (1 + 'Painel  de Controle'!$C$15)</f>
        <v>562100</v>
      </c>
      <c r="PW16" s="215" t="n">
        <f aca="false">PW43 * (1 + 'Painel  de Controle'!$C$15)</f>
        <v>562100</v>
      </c>
      <c r="PX16" s="215" t="n">
        <f aca="false">PX43 * (1 + 'Painel  de Controle'!$C$15)</f>
        <v>562100</v>
      </c>
      <c r="PY16" s="215" t="n">
        <f aca="false">PY43 * (1 + 'Painel  de Controle'!$C$15)</f>
        <v>957455.867</v>
      </c>
      <c r="PZ16" s="215" t="n">
        <f aca="false">PZ43 * (1 + 'Painel  de Controle'!$C$15)</f>
        <v>562100</v>
      </c>
      <c r="QA16" s="215" t="n">
        <f aca="false">QA43 * (1 + 'Painel  de Controle'!$C$15)</f>
        <v>562100</v>
      </c>
      <c r="QB16" s="215" t="n">
        <f aca="false">QB43 * (1 + 'Painel  de Controle'!$C$15)</f>
        <v>562100</v>
      </c>
      <c r="QC16" s="215" t="n">
        <f aca="false">QC43 * (1 + 'Painel  de Controle'!$C$15)</f>
        <v>562100</v>
      </c>
      <c r="QD16" s="215" t="n">
        <f aca="false">QD43 * (1 + 'Painel  de Controle'!$C$15)</f>
        <v>562100</v>
      </c>
      <c r="QE16" s="215" t="n">
        <f aca="false">QE43 * (1 + 'Painel  de Controle'!$C$15)</f>
        <v>562100</v>
      </c>
      <c r="QF16" s="215" t="n">
        <f aca="false">QF43 * (1 + 'Painel  de Controle'!$C$15)</f>
        <v>562100</v>
      </c>
      <c r="QG16" s="215" t="n">
        <f aca="false">QG43 * (1 + 'Painel  de Controle'!$C$15)</f>
        <v>562100</v>
      </c>
      <c r="QH16" s="215" t="n">
        <f aca="false">QH43 * (1 + 'Painel  de Controle'!$C$15)</f>
        <v>562100</v>
      </c>
      <c r="QI16" s="215" t="n">
        <f aca="false">QI43 * (1 + 'Painel  de Controle'!$C$15)</f>
        <v>562100</v>
      </c>
      <c r="QJ16" s="215" t="n">
        <f aca="false">QJ43 * (1 + 'Painel  de Controle'!$C$15)</f>
        <v>562100</v>
      </c>
      <c r="QK16" s="215" t="n">
        <f aca="false">QK43 * (1 + 'Painel  de Controle'!$C$15)</f>
        <v>957455.867</v>
      </c>
      <c r="QL16" s="215" t="n">
        <f aca="false">QL43 * (1 + 'Painel  de Controle'!$C$15)</f>
        <v>562100</v>
      </c>
      <c r="QM16" s="215" t="n">
        <f aca="false">QM43 * (1 + 'Painel  de Controle'!$C$15)</f>
        <v>562100</v>
      </c>
      <c r="QN16" s="215" t="n">
        <f aca="false">QN43 * (1 + 'Painel  de Controle'!$C$15)</f>
        <v>562100</v>
      </c>
      <c r="QO16" s="215" t="n">
        <f aca="false">QO43 * (1 + 'Painel  de Controle'!$C$15)</f>
        <v>562100</v>
      </c>
      <c r="QP16" s="215" t="n">
        <f aca="false">QP43 * (1 + 'Painel  de Controle'!$C$15)</f>
        <v>562100</v>
      </c>
      <c r="QQ16" s="215" t="n">
        <f aca="false">QQ43 * (1 + 'Painel  de Controle'!$C$15)</f>
        <v>562100</v>
      </c>
      <c r="QR16" s="215" t="n">
        <f aca="false">QR43 * (1 + 'Painel  de Controle'!$C$15)</f>
        <v>562100</v>
      </c>
      <c r="QS16" s="215" t="n">
        <f aca="false">QS43 * (1 + 'Painel  de Controle'!$C$15)</f>
        <v>562100</v>
      </c>
      <c r="QT16" s="215" t="n">
        <f aca="false">QT43 * (1 + 'Painel  de Controle'!$C$15)</f>
        <v>562100</v>
      </c>
      <c r="QU16" s="215" t="n">
        <f aca="false">QU43 * (1 + 'Painel  de Controle'!$C$15)</f>
        <v>562100</v>
      </c>
      <c r="QV16" s="215" t="n">
        <f aca="false">QV43 * (1 + 'Painel  de Controle'!$C$15)</f>
        <v>562100</v>
      </c>
      <c r="QW16" s="215" t="n">
        <f aca="false">QW43 * (1 + 'Painel  de Controle'!$C$15)</f>
        <v>957455.867</v>
      </c>
      <c r="QX16" s="215" t="n">
        <f aca="false">QX43 * (1 + 'Painel  de Controle'!$C$15)</f>
        <v>562100</v>
      </c>
      <c r="QY16" s="215" t="n">
        <f aca="false">QY43 * (1 + 'Painel  de Controle'!$C$15)</f>
        <v>562100</v>
      </c>
      <c r="QZ16" s="215" t="n">
        <f aca="false">QZ43 * (1 + 'Painel  de Controle'!$C$15)</f>
        <v>562100</v>
      </c>
      <c r="RA16" s="215" t="n">
        <f aca="false">RA43 * (1 + 'Painel  de Controle'!$C$15)</f>
        <v>562100</v>
      </c>
      <c r="RB16" s="215" t="n">
        <f aca="false">RB43 * (1 + 'Painel  de Controle'!$C$15)</f>
        <v>562100</v>
      </c>
      <c r="RC16" s="215" t="n">
        <f aca="false">RC43 * (1 + 'Painel  de Controle'!$C$15)</f>
        <v>562100</v>
      </c>
      <c r="RD16" s="215" t="n">
        <f aca="false">RD43 * (1 + 'Painel  de Controle'!$C$15)</f>
        <v>562100</v>
      </c>
      <c r="RE16" s="215" t="n">
        <f aca="false">RE43 * (1 + 'Painel  de Controle'!$C$15)</f>
        <v>562100</v>
      </c>
      <c r="RF16" s="215" t="n">
        <f aca="false">RF43 * (1 + 'Painel  de Controle'!$C$15)</f>
        <v>562100</v>
      </c>
      <c r="RG16" s="215" t="n">
        <f aca="false">RG43 * (1 + 'Painel  de Controle'!$C$15)</f>
        <v>562100</v>
      </c>
      <c r="RH16" s="215" t="n">
        <f aca="false">RH43 * (1 + 'Painel  de Controle'!$C$15)</f>
        <v>562100</v>
      </c>
    </row>
    <row r="17" customFormat="false" ht="12.75" hidden="false" customHeight="true" outlineLevel="0" collapsed="false">
      <c r="A17" s="44"/>
      <c r="B17" s="205"/>
      <c r="C17" s="205"/>
      <c r="D17" s="205"/>
      <c r="E17" s="20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  <c r="GT17" s="214"/>
      <c r="GU17" s="214"/>
      <c r="GV17" s="214"/>
      <c r="GW17" s="214"/>
      <c r="GX17" s="214"/>
      <c r="GY17" s="214"/>
      <c r="GZ17" s="214"/>
      <c r="HA17" s="214"/>
      <c r="HB17" s="214"/>
      <c r="HC17" s="214"/>
      <c r="HD17" s="214"/>
      <c r="HE17" s="214"/>
      <c r="HF17" s="214"/>
      <c r="HG17" s="214"/>
      <c r="HH17" s="214"/>
      <c r="HI17" s="214"/>
      <c r="HJ17" s="214"/>
      <c r="HK17" s="214"/>
      <c r="HL17" s="214"/>
      <c r="HM17" s="214"/>
      <c r="HN17" s="214"/>
      <c r="HO17" s="214"/>
      <c r="HP17" s="214"/>
      <c r="HQ17" s="214"/>
      <c r="HR17" s="214"/>
      <c r="HS17" s="214"/>
      <c r="HT17" s="214"/>
      <c r="HU17" s="214"/>
      <c r="HV17" s="214"/>
      <c r="HW17" s="214"/>
      <c r="HX17" s="214"/>
      <c r="HY17" s="214"/>
      <c r="HZ17" s="214"/>
      <c r="IA17" s="214"/>
      <c r="IB17" s="214"/>
      <c r="IC17" s="214"/>
      <c r="ID17" s="214"/>
      <c r="IE17" s="214"/>
      <c r="IF17" s="214"/>
      <c r="IG17" s="214"/>
      <c r="IH17" s="214"/>
      <c r="II17" s="214"/>
      <c r="IJ17" s="214"/>
      <c r="IK17" s="214"/>
      <c r="IL17" s="214"/>
      <c r="IM17" s="214"/>
      <c r="IN17" s="214"/>
      <c r="IO17" s="214"/>
      <c r="IP17" s="214"/>
      <c r="IQ17" s="214"/>
      <c r="IR17" s="214"/>
      <c r="IS17" s="214"/>
      <c r="IT17" s="214"/>
      <c r="IU17" s="214"/>
      <c r="IV17" s="214"/>
      <c r="IW17" s="214"/>
      <c r="IX17" s="214"/>
      <c r="IY17" s="214"/>
      <c r="IZ17" s="214"/>
      <c r="JA17" s="214"/>
      <c r="JB17" s="214"/>
      <c r="JC17" s="214"/>
      <c r="JD17" s="214"/>
      <c r="JE17" s="214"/>
      <c r="JF17" s="214"/>
      <c r="JG17" s="214"/>
      <c r="JH17" s="214"/>
      <c r="JI17" s="214"/>
      <c r="JJ17" s="214"/>
      <c r="JK17" s="214"/>
      <c r="JL17" s="214"/>
      <c r="JM17" s="214"/>
      <c r="JN17" s="214"/>
      <c r="JO17" s="214"/>
      <c r="JP17" s="214"/>
      <c r="JQ17" s="214"/>
      <c r="JR17" s="214"/>
      <c r="JS17" s="214"/>
      <c r="JT17" s="214"/>
      <c r="JU17" s="214"/>
      <c r="JV17" s="214"/>
      <c r="JW17" s="214"/>
      <c r="JX17" s="214"/>
      <c r="JY17" s="214"/>
      <c r="JZ17" s="214"/>
      <c r="KA17" s="214"/>
      <c r="KB17" s="214"/>
      <c r="KC17" s="214"/>
      <c r="KD17" s="214"/>
      <c r="KE17" s="214"/>
      <c r="KF17" s="214"/>
      <c r="KG17" s="214"/>
      <c r="KH17" s="214"/>
      <c r="KI17" s="214"/>
      <c r="KJ17" s="214"/>
      <c r="KK17" s="214"/>
      <c r="KL17" s="214"/>
      <c r="KM17" s="214"/>
      <c r="KN17" s="214"/>
      <c r="KO17" s="214"/>
      <c r="KP17" s="214"/>
      <c r="KQ17" s="214"/>
      <c r="KR17" s="214"/>
      <c r="KS17" s="214"/>
      <c r="KT17" s="214"/>
      <c r="KU17" s="214"/>
      <c r="KV17" s="214"/>
      <c r="KW17" s="214"/>
      <c r="KX17" s="214"/>
      <c r="KY17" s="214"/>
      <c r="KZ17" s="214"/>
      <c r="LA17" s="214"/>
      <c r="LB17" s="214"/>
      <c r="LC17" s="214"/>
      <c r="LD17" s="214"/>
      <c r="LE17" s="214"/>
      <c r="LF17" s="214"/>
      <c r="LG17" s="214"/>
      <c r="LH17" s="214"/>
      <c r="LI17" s="214"/>
      <c r="LJ17" s="214"/>
      <c r="LK17" s="214"/>
      <c r="LL17" s="214"/>
      <c r="LM17" s="214"/>
      <c r="LN17" s="214"/>
      <c r="LO17" s="214"/>
      <c r="LP17" s="214"/>
      <c r="LQ17" s="214"/>
      <c r="LR17" s="214"/>
      <c r="LS17" s="214"/>
      <c r="LT17" s="214"/>
      <c r="LU17" s="214"/>
      <c r="LV17" s="214"/>
      <c r="LW17" s="214"/>
      <c r="LX17" s="214"/>
      <c r="LY17" s="214"/>
      <c r="LZ17" s="214"/>
      <c r="MA17" s="214"/>
      <c r="MB17" s="214"/>
      <c r="MC17" s="214"/>
      <c r="MD17" s="214"/>
      <c r="ME17" s="214"/>
      <c r="MF17" s="214"/>
      <c r="MG17" s="214"/>
      <c r="MH17" s="214"/>
      <c r="MI17" s="214"/>
      <c r="MJ17" s="214"/>
      <c r="MK17" s="214"/>
      <c r="ML17" s="214"/>
      <c r="MM17" s="214"/>
      <c r="MN17" s="214"/>
      <c r="MO17" s="214"/>
      <c r="MP17" s="214"/>
      <c r="MQ17" s="214"/>
      <c r="MR17" s="214"/>
      <c r="MS17" s="214"/>
      <c r="MT17" s="214"/>
      <c r="MU17" s="214"/>
      <c r="MV17" s="214"/>
      <c r="MW17" s="214"/>
      <c r="MX17" s="214"/>
      <c r="MY17" s="214"/>
      <c r="MZ17" s="214"/>
      <c r="NA17" s="214"/>
      <c r="NB17" s="214"/>
      <c r="NC17" s="214"/>
      <c r="ND17" s="214"/>
      <c r="NE17" s="214"/>
      <c r="NF17" s="214"/>
      <c r="NG17" s="214"/>
      <c r="NH17" s="214"/>
      <c r="NI17" s="214"/>
      <c r="NJ17" s="214"/>
      <c r="NK17" s="214"/>
      <c r="NL17" s="214"/>
      <c r="NM17" s="214"/>
      <c r="NN17" s="214"/>
      <c r="NO17" s="214"/>
      <c r="NP17" s="214"/>
      <c r="NQ17" s="214"/>
      <c r="NR17" s="214"/>
      <c r="NS17" s="214"/>
      <c r="NT17" s="214"/>
      <c r="NU17" s="214"/>
      <c r="NV17" s="214"/>
      <c r="NW17" s="214"/>
      <c r="NX17" s="214"/>
      <c r="NY17" s="214"/>
      <c r="NZ17" s="214"/>
      <c r="OA17" s="214"/>
      <c r="OB17" s="214"/>
      <c r="OC17" s="214"/>
      <c r="OD17" s="214"/>
      <c r="OE17" s="214"/>
      <c r="OF17" s="214"/>
      <c r="OG17" s="214"/>
      <c r="OH17" s="214"/>
      <c r="OI17" s="214"/>
      <c r="OJ17" s="214"/>
      <c r="OK17" s="214"/>
      <c r="OL17" s="214"/>
      <c r="OM17" s="214"/>
      <c r="ON17" s="214"/>
      <c r="OO17" s="214"/>
      <c r="OP17" s="214"/>
      <c r="OQ17" s="214"/>
      <c r="OR17" s="214"/>
      <c r="OS17" s="214"/>
      <c r="OT17" s="214"/>
      <c r="OU17" s="214"/>
      <c r="OV17" s="214"/>
      <c r="OW17" s="214"/>
      <c r="OX17" s="214"/>
      <c r="OY17" s="214"/>
      <c r="OZ17" s="214"/>
      <c r="PA17" s="214"/>
      <c r="PB17" s="214"/>
      <c r="PC17" s="214"/>
      <c r="PD17" s="214"/>
      <c r="PE17" s="214"/>
      <c r="PF17" s="214"/>
      <c r="PG17" s="214"/>
      <c r="PH17" s="214"/>
      <c r="PI17" s="214"/>
      <c r="PJ17" s="214"/>
      <c r="PK17" s="214"/>
      <c r="PL17" s="214"/>
      <c r="PM17" s="214"/>
      <c r="PN17" s="214"/>
      <c r="PO17" s="214"/>
      <c r="PP17" s="214"/>
      <c r="PQ17" s="214"/>
      <c r="PR17" s="214"/>
      <c r="PS17" s="214"/>
      <c r="PT17" s="214"/>
      <c r="PU17" s="214"/>
      <c r="PV17" s="214"/>
      <c r="PW17" s="214"/>
      <c r="PX17" s="214"/>
      <c r="PY17" s="214"/>
      <c r="PZ17" s="214"/>
      <c r="QA17" s="214"/>
      <c r="QB17" s="214"/>
      <c r="QC17" s="214"/>
      <c r="QD17" s="214"/>
      <c r="QE17" s="214"/>
      <c r="QF17" s="214"/>
      <c r="QG17" s="214"/>
      <c r="QH17" s="214"/>
      <c r="QI17" s="214"/>
      <c r="QJ17" s="214"/>
      <c r="QK17" s="214"/>
      <c r="QL17" s="214"/>
      <c r="QM17" s="214"/>
      <c r="QN17" s="214"/>
      <c r="QO17" s="214"/>
      <c r="QP17" s="214"/>
      <c r="QQ17" s="214"/>
      <c r="QR17" s="214"/>
      <c r="QS17" s="214"/>
      <c r="QT17" s="214"/>
      <c r="QU17" s="214"/>
      <c r="QV17" s="214"/>
      <c r="QW17" s="214"/>
      <c r="QX17" s="214"/>
      <c r="QY17" s="214"/>
      <c r="QZ17" s="214"/>
      <c r="RA17" s="214"/>
      <c r="RB17" s="214"/>
      <c r="RC17" s="214"/>
      <c r="RD17" s="214"/>
      <c r="RE17" s="214"/>
      <c r="RF17" s="214"/>
      <c r="RG17" s="214"/>
      <c r="RH17" s="214"/>
    </row>
    <row r="18" customFormat="false" ht="15.75" hidden="false" customHeight="true" outlineLevel="0" collapsed="false">
      <c r="A18" s="44"/>
      <c r="B18" s="89" t="s">
        <v>180</v>
      </c>
      <c r="C18" s="205"/>
      <c r="D18" s="205"/>
      <c r="E18" s="76" t="n">
        <f aca="false">SUM(H18:AQ18)</f>
        <v>540313133.7996</v>
      </c>
      <c r="F18" s="215"/>
      <c r="G18" s="214"/>
      <c r="H18" s="64" t="n">
        <f aca="false">SUM(AS18:BD18)</f>
        <v>0</v>
      </c>
      <c r="I18" s="64" t="n">
        <f aca="false">SUM(BE18:BP18)</f>
        <v>4747530.4848</v>
      </c>
      <c r="J18" s="64" t="n">
        <f aca="false">SUM(BQ18:CB18)</f>
        <v>6910767.5544</v>
      </c>
      <c r="K18" s="64" t="n">
        <f aca="false">SUM(CC18:CN18)</f>
        <v>6342590.3844</v>
      </c>
      <c r="L18" s="64" t="n">
        <f aca="false">SUM(CO18:CZ18)</f>
        <v>16322257.668</v>
      </c>
      <c r="M18" s="64" t="n">
        <f aca="false">SUM(DA18:DL18)</f>
        <v>16322257.668</v>
      </c>
      <c r="N18" s="64" t="n">
        <f aca="false">SUM(DM18:DX18)</f>
        <v>16322257.668</v>
      </c>
      <c r="O18" s="64" t="n">
        <f aca="false">SUM(DY18:EJ18)</f>
        <v>16322257.668</v>
      </c>
      <c r="P18" s="64" t="n">
        <f aca="false">SUM(EK18:EV18)</f>
        <v>16322257.668</v>
      </c>
      <c r="Q18" s="64" t="n">
        <f aca="false">SUM(EW18:FH18)</f>
        <v>16322257.668</v>
      </c>
      <c r="R18" s="64" t="n">
        <f aca="false">SUM(FI18:FT18)</f>
        <v>16322257.668</v>
      </c>
      <c r="S18" s="64" t="n">
        <f aca="false">SUM(FU18:GF18)</f>
        <v>16322257.668</v>
      </c>
      <c r="T18" s="64" t="n">
        <f aca="false">SUM(GG18:GR18)</f>
        <v>16322257.668</v>
      </c>
      <c r="U18" s="64" t="n">
        <f aca="false">SUM(GS18:HD18)</f>
        <v>16322257.668</v>
      </c>
      <c r="V18" s="64" t="n">
        <f aca="false">SUM(HE18:HP18)</f>
        <v>16322257.668</v>
      </c>
      <c r="W18" s="64" t="n">
        <f aca="false">SUM(HQ18:IB18)</f>
        <v>16322257.668</v>
      </c>
      <c r="X18" s="64" t="n">
        <f aca="false">SUM(IC18:IN18)</f>
        <v>16322257.668</v>
      </c>
      <c r="Y18" s="64" t="n">
        <f aca="false">SUM(IO18:IZ18)</f>
        <v>16322257.668</v>
      </c>
      <c r="Z18" s="64" t="n">
        <f aca="false">SUM(JA18:JL18)</f>
        <v>16322257.668</v>
      </c>
      <c r="AA18" s="64" t="n">
        <f aca="false">SUM(JM18:JX18)</f>
        <v>16322257.668</v>
      </c>
      <c r="AB18" s="64" t="n">
        <f aca="false">SUM(JY18:KJ18)</f>
        <v>16322257.668</v>
      </c>
      <c r="AC18" s="64" t="n">
        <f aca="false">SUM(KK18:KV18)</f>
        <v>16322257.668</v>
      </c>
      <c r="AD18" s="64" t="n">
        <f aca="false">SUM(KW18:LH18)</f>
        <v>16322257.668</v>
      </c>
      <c r="AE18" s="64" t="n">
        <f aca="false">SUM(LI18:LT18)</f>
        <v>16322257.668</v>
      </c>
      <c r="AF18" s="64" t="n">
        <f aca="false">SUM(LU18:MF18)</f>
        <v>16322257.668</v>
      </c>
      <c r="AG18" s="64" t="n">
        <f aca="false">SUM(MG18:MR18)</f>
        <v>16322257.668</v>
      </c>
      <c r="AH18" s="64" t="n">
        <f aca="false">SUM(MS18:ND18)</f>
        <v>16322257.668</v>
      </c>
      <c r="AI18" s="64" t="n">
        <f aca="false">SUM(NE18:NP18)</f>
        <v>16322257.668</v>
      </c>
      <c r="AJ18" s="64" t="n">
        <f aca="false">SUM(NQ18:OB18)</f>
        <v>16322257.668</v>
      </c>
      <c r="AK18" s="64" t="n">
        <f aca="false">SUM(OC18:ON18)</f>
        <v>16322257.668</v>
      </c>
      <c r="AL18" s="64" t="n">
        <f aca="false">SUM(OO18:OZ18)</f>
        <v>16322257.668</v>
      </c>
      <c r="AM18" s="64" t="n">
        <f aca="false">SUM(PA18:PL18)</f>
        <v>16322257.668</v>
      </c>
      <c r="AN18" s="64" t="n">
        <f aca="false">SUM(PM18:PX18)</f>
        <v>16322257.668</v>
      </c>
      <c r="AO18" s="64" t="n">
        <f aca="false">SUM(PY18:QJ18)</f>
        <v>16322257.668</v>
      </c>
      <c r="AP18" s="64" t="n">
        <f aca="false">SUM(QK18:QV18)</f>
        <v>16322257.668</v>
      </c>
      <c r="AQ18" s="64" t="n">
        <f aca="false">SUM(QW18:RH18)</f>
        <v>16322257.668</v>
      </c>
      <c r="AR18" s="215"/>
      <c r="AS18" s="215" t="n">
        <f aca="false">AS15 * AS21</f>
        <v>0</v>
      </c>
      <c r="AT18" s="215" t="n">
        <f aca="false">AT15 * AT21</f>
        <v>0</v>
      </c>
      <c r="AU18" s="215" t="n">
        <f aca="false">AU15 * AU21</f>
        <v>0</v>
      </c>
      <c r="AV18" s="215" t="n">
        <f aca="false">AV15 * AV21</f>
        <v>0</v>
      </c>
      <c r="AW18" s="215" t="n">
        <f aca="false">AW15 * AW21</f>
        <v>0</v>
      </c>
      <c r="AX18" s="215" t="n">
        <f aca="false">AX15 * AX21</f>
        <v>0</v>
      </c>
      <c r="AY18" s="215" t="n">
        <f aca="false">AY15 * AY21</f>
        <v>0</v>
      </c>
      <c r="AZ18" s="215" t="n">
        <f aca="false">AZ15 * AZ21</f>
        <v>0</v>
      </c>
      <c r="BA18" s="215" t="n">
        <f aca="false">BA15 * BA21</f>
        <v>0</v>
      </c>
      <c r="BB18" s="215" t="n">
        <f aca="false">BB15 * BB21</f>
        <v>0</v>
      </c>
      <c r="BC18" s="215" t="n">
        <f aca="false">BC15 * BC21</f>
        <v>0</v>
      </c>
      <c r="BD18" s="215" t="n">
        <f aca="false">BD15 * BD21</f>
        <v>0</v>
      </c>
      <c r="BE18" s="215" t="n">
        <f aca="false">BE15 * BE21</f>
        <v>395627.5404</v>
      </c>
      <c r="BF18" s="215" t="n">
        <f aca="false">BF15 * BF21</f>
        <v>395627.5404</v>
      </c>
      <c r="BG18" s="215" t="n">
        <f aca="false">BG15 * BG21</f>
        <v>395627.5404</v>
      </c>
      <c r="BH18" s="215" t="n">
        <f aca="false">BH15 * BH21</f>
        <v>395627.5404</v>
      </c>
      <c r="BI18" s="215" t="n">
        <f aca="false">BI15 * BI21</f>
        <v>395627.5404</v>
      </c>
      <c r="BJ18" s="215" t="n">
        <f aca="false">BJ15 * BJ21</f>
        <v>395627.5404</v>
      </c>
      <c r="BK18" s="215" t="n">
        <f aca="false">BK15 * BK21</f>
        <v>395627.5404</v>
      </c>
      <c r="BL18" s="215" t="n">
        <f aca="false">BL15 * BL21</f>
        <v>395627.5404</v>
      </c>
      <c r="BM18" s="215" t="n">
        <f aca="false">BM15 * BM21</f>
        <v>395627.5404</v>
      </c>
      <c r="BN18" s="215" t="n">
        <f aca="false">BN15 * BN21</f>
        <v>395627.5404</v>
      </c>
      <c r="BO18" s="215" t="n">
        <f aca="false">BO15 * BO21</f>
        <v>395627.5404</v>
      </c>
      <c r="BP18" s="215" t="n">
        <f aca="false">BP15 * BP21</f>
        <v>395627.5404</v>
      </c>
      <c r="BQ18" s="215" t="n">
        <f aca="false">BQ15 * BQ21</f>
        <v>575897.2962</v>
      </c>
      <c r="BR18" s="215" t="n">
        <f aca="false">BR15 * BR21</f>
        <v>575897.2962</v>
      </c>
      <c r="BS18" s="215" t="n">
        <f aca="false">BS15 * BS21</f>
        <v>575897.2962</v>
      </c>
      <c r="BT18" s="215" t="n">
        <f aca="false">BT15 * BT21</f>
        <v>575897.2962</v>
      </c>
      <c r="BU18" s="215" t="n">
        <f aca="false">BU15 * BU21</f>
        <v>575897.2962</v>
      </c>
      <c r="BV18" s="215" t="n">
        <f aca="false">BV15 * BV21</f>
        <v>575897.2962</v>
      </c>
      <c r="BW18" s="215" t="n">
        <f aca="false">BW15 * BW21</f>
        <v>575897.2962</v>
      </c>
      <c r="BX18" s="215" t="n">
        <f aca="false">BX15 * BX21</f>
        <v>575897.2962</v>
      </c>
      <c r="BY18" s="215" t="n">
        <f aca="false">BY15 * BY21</f>
        <v>575897.2962</v>
      </c>
      <c r="BZ18" s="215" t="n">
        <f aca="false">BZ15 * BZ21</f>
        <v>575897.2962</v>
      </c>
      <c r="CA18" s="215" t="n">
        <f aca="false">CA15 * CA21</f>
        <v>575897.2962</v>
      </c>
      <c r="CB18" s="215" t="n">
        <f aca="false">CB15 * CB21</f>
        <v>575897.2962</v>
      </c>
      <c r="CC18" s="215" t="n">
        <f aca="false">CC15 * CC21</f>
        <v>528549.1987</v>
      </c>
      <c r="CD18" s="215" t="n">
        <f aca="false">CD15 * CD21</f>
        <v>528549.1987</v>
      </c>
      <c r="CE18" s="215" t="n">
        <f aca="false">CE15 * CE21</f>
        <v>528549.1987</v>
      </c>
      <c r="CF18" s="215" t="n">
        <f aca="false">CF15 * CF21</f>
        <v>528549.1987</v>
      </c>
      <c r="CG18" s="215" t="n">
        <f aca="false">CG15 * CG21</f>
        <v>528549.1987</v>
      </c>
      <c r="CH18" s="215" t="n">
        <f aca="false">CH15 * CH21</f>
        <v>528549.1987</v>
      </c>
      <c r="CI18" s="215" t="n">
        <f aca="false">CI15 * CI21</f>
        <v>528549.1987</v>
      </c>
      <c r="CJ18" s="215" t="n">
        <f aca="false">CJ15 * CJ21</f>
        <v>528549.1987</v>
      </c>
      <c r="CK18" s="215" t="n">
        <f aca="false">CK15 * CK21</f>
        <v>528549.1987</v>
      </c>
      <c r="CL18" s="215" t="n">
        <f aca="false">CL15 * CL21</f>
        <v>528549.1987</v>
      </c>
      <c r="CM18" s="215" t="n">
        <f aca="false">CM15 * CM21</f>
        <v>528549.1987</v>
      </c>
      <c r="CN18" s="215" t="n">
        <f aca="false">CN15 * CN21</f>
        <v>528549.1987</v>
      </c>
      <c r="CO18" s="215" t="n">
        <f aca="false">CO15 * CO21</f>
        <v>1360188.139</v>
      </c>
      <c r="CP18" s="215" t="n">
        <f aca="false">CP15 * CP21</f>
        <v>1360188.139</v>
      </c>
      <c r="CQ18" s="215" t="n">
        <f aca="false">CQ15 * CQ21</f>
        <v>1360188.139</v>
      </c>
      <c r="CR18" s="215" t="n">
        <f aca="false">CR15 * CR21</f>
        <v>1360188.139</v>
      </c>
      <c r="CS18" s="215" t="n">
        <f aca="false">CS15 * CS21</f>
        <v>1360188.139</v>
      </c>
      <c r="CT18" s="215" t="n">
        <f aca="false">CT15 * CT21</f>
        <v>1360188.139</v>
      </c>
      <c r="CU18" s="215" t="n">
        <f aca="false">CU15 * CU21</f>
        <v>1360188.139</v>
      </c>
      <c r="CV18" s="215" t="n">
        <f aca="false">CV15 * CV21</f>
        <v>1360188.139</v>
      </c>
      <c r="CW18" s="215" t="n">
        <f aca="false">CW15 * CW21</f>
        <v>1360188.139</v>
      </c>
      <c r="CX18" s="215" t="n">
        <f aca="false">CX15 * CX21</f>
        <v>1360188.139</v>
      </c>
      <c r="CY18" s="215" t="n">
        <f aca="false">CY15 * CY21</f>
        <v>1360188.139</v>
      </c>
      <c r="CZ18" s="215" t="n">
        <f aca="false">CZ15 * CZ21</f>
        <v>1360188.139</v>
      </c>
      <c r="DA18" s="215" t="n">
        <f aca="false">DA15 * DA21</f>
        <v>1360188.139</v>
      </c>
      <c r="DB18" s="215" t="n">
        <f aca="false">DB15 * DB21</f>
        <v>1360188.139</v>
      </c>
      <c r="DC18" s="215" t="n">
        <f aca="false">DC15 * DC21</f>
        <v>1360188.139</v>
      </c>
      <c r="DD18" s="215" t="n">
        <f aca="false">DD15 * DD21</f>
        <v>1360188.139</v>
      </c>
      <c r="DE18" s="215" t="n">
        <f aca="false">DE15 * DE21</f>
        <v>1360188.139</v>
      </c>
      <c r="DF18" s="215" t="n">
        <f aca="false">DF15 * DF21</f>
        <v>1360188.139</v>
      </c>
      <c r="DG18" s="215" t="n">
        <f aca="false">DG15 * DG21</f>
        <v>1360188.139</v>
      </c>
      <c r="DH18" s="215" t="n">
        <f aca="false">DH15 * DH21</f>
        <v>1360188.139</v>
      </c>
      <c r="DI18" s="215" t="n">
        <f aca="false">DI15 * DI21</f>
        <v>1360188.139</v>
      </c>
      <c r="DJ18" s="215" t="n">
        <f aca="false">DJ15 * DJ21</f>
        <v>1360188.139</v>
      </c>
      <c r="DK18" s="215" t="n">
        <f aca="false">DK15 * DK21</f>
        <v>1360188.139</v>
      </c>
      <c r="DL18" s="215" t="n">
        <f aca="false">DL15 * DL21</f>
        <v>1360188.139</v>
      </c>
      <c r="DM18" s="215" t="n">
        <f aca="false">DM15 * DM21</f>
        <v>1360188.139</v>
      </c>
      <c r="DN18" s="215" t="n">
        <f aca="false">DN15 * DN21</f>
        <v>1360188.139</v>
      </c>
      <c r="DO18" s="215" t="n">
        <f aca="false">DO15 * DO21</f>
        <v>1360188.139</v>
      </c>
      <c r="DP18" s="215" t="n">
        <f aca="false">DP15 * DP21</f>
        <v>1360188.139</v>
      </c>
      <c r="DQ18" s="215" t="n">
        <f aca="false">DQ15 * DQ21</f>
        <v>1360188.139</v>
      </c>
      <c r="DR18" s="215" t="n">
        <f aca="false">DR15 * DR21</f>
        <v>1360188.139</v>
      </c>
      <c r="DS18" s="215" t="n">
        <f aca="false">DS15 * DS21</f>
        <v>1360188.139</v>
      </c>
      <c r="DT18" s="215" t="n">
        <f aca="false">DT15 * DT21</f>
        <v>1360188.139</v>
      </c>
      <c r="DU18" s="215" t="n">
        <f aca="false">DU15 * DU21</f>
        <v>1360188.139</v>
      </c>
      <c r="DV18" s="215" t="n">
        <f aca="false">DV15 * DV21</f>
        <v>1360188.139</v>
      </c>
      <c r="DW18" s="215" t="n">
        <f aca="false">DW15 * DW21</f>
        <v>1360188.139</v>
      </c>
      <c r="DX18" s="215" t="n">
        <f aca="false">DX15 * DX21</f>
        <v>1360188.139</v>
      </c>
      <c r="DY18" s="215" t="n">
        <f aca="false">DY15 * DY21</f>
        <v>1360188.139</v>
      </c>
      <c r="DZ18" s="215" t="n">
        <f aca="false">DZ15 * DZ21</f>
        <v>1360188.139</v>
      </c>
      <c r="EA18" s="215" t="n">
        <f aca="false">EA15 * EA21</f>
        <v>1360188.139</v>
      </c>
      <c r="EB18" s="215" t="n">
        <f aca="false">EB15 * EB21</f>
        <v>1360188.139</v>
      </c>
      <c r="EC18" s="215" t="n">
        <f aca="false">EC15 * EC21</f>
        <v>1360188.139</v>
      </c>
      <c r="ED18" s="215" t="n">
        <f aca="false">ED15 * ED21</f>
        <v>1360188.139</v>
      </c>
      <c r="EE18" s="215" t="n">
        <f aca="false">EE15 * EE21</f>
        <v>1360188.139</v>
      </c>
      <c r="EF18" s="215" t="n">
        <f aca="false">EF15 * EF21</f>
        <v>1360188.139</v>
      </c>
      <c r="EG18" s="215" t="n">
        <f aca="false">EG15 * EG21</f>
        <v>1360188.139</v>
      </c>
      <c r="EH18" s="215" t="n">
        <f aca="false">EH15 * EH21</f>
        <v>1360188.139</v>
      </c>
      <c r="EI18" s="215" t="n">
        <f aca="false">EI15 * EI21</f>
        <v>1360188.139</v>
      </c>
      <c r="EJ18" s="215" t="n">
        <f aca="false">EJ15 * EJ21</f>
        <v>1360188.139</v>
      </c>
      <c r="EK18" s="215" t="n">
        <f aca="false">EK15 * EK21</f>
        <v>1360188.139</v>
      </c>
      <c r="EL18" s="215" t="n">
        <f aca="false">EL15 * EL21</f>
        <v>1360188.139</v>
      </c>
      <c r="EM18" s="215" t="n">
        <f aca="false">EM15 * EM21</f>
        <v>1360188.139</v>
      </c>
      <c r="EN18" s="215" t="n">
        <f aca="false">EN15 * EN21</f>
        <v>1360188.139</v>
      </c>
      <c r="EO18" s="215" t="n">
        <f aca="false">EO15 * EO21</f>
        <v>1360188.139</v>
      </c>
      <c r="EP18" s="215" t="n">
        <f aca="false">EP15 * EP21</f>
        <v>1360188.139</v>
      </c>
      <c r="EQ18" s="215" t="n">
        <f aca="false">EQ15 * EQ21</f>
        <v>1360188.139</v>
      </c>
      <c r="ER18" s="215" t="n">
        <f aca="false">ER15 * ER21</f>
        <v>1360188.139</v>
      </c>
      <c r="ES18" s="215" t="n">
        <f aca="false">ES15 * ES21</f>
        <v>1360188.139</v>
      </c>
      <c r="ET18" s="215" t="n">
        <f aca="false">ET15 * ET21</f>
        <v>1360188.139</v>
      </c>
      <c r="EU18" s="215" t="n">
        <f aca="false">EU15 * EU21</f>
        <v>1360188.139</v>
      </c>
      <c r="EV18" s="215" t="n">
        <f aca="false">EV15 * EV21</f>
        <v>1360188.139</v>
      </c>
      <c r="EW18" s="215" t="n">
        <f aca="false">EW15 * EW21</f>
        <v>1360188.139</v>
      </c>
      <c r="EX18" s="215" t="n">
        <f aca="false">EX15 * EX21</f>
        <v>1360188.139</v>
      </c>
      <c r="EY18" s="215" t="n">
        <f aca="false">EY15 * EY21</f>
        <v>1360188.139</v>
      </c>
      <c r="EZ18" s="215" t="n">
        <f aca="false">EZ15 * EZ21</f>
        <v>1360188.139</v>
      </c>
      <c r="FA18" s="215" t="n">
        <f aca="false">FA15 * FA21</f>
        <v>1360188.139</v>
      </c>
      <c r="FB18" s="215" t="n">
        <f aca="false">FB15 * FB21</f>
        <v>1360188.139</v>
      </c>
      <c r="FC18" s="215" t="n">
        <f aca="false">FC15 * FC21</f>
        <v>1360188.139</v>
      </c>
      <c r="FD18" s="215" t="n">
        <f aca="false">FD15 * FD21</f>
        <v>1360188.139</v>
      </c>
      <c r="FE18" s="215" t="n">
        <f aca="false">FE15 * FE21</f>
        <v>1360188.139</v>
      </c>
      <c r="FF18" s="215" t="n">
        <f aca="false">FF15 * FF21</f>
        <v>1360188.139</v>
      </c>
      <c r="FG18" s="215" t="n">
        <f aca="false">FG15 * FG21</f>
        <v>1360188.139</v>
      </c>
      <c r="FH18" s="215" t="n">
        <f aca="false">FH15 * FH21</f>
        <v>1360188.139</v>
      </c>
      <c r="FI18" s="215" t="n">
        <f aca="false">FI15 * FI21</f>
        <v>1360188.139</v>
      </c>
      <c r="FJ18" s="215" t="n">
        <f aca="false">FJ15 * FJ21</f>
        <v>1360188.139</v>
      </c>
      <c r="FK18" s="215" t="n">
        <f aca="false">FK15 * FK21</f>
        <v>1360188.139</v>
      </c>
      <c r="FL18" s="215" t="n">
        <f aca="false">FL15 * FL21</f>
        <v>1360188.139</v>
      </c>
      <c r="FM18" s="215" t="n">
        <f aca="false">FM15 * FM21</f>
        <v>1360188.139</v>
      </c>
      <c r="FN18" s="215" t="n">
        <f aca="false">FN15 * FN21</f>
        <v>1360188.139</v>
      </c>
      <c r="FO18" s="215" t="n">
        <f aca="false">FO15 * FO21</f>
        <v>1360188.139</v>
      </c>
      <c r="FP18" s="215" t="n">
        <f aca="false">FP15 * FP21</f>
        <v>1360188.139</v>
      </c>
      <c r="FQ18" s="215" t="n">
        <f aca="false">FQ15 * FQ21</f>
        <v>1360188.139</v>
      </c>
      <c r="FR18" s="215" t="n">
        <f aca="false">FR15 * FR21</f>
        <v>1360188.139</v>
      </c>
      <c r="FS18" s="215" t="n">
        <f aca="false">FS15 * FS21</f>
        <v>1360188.139</v>
      </c>
      <c r="FT18" s="215" t="n">
        <f aca="false">FT15 * FT21</f>
        <v>1360188.139</v>
      </c>
      <c r="FU18" s="215" t="n">
        <f aca="false">FU15 * FU21</f>
        <v>1360188.139</v>
      </c>
      <c r="FV18" s="215" t="n">
        <f aca="false">FV15 * FV21</f>
        <v>1360188.139</v>
      </c>
      <c r="FW18" s="215" t="n">
        <f aca="false">FW15 * FW21</f>
        <v>1360188.139</v>
      </c>
      <c r="FX18" s="215" t="n">
        <f aca="false">FX15 * FX21</f>
        <v>1360188.139</v>
      </c>
      <c r="FY18" s="215" t="n">
        <f aca="false">FY15 * FY21</f>
        <v>1360188.139</v>
      </c>
      <c r="FZ18" s="215" t="n">
        <f aca="false">FZ15 * FZ21</f>
        <v>1360188.139</v>
      </c>
      <c r="GA18" s="215" t="n">
        <f aca="false">GA15 * GA21</f>
        <v>1360188.139</v>
      </c>
      <c r="GB18" s="215" t="n">
        <f aca="false">GB15 * GB21</f>
        <v>1360188.139</v>
      </c>
      <c r="GC18" s="215" t="n">
        <f aca="false">GC15 * GC21</f>
        <v>1360188.139</v>
      </c>
      <c r="GD18" s="215" t="n">
        <f aca="false">GD15 * GD21</f>
        <v>1360188.139</v>
      </c>
      <c r="GE18" s="215" t="n">
        <f aca="false">GE15 * GE21</f>
        <v>1360188.139</v>
      </c>
      <c r="GF18" s="215" t="n">
        <f aca="false">GF15 * GF21</f>
        <v>1360188.139</v>
      </c>
      <c r="GG18" s="215" t="n">
        <f aca="false">GG15 * GG21</f>
        <v>1360188.139</v>
      </c>
      <c r="GH18" s="215" t="n">
        <f aca="false">GH15 * GH21</f>
        <v>1360188.139</v>
      </c>
      <c r="GI18" s="215" t="n">
        <f aca="false">GI15 * GI21</f>
        <v>1360188.139</v>
      </c>
      <c r="GJ18" s="215" t="n">
        <f aca="false">GJ15 * GJ21</f>
        <v>1360188.139</v>
      </c>
      <c r="GK18" s="215" t="n">
        <f aca="false">GK15 * GK21</f>
        <v>1360188.139</v>
      </c>
      <c r="GL18" s="215" t="n">
        <f aca="false">GL15 * GL21</f>
        <v>1360188.139</v>
      </c>
      <c r="GM18" s="215" t="n">
        <f aca="false">GM15 * GM21</f>
        <v>1360188.139</v>
      </c>
      <c r="GN18" s="215" t="n">
        <f aca="false">GN15 * GN21</f>
        <v>1360188.139</v>
      </c>
      <c r="GO18" s="215" t="n">
        <f aca="false">GO15 * GO21</f>
        <v>1360188.139</v>
      </c>
      <c r="GP18" s="215" t="n">
        <f aca="false">GP15 * GP21</f>
        <v>1360188.139</v>
      </c>
      <c r="GQ18" s="215" t="n">
        <f aca="false">GQ15 * GQ21</f>
        <v>1360188.139</v>
      </c>
      <c r="GR18" s="215" t="n">
        <f aca="false">GR15 * GR21</f>
        <v>1360188.139</v>
      </c>
      <c r="GS18" s="215" t="n">
        <f aca="false">GS15 * GS21</f>
        <v>1360188.139</v>
      </c>
      <c r="GT18" s="215" t="n">
        <f aca="false">GT15 * GT21</f>
        <v>1360188.139</v>
      </c>
      <c r="GU18" s="215" t="n">
        <f aca="false">GU15 * GU21</f>
        <v>1360188.139</v>
      </c>
      <c r="GV18" s="215" t="n">
        <f aca="false">GV15 * GV21</f>
        <v>1360188.139</v>
      </c>
      <c r="GW18" s="215" t="n">
        <f aca="false">GW15 * GW21</f>
        <v>1360188.139</v>
      </c>
      <c r="GX18" s="215" t="n">
        <f aca="false">GX15 * GX21</f>
        <v>1360188.139</v>
      </c>
      <c r="GY18" s="215" t="n">
        <f aca="false">GY15 * GY21</f>
        <v>1360188.139</v>
      </c>
      <c r="GZ18" s="215" t="n">
        <f aca="false">GZ15 * GZ21</f>
        <v>1360188.139</v>
      </c>
      <c r="HA18" s="215" t="n">
        <f aca="false">HA15 * HA21</f>
        <v>1360188.139</v>
      </c>
      <c r="HB18" s="215" t="n">
        <f aca="false">HB15 * HB21</f>
        <v>1360188.139</v>
      </c>
      <c r="HC18" s="215" t="n">
        <f aca="false">HC15 * HC21</f>
        <v>1360188.139</v>
      </c>
      <c r="HD18" s="215" t="n">
        <f aca="false">HD15 * HD21</f>
        <v>1360188.139</v>
      </c>
      <c r="HE18" s="215" t="n">
        <f aca="false">HE15 * HE21</f>
        <v>1360188.139</v>
      </c>
      <c r="HF18" s="215" t="n">
        <f aca="false">HF15 * HF21</f>
        <v>1360188.139</v>
      </c>
      <c r="HG18" s="215" t="n">
        <f aca="false">HG15 * HG21</f>
        <v>1360188.139</v>
      </c>
      <c r="HH18" s="215" t="n">
        <f aca="false">HH15 * HH21</f>
        <v>1360188.139</v>
      </c>
      <c r="HI18" s="215" t="n">
        <f aca="false">HI15 * HI21</f>
        <v>1360188.139</v>
      </c>
      <c r="HJ18" s="215" t="n">
        <f aca="false">HJ15 * HJ21</f>
        <v>1360188.139</v>
      </c>
      <c r="HK18" s="215" t="n">
        <f aca="false">HK15 * HK21</f>
        <v>1360188.139</v>
      </c>
      <c r="HL18" s="215" t="n">
        <f aca="false">HL15 * HL21</f>
        <v>1360188.139</v>
      </c>
      <c r="HM18" s="215" t="n">
        <f aca="false">HM15 * HM21</f>
        <v>1360188.139</v>
      </c>
      <c r="HN18" s="215" t="n">
        <f aca="false">HN15 * HN21</f>
        <v>1360188.139</v>
      </c>
      <c r="HO18" s="215" t="n">
        <f aca="false">HO15 * HO21</f>
        <v>1360188.139</v>
      </c>
      <c r="HP18" s="215" t="n">
        <f aca="false">HP15 * HP21</f>
        <v>1360188.139</v>
      </c>
      <c r="HQ18" s="215" t="n">
        <f aca="false">HQ15 * HQ21</f>
        <v>1360188.139</v>
      </c>
      <c r="HR18" s="215" t="n">
        <f aca="false">HR15 * HR21</f>
        <v>1360188.139</v>
      </c>
      <c r="HS18" s="215" t="n">
        <f aca="false">HS15 * HS21</f>
        <v>1360188.139</v>
      </c>
      <c r="HT18" s="215" t="n">
        <f aca="false">HT15 * HT21</f>
        <v>1360188.139</v>
      </c>
      <c r="HU18" s="215" t="n">
        <f aca="false">HU15 * HU21</f>
        <v>1360188.139</v>
      </c>
      <c r="HV18" s="215" t="n">
        <f aca="false">HV15 * HV21</f>
        <v>1360188.139</v>
      </c>
      <c r="HW18" s="215" t="n">
        <f aca="false">HW15 * HW21</f>
        <v>1360188.139</v>
      </c>
      <c r="HX18" s="215" t="n">
        <f aca="false">HX15 * HX21</f>
        <v>1360188.139</v>
      </c>
      <c r="HY18" s="215" t="n">
        <f aca="false">HY15 * HY21</f>
        <v>1360188.139</v>
      </c>
      <c r="HZ18" s="215" t="n">
        <f aca="false">HZ15 * HZ21</f>
        <v>1360188.139</v>
      </c>
      <c r="IA18" s="215" t="n">
        <f aca="false">IA15 * IA21</f>
        <v>1360188.139</v>
      </c>
      <c r="IB18" s="215" t="n">
        <f aca="false">IB15 * IB21</f>
        <v>1360188.139</v>
      </c>
      <c r="IC18" s="215" t="n">
        <f aca="false">IC15 * IC21</f>
        <v>1360188.139</v>
      </c>
      <c r="ID18" s="215" t="n">
        <f aca="false">ID15 * ID21</f>
        <v>1360188.139</v>
      </c>
      <c r="IE18" s="215" t="n">
        <f aca="false">IE15 * IE21</f>
        <v>1360188.139</v>
      </c>
      <c r="IF18" s="215" t="n">
        <f aca="false">IF15 * IF21</f>
        <v>1360188.139</v>
      </c>
      <c r="IG18" s="215" t="n">
        <f aca="false">IG15 * IG21</f>
        <v>1360188.139</v>
      </c>
      <c r="IH18" s="215" t="n">
        <f aca="false">IH15 * IH21</f>
        <v>1360188.139</v>
      </c>
      <c r="II18" s="215" t="n">
        <f aca="false">II15 * II21</f>
        <v>1360188.139</v>
      </c>
      <c r="IJ18" s="215" t="n">
        <f aca="false">IJ15 * IJ21</f>
        <v>1360188.139</v>
      </c>
      <c r="IK18" s="215" t="n">
        <f aca="false">IK15 * IK21</f>
        <v>1360188.139</v>
      </c>
      <c r="IL18" s="215" t="n">
        <f aca="false">IL15 * IL21</f>
        <v>1360188.139</v>
      </c>
      <c r="IM18" s="215" t="n">
        <f aca="false">IM15 * IM21</f>
        <v>1360188.139</v>
      </c>
      <c r="IN18" s="215" t="n">
        <f aca="false">IN15 * IN21</f>
        <v>1360188.139</v>
      </c>
      <c r="IO18" s="215" t="n">
        <f aca="false">IO15 * IO21</f>
        <v>1360188.139</v>
      </c>
      <c r="IP18" s="215" t="n">
        <f aca="false">IP15 * IP21</f>
        <v>1360188.139</v>
      </c>
      <c r="IQ18" s="215" t="n">
        <f aca="false">IQ15 * IQ21</f>
        <v>1360188.139</v>
      </c>
      <c r="IR18" s="215" t="n">
        <f aca="false">IR15 * IR21</f>
        <v>1360188.139</v>
      </c>
      <c r="IS18" s="215" t="n">
        <f aca="false">IS15 * IS21</f>
        <v>1360188.139</v>
      </c>
      <c r="IT18" s="215" t="n">
        <f aca="false">IT15 * IT21</f>
        <v>1360188.139</v>
      </c>
      <c r="IU18" s="215" t="n">
        <f aca="false">IU15 * IU21</f>
        <v>1360188.139</v>
      </c>
      <c r="IV18" s="215" t="n">
        <f aca="false">IV15 * IV21</f>
        <v>1360188.139</v>
      </c>
      <c r="IW18" s="215" t="n">
        <f aca="false">IW15 * IW21</f>
        <v>1360188.139</v>
      </c>
      <c r="IX18" s="215" t="n">
        <f aca="false">IX15 * IX21</f>
        <v>1360188.139</v>
      </c>
      <c r="IY18" s="215" t="n">
        <f aca="false">IY15 * IY21</f>
        <v>1360188.139</v>
      </c>
      <c r="IZ18" s="215" t="n">
        <f aca="false">IZ15 * IZ21</f>
        <v>1360188.139</v>
      </c>
      <c r="JA18" s="215" t="n">
        <f aca="false">JA15 * JA21</f>
        <v>1360188.139</v>
      </c>
      <c r="JB18" s="215" t="n">
        <f aca="false">JB15 * JB21</f>
        <v>1360188.139</v>
      </c>
      <c r="JC18" s="215" t="n">
        <f aca="false">JC15 * JC21</f>
        <v>1360188.139</v>
      </c>
      <c r="JD18" s="215" t="n">
        <f aca="false">JD15 * JD21</f>
        <v>1360188.139</v>
      </c>
      <c r="JE18" s="215" t="n">
        <f aca="false">JE15 * JE21</f>
        <v>1360188.139</v>
      </c>
      <c r="JF18" s="215" t="n">
        <f aca="false">JF15 * JF21</f>
        <v>1360188.139</v>
      </c>
      <c r="JG18" s="215" t="n">
        <f aca="false">JG15 * JG21</f>
        <v>1360188.139</v>
      </c>
      <c r="JH18" s="215" t="n">
        <f aca="false">JH15 * JH21</f>
        <v>1360188.139</v>
      </c>
      <c r="JI18" s="215" t="n">
        <f aca="false">JI15 * JI21</f>
        <v>1360188.139</v>
      </c>
      <c r="JJ18" s="215" t="n">
        <f aca="false">JJ15 * JJ21</f>
        <v>1360188.139</v>
      </c>
      <c r="JK18" s="215" t="n">
        <f aca="false">JK15 * JK21</f>
        <v>1360188.139</v>
      </c>
      <c r="JL18" s="215" t="n">
        <f aca="false">JL15 * JL21</f>
        <v>1360188.139</v>
      </c>
      <c r="JM18" s="215" t="n">
        <f aca="false">JM15 * JM21</f>
        <v>1360188.139</v>
      </c>
      <c r="JN18" s="215" t="n">
        <f aca="false">JN15 * JN21</f>
        <v>1360188.139</v>
      </c>
      <c r="JO18" s="215" t="n">
        <f aca="false">JO15 * JO21</f>
        <v>1360188.139</v>
      </c>
      <c r="JP18" s="215" t="n">
        <f aca="false">JP15 * JP21</f>
        <v>1360188.139</v>
      </c>
      <c r="JQ18" s="215" t="n">
        <f aca="false">JQ15 * JQ21</f>
        <v>1360188.139</v>
      </c>
      <c r="JR18" s="215" t="n">
        <f aca="false">JR15 * JR21</f>
        <v>1360188.139</v>
      </c>
      <c r="JS18" s="215" t="n">
        <f aca="false">JS15 * JS21</f>
        <v>1360188.139</v>
      </c>
      <c r="JT18" s="215" t="n">
        <f aca="false">JT15 * JT21</f>
        <v>1360188.139</v>
      </c>
      <c r="JU18" s="215" t="n">
        <f aca="false">JU15 * JU21</f>
        <v>1360188.139</v>
      </c>
      <c r="JV18" s="215" t="n">
        <f aca="false">JV15 * JV21</f>
        <v>1360188.139</v>
      </c>
      <c r="JW18" s="215" t="n">
        <f aca="false">JW15 * JW21</f>
        <v>1360188.139</v>
      </c>
      <c r="JX18" s="215" t="n">
        <f aca="false">JX15 * JX21</f>
        <v>1360188.139</v>
      </c>
      <c r="JY18" s="215" t="n">
        <f aca="false">JY15 * JY21</f>
        <v>1360188.139</v>
      </c>
      <c r="JZ18" s="215" t="n">
        <f aca="false">JZ15 * JZ21</f>
        <v>1360188.139</v>
      </c>
      <c r="KA18" s="215" t="n">
        <f aca="false">KA15 * KA21</f>
        <v>1360188.139</v>
      </c>
      <c r="KB18" s="215" t="n">
        <f aca="false">KB15 * KB21</f>
        <v>1360188.139</v>
      </c>
      <c r="KC18" s="215" t="n">
        <f aca="false">KC15 * KC21</f>
        <v>1360188.139</v>
      </c>
      <c r="KD18" s="215" t="n">
        <f aca="false">KD15 * KD21</f>
        <v>1360188.139</v>
      </c>
      <c r="KE18" s="215" t="n">
        <f aca="false">KE15 * KE21</f>
        <v>1360188.139</v>
      </c>
      <c r="KF18" s="215" t="n">
        <f aca="false">KF15 * KF21</f>
        <v>1360188.139</v>
      </c>
      <c r="KG18" s="215" t="n">
        <f aca="false">KG15 * KG21</f>
        <v>1360188.139</v>
      </c>
      <c r="KH18" s="215" t="n">
        <f aca="false">KH15 * KH21</f>
        <v>1360188.139</v>
      </c>
      <c r="KI18" s="215" t="n">
        <f aca="false">KI15 * KI21</f>
        <v>1360188.139</v>
      </c>
      <c r="KJ18" s="215" t="n">
        <f aca="false">KJ15 * KJ21</f>
        <v>1360188.139</v>
      </c>
      <c r="KK18" s="215" t="n">
        <f aca="false">KK15 * KK21</f>
        <v>1360188.139</v>
      </c>
      <c r="KL18" s="215" t="n">
        <f aca="false">KL15 * KL21</f>
        <v>1360188.139</v>
      </c>
      <c r="KM18" s="215" t="n">
        <f aca="false">KM15 * KM21</f>
        <v>1360188.139</v>
      </c>
      <c r="KN18" s="215" t="n">
        <f aca="false">KN15 * KN21</f>
        <v>1360188.139</v>
      </c>
      <c r="KO18" s="215" t="n">
        <f aca="false">KO15 * KO21</f>
        <v>1360188.139</v>
      </c>
      <c r="KP18" s="215" t="n">
        <f aca="false">KP15 * KP21</f>
        <v>1360188.139</v>
      </c>
      <c r="KQ18" s="215" t="n">
        <f aca="false">KQ15 * KQ21</f>
        <v>1360188.139</v>
      </c>
      <c r="KR18" s="215" t="n">
        <f aca="false">KR15 * KR21</f>
        <v>1360188.139</v>
      </c>
      <c r="KS18" s="215" t="n">
        <f aca="false">KS15 * KS21</f>
        <v>1360188.139</v>
      </c>
      <c r="KT18" s="215" t="n">
        <f aca="false">KT15 * KT21</f>
        <v>1360188.139</v>
      </c>
      <c r="KU18" s="215" t="n">
        <f aca="false">KU15 * KU21</f>
        <v>1360188.139</v>
      </c>
      <c r="KV18" s="215" t="n">
        <f aca="false">KV15 * KV21</f>
        <v>1360188.139</v>
      </c>
      <c r="KW18" s="215" t="n">
        <f aca="false">KW15 * KW21</f>
        <v>1360188.139</v>
      </c>
      <c r="KX18" s="215" t="n">
        <f aca="false">KX15 * KX21</f>
        <v>1360188.139</v>
      </c>
      <c r="KY18" s="215" t="n">
        <f aca="false">KY15 * KY21</f>
        <v>1360188.139</v>
      </c>
      <c r="KZ18" s="215" t="n">
        <f aca="false">KZ15 * KZ21</f>
        <v>1360188.139</v>
      </c>
      <c r="LA18" s="215" t="n">
        <f aca="false">LA15 * LA21</f>
        <v>1360188.139</v>
      </c>
      <c r="LB18" s="215" t="n">
        <f aca="false">LB15 * LB21</f>
        <v>1360188.139</v>
      </c>
      <c r="LC18" s="215" t="n">
        <f aca="false">LC15 * LC21</f>
        <v>1360188.139</v>
      </c>
      <c r="LD18" s="215" t="n">
        <f aca="false">LD15 * LD21</f>
        <v>1360188.139</v>
      </c>
      <c r="LE18" s="215" t="n">
        <f aca="false">LE15 * LE21</f>
        <v>1360188.139</v>
      </c>
      <c r="LF18" s="215" t="n">
        <f aca="false">LF15 * LF21</f>
        <v>1360188.139</v>
      </c>
      <c r="LG18" s="215" t="n">
        <f aca="false">LG15 * LG21</f>
        <v>1360188.139</v>
      </c>
      <c r="LH18" s="215" t="n">
        <f aca="false">LH15 * LH21</f>
        <v>1360188.139</v>
      </c>
      <c r="LI18" s="215" t="n">
        <f aca="false">LI15 * LI21</f>
        <v>1360188.139</v>
      </c>
      <c r="LJ18" s="215" t="n">
        <f aca="false">LJ15 * LJ21</f>
        <v>1360188.139</v>
      </c>
      <c r="LK18" s="215" t="n">
        <f aca="false">LK15 * LK21</f>
        <v>1360188.139</v>
      </c>
      <c r="LL18" s="215" t="n">
        <f aca="false">LL15 * LL21</f>
        <v>1360188.139</v>
      </c>
      <c r="LM18" s="215" t="n">
        <f aca="false">LM15 * LM21</f>
        <v>1360188.139</v>
      </c>
      <c r="LN18" s="215" t="n">
        <f aca="false">LN15 * LN21</f>
        <v>1360188.139</v>
      </c>
      <c r="LO18" s="215" t="n">
        <f aca="false">LO15 * LO21</f>
        <v>1360188.139</v>
      </c>
      <c r="LP18" s="215" t="n">
        <f aca="false">LP15 * LP21</f>
        <v>1360188.139</v>
      </c>
      <c r="LQ18" s="215" t="n">
        <f aca="false">LQ15 * LQ21</f>
        <v>1360188.139</v>
      </c>
      <c r="LR18" s="215" t="n">
        <f aca="false">LR15 * LR21</f>
        <v>1360188.139</v>
      </c>
      <c r="LS18" s="215" t="n">
        <f aca="false">LS15 * LS21</f>
        <v>1360188.139</v>
      </c>
      <c r="LT18" s="215" t="n">
        <f aca="false">LT15 * LT21</f>
        <v>1360188.139</v>
      </c>
      <c r="LU18" s="215" t="n">
        <f aca="false">LU15 * LU21</f>
        <v>1360188.139</v>
      </c>
      <c r="LV18" s="215" t="n">
        <f aca="false">LV15 * LV21</f>
        <v>1360188.139</v>
      </c>
      <c r="LW18" s="215" t="n">
        <f aca="false">LW15 * LW21</f>
        <v>1360188.139</v>
      </c>
      <c r="LX18" s="215" t="n">
        <f aca="false">LX15 * LX21</f>
        <v>1360188.139</v>
      </c>
      <c r="LY18" s="215" t="n">
        <f aca="false">LY15 * LY21</f>
        <v>1360188.139</v>
      </c>
      <c r="LZ18" s="215" t="n">
        <f aca="false">LZ15 * LZ21</f>
        <v>1360188.139</v>
      </c>
      <c r="MA18" s="215" t="n">
        <f aca="false">MA15 * MA21</f>
        <v>1360188.139</v>
      </c>
      <c r="MB18" s="215" t="n">
        <f aca="false">MB15 * MB21</f>
        <v>1360188.139</v>
      </c>
      <c r="MC18" s="215" t="n">
        <f aca="false">MC15 * MC21</f>
        <v>1360188.139</v>
      </c>
      <c r="MD18" s="215" t="n">
        <f aca="false">MD15 * MD21</f>
        <v>1360188.139</v>
      </c>
      <c r="ME18" s="215" t="n">
        <f aca="false">ME15 * ME21</f>
        <v>1360188.139</v>
      </c>
      <c r="MF18" s="215" t="n">
        <f aca="false">MF15 * MF21</f>
        <v>1360188.139</v>
      </c>
      <c r="MG18" s="215" t="n">
        <f aca="false">MG15 * MG21</f>
        <v>1360188.139</v>
      </c>
      <c r="MH18" s="215" t="n">
        <f aca="false">MH15 * MH21</f>
        <v>1360188.139</v>
      </c>
      <c r="MI18" s="215" t="n">
        <f aca="false">MI15 * MI21</f>
        <v>1360188.139</v>
      </c>
      <c r="MJ18" s="215" t="n">
        <f aca="false">MJ15 * MJ21</f>
        <v>1360188.139</v>
      </c>
      <c r="MK18" s="215" t="n">
        <f aca="false">MK15 * MK21</f>
        <v>1360188.139</v>
      </c>
      <c r="ML18" s="215" t="n">
        <f aca="false">ML15 * ML21</f>
        <v>1360188.139</v>
      </c>
      <c r="MM18" s="215" t="n">
        <f aca="false">MM15 * MM21</f>
        <v>1360188.139</v>
      </c>
      <c r="MN18" s="215" t="n">
        <f aca="false">MN15 * MN21</f>
        <v>1360188.139</v>
      </c>
      <c r="MO18" s="215" t="n">
        <f aca="false">MO15 * MO21</f>
        <v>1360188.139</v>
      </c>
      <c r="MP18" s="215" t="n">
        <f aca="false">MP15 * MP21</f>
        <v>1360188.139</v>
      </c>
      <c r="MQ18" s="215" t="n">
        <f aca="false">MQ15 * MQ21</f>
        <v>1360188.139</v>
      </c>
      <c r="MR18" s="215" t="n">
        <f aca="false">MR15 * MR21</f>
        <v>1360188.139</v>
      </c>
      <c r="MS18" s="215" t="n">
        <f aca="false">MS15 * MS21</f>
        <v>1360188.139</v>
      </c>
      <c r="MT18" s="215" t="n">
        <f aca="false">MT15 * MT21</f>
        <v>1360188.139</v>
      </c>
      <c r="MU18" s="215" t="n">
        <f aca="false">MU15 * MU21</f>
        <v>1360188.139</v>
      </c>
      <c r="MV18" s="215" t="n">
        <f aca="false">MV15 * MV21</f>
        <v>1360188.139</v>
      </c>
      <c r="MW18" s="215" t="n">
        <f aca="false">MW15 * MW21</f>
        <v>1360188.139</v>
      </c>
      <c r="MX18" s="215" t="n">
        <f aca="false">MX15 * MX21</f>
        <v>1360188.139</v>
      </c>
      <c r="MY18" s="215" t="n">
        <f aca="false">MY15 * MY21</f>
        <v>1360188.139</v>
      </c>
      <c r="MZ18" s="215" t="n">
        <f aca="false">MZ15 * MZ21</f>
        <v>1360188.139</v>
      </c>
      <c r="NA18" s="215" t="n">
        <f aca="false">NA15 * NA21</f>
        <v>1360188.139</v>
      </c>
      <c r="NB18" s="215" t="n">
        <f aca="false">NB15 * NB21</f>
        <v>1360188.139</v>
      </c>
      <c r="NC18" s="215" t="n">
        <f aca="false">NC15 * NC21</f>
        <v>1360188.139</v>
      </c>
      <c r="ND18" s="215" t="n">
        <f aca="false">ND15 * ND21</f>
        <v>1360188.139</v>
      </c>
      <c r="NE18" s="215" t="n">
        <f aca="false">NE15 * NE21</f>
        <v>1360188.139</v>
      </c>
      <c r="NF18" s="215" t="n">
        <f aca="false">NF15 * NF21</f>
        <v>1360188.139</v>
      </c>
      <c r="NG18" s="215" t="n">
        <f aca="false">NG15 * NG21</f>
        <v>1360188.139</v>
      </c>
      <c r="NH18" s="215" t="n">
        <f aca="false">NH15 * NH21</f>
        <v>1360188.139</v>
      </c>
      <c r="NI18" s="215" t="n">
        <f aca="false">NI15 * NI21</f>
        <v>1360188.139</v>
      </c>
      <c r="NJ18" s="215" t="n">
        <f aca="false">NJ15 * NJ21</f>
        <v>1360188.139</v>
      </c>
      <c r="NK18" s="215" t="n">
        <f aca="false">NK15 * NK21</f>
        <v>1360188.139</v>
      </c>
      <c r="NL18" s="215" t="n">
        <f aca="false">NL15 * NL21</f>
        <v>1360188.139</v>
      </c>
      <c r="NM18" s="215" t="n">
        <f aca="false">NM15 * NM21</f>
        <v>1360188.139</v>
      </c>
      <c r="NN18" s="215" t="n">
        <f aca="false">NN15 * NN21</f>
        <v>1360188.139</v>
      </c>
      <c r="NO18" s="215" t="n">
        <f aca="false">NO15 * NO21</f>
        <v>1360188.139</v>
      </c>
      <c r="NP18" s="215" t="n">
        <f aca="false">NP15 * NP21</f>
        <v>1360188.139</v>
      </c>
      <c r="NQ18" s="215" t="n">
        <f aca="false">NQ15 * NQ21</f>
        <v>1360188.139</v>
      </c>
      <c r="NR18" s="215" t="n">
        <f aca="false">NR15 * NR21</f>
        <v>1360188.139</v>
      </c>
      <c r="NS18" s="215" t="n">
        <f aca="false">NS15 * NS21</f>
        <v>1360188.139</v>
      </c>
      <c r="NT18" s="215" t="n">
        <f aca="false">NT15 * NT21</f>
        <v>1360188.139</v>
      </c>
      <c r="NU18" s="215" t="n">
        <f aca="false">NU15 * NU21</f>
        <v>1360188.139</v>
      </c>
      <c r="NV18" s="215" t="n">
        <f aca="false">NV15 * NV21</f>
        <v>1360188.139</v>
      </c>
      <c r="NW18" s="215" t="n">
        <f aca="false">NW15 * NW21</f>
        <v>1360188.139</v>
      </c>
      <c r="NX18" s="215" t="n">
        <f aca="false">NX15 * NX21</f>
        <v>1360188.139</v>
      </c>
      <c r="NY18" s="215" t="n">
        <f aca="false">NY15 * NY21</f>
        <v>1360188.139</v>
      </c>
      <c r="NZ18" s="215" t="n">
        <f aca="false">NZ15 * NZ21</f>
        <v>1360188.139</v>
      </c>
      <c r="OA18" s="215" t="n">
        <f aca="false">OA15 * OA21</f>
        <v>1360188.139</v>
      </c>
      <c r="OB18" s="215" t="n">
        <f aca="false">OB15 * OB21</f>
        <v>1360188.139</v>
      </c>
      <c r="OC18" s="215" t="n">
        <f aca="false">OC15 * OC21</f>
        <v>1360188.139</v>
      </c>
      <c r="OD18" s="215" t="n">
        <f aca="false">OD15 * OD21</f>
        <v>1360188.139</v>
      </c>
      <c r="OE18" s="215" t="n">
        <f aca="false">OE15 * OE21</f>
        <v>1360188.139</v>
      </c>
      <c r="OF18" s="215" t="n">
        <f aca="false">OF15 * OF21</f>
        <v>1360188.139</v>
      </c>
      <c r="OG18" s="215" t="n">
        <f aca="false">OG15 * OG21</f>
        <v>1360188.139</v>
      </c>
      <c r="OH18" s="215" t="n">
        <f aca="false">OH15 * OH21</f>
        <v>1360188.139</v>
      </c>
      <c r="OI18" s="215" t="n">
        <f aca="false">OI15 * OI21</f>
        <v>1360188.139</v>
      </c>
      <c r="OJ18" s="215" t="n">
        <f aca="false">OJ15 * OJ21</f>
        <v>1360188.139</v>
      </c>
      <c r="OK18" s="215" t="n">
        <f aca="false">OK15 * OK21</f>
        <v>1360188.139</v>
      </c>
      <c r="OL18" s="215" t="n">
        <f aca="false">OL15 * OL21</f>
        <v>1360188.139</v>
      </c>
      <c r="OM18" s="215" t="n">
        <f aca="false">OM15 * OM21</f>
        <v>1360188.139</v>
      </c>
      <c r="ON18" s="215" t="n">
        <f aca="false">ON15 * ON21</f>
        <v>1360188.139</v>
      </c>
      <c r="OO18" s="215" t="n">
        <f aca="false">OO15 * OO21</f>
        <v>1360188.139</v>
      </c>
      <c r="OP18" s="215" t="n">
        <f aca="false">OP15 * OP21</f>
        <v>1360188.139</v>
      </c>
      <c r="OQ18" s="215" t="n">
        <f aca="false">OQ15 * OQ21</f>
        <v>1360188.139</v>
      </c>
      <c r="OR18" s="215" t="n">
        <f aca="false">OR15 * OR21</f>
        <v>1360188.139</v>
      </c>
      <c r="OS18" s="215" t="n">
        <f aca="false">OS15 * OS21</f>
        <v>1360188.139</v>
      </c>
      <c r="OT18" s="215" t="n">
        <f aca="false">OT15 * OT21</f>
        <v>1360188.139</v>
      </c>
      <c r="OU18" s="215" t="n">
        <f aca="false">OU15 * OU21</f>
        <v>1360188.139</v>
      </c>
      <c r="OV18" s="215" t="n">
        <f aca="false">OV15 * OV21</f>
        <v>1360188.139</v>
      </c>
      <c r="OW18" s="215" t="n">
        <f aca="false">OW15 * OW21</f>
        <v>1360188.139</v>
      </c>
      <c r="OX18" s="215" t="n">
        <f aca="false">OX15 * OX21</f>
        <v>1360188.139</v>
      </c>
      <c r="OY18" s="215" t="n">
        <f aca="false">OY15 * OY21</f>
        <v>1360188.139</v>
      </c>
      <c r="OZ18" s="215" t="n">
        <f aca="false">OZ15 * OZ21</f>
        <v>1360188.139</v>
      </c>
      <c r="PA18" s="215" t="n">
        <f aca="false">PA15 * PA21</f>
        <v>1360188.139</v>
      </c>
      <c r="PB18" s="215" t="n">
        <f aca="false">PB15 * PB21</f>
        <v>1360188.139</v>
      </c>
      <c r="PC18" s="215" t="n">
        <f aca="false">PC15 * PC21</f>
        <v>1360188.139</v>
      </c>
      <c r="PD18" s="215" t="n">
        <f aca="false">PD15 * PD21</f>
        <v>1360188.139</v>
      </c>
      <c r="PE18" s="215" t="n">
        <f aca="false">PE15 * PE21</f>
        <v>1360188.139</v>
      </c>
      <c r="PF18" s="215" t="n">
        <f aca="false">PF15 * PF21</f>
        <v>1360188.139</v>
      </c>
      <c r="PG18" s="215" t="n">
        <f aca="false">PG15 * PG21</f>
        <v>1360188.139</v>
      </c>
      <c r="PH18" s="215" t="n">
        <f aca="false">PH15 * PH21</f>
        <v>1360188.139</v>
      </c>
      <c r="PI18" s="215" t="n">
        <f aca="false">PI15 * PI21</f>
        <v>1360188.139</v>
      </c>
      <c r="PJ18" s="215" t="n">
        <f aca="false">PJ15 * PJ21</f>
        <v>1360188.139</v>
      </c>
      <c r="PK18" s="215" t="n">
        <f aca="false">PK15 * PK21</f>
        <v>1360188.139</v>
      </c>
      <c r="PL18" s="215" t="n">
        <f aca="false">PL15 * PL21</f>
        <v>1360188.139</v>
      </c>
      <c r="PM18" s="215" t="n">
        <f aca="false">PM15 * PM21</f>
        <v>1360188.139</v>
      </c>
      <c r="PN18" s="215" t="n">
        <f aca="false">PN15 * PN21</f>
        <v>1360188.139</v>
      </c>
      <c r="PO18" s="215" t="n">
        <f aca="false">PO15 * PO21</f>
        <v>1360188.139</v>
      </c>
      <c r="PP18" s="215" t="n">
        <f aca="false">PP15 * PP21</f>
        <v>1360188.139</v>
      </c>
      <c r="PQ18" s="215" t="n">
        <f aca="false">PQ15 * PQ21</f>
        <v>1360188.139</v>
      </c>
      <c r="PR18" s="215" t="n">
        <f aca="false">PR15 * PR21</f>
        <v>1360188.139</v>
      </c>
      <c r="PS18" s="215" t="n">
        <f aca="false">PS15 * PS21</f>
        <v>1360188.139</v>
      </c>
      <c r="PT18" s="215" t="n">
        <f aca="false">PT15 * PT21</f>
        <v>1360188.139</v>
      </c>
      <c r="PU18" s="215" t="n">
        <f aca="false">PU15 * PU21</f>
        <v>1360188.139</v>
      </c>
      <c r="PV18" s="215" t="n">
        <f aca="false">PV15 * PV21</f>
        <v>1360188.139</v>
      </c>
      <c r="PW18" s="215" t="n">
        <f aca="false">PW15 * PW21</f>
        <v>1360188.139</v>
      </c>
      <c r="PX18" s="215" t="n">
        <f aca="false">PX15 * PX21</f>
        <v>1360188.139</v>
      </c>
      <c r="PY18" s="215" t="n">
        <f aca="false">PY15 * PY21</f>
        <v>1360188.139</v>
      </c>
      <c r="PZ18" s="215" t="n">
        <f aca="false">PZ15 * PZ21</f>
        <v>1360188.139</v>
      </c>
      <c r="QA18" s="215" t="n">
        <f aca="false">QA15 * QA21</f>
        <v>1360188.139</v>
      </c>
      <c r="QB18" s="215" t="n">
        <f aca="false">QB15 * QB21</f>
        <v>1360188.139</v>
      </c>
      <c r="QC18" s="215" t="n">
        <f aca="false">QC15 * QC21</f>
        <v>1360188.139</v>
      </c>
      <c r="QD18" s="215" t="n">
        <f aca="false">QD15 * QD21</f>
        <v>1360188.139</v>
      </c>
      <c r="QE18" s="215" t="n">
        <f aca="false">QE15 * QE21</f>
        <v>1360188.139</v>
      </c>
      <c r="QF18" s="215" t="n">
        <f aca="false">QF15 * QF21</f>
        <v>1360188.139</v>
      </c>
      <c r="QG18" s="215" t="n">
        <f aca="false">QG15 * QG21</f>
        <v>1360188.139</v>
      </c>
      <c r="QH18" s="215" t="n">
        <f aca="false">QH15 * QH21</f>
        <v>1360188.139</v>
      </c>
      <c r="QI18" s="215" t="n">
        <f aca="false">QI15 * QI21</f>
        <v>1360188.139</v>
      </c>
      <c r="QJ18" s="215" t="n">
        <f aca="false">QJ15 * QJ21</f>
        <v>1360188.139</v>
      </c>
      <c r="QK18" s="215" t="n">
        <f aca="false">QK15 * QK21</f>
        <v>1360188.139</v>
      </c>
      <c r="QL18" s="215" t="n">
        <f aca="false">QL15 * QL21</f>
        <v>1360188.139</v>
      </c>
      <c r="QM18" s="215" t="n">
        <f aca="false">QM15 * QM21</f>
        <v>1360188.139</v>
      </c>
      <c r="QN18" s="215" t="n">
        <f aca="false">QN15 * QN21</f>
        <v>1360188.139</v>
      </c>
      <c r="QO18" s="215" t="n">
        <f aca="false">QO15 * QO21</f>
        <v>1360188.139</v>
      </c>
      <c r="QP18" s="215" t="n">
        <f aca="false">QP15 * QP21</f>
        <v>1360188.139</v>
      </c>
      <c r="QQ18" s="215" t="n">
        <f aca="false">QQ15 * QQ21</f>
        <v>1360188.139</v>
      </c>
      <c r="QR18" s="215" t="n">
        <f aca="false">QR15 * QR21</f>
        <v>1360188.139</v>
      </c>
      <c r="QS18" s="215" t="n">
        <f aca="false">QS15 * QS21</f>
        <v>1360188.139</v>
      </c>
      <c r="QT18" s="215" t="n">
        <f aca="false">QT15 * QT21</f>
        <v>1360188.139</v>
      </c>
      <c r="QU18" s="215" t="n">
        <f aca="false">QU15 * QU21</f>
        <v>1360188.139</v>
      </c>
      <c r="QV18" s="215" t="n">
        <f aca="false">QV15 * QV21</f>
        <v>1360188.139</v>
      </c>
      <c r="QW18" s="215" t="n">
        <f aca="false">QW15 * QW21</f>
        <v>1360188.139</v>
      </c>
      <c r="QX18" s="215" t="n">
        <f aca="false">QX15 * QX21</f>
        <v>1360188.139</v>
      </c>
      <c r="QY18" s="215" t="n">
        <f aca="false">QY15 * QY21</f>
        <v>1360188.139</v>
      </c>
      <c r="QZ18" s="215" t="n">
        <f aca="false">QZ15 * QZ21</f>
        <v>1360188.139</v>
      </c>
      <c r="RA18" s="215" t="n">
        <f aca="false">RA15 * RA21</f>
        <v>1360188.139</v>
      </c>
      <c r="RB18" s="215" t="n">
        <f aca="false">RB15 * RB21</f>
        <v>1360188.139</v>
      </c>
      <c r="RC18" s="215" t="n">
        <f aca="false">RC15 * RC21</f>
        <v>1360188.139</v>
      </c>
      <c r="RD18" s="215" t="n">
        <f aca="false">RD15 * RD21</f>
        <v>1360188.139</v>
      </c>
      <c r="RE18" s="215" t="n">
        <f aca="false">RE15 * RE21</f>
        <v>1360188.139</v>
      </c>
      <c r="RF18" s="215" t="n">
        <f aca="false">RF15 * RF21</f>
        <v>1360188.139</v>
      </c>
      <c r="RG18" s="215" t="n">
        <f aca="false">RG15 * RG21</f>
        <v>1360188.139</v>
      </c>
      <c r="RH18" s="215" t="n">
        <f aca="false">RH15 * RH21</f>
        <v>1360188.139</v>
      </c>
    </row>
    <row r="19" customFormat="false" ht="15.75" hidden="false" customHeight="true" outlineLevel="0" collapsed="false">
      <c r="A19" s="44"/>
      <c r="B19" s="89" t="s">
        <v>181</v>
      </c>
      <c r="C19" s="205"/>
      <c r="D19" s="205"/>
      <c r="E19" s="76" t="n">
        <f aca="false">SUM(H19:AQ19)</f>
        <v>236614711.3524</v>
      </c>
      <c r="F19" s="215"/>
      <c r="G19" s="214"/>
      <c r="H19" s="64" t="n">
        <f aca="false">SUM(AS19:BD19)</f>
        <v>3367234.12</v>
      </c>
      <c r="I19" s="64" t="n">
        <f aca="false">SUM(BE19:BP19)</f>
        <v>1011780</v>
      </c>
      <c r="J19" s="64" t="n">
        <f aca="false">SUM(BQ19:CB19)</f>
        <v>2109705.3554</v>
      </c>
      <c r="K19" s="64" t="n">
        <f aca="false">SUM(CC19:CN19)</f>
        <v>2023560</v>
      </c>
      <c r="L19" s="64" t="n">
        <f aca="false">SUM(CO19:CZ19)</f>
        <v>6745200</v>
      </c>
      <c r="M19" s="64" t="n">
        <f aca="false">SUM(DA19:DL19)</f>
        <v>7140555.867</v>
      </c>
      <c r="N19" s="64" t="n">
        <f aca="false">SUM(DM19:DX19)</f>
        <v>7140555.867</v>
      </c>
      <c r="O19" s="64" t="n">
        <f aca="false">SUM(DY19:EJ19)</f>
        <v>7140555.867</v>
      </c>
      <c r="P19" s="64" t="n">
        <f aca="false">SUM(EK19:EV19)</f>
        <v>7140555.867</v>
      </c>
      <c r="Q19" s="64" t="n">
        <f aca="false">SUM(EW19:FH19)</f>
        <v>7140555.867</v>
      </c>
      <c r="R19" s="64" t="n">
        <f aca="false">SUM(FI19:FT19)</f>
        <v>7140555.867</v>
      </c>
      <c r="S19" s="64" t="n">
        <f aca="false">SUM(FU19:GF19)</f>
        <v>7140555.867</v>
      </c>
      <c r="T19" s="64" t="n">
        <f aca="false">SUM(GG19:GR19)</f>
        <v>7140555.867</v>
      </c>
      <c r="U19" s="64" t="n">
        <f aca="false">SUM(GS19:HD19)</f>
        <v>7140555.867</v>
      </c>
      <c r="V19" s="64" t="n">
        <f aca="false">SUM(HE19:HP19)</f>
        <v>7140555.867</v>
      </c>
      <c r="W19" s="64" t="n">
        <f aca="false">SUM(HQ19:IB19)</f>
        <v>7140555.867</v>
      </c>
      <c r="X19" s="64" t="n">
        <f aca="false">SUM(IC19:IN19)</f>
        <v>7140555.867</v>
      </c>
      <c r="Y19" s="64" t="n">
        <f aca="false">SUM(IO19:IZ19)</f>
        <v>7140555.867</v>
      </c>
      <c r="Z19" s="64" t="n">
        <f aca="false">SUM(JA19:JL19)</f>
        <v>7140555.867</v>
      </c>
      <c r="AA19" s="64" t="n">
        <f aca="false">SUM(JM19:JX19)</f>
        <v>7140555.867</v>
      </c>
      <c r="AB19" s="64" t="n">
        <f aca="false">SUM(JY19:KJ19)</f>
        <v>7140555.867</v>
      </c>
      <c r="AC19" s="64" t="n">
        <f aca="false">SUM(KK19:KV19)</f>
        <v>7140555.867</v>
      </c>
      <c r="AD19" s="64" t="n">
        <f aca="false">SUM(KW19:LH19)</f>
        <v>7140555.867</v>
      </c>
      <c r="AE19" s="64" t="n">
        <f aca="false">SUM(LI19:LT19)</f>
        <v>7140555.867</v>
      </c>
      <c r="AF19" s="64" t="n">
        <f aca="false">SUM(LU19:MF19)</f>
        <v>7140555.867</v>
      </c>
      <c r="AG19" s="64" t="n">
        <f aca="false">SUM(MG19:MR19)</f>
        <v>7140555.867</v>
      </c>
      <c r="AH19" s="64" t="n">
        <f aca="false">SUM(MS19:ND19)</f>
        <v>7140555.867</v>
      </c>
      <c r="AI19" s="64" t="n">
        <f aca="false">SUM(NE19:NP19)</f>
        <v>7140555.867</v>
      </c>
      <c r="AJ19" s="64" t="n">
        <f aca="false">SUM(NQ19:OB19)</f>
        <v>7140555.867</v>
      </c>
      <c r="AK19" s="64" t="n">
        <f aca="false">SUM(OC19:ON19)</f>
        <v>7140555.867</v>
      </c>
      <c r="AL19" s="64" t="n">
        <f aca="false">SUM(OO19:OZ19)</f>
        <v>7140555.867</v>
      </c>
      <c r="AM19" s="64" t="n">
        <f aca="false">SUM(PA19:PL19)</f>
        <v>7140555.867</v>
      </c>
      <c r="AN19" s="64" t="n">
        <f aca="false">SUM(PM19:PX19)</f>
        <v>7140555.867</v>
      </c>
      <c r="AO19" s="64" t="n">
        <f aca="false">SUM(PY19:QJ19)</f>
        <v>7140555.867</v>
      </c>
      <c r="AP19" s="64" t="n">
        <f aca="false">SUM(QK19:QV19)</f>
        <v>7140555.867</v>
      </c>
      <c r="AQ19" s="64" t="n">
        <f aca="false">SUM(QW19:RH19)</f>
        <v>7140555.867</v>
      </c>
      <c r="AR19" s="215"/>
      <c r="AS19" s="215" t="n">
        <f aca="false">AS16 * AS21</f>
        <v>0</v>
      </c>
      <c r="AT19" s="215" t="n">
        <f aca="false">AT16 * AT21</f>
        <v>0</v>
      </c>
      <c r="AU19" s="215" t="n">
        <f aca="false">AU16 * AU21</f>
        <v>0</v>
      </c>
      <c r="AV19" s="215" t="n">
        <f aca="false">AV16 * AV21</f>
        <v>0</v>
      </c>
      <c r="AW19" s="215" t="n">
        <f aca="false">AW16 * AW21</f>
        <v>0</v>
      </c>
      <c r="AX19" s="215" t="n">
        <f aca="false">AX16 * AX21</f>
        <v>0</v>
      </c>
      <c r="AY19" s="215" t="n">
        <f aca="false">AY16 * AY21</f>
        <v>0</v>
      </c>
      <c r="AZ19" s="215" t="n">
        <f aca="false">AZ16 * AZ21</f>
        <v>0</v>
      </c>
      <c r="BA19" s="215" t="n">
        <f aca="false">BA16 * BA21</f>
        <v>0</v>
      </c>
      <c r="BB19" s="215" t="n">
        <f aca="false">BB16 * BB21</f>
        <v>0</v>
      </c>
      <c r="BC19" s="215" t="n">
        <f aca="false">BC16 * BC21</f>
        <v>0</v>
      </c>
      <c r="BD19" s="215" t="n">
        <f aca="false">BD16 * BD21</f>
        <v>3367234.12</v>
      </c>
      <c r="BE19" s="215" t="n">
        <f aca="false">BE16 * BE21</f>
        <v>84315</v>
      </c>
      <c r="BF19" s="215" t="n">
        <f aca="false">BF16 * BF21</f>
        <v>84315</v>
      </c>
      <c r="BG19" s="215" t="n">
        <f aca="false">BG16 * BG21</f>
        <v>84315</v>
      </c>
      <c r="BH19" s="215" t="n">
        <f aca="false">BH16 * BH21</f>
        <v>84315</v>
      </c>
      <c r="BI19" s="215" t="n">
        <f aca="false">BI16 * BI21</f>
        <v>84315</v>
      </c>
      <c r="BJ19" s="215" t="n">
        <f aca="false">BJ16 * BJ21</f>
        <v>84315</v>
      </c>
      <c r="BK19" s="215" t="n">
        <f aca="false">BK16 * BK21</f>
        <v>84315</v>
      </c>
      <c r="BL19" s="215" t="n">
        <f aca="false">BL16 * BL21</f>
        <v>84315</v>
      </c>
      <c r="BM19" s="215" t="n">
        <f aca="false">BM16 * BM21</f>
        <v>84315</v>
      </c>
      <c r="BN19" s="215" t="n">
        <f aca="false">BN16 * BN21</f>
        <v>84315</v>
      </c>
      <c r="BO19" s="215" t="n">
        <f aca="false">BO16 * BO21</f>
        <v>84315</v>
      </c>
      <c r="BP19" s="215" t="n">
        <f aca="false">BP16 * BP21</f>
        <v>84315</v>
      </c>
      <c r="BQ19" s="215" t="n">
        <f aca="false">BQ16 * BQ21</f>
        <v>254775.3554</v>
      </c>
      <c r="BR19" s="215" t="n">
        <f aca="false">BR16 * BR21</f>
        <v>168630</v>
      </c>
      <c r="BS19" s="215" t="n">
        <f aca="false">BS16 * BS21</f>
        <v>168630</v>
      </c>
      <c r="BT19" s="215" t="n">
        <f aca="false">BT16 * BT21</f>
        <v>168630</v>
      </c>
      <c r="BU19" s="215" t="n">
        <f aca="false">BU16 * BU21</f>
        <v>168630</v>
      </c>
      <c r="BV19" s="215" t="n">
        <f aca="false">BV16 * BV21</f>
        <v>168630</v>
      </c>
      <c r="BW19" s="215" t="n">
        <f aca="false">BW16 * BW21</f>
        <v>168630</v>
      </c>
      <c r="BX19" s="215" t="n">
        <f aca="false">BX16 * BX21</f>
        <v>168630</v>
      </c>
      <c r="BY19" s="215" t="n">
        <f aca="false">BY16 * BY21</f>
        <v>168630</v>
      </c>
      <c r="BZ19" s="215" t="n">
        <f aca="false">BZ16 * BZ21</f>
        <v>168630</v>
      </c>
      <c r="CA19" s="215" t="n">
        <f aca="false">CA16 * CA21</f>
        <v>168630</v>
      </c>
      <c r="CB19" s="215" t="n">
        <f aca="false">CB16 * CB21</f>
        <v>168630</v>
      </c>
      <c r="CC19" s="215" t="n">
        <f aca="false">CC16 * CC21</f>
        <v>168630</v>
      </c>
      <c r="CD19" s="215" t="n">
        <f aca="false">CD16 * CD21</f>
        <v>168630</v>
      </c>
      <c r="CE19" s="215" t="n">
        <f aca="false">CE16 * CE21</f>
        <v>168630</v>
      </c>
      <c r="CF19" s="215" t="n">
        <f aca="false">CF16 * CF21</f>
        <v>168630</v>
      </c>
      <c r="CG19" s="215" t="n">
        <f aca="false">CG16 * CG21</f>
        <v>168630</v>
      </c>
      <c r="CH19" s="215" t="n">
        <f aca="false">CH16 * CH21</f>
        <v>168630</v>
      </c>
      <c r="CI19" s="215" t="n">
        <f aca="false">CI16 * CI21</f>
        <v>168630</v>
      </c>
      <c r="CJ19" s="215" t="n">
        <f aca="false">CJ16 * CJ21</f>
        <v>168630</v>
      </c>
      <c r="CK19" s="215" t="n">
        <f aca="false">CK16 * CK21</f>
        <v>168630</v>
      </c>
      <c r="CL19" s="215" t="n">
        <f aca="false">CL16 * CL21</f>
        <v>168630</v>
      </c>
      <c r="CM19" s="215" t="n">
        <f aca="false">CM16 * CM21</f>
        <v>168630</v>
      </c>
      <c r="CN19" s="215" t="n">
        <f aca="false">CN16 * CN21</f>
        <v>168630</v>
      </c>
      <c r="CO19" s="215" t="n">
        <f aca="false">CO16 * CO21</f>
        <v>562100</v>
      </c>
      <c r="CP19" s="215" t="n">
        <f aca="false">CP16 * CP21</f>
        <v>562100</v>
      </c>
      <c r="CQ19" s="215" t="n">
        <f aca="false">CQ16 * CQ21</f>
        <v>562100</v>
      </c>
      <c r="CR19" s="215" t="n">
        <f aca="false">CR16 * CR21</f>
        <v>562100</v>
      </c>
      <c r="CS19" s="215" t="n">
        <f aca="false">CS16 * CS21</f>
        <v>562100</v>
      </c>
      <c r="CT19" s="215" t="n">
        <f aca="false">CT16 * CT21</f>
        <v>562100</v>
      </c>
      <c r="CU19" s="215" t="n">
        <f aca="false">CU16 * CU21</f>
        <v>562100</v>
      </c>
      <c r="CV19" s="215" t="n">
        <f aca="false">CV16 * CV21</f>
        <v>562100</v>
      </c>
      <c r="CW19" s="215" t="n">
        <f aca="false">CW16 * CW21</f>
        <v>562100</v>
      </c>
      <c r="CX19" s="215" t="n">
        <f aca="false">CX16 * CX21</f>
        <v>562100</v>
      </c>
      <c r="CY19" s="215" t="n">
        <f aca="false">CY16 * CY21</f>
        <v>562100</v>
      </c>
      <c r="CZ19" s="215" t="n">
        <f aca="false">CZ16 * CZ21</f>
        <v>562100</v>
      </c>
      <c r="DA19" s="215" t="n">
        <f aca="false">DA16 * DA21</f>
        <v>957455.867</v>
      </c>
      <c r="DB19" s="215" t="n">
        <f aca="false">DB16 * DB21</f>
        <v>562100</v>
      </c>
      <c r="DC19" s="215" t="n">
        <f aca="false">DC16 * DC21</f>
        <v>562100</v>
      </c>
      <c r="DD19" s="215" t="n">
        <f aca="false">DD16 * DD21</f>
        <v>562100</v>
      </c>
      <c r="DE19" s="215" t="n">
        <f aca="false">DE16 * DE21</f>
        <v>562100</v>
      </c>
      <c r="DF19" s="215" t="n">
        <f aca="false">DF16 * DF21</f>
        <v>562100</v>
      </c>
      <c r="DG19" s="215" t="n">
        <f aca="false">DG16 * DG21</f>
        <v>562100</v>
      </c>
      <c r="DH19" s="215" t="n">
        <f aca="false">DH16 * DH21</f>
        <v>562100</v>
      </c>
      <c r="DI19" s="215" t="n">
        <f aca="false">DI16 * DI21</f>
        <v>562100</v>
      </c>
      <c r="DJ19" s="215" t="n">
        <f aca="false">DJ16 * DJ21</f>
        <v>562100</v>
      </c>
      <c r="DK19" s="215" t="n">
        <f aca="false">DK16 * DK21</f>
        <v>562100</v>
      </c>
      <c r="DL19" s="215" t="n">
        <f aca="false">DL16 * DL21</f>
        <v>562100</v>
      </c>
      <c r="DM19" s="215" t="n">
        <f aca="false">DM16 * DM21</f>
        <v>957455.867</v>
      </c>
      <c r="DN19" s="215" t="n">
        <f aca="false">DN16 * DN21</f>
        <v>562100</v>
      </c>
      <c r="DO19" s="215" t="n">
        <f aca="false">DO16 * DO21</f>
        <v>562100</v>
      </c>
      <c r="DP19" s="215" t="n">
        <f aca="false">DP16 * DP21</f>
        <v>562100</v>
      </c>
      <c r="DQ19" s="215" t="n">
        <f aca="false">DQ16 * DQ21</f>
        <v>562100</v>
      </c>
      <c r="DR19" s="215" t="n">
        <f aca="false">DR16 * DR21</f>
        <v>562100</v>
      </c>
      <c r="DS19" s="215" t="n">
        <f aca="false">DS16 * DS21</f>
        <v>562100</v>
      </c>
      <c r="DT19" s="215" t="n">
        <f aca="false">DT16 * DT21</f>
        <v>562100</v>
      </c>
      <c r="DU19" s="215" t="n">
        <f aca="false">DU16 * DU21</f>
        <v>562100</v>
      </c>
      <c r="DV19" s="215" t="n">
        <f aca="false">DV16 * DV21</f>
        <v>562100</v>
      </c>
      <c r="DW19" s="215" t="n">
        <f aca="false">DW16 * DW21</f>
        <v>562100</v>
      </c>
      <c r="DX19" s="215" t="n">
        <f aca="false">DX16 * DX21</f>
        <v>562100</v>
      </c>
      <c r="DY19" s="215" t="n">
        <f aca="false">DY16 * DY21</f>
        <v>957455.867</v>
      </c>
      <c r="DZ19" s="215" t="n">
        <f aca="false">DZ16 * DZ21</f>
        <v>562100</v>
      </c>
      <c r="EA19" s="215" t="n">
        <f aca="false">EA16 * EA21</f>
        <v>562100</v>
      </c>
      <c r="EB19" s="215" t="n">
        <f aca="false">EB16 * EB21</f>
        <v>562100</v>
      </c>
      <c r="EC19" s="215" t="n">
        <f aca="false">EC16 * EC21</f>
        <v>562100</v>
      </c>
      <c r="ED19" s="215" t="n">
        <f aca="false">ED16 * ED21</f>
        <v>562100</v>
      </c>
      <c r="EE19" s="215" t="n">
        <f aca="false">EE16 * EE21</f>
        <v>562100</v>
      </c>
      <c r="EF19" s="215" t="n">
        <f aca="false">EF16 * EF21</f>
        <v>562100</v>
      </c>
      <c r="EG19" s="215" t="n">
        <f aca="false">EG16 * EG21</f>
        <v>562100</v>
      </c>
      <c r="EH19" s="215" t="n">
        <f aca="false">EH16 * EH21</f>
        <v>562100</v>
      </c>
      <c r="EI19" s="215" t="n">
        <f aca="false">EI16 * EI21</f>
        <v>562100</v>
      </c>
      <c r="EJ19" s="215" t="n">
        <f aca="false">EJ16 * EJ21</f>
        <v>562100</v>
      </c>
      <c r="EK19" s="215" t="n">
        <f aca="false">EK16 * EK21</f>
        <v>957455.867</v>
      </c>
      <c r="EL19" s="215" t="n">
        <f aca="false">EL16 * EL21</f>
        <v>562100</v>
      </c>
      <c r="EM19" s="215" t="n">
        <f aca="false">EM16 * EM21</f>
        <v>562100</v>
      </c>
      <c r="EN19" s="215" t="n">
        <f aca="false">EN16 * EN21</f>
        <v>562100</v>
      </c>
      <c r="EO19" s="215" t="n">
        <f aca="false">EO16 * EO21</f>
        <v>562100</v>
      </c>
      <c r="EP19" s="215" t="n">
        <f aca="false">EP16 * EP21</f>
        <v>562100</v>
      </c>
      <c r="EQ19" s="215" t="n">
        <f aca="false">EQ16 * EQ21</f>
        <v>562100</v>
      </c>
      <c r="ER19" s="215" t="n">
        <f aca="false">ER16 * ER21</f>
        <v>562100</v>
      </c>
      <c r="ES19" s="215" t="n">
        <f aca="false">ES16 * ES21</f>
        <v>562100</v>
      </c>
      <c r="ET19" s="215" t="n">
        <f aca="false">ET16 * ET21</f>
        <v>562100</v>
      </c>
      <c r="EU19" s="215" t="n">
        <f aca="false">EU16 * EU21</f>
        <v>562100</v>
      </c>
      <c r="EV19" s="215" t="n">
        <f aca="false">EV16 * EV21</f>
        <v>562100</v>
      </c>
      <c r="EW19" s="215" t="n">
        <f aca="false">EW16 * EW21</f>
        <v>957455.867</v>
      </c>
      <c r="EX19" s="215" t="n">
        <f aca="false">EX16 * EX21</f>
        <v>562100</v>
      </c>
      <c r="EY19" s="215" t="n">
        <f aca="false">EY16 * EY21</f>
        <v>562100</v>
      </c>
      <c r="EZ19" s="215" t="n">
        <f aca="false">EZ16 * EZ21</f>
        <v>562100</v>
      </c>
      <c r="FA19" s="215" t="n">
        <f aca="false">FA16 * FA21</f>
        <v>562100</v>
      </c>
      <c r="FB19" s="215" t="n">
        <f aca="false">FB16 * FB21</f>
        <v>562100</v>
      </c>
      <c r="FC19" s="215" t="n">
        <f aca="false">FC16 * FC21</f>
        <v>562100</v>
      </c>
      <c r="FD19" s="215" t="n">
        <f aca="false">FD16 * FD21</f>
        <v>562100</v>
      </c>
      <c r="FE19" s="215" t="n">
        <f aca="false">FE16 * FE21</f>
        <v>562100</v>
      </c>
      <c r="FF19" s="215" t="n">
        <f aca="false">FF16 * FF21</f>
        <v>562100</v>
      </c>
      <c r="FG19" s="215" t="n">
        <f aca="false">FG16 * FG21</f>
        <v>562100</v>
      </c>
      <c r="FH19" s="215" t="n">
        <f aca="false">FH16 * FH21</f>
        <v>562100</v>
      </c>
      <c r="FI19" s="215" t="n">
        <f aca="false">FI16 * FI21</f>
        <v>957455.867</v>
      </c>
      <c r="FJ19" s="215" t="n">
        <f aca="false">FJ16 * FJ21</f>
        <v>562100</v>
      </c>
      <c r="FK19" s="215" t="n">
        <f aca="false">FK16 * FK21</f>
        <v>562100</v>
      </c>
      <c r="FL19" s="215" t="n">
        <f aca="false">FL16 * FL21</f>
        <v>562100</v>
      </c>
      <c r="FM19" s="215" t="n">
        <f aca="false">FM16 * FM21</f>
        <v>562100</v>
      </c>
      <c r="FN19" s="215" t="n">
        <f aca="false">FN16 * FN21</f>
        <v>562100</v>
      </c>
      <c r="FO19" s="215" t="n">
        <f aca="false">FO16 * FO21</f>
        <v>562100</v>
      </c>
      <c r="FP19" s="215" t="n">
        <f aca="false">FP16 * FP21</f>
        <v>562100</v>
      </c>
      <c r="FQ19" s="215" t="n">
        <f aca="false">FQ16 * FQ21</f>
        <v>562100</v>
      </c>
      <c r="FR19" s="215" t="n">
        <f aca="false">FR16 * FR21</f>
        <v>562100</v>
      </c>
      <c r="FS19" s="215" t="n">
        <f aca="false">FS16 * FS21</f>
        <v>562100</v>
      </c>
      <c r="FT19" s="215" t="n">
        <f aca="false">FT16 * FT21</f>
        <v>562100</v>
      </c>
      <c r="FU19" s="215" t="n">
        <f aca="false">FU16 * FU21</f>
        <v>957455.867</v>
      </c>
      <c r="FV19" s="215" t="n">
        <f aca="false">FV16 * FV21</f>
        <v>562100</v>
      </c>
      <c r="FW19" s="215" t="n">
        <f aca="false">FW16 * FW21</f>
        <v>562100</v>
      </c>
      <c r="FX19" s="215" t="n">
        <f aca="false">FX16 * FX21</f>
        <v>562100</v>
      </c>
      <c r="FY19" s="215" t="n">
        <f aca="false">FY16 * FY21</f>
        <v>562100</v>
      </c>
      <c r="FZ19" s="215" t="n">
        <f aca="false">FZ16 * FZ21</f>
        <v>562100</v>
      </c>
      <c r="GA19" s="215" t="n">
        <f aca="false">GA16 * GA21</f>
        <v>562100</v>
      </c>
      <c r="GB19" s="215" t="n">
        <f aca="false">GB16 * GB21</f>
        <v>562100</v>
      </c>
      <c r="GC19" s="215" t="n">
        <f aca="false">GC16 * GC21</f>
        <v>562100</v>
      </c>
      <c r="GD19" s="215" t="n">
        <f aca="false">GD16 * GD21</f>
        <v>562100</v>
      </c>
      <c r="GE19" s="215" t="n">
        <f aca="false">GE16 * GE21</f>
        <v>562100</v>
      </c>
      <c r="GF19" s="215" t="n">
        <f aca="false">GF16 * GF21</f>
        <v>562100</v>
      </c>
      <c r="GG19" s="215" t="n">
        <f aca="false">GG16 * GG21</f>
        <v>957455.867</v>
      </c>
      <c r="GH19" s="215" t="n">
        <f aca="false">GH16 * GH21</f>
        <v>562100</v>
      </c>
      <c r="GI19" s="215" t="n">
        <f aca="false">GI16 * GI21</f>
        <v>562100</v>
      </c>
      <c r="GJ19" s="215" t="n">
        <f aca="false">GJ16 * GJ21</f>
        <v>562100</v>
      </c>
      <c r="GK19" s="215" t="n">
        <f aca="false">GK16 * GK21</f>
        <v>562100</v>
      </c>
      <c r="GL19" s="215" t="n">
        <f aca="false">GL16 * GL21</f>
        <v>562100</v>
      </c>
      <c r="GM19" s="215" t="n">
        <f aca="false">GM16 * GM21</f>
        <v>562100</v>
      </c>
      <c r="GN19" s="215" t="n">
        <f aca="false">GN16 * GN21</f>
        <v>562100</v>
      </c>
      <c r="GO19" s="215" t="n">
        <f aca="false">GO16 * GO21</f>
        <v>562100</v>
      </c>
      <c r="GP19" s="215" t="n">
        <f aca="false">GP16 * GP21</f>
        <v>562100</v>
      </c>
      <c r="GQ19" s="215" t="n">
        <f aca="false">GQ16 * GQ21</f>
        <v>562100</v>
      </c>
      <c r="GR19" s="215" t="n">
        <f aca="false">GR16 * GR21</f>
        <v>562100</v>
      </c>
      <c r="GS19" s="215" t="n">
        <f aca="false">GS16 * GS21</f>
        <v>957455.867</v>
      </c>
      <c r="GT19" s="215" t="n">
        <f aca="false">GT16 * GT21</f>
        <v>562100</v>
      </c>
      <c r="GU19" s="215" t="n">
        <f aca="false">GU16 * GU21</f>
        <v>562100</v>
      </c>
      <c r="GV19" s="215" t="n">
        <f aca="false">GV16 * GV21</f>
        <v>562100</v>
      </c>
      <c r="GW19" s="215" t="n">
        <f aca="false">GW16 * GW21</f>
        <v>562100</v>
      </c>
      <c r="GX19" s="215" t="n">
        <f aca="false">GX16 * GX21</f>
        <v>562100</v>
      </c>
      <c r="GY19" s="215" t="n">
        <f aca="false">GY16 * GY21</f>
        <v>562100</v>
      </c>
      <c r="GZ19" s="215" t="n">
        <f aca="false">GZ16 * GZ21</f>
        <v>562100</v>
      </c>
      <c r="HA19" s="215" t="n">
        <f aca="false">HA16 * HA21</f>
        <v>562100</v>
      </c>
      <c r="HB19" s="215" t="n">
        <f aca="false">HB16 * HB21</f>
        <v>562100</v>
      </c>
      <c r="HC19" s="215" t="n">
        <f aca="false">HC16 * HC21</f>
        <v>562100</v>
      </c>
      <c r="HD19" s="215" t="n">
        <f aca="false">HD16 * HD21</f>
        <v>562100</v>
      </c>
      <c r="HE19" s="215" t="n">
        <f aca="false">HE16 * HE21</f>
        <v>957455.867</v>
      </c>
      <c r="HF19" s="215" t="n">
        <f aca="false">HF16 * HF21</f>
        <v>562100</v>
      </c>
      <c r="HG19" s="215" t="n">
        <f aca="false">HG16 * HG21</f>
        <v>562100</v>
      </c>
      <c r="HH19" s="215" t="n">
        <f aca="false">HH16 * HH21</f>
        <v>562100</v>
      </c>
      <c r="HI19" s="215" t="n">
        <f aca="false">HI16 * HI21</f>
        <v>562100</v>
      </c>
      <c r="HJ19" s="215" t="n">
        <f aca="false">HJ16 * HJ21</f>
        <v>562100</v>
      </c>
      <c r="HK19" s="215" t="n">
        <f aca="false">HK16 * HK21</f>
        <v>562100</v>
      </c>
      <c r="HL19" s="215" t="n">
        <f aca="false">HL16 * HL21</f>
        <v>562100</v>
      </c>
      <c r="HM19" s="215" t="n">
        <f aca="false">HM16 * HM21</f>
        <v>562100</v>
      </c>
      <c r="HN19" s="215" t="n">
        <f aca="false">HN16 * HN21</f>
        <v>562100</v>
      </c>
      <c r="HO19" s="215" t="n">
        <f aca="false">HO16 * HO21</f>
        <v>562100</v>
      </c>
      <c r="HP19" s="215" t="n">
        <f aca="false">HP16 * HP21</f>
        <v>562100</v>
      </c>
      <c r="HQ19" s="215" t="n">
        <f aca="false">HQ16 * HQ21</f>
        <v>957455.867</v>
      </c>
      <c r="HR19" s="215" t="n">
        <f aca="false">HR16 * HR21</f>
        <v>562100</v>
      </c>
      <c r="HS19" s="215" t="n">
        <f aca="false">HS16 * HS21</f>
        <v>562100</v>
      </c>
      <c r="HT19" s="215" t="n">
        <f aca="false">HT16 * HT21</f>
        <v>562100</v>
      </c>
      <c r="HU19" s="215" t="n">
        <f aca="false">HU16 * HU21</f>
        <v>562100</v>
      </c>
      <c r="HV19" s="215" t="n">
        <f aca="false">HV16 * HV21</f>
        <v>562100</v>
      </c>
      <c r="HW19" s="215" t="n">
        <f aca="false">HW16 * HW21</f>
        <v>562100</v>
      </c>
      <c r="HX19" s="215" t="n">
        <f aca="false">HX16 * HX21</f>
        <v>562100</v>
      </c>
      <c r="HY19" s="215" t="n">
        <f aca="false">HY16 * HY21</f>
        <v>562100</v>
      </c>
      <c r="HZ19" s="215" t="n">
        <f aca="false">HZ16 * HZ21</f>
        <v>562100</v>
      </c>
      <c r="IA19" s="215" t="n">
        <f aca="false">IA16 * IA21</f>
        <v>562100</v>
      </c>
      <c r="IB19" s="215" t="n">
        <f aca="false">IB16 * IB21</f>
        <v>562100</v>
      </c>
      <c r="IC19" s="215" t="n">
        <f aca="false">IC16 * IC21</f>
        <v>957455.867</v>
      </c>
      <c r="ID19" s="215" t="n">
        <f aca="false">ID16 * ID21</f>
        <v>562100</v>
      </c>
      <c r="IE19" s="215" t="n">
        <f aca="false">IE16 * IE21</f>
        <v>562100</v>
      </c>
      <c r="IF19" s="215" t="n">
        <f aca="false">IF16 * IF21</f>
        <v>562100</v>
      </c>
      <c r="IG19" s="215" t="n">
        <f aca="false">IG16 * IG21</f>
        <v>562100</v>
      </c>
      <c r="IH19" s="215" t="n">
        <f aca="false">IH16 * IH21</f>
        <v>562100</v>
      </c>
      <c r="II19" s="215" t="n">
        <f aca="false">II16 * II21</f>
        <v>562100</v>
      </c>
      <c r="IJ19" s="215" t="n">
        <f aca="false">IJ16 * IJ21</f>
        <v>562100</v>
      </c>
      <c r="IK19" s="215" t="n">
        <f aca="false">IK16 * IK21</f>
        <v>562100</v>
      </c>
      <c r="IL19" s="215" t="n">
        <f aca="false">IL16 * IL21</f>
        <v>562100</v>
      </c>
      <c r="IM19" s="215" t="n">
        <f aca="false">IM16 * IM21</f>
        <v>562100</v>
      </c>
      <c r="IN19" s="215" t="n">
        <f aca="false">IN16 * IN21</f>
        <v>562100</v>
      </c>
      <c r="IO19" s="215" t="n">
        <f aca="false">IO16 * IO21</f>
        <v>957455.867</v>
      </c>
      <c r="IP19" s="215" t="n">
        <f aca="false">IP16 * IP21</f>
        <v>562100</v>
      </c>
      <c r="IQ19" s="215" t="n">
        <f aca="false">IQ16 * IQ21</f>
        <v>562100</v>
      </c>
      <c r="IR19" s="215" t="n">
        <f aca="false">IR16 * IR21</f>
        <v>562100</v>
      </c>
      <c r="IS19" s="215" t="n">
        <f aca="false">IS16 * IS21</f>
        <v>562100</v>
      </c>
      <c r="IT19" s="215" t="n">
        <f aca="false">IT16 * IT21</f>
        <v>562100</v>
      </c>
      <c r="IU19" s="215" t="n">
        <f aca="false">IU16 * IU21</f>
        <v>562100</v>
      </c>
      <c r="IV19" s="215" t="n">
        <f aca="false">IV16 * IV21</f>
        <v>562100</v>
      </c>
      <c r="IW19" s="215" t="n">
        <f aca="false">IW16 * IW21</f>
        <v>562100</v>
      </c>
      <c r="IX19" s="215" t="n">
        <f aca="false">IX16 * IX21</f>
        <v>562100</v>
      </c>
      <c r="IY19" s="215" t="n">
        <f aca="false">IY16 * IY21</f>
        <v>562100</v>
      </c>
      <c r="IZ19" s="215" t="n">
        <f aca="false">IZ16 * IZ21</f>
        <v>562100</v>
      </c>
      <c r="JA19" s="215" t="n">
        <f aca="false">JA16 * JA21</f>
        <v>957455.867</v>
      </c>
      <c r="JB19" s="215" t="n">
        <f aca="false">JB16 * JB21</f>
        <v>562100</v>
      </c>
      <c r="JC19" s="215" t="n">
        <f aca="false">JC16 * JC21</f>
        <v>562100</v>
      </c>
      <c r="JD19" s="215" t="n">
        <f aca="false">JD16 * JD21</f>
        <v>562100</v>
      </c>
      <c r="JE19" s="215" t="n">
        <f aca="false">JE16 * JE21</f>
        <v>562100</v>
      </c>
      <c r="JF19" s="215" t="n">
        <f aca="false">JF16 * JF21</f>
        <v>562100</v>
      </c>
      <c r="JG19" s="215" t="n">
        <f aca="false">JG16 * JG21</f>
        <v>562100</v>
      </c>
      <c r="JH19" s="215" t="n">
        <f aca="false">JH16 * JH21</f>
        <v>562100</v>
      </c>
      <c r="JI19" s="215" t="n">
        <f aca="false">JI16 * JI21</f>
        <v>562100</v>
      </c>
      <c r="JJ19" s="215" t="n">
        <f aca="false">JJ16 * JJ21</f>
        <v>562100</v>
      </c>
      <c r="JK19" s="215" t="n">
        <f aca="false">JK16 * JK21</f>
        <v>562100</v>
      </c>
      <c r="JL19" s="215" t="n">
        <f aca="false">JL16 * JL21</f>
        <v>562100</v>
      </c>
      <c r="JM19" s="215" t="n">
        <f aca="false">JM16 * JM21</f>
        <v>957455.867</v>
      </c>
      <c r="JN19" s="215" t="n">
        <f aca="false">JN16 * JN21</f>
        <v>562100</v>
      </c>
      <c r="JO19" s="215" t="n">
        <f aca="false">JO16 * JO21</f>
        <v>562100</v>
      </c>
      <c r="JP19" s="215" t="n">
        <f aca="false">JP16 * JP21</f>
        <v>562100</v>
      </c>
      <c r="JQ19" s="215" t="n">
        <f aca="false">JQ16 * JQ21</f>
        <v>562100</v>
      </c>
      <c r="JR19" s="215" t="n">
        <f aca="false">JR16 * JR21</f>
        <v>562100</v>
      </c>
      <c r="JS19" s="215" t="n">
        <f aca="false">JS16 * JS21</f>
        <v>562100</v>
      </c>
      <c r="JT19" s="215" t="n">
        <f aca="false">JT16 * JT21</f>
        <v>562100</v>
      </c>
      <c r="JU19" s="215" t="n">
        <f aca="false">JU16 * JU21</f>
        <v>562100</v>
      </c>
      <c r="JV19" s="215" t="n">
        <f aca="false">JV16 * JV21</f>
        <v>562100</v>
      </c>
      <c r="JW19" s="215" t="n">
        <f aca="false">JW16 * JW21</f>
        <v>562100</v>
      </c>
      <c r="JX19" s="215" t="n">
        <f aca="false">JX16 * JX21</f>
        <v>562100</v>
      </c>
      <c r="JY19" s="215" t="n">
        <f aca="false">JY16 * JY21</f>
        <v>957455.867</v>
      </c>
      <c r="JZ19" s="215" t="n">
        <f aca="false">JZ16 * JZ21</f>
        <v>562100</v>
      </c>
      <c r="KA19" s="215" t="n">
        <f aca="false">KA16 * KA21</f>
        <v>562100</v>
      </c>
      <c r="KB19" s="215" t="n">
        <f aca="false">KB16 * KB21</f>
        <v>562100</v>
      </c>
      <c r="KC19" s="215" t="n">
        <f aca="false">KC16 * KC21</f>
        <v>562100</v>
      </c>
      <c r="KD19" s="215" t="n">
        <f aca="false">KD16 * KD21</f>
        <v>562100</v>
      </c>
      <c r="KE19" s="215" t="n">
        <f aca="false">KE16 * KE21</f>
        <v>562100</v>
      </c>
      <c r="KF19" s="215" t="n">
        <f aca="false">KF16 * KF21</f>
        <v>562100</v>
      </c>
      <c r="KG19" s="215" t="n">
        <f aca="false">KG16 * KG21</f>
        <v>562100</v>
      </c>
      <c r="KH19" s="215" t="n">
        <f aca="false">KH16 * KH21</f>
        <v>562100</v>
      </c>
      <c r="KI19" s="215" t="n">
        <f aca="false">KI16 * KI21</f>
        <v>562100</v>
      </c>
      <c r="KJ19" s="215" t="n">
        <f aca="false">KJ16 * KJ21</f>
        <v>562100</v>
      </c>
      <c r="KK19" s="215" t="n">
        <f aca="false">KK16 * KK21</f>
        <v>957455.867</v>
      </c>
      <c r="KL19" s="215" t="n">
        <f aca="false">KL16 * KL21</f>
        <v>562100</v>
      </c>
      <c r="KM19" s="215" t="n">
        <f aca="false">KM16 * KM21</f>
        <v>562100</v>
      </c>
      <c r="KN19" s="215" t="n">
        <f aca="false">KN16 * KN21</f>
        <v>562100</v>
      </c>
      <c r="KO19" s="215" t="n">
        <f aca="false">KO16 * KO21</f>
        <v>562100</v>
      </c>
      <c r="KP19" s="215" t="n">
        <f aca="false">KP16 * KP21</f>
        <v>562100</v>
      </c>
      <c r="KQ19" s="215" t="n">
        <f aca="false">KQ16 * KQ21</f>
        <v>562100</v>
      </c>
      <c r="KR19" s="215" t="n">
        <f aca="false">KR16 * KR21</f>
        <v>562100</v>
      </c>
      <c r="KS19" s="215" t="n">
        <f aca="false">KS16 * KS21</f>
        <v>562100</v>
      </c>
      <c r="KT19" s="215" t="n">
        <f aca="false">KT16 * KT21</f>
        <v>562100</v>
      </c>
      <c r="KU19" s="215" t="n">
        <f aca="false">KU16 * KU21</f>
        <v>562100</v>
      </c>
      <c r="KV19" s="215" t="n">
        <f aca="false">KV16 * KV21</f>
        <v>562100</v>
      </c>
      <c r="KW19" s="215" t="n">
        <f aca="false">KW16 * KW21</f>
        <v>957455.867</v>
      </c>
      <c r="KX19" s="215" t="n">
        <f aca="false">KX16 * KX21</f>
        <v>562100</v>
      </c>
      <c r="KY19" s="215" t="n">
        <f aca="false">KY16 * KY21</f>
        <v>562100</v>
      </c>
      <c r="KZ19" s="215" t="n">
        <f aca="false">KZ16 * KZ21</f>
        <v>562100</v>
      </c>
      <c r="LA19" s="215" t="n">
        <f aca="false">LA16 * LA21</f>
        <v>562100</v>
      </c>
      <c r="LB19" s="215" t="n">
        <f aca="false">LB16 * LB21</f>
        <v>562100</v>
      </c>
      <c r="LC19" s="215" t="n">
        <f aca="false">LC16 * LC21</f>
        <v>562100</v>
      </c>
      <c r="LD19" s="215" t="n">
        <f aca="false">LD16 * LD21</f>
        <v>562100</v>
      </c>
      <c r="LE19" s="215" t="n">
        <f aca="false">LE16 * LE21</f>
        <v>562100</v>
      </c>
      <c r="LF19" s="215" t="n">
        <f aca="false">LF16 * LF21</f>
        <v>562100</v>
      </c>
      <c r="LG19" s="215" t="n">
        <f aca="false">LG16 * LG21</f>
        <v>562100</v>
      </c>
      <c r="LH19" s="215" t="n">
        <f aca="false">LH16 * LH21</f>
        <v>562100</v>
      </c>
      <c r="LI19" s="215" t="n">
        <f aca="false">LI16 * LI21</f>
        <v>957455.867</v>
      </c>
      <c r="LJ19" s="215" t="n">
        <f aca="false">LJ16 * LJ21</f>
        <v>562100</v>
      </c>
      <c r="LK19" s="215" t="n">
        <f aca="false">LK16 * LK21</f>
        <v>562100</v>
      </c>
      <c r="LL19" s="215" t="n">
        <f aca="false">LL16 * LL21</f>
        <v>562100</v>
      </c>
      <c r="LM19" s="215" t="n">
        <f aca="false">LM16 * LM21</f>
        <v>562100</v>
      </c>
      <c r="LN19" s="215" t="n">
        <f aca="false">LN16 * LN21</f>
        <v>562100</v>
      </c>
      <c r="LO19" s="215" t="n">
        <f aca="false">LO16 * LO21</f>
        <v>562100</v>
      </c>
      <c r="LP19" s="215" t="n">
        <f aca="false">LP16 * LP21</f>
        <v>562100</v>
      </c>
      <c r="LQ19" s="215" t="n">
        <f aca="false">LQ16 * LQ21</f>
        <v>562100</v>
      </c>
      <c r="LR19" s="215" t="n">
        <f aca="false">LR16 * LR21</f>
        <v>562100</v>
      </c>
      <c r="LS19" s="215" t="n">
        <f aca="false">LS16 * LS21</f>
        <v>562100</v>
      </c>
      <c r="LT19" s="215" t="n">
        <f aca="false">LT16 * LT21</f>
        <v>562100</v>
      </c>
      <c r="LU19" s="215" t="n">
        <f aca="false">LU16 * LU21</f>
        <v>957455.867</v>
      </c>
      <c r="LV19" s="215" t="n">
        <f aca="false">LV16 * LV21</f>
        <v>562100</v>
      </c>
      <c r="LW19" s="215" t="n">
        <f aca="false">LW16 * LW21</f>
        <v>562100</v>
      </c>
      <c r="LX19" s="215" t="n">
        <f aca="false">LX16 * LX21</f>
        <v>562100</v>
      </c>
      <c r="LY19" s="215" t="n">
        <f aca="false">LY16 * LY21</f>
        <v>562100</v>
      </c>
      <c r="LZ19" s="215" t="n">
        <f aca="false">LZ16 * LZ21</f>
        <v>562100</v>
      </c>
      <c r="MA19" s="215" t="n">
        <f aca="false">MA16 * MA21</f>
        <v>562100</v>
      </c>
      <c r="MB19" s="215" t="n">
        <f aca="false">MB16 * MB21</f>
        <v>562100</v>
      </c>
      <c r="MC19" s="215" t="n">
        <f aca="false">MC16 * MC21</f>
        <v>562100</v>
      </c>
      <c r="MD19" s="215" t="n">
        <f aca="false">MD16 * MD21</f>
        <v>562100</v>
      </c>
      <c r="ME19" s="215" t="n">
        <f aca="false">ME16 * ME21</f>
        <v>562100</v>
      </c>
      <c r="MF19" s="215" t="n">
        <f aca="false">MF16 * MF21</f>
        <v>562100</v>
      </c>
      <c r="MG19" s="215" t="n">
        <f aca="false">MG16 * MG21</f>
        <v>957455.867</v>
      </c>
      <c r="MH19" s="215" t="n">
        <f aca="false">MH16 * MH21</f>
        <v>562100</v>
      </c>
      <c r="MI19" s="215" t="n">
        <f aca="false">MI16 * MI21</f>
        <v>562100</v>
      </c>
      <c r="MJ19" s="215" t="n">
        <f aca="false">MJ16 * MJ21</f>
        <v>562100</v>
      </c>
      <c r="MK19" s="215" t="n">
        <f aca="false">MK16 * MK21</f>
        <v>562100</v>
      </c>
      <c r="ML19" s="215" t="n">
        <f aca="false">ML16 * ML21</f>
        <v>562100</v>
      </c>
      <c r="MM19" s="215" t="n">
        <f aca="false">MM16 * MM21</f>
        <v>562100</v>
      </c>
      <c r="MN19" s="215" t="n">
        <f aca="false">MN16 * MN21</f>
        <v>562100</v>
      </c>
      <c r="MO19" s="215" t="n">
        <f aca="false">MO16 * MO21</f>
        <v>562100</v>
      </c>
      <c r="MP19" s="215" t="n">
        <f aca="false">MP16 * MP21</f>
        <v>562100</v>
      </c>
      <c r="MQ19" s="215" t="n">
        <f aca="false">MQ16 * MQ21</f>
        <v>562100</v>
      </c>
      <c r="MR19" s="215" t="n">
        <f aca="false">MR16 * MR21</f>
        <v>562100</v>
      </c>
      <c r="MS19" s="215" t="n">
        <f aca="false">MS16 * MS21</f>
        <v>957455.867</v>
      </c>
      <c r="MT19" s="215" t="n">
        <f aca="false">MT16 * MT21</f>
        <v>562100</v>
      </c>
      <c r="MU19" s="215" t="n">
        <f aca="false">MU16 * MU21</f>
        <v>562100</v>
      </c>
      <c r="MV19" s="215" t="n">
        <f aca="false">MV16 * MV21</f>
        <v>562100</v>
      </c>
      <c r="MW19" s="215" t="n">
        <f aca="false">MW16 * MW21</f>
        <v>562100</v>
      </c>
      <c r="MX19" s="215" t="n">
        <f aca="false">MX16 * MX21</f>
        <v>562100</v>
      </c>
      <c r="MY19" s="215" t="n">
        <f aca="false">MY16 * MY21</f>
        <v>562100</v>
      </c>
      <c r="MZ19" s="215" t="n">
        <f aca="false">MZ16 * MZ21</f>
        <v>562100</v>
      </c>
      <c r="NA19" s="215" t="n">
        <f aca="false">NA16 * NA21</f>
        <v>562100</v>
      </c>
      <c r="NB19" s="215" t="n">
        <f aca="false">NB16 * NB21</f>
        <v>562100</v>
      </c>
      <c r="NC19" s="215" t="n">
        <f aca="false">NC16 * NC21</f>
        <v>562100</v>
      </c>
      <c r="ND19" s="215" t="n">
        <f aca="false">ND16 * ND21</f>
        <v>562100</v>
      </c>
      <c r="NE19" s="215" t="n">
        <f aca="false">NE16 * NE21</f>
        <v>957455.867</v>
      </c>
      <c r="NF19" s="215" t="n">
        <f aca="false">NF16 * NF21</f>
        <v>562100</v>
      </c>
      <c r="NG19" s="215" t="n">
        <f aca="false">NG16 * NG21</f>
        <v>562100</v>
      </c>
      <c r="NH19" s="215" t="n">
        <f aca="false">NH16 * NH21</f>
        <v>562100</v>
      </c>
      <c r="NI19" s="215" t="n">
        <f aca="false">NI16 * NI21</f>
        <v>562100</v>
      </c>
      <c r="NJ19" s="215" t="n">
        <f aca="false">NJ16 * NJ21</f>
        <v>562100</v>
      </c>
      <c r="NK19" s="215" t="n">
        <f aca="false">NK16 * NK21</f>
        <v>562100</v>
      </c>
      <c r="NL19" s="215" t="n">
        <f aca="false">NL16 * NL21</f>
        <v>562100</v>
      </c>
      <c r="NM19" s="215" t="n">
        <f aca="false">NM16 * NM21</f>
        <v>562100</v>
      </c>
      <c r="NN19" s="215" t="n">
        <f aca="false">NN16 * NN21</f>
        <v>562100</v>
      </c>
      <c r="NO19" s="215" t="n">
        <f aca="false">NO16 * NO21</f>
        <v>562100</v>
      </c>
      <c r="NP19" s="215" t="n">
        <f aca="false">NP16 * NP21</f>
        <v>562100</v>
      </c>
      <c r="NQ19" s="215" t="n">
        <f aca="false">NQ16 * NQ21</f>
        <v>957455.867</v>
      </c>
      <c r="NR19" s="215" t="n">
        <f aca="false">NR16 * NR21</f>
        <v>562100</v>
      </c>
      <c r="NS19" s="215" t="n">
        <f aca="false">NS16 * NS21</f>
        <v>562100</v>
      </c>
      <c r="NT19" s="215" t="n">
        <f aca="false">NT16 * NT21</f>
        <v>562100</v>
      </c>
      <c r="NU19" s="215" t="n">
        <f aca="false">NU16 * NU21</f>
        <v>562100</v>
      </c>
      <c r="NV19" s="215" t="n">
        <f aca="false">NV16 * NV21</f>
        <v>562100</v>
      </c>
      <c r="NW19" s="215" t="n">
        <f aca="false">NW16 * NW21</f>
        <v>562100</v>
      </c>
      <c r="NX19" s="215" t="n">
        <f aca="false">NX16 * NX21</f>
        <v>562100</v>
      </c>
      <c r="NY19" s="215" t="n">
        <f aca="false">NY16 * NY21</f>
        <v>562100</v>
      </c>
      <c r="NZ19" s="215" t="n">
        <f aca="false">NZ16 * NZ21</f>
        <v>562100</v>
      </c>
      <c r="OA19" s="215" t="n">
        <f aca="false">OA16 * OA21</f>
        <v>562100</v>
      </c>
      <c r="OB19" s="215" t="n">
        <f aca="false">OB16 * OB21</f>
        <v>562100</v>
      </c>
      <c r="OC19" s="215" t="n">
        <f aca="false">OC16 * OC21</f>
        <v>957455.867</v>
      </c>
      <c r="OD19" s="215" t="n">
        <f aca="false">OD16 * OD21</f>
        <v>562100</v>
      </c>
      <c r="OE19" s="215" t="n">
        <f aca="false">OE16 * OE21</f>
        <v>562100</v>
      </c>
      <c r="OF19" s="215" t="n">
        <f aca="false">OF16 * OF21</f>
        <v>562100</v>
      </c>
      <c r="OG19" s="215" t="n">
        <f aca="false">OG16 * OG21</f>
        <v>562100</v>
      </c>
      <c r="OH19" s="215" t="n">
        <f aca="false">OH16 * OH21</f>
        <v>562100</v>
      </c>
      <c r="OI19" s="215" t="n">
        <f aca="false">OI16 * OI21</f>
        <v>562100</v>
      </c>
      <c r="OJ19" s="215" t="n">
        <f aca="false">OJ16 * OJ21</f>
        <v>562100</v>
      </c>
      <c r="OK19" s="215" t="n">
        <f aca="false">OK16 * OK21</f>
        <v>562100</v>
      </c>
      <c r="OL19" s="215" t="n">
        <f aca="false">OL16 * OL21</f>
        <v>562100</v>
      </c>
      <c r="OM19" s="215" t="n">
        <f aca="false">OM16 * OM21</f>
        <v>562100</v>
      </c>
      <c r="ON19" s="215" t="n">
        <f aca="false">ON16 * ON21</f>
        <v>562100</v>
      </c>
      <c r="OO19" s="215" t="n">
        <f aca="false">OO16 * OO21</f>
        <v>957455.867</v>
      </c>
      <c r="OP19" s="215" t="n">
        <f aca="false">OP16 * OP21</f>
        <v>562100</v>
      </c>
      <c r="OQ19" s="215" t="n">
        <f aca="false">OQ16 * OQ21</f>
        <v>562100</v>
      </c>
      <c r="OR19" s="215" t="n">
        <f aca="false">OR16 * OR21</f>
        <v>562100</v>
      </c>
      <c r="OS19" s="215" t="n">
        <f aca="false">OS16 * OS21</f>
        <v>562100</v>
      </c>
      <c r="OT19" s="215" t="n">
        <f aca="false">OT16 * OT21</f>
        <v>562100</v>
      </c>
      <c r="OU19" s="215" t="n">
        <f aca="false">OU16 * OU21</f>
        <v>562100</v>
      </c>
      <c r="OV19" s="215" t="n">
        <f aca="false">OV16 * OV21</f>
        <v>562100</v>
      </c>
      <c r="OW19" s="215" t="n">
        <f aca="false">OW16 * OW21</f>
        <v>562100</v>
      </c>
      <c r="OX19" s="215" t="n">
        <f aca="false">OX16 * OX21</f>
        <v>562100</v>
      </c>
      <c r="OY19" s="215" t="n">
        <f aca="false">OY16 * OY21</f>
        <v>562100</v>
      </c>
      <c r="OZ19" s="215" t="n">
        <f aca="false">OZ16 * OZ21</f>
        <v>562100</v>
      </c>
      <c r="PA19" s="215" t="n">
        <f aca="false">PA16 * PA21</f>
        <v>957455.867</v>
      </c>
      <c r="PB19" s="215" t="n">
        <f aca="false">PB16 * PB21</f>
        <v>562100</v>
      </c>
      <c r="PC19" s="215" t="n">
        <f aca="false">PC16 * PC21</f>
        <v>562100</v>
      </c>
      <c r="PD19" s="215" t="n">
        <f aca="false">PD16 * PD21</f>
        <v>562100</v>
      </c>
      <c r="PE19" s="215" t="n">
        <f aca="false">PE16 * PE21</f>
        <v>562100</v>
      </c>
      <c r="PF19" s="215" t="n">
        <f aca="false">PF16 * PF21</f>
        <v>562100</v>
      </c>
      <c r="PG19" s="215" t="n">
        <f aca="false">PG16 * PG21</f>
        <v>562100</v>
      </c>
      <c r="PH19" s="215" t="n">
        <f aca="false">PH16 * PH21</f>
        <v>562100</v>
      </c>
      <c r="PI19" s="215" t="n">
        <f aca="false">PI16 * PI21</f>
        <v>562100</v>
      </c>
      <c r="PJ19" s="215" t="n">
        <f aca="false">PJ16 * PJ21</f>
        <v>562100</v>
      </c>
      <c r="PK19" s="215" t="n">
        <f aca="false">PK16 * PK21</f>
        <v>562100</v>
      </c>
      <c r="PL19" s="215" t="n">
        <f aca="false">PL16 * PL21</f>
        <v>562100</v>
      </c>
      <c r="PM19" s="215" t="n">
        <f aca="false">PM16 * PM21</f>
        <v>957455.867</v>
      </c>
      <c r="PN19" s="215" t="n">
        <f aca="false">PN16 * PN21</f>
        <v>562100</v>
      </c>
      <c r="PO19" s="215" t="n">
        <f aca="false">PO16 * PO21</f>
        <v>562100</v>
      </c>
      <c r="PP19" s="215" t="n">
        <f aca="false">PP16 * PP21</f>
        <v>562100</v>
      </c>
      <c r="PQ19" s="215" t="n">
        <f aca="false">PQ16 * PQ21</f>
        <v>562100</v>
      </c>
      <c r="PR19" s="215" t="n">
        <f aca="false">PR16 * PR21</f>
        <v>562100</v>
      </c>
      <c r="PS19" s="215" t="n">
        <f aca="false">PS16 * PS21</f>
        <v>562100</v>
      </c>
      <c r="PT19" s="215" t="n">
        <f aca="false">PT16 * PT21</f>
        <v>562100</v>
      </c>
      <c r="PU19" s="215" t="n">
        <f aca="false">PU16 * PU21</f>
        <v>562100</v>
      </c>
      <c r="PV19" s="215" t="n">
        <f aca="false">PV16 * PV21</f>
        <v>562100</v>
      </c>
      <c r="PW19" s="215" t="n">
        <f aca="false">PW16 * PW21</f>
        <v>562100</v>
      </c>
      <c r="PX19" s="215" t="n">
        <f aca="false">PX16 * PX21</f>
        <v>562100</v>
      </c>
      <c r="PY19" s="215" t="n">
        <f aca="false">PY16 * PY21</f>
        <v>957455.867</v>
      </c>
      <c r="PZ19" s="215" t="n">
        <f aca="false">PZ16 * PZ21</f>
        <v>562100</v>
      </c>
      <c r="QA19" s="215" t="n">
        <f aca="false">QA16 * QA21</f>
        <v>562100</v>
      </c>
      <c r="QB19" s="215" t="n">
        <f aca="false">QB16 * QB21</f>
        <v>562100</v>
      </c>
      <c r="QC19" s="215" t="n">
        <f aca="false">QC16 * QC21</f>
        <v>562100</v>
      </c>
      <c r="QD19" s="215" t="n">
        <f aca="false">QD16 * QD21</f>
        <v>562100</v>
      </c>
      <c r="QE19" s="215" t="n">
        <f aca="false">QE16 * QE21</f>
        <v>562100</v>
      </c>
      <c r="QF19" s="215" t="n">
        <f aca="false">QF16 * QF21</f>
        <v>562100</v>
      </c>
      <c r="QG19" s="215" t="n">
        <f aca="false">QG16 * QG21</f>
        <v>562100</v>
      </c>
      <c r="QH19" s="215" t="n">
        <f aca="false">QH16 * QH21</f>
        <v>562100</v>
      </c>
      <c r="QI19" s="215" t="n">
        <f aca="false">QI16 * QI21</f>
        <v>562100</v>
      </c>
      <c r="QJ19" s="215" t="n">
        <f aca="false">QJ16 * QJ21</f>
        <v>562100</v>
      </c>
      <c r="QK19" s="215" t="n">
        <f aca="false">QK16 * QK21</f>
        <v>957455.867</v>
      </c>
      <c r="QL19" s="215" t="n">
        <f aca="false">QL16 * QL21</f>
        <v>562100</v>
      </c>
      <c r="QM19" s="215" t="n">
        <f aca="false">QM16 * QM21</f>
        <v>562100</v>
      </c>
      <c r="QN19" s="215" t="n">
        <f aca="false">QN16 * QN21</f>
        <v>562100</v>
      </c>
      <c r="QO19" s="215" t="n">
        <f aca="false">QO16 * QO21</f>
        <v>562100</v>
      </c>
      <c r="QP19" s="215" t="n">
        <f aca="false">QP16 * QP21</f>
        <v>562100</v>
      </c>
      <c r="QQ19" s="215" t="n">
        <f aca="false">QQ16 * QQ21</f>
        <v>562100</v>
      </c>
      <c r="QR19" s="215" t="n">
        <f aca="false">QR16 * QR21</f>
        <v>562100</v>
      </c>
      <c r="QS19" s="215" t="n">
        <f aca="false">QS16 * QS21</f>
        <v>562100</v>
      </c>
      <c r="QT19" s="215" t="n">
        <f aca="false">QT16 * QT21</f>
        <v>562100</v>
      </c>
      <c r="QU19" s="215" t="n">
        <f aca="false">QU16 * QU21</f>
        <v>562100</v>
      </c>
      <c r="QV19" s="215" t="n">
        <f aca="false">QV16 * QV21</f>
        <v>562100</v>
      </c>
      <c r="QW19" s="215" t="n">
        <f aca="false">QW16 * QW21</f>
        <v>957455.867</v>
      </c>
      <c r="QX19" s="215" t="n">
        <f aca="false">QX16 * QX21</f>
        <v>562100</v>
      </c>
      <c r="QY19" s="215" t="n">
        <f aca="false">QY16 * QY21</f>
        <v>562100</v>
      </c>
      <c r="QZ19" s="215" t="n">
        <f aca="false">QZ16 * QZ21</f>
        <v>562100</v>
      </c>
      <c r="RA19" s="215" t="n">
        <f aca="false">RA16 * RA21</f>
        <v>562100</v>
      </c>
      <c r="RB19" s="215" t="n">
        <f aca="false">RB16 * RB21</f>
        <v>562100</v>
      </c>
      <c r="RC19" s="215" t="n">
        <f aca="false">RC16 * RC21</f>
        <v>562100</v>
      </c>
      <c r="RD19" s="215" t="n">
        <f aca="false">RD16 * RD21</f>
        <v>562100</v>
      </c>
      <c r="RE19" s="215" t="n">
        <f aca="false">RE16 * RE21</f>
        <v>562100</v>
      </c>
      <c r="RF19" s="215" t="n">
        <f aca="false">RF16 * RF21</f>
        <v>562100</v>
      </c>
      <c r="RG19" s="215" t="n">
        <f aca="false">RG16 * RG21</f>
        <v>562100</v>
      </c>
      <c r="RH19" s="215" t="n">
        <f aca="false">RH16 * RH21</f>
        <v>562100</v>
      </c>
    </row>
    <row r="20" customFormat="false" ht="4.5" hidden="false" customHeight="true" outlineLevel="0" collapsed="false">
      <c r="A20" s="44"/>
      <c r="B20" s="204"/>
      <c r="C20" s="205"/>
      <c r="D20" s="205"/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</row>
    <row r="21" customFormat="false" ht="15.75" hidden="false" customHeight="true" outlineLevel="0" collapsed="false">
      <c r="A21" s="44"/>
      <c r="B21" s="56" t="s">
        <v>182</v>
      </c>
      <c r="C21" s="205"/>
      <c r="D21" s="205"/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16" t="n">
        <f aca="false">+'Premissas Financeiras'!$H$7</f>
        <v>1</v>
      </c>
      <c r="AT21" s="217" t="n">
        <f aca="false">AS21</f>
        <v>1</v>
      </c>
      <c r="AU21" s="217" t="n">
        <f aca="false">AT21</f>
        <v>1</v>
      </c>
      <c r="AV21" s="217" t="n">
        <f aca="false">AU21</f>
        <v>1</v>
      </c>
      <c r="AW21" s="217" t="n">
        <f aca="false">AV21</f>
        <v>1</v>
      </c>
      <c r="AX21" s="217" t="n">
        <f aca="false">AW21</f>
        <v>1</v>
      </c>
      <c r="AY21" s="217" t="n">
        <f aca="false">AX21</f>
        <v>1</v>
      </c>
      <c r="AZ21" s="217" t="n">
        <f aca="false">AY21</f>
        <v>1</v>
      </c>
      <c r="BA21" s="217" t="n">
        <f aca="false">AZ21</f>
        <v>1</v>
      </c>
      <c r="BB21" s="217" t="n">
        <f aca="false">BA21</f>
        <v>1</v>
      </c>
      <c r="BC21" s="217" t="n">
        <f aca="false">BB21</f>
        <v>1</v>
      </c>
      <c r="BD21" s="217" t="n">
        <f aca="false">$AU21</f>
        <v>1</v>
      </c>
      <c r="BE21" s="216" t="n">
        <f aca="false">'Premissas Financeiras'!$I$7</f>
        <v>1</v>
      </c>
      <c r="BF21" s="217" t="n">
        <f aca="false">BE21</f>
        <v>1</v>
      </c>
      <c r="BG21" s="217" t="n">
        <f aca="false">BF21</f>
        <v>1</v>
      </c>
      <c r="BH21" s="217" t="n">
        <f aca="false">BG21</f>
        <v>1</v>
      </c>
      <c r="BI21" s="217" t="n">
        <f aca="false">BH21</f>
        <v>1</v>
      </c>
      <c r="BJ21" s="217" t="n">
        <f aca="false">BI21</f>
        <v>1</v>
      </c>
      <c r="BK21" s="217" t="n">
        <f aca="false">BJ21</f>
        <v>1</v>
      </c>
      <c r="BL21" s="217" t="n">
        <f aca="false">BK21</f>
        <v>1</v>
      </c>
      <c r="BM21" s="217" t="n">
        <f aca="false">BL21</f>
        <v>1</v>
      </c>
      <c r="BN21" s="217" t="n">
        <f aca="false">BM21</f>
        <v>1</v>
      </c>
      <c r="BO21" s="217" t="n">
        <f aca="false">BN21</f>
        <v>1</v>
      </c>
      <c r="BP21" s="217" t="n">
        <f aca="false">BO21</f>
        <v>1</v>
      </c>
      <c r="BQ21" s="216" t="n">
        <f aca="false">'Premissas Financeiras'!$J$7</f>
        <v>1</v>
      </c>
      <c r="BR21" s="217" t="n">
        <f aca="false">BQ21</f>
        <v>1</v>
      </c>
      <c r="BS21" s="217" t="n">
        <f aca="false">BR21</f>
        <v>1</v>
      </c>
      <c r="BT21" s="217" t="n">
        <f aca="false">BS21</f>
        <v>1</v>
      </c>
      <c r="BU21" s="217" t="n">
        <f aca="false">BT21</f>
        <v>1</v>
      </c>
      <c r="BV21" s="217" t="n">
        <f aca="false">BU21</f>
        <v>1</v>
      </c>
      <c r="BW21" s="217" t="n">
        <f aca="false">BV21</f>
        <v>1</v>
      </c>
      <c r="BX21" s="217" t="n">
        <f aca="false">BW21</f>
        <v>1</v>
      </c>
      <c r="BY21" s="217" t="n">
        <f aca="false">BX21</f>
        <v>1</v>
      </c>
      <c r="BZ21" s="217" t="n">
        <f aca="false">BY21</f>
        <v>1</v>
      </c>
      <c r="CA21" s="217" t="n">
        <f aca="false">BZ21</f>
        <v>1</v>
      </c>
      <c r="CB21" s="217" t="n">
        <f aca="false">CA21</f>
        <v>1</v>
      </c>
      <c r="CC21" s="216" t="n">
        <f aca="false">'Premissas Financeiras'!$K$7</f>
        <v>1</v>
      </c>
      <c r="CD21" s="217" t="n">
        <f aca="false">CC21</f>
        <v>1</v>
      </c>
      <c r="CE21" s="217" t="n">
        <f aca="false">CD21</f>
        <v>1</v>
      </c>
      <c r="CF21" s="217" t="n">
        <f aca="false">CE21</f>
        <v>1</v>
      </c>
      <c r="CG21" s="217" t="n">
        <f aca="false">CF21</f>
        <v>1</v>
      </c>
      <c r="CH21" s="217" t="n">
        <f aca="false">CG21</f>
        <v>1</v>
      </c>
      <c r="CI21" s="217" t="n">
        <f aca="false">CH21</f>
        <v>1</v>
      </c>
      <c r="CJ21" s="217" t="n">
        <f aca="false">CI21</f>
        <v>1</v>
      </c>
      <c r="CK21" s="217" t="n">
        <f aca="false">CJ21</f>
        <v>1</v>
      </c>
      <c r="CL21" s="217" t="n">
        <f aca="false">CK21</f>
        <v>1</v>
      </c>
      <c r="CM21" s="217" t="n">
        <f aca="false">CL21</f>
        <v>1</v>
      </c>
      <c r="CN21" s="217" t="n">
        <f aca="false">CM21</f>
        <v>1</v>
      </c>
      <c r="CO21" s="216" t="n">
        <f aca="false">'Premissas Financeiras'!$L$7</f>
        <v>1</v>
      </c>
      <c r="CP21" s="217" t="n">
        <f aca="false">CO21</f>
        <v>1</v>
      </c>
      <c r="CQ21" s="217" t="n">
        <f aca="false">CP21</f>
        <v>1</v>
      </c>
      <c r="CR21" s="217" t="n">
        <f aca="false">CQ21</f>
        <v>1</v>
      </c>
      <c r="CS21" s="217" t="n">
        <f aca="false">CR21</f>
        <v>1</v>
      </c>
      <c r="CT21" s="217" t="n">
        <f aca="false">CS21</f>
        <v>1</v>
      </c>
      <c r="CU21" s="217" t="n">
        <f aca="false">CT21</f>
        <v>1</v>
      </c>
      <c r="CV21" s="217" t="n">
        <f aca="false">CU21</f>
        <v>1</v>
      </c>
      <c r="CW21" s="217" t="n">
        <f aca="false">CV21</f>
        <v>1</v>
      </c>
      <c r="CX21" s="217" t="n">
        <f aca="false">CW21</f>
        <v>1</v>
      </c>
      <c r="CY21" s="217" t="n">
        <f aca="false">CX21</f>
        <v>1</v>
      </c>
      <c r="CZ21" s="217" t="n">
        <f aca="false">CY21</f>
        <v>1</v>
      </c>
      <c r="DA21" s="216" t="n">
        <f aca="false">'Premissas Financeiras'!$M$7</f>
        <v>1</v>
      </c>
      <c r="DB21" s="217" t="n">
        <f aca="false">DA21</f>
        <v>1</v>
      </c>
      <c r="DC21" s="217" t="n">
        <f aca="false">DB21</f>
        <v>1</v>
      </c>
      <c r="DD21" s="217" t="n">
        <f aca="false">DC21</f>
        <v>1</v>
      </c>
      <c r="DE21" s="217" t="n">
        <f aca="false">DD21</f>
        <v>1</v>
      </c>
      <c r="DF21" s="217" t="n">
        <f aca="false">DE21</f>
        <v>1</v>
      </c>
      <c r="DG21" s="217" t="n">
        <f aca="false">DF21</f>
        <v>1</v>
      </c>
      <c r="DH21" s="217" t="n">
        <f aca="false">DG21</f>
        <v>1</v>
      </c>
      <c r="DI21" s="217" t="n">
        <f aca="false">DH21</f>
        <v>1</v>
      </c>
      <c r="DJ21" s="217" t="n">
        <f aca="false">DI21</f>
        <v>1</v>
      </c>
      <c r="DK21" s="217" t="n">
        <f aca="false">DJ21</f>
        <v>1</v>
      </c>
      <c r="DL21" s="217" t="n">
        <f aca="false">DK21</f>
        <v>1</v>
      </c>
      <c r="DM21" s="216" t="n">
        <f aca="false">'Premissas Financeiras'!$N$7</f>
        <v>1</v>
      </c>
      <c r="DN21" s="217" t="n">
        <f aca="false">DM21</f>
        <v>1</v>
      </c>
      <c r="DO21" s="217" t="n">
        <f aca="false">DN21</f>
        <v>1</v>
      </c>
      <c r="DP21" s="217" t="n">
        <f aca="false">DO21</f>
        <v>1</v>
      </c>
      <c r="DQ21" s="217" t="n">
        <f aca="false">DP21</f>
        <v>1</v>
      </c>
      <c r="DR21" s="217" t="n">
        <f aca="false">DQ21</f>
        <v>1</v>
      </c>
      <c r="DS21" s="217" t="n">
        <f aca="false">DR21</f>
        <v>1</v>
      </c>
      <c r="DT21" s="217" t="n">
        <f aca="false">DS21</f>
        <v>1</v>
      </c>
      <c r="DU21" s="217" t="n">
        <f aca="false">DT21</f>
        <v>1</v>
      </c>
      <c r="DV21" s="217" t="n">
        <f aca="false">DU21</f>
        <v>1</v>
      </c>
      <c r="DW21" s="217" t="n">
        <f aca="false">DV21</f>
        <v>1</v>
      </c>
      <c r="DX21" s="217" t="n">
        <f aca="false">DW21</f>
        <v>1</v>
      </c>
      <c r="DY21" s="216" t="n">
        <f aca="false">'Premissas Financeiras'!$O$7</f>
        <v>1</v>
      </c>
      <c r="DZ21" s="217" t="n">
        <f aca="false">DY21</f>
        <v>1</v>
      </c>
      <c r="EA21" s="217" t="n">
        <f aca="false">DZ21</f>
        <v>1</v>
      </c>
      <c r="EB21" s="217" t="n">
        <f aca="false">EA21</f>
        <v>1</v>
      </c>
      <c r="EC21" s="217" t="n">
        <f aca="false">EB21</f>
        <v>1</v>
      </c>
      <c r="ED21" s="217" t="n">
        <f aca="false">EC21</f>
        <v>1</v>
      </c>
      <c r="EE21" s="217" t="n">
        <f aca="false">ED21</f>
        <v>1</v>
      </c>
      <c r="EF21" s="217" t="n">
        <f aca="false">EE21</f>
        <v>1</v>
      </c>
      <c r="EG21" s="217" t="n">
        <f aca="false">EF21</f>
        <v>1</v>
      </c>
      <c r="EH21" s="217" t="n">
        <f aca="false">EG21</f>
        <v>1</v>
      </c>
      <c r="EI21" s="217" t="n">
        <f aca="false">EH21</f>
        <v>1</v>
      </c>
      <c r="EJ21" s="217" t="n">
        <f aca="false">EI21</f>
        <v>1</v>
      </c>
      <c r="EK21" s="216" t="n">
        <f aca="false">'Premissas Financeiras'!$P$7</f>
        <v>1</v>
      </c>
      <c r="EL21" s="217" t="n">
        <f aca="false">EK21</f>
        <v>1</v>
      </c>
      <c r="EM21" s="217" t="n">
        <f aca="false">EL21</f>
        <v>1</v>
      </c>
      <c r="EN21" s="217" t="n">
        <f aca="false">EM21</f>
        <v>1</v>
      </c>
      <c r="EO21" s="217" t="n">
        <f aca="false">EN21</f>
        <v>1</v>
      </c>
      <c r="EP21" s="217" t="n">
        <f aca="false">EO21</f>
        <v>1</v>
      </c>
      <c r="EQ21" s="217" t="n">
        <f aca="false">EP21</f>
        <v>1</v>
      </c>
      <c r="ER21" s="217" t="n">
        <f aca="false">EQ21</f>
        <v>1</v>
      </c>
      <c r="ES21" s="217" t="n">
        <f aca="false">ER21</f>
        <v>1</v>
      </c>
      <c r="ET21" s="217" t="n">
        <f aca="false">ES21</f>
        <v>1</v>
      </c>
      <c r="EU21" s="217" t="n">
        <f aca="false">ET21</f>
        <v>1</v>
      </c>
      <c r="EV21" s="217" t="n">
        <f aca="false">EU21</f>
        <v>1</v>
      </c>
      <c r="EW21" s="216" t="n">
        <f aca="false">'Premissas Financeiras'!$Q$7</f>
        <v>1</v>
      </c>
      <c r="EX21" s="217" t="n">
        <f aca="false">EW21</f>
        <v>1</v>
      </c>
      <c r="EY21" s="217" t="n">
        <f aca="false">EX21</f>
        <v>1</v>
      </c>
      <c r="EZ21" s="217" t="n">
        <f aca="false">EY21</f>
        <v>1</v>
      </c>
      <c r="FA21" s="217" t="n">
        <f aca="false">EZ21</f>
        <v>1</v>
      </c>
      <c r="FB21" s="217" t="n">
        <f aca="false">FA21</f>
        <v>1</v>
      </c>
      <c r="FC21" s="217" t="n">
        <f aca="false">FB21</f>
        <v>1</v>
      </c>
      <c r="FD21" s="217" t="n">
        <f aca="false">FC21</f>
        <v>1</v>
      </c>
      <c r="FE21" s="217" t="n">
        <f aca="false">FD21</f>
        <v>1</v>
      </c>
      <c r="FF21" s="217" t="n">
        <f aca="false">FE21</f>
        <v>1</v>
      </c>
      <c r="FG21" s="217" t="n">
        <f aca="false">FF21</f>
        <v>1</v>
      </c>
      <c r="FH21" s="217" t="n">
        <f aca="false">FG21</f>
        <v>1</v>
      </c>
      <c r="FI21" s="216" t="n">
        <f aca="false">'Premissas Financeiras'!$R$7</f>
        <v>1</v>
      </c>
      <c r="FJ21" s="217" t="n">
        <f aca="false">FI21</f>
        <v>1</v>
      </c>
      <c r="FK21" s="217" t="n">
        <f aca="false">FJ21</f>
        <v>1</v>
      </c>
      <c r="FL21" s="217" t="n">
        <f aca="false">FK21</f>
        <v>1</v>
      </c>
      <c r="FM21" s="217" t="n">
        <f aca="false">FL21</f>
        <v>1</v>
      </c>
      <c r="FN21" s="217" t="n">
        <f aca="false">FM21</f>
        <v>1</v>
      </c>
      <c r="FO21" s="217" t="n">
        <f aca="false">FN21</f>
        <v>1</v>
      </c>
      <c r="FP21" s="217" t="n">
        <f aca="false">FO21</f>
        <v>1</v>
      </c>
      <c r="FQ21" s="217" t="n">
        <f aca="false">FP21</f>
        <v>1</v>
      </c>
      <c r="FR21" s="217" t="n">
        <f aca="false">FQ21</f>
        <v>1</v>
      </c>
      <c r="FS21" s="217" t="n">
        <f aca="false">FR21</f>
        <v>1</v>
      </c>
      <c r="FT21" s="217" t="n">
        <f aca="false">FS21</f>
        <v>1</v>
      </c>
      <c r="FU21" s="216" t="n">
        <f aca="false">'Premissas Financeiras'!$S$7</f>
        <v>1</v>
      </c>
      <c r="FV21" s="217" t="n">
        <f aca="false">FU21</f>
        <v>1</v>
      </c>
      <c r="FW21" s="217" t="n">
        <f aca="false">FV21</f>
        <v>1</v>
      </c>
      <c r="FX21" s="217" t="n">
        <f aca="false">FW21</f>
        <v>1</v>
      </c>
      <c r="FY21" s="217" t="n">
        <f aca="false">FX21</f>
        <v>1</v>
      </c>
      <c r="FZ21" s="217" t="n">
        <f aca="false">FY21</f>
        <v>1</v>
      </c>
      <c r="GA21" s="217" t="n">
        <f aca="false">FZ21</f>
        <v>1</v>
      </c>
      <c r="GB21" s="217" t="n">
        <f aca="false">GA21</f>
        <v>1</v>
      </c>
      <c r="GC21" s="217" t="n">
        <f aca="false">GB21</f>
        <v>1</v>
      </c>
      <c r="GD21" s="217" t="n">
        <f aca="false">GC21</f>
        <v>1</v>
      </c>
      <c r="GE21" s="217" t="n">
        <f aca="false">GD21</f>
        <v>1</v>
      </c>
      <c r="GF21" s="217" t="n">
        <f aca="false">GE21</f>
        <v>1</v>
      </c>
      <c r="GG21" s="216" t="n">
        <f aca="false">'Premissas Financeiras'!$T$7</f>
        <v>1</v>
      </c>
      <c r="GH21" s="217" t="n">
        <f aca="false">GG21</f>
        <v>1</v>
      </c>
      <c r="GI21" s="217" t="n">
        <f aca="false">GH21</f>
        <v>1</v>
      </c>
      <c r="GJ21" s="217" t="n">
        <f aca="false">GI21</f>
        <v>1</v>
      </c>
      <c r="GK21" s="217" t="n">
        <f aca="false">GJ21</f>
        <v>1</v>
      </c>
      <c r="GL21" s="217" t="n">
        <f aca="false">GK21</f>
        <v>1</v>
      </c>
      <c r="GM21" s="217" t="n">
        <f aca="false">GL21</f>
        <v>1</v>
      </c>
      <c r="GN21" s="217" t="n">
        <f aca="false">GM21</f>
        <v>1</v>
      </c>
      <c r="GO21" s="217" t="n">
        <f aca="false">GN21</f>
        <v>1</v>
      </c>
      <c r="GP21" s="217" t="n">
        <f aca="false">GO21</f>
        <v>1</v>
      </c>
      <c r="GQ21" s="217" t="n">
        <f aca="false">GP21</f>
        <v>1</v>
      </c>
      <c r="GR21" s="217" t="n">
        <f aca="false">GQ21</f>
        <v>1</v>
      </c>
      <c r="GS21" s="216" t="n">
        <f aca="false">'Premissas Financeiras'!$U$7</f>
        <v>1</v>
      </c>
      <c r="GT21" s="217" t="n">
        <f aca="false">GS21</f>
        <v>1</v>
      </c>
      <c r="GU21" s="217" t="n">
        <f aca="false">GT21</f>
        <v>1</v>
      </c>
      <c r="GV21" s="217" t="n">
        <f aca="false">GU21</f>
        <v>1</v>
      </c>
      <c r="GW21" s="217" t="n">
        <f aca="false">GV21</f>
        <v>1</v>
      </c>
      <c r="GX21" s="217" t="n">
        <f aca="false">GW21</f>
        <v>1</v>
      </c>
      <c r="GY21" s="217" t="n">
        <f aca="false">GX21</f>
        <v>1</v>
      </c>
      <c r="GZ21" s="217" t="n">
        <f aca="false">GY21</f>
        <v>1</v>
      </c>
      <c r="HA21" s="217" t="n">
        <f aca="false">GZ21</f>
        <v>1</v>
      </c>
      <c r="HB21" s="217" t="n">
        <f aca="false">HA21</f>
        <v>1</v>
      </c>
      <c r="HC21" s="217" t="n">
        <f aca="false">HB21</f>
        <v>1</v>
      </c>
      <c r="HD21" s="217" t="n">
        <f aca="false">HC21</f>
        <v>1</v>
      </c>
      <c r="HE21" s="216" t="n">
        <f aca="false">'Premissas Financeiras'!$V$7</f>
        <v>1</v>
      </c>
      <c r="HF21" s="217" t="n">
        <f aca="false">HE21</f>
        <v>1</v>
      </c>
      <c r="HG21" s="217" t="n">
        <f aca="false">HF21</f>
        <v>1</v>
      </c>
      <c r="HH21" s="217" t="n">
        <f aca="false">HG21</f>
        <v>1</v>
      </c>
      <c r="HI21" s="217" t="n">
        <f aca="false">HH21</f>
        <v>1</v>
      </c>
      <c r="HJ21" s="217" t="n">
        <f aca="false">HI21</f>
        <v>1</v>
      </c>
      <c r="HK21" s="217" t="n">
        <f aca="false">HJ21</f>
        <v>1</v>
      </c>
      <c r="HL21" s="217" t="n">
        <f aca="false">HK21</f>
        <v>1</v>
      </c>
      <c r="HM21" s="217" t="n">
        <f aca="false">HL21</f>
        <v>1</v>
      </c>
      <c r="HN21" s="217" t="n">
        <f aca="false">HM21</f>
        <v>1</v>
      </c>
      <c r="HO21" s="217" t="n">
        <f aca="false">HN21</f>
        <v>1</v>
      </c>
      <c r="HP21" s="217" t="n">
        <f aca="false">HO21</f>
        <v>1</v>
      </c>
      <c r="HQ21" s="216" t="n">
        <f aca="false">'Premissas Financeiras'!$W$7</f>
        <v>1</v>
      </c>
      <c r="HR21" s="217" t="n">
        <f aca="false">HQ21</f>
        <v>1</v>
      </c>
      <c r="HS21" s="217" t="n">
        <f aca="false">HR21</f>
        <v>1</v>
      </c>
      <c r="HT21" s="217" t="n">
        <f aca="false">HS21</f>
        <v>1</v>
      </c>
      <c r="HU21" s="217" t="n">
        <f aca="false">HT21</f>
        <v>1</v>
      </c>
      <c r="HV21" s="217" t="n">
        <f aca="false">HU21</f>
        <v>1</v>
      </c>
      <c r="HW21" s="217" t="n">
        <f aca="false">HV21</f>
        <v>1</v>
      </c>
      <c r="HX21" s="217" t="n">
        <f aca="false">HW21</f>
        <v>1</v>
      </c>
      <c r="HY21" s="217" t="n">
        <f aca="false">HX21</f>
        <v>1</v>
      </c>
      <c r="HZ21" s="217" t="n">
        <f aca="false">HY21</f>
        <v>1</v>
      </c>
      <c r="IA21" s="217" t="n">
        <f aca="false">HZ21</f>
        <v>1</v>
      </c>
      <c r="IB21" s="217" t="n">
        <f aca="false">IA21</f>
        <v>1</v>
      </c>
      <c r="IC21" s="216" t="n">
        <f aca="false">'Premissas Financeiras'!$X$7</f>
        <v>1</v>
      </c>
      <c r="ID21" s="217" t="n">
        <f aca="false">IC21</f>
        <v>1</v>
      </c>
      <c r="IE21" s="217" t="n">
        <f aca="false">ID21</f>
        <v>1</v>
      </c>
      <c r="IF21" s="217" t="n">
        <f aca="false">IE21</f>
        <v>1</v>
      </c>
      <c r="IG21" s="217" t="n">
        <f aca="false">IF21</f>
        <v>1</v>
      </c>
      <c r="IH21" s="217" t="n">
        <f aca="false">IG21</f>
        <v>1</v>
      </c>
      <c r="II21" s="217" t="n">
        <f aca="false">IH21</f>
        <v>1</v>
      </c>
      <c r="IJ21" s="217" t="n">
        <f aca="false">II21</f>
        <v>1</v>
      </c>
      <c r="IK21" s="217" t="n">
        <f aca="false">IJ21</f>
        <v>1</v>
      </c>
      <c r="IL21" s="217" t="n">
        <f aca="false">IK21</f>
        <v>1</v>
      </c>
      <c r="IM21" s="217" t="n">
        <f aca="false">IL21</f>
        <v>1</v>
      </c>
      <c r="IN21" s="217" t="n">
        <f aca="false">IM21</f>
        <v>1</v>
      </c>
      <c r="IO21" s="216" t="n">
        <f aca="false">'Premissas Financeiras'!$Y$7</f>
        <v>1</v>
      </c>
      <c r="IP21" s="217" t="n">
        <f aca="false">IO21</f>
        <v>1</v>
      </c>
      <c r="IQ21" s="217" t="n">
        <f aca="false">IP21</f>
        <v>1</v>
      </c>
      <c r="IR21" s="217" t="n">
        <f aca="false">IQ21</f>
        <v>1</v>
      </c>
      <c r="IS21" s="217" t="n">
        <f aca="false">IR21</f>
        <v>1</v>
      </c>
      <c r="IT21" s="217" t="n">
        <f aca="false">IS21</f>
        <v>1</v>
      </c>
      <c r="IU21" s="217" t="n">
        <f aca="false">IT21</f>
        <v>1</v>
      </c>
      <c r="IV21" s="217" t="n">
        <f aca="false">IU21</f>
        <v>1</v>
      </c>
      <c r="IW21" s="217" t="n">
        <f aca="false">IV21</f>
        <v>1</v>
      </c>
      <c r="IX21" s="217" t="n">
        <f aca="false">IW21</f>
        <v>1</v>
      </c>
      <c r="IY21" s="217" t="n">
        <f aca="false">IX21</f>
        <v>1</v>
      </c>
      <c r="IZ21" s="217" t="n">
        <f aca="false">IY21</f>
        <v>1</v>
      </c>
      <c r="JA21" s="216" t="n">
        <f aca="false">'Premissas Financeiras'!$Z$7</f>
        <v>1</v>
      </c>
      <c r="JB21" s="217" t="n">
        <f aca="false">JA21</f>
        <v>1</v>
      </c>
      <c r="JC21" s="217" t="n">
        <f aca="false">JB21</f>
        <v>1</v>
      </c>
      <c r="JD21" s="217" t="n">
        <f aca="false">JC21</f>
        <v>1</v>
      </c>
      <c r="JE21" s="217" t="n">
        <f aca="false">JD21</f>
        <v>1</v>
      </c>
      <c r="JF21" s="217" t="n">
        <f aca="false">JE21</f>
        <v>1</v>
      </c>
      <c r="JG21" s="217" t="n">
        <f aca="false">JF21</f>
        <v>1</v>
      </c>
      <c r="JH21" s="217" t="n">
        <f aca="false">JG21</f>
        <v>1</v>
      </c>
      <c r="JI21" s="217" t="n">
        <f aca="false">JH21</f>
        <v>1</v>
      </c>
      <c r="JJ21" s="217" t="n">
        <f aca="false">JI21</f>
        <v>1</v>
      </c>
      <c r="JK21" s="217" t="n">
        <f aca="false">JJ21</f>
        <v>1</v>
      </c>
      <c r="JL21" s="217" t="n">
        <f aca="false">JK21</f>
        <v>1</v>
      </c>
      <c r="JM21" s="216" t="n">
        <f aca="false">'Premissas Financeiras'!$AA$7</f>
        <v>1</v>
      </c>
      <c r="JN21" s="217" t="n">
        <f aca="false">JM21</f>
        <v>1</v>
      </c>
      <c r="JO21" s="217" t="n">
        <f aca="false">JN21</f>
        <v>1</v>
      </c>
      <c r="JP21" s="217" t="n">
        <f aca="false">JO21</f>
        <v>1</v>
      </c>
      <c r="JQ21" s="217" t="n">
        <f aca="false">JP21</f>
        <v>1</v>
      </c>
      <c r="JR21" s="217" t="n">
        <f aca="false">JQ21</f>
        <v>1</v>
      </c>
      <c r="JS21" s="217" t="n">
        <f aca="false">JR21</f>
        <v>1</v>
      </c>
      <c r="JT21" s="217" t="n">
        <f aca="false">JS21</f>
        <v>1</v>
      </c>
      <c r="JU21" s="217" t="n">
        <f aca="false">JT21</f>
        <v>1</v>
      </c>
      <c r="JV21" s="217" t="n">
        <f aca="false">JU21</f>
        <v>1</v>
      </c>
      <c r="JW21" s="217" t="n">
        <f aca="false">JV21</f>
        <v>1</v>
      </c>
      <c r="JX21" s="217" t="n">
        <f aca="false">JW21</f>
        <v>1</v>
      </c>
      <c r="JY21" s="216" t="n">
        <f aca="false">'Premissas Financeiras'!$AB$7</f>
        <v>1</v>
      </c>
      <c r="JZ21" s="217" t="n">
        <f aca="false">JY21</f>
        <v>1</v>
      </c>
      <c r="KA21" s="217" t="n">
        <f aca="false">JZ21</f>
        <v>1</v>
      </c>
      <c r="KB21" s="217" t="n">
        <f aca="false">KA21</f>
        <v>1</v>
      </c>
      <c r="KC21" s="217" t="n">
        <f aca="false">KB21</f>
        <v>1</v>
      </c>
      <c r="KD21" s="217" t="n">
        <f aca="false">KC21</f>
        <v>1</v>
      </c>
      <c r="KE21" s="217" t="n">
        <f aca="false">KD21</f>
        <v>1</v>
      </c>
      <c r="KF21" s="217" t="n">
        <f aca="false">KE21</f>
        <v>1</v>
      </c>
      <c r="KG21" s="217" t="n">
        <f aca="false">KF21</f>
        <v>1</v>
      </c>
      <c r="KH21" s="217" t="n">
        <f aca="false">KG21</f>
        <v>1</v>
      </c>
      <c r="KI21" s="217" t="n">
        <f aca="false">KH21</f>
        <v>1</v>
      </c>
      <c r="KJ21" s="217" t="n">
        <f aca="false">KI21</f>
        <v>1</v>
      </c>
      <c r="KK21" s="216" t="n">
        <f aca="false">'Premissas Financeiras'!$AC$7</f>
        <v>1</v>
      </c>
      <c r="KL21" s="217" t="n">
        <f aca="false">KK21</f>
        <v>1</v>
      </c>
      <c r="KM21" s="217" t="n">
        <f aca="false">KL21</f>
        <v>1</v>
      </c>
      <c r="KN21" s="217" t="n">
        <f aca="false">KM21</f>
        <v>1</v>
      </c>
      <c r="KO21" s="217" t="n">
        <f aca="false">KN21</f>
        <v>1</v>
      </c>
      <c r="KP21" s="217" t="n">
        <f aca="false">KO21</f>
        <v>1</v>
      </c>
      <c r="KQ21" s="217" t="n">
        <f aca="false">KP21</f>
        <v>1</v>
      </c>
      <c r="KR21" s="217" t="n">
        <f aca="false">KQ21</f>
        <v>1</v>
      </c>
      <c r="KS21" s="217" t="n">
        <f aca="false">KR21</f>
        <v>1</v>
      </c>
      <c r="KT21" s="217" t="n">
        <f aca="false">KS21</f>
        <v>1</v>
      </c>
      <c r="KU21" s="217" t="n">
        <f aca="false">KT21</f>
        <v>1</v>
      </c>
      <c r="KV21" s="217" t="n">
        <f aca="false">KU21</f>
        <v>1</v>
      </c>
      <c r="KW21" s="216" t="n">
        <f aca="false">'Premissas Financeiras'!$AD$7</f>
        <v>1</v>
      </c>
      <c r="KX21" s="217" t="n">
        <f aca="false">KW21</f>
        <v>1</v>
      </c>
      <c r="KY21" s="217" t="n">
        <f aca="false">KX21</f>
        <v>1</v>
      </c>
      <c r="KZ21" s="217" t="n">
        <f aca="false">KY21</f>
        <v>1</v>
      </c>
      <c r="LA21" s="217" t="n">
        <f aca="false">KZ21</f>
        <v>1</v>
      </c>
      <c r="LB21" s="217" t="n">
        <f aca="false">LA21</f>
        <v>1</v>
      </c>
      <c r="LC21" s="217" t="n">
        <f aca="false">LB21</f>
        <v>1</v>
      </c>
      <c r="LD21" s="217" t="n">
        <f aca="false">LC21</f>
        <v>1</v>
      </c>
      <c r="LE21" s="217" t="n">
        <f aca="false">LD21</f>
        <v>1</v>
      </c>
      <c r="LF21" s="217" t="n">
        <f aca="false">LE21</f>
        <v>1</v>
      </c>
      <c r="LG21" s="217" t="n">
        <f aca="false">LF21</f>
        <v>1</v>
      </c>
      <c r="LH21" s="217" t="n">
        <f aca="false">LG21</f>
        <v>1</v>
      </c>
      <c r="LI21" s="216" t="n">
        <f aca="false">'Premissas Financeiras'!$AE$7</f>
        <v>1</v>
      </c>
      <c r="LJ21" s="217" t="n">
        <f aca="false">LI21</f>
        <v>1</v>
      </c>
      <c r="LK21" s="217" t="n">
        <f aca="false">LJ21</f>
        <v>1</v>
      </c>
      <c r="LL21" s="217" t="n">
        <f aca="false">LK21</f>
        <v>1</v>
      </c>
      <c r="LM21" s="217" t="n">
        <f aca="false">LL21</f>
        <v>1</v>
      </c>
      <c r="LN21" s="217" t="n">
        <f aca="false">LM21</f>
        <v>1</v>
      </c>
      <c r="LO21" s="217" t="n">
        <f aca="false">LN21</f>
        <v>1</v>
      </c>
      <c r="LP21" s="217" t="n">
        <f aca="false">LO21</f>
        <v>1</v>
      </c>
      <c r="LQ21" s="217" t="n">
        <f aca="false">LP21</f>
        <v>1</v>
      </c>
      <c r="LR21" s="217" t="n">
        <f aca="false">LQ21</f>
        <v>1</v>
      </c>
      <c r="LS21" s="217" t="n">
        <f aca="false">LR21</f>
        <v>1</v>
      </c>
      <c r="LT21" s="217" t="n">
        <f aca="false">LS21</f>
        <v>1</v>
      </c>
      <c r="LU21" s="216" t="n">
        <f aca="false">'Premissas Financeiras'!$AF$7</f>
        <v>1</v>
      </c>
      <c r="LV21" s="217" t="n">
        <f aca="false">LU21</f>
        <v>1</v>
      </c>
      <c r="LW21" s="217" t="n">
        <f aca="false">LV21</f>
        <v>1</v>
      </c>
      <c r="LX21" s="217" t="n">
        <f aca="false">LW21</f>
        <v>1</v>
      </c>
      <c r="LY21" s="217" t="n">
        <f aca="false">LX21</f>
        <v>1</v>
      </c>
      <c r="LZ21" s="217" t="n">
        <f aca="false">LY21</f>
        <v>1</v>
      </c>
      <c r="MA21" s="217" t="n">
        <f aca="false">LZ21</f>
        <v>1</v>
      </c>
      <c r="MB21" s="217" t="n">
        <f aca="false">MA21</f>
        <v>1</v>
      </c>
      <c r="MC21" s="217" t="n">
        <f aca="false">MB21</f>
        <v>1</v>
      </c>
      <c r="MD21" s="217" t="n">
        <f aca="false">MC21</f>
        <v>1</v>
      </c>
      <c r="ME21" s="217" t="n">
        <f aca="false">MD21</f>
        <v>1</v>
      </c>
      <c r="MF21" s="217" t="n">
        <f aca="false">ME21</f>
        <v>1</v>
      </c>
      <c r="MG21" s="216" t="n">
        <f aca="false">'Premissas Financeiras'!$AG$7</f>
        <v>1</v>
      </c>
      <c r="MH21" s="217" t="n">
        <f aca="false">MG21</f>
        <v>1</v>
      </c>
      <c r="MI21" s="217" t="n">
        <f aca="false">MH21</f>
        <v>1</v>
      </c>
      <c r="MJ21" s="217" t="n">
        <f aca="false">MI21</f>
        <v>1</v>
      </c>
      <c r="MK21" s="217" t="n">
        <f aca="false">MJ21</f>
        <v>1</v>
      </c>
      <c r="ML21" s="217" t="n">
        <f aca="false">MK21</f>
        <v>1</v>
      </c>
      <c r="MM21" s="217" t="n">
        <f aca="false">ML21</f>
        <v>1</v>
      </c>
      <c r="MN21" s="217" t="n">
        <f aca="false">MM21</f>
        <v>1</v>
      </c>
      <c r="MO21" s="217" t="n">
        <f aca="false">MN21</f>
        <v>1</v>
      </c>
      <c r="MP21" s="217" t="n">
        <f aca="false">MO21</f>
        <v>1</v>
      </c>
      <c r="MQ21" s="217" t="n">
        <f aca="false">MP21</f>
        <v>1</v>
      </c>
      <c r="MR21" s="217" t="n">
        <f aca="false">MQ21</f>
        <v>1</v>
      </c>
      <c r="MS21" s="216" t="n">
        <f aca="false">'Premissas Financeiras'!$AH$7</f>
        <v>1</v>
      </c>
      <c r="MT21" s="217" t="n">
        <f aca="false">MS21</f>
        <v>1</v>
      </c>
      <c r="MU21" s="217" t="n">
        <f aca="false">MT21</f>
        <v>1</v>
      </c>
      <c r="MV21" s="217" t="n">
        <f aca="false">MU21</f>
        <v>1</v>
      </c>
      <c r="MW21" s="217" t="n">
        <f aca="false">MV21</f>
        <v>1</v>
      </c>
      <c r="MX21" s="217" t="n">
        <f aca="false">MW21</f>
        <v>1</v>
      </c>
      <c r="MY21" s="217" t="n">
        <f aca="false">MX21</f>
        <v>1</v>
      </c>
      <c r="MZ21" s="217" t="n">
        <f aca="false">MY21</f>
        <v>1</v>
      </c>
      <c r="NA21" s="217" t="n">
        <f aca="false">MZ21</f>
        <v>1</v>
      </c>
      <c r="NB21" s="217" t="n">
        <f aca="false">NA21</f>
        <v>1</v>
      </c>
      <c r="NC21" s="217" t="n">
        <f aca="false">NB21</f>
        <v>1</v>
      </c>
      <c r="ND21" s="217" t="n">
        <f aca="false">NC21</f>
        <v>1</v>
      </c>
      <c r="NE21" s="216" t="n">
        <f aca="false">'Premissas Financeiras'!$AI$7</f>
        <v>1</v>
      </c>
      <c r="NF21" s="217" t="n">
        <f aca="false">NE21</f>
        <v>1</v>
      </c>
      <c r="NG21" s="217" t="n">
        <f aca="false">NF21</f>
        <v>1</v>
      </c>
      <c r="NH21" s="217" t="n">
        <f aca="false">NG21</f>
        <v>1</v>
      </c>
      <c r="NI21" s="217" t="n">
        <f aca="false">NH21</f>
        <v>1</v>
      </c>
      <c r="NJ21" s="217" t="n">
        <f aca="false">NI21</f>
        <v>1</v>
      </c>
      <c r="NK21" s="217" t="n">
        <f aca="false">NJ21</f>
        <v>1</v>
      </c>
      <c r="NL21" s="217" t="n">
        <f aca="false">NK21</f>
        <v>1</v>
      </c>
      <c r="NM21" s="217" t="n">
        <f aca="false">NL21</f>
        <v>1</v>
      </c>
      <c r="NN21" s="217" t="n">
        <f aca="false">NM21</f>
        <v>1</v>
      </c>
      <c r="NO21" s="217" t="n">
        <f aca="false">NN21</f>
        <v>1</v>
      </c>
      <c r="NP21" s="217" t="n">
        <f aca="false">NO21</f>
        <v>1</v>
      </c>
      <c r="NQ21" s="216" t="n">
        <f aca="false">'Premissas Financeiras'!$AJ$7</f>
        <v>1</v>
      </c>
      <c r="NR21" s="217" t="n">
        <f aca="false">NQ21</f>
        <v>1</v>
      </c>
      <c r="NS21" s="217" t="n">
        <f aca="false">NR21</f>
        <v>1</v>
      </c>
      <c r="NT21" s="217" t="n">
        <f aca="false">NS21</f>
        <v>1</v>
      </c>
      <c r="NU21" s="217" t="n">
        <f aca="false">NT21</f>
        <v>1</v>
      </c>
      <c r="NV21" s="217" t="n">
        <f aca="false">NU21</f>
        <v>1</v>
      </c>
      <c r="NW21" s="217" t="n">
        <f aca="false">NV21</f>
        <v>1</v>
      </c>
      <c r="NX21" s="217" t="n">
        <f aca="false">NW21</f>
        <v>1</v>
      </c>
      <c r="NY21" s="217" t="n">
        <f aca="false">NX21</f>
        <v>1</v>
      </c>
      <c r="NZ21" s="217" t="n">
        <f aca="false">NY21</f>
        <v>1</v>
      </c>
      <c r="OA21" s="217" t="n">
        <f aca="false">NZ21</f>
        <v>1</v>
      </c>
      <c r="OB21" s="217" t="n">
        <f aca="false">OA21</f>
        <v>1</v>
      </c>
      <c r="OC21" s="216" t="n">
        <f aca="false">'Premissas Financeiras'!$AK$7</f>
        <v>1</v>
      </c>
      <c r="OD21" s="217" t="n">
        <f aca="false">OC21</f>
        <v>1</v>
      </c>
      <c r="OE21" s="217" t="n">
        <f aca="false">OD21</f>
        <v>1</v>
      </c>
      <c r="OF21" s="217" t="n">
        <f aca="false">OE21</f>
        <v>1</v>
      </c>
      <c r="OG21" s="217" t="n">
        <f aca="false">OF21</f>
        <v>1</v>
      </c>
      <c r="OH21" s="217" t="n">
        <f aca="false">OG21</f>
        <v>1</v>
      </c>
      <c r="OI21" s="217" t="n">
        <f aca="false">OH21</f>
        <v>1</v>
      </c>
      <c r="OJ21" s="217" t="n">
        <f aca="false">OI21</f>
        <v>1</v>
      </c>
      <c r="OK21" s="217" t="n">
        <f aca="false">OJ21</f>
        <v>1</v>
      </c>
      <c r="OL21" s="217" t="n">
        <f aca="false">OK21</f>
        <v>1</v>
      </c>
      <c r="OM21" s="217" t="n">
        <f aca="false">OL21</f>
        <v>1</v>
      </c>
      <c r="ON21" s="217" t="n">
        <f aca="false">OM21</f>
        <v>1</v>
      </c>
      <c r="OO21" s="216" t="n">
        <f aca="false">'Premissas Financeiras'!$AL$7</f>
        <v>1</v>
      </c>
      <c r="OP21" s="217" t="n">
        <f aca="false">OO21</f>
        <v>1</v>
      </c>
      <c r="OQ21" s="217" t="n">
        <f aca="false">OP21</f>
        <v>1</v>
      </c>
      <c r="OR21" s="217" t="n">
        <f aca="false">OQ21</f>
        <v>1</v>
      </c>
      <c r="OS21" s="217" t="n">
        <f aca="false">OR21</f>
        <v>1</v>
      </c>
      <c r="OT21" s="217" t="n">
        <f aca="false">OS21</f>
        <v>1</v>
      </c>
      <c r="OU21" s="217" t="n">
        <f aca="false">OT21</f>
        <v>1</v>
      </c>
      <c r="OV21" s="217" t="n">
        <f aca="false">OU21</f>
        <v>1</v>
      </c>
      <c r="OW21" s="217" t="n">
        <f aca="false">OV21</f>
        <v>1</v>
      </c>
      <c r="OX21" s="217" t="n">
        <f aca="false">OW21</f>
        <v>1</v>
      </c>
      <c r="OY21" s="217" t="n">
        <f aca="false">OX21</f>
        <v>1</v>
      </c>
      <c r="OZ21" s="217" t="n">
        <f aca="false">OY21</f>
        <v>1</v>
      </c>
      <c r="PA21" s="216" t="n">
        <f aca="false">'Premissas Financeiras'!$AM$7</f>
        <v>1</v>
      </c>
      <c r="PB21" s="217" t="n">
        <f aca="false">PA21</f>
        <v>1</v>
      </c>
      <c r="PC21" s="217" t="n">
        <f aca="false">PB21</f>
        <v>1</v>
      </c>
      <c r="PD21" s="217" t="n">
        <f aca="false">PC21</f>
        <v>1</v>
      </c>
      <c r="PE21" s="217" t="n">
        <f aca="false">PD21</f>
        <v>1</v>
      </c>
      <c r="PF21" s="217" t="n">
        <f aca="false">PE21</f>
        <v>1</v>
      </c>
      <c r="PG21" s="217" t="n">
        <f aca="false">PF21</f>
        <v>1</v>
      </c>
      <c r="PH21" s="217" t="n">
        <f aca="false">PG21</f>
        <v>1</v>
      </c>
      <c r="PI21" s="217" t="n">
        <f aca="false">PH21</f>
        <v>1</v>
      </c>
      <c r="PJ21" s="217" t="n">
        <f aca="false">PI21</f>
        <v>1</v>
      </c>
      <c r="PK21" s="217" t="n">
        <f aca="false">PJ21</f>
        <v>1</v>
      </c>
      <c r="PL21" s="217" t="n">
        <f aca="false">PK21</f>
        <v>1</v>
      </c>
      <c r="PM21" s="216" t="n">
        <f aca="false">'Premissas Financeiras'!$AN$7</f>
        <v>1</v>
      </c>
      <c r="PN21" s="217" t="n">
        <f aca="false">PM21</f>
        <v>1</v>
      </c>
      <c r="PO21" s="217" t="n">
        <f aca="false">PN21</f>
        <v>1</v>
      </c>
      <c r="PP21" s="217" t="n">
        <f aca="false">PO21</f>
        <v>1</v>
      </c>
      <c r="PQ21" s="217" t="n">
        <f aca="false">PP21</f>
        <v>1</v>
      </c>
      <c r="PR21" s="217" t="n">
        <f aca="false">PQ21</f>
        <v>1</v>
      </c>
      <c r="PS21" s="217" t="n">
        <f aca="false">PR21</f>
        <v>1</v>
      </c>
      <c r="PT21" s="217" t="n">
        <f aca="false">PS21</f>
        <v>1</v>
      </c>
      <c r="PU21" s="217" t="n">
        <f aca="false">PT21</f>
        <v>1</v>
      </c>
      <c r="PV21" s="217" t="n">
        <f aca="false">PU21</f>
        <v>1</v>
      </c>
      <c r="PW21" s="217" t="n">
        <f aca="false">PV21</f>
        <v>1</v>
      </c>
      <c r="PX21" s="217" t="n">
        <f aca="false">PW21</f>
        <v>1</v>
      </c>
      <c r="PY21" s="216" t="n">
        <f aca="false">'Premissas Financeiras'!$AO$7</f>
        <v>1</v>
      </c>
      <c r="PZ21" s="217" t="n">
        <f aca="false">PY21</f>
        <v>1</v>
      </c>
      <c r="QA21" s="217" t="n">
        <f aca="false">PZ21</f>
        <v>1</v>
      </c>
      <c r="QB21" s="217" t="n">
        <f aca="false">QA21</f>
        <v>1</v>
      </c>
      <c r="QC21" s="217" t="n">
        <f aca="false">QB21</f>
        <v>1</v>
      </c>
      <c r="QD21" s="217" t="n">
        <f aca="false">QC21</f>
        <v>1</v>
      </c>
      <c r="QE21" s="217" t="n">
        <f aca="false">QD21</f>
        <v>1</v>
      </c>
      <c r="QF21" s="217" t="n">
        <f aca="false">QE21</f>
        <v>1</v>
      </c>
      <c r="QG21" s="217" t="n">
        <f aca="false">QF21</f>
        <v>1</v>
      </c>
      <c r="QH21" s="217" t="n">
        <f aca="false">QG21</f>
        <v>1</v>
      </c>
      <c r="QI21" s="217" t="n">
        <f aca="false">QH21</f>
        <v>1</v>
      </c>
      <c r="QJ21" s="217" t="n">
        <f aca="false">QI21</f>
        <v>1</v>
      </c>
      <c r="QK21" s="216" t="n">
        <f aca="false">'Premissas Financeiras'!$AP$7</f>
        <v>1</v>
      </c>
      <c r="QL21" s="217" t="n">
        <f aca="false">QK21</f>
        <v>1</v>
      </c>
      <c r="QM21" s="217" t="n">
        <f aca="false">QL21</f>
        <v>1</v>
      </c>
      <c r="QN21" s="217" t="n">
        <f aca="false">QM21</f>
        <v>1</v>
      </c>
      <c r="QO21" s="217" t="n">
        <f aca="false">QN21</f>
        <v>1</v>
      </c>
      <c r="QP21" s="217" t="n">
        <f aca="false">QO21</f>
        <v>1</v>
      </c>
      <c r="QQ21" s="217" t="n">
        <f aca="false">QP21</f>
        <v>1</v>
      </c>
      <c r="QR21" s="217" t="n">
        <f aca="false">QQ21</f>
        <v>1</v>
      </c>
      <c r="QS21" s="217" t="n">
        <f aca="false">QR21</f>
        <v>1</v>
      </c>
      <c r="QT21" s="217" t="n">
        <f aca="false">QS21</f>
        <v>1</v>
      </c>
      <c r="QU21" s="217" t="n">
        <f aca="false">QT21</f>
        <v>1</v>
      </c>
      <c r="QV21" s="217" t="n">
        <f aca="false">QU21</f>
        <v>1</v>
      </c>
      <c r="QW21" s="216" t="n">
        <f aca="false">'Premissas Financeiras'!$AQ$7</f>
        <v>1</v>
      </c>
      <c r="QX21" s="217" t="n">
        <f aca="false">QW21</f>
        <v>1</v>
      </c>
      <c r="QY21" s="217" t="n">
        <f aca="false">QX21</f>
        <v>1</v>
      </c>
      <c r="QZ21" s="217" t="n">
        <f aca="false">QY21</f>
        <v>1</v>
      </c>
      <c r="RA21" s="217" t="n">
        <f aca="false">QZ21</f>
        <v>1</v>
      </c>
      <c r="RB21" s="217" t="n">
        <f aca="false">RA21</f>
        <v>1</v>
      </c>
      <c r="RC21" s="217" t="n">
        <f aca="false">RB21</f>
        <v>1</v>
      </c>
      <c r="RD21" s="217" t="n">
        <f aca="false">RC21</f>
        <v>1</v>
      </c>
      <c r="RE21" s="217" t="n">
        <f aca="false">RD21</f>
        <v>1</v>
      </c>
      <c r="RF21" s="217" t="n">
        <f aca="false">RE21</f>
        <v>1</v>
      </c>
      <c r="RG21" s="217" t="n">
        <f aca="false">RF21</f>
        <v>1</v>
      </c>
      <c r="RH21" s="217" t="n">
        <f aca="false">RG21</f>
        <v>1</v>
      </c>
    </row>
    <row r="22" customFormat="false" ht="15.75" hidden="false" customHeight="true" outlineLevel="0" collapsed="false">
      <c r="A22" s="44"/>
      <c r="B22" s="204"/>
      <c r="C22" s="205"/>
      <c r="D22" s="205"/>
      <c r="E22" s="205"/>
      <c r="F22" s="206"/>
      <c r="G22" s="206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 t="s">
        <v>183</v>
      </c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</row>
    <row r="23" customFormat="false" ht="15.75" hidden="false" customHeight="true" outlineLevel="0" collapsed="false">
      <c r="A23" s="44"/>
      <c r="B23" s="199" t="s">
        <v>184</v>
      </c>
      <c r="C23" s="199"/>
      <c r="D23" s="199"/>
      <c r="E23" s="199"/>
      <c r="F23" s="200"/>
      <c r="G23" s="198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6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  <c r="HA23" s="201"/>
      <c r="HB23" s="201"/>
      <c r="HC23" s="201"/>
      <c r="HD23" s="201"/>
      <c r="HE23" s="201"/>
      <c r="HF23" s="201"/>
      <c r="HG23" s="201"/>
      <c r="HH23" s="201"/>
      <c r="HI23" s="201"/>
      <c r="HJ23" s="201"/>
      <c r="HK23" s="201"/>
      <c r="HL23" s="201"/>
      <c r="HM23" s="201"/>
      <c r="HN23" s="201"/>
      <c r="HO23" s="201"/>
      <c r="HP23" s="201"/>
      <c r="HQ23" s="201"/>
      <c r="HR23" s="201"/>
      <c r="HS23" s="201"/>
      <c r="HT23" s="201"/>
      <c r="HU23" s="201"/>
      <c r="HV23" s="201"/>
      <c r="HW23" s="201"/>
      <c r="HX23" s="201"/>
      <c r="HY23" s="201"/>
      <c r="HZ23" s="201"/>
      <c r="IA23" s="201"/>
      <c r="IB23" s="201"/>
      <c r="IC23" s="201"/>
      <c r="ID23" s="201"/>
      <c r="IE23" s="201"/>
      <c r="IF23" s="201"/>
      <c r="IG23" s="201"/>
      <c r="IH23" s="201"/>
      <c r="II23" s="201"/>
      <c r="IJ23" s="201"/>
      <c r="IK23" s="201"/>
      <c r="IL23" s="201"/>
      <c r="IM23" s="201"/>
      <c r="IN23" s="201"/>
      <c r="IO23" s="201"/>
      <c r="IP23" s="201"/>
      <c r="IQ23" s="201"/>
      <c r="IR23" s="201"/>
      <c r="IS23" s="201"/>
      <c r="IT23" s="201"/>
      <c r="IU23" s="201"/>
      <c r="IV23" s="201"/>
      <c r="IW23" s="201"/>
      <c r="IX23" s="201"/>
      <c r="IY23" s="201"/>
      <c r="IZ23" s="201"/>
      <c r="JA23" s="201"/>
      <c r="JB23" s="201"/>
      <c r="JC23" s="201"/>
      <c r="JD23" s="201"/>
      <c r="JE23" s="201"/>
      <c r="JF23" s="201"/>
      <c r="JG23" s="201"/>
      <c r="JH23" s="201"/>
      <c r="JI23" s="201"/>
      <c r="JJ23" s="201"/>
      <c r="JK23" s="201"/>
      <c r="JL23" s="201"/>
      <c r="JM23" s="201"/>
      <c r="JN23" s="201"/>
      <c r="JO23" s="201"/>
      <c r="JP23" s="201"/>
      <c r="JQ23" s="201"/>
      <c r="JR23" s="201"/>
      <c r="JS23" s="201"/>
      <c r="JT23" s="201"/>
      <c r="JU23" s="201"/>
      <c r="JV23" s="201"/>
      <c r="JW23" s="201"/>
      <c r="JX23" s="201"/>
      <c r="JY23" s="201"/>
      <c r="JZ23" s="201"/>
      <c r="KA23" s="201"/>
      <c r="KB23" s="201"/>
      <c r="KC23" s="201"/>
      <c r="KD23" s="201"/>
      <c r="KE23" s="201"/>
      <c r="KF23" s="201"/>
      <c r="KG23" s="201"/>
      <c r="KH23" s="201"/>
      <c r="KI23" s="201"/>
      <c r="KJ23" s="201"/>
      <c r="KK23" s="201"/>
      <c r="KL23" s="201"/>
      <c r="KM23" s="201"/>
      <c r="KN23" s="201"/>
      <c r="KO23" s="201"/>
      <c r="KP23" s="201"/>
      <c r="KQ23" s="201"/>
      <c r="KR23" s="201"/>
      <c r="KS23" s="201"/>
      <c r="KT23" s="201"/>
      <c r="KU23" s="201"/>
      <c r="KV23" s="201"/>
      <c r="KW23" s="201"/>
      <c r="KX23" s="201"/>
      <c r="KY23" s="201"/>
      <c r="KZ23" s="201"/>
      <c r="LA23" s="201"/>
      <c r="LB23" s="201"/>
      <c r="LC23" s="201"/>
      <c r="LD23" s="201"/>
      <c r="LE23" s="201"/>
      <c r="LF23" s="201"/>
      <c r="LG23" s="201"/>
      <c r="LH23" s="201"/>
      <c r="LI23" s="201"/>
      <c r="LJ23" s="201"/>
      <c r="LK23" s="201"/>
      <c r="LL23" s="201"/>
      <c r="LM23" s="201"/>
      <c r="LN23" s="201"/>
      <c r="LO23" s="201"/>
      <c r="LP23" s="201"/>
      <c r="LQ23" s="201"/>
      <c r="LR23" s="201"/>
      <c r="LS23" s="201"/>
      <c r="LT23" s="201"/>
      <c r="LU23" s="201"/>
      <c r="LV23" s="201"/>
      <c r="LW23" s="201"/>
      <c r="LX23" s="201"/>
      <c r="LY23" s="201"/>
      <c r="LZ23" s="201"/>
      <c r="MA23" s="201"/>
      <c r="MB23" s="201"/>
      <c r="MC23" s="201"/>
      <c r="MD23" s="201"/>
      <c r="ME23" s="201"/>
      <c r="MF23" s="201"/>
      <c r="MG23" s="201"/>
      <c r="MH23" s="201"/>
      <c r="MI23" s="201"/>
      <c r="MJ23" s="201"/>
      <c r="MK23" s="201"/>
      <c r="ML23" s="201"/>
      <c r="MM23" s="201"/>
      <c r="MN23" s="201"/>
      <c r="MO23" s="201"/>
      <c r="MP23" s="201"/>
      <c r="MQ23" s="201"/>
      <c r="MR23" s="201"/>
      <c r="MS23" s="201"/>
      <c r="MT23" s="201"/>
      <c r="MU23" s="201"/>
      <c r="MV23" s="201"/>
      <c r="MW23" s="201"/>
      <c r="MX23" s="201"/>
      <c r="MY23" s="201"/>
      <c r="MZ23" s="201"/>
      <c r="NA23" s="201"/>
      <c r="NB23" s="201"/>
      <c r="NC23" s="201"/>
      <c r="ND23" s="201"/>
      <c r="NE23" s="201"/>
      <c r="NF23" s="201"/>
      <c r="NG23" s="201"/>
      <c r="NH23" s="201"/>
      <c r="NI23" s="201"/>
      <c r="NJ23" s="201"/>
      <c r="NK23" s="201"/>
      <c r="NL23" s="201"/>
      <c r="NM23" s="201"/>
      <c r="NN23" s="201"/>
      <c r="NO23" s="201"/>
      <c r="NP23" s="201"/>
      <c r="NQ23" s="201"/>
      <c r="NR23" s="201"/>
      <c r="NS23" s="201"/>
      <c r="NT23" s="201"/>
      <c r="NU23" s="201"/>
      <c r="NV23" s="201"/>
      <c r="NW23" s="201"/>
      <c r="NX23" s="201"/>
      <c r="NY23" s="201"/>
      <c r="NZ23" s="201"/>
      <c r="OA23" s="201"/>
      <c r="OB23" s="201"/>
      <c r="OC23" s="201"/>
      <c r="OD23" s="201"/>
      <c r="OE23" s="201"/>
      <c r="OF23" s="201"/>
      <c r="OG23" s="201"/>
      <c r="OH23" s="201"/>
      <c r="OI23" s="201"/>
      <c r="OJ23" s="201"/>
      <c r="OK23" s="201"/>
      <c r="OL23" s="201"/>
      <c r="OM23" s="201"/>
      <c r="ON23" s="201"/>
      <c r="OO23" s="201"/>
      <c r="OP23" s="201"/>
      <c r="OQ23" s="201"/>
      <c r="OR23" s="201"/>
      <c r="OS23" s="201"/>
      <c r="OT23" s="201"/>
      <c r="OU23" s="201"/>
      <c r="OV23" s="201"/>
      <c r="OW23" s="201"/>
      <c r="OX23" s="201"/>
      <c r="OY23" s="201"/>
      <c r="OZ23" s="201"/>
      <c r="PA23" s="201"/>
      <c r="PB23" s="201"/>
      <c r="PC23" s="201"/>
      <c r="PD23" s="201"/>
      <c r="PE23" s="201"/>
      <c r="PF23" s="201"/>
      <c r="PG23" s="201"/>
      <c r="PH23" s="201"/>
      <c r="PI23" s="201"/>
      <c r="PJ23" s="201"/>
      <c r="PK23" s="201"/>
      <c r="PL23" s="201"/>
      <c r="PM23" s="201"/>
      <c r="PN23" s="201"/>
      <c r="PO23" s="201"/>
      <c r="PP23" s="201"/>
      <c r="PQ23" s="201"/>
      <c r="PR23" s="201"/>
      <c r="PS23" s="201"/>
      <c r="PT23" s="201"/>
      <c r="PU23" s="201"/>
      <c r="PV23" s="201"/>
      <c r="PW23" s="201"/>
      <c r="PX23" s="201"/>
      <c r="PY23" s="201"/>
      <c r="PZ23" s="201"/>
      <c r="QA23" s="201"/>
      <c r="QB23" s="201"/>
      <c r="QC23" s="201"/>
      <c r="QD23" s="201"/>
      <c r="QE23" s="201"/>
      <c r="QF23" s="201"/>
      <c r="QG23" s="201"/>
      <c r="QH23" s="201"/>
      <c r="QI23" s="201"/>
      <c r="QJ23" s="201"/>
      <c r="QK23" s="201"/>
      <c r="QL23" s="201"/>
      <c r="QM23" s="201"/>
      <c r="QN23" s="201"/>
      <c r="QO23" s="201"/>
      <c r="QP23" s="201"/>
      <c r="QQ23" s="201"/>
      <c r="QR23" s="201"/>
      <c r="QS23" s="201"/>
      <c r="QT23" s="201"/>
      <c r="QU23" s="201"/>
      <c r="QV23" s="201"/>
      <c r="QW23" s="201"/>
      <c r="QX23" s="201"/>
      <c r="QY23" s="201"/>
      <c r="QZ23" s="201"/>
      <c r="RA23" s="201"/>
      <c r="RB23" s="201"/>
      <c r="RC23" s="201"/>
      <c r="RD23" s="201"/>
      <c r="RE23" s="201"/>
      <c r="RF23" s="201"/>
      <c r="RG23" s="201"/>
      <c r="RH23" s="201"/>
    </row>
    <row r="24" customFormat="false" ht="5.25" hidden="false" customHeight="true" outlineLevel="0" collapsed="false">
      <c r="A24" s="44"/>
      <c r="B24" s="204"/>
      <c r="C24" s="205"/>
      <c r="D24" s="205"/>
      <c r="E24" s="218"/>
      <c r="F24" s="218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</row>
    <row r="25" customFormat="false" ht="17.25" hidden="false" customHeight="true" outlineLevel="0" collapsed="false">
      <c r="A25" s="44"/>
      <c r="B25" s="44"/>
      <c r="C25" s="205"/>
      <c r="D25" s="205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</row>
    <row r="26" customFormat="false" ht="15.75" hidden="false" customHeight="true" outlineLevel="0" collapsed="false">
      <c r="A26" s="44"/>
      <c r="B26" s="219" t="s">
        <v>185</v>
      </c>
      <c r="C26" s="205"/>
      <c r="D26" s="220"/>
      <c r="E26" s="76" t="n">
        <f aca="false">SUM(H26:AQ26)</f>
        <v>173666700</v>
      </c>
      <c r="F26" s="45"/>
      <c r="G26" s="45"/>
      <c r="H26" s="64" t="n">
        <f aca="false">SUM(AS26:BD26)</f>
        <v>0</v>
      </c>
      <c r="I26" s="64" t="n">
        <f aca="false">SUM(BE26:BP26)</f>
        <v>795420</v>
      </c>
      <c r="J26" s="64" t="n">
        <f aca="false">SUM(BQ26:CB26)</f>
        <v>1590840</v>
      </c>
      <c r="K26" s="64" t="n">
        <f aca="false">SUM(CC26:CN26)</f>
        <v>1590840</v>
      </c>
      <c r="L26" s="64" t="n">
        <f aca="false">SUM(CO26:CZ26)</f>
        <v>5302800</v>
      </c>
      <c r="M26" s="64" t="n">
        <f aca="false">SUM(DA26:DL26)</f>
        <v>5302800</v>
      </c>
      <c r="N26" s="64" t="n">
        <f aca="false">SUM(DM26:DX26)</f>
        <v>5302800</v>
      </c>
      <c r="O26" s="64" t="n">
        <f aca="false">SUM(DY26:EJ26)</f>
        <v>5302800</v>
      </c>
      <c r="P26" s="64" t="n">
        <f aca="false">SUM(EK26:EV26)</f>
        <v>5302800</v>
      </c>
      <c r="Q26" s="64" t="n">
        <f aca="false">SUM(EW26:FH26)</f>
        <v>5302800</v>
      </c>
      <c r="R26" s="64" t="n">
        <f aca="false">SUM(FI26:FT26)</f>
        <v>5302800</v>
      </c>
      <c r="S26" s="64" t="n">
        <f aca="false">SUM(FU26:GF26)</f>
        <v>5302800</v>
      </c>
      <c r="T26" s="64" t="n">
        <f aca="false">SUM(GG26:GR26)</f>
        <v>5302800</v>
      </c>
      <c r="U26" s="64" t="n">
        <f aca="false">SUM(GS26:HD26)</f>
        <v>5302800</v>
      </c>
      <c r="V26" s="64" t="n">
        <f aca="false">SUM(HE26:HP26)</f>
        <v>5302800</v>
      </c>
      <c r="W26" s="64" t="n">
        <f aca="false">SUM(HQ26:IB26)</f>
        <v>5302800</v>
      </c>
      <c r="X26" s="64" t="n">
        <f aca="false">SUM(IC26:IN26)</f>
        <v>5302800</v>
      </c>
      <c r="Y26" s="64" t="n">
        <f aca="false">SUM(IO26:IZ26)</f>
        <v>5302800</v>
      </c>
      <c r="Z26" s="64" t="n">
        <f aca="false">SUM(JA26:JL26)</f>
        <v>5302800</v>
      </c>
      <c r="AA26" s="64" t="n">
        <f aca="false">SUM(JM26:JX26)</f>
        <v>5302800</v>
      </c>
      <c r="AB26" s="64" t="n">
        <f aca="false">SUM(JY26:KJ26)</f>
        <v>5302800</v>
      </c>
      <c r="AC26" s="64" t="n">
        <f aca="false">SUM(KK26:KV26)</f>
        <v>5302800</v>
      </c>
      <c r="AD26" s="64" t="n">
        <f aca="false">SUM(KW26:LH26)</f>
        <v>5302800</v>
      </c>
      <c r="AE26" s="64" t="n">
        <f aca="false">SUM(LI26:LT26)</f>
        <v>5302800</v>
      </c>
      <c r="AF26" s="64" t="n">
        <f aca="false">SUM(LU26:MF26)</f>
        <v>5302800</v>
      </c>
      <c r="AG26" s="64" t="n">
        <f aca="false">SUM(MG26:MR26)</f>
        <v>5302800</v>
      </c>
      <c r="AH26" s="64" t="n">
        <f aca="false">SUM(MS26:ND26)</f>
        <v>5302800</v>
      </c>
      <c r="AI26" s="64" t="n">
        <f aca="false">SUM(NE26:NP26)</f>
        <v>5302800</v>
      </c>
      <c r="AJ26" s="64" t="n">
        <f aca="false">SUM(NQ26:OB26)</f>
        <v>5302800</v>
      </c>
      <c r="AK26" s="64" t="n">
        <f aca="false">SUM(OC26:ON26)</f>
        <v>5302800</v>
      </c>
      <c r="AL26" s="64" t="n">
        <f aca="false">SUM(OO26:OZ26)</f>
        <v>5302800</v>
      </c>
      <c r="AM26" s="64" t="n">
        <f aca="false">SUM(PA26:PL26)</f>
        <v>5302800</v>
      </c>
      <c r="AN26" s="64" t="n">
        <f aca="false">SUM(PM26:PX26)</f>
        <v>5302800</v>
      </c>
      <c r="AO26" s="64" t="n">
        <f aca="false">SUM(PY26:QJ26)</f>
        <v>5302800</v>
      </c>
      <c r="AP26" s="64" t="n">
        <f aca="false">SUM(QK26:QV26)</f>
        <v>5302800</v>
      </c>
      <c r="AQ26" s="64" t="n">
        <f aca="false">SUM(QW26:RH26)</f>
        <v>5302800</v>
      </c>
      <c r="AR26" s="64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 t="n">
        <v>66285</v>
      </c>
      <c r="BF26" s="221" t="n">
        <v>66285</v>
      </c>
      <c r="BG26" s="221" t="n">
        <v>66285</v>
      </c>
      <c r="BH26" s="221" t="n">
        <v>66285</v>
      </c>
      <c r="BI26" s="221" t="n">
        <v>66285</v>
      </c>
      <c r="BJ26" s="221" t="n">
        <v>66285</v>
      </c>
      <c r="BK26" s="221" t="n">
        <v>66285</v>
      </c>
      <c r="BL26" s="221" t="n">
        <v>66285</v>
      </c>
      <c r="BM26" s="221" t="n">
        <v>66285</v>
      </c>
      <c r="BN26" s="221" t="n">
        <v>66285</v>
      </c>
      <c r="BO26" s="221" t="n">
        <v>66285</v>
      </c>
      <c r="BP26" s="221" t="n">
        <v>66285</v>
      </c>
      <c r="BQ26" s="221" t="n">
        <v>132570</v>
      </c>
      <c r="BR26" s="221" t="n">
        <v>132570</v>
      </c>
      <c r="BS26" s="221" t="n">
        <v>132570</v>
      </c>
      <c r="BT26" s="221" t="n">
        <v>132570</v>
      </c>
      <c r="BU26" s="221" t="n">
        <v>132570</v>
      </c>
      <c r="BV26" s="221" t="n">
        <v>132570</v>
      </c>
      <c r="BW26" s="221" t="n">
        <v>132570</v>
      </c>
      <c r="BX26" s="221" t="n">
        <v>132570</v>
      </c>
      <c r="BY26" s="221" t="n">
        <v>132570</v>
      </c>
      <c r="BZ26" s="221" t="n">
        <v>132570</v>
      </c>
      <c r="CA26" s="221" t="n">
        <v>132570</v>
      </c>
      <c r="CB26" s="221" t="n">
        <v>132570</v>
      </c>
      <c r="CC26" s="221" t="n">
        <v>132570</v>
      </c>
      <c r="CD26" s="221" t="n">
        <v>132570</v>
      </c>
      <c r="CE26" s="221" t="n">
        <v>132570</v>
      </c>
      <c r="CF26" s="221" t="n">
        <v>132570</v>
      </c>
      <c r="CG26" s="221" t="n">
        <v>132570</v>
      </c>
      <c r="CH26" s="221" t="n">
        <v>132570</v>
      </c>
      <c r="CI26" s="221" t="n">
        <v>132570</v>
      </c>
      <c r="CJ26" s="221" t="n">
        <v>132570</v>
      </c>
      <c r="CK26" s="221" t="n">
        <v>132570</v>
      </c>
      <c r="CL26" s="221" t="n">
        <v>132570</v>
      </c>
      <c r="CM26" s="221" t="n">
        <v>132570</v>
      </c>
      <c r="CN26" s="221" t="n">
        <v>132570</v>
      </c>
      <c r="CO26" s="221" t="n">
        <v>441900</v>
      </c>
      <c r="CP26" s="221" t="n">
        <v>441900</v>
      </c>
      <c r="CQ26" s="221" t="n">
        <v>441900</v>
      </c>
      <c r="CR26" s="221" t="n">
        <v>441900</v>
      </c>
      <c r="CS26" s="221" t="n">
        <v>441900</v>
      </c>
      <c r="CT26" s="221" t="n">
        <v>441900</v>
      </c>
      <c r="CU26" s="221" t="n">
        <v>441900</v>
      </c>
      <c r="CV26" s="221" t="n">
        <v>441900</v>
      </c>
      <c r="CW26" s="221" t="n">
        <v>441900</v>
      </c>
      <c r="CX26" s="221" t="n">
        <v>441900</v>
      </c>
      <c r="CY26" s="221" t="n">
        <v>441900</v>
      </c>
      <c r="CZ26" s="221" t="n">
        <v>441900</v>
      </c>
      <c r="DA26" s="221" t="n">
        <v>441900</v>
      </c>
      <c r="DB26" s="221" t="n">
        <v>441900</v>
      </c>
      <c r="DC26" s="221" t="n">
        <v>441900</v>
      </c>
      <c r="DD26" s="221" t="n">
        <v>441900</v>
      </c>
      <c r="DE26" s="221" t="n">
        <v>441900</v>
      </c>
      <c r="DF26" s="221" t="n">
        <v>441900</v>
      </c>
      <c r="DG26" s="221" t="n">
        <v>441900</v>
      </c>
      <c r="DH26" s="221" t="n">
        <v>441900</v>
      </c>
      <c r="DI26" s="221" t="n">
        <v>441900</v>
      </c>
      <c r="DJ26" s="221" t="n">
        <v>441900</v>
      </c>
      <c r="DK26" s="221" t="n">
        <v>441900</v>
      </c>
      <c r="DL26" s="221" t="n">
        <v>441900</v>
      </c>
      <c r="DM26" s="221" t="n">
        <v>441900</v>
      </c>
      <c r="DN26" s="221" t="n">
        <v>441900</v>
      </c>
      <c r="DO26" s="221" t="n">
        <v>441900</v>
      </c>
      <c r="DP26" s="221" t="n">
        <v>441900</v>
      </c>
      <c r="DQ26" s="221" t="n">
        <v>441900</v>
      </c>
      <c r="DR26" s="221" t="n">
        <v>441900</v>
      </c>
      <c r="DS26" s="221" t="n">
        <v>441900</v>
      </c>
      <c r="DT26" s="221" t="n">
        <v>441900</v>
      </c>
      <c r="DU26" s="221" t="n">
        <v>441900</v>
      </c>
      <c r="DV26" s="221" t="n">
        <v>441900</v>
      </c>
      <c r="DW26" s="221" t="n">
        <v>441900</v>
      </c>
      <c r="DX26" s="221" t="n">
        <v>441900</v>
      </c>
      <c r="DY26" s="221" t="n">
        <v>441900</v>
      </c>
      <c r="DZ26" s="221" t="n">
        <f aca="false">DY26</f>
        <v>441900</v>
      </c>
      <c r="EA26" s="221" t="n">
        <f aca="false">DZ26</f>
        <v>441900</v>
      </c>
      <c r="EB26" s="221" t="n">
        <f aca="false">EA26</f>
        <v>441900</v>
      </c>
      <c r="EC26" s="221" t="n">
        <f aca="false">EB26</f>
        <v>441900</v>
      </c>
      <c r="ED26" s="221" t="n">
        <f aca="false">EC26</f>
        <v>441900</v>
      </c>
      <c r="EE26" s="221" t="n">
        <f aca="false">ED26</f>
        <v>441900</v>
      </c>
      <c r="EF26" s="221" t="n">
        <f aca="false">EE26</f>
        <v>441900</v>
      </c>
      <c r="EG26" s="221" t="n">
        <f aca="false">EF26</f>
        <v>441900</v>
      </c>
      <c r="EH26" s="221" t="n">
        <f aca="false">EG26</f>
        <v>441900</v>
      </c>
      <c r="EI26" s="221" t="n">
        <f aca="false">EH26</f>
        <v>441900</v>
      </c>
      <c r="EJ26" s="221" t="n">
        <f aca="false">EI26</f>
        <v>441900</v>
      </c>
      <c r="EK26" s="221" t="n">
        <f aca="false">EJ26</f>
        <v>441900</v>
      </c>
      <c r="EL26" s="221" t="n">
        <f aca="false">EK26</f>
        <v>441900</v>
      </c>
      <c r="EM26" s="221" t="n">
        <f aca="false">EL26</f>
        <v>441900</v>
      </c>
      <c r="EN26" s="221" t="n">
        <f aca="false">EM26</f>
        <v>441900</v>
      </c>
      <c r="EO26" s="221" t="n">
        <f aca="false">EN26</f>
        <v>441900</v>
      </c>
      <c r="EP26" s="221" t="n">
        <f aca="false">EO26</f>
        <v>441900</v>
      </c>
      <c r="EQ26" s="221" t="n">
        <f aca="false">EP26</f>
        <v>441900</v>
      </c>
      <c r="ER26" s="221" t="n">
        <f aca="false">EQ26</f>
        <v>441900</v>
      </c>
      <c r="ES26" s="221" t="n">
        <f aca="false">ER26</f>
        <v>441900</v>
      </c>
      <c r="ET26" s="221" t="n">
        <f aca="false">ES26</f>
        <v>441900</v>
      </c>
      <c r="EU26" s="221" t="n">
        <f aca="false">ET26</f>
        <v>441900</v>
      </c>
      <c r="EV26" s="221" t="n">
        <f aca="false">EU26</f>
        <v>441900</v>
      </c>
      <c r="EW26" s="221" t="n">
        <f aca="false">EV26</f>
        <v>441900</v>
      </c>
      <c r="EX26" s="221" t="n">
        <f aca="false">EW26</f>
        <v>441900</v>
      </c>
      <c r="EY26" s="221" t="n">
        <f aca="false">EX26</f>
        <v>441900</v>
      </c>
      <c r="EZ26" s="221" t="n">
        <f aca="false">EY26</f>
        <v>441900</v>
      </c>
      <c r="FA26" s="221" t="n">
        <f aca="false">EZ26</f>
        <v>441900</v>
      </c>
      <c r="FB26" s="221" t="n">
        <f aca="false">FA26</f>
        <v>441900</v>
      </c>
      <c r="FC26" s="221" t="n">
        <f aca="false">FB26</f>
        <v>441900</v>
      </c>
      <c r="FD26" s="221" t="n">
        <f aca="false">FC26</f>
        <v>441900</v>
      </c>
      <c r="FE26" s="221" t="n">
        <f aca="false">FD26</f>
        <v>441900</v>
      </c>
      <c r="FF26" s="221" t="n">
        <f aca="false">FE26</f>
        <v>441900</v>
      </c>
      <c r="FG26" s="221" t="n">
        <f aca="false">FF26</f>
        <v>441900</v>
      </c>
      <c r="FH26" s="221" t="n">
        <f aca="false">FG26</f>
        <v>441900</v>
      </c>
      <c r="FI26" s="221" t="n">
        <f aca="false">FH26</f>
        <v>441900</v>
      </c>
      <c r="FJ26" s="221" t="n">
        <f aca="false">FI26</f>
        <v>441900</v>
      </c>
      <c r="FK26" s="221" t="n">
        <f aca="false">FJ26</f>
        <v>441900</v>
      </c>
      <c r="FL26" s="221" t="n">
        <f aca="false">FK26</f>
        <v>441900</v>
      </c>
      <c r="FM26" s="221" t="n">
        <f aca="false">FL26</f>
        <v>441900</v>
      </c>
      <c r="FN26" s="221" t="n">
        <f aca="false">FM26</f>
        <v>441900</v>
      </c>
      <c r="FO26" s="221" t="n">
        <f aca="false">FN26</f>
        <v>441900</v>
      </c>
      <c r="FP26" s="221" t="n">
        <f aca="false">FO26</f>
        <v>441900</v>
      </c>
      <c r="FQ26" s="221" t="n">
        <f aca="false">FP26</f>
        <v>441900</v>
      </c>
      <c r="FR26" s="221" t="n">
        <f aca="false">FQ26</f>
        <v>441900</v>
      </c>
      <c r="FS26" s="221" t="n">
        <f aca="false">FR26</f>
        <v>441900</v>
      </c>
      <c r="FT26" s="221" t="n">
        <f aca="false">FS26</f>
        <v>441900</v>
      </c>
      <c r="FU26" s="221" t="n">
        <f aca="false">FT26</f>
        <v>441900</v>
      </c>
      <c r="FV26" s="221" t="n">
        <f aca="false">FU26</f>
        <v>441900</v>
      </c>
      <c r="FW26" s="221" t="n">
        <f aca="false">FV26</f>
        <v>441900</v>
      </c>
      <c r="FX26" s="221" t="n">
        <f aca="false">FW26</f>
        <v>441900</v>
      </c>
      <c r="FY26" s="221" t="n">
        <f aca="false">FX26</f>
        <v>441900</v>
      </c>
      <c r="FZ26" s="221" t="n">
        <f aca="false">FY26</f>
        <v>441900</v>
      </c>
      <c r="GA26" s="221" t="n">
        <f aca="false">FZ26</f>
        <v>441900</v>
      </c>
      <c r="GB26" s="221" t="n">
        <f aca="false">GA26</f>
        <v>441900</v>
      </c>
      <c r="GC26" s="221" t="n">
        <f aca="false">GB26</f>
        <v>441900</v>
      </c>
      <c r="GD26" s="221" t="n">
        <f aca="false">GC26</f>
        <v>441900</v>
      </c>
      <c r="GE26" s="221" t="n">
        <f aca="false">GD26</f>
        <v>441900</v>
      </c>
      <c r="GF26" s="221" t="n">
        <f aca="false">GE26</f>
        <v>441900</v>
      </c>
      <c r="GG26" s="221" t="n">
        <f aca="false">GF26</f>
        <v>441900</v>
      </c>
      <c r="GH26" s="221" t="n">
        <f aca="false">GG26</f>
        <v>441900</v>
      </c>
      <c r="GI26" s="221" t="n">
        <f aca="false">GH26</f>
        <v>441900</v>
      </c>
      <c r="GJ26" s="221" t="n">
        <f aca="false">GI26</f>
        <v>441900</v>
      </c>
      <c r="GK26" s="221" t="n">
        <f aca="false">GJ26</f>
        <v>441900</v>
      </c>
      <c r="GL26" s="221" t="n">
        <f aca="false">GK26</f>
        <v>441900</v>
      </c>
      <c r="GM26" s="221" t="n">
        <f aca="false">GL26</f>
        <v>441900</v>
      </c>
      <c r="GN26" s="221" t="n">
        <f aca="false">GM26</f>
        <v>441900</v>
      </c>
      <c r="GO26" s="221" t="n">
        <f aca="false">GN26</f>
        <v>441900</v>
      </c>
      <c r="GP26" s="221" t="n">
        <f aca="false">GO26</f>
        <v>441900</v>
      </c>
      <c r="GQ26" s="221" t="n">
        <f aca="false">GP26</f>
        <v>441900</v>
      </c>
      <c r="GR26" s="221" t="n">
        <f aca="false">GQ26</f>
        <v>441900</v>
      </c>
      <c r="GS26" s="221" t="n">
        <f aca="false">GR26</f>
        <v>441900</v>
      </c>
      <c r="GT26" s="221" t="n">
        <f aca="false">GS26</f>
        <v>441900</v>
      </c>
      <c r="GU26" s="221" t="n">
        <f aca="false">GT26</f>
        <v>441900</v>
      </c>
      <c r="GV26" s="221" t="n">
        <f aca="false">GU26</f>
        <v>441900</v>
      </c>
      <c r="GW26" s="221" t="n">
        <f aca="false">GV26</f>
        <v>441900</v>
      </c>
      <c r="GX26" s="221" t="n">
        <f aca="false">GW26</f>
        <v>441900</v>
      </c>
      <c r="GY26" s="221" t="n">
        <f aca="false">GX26</f>
        <v>441900</v>
      </c>
      <c r="GZ26" s="221" t="n">
        <f aca="false">GY26</f>
        <v>441900</v>
      </c>
      <c r="HA26" s="221" t="n">
        <f aca="false">GZ26</f>
        <v>441900</v>
      </c>
      <c r="HB26" s="221" t="n">
        <f aca="false">HA26</f>
        <v>441900</v>
      </c>
      <c r="HC26" s="221" t="n">
        <f aca="false">HB26</f>
        <v>441900</v>
      </c>
      <c r="HD26" s="221" t="n">
        <f aca="false">HC26</f>
        <v>441900</v>
      </c>
      <c r="HE26" s="221" t="n">
        <f aca="false">HD26</f>
        <v>441900</v>
      </c>
      <c r="HF26" s="221" t="n">
        <f aca="false">HE26</f>
        <v>441900</v>
      </c>
      <c r="HG26" s="221" t="n">
        <f aca="false">HF26</f>
        <v>441900</v>
      </c>
      <c r="HH26" s="221" t="n">
        <f aca="false">HG26</f>
        <v>441900</v>
      </c>
      <c r="HI26" s="221" t="n">
        <f aca="false">HH26</f>
        <v>441900</v>
      </c>
      <c r="HJ26" s="221" t="n">
        <f aca="false">HI26</f>
        <v>441900</v>
      </c>
      <c r="HK26" s="221" t="n">
        <f aca="false">HJ26</f>
        <v>441900</v>
      </c>
      <c r="HL26" s="221" t="n">
        <f aca="false">HK26</f>
        <v>441900</v>
      </c>
      <c r="HM26" s="221" t="n">
        <f aca="false">HL26</f>
        <v>441900</v>
      </c>
      <c r="HN26" s="221" t="n">
        <f aca="false">HM26</f>
        <v>441900</v>
      </c>
      <c r="HO26" s="221" t="n">
        <f aca="false">HN26</f>
        <v>441900</v>
      </c>
      <c r="HP26" s="221" t="n">
        <f aca="false">HO26</f>
        <v>441900</v>
      </c>
      <c r="HQ26" s="221" t="n">
        <f aca="false">HP26</f>
        <v>441900</v>
      </c>
      <c r="HR26" s="221" t="n">
        <f aca="false">HQ26</f>
        <v>441900</v>
      </c>
      <c r="HS26" s="221" t="n">
        <f aca="false">HR26</f>
        <v>441900</v>
      </c>
      <c r="HT26" s="221" t="n">
        <f aca="false">HS26</f>
        <v>441900</v>
      </c>
      <c r="HU26" s="221" t="n">
        <f aca="false">HT26</f>
        <v>441900</v>
      </c>
      <c r="HV26" s="221" t="n">
        <f aca="false">HU26</f>
        <v>441900</v>
      </c>
      <c r="HW26" s="221" t="n">
        <f aca="false">HV26</f>
        <v>441900</v>
      </c>
      <c r="HX26" s="221" t="n">
        <f aca="false">HW26</f>
        <v>441900</v>
      </c>
      <c r="HY26" s="221" t="n">
        <f aca="false">HX26</f>
        <v>441900</v>
      </c>
      <c r="HZ26" s="221" t="n">
        <f aca="false">HY26</f>
        <v>441900</v>
      </c>
      <c r="IA26" s="221" t="n">
        <f aca="false">HZ26</f>
        <v>441900</v>
      </c>
      <c r="IB26" s="221" t="n">
        <f aca="false">IA26</f>
        <v>441900</v>
      </c>
      <c r="IC26" s="221" t="n">
        <f aca="false">IB26</f>
        <v>441900</v>
      </c>
      <c r="ID26" s="221" t="n">
        <f aca="false">IC26</f>
        <v>441900</v>
      </c>
      <c r="IE26" s="221" t="n">
        <f aca="false">ID26</f>
        <v>441900</v>
      </c>
      <c r="IF26" s="221" t="n">
        <f aca="false">IE26</f>
        <v>441900</v>
      </c>
      <c r="IG26" s="221" t="n">
        <f aca="false">IF26</f>
        <v>441900</v>
      </c>
      <c r="IH26" s="221" t="n">
        <f aca="false">IG26</f>
        <v>441900</v>
      </c>
      <c r="II26" s="221" t="n">
        <f aca="false">IH26</f>
        <v>441900</v>
      </c>
      <c r="IJ26" s="221" t="n">
        <f aca="false">II26</f>
        <v>441900</v>
      </c>
      <c r="IK26" s="221" t="n">
        <f aca="false">IJ26</f>
        <v>441900</v>
      </c>
      <c r="IL26" s="221" t="n">
        <f aca="false">IK26</f>
        <v>441900</v>
      </c>
      <c r="IM26" s="221" t="n">
        <f aca="false">IL26</f>
        <v>441900</v>
      </c>
      <c r="IN26" s="221" t="n">
        <f aca="false">IM26</f>
        <v>441900</v>
      </c>
      <c r="IO26" s="221" t="n">
        <f aca="false">IN26</f>
        <v>441900</v>
      </c>
      <c r="IP26" s="221" t="n">
        <f aca="false">IO26</f>
        <v>441900</v>
      </c>
      <c r="IQ26" s="221" t="n">
        <f aca="false">IP26</f>
        <v>441900</v>
      </c>
      <c r="IR26" s="221" t="n">
        <f aca="false">IQ26</f>
        <v>441900</v>
      </c>
      <c r="IS26" s="221" t="n">
        <f aca="false">IR26</f>
        <v>441900</v>
      </c>
      <c r="IT26" s="221" t="n">
        <f aca="false">IS26</f>
        <v>441900</v>
      </c>
      <c r="IU26" s="221" t="n">
        <f aca="false">IT26</f>
        <v>441900</v>
      </c>
      <c r="IV26" s="221" t="n">
        <f aca="false">IU26</f>
        <v>441900</v>
      </c>
      <c r="IW26" s="221" t="n">
        <f aca="false">IV26</f>
        <v>441900</v>
      </c>
      <c r="IX26" s="221" t="n">
        <f aca="false">IW26</f>
        <v>441900</v>
      </c>
      <c r="IY26" s="221" t="n">
        <f aca="false">IX26</f>
        <v>441900</v>
      </c>
      <c r="IZ26" s="221" t="n">
        <f aca="false">IY26</f>
        <v>441900</v>
      </c>
      <c r="JA26" s="221" t="n">
        <f aca="false">IZ26</f>
        <v>441900</v>
      </c>
      <c r="JB26" s="221" t="n">
        <f aca="false">JA26</f>
        <v>441900</v>
      </c>
      <c r="JC26" s="221" t="n">
        <f aca="false">JB26</f>
        <v>441900</v>
      </c>
      <c r="JD26" s="221" t="n">
        <f aca="false">JC26</f>
        <v>441900</v>
      </c>
      <c r="JE26" s="221" t="n">
        <f aca="false">JD26</f>
        <v>441900</v>
      </c>
      <c r="JF26" s="221" t="n">
        <f aca="false">JE26</f>
        <v>441900</v>
      </c>
      <c r="JG26" s="221" t="n">
        <f aca="false">JF26</f>
        <v>441900</v>
      </c>
      <c r="JH26" s="221" t="n">
        <f aca="false">JG26</f>
        <v>441900</v>
      </c>
      <c r="JI26" s="221" t="n">
        <f aca="false">JH26</f>
        <v>441900</v>
      </c>
      <c r="JJ26" s="221" t="n">
        <f aca="false">JI26</f>
        <v>441900</v>
      </c>
      <c r="JK26" s="221" t="n">
        <f aca="false">JJ26</f>
        <v>441900</v>
      </c>
      <c r="JL26" s="221" t="n">
        <f aca="false">JK26</f>
        <v>441900</v>
      </c>
      <c r="JM26" s="221" t="n">
        <f aca="false">JL26</f>
        <v>441900</v>
      </c>
      <c r="JN26" s="221" t="n">
        <f aca="false">JM26</f>
        <v>441900</v>
      </c>
      <c r="JO26" s="221" t="n">
        <f aca="false">JN26</f>
        <v>441900</v>
      </c>
      <c r="JP26" s="221" t="n">
        <f aca="false">JO26</f>
        <v>441900</v>
      </c>
      <c r="JQ26" s="221" t="n">
        <f aca="false">JP26</f>
        <v>441900</v>
      </c>
      <c r="JR26" s="221" t="n">
        <f aca="false">JQ26</f>
        <v>441900</v>
      </c>
      <c r="JS26" s="221" t="n">
        <f aca="false">JR26</f>
        <v>441900</v>
      </c>
      <c r="JT26" s="221" t="n">
        <f aca="false">JS26</f>
        <v>441900</v>
      </c>
      <c r="JU26" s="221" t="n">
        <f aca="false">JT26</f>
        <v>441900</v>
      </c>
      <c r="JV26" s="221" t="n">
        <f aca="false">JU26</f>
        <v>441900</v>
      </c>
      <c r="JW26" s="221" t="n">
        <f aca="false">JV26</f>
        <v>441900</v>
      </c>
      <c r="JX26" s="221" t="n">
        <f aca="false">JW26</f>
        <v>441900</v>
      </c>
      <c r="JY26" s="221" t="n">
        <f aca="false">JX26</f>
        <v>441900</v>
      </c>
      <c r="JZ26" s="221" t="n">
        <f aca="false">JY26</f>
        <v>441900</v>
      </c>
      <c r="KA26" s="221" t="n">
        <f aca="false">JZ26</f>
        <v>441900</v>
      </c>
      <c r="KB26" s="221" t="n">
        <f aca="false">KA26</f>
        <v>441900</v>
      </c>
      <c r="KC26" s="221" t="n">
        <f aca="false">KB26</f>
        <v>441900</v>
      </c>
      <c r="KD26" s="221" t="n">
        <f aca="false">KC26</f>
        <v>441900</v>
      </c>
      <c r="KE26" s="221" t="n">
        <f aca="false">KD26</f>
        <v>441900</v>
      </c>
      <c r="KF26" s="221" t="n">
        <f aca="false">KE26</f>
        <v>441900</v>
      </c>
      <c r="KG26" s="221" t="n">
        <f aca="false">KF26</f>
        <v>441900</v>
      </c>
      <c r="KH26" s="221" t="n">
        <f aca="false">KG26</f>
        <v>441900</v>
      </c>
      <c r="KI26" s="221" t="n">
        <f aca="false">KH26</f>
        <v>441900</v>
      </c>
      <c r="KJ26" s="221" t="n">
        <f aca="false">KI26</f>
        <v>441900</v>
      </c>
      <c r="KK26" s="221" t="n">
        <f aca="false">KJ26</f>
        <v>441900</v>
      </c>
      <c r="KL26" s="221" t="n">
        <f aca="false">KK26</f>
        <v>441900</v>
      </c>
      <c r="KM26" s="221" t="n">
        <f aca="false">KL26</f>
        <v>441900</v>
      </c>
      <c r="KN26" s="221" t="n">
        <f aca="false">KM26</f>
        <v>441900</v>
      </c>
      <c r="KO26" s="221" t="n">
        <f aca="false">KN26</f>
        <v>441900</v>
      </c>
      <c r="KP26" s="221" t="n">
        <f aca="false">KO26</f>
        <v>441900</v>
      </c>
      <c r="KQ26" s="221" t="n">
        <f aca="false">KP26</f>
        <v>441900</v>
      </c>
      <c r="KR26" s="221" t="n">
        <f aca="false">KQ26</f>
        <v>441900</v>
      </c>
      <c r="KS26" s="221" t="n">
        <f aca="false">KR26</f>
        <v>441900</v>
      </c>
      <c r="KT26" s="221" t="n">
        <f aca="false">KS26</f>
        <v>441900</v>
      </c>
      <c r="KU26" s="221" t="n">
        <f aca="false">KT26</f>
        <v>441900</v>
      </c>
      <c r="KV26" s="221" t="n">
        <f aca="false">KU26</f>
        <v>441900</v>
      </c>
      <c r="KW26" s="221" t="n">
        <f aca="false">KV26</f>
        <v>441900</v>
      </c>
      <c r="KX26" s="221" t="n">
        <f aca="false">KW26</f>
        <v>441900</v>
      </c>
      <c r="KY26" s="221" t="n">
        <f aca="false">KX26</f>
        <v>441900</v>
      </c>
      <c r="KZ26" s="221" t="n">
        <f aca="false">KY26</f>
        <v>441900</v>
      </c>
      <c r="LA26" s="221" t="n">
        <f aca="false">KZ26</f>
        <v>441900</v>
      </c>
      <c r="LB26" s="221" t="n">
        <f aca="false">LA26</f>
        <v>441900</v>
      </c>
      <c r="LC26" s="221" t="n">
        <f aca="false">LB26</f>
        <v>441900</v>
      </c>
      <c r="LD26" s="221" t="n">
        <f aca="false">LC26</f>
        <v>441900</v>
      </c>
      <c r="LE26" s="221" t="n">
        <f aca="false">LD26</f>
        <v>441900</v>
      </c>
      <c r="LF26" s="221" t="n">
        <f aca="false">LE26</f>
        <v>441900</v>
      </c>
      <c r="LG26" s="221" t="n">
        <f aca="false">LF26</f>
        <v>441900</v>
      </c>
      <c r="LH26" s="221" t="n">
        <f aca="false">LG26</f>
        <v>441900</v>
      </c>
      <c r="LI26" s="221" t="n">
        <f aca="false">LH26</f>
        <v>441900</v>
      </c>
      <c r="LJ26" s="221" t="n">
        <f aca="false">LI26</f>
        <v>441900</v>
      </c>
      <c r="LK26" s="221" t="n">
        <f aca="false">LJ26</f>
        <v>441900</v>
      </c>
      <c r="LL26" s="221" t="n">
        <f aca="false">LK26</f>
        <v>441900</v>
      </c>
      <c r="LM26" s="221" t="n">
        <f aca="false">LL26</f>
        <v>441900</v>
      </c>
      <c r="LN26" s="221" t="n">
        <f aca="false">LM26</f>
        <v>441900</v>
      </c>
      <c r="LO26" s="221" t="n">
        <f aca="false">LN26</f>
        <v>441900</v>
      </c>
      <c r="LP26" s="221" t="n">
        <f aca="false">LO26</f>
        <v>441900</v>
      </c>
      <c r="LQ26" s="221" t="n">
        <f aca="false">LP26</f>
        <v>441900</v>
      </c>
      <c r="LR26" s="221" t="n">
        <f aca="false">LQ26</f>
        <v>441900</v>
      </c>
      <c r="LS26" s="221" t="n">
        <f aca="false">LR26</f>
        <v>441900</v>
      </c>
      <c r="LT26" s="221" t="n">
        <f aca="false">LS26</f>
        <v>441900</v>
      </c>
      <c r="LU26" s="221" t="n">
        <f aca="false">LT26</f>
        <v>441900</v>
      </c>
      <c r="LV26" s="221" t="n">
        <f aca="false">LU26</f>
        <v>441900</v>
      </c>
      <c r="LW26" s="221" t="n">
        <f aca="false">LV26</f>
        <v>441900</v>
      </c>
      <c r="LX26" s="221" t="n">
        <f aca="false">LW26</f>
        <v>441900</v>
      </c>
      <c r="LY26" s="221" t="n">
        <f aca="false">LX26</f>
        <v>441900</v>
      </c>
      <c r="LZ26" s="221" t="n">
        <f aca="false">LY26</f>
        <v>441900</v>
      </c>
      <c r="MA26" s="221" t="n">
        <f aca="false">LZ26</f>
        <v>441900</v>
      </c>
      <c r="MB26" s="221" t="n">
        <f aca="false">MA26</f>
        <v>441900</v>
      </c>
      <c r="MC26" s="221" t="n">
        <f aca="false">MB26</f>
        <v>441900</v>
      </c>
      <c r="MD26" s="221" t="n">
        <f aca="false">MC26</f>
        <v>441900</v>
      </c>
      <c r="ME26" s="221" t="n">
        <f aca="false">MD26</f>
        <v>441900</v>
      </c>
      <c r="MF26" s="221" t="n">
        <f aca="false">ME26</f>
        <v>441900</v>
      </c>
      <c r="MG26" s="221" t="n">
        <f aca="false">MF26</f>
        <v>441900</v>
      </c>
      <c r="MH26" s="221" t="n">
        <f aca="false">MG26</f>
        <v>441900</v>
      </c>
      <c r="MI26" s="221" t="n">
        <f aca="false">MH26</f>
        <v>441900</v>
      </c>
      <c r="MJ26" s="221" t="n">
        <f aca="false">MI26</f>
        <v>441900</v>
      </c>
      <c r="MK26" s="221" t="n">
        <f aca="false">MJ26</f>
        <v>441900</v>
      </c>
      <c r="ML26" s="221" t="n">
        <f aca="false">MK26</f>
        <v>441900</v>
      </c>
      <c r="MM26" s="221" t="n">
        <f aca="false">ML26</f>
        <v>441900</v>
      </c>
      <c r="MN26" s="221" t="n">
        <f aca="false">MM26</f>
        <v>441900</v>
      </c>
      <c r="MO26" s="221" t="n">
        <f aca="false">MN26</f>
        <v>441900</v>
      </c>
      <c r="MP26" s="221" t="n">
        <f aca="false">MO26</f>
        <v>441900</v>
      </c>
      <c r="MQ26" s="221" t="n">
        <f aca="false">MP26</f>
        <v>441900</v>
      </c>
      <c r="MR26" s="221" t="n">
        <f aca="false">MQ26</f>
        <v>441900</v>
      </c>
      <c r="MS26" s="221" t="n">
        <f aca="false">MR26</f>
        <v>441900</v>
      </c>
      <c r="MT26" s="221" t="n">
        <f aca="false">MS26</f>
        <v>441900</v>
      </c>
      <c r="MU26" s="221" t="n">
        <f aca="false">MT26</f>
        <v>441900</v>
      </c>
      <c r="MV26" s="221" t="n">
        <f aca="false">MU26</f>
        <v>441900</v>
      </c>
      <c r="MW26" s="221" t="n">
        <f aca="false">MV26</f>
        <v>441900</v>
      </c>
      <c r="MX26" s="221" t="n">
        <f aca="false">MW26</f>
        <v>441900</v>
      </c>
      <c r="MY26" s="221" t="n">
        <f aca="false">MX26</f>
        <v>441900</v>
      </c>
      <c r="MZ26" s="221" t="n">
        <f aca="false">MY26</f>
        <v>441900</v>
      </c>
      <c r="NA26" s="221" t="n">
        <f aca="false">MZ26</f>
        <v>441900</v>
      </c>
      <c r="NB26" s="221" t="n">
        <f aca="false">NA26</f>
        <v>441900</v>
      </c>
      <c r="NC26" s="221" t="n">
        <f aca="false">NB26</f>
        <v>441900</v>
      </c>
      <c r="ND26" s="221" t="n">
        <f aca="false">NC26</f>
        <v>441900</v>
      </c>
      <c r="NE26" s="221" t="n">
        <f aca="false">ND26</f>
        <v>441900</v>
      </c>
      <c r="NF26" s="221" t="n">
        <f aca="false">NE26</f>
        <v>441900</v>
      </c>
      <c r="NG26" s="221" t="n">
        <f aca="false">NF26</f>
        <v>441900</v>
      </c>
      <c r="NH26" s="221" t="n">
        <f aca="false">NG26</f>
        <v>441900</v>
      </c>
      <c r="NI26" s="221" t="n">
        <f aca="false">NH26</f>
        <v>441900</v>
      </c>
      <c r="NJ26" s="221" t="n">
        <f aca="false">NI26</f>
        <v>441900</v>
      </c>
      <c r="NK26" s="221" t="n">
        <f aca="false">NJ26</f>
        <v>441900</v>
      </c>
      <c r="NL26" s="221" t="n">
        <f aca="false">NK26</f>
        <v>441900</v>
      </c>
      <c r="NM26" s="221" t="n">
        <f aca="false">NL26</f>
        <v>441900</v>
      </c>
      <c r="NN26" s="221" t="n">
        <f aca="false">NM26</f>
        <v>441900</v>
      </c>
      <c r="NO26" s="221" t="n">
        <f aca="false">NN26</f>
        <v>441900</v>
      </c>
      <c r="NP26" s="221" t="n">
        <f aca="false">NO26</f>
        <v>441900</v>
      </c>
      <c r="NQ26" s="221" t="n">
        <f aca="false">NP26</f>
        <v>441900</v>
      </c>
      <c r="NR26" s="221" t="n">
        <f aca="false">NQ26</f>
        <v>441900</v>
      </c>
      <c r="NS26" s="221" t="n">
        <f aca="false">NR26</f>
        <v>441900</v>
      </c>
      <c r="NT26" s="221" t="n">
        <f aca="false">NS26</f>
        <v>441900</v>
      </c>
      <c r="NU26" s="221" t="n">
        <f aca="false">NT26</f>
        <v>441900</v>
      </c>
      <c r="NV26" s="221" t="n">
        <f aca="false">NU26</f>
        <v>441900</v>
      </c>
      <c r="NW26" s="221" t="n">
        <f aca="false">NV26</f>
        <v>441900</v>
      </c>
      <c r="NX26" s="221" t="n">
        <f aca="false">NW26</f>
        <v>441900</v>
      </c>
      <c r="NY26" s="221" t="n">
        <f aca="false">NX26</f>
        <v>441900</v>
      </c>
      <c r="NZ26" s="221" t="n">
        <f aca="false">NY26</f>
        <v>441900</v>
      </c>
      <c r="OA26" s="221" t="n">
        <f aca="false">NZ26</f>
        <v>441900</v>
      </c>
      <c r="OB26" s="221" t="n">
        <f aca="false">OA26</f>
        <v>441900</v>
      </c>
      <c r="OC26" s="221" t="n">
        <f aca="false">OB26</f>
        <v>441900</v>
      </c>
      <c r="OD26" s="221" t="n">
        <f aca="false">OC26</f>
        <v>441900</v>
      </c>
      <c r="OE26" s="221" t="n">
        <f aca="false">OD26</f>
        <v>441900</v>
      </c>
      <c r="OF26" s="221" t="n">
        <f aca="false">OE26</f>
        <v>441900</v>
      </c>
      <c r="OG26" s="221" t="n">
        <f aca="false">OF26</f>
        <v>441900</v>
      </c>
      <c r="OH26" s="221" t="n">
        <f aca="false">OG26</f>
        <v>441900</v>
      </c>
      <c r="OI26" s="221" t="n">
        <f aca="false">OH26</f>
        <v>441900</v>
      </c>
      <c r="OJ26" s="221" t="n">
        <f aca="false">OI26</f>
        <v>441900</v>
      </c>
      <c r="OK26" s="221" t="n">
        <f aca="false">OJ26</f>
        <v>441900</v>
      </c>
      <c r="OL26" s="221" t="n">
        <f aca="false">OK26</f>
        <v>441900</v>
      </c>
      <c r="OM26" s="221" t="n">
        <f aca="false">OL26</f>
        <v>441900</v>
      </c>
      <c r="ON26" s="221" t="n">
        <f aca="false">OM26</f>
        <v>441900</v>
      </c>
      <c r="OO26" s="221" t="n">
        <f aca="false">ON26</f>
        <v>441900</v>
      </c>
      <c r="OP26" s="221" t="n">
        <f aca="false">OO26</f>
        <v>441900</v>
      </c>
      <c r="OQ26" s="221" t="n">
        <f aca="false">OP26</f>
        <v>441900</v>
      </c>
      <c r="OR26" s="221" t="n">
        <f aca="false">OQ26</f>
        <v>441900</v>
      </c>
      <c r="OS26" s="221" t="n">
        <f aca="false">OR26</f>
        <v>441900</v>
      </c>
      <c r="OT26" s="221" t="n">
        <f aca="false">OS26</f>
        <v>441900</v>
      </c>
      <c r="OU26" s="221" t="n">
        <f aca="false">OT26</f>
        <v>441900</v>
      </c>
      <c r="OV26" s="221" t="n">
        <f aca="false">OU26</f>
        <v>441900</v>
      </c>
      <c r="OW26" s="221" t="n">
        <f aca="false">OV26</f>
        <v>441900</v>
      </c>
      <c r="OX26" s="221" t="n">
        <f aca="false">OW26</f>
        <v>441900</v>
      </c>
      <c r="OY26" s="221" t="n">
        <f aca="false">OX26</f>
        <v>441900</v>
      </c>
      <c r="OZ26" s="221" t="n">
        <f aca="false">OY26</f>
        <v>441900</v>
      </c>
      <c r="PA26" s="221" t="n">
        <f aca="false">OZ26</f>
        <v>441900</v>
      </c>
      <c r="PB26" s="221" t="n">
        <f aca="false">PA26</f>
        <v>441900</v>
      </c>
      <c r="PC26" s="221" t="n">
        <f aca="false">PB26</f>
        <v>441900</v>
      </c>
      <c r="PD26" s="221" t="n">
        <f aca="false">PC26</f>
        <v>441900</v>
      </c>
      <c r="PE26" s="221" t="n">
        <f aca="false">PD26</f>
        <v>441900</v>
      </c>
      <c r="PF26" s="221" t="n">
        <f aca="false">PE26</f>
        <v>441900</v>
      </c>
      <c r="PG26" s="221" t="n">
        <f aca="false">PF26</f>
        <v>441900</v>
      </c>
      <c r="PH26" s="221" t="n">
        <f aca="false">PG26</f>
        <v>441900</v>
      </c>
      <c r="PI26" s="221" t="n">
        <f aca="false">PH26</f>
        <v>441900</v>
      </c>
      <c r="PJ26" s="221" t="n">
        <f aca="false">PI26</f>
        <v>441900</v>
      </c>
      <c r="PK26" s="221" t="n">
        <f aca="false">PJ26</f>
        <v>441900</v>
      </c>
      <c r="PL26" s="221" t="n">
        <f aca="false">PK26</f>
        <v>441900</v>
      </c>
      <c r="PM26" s="221" t="n">
        <f aca="false">PL26</f>
        <v>441900</v>
      </c>
      <c r="PN26" s="221" t="n">
        <f aca="false">PM26</f>
        <v>441900</v>
      </c>
      <c r="PO26" s="221" t="n">
        <f aca="false">PN26</f>
        <v>441900</v>
      </c>
      <c r="PP26" s="221" t="n">
        <f aca="false">PO26</f>
        <v>441900</v>
      </c>
      <c r="PQ26" s="221" t="n">
        <f aca="false">PP26</f>
        <v>441900</v>
      </c>
      <c r="PR26" s="221" t="n">
        <f aca="false">PQ26</f>
        <v>441900</v>
      </c>
      <c r="PS26" s="221" t="n">
        <f aca="false">PR26</f>
        <v>441900</v>
      </c>
      <c r="PT26" s="221" t="n">
        <f aca="false">PS26</f>
        <v>441900</v>
      </c>
      <c r="PU26" s="221" t="n">
        <f aca="false">PT26</f>
        <v>441900</v>
      </c>
      <c r="PV26" s="221" t="n">
        <f aca="false">PU26</f>
        <v>441900</v>
      </c>
      <c r="PW26" s="221" t="n">
        <f aca="false">PV26</f>
        <v>441900</v>
      </c>
      <c r="PX26" s="221" t="n">
        <f aca="false">PW26</f>
        <v>441900</v>
      </c>
      <c r="PY26" s="221" t="n">
        <f aca="false">PX26</f>
        <v>441900</v>
      </c>
      <c r="PZ26" s="221" t="n">
        <f aca="false">PY26</f>
        <v>441900</v>
      </c>
      <c r="QA26" s="221" t="n">
        <f aca="false">PZ26</f>
        <v>441900</v>
      </c>
      <c r="QB26" s="221" t="n">
        <f aca="false">QA26</f>
        <v>441900</v>
      </c>
      <c r="QC26" s="221" t="n">
        <f aca="false">QB26</f>
        <v>441900</v>
      </c>
      <c r="QD26" s="221" t="n">
        <f aca="false">QC26</f>
        <v>441900</v>
      </c>
      <c r="QE26" s="221" t="n">
        <f aca="false">QD26</f>
        <v>441900</v>
      </c>
      <c r="QF26" s="221" t="n">
        <f aca="false">QE26</f>
        <v>441900</v>
      </c>
      <c r="QG26" s="221" t="n">
        <f aca="false">QF26</f>
        <v>441900</v>
      </c>
      <c r="QH26" s="221" t="n">
        <f aca="false">QG26</f>
        <v>441900</v>
      </c>
      <c r="QI26" s="221" t="n">
        <f aca="false">QH26</f>
        <v>441900</v>
      </c>
      <c r="QJ26" s="221" t="n">
        <f aca="false">QI26</f>
        <v>441900</v>
      </c>
      <c r="QK26" s="221" t="n">
        <f aca="false">QJ26</f>
        <v>441900</v>
      </c>
      <c r="QL26" s="221" t="n">
        <f aca="false">QK26</f>
        <v>441900</v>
      </c>
      <c r="QM26" s="221" t="n">
        <f aca="false">QL26</f>
        <v>441900</v>
      </c>
      <c r="QN26" s="221" t="n">
        <f aca="false">QM26</f>
        <v>441900</v>
      </c>
      <c r="QO26" s="221" t="n">
        <f aca="false">QN26</f>
        <v>441900</v>
      </c>
      <c r="QP26" s="221" t="n">
        <f aca="false">QO26</f>
        <v>441900</v>
      </c>
      <c r="QQ26" s="221" t="n">
        <f aca="false">QP26</f>
        <v>441900</v>
      </c>
      <c r="QR26" s="221" t="n">
        <f aca="false">QQ26</f>
        <v>441900</v>
      </c>
      <c r="QS26" s="221" t="n">
        <f aca="false">QR26</f>
        <v>441900</v>
      </c>
      <c r="QT26" s="221" t="n">
        <f aca="false">QS26</f>
        <v>441900</v>
      </c>
      <c r="QU26" s="221" t="n">
        <f aca="false">QT26</f>
        <v>441900</v>
      </c>
      <c r="QV26" s="221" t="n">
        <f aca="false">QU26</f>
        <v>441900</v>
      </c>
      <c r="QW26" s="221" t="n">
        <f aca="false">QV26</f>
        <v>441900</v>
      </c>
      <c r="QX26" s="221" t="n">
        <f aca="false">QW26</f>
        <v>441900</v>
      </c>
      <c r="QY26" s="221" t="n">
        <f aca="false">QX26</f>
        <v>441900</v>
      </c>
      <c r="QZ26" s="221" t="n">
        <f aca="false">QY26</f>
        <v>441900</v>
      </c>
      <c r="RA26" s="221" t="n">
        <f aca="false">QZ26</f>
        <v>441900</v>
      </c>
      <c r="RB26" s="221" t="n">
        <f aca="false">RA26</f>
        <v>441900</v>
      </c>
      <c r="RC26" s="221" t="n">
        <f aca="false">RB26</f>
        <v>441900</v>
      </c>
      <c r="RD26" s="221" t="n">
        <f aca="false">RC26</f>
        <v>441900</v>
      </c>
      <c r="RE26" s="221" t="n">
        <f aca="false">RD26</f>
        <v>441900</v>
      </c>
      <c r="RF26" s="221" t="n">
        <f aca="false">RE26</f>
        <v>441900</v>
      </c>
      <c r="RG26" s="221" t="n">
        <f aca="false">RF26</f>
        <v>441900</v>
      </c>
      <c r="RH26" s="221" t="n">
        <f aca="false">RG26</f>
        <v>441900</v>
      </c>
    </row>
    <row r="27" customFormat="false" ht="15.75" hidden="false" customHeight="true" outlineLevel="0" collapsed="false">
      <c r="A27" s="44"/>
      <c r="B27" s="219" t="s">
        <v>186</v>
      </c>
      <c r="C27" s="205"/>
      <c r="D27" s="220"/>
      <c r="E27" s="76" t="n">
        <f aca="false">SUM(H27:AQ27)</f>
        <v>269205000</v>
      </c>
      <c r="F27" s="45"/>
      <c r="G27" s="45"/>
      <c r="H27" s="64" t="n">
        <f aca="false">SUM(AS27:BD27)</f>
        <v>0</v>
      </c>
      <c r="I27" s="64" t="n">
        <f aca="false">SUM(BE27:BP27)</f>
        <v>1233000</v>
      </c>
      <c r="J27" s="64" t="n">
        <f aca="false">SUM(BQ27:CB27)</f>
        <v>2466000</v>
      </c>
      <c r="K27" s="64" t="n">
        <f aca="false">SUM(CC27:CN27)</f>
        <v>2466000</v>
      </c>
      <c r="L27" s="64" t="n">
        <f aca="false">SUM(CO27:CZ27)</f>
        <v>8220000</v>
      </c>
      <c r="M27" s="64" t="n">
        <f aca="false">SUM(DA27:DL27)</f>
        <v>8220000</v>
      </c>
      <c r="N27" s="64" t="n">
        <f aca="false">SUM(DM27:DX27)</f>
        <v>8220000</v>
      </c>
      <c r="O27" s="64" t="n">
        <f aca="false">SUM(DY27:EJ27)</f>
        <v>8220000</v>
      </c>
      <c r="P27" s="64" t="n">
        <f aca="false">SUM(EK27:EV27)</f>
        <v>8220000</v>
      </c>
      <c r="Q27" s="64" t="n">
        <f aca="false">SUM(EW27:FH27)</f>
        <v>8220000</v>
      </c>
      <c r="R27" s="64" t="n">
        <f aca="false">SUM(FI27:FT27)</f>
        <v>8220000</v>
      </c>
      <c r="S27" s="64" t="n">
        <f aca="false">SUM(FU27:GF27)</f>
        <v>8220000</v>
      </c>
      <c r="T27" s="64" t="n">
        <f aca="false">SUM(GG27:GR27)</f>
        <v>8220000</v>
      </c>
      <c r="U27" s="64" t="n">
        <f aca="false">SUM(GS27:HD27)</f>
        <v>8220000</v>
      </c>
      <c r="V27" s="64" t="n">
        <f aca="false">SUM(HE27:HP27)</f>
        <v>8220000</v>
      </c>
      <c r="W27" s="64" t="n">
        <f aca="false">SUM(HQ27:IB27)</f>
        <v>8220000</v>
      </c>
      <c r="X27" s="64" t="n">
        <f aca="false">SUM(IC27:IN27)</f>
        <v>8220000</v>
      </c>
      <c r="Y27" s="64" t="n">
        <f aca="false">SUM(IO27:IZ27)</f>
        <v>8220000</v>
      </c>
      <c r="Z27" s="64" t="n">
        <f aca="false">SUM(JA27:JL27)</f>
        <v>8220000</v>
      </c>
      <c r="AA27" s="64" t="n">
        <f aca="false">SUM(JM27:JX27)</f>
        <v>8220000</v>
      </c>
      <c r="AB27" s="64" t="n">
        <f aca="false">SUM(JY27:KJ27)</f>
        <v>8220000</v>
      </c>
      <c r="AC27" s="64" t="n">
        <f aca="false">SUM(KK27:KV27)</f>
        <v>8220000</v>
      </c>
      <c r="AD27" s="64" t="n">
        <f aca="false">SUM(KW27:LH27)</f>
        <v>8220000</v>
      </c>
      <c r="AE27" s="64" t="n">
        <f aca="false">SUM(LI27:LT27)</f>
        <v>8220000</v>
      </c>
      <c r="AF27" s="64" t="n">
        <f aca="false">SUM(LU27:MF27)</f>
        <v>8220000</v>
      </c>
      <c r="AG27" s="64" t="n">
        <f aca="false">SUM(MG27:MR27)</f>
        <v>8220000</v>
      </c>
      <c r="AH27" s="64" t="n">
        <f aca="false">SUM(MS27:ND27)</f>
        <v>8220000</v>
      </c>
      <c r="AI27" s="64" t="n">
        <f aca="false">SUM(NE27:NP27)</f>
        <v>8220000</v>
      </c>
      <c r="AJ27" s="64" t="n">
        <f aca="false">SUM(NQ27:OB27)</f>
        <v>8220000</v>
      </c>
      <c r="AK27" s="64" t="n">
        <f aca="false">SUM(OC27:ON27)</f>
        <v>8220000</v>
      </c>
      <c r="AL27" s="64" t="n">
        <f aca="false">SUM(OO27:OZ27)</f>
        <v>8220000</v>
      </c>
      <c r="AM27" s="64" t="n">
        <f aca="false">SUM(PA27:PL27)</f>
        <v>8220000</v>
      </c>
      <c r="AN27" s="64" t="n">
        <f aca="false">SUM(PM27:PX27)</f>
        <v>8220000</v>
      </c>
      <c r="AO27" s="64" t="n">
        <f aca="false">SUM(PY27:QJ27)</f>
        <v>8220000</v>
      </c>
      <c r="AP27" s="64" t="n">
        <f aca="false">SUM(QK27:QV27)</f>
        <v>8220000</v>
      </c>
      <c r="AQ27" s="64" t="n">
        <f aca="false">SUM(QW27:RH27)</f>
        <v>8220000</v>
      </c>
      <c r="AR27" s="64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 t="n">
        <v>102750</v>
      </c>
      <c r="BF27" s="221" t="n">
        <v>102750</v>
      </c>
      <c r="BG27" s="221" t="n">
        <v>102750</v>
      </c>
      <c r="BH27" s="221" t="n">
        <v>102750</v>
      </c>
      <c r="BI27" s="221" t="n">
        <v>102750</v>
      </c>
      <c r="BJ27" s="221" t="n">
        <v>102750</v>
      </c>
      <c r="BK27" s="221" t="n">
        <v>102750</v>
      </c>
      <c r="BL27" s="221" t="n">
        <v>102750</v>
      </c>
      <c r="BM27" s="221" t="n">
        <v>102750</v>
      </c>
      <c r="BN27" s="221" t="n">
        <v>102750</v>
      </c>
      <c r="BO27" s="221" t="n">
        <v>102750</v>
      </c>
      <c r="BP27" s="221" t="n">
        <v>102750</v>
      </c>
      <c r="BQ27" s="221" t="n">
        <v>205500</v>
      </c>
      <c r="BR27" s="221" t="n">
        <v>205500</v>
      </c>
      <c r="BS27" s="221" t="n">
        <v>205500</v>
      </c>
      <c r="BT27" s="221" t="n">
        <v>205500</v>
      </c>
      <c r="BU27" s="221" t="n">
        <v>205500</v>
      </c>
      <c r="BV27" s="221" t="n">
        <v>205500</v>
      </c>
      <c r="BW27" s="221" t="n">
        <v>205500</v>
      </c>
      <c r="BX27" s="221" t="n">
        <v>205500</v>
      </c>
      <c r="BY27" s="221" t="n">
        <v>205500</v>
      </c>
      <c r="BZ27" s="221" t="n">
        <v>205500</v>
      </c>
      <c r="CA27" s="221" t="n">
        <v>205500</v>
      </c>
      <c r="CB27" s="221" t="n">
        <v>205500</v>
      </c>
      <c r="CC27" s="221" t="n">
        <v>205500</v>
      </c>
      <c r="CD27" s="221" t="n">
        <v>205500</v>
      </c>
      <c r="CE27" s="221" t="n">
        <v>205500</v>
      </c>
      <c r="CF27" s="221" t="n">
        <v>205500</v>
      </c>
      <c r="CG27" s="221" t="n">
        <v>205500</v>
      </c>
      <c r="CH27" s="221" t="n">
        <v>205500</v>
      </c>
      <c r="CI27" s="221" t="n">
        <v>205500</v>
      </c>
      <c r="CJ27" s="221" t="n">
        <v>205500</v>
      </c>
      <c r="CK27" s="221" t="n">
        <v>205500</v>
      </c>
      <c r="CL27" s="221" t="n">
        <v>205500</v>
      </c>
      <c r="CM27" s="221" t="n">
        <v>205500</v>
      </c>
      <c r="CN27" s="221" t="n">
        <v>205500</v>
      </c>
      <c r="CO27" s="221" t="n">
        <v>685000</v>
      </c>
      <c r="CP27" s="221" t="n">
        <v>685000</v>
      </c>
      <c r="CQ27" s="221" t="n">
        <v>685000</v>
      </c>
      <c r="CR27" s="221" t="n">
        <v>685000</v>
      </c>
      <c r="CS27" s="221" t="n">
        <v>685000</v>
      </c>
      <c r="CT27" s="221" t="n">
        <v>685000</v>
      </c>
      <c r="CU27" s="221" t="n">
        <v>685000</v>
      </c>
      <c r="CV27" s="221" t="n">
        <v>685000</v>
      </c>
      <c r="CW27" s="221" t="n">
        <v>685000</v>
      </c>
      <c r="CX27" s="221" t="n">
        <v>685000</v>
      </c>
      <c r="CY27" s="221" t="n">
        <v>685000</v>
      </c>
      <c r="CZ27" s="221" t="n">
        <v>685000</v>
      </c>
      <c r="DA27" s="221" t="n">
        <v>685000</v>
      </c>
      <c r="DB27" s="221" t="n">
        <v>685000</v>
      </c>
      <c r="DC27" s="221" t="n">
        <v>685000</v>
      </c>
      <c r="DD27" s="221" t="n">
        <v>685000</v>
      </c>
      <c r="DE27" s="221" t="n">
        <v>685000</v>
      </c>
      <c r="DF27" s="221" t="n">
        <v>685000</v>
      </c>
      <c r="DG27" s="221" t="n">
        <v>685000</v>
      </c>
      <c r="DH27" s="221" t="n">
        <v>685000</v>
      </c>
      <c r="DI27" s="221" t="n">
        <v>685000</v>
      </c>
      <c r="DJ27" s="221" t="n">
        <v>685000</v>
      </c>
      <c r="DK27" s="221" t="n">
        <v>685000</v>
      </c>
      <c r="DL27" s="221" t="n">
        <v>685000</v>
      </c>
      <c r="DM27" s="221" t="n">
        <v>685000</v>
      </c>
      <c r="DN27" s="221" t="n">
        <v>685000</v>
      </c>
      <c r="DO27" s="221" t="n">
        <v>685000</v>
      </c>
      <c r="DP27" s="221" t="n">
        <v>685000</v>
      </c>
      <c r="DQ27" s="221" t="n">
        <v>685000</v>
      </c>
      <c r="DR27" s="221" t="n">
        <v>685000</v>
      </c>
      <c r="DS27" s="221" t="n">
        <v>685000</v>
      </c>
      <c r="DT27" s="221" t="n">
        <v>685000</v>
      </c>
      <c r="DU27" s="221" t="n">
        <v>685000</v>
      </c>
      <c r="DV27" s="221" t="n">
        <v>685000</v>
      </c>
      <c r="DW27" s="221" t="n">
        <v>685000</v>
      </c>
      <c r="DX27" s="221" t="n">
        <v>685000</v>
      </c>
      <c r="DY27" s="221" t="n">
        <v>685000</v>
      </c>
      <c r="DZ27" s="221" t="n">
        <f aca="false">DY27</f>
        <v>685000</v>
      </c>
      <c r="EA27" s="221" t="n">
        <f aca="false">DZ27</f>
        <v>685000</v>
      </c>
      <c r="EB27" s="221" t="n">
        <f aca="false">EA27</f>
        <v>685000</v>
      </c>
      <c r="EC27" s="221" t="n">
        <f aca="false">EB27</f>
        <v>685000</v>
      </c>
      <c r="ED27" s="221" t="n">
        <f aca="false">EC27</f>
        <v>685000</v>
      </c>
      <c r="EE27" s="221" t="n">
        <f aca="false">ED27</f>
        <v>685000</v>
      </c>
      <c r="EF27" s="221" t="n">
        <f aca="false">EE27</f>
        <v>685000</v>
      </c>
      <c r="EG27" s="221" t="n">
        <f aca="false">EF27</f>
        <v>685000</v>
      </c>
      <c r="EH27" s="221" t="n">
        <f aca="false">EG27</f>
        <v>685000</v>
      </c>
      <c r="EI27" s="221" t="n">
        <f aca="false">EH27</f>
        <v>685000</v>
      </c>
      <c r="EJ27" s="221" t="n">
        <f aca="false">EI27</f>
        <v>685000</v>
      </c>
      <c r="EK27" s="221" t="n">
        <f aca="false">EJ27</f>
        <v>685000</v>
      </c>
      <c r="EL27" s="221" t="n">
        <f aca="false">EK27</f>
        <v>685000</v>
      </c>
      <c r="EM27" s="221" t="n">
        <f aca="false">EL27</f>
        <v>685000</v>
      </c>
      <c r="EN27" s="221" t="n">
        <f aca="false">EM27</f>
        <v>685000</v>
      </c>
      <c r="EO27" s="221" t="n">
        <f aca="false">EN27</f>
        <v>685000</v>
      </c>
      <c r="EP27" s="221" t="n">
        <f aca="false">EO27</f>
        <v>685000</v>
      </c>
      <c r="EQ27" s="221" t="n">
        <f aca="false">EP27</f>
        <v>685000</v>
      </c>
      <c r="ER27" s="221" t="n">
        <f aca="false">EQ27</f>
        <v>685000</v>
      </c>
      <c r="ES27" s="221" t="n">
        <f aca="false">ER27</f>
        <v>685000</v>
      </c>
      <c r="ET27" s="221" t="n">
        <f aca="false">ES27</f>
        <v>685000</v>
      </c>
      <c r="EU27" s="221" t="n">
        <f aca="false">ET27</f>
        <v>685000</v>
      </c>
      <c r="EV27" s="221" t="n">
        <f aca="false">EU27</f>
        <v>685000</v>
      </c>
      <c r="EW27" s="221" t="n">
        <f aca="false">EV27</f>
        <v>685000</v>
      </c>
      <c r="EX27" s="221" t="n">
        <f aca="false">EW27</f>
        <v>685000</v>
      </c>
      <c r="EY27" s="221" t="n">
        <f aca="false">EX27</f>
        <v>685000</v>
      </c>
      <c r="EZ27" s="221" t="n">
        <f aca="false">EY27</f>
        <v>685000</v>
      </c>
      <c r="FA27" s="221" t="n">
        <f aca="false">EZ27</f>
        <v>685000</v>
      </c>
      <c r="FB27" s="221" t="n">
        <f aca="false">FA27</f>
        <v>685000</v>
      </c>
      <c r="FC27" s="221" t="n">
        <f aca="false">FB27</f>
        <v>685000</v>
      </c>
      <c r="FD27" s="221" t="n">
        <f aca="false">FC27</f>
        <v>685000</v>
      </c>
      <c r="FE27" s="221" t="n">
        <f aca="false">FD27</f>
        <v>685000</v>
      </c>
      <c r="FF27" s="221" t="n">
        <f aca="false">FE27</f>
        <v>685000</v>
      </c>
      <c r="FG27" s="221" t="n">
        <f aca="false">FF27</f>
        <v>685000</v>
      </c>
      <c r="FH27" s="221" t="n">
        <f aca="false">FG27</f>
        <v>685000</v>
      </c>
      <c r="FI27" s="221" t="n">
        <f aca="false">FH27</f>
        <v>685000</v>
      </c>
      <c r="FJ27" s="221" t="n">
        <f aca="false">FI27</f>
        <v>685000</v>
      </c>
      <c r="FK27" s="221" t="n">
        <f aca="false">FJ27</f>
        <v>685000</v>
      </c>
      <c r="FL27" s="221" t="n">
        <f aca="false">FK27</f>
        <v>685000</v>
      </c>
      <c r="FM27" s="221" t="n">
        <f aca="false">FL27</f>
        <v>685000</v>
      </c>
      <c r="FN27" s="221" t="n">
        <f aca="false">FM27</f>
        <v>685000</v>
      </c>
      <c r="FO27" s="221" t="n">
        <f aca="false">FN27</f>
        <v>685000</v>
      </c>
      <c r="FP27" s="221" t="n">
        <f aca="false">FO27</f>
        <v>685000</v>
      </c>
      <c r="FQ27" s="221" t="n">
        <f aca="false">FP27</f>
        <v>685000</v>
      </c>
      <c r="FR27" s="221" t="n">
        <f aca="false">FQ27</f>
        <v>685000</v>
      </c>
      <c r="FS27" s="221" t="n">
        <f aca="false">FR27</f>
        <v>685000</v>
      </c>
      <c r="FT27" s="221" t="n">
        <f aca="false">FS27</f>
        <v>685000</v>
      </c>
      <c r="FU27" s="221" t="n">
        <f aca="false">FT27</f>
        <v>685000</v>
      </c>
      <c r="FV27" s="221" t="n">
        <f aca="false">FU27</f>
        <v>685000</v>
      </c>
      <c r="FW27" s="221" t="n">
        <f aca="false">FV27</f>
        <v>685000</v>
      </c>
      <c r="FX27" s="221" t="n">
        <f aca="false">FW27</f>
        <v>685000</v>
      </c>
      <c r="FY27" s="221" t="n">
        <f aca="false">FX27</f>
        <v>685000</v>
      </c>
      <c r="FZ27" s="221" t="n">
        <f aca="false">FY27</f>
        <v>685000</v>
      </c>
      <c r="GA27" s="221" t="n">
        <f aca="false">FZ27</f>
        <v>685000</v>
      </c>
      <c r="GB27" s="221" t="n">
        <f aca="false">GA27</f>
        <v>685000</v>
      </c>
      <c r="GC27" s="221" t="n">
        <f aca="false">GB27</f>
        <v>685000</v>
      </c>
      <c r="GD27" s="221" t="n">
        <f aca="false">GC27</f>
        <v>685000</v>
      </c>
      <c r="GE27" s="221" t="n">
        <f aca="false">GD27</f>
        <v>685000</v>
      </c>
      <c r="GF27" s="221" t="n">
        <f aca="false">GE27</f>
        <v>685000</v>
      </c>
      <c r="GG27" s="221" t="n">
        <f aca="false">GF27</f>
        <v>685000</v>
      </c>
      <c r="GH27" s="221" t="n">
        <f aca="false">GG27</f>
        <v>685000</v>
      </c>
      <c r="GI27" s="221" t="n">
        <f aca="false">GH27</f>
        <v>685000</v>
      </c>
      <c r="GJ27" s="221" t="n">
        <f aca="false">GI27</f>
        <v>685000</v>
      </c>
      <c r="GK27" s="221" t="n">
        <f aca="false">GJ27</f>
        <v>685000</v>
      </c>
      <c r="GL27" s="221" t="n">
        <f aca="false">GK27</f>
        <v>685000</v>
      </c>
      <c r="GM27" s="221" t="n">
        <f aca="false">GL27</f>
        <v>685000</v>
      </c>
      <c r="GN27" s="221" t="n">
        <f aca="false">GM27</f>
        <v>685000</v>
      </c>
      <c r="GO27" s="221" t="n">
        <f aca="false">GN27</f>
        <v>685000</v>
      </c>
      <c r="GP27" s="221" t="n">
        <f aca="false">GO27</f>
        <v>685000</v>
      </c>
      <c r="GQ27" s="221" t="n">
        <f aca="false">GP27</f>
        <v>685000</v>
      </c>
      <c r="GR27" s="221" t="n">
        <f aca="false">GQ27</f>
        <v>685000</v>
      </c>
      <c r="GS27" s="221" t="n">
        <f aca="false">GR27</f>
        <v>685000</v>
      </c>
      <c r="GT27" s="221" t="n">
        <f aca="false">GS27</f>
        <v>685000</v>
      </c>
      <c r="GU27" s="221" t="n">
        <f aca="false">GT27</f>
        <v>685000</v>
      </c>
      <c r="GV27" s="221" t="n">
        <f aca="false">GU27</f>
        <v>685000</v>
      </c>
      <c r="GW27" s="221" t="n">
        <f aca="false">GV27</f>
        <v>685000</v>
      </c>
      <c r="GX27" s="221" t="n">
        <f aca="false">GW27</f>
        <v>685000</v>
      </c>
      <c r="GY27" s="221" t="n">
        <f aca="false">GX27</f>
        <v>685000</v>
      </c>
      <c r="GZ27" s="221" t="n">
        <f aca="false">GY27</f>
        <v>685000</v>
      </c>
      <c r="HA27" s="221" t="n">
        <f aca="false">GZ27</f>
        <v>685000</v>
      </c>
      <c r="HB27" s="221" t="n">
        <f aca="false">HA27</f>
        <v>685000</v>
      </c>
      <c r="HC27" s="221" t="n">
        <f aca="false">HB27</f>
        <v>685000</v>
      </c>
      <c r="HD27" s="221" t="n">
        <f aca="false">HC27</f>
        <v>685000</v>
      </c>
      <c r="HE27" s="221" t="n">
        <f aca="false">HD27</f>
        <v>685000</v>
      </c>
      <c r="HF27" s="221" t="n">
        <f aca="false">HE27</f>
        <v>685000</v>
      </c>
      <c r="HG27" s="221" t="n">
        <f aca="false">HF27</f>
        <v>685000</v>
      </c>
      <c r="HH27" s="221" t="n">
        <f aca="false">HG27</f>
        <v>685000</v>
      </c>
      <c r="HI27" s="221" t="n">
        <f aca="false">HH27</f>
        <v>685000</v>
      </c>
      <c r="HJ27" s="221" t="n">
        <f aca="false">HI27</f>
        <v>685000</v>
      </c>
      <c r="HK27" s="221" t="n">
        <f aca="false">HJ27</f>
        <v>685000</v>
      </c>
      <c r="HL27" s="221" t="n">
        <f aca="false">HK27</f>
        <v>685000</v>
      </c>
      <c r="HM27" s="221" t="n">
        <f aca="false">HL27</f>
        <v>685000</v>
      </c>
      <c r="HN27" s="221" t="n">
        <f aca="false">HM27</f>
        <v>685000</v>
      </c>
      <c r="HO27" s="221" t="n">
        <f aca="false">HN27</f>
        <v>685000</v>
      </c>
      <c r="HP27" s="221" t="n">
        <f aca="false">HO27</f>
        <v>685000</v>
      </c>
      <c r="HQ27" s="221" t="n">
        <f aca="false">HP27</f>
        <v>685000</v>
      </c>
      <c r="HR27" s="221" t="n">
        <f aca="false">HQ27</f>
        <v>685000</v>
      </c>
      <c r="HS27" s="221" t="n">
        <f aca="false">HR27</f>
        <v>685000</v>
      </c>
      <c r="HT27" s="221" t="n">
        <f aca="false">HS27</f>
        <v>685000</v>
      </c>
      <c r="HU27" s="221" t="n">
        <f aca="false">HT27</f>
        <v>685000</v>
      </c>
      <c r="HV27" s="221" t="n">
        <f aca="false">HU27</f>
        <v>685000</v>
      </c>
      <c r="HW27" s="221" t="n">
        <f aca="false">HV27</f>
        <v>685000</v>
      </c>
      <c r="HX27" s="221" t="n">
        <f aca="false">HW27</f>
        <v>685000</v>
      </c>
      <c r="HY27" s="221" t="n">
        <f aca="false">HX27</f>
        <v>685000</v>
      </c>
      <c r="HZ27" s="221" t="n">
        <f aca="false">HY27</f>
        <v>685000</v>
      </c>
      <c r="IA27" s="221" t="n">
        <f aca="false">HZ27</f>
        <v>685000</v>
      </c>
      <c r="IB27" s="221" t="n">
        <f aca="false">IA27</f>
        <v>685000</v>
      </c>
      <c r="IC27" s="221" t="n">
        <f aca="false">IB27</f>
        <v>685000</v>
      </c>
      <c r="ID27" s="221" t="n">
        <f aca="false">IC27</f>
        <v>685000</v>
      </c>
      <c r="IE27" s="221" t="n">
        <f aca="false">ID27</f>
        <v>685000</v>
      </c>
      <c r="IF27" s="221" t="n">
        <f aca="false">IE27</f>
        <v>685000</v>
      </c>
      <c r="IG27" s="221" t="n">
        <f aca="false">IF27</f>
        <v>685000</v>
      </c>
      <c r="IH27" s="221" t="n">
        <f aca="false">IG27</f>
        <v>685000</v>
      </c>
      <c r="II27" s="221" t="n">
        <f aca="false">IH27</f>
        <v>685000</v>
      </c>
      <c r="IJ27" s="221" t="n">
        <f aca="false">II27</f>
        <v>685000</v>
      </c>
      <c r="IK27" s="221" t="n">
        <f aca="false">IJ27</f>
        <v>685000</v>
      </c>
      <c r="IL27" s="221" t="n">
        <f aca="false">IK27</f>
        <v>685000</v>
      </c>
      <c r="IM27" s="221" t="n">
        <f aca="false">IL27</f>
        <v>685000</v>
      </c>
      <c r="IN27" s="221" t="n">
        <f aca="false">IM27</f>
        <v>685000</v>
      </c>
      <c r="IO27" s="221" t="n">
        <f aca="false">IN27</f>
        <v>685000</v>
      </c>
      <c r="IP27" s="221" t="n">
        <f aca="false">IO27</f>
        <v>685000</v>
      </c>
      <c r="IQ27" s="221" t="n">
        <f aca="false">IP27</f>
        <v>685000</v>
      </c>
      <c r="IR27" s="221" t="n">
        <f aca="false">IQ27</f>
        <v>685000</v>
      </c>
      <c r="IS27" s="221" t="n">
        <f aca="false">IR27</f>
        <v>685000</v>
      </c>
      <c r="IT27" s="221" t="n">
        <f aca="false">IS27</f>
        <v>685000</v>
      </c>
      <c r="IU27" s="221" t="n">
        <f aca="false">IT27</f>
        <v>685000</v>
      </c>
      <c r="IV27" s="221" t="n">
        <f aca="false">IU27</f>
        <v>685000</v>
      </c>
      <c r="IW27" s="221" t="n">
        <f aca="false">IV27</f>
        <v>685000</v>
      </c>
      <c r="IX27" s="221" t="n">
        <f aca="false">IW27</f>
        <v>685000</v>
      </c>
      <c r="IY27" s="221" t="n">
        <f aca="false">IX27</f>
        <v>685000</v>
      </c>
      <c r="IZ27" s="221" t="n">
        <f aca="false">IY27</f>
        <v>685000</v>
      </c>
      <c r="JA27" s="221" t="n">
        <f aca="false">IZ27</f>
        <v>685000</v>
      </c>
      <c r="JB27" s="221" t="n">
        <f aca="false">JA27</f>
        <v>685000</v>
      </c>
      <c r="JC27" s="221" t="n">
        <f aca="false">JB27</f>
        <v>685000</v>
      </c>
      <c r="JD27" s="221" t="n">
        <f aca="false">JC27</f>
        <v>685000</v>
      </c>
      <c r="JE27" s="221" t="n">
        <f aca="false">JD27</f>
        <v>685000</v>
      </c>
      <c r="JF27" s="221" t="n">
        <f aca="false">JE27</f>
        <v>685000</v>
      </c>
      <c r="JG27" s="221" t="n">
        <f aca="false">JF27</f>
        <v>685000</v>
      </c>
      <c r="JH27" s="221" t="n">
        <f aca="false">JG27</f>
        <v>685000</v>
      </c>
      <c r="JI27" s="221" t="n">
        <f aca="false">JH27</f>
        <v>685000</v>
      </c>
      <c r="JJ27" s="221" t="n">
        <f aca="false">JI27</f>
        <v>685000</v>
      </c>
      <c r="JK27" s="221" t="n">
        <f aca="false">JJ27</f>
        <v>685000</v>
      </c>
      <c r="JL27" s="221" t="n">
        <f aca="false">JK27</f>
        <v>685000</v>
      </c>
      <c r="JM27" s="221" t="n">
        <f aca="false">JL27</f>
        <v>685000</v>
      </c>
      <c r="JN27" s="221" t="n">
        <f aca="false">JM27</f>
        <v>685000</v>
      </c>
      <c r="JO27" s="221" t="n">
        <f aca="false">JN27</f>
        <v>685000</v>
      </c>
      <c r="JP27" s="221" t="n">
        <f aca="false">JO27</f>
        <v>685000</v>
      </c>
      <c r="JQ27" s="221" t="n">
        <f aca="false">JP27</f>
        <v>685000</v>
      </c>
      <c r="JR27" s="221" t="n">
        <f aca="false">JQ27</f>
        <v>685000</v>
      </c>
      <c r="JS27" s="221" t="n">
        <f aca="false">JR27</f>
        <v>685000</v>
      </c>
      <c r="JT27" s="221" t="n">
        <f aca="false">JS27</f>
        <v>685000</v>
      </c>
      <c r="JU27" s="221" t="n">
        <f aca="false">JT27</f>
        <v>685000</v>
      </c>
      <c r="JV27" s="221" t="n">
        <f aca="false">JU27</f>
        <v>685000</v>
      </c>
      <c r="JW27" s="221" t="n">
        <f aca="false">JV27</f>
        <v>685000</v>
      </c>
      <c r="JX27" s="221" t="n">
        <f aca="false">JW27</f>
        <v>685000</v>
      </c>
      <c r="JY27" s="221" t="n">
        <f aca="false">JX27</f>
        <v>685000</v>
      </c>
      <c r="JZ27" s="221" t="n">
        <f aca="false">JY27</f>
        <v>685000</v>
      </c>
      <c r="KA27" s="221" t="n">
        <f aca="false">JZ27</f>
        <v>685000</v>
      </c>
      <c r="KB27" s="221" t="n">
        <f aca="false">KA27</f>
        <v>685000</v>
      </c>
      <c r="KC27" s="221" t="n">
        <f aca="false">KB27</f>
        <v>685000</v>
      </c>
      <c r="KD27" s="221" t="n">
        <f aca="false">KC27</f>
        <v>685000</v>
      </c>
      <c r="KE27" s="221" t="n">
        <f aca="false">KD27</f>
        <v>685000</v>
      </c>
      <c r="KF27" s="221" t="n">
        <f aca="false">KE27</f>
        <v>685000</v>
      </c>
      <c r="KG27" s="221" t="n">
        <f aca="false">KF27</f>
        <v>685000</v>
      </c>
      <c r="KH27" s="221" t="n">
        <f aca="false">KG27</f>
        <v>685000</v>
      </c>
      <c r="KI27" s="221" t="n">
        <f aca="false">KH27</f>
        <v>685000</v>
      </c>
      <c r="KJ27" s="221" t="n">
        <f aca="false">KI27</f>
        <v>685000</v>
      </c>
      <c r="KK27" s="221" t="n">
        <f aca="false">KJ27</f>
        <v>685000</v>
      </c>
      <c r="KL27" s="221" t="n">
        <f aca="false">KK27</f>
        <v>685000</v>
      </c>
      <c r="KM27" s="221" t="n">
        <f aca="false">KL27</f>
        <v>685000</v>
      </c>
      <c r="KN27" s="221" t="n">
        <f aca="false">KM27</f>
        <v>685000</v>
      </c>
      <c r="KO27" s="221" t="n">
        <f aca="false">KN27</f>
        <v>685000</v>
      </c>
      <c r="KP27" s="221" t="n">
        <f aca="false">KO27</f>
        <v>685000</v>
      </c>
      <c r="KQ27" s="221" t="n">
        <f aca="false">KP27</f>
        <v>685000</v>
      </c>
      <c r="KR27" s="221" t="n">
        <f aca="false">KQ27</f>
        <v>685000</v>
      </c>
      <c r="KS27" s="221" t="n">
        <f aca="false">KR27</f>
        <v>685000</v>
      </c>
      <c r="KT27" s="221" t="n">
        <f aca="false">KS27</f>
        <v>685000</v>
      </c>
      <c r="KU27" s="221" t="n">
        <f aca="false">KT27</f>
        <v>685000</v>
      </c>
      <c r="KV27" s="221" t="n">
        <f aca="false">KU27</f>
        <v>685000</v>
      </c>
      <c r="KW27" s="221" t="n">
        <f aca="false">KV27</f>
        <v>685000</v>
      </c>
      <c r="KX27" s="221" t="n">
        <f aca="false">KW27</f>
        <v>685000</v>
      </c>
      <c r="KY27" s="221" t="n">
        <f aca="false">KX27</f>
        <v>685000</v>
      </c>
      <c r="KZ27" s="221" t="n">
        <f aca="false">KY27</f>
        <v>685000</v>
      </c>
      <c r="LA27" s="221" t="n">
        <f aca="false">KZ27</f>
        <v>685000</v>
      </c>
      <c r="LB27" s="221" t="n">
        <f aca="false">LA27</f>
        <v>685000</v>
      </c>
      <c r="LC27" s="221" t="n">
        <f aca="false">LB27</f>
        <v>685000</v>
      </c>
      <c r="LD27" s="221" t="n">
        <f aca="false">LC27</f>
        <v>685000</v>
      </c>
      <c r="LE27" s="221" t="n">
        <f aca="false">LD27</f>
        <v>685000</v>
      </c>
      <c r="LF27" s="221" t="n">
        <f aca="false">LE27</f>
        <v>685000</v>
      </c>
      <c r="LG27" s="221" t="n">
        <f aca="false">LF27</f>
        <v>685000</v>
      </c>
      <c r="LH27" s="221" t="n">
        <f aca="false">LG27</f>
        <v>685000</v>
      </c>
      <c r="LI27" s="221" t="n">
        <f aca="false">LH27</f>
        <v>685000</v>
      </c>
      <c r="LJ27" s="221" t="n">
        <f aca="false">LI27</f>
        <v>685000</v>
      </c>
      <c r="LK27" s="221" t="n">
        <f aca="false">LJ27</f>
        <v>685000</v>
      </c>
      <c r="LL27" s="221" t="n">
        <f aca="false">LK27</f>
        <v>685000</v>
      </c>
      <c r="LM27" s="221" t="n">
        <f aca="false">LL27</f>
        <v>685000</v>
      </c>
      <c r="LN27" s="221" t="n">
        <f aca="false">LM27</f>
        <v>685000</v>
      </c>
      <c r="LO27" s="221" t="n">
        <f aca="false">LN27</f>
        <v>685000</v>
      </c>
      <c r="LP27" s="221" t="n">
        <f aca="false">LO27</f>
        <v>685000</v>
      </c>
      <c r="LQ27" s="221" t="n">
        <f aca="false">LP27</f>
        <v>685000</v>
      </c>
      <c r="LR27" s="221" t="n">
        <f aca="false">LQ27</f>
        <v>685000</v>
      </c>
      <c r="LS27" s="221" t="n">
        <f aca="false">LR27</f>
        <v>685000</v>
      </c>
      <c r="LT27" s="221" t="n">
        <f aca="false">LS27</f>
        <v>685000</v>
      </c>
      <c r="LU27" s="221" t="n">
        <f aca="false">LT27</f>
        <v>685000</v>
      </c>
      <c r="LV27" s="221" t="n">
        <f aca="false">LU27</f>
        <v>685000</v>
      </c>
      <c r="LW27" s="221" t="n">
        <f aca="false">LV27</f>
        <v>685000</v>
      </c>
      <c r="LX27" s="221" t="n">
        <f aca="false">LW27</f>
        <v>685000</v>
      </c>
      <c r="LY27" s="221" t="n">
        <f aca="false">LX27</f>
        <v>685000</v>
      </c>
      <c r="LZ27" s="221" t="n">
        <f aca="false">LY27</f>
        <v>685000</v>
      </c>
      <c r="MA27" s="221" t="n">
        <f aca="false">LZ27</f>
        <v>685000</v>
      </c>
      <c r="MB27" s="221" t="n">
        <f aca="false">MA27</f>
        <v>685000</v>
      </c>
      <c r="MC27" s="221" t="n">
        <f aca="false">MB27</f>
        <v>685000</v>
      </c>
      <c r="MD27" s="221" t="n">
        <f aca="false">MC27</f>
        <v>685000</v>
      </c>
      <c r="ME27" s="221" t="n">
        <f aca="false">MD27</f>
        <v>685000</v>
      </c>
      <c r="MF27" s="221" t="n">
        <f aca="false">ME27</f>
        <v>685000</v>
      </c>
      <c r="MG27" s="221" t="n">
        <f aca="false">MF27</f>
        <v>685000</v>
      </c>
      <c r="MH27" s="221" t="n">
        <f aca="false">MG27</f>
        <v>685000</v>
      </c>
      <c r="MI27" s="221" t="n">
        <f aca="false">MH27</f>
        <v>685000</v>
      </c>
      <c r="MJ27" s="221" t="n">
        <f aca="false">MI27</f>
        <v>685000</v>
      </c>
      <c r="MK27" s="221" t="n">
        <f aca="false">MJ27</f>
        <v>685000</v>
      </c>
      <c r="ML27" s="221" t="n">
        <f aca="false">MK27</f>
        <v>685000</v>
      </c>
      <c r="MM27" s="221" t="n">
        <f aca="false">ML27</f>
        <v>685000</v>
      </c>
      <c r="MN27" s="221" t="n">
        <f aca="false">MM27</f>
        <v>685000</v>
      </c>
      <c r="MO27" s="221" t="n">
        <f aca="false">MN27</f>
        <v>685000</v>
      </c>
      <c r="MP27" s="221" t="n">
        <f aca="false">MO27</f>
        <v>685000</v>
      </c>
      <c r="MQ27" s="221" t="n">
        <f aca="false">MP27</f>
        <v>685000</v>
      </c>
      <c r="MR27" s="221" t="n">
        <f aca="false">MQ27</f>
        <v>685000</v>
      </c>
      <c r="MS27" s="221" t="n">
        <f aca="false">MR27</f>
        <v>685000</v>
      </c>
      <c r="MT27" s="221" t="n">
        <f aca="false">MS27</f>
        <v>685000</v>
      </c>
      <c r="MU27" s="221" t="n">
        <f aca="false">MT27</f>
        <v>685000</v>
      </c>
      <c r="MV27" s="221" t="n">
        <f aca="false">MU27</f>
        <v>685000</v>
      </c>
      <c r="MW27" s="221" t="n">
        <f aca="false">MV27</f>
        <v>685000</v>
      </c>
      <c r="MX27" s="221" t="n">
        <f aca="false">MW27</f>
        <v>685000</v>
      </c>
      <c r="MY27" s="221" t="n">
        <f aca="false">MX27</f>
        <v>685000</v>
      </c>
      <c r="MZ27" s="221" t="n">
        <f aca="false">MY27</f>
        <v>685000</v>
      </c>
      <c r="NA27" s="221" t="n">
        <f aca="false">MZ27</f>
        <v>685000</v>
      </c>
      <c r="NB27" s="221" t="n">
        <f aca="false">NA27</f>
        <v>685000</v>
      </c>
      <c r="NC27" s="221" t="n">
        <f aca="false">NB27</f>
        <v>685000</v>
      </c>
      <c r="ND27" s="221" t="n">
        <f aca="false">NC27</f>
        <v>685000</v>
      </c>
      <c r="NE27" s="221" t="n">
        <f aca="false">ND27</f>
        <v>685000</v>
      </c>
      <c r="NF27" s="221" t="n">
        <f aca="false">NE27</f>
        <v>685000</v>
      </c>
      <c r="NG27" s="221" t="n">
        <f aca="false">NF27</f>
        <v>685000</v>
      </c>
      <c r="NH27" s="221" t="n">
        <f aca="false">NG27</f>
        <v>685000</v>
      </c>
      <c r="NI27" s="221" t="n">
        <f aca="false">NH27</f>
        <v>685000</v>
      </c>
      <c r="NJ27" s="221" t="n">
        <f aca="false">NI27</f>
        <v>685000</v>
      </c>
      <c r="NK27" s="221" t="n">
        <f aca="false">NJ27</f>
        <v>685000</v>
      </c>
      <c r="NL27" s="221" t="n">
        <f aca="false">NK27</f>
        <v>685000</v>
      </c>
      <c r="NM27" s="221" t="n">
        <f aca="false">NL27</f>
        <v>685000</v>
      </c>
      <c r="NN27" s="221" t="n">
        <f aca="false">NM27</f>
        <v>685000</v>
      </c>
      <c r="NO27" s="221" t="n">
        <f aca="false">NN27</f>
        <v>685000</v>
      </c>
      <c r="NP27" s="221" t="n">
        <f aca="false">NO27</f>
        <v>685000</v>
      </c>
      <c r="NQ27" s="221" t="n">
        <f aca="false">NP27</f>
        <v>685000</v>
      </c>
      <c r="NR27" s="221" t="n">
        <f aca="false">NQ27</f>
        <v>685000</v>
      </c>
      <c r="NS27" s="221" t="n">
        <f aca="false">NR27</f>
        <v>685000</v>
      </c>
      <c r="NT27" s="221" t="n">
        <f aca="false">NS27</f>
        <v>685000</v>
      </c>
      <c r="NU27" s="221" t="n">
        <f aca="false">NT27</f>
        <v>685000</v>
      </c>
      <c r="NV27" s="221" t="n">
        <f aca="false">NU27</f>
        <v>685000</v>
      </c>
      <c r="NW27" s="221" t="n">
        <f aca="false">NV27</f>
        <v>685000</v>
      </c>
      <c r="NX27" s="221" t="n">
        <f aca="false">NW27</f>
        <v>685000</v>
      </c>
      <c r="NY27" s="221" t="n">
        <f aca="false">NX27</f>
        <v>685000</v>
      </c>
      <c r="NZ27" s="221" t="n">
        <f aca="false">NY27</f>
        <v>685000</v>
      </c>
      <c r="OA27" s="221" t="n">
        <f aca="false">NZ27</f>
        <v>685000</v>
      </c>
      <c r="OB27" s="221" t="n">
        <f aca="false">OA27</f>
        <v>685000</v>
      </c>
      <c r="OC27" s="221" t="n">
        <f aca="false">OB27</f>
        <v>685000</v>
      </c>
      <c r="OD27" s="221" t="n">
        <f aca="false">OC27</f>
        <v>685000</v>
      </c>
      <c r="OE27" s="221" t="n">
        <f aca="false">OD27</f>
        <v>685000</v>
      </c>
      <c r="OF27" s="221" t="n">
        <f aca="false">OE27</f>
        <v>685000</v>
      </c>
      <c r="OG27" s="221" t="n">
        <f aca="false">OF27</f>
        <v>685000</v>
      </c>
      <c r="OH27" s="221" t="n">
        <f aca="false">OG27</f>
        <v>685000</v>
      </c>
      <c r="OI27" s="221" t="n">
        <f aca="false">OH27</f>
        <v>685000</v>
      </c>
      <c r="OJ27" s="221" t="n">
        <f aca="false">OI27</f>
        <v>685000</v>
      </c>
      <c r="OK27" s="221" t="n">
        <f aca="false">OJ27</f>
        <v>685000</v>
      </c>
      <c r="OL27" s="221" t="n">
        <f aca="false">OK27</f>
        <v>685000</v>
      </c>
      <c r="OM27" s="221" t="n">
        <f aca="false">OL27</f>
        <v>685000</v>
      </c>
      <c r="ON27" s="221" t="n">
        <f aca="false">OM27</f>
        <v>685000</v>
      </c>
      <c r="OO27" s="221" t="n">
        <f aca="false">ON27</f>
        <v>685000</v>
      </c>
      <c r="OP27" s="221" t="n">
        <f aca="false">OO27</f>
        <v>685000</v>
      </c>
      <c r="OQ27" s="221" t="n">
        <f aca="false">OP27</f>
        <v>685000</v>
      </c>
      <c r="OR27" s="221" t="n">
        <f aca="false">OQ27</f>
        <v>685000</v>
      </c>
      <c r="OS27" s="221" t="n">
        <f aca="false">OR27</f>
        <v>685000</v>
      </c>
      <c r="OT27" s="221" t="n">
        <f aca="false">OS27</f>
        <v>685000</v>
      </c>
      <c r="OU27" s="221" t="n">
        <f aca="false">OT27</f>
        <v>685000</v>
      </c>
      <c r="OV27" s="221" t="n">
        <f aca="false">OU27</f>
        <v>685000</v>
      </c>
      <c r="OW27" s="221" t="n">
        <f aca="false">OV27</f>
        <v>685000</v>
      </c>
      <c r="OX27" s="221" t="n">
        <f aca="false">OW27</f>
        <v>685000</v>
      </c>
      <c r="OY27" s="221" t="n">
        <f aca="false">OX27</f>
        <v>685000</v>
      </c>
      <c r="OZ27" s="221" t="n">
        <f aca="false">OY27</f>
        <v>685000</v>
      </c>
      <c r="PA27" s="221" t="n">
        <f aca="false">OZ27</f>
        <v>685000</v>
      </c>
      <c r="PB27" s="221" t="n">
        <f aca="false">PA27</f>
        <v>685000</v>
      </c>
      <c r="PC27" s="221" t="n">
        <f aca="false">PB27</f>
        <v>685000</v>
      </c>
      <c r="PD27" s="221" t="n">
        <f aca="false">PC27</f>
        <v>685000</v>
      </c>
      <c r="PE27" s="221" t="n">
        <f aca="false">PD27</f>
        <v>685000</v>
      </c>
      <c r="PF27" s="221" t="n">
        <f aca="false">PE27</f>
        <v>685000</v>
      </c>
      <c r="PG27" s="221" t="n">
        <f aca="false">PF27</f>
        <v>685000</v>
      </c>
      <c r="PH27" s="221" t="n">
        <f aca="false">PG27</f>
        <v>685000</v>
      </c>
      <c r="PI27" s="221" t="n">
        <f aca="false">PH27</f>
        <v>685000</v>
      </c>
      <c r="PJ27" s="221" t="n">
        <f aca="false">PI27</f>
        <v>685000</v>
      </c>
      <c r="PK27" s="221" t="n">
        <f aca="false">PJ27</f>
        <v>685000</v>
      </c>
      <c r="PL27" s="221" t="n">
        <f aca="false">PK27</f>
        <v>685000</v>
      </c>
      <c r="PM27" s="221" t="n">
        <f aca="false">PL27</f>
        <v>685000</v>
      </c>
      <c r="PN27" s="221" t="n">
        <f aca="false">PM27</f>
        <v>685000</v>
      </c>
      <c r="PO27" s="221" t="n">
        <f aca="false">PN27</f>
        <v>685000</v>
      </c>
      <c r="PP27" s="221" t="n">
        <f aca="false">PO27</f>
        <v>685000</v>
      </c>
      <c r="PQ27" s="221" t="n">
        <f aca="false">PP27</f>
        <v>685000</v>
      </c>
      <c r="PR27" s="221" t="n">
        <f aca="false">PQ27</f>
        <v>685000</v>
      </c>
      <c r="PS27" s="221" t="n">
        <f aca="false">PR27</f>
        <v>685000</v>
      </c>
      <c r="PT27" s="221" t="n">
        <f aca="false">PS27</f>
        <v>685000</v>
      </c>
      <c r="PU27" s="221" t="n">
        <f aca="false">PT27</f>
        <v>685000</v>
      </c>
      <c r="PV27" s="221" t="n">
        <f aca="false">PU27</f>
        <v>685000</v>
      </c>
      <c r="PW27" s="221" t="n">
        <f aca="false">PV27</f>
        <v>685000</v>
      </c>
      <c r="PX27" s="221" t="n">
        <f aca="false">PW27</f>
        <v>685000</v>
      </c>
      <c r="PY27" s="221" t="n">
        <f aca="false">PX27</f>
        <v>685000</v>
      </c>
      <c r="PZ27" s="221" t="n">
        <f aca="false">PY27</f>
        <v>685000</v>
      </c>
      <c r="QA27" s="221" t="n">
        <f aca="false">PZ27</f>
        <v>685000</v>
      </c>
      <c r="QB27" s="221" t="n">
        <f aca="false">QA27</f>
        <v>685000</v>
      </c>
      <c r="QC27" s="221" t="n">
        <f aca="false">QB27</f>
        <v>685000</v>
      </c>
      <c r="QD27" s="221" t="n">
        <f aca="false">QC27</f>
        <v>685000</v>
      </c>
      <c r="QE27" s="221" t="n">
        <f aca="false">QD27</f>
        <v>685000</v>
      </c>
      <c r="QF27" s="221" t="n">
        <f aca="false">QE27</f>
        <v>685000</v>
      </c>
      <c r="QG27" s="221" t="n">
        <f aca="false">QF27</f>
        <v>685000</v>
      </c>
      <c r="QH27" s="221" t="n">
        <f aca="false">QG27</f>
        <v>685000</v>
      </c>
      <c r="QI27" s="221" t="n">
        <f aca="false">QH27</f>
        <v>685000</v>
      </c>
      <c r="QJ27" s="221" t="n">
        <f aca="false">QI27</f>
        <v>685000</v>
      </c>
      <c r="QK27" s="221" t="n">
        <f aca="false">QJ27</f>
        <v>685000</v>
      </c>
      <c r="QL27" s="221" t="n">
        <f aca="false">QK27</f>
        <v>685000</v>
      </c>
      <c r="QM27" s="221" t="n">
        <f aca="false">QL27</f>
        <v>685000</v>
      </c>
      <c r="QN27" s="221" t="n">
        <f aca="false">QM27</f>
        <v>685000</v>
      </c>
      <c r="QO27" s="221" t="n">
        <f aca="false">QN27</f>
        <v>685000</v>
      </c>
      <c r="QP27" s="221" t="n">
        <f aca="false">QO27</f>
        <v>685000</v>
      </c>
      <c r="QQ27" s="221" t="n">
        <f aca="false">QP27</f>
        <v>685000</v>
      </c>
      <c r="QR27" s="221" t="n">
        <f aca="false">QQ27</f>
        <v>685000</v>
      </c>
      <c r="QS27" s="221" t="n">
        <f aca="false">QR27</f>
        <v>685000</v>
      </c>
      <c r="QT27" s="221" t="n">
        <f aca="false">QS27</f>
        <v>685000</v>
      </c>
      <c r="QU27" s="221" t="n">
        <f aca="false">QT27</f>
        <v>685000</v>
      </c>
      <c r="QV27" s="221" t="n">
        <f aca="false">QU27</f>
        <v>685000</v>
      </c>
      <c r="QW27" s="221" t="n">
        <f aca="false">QV27</f>
        <v>685000</v>
      </c>
      <c r="QX27" s="221" t="n">
        <f aca="false">QW27</f>
        <v>685000</v>
      </c>
      <c r="QY27" s="221" t="n">
        <f aca="false">QX27</f>
        <v>685000</v>
      </c>
      <c r="QZ27" s="221" t="n">
        <f aca="false">QY27</f>
        <v>685000</v>
      </c>
      <c r="RA27" s="221" t="n">
        <f aca="false">QZ27</f>
        <v>685000</v>
      </c>
      <c r="RB27" s="221" t="n">
        <f aca="false">RA27</f>
        <v>685000</v>
      </c>
      <c r="RC27" s="221" t="n">
        <f aca="false">RB27</f>
        <v>685000</v>
      </c>
      <c r="RD27" s="221" t="n">
        <f aca="false">RC27</f>
        <v>685000</v>
      </c>
      <c r="RE27" s="221" t="n">
        <f aca="false">RD27</f>
        <v>685000</v>
      </c>
      <c r="RF27" s="221" t="n">
        <f aca="false">RE27</f>
        <v>685000</v>
      </c>
      <c r="RG27" s="221" t="n">
        <f aca="false">RF27</f>
        <v>685000</v>
      </c>
      <c r="RH27" s="221" t="n">
        <f aca="false">RG27</f>
        <v>685000</v>
      </c>
    </row>
    <row r="28" customFormat="false" ht="15.75" hidden="false" customHeight="true" outlineLevel="0" collapsed="false">
      <c r="A28" s="44"/>
      <c r="B28" s="219" t="s">
        <v>187</v>
      </c>
      <c r="C28" s="205"/>
      <c r="D28" s="220"/>
      <c r="E28" s="76" t="n">
        <f aca="false">SUM(H28:AQ28)</f>
        <v>54234000</v>
      </c>
      <c r="F28" s="45"/>
      <c r="G28" s="45"/>
      <c r="H28" s="64" t="n">
        <f aca="false">SUM(AS28:BD28)</f>
        <v>0</v>
      </c>
      <c r="I28" s="64" t="n">
        <f aca="false">SUM(BE28:BP28)</f>
        <v>248400</v>
      </c>
      <c r="J28" s="64" t="n">
        <f aca="false">SUM(BQ28:CB28)</f>
        <v>496800</v>
      </c>
      <c r="K28" s="64" t="n">
        <f aca="false">SUM(CC28:CN28)</f>
        <v>496800</v>
      </c>
      <c r="L28" s="64" t="n">
        <f aca="false">SUM(CO28:CZ28)</f>
        <v>1656000</v>
      </c>
      <c r="M28" s="64" t="n">
        <f aca="false">SUM(DA28:DL28)</f>
        <v>1656000</v>
      </c>
      <c r="N28" s="64" t="n">
        <f aca="false">SUM(DM28:DX28)</f>
        <v>1656000</v>
      </c>
      <c r="O28" s="64" t="n">
        <f aca="false">SUM(DY28:EJ28)</f>
        <v>1656000</v>
      </c>
      <c r="P28" s="64" t="n">
        <f aca="false">SUM(EK28:EV28)</f>
        <v>1656000</v>
      </c>
      <c r="Q28" s="64" t="n">
        <f aca="false">SUM(EW28:FH28)</f>
        <v>1656000</v>
      </c>
      <c r="R28" s="64" t="n">
        <f aca="false">SUM(FI28:FT28)</f>
        <v>1656000</v>
      </c>
      <c r="S28" s="64" t="n">
        <f aca="false">SUM(FU28:GF28)</f>
        <v>1656000</v>
      </c>
      <c r="T28" s="64" t="n">
        <f aca="false">SUM(GG28:GR28)</f>
        <v>1656000</v>
      </c>
      <c r="U28" s="64" t="n">
        <f aca="false">SUM(GS28:HD28)</f>
        <v>1656000</v>
      </c>
      <c r="V28" s="64" t="n">
        <f aca="false">SUM(HE28:HP28)</f>
        <v>1656000</v>
      </c>
      <c r="W28" s="64" t="n">
        <f aca="false">SUM(HQ28:IB28)</f>
        <v>1656000</v>
      </c>
      <c r="X28" s="64" t="n">
        <f aca="false">SUM(IC28:IN28)</f>
        <v>1656000</v>
      </c>
      <c r="Y28" s="64" t="n">
        <f aca="false">SUM(IO28:IZ28)</f>
        <v>1656000</v>
      </c>
      <c r="Z28" s="64" t="n">
        <f aca="false">SUM(JA28:JL28)</f>
        <v>1656000</v>
      </c>
      <c r="AA28" s="64" t="n">
        <f aca="false">SUM(JM28:JX28)</f>
        <v>1656000</v>
      </c>
      <c r="AB28" s="64" t="n">
        <f aca="false">SUM(JY28:KJ28)</f>
        <v>1656000</v>
      </c>
      <c r="AC28" s="64" t="n">
        <f aca="false">SUM(KK28:KV28)</f>
        <v>1656000</v>
      </c>
      <c r="AD28" s="64" t="n">
        <f aca="false">SUM(KW28:LH28)</f>
        <v>1656000</v>
      </c>
      <c r="AE28" s="64" t="n">
        <f aca="false">SUM(LI28:LT28)</f>
        <v>1656000</v>
      </c>
      <c r="AF28" s="64" t="n">
        <f aca="false">SUM(LU28:MF28)</f>
        <v>1656000</v>
      </c>
      <c r="AG28" s="64" t="n">
        <f aca="false">SUM(MG28:MR28)</f>
        <v>1656000</v>
      </c>
      <c r="AH28" s="64" t="n">
        <f aca="false">SUM(MS28:ND28)</f>
        <v>1656000</v>
      </c>
      <c r="AI28" s="64" t="n">
        <f aca="false">SUM(NE28:NP28)</f>
        <v>1656000</v>
      </c>
      <c r="AJ28" s="64" t="n">
        <f aca="false">SUM(NQ28:OB28)</f>
        <v>1656000</v>
      </c>
      <c r="AK28" s="64" t="n">
        <f aca="false">SUM(OC28:ON28)</f>
        <v>1656000</v>
      </c>
      <c r="AL28" s="64" t="n">
        <f aca="false">SUM(OO28:OZ28)</f>
        <v>1656000</v>
      </c>
      <c r="AM28" s="64" t="n">
        <f aca="false">SUM(PA28:PL28)</f>
        <v>1656000</v>
      </c>
      <c r="AN28" s="64" t="n">
        <f aca="false">SUM(PM28:PX28)</f>
        <v>1656000</v>
      </c>
      <c r="AO28" s="64" t="n">
        <f aca="false">SUM(PY28:QJ28)</f>
        <v>1656000</v>
      </c>
      <c r="AP28" s="64" t="n">
        <f aca="false">SUM(QK28:QV28)</f>
        <v>1656000</v>
      </c>
      <c r="AQ28" s="64" t="n">
        <f aca="false">SUM(QW28:RH28)</f>
        <v>1656000</v>
      </c>
      <c r="AR28" s="64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 t="n">
        <v>20700</v>
      </c>
      <c r="BF28" s="221" t="n">
        <v>20700</v>
      </c>
      <c r="BG28" s="221" t="n">
        <v>20700</v>
      </c>
      <c r="BH28" s="221" t="n">
        <v>20700</v>
      </c>
      <c r="BI28" s="221" t="n">
        <v>20700</v>
      </c>
      <c r="BJ28" s="221" t="n">
        <v>20700</v>
      </c>
      <c r="BK28" s="221" t="n">
        <v>20700</v>
      </c>
      <c r="BL28" s="221" t="n">
        <v>20700</v>
      </c>
      <c r="BM28" s="221" t="n">
        <v>20700</v>
      </c>
      <c r="BN28" s="221" t="n">
        <v>20700</v>
      </c>
      <c r="BO28" s="221" t="n">
        <v>20700</v>
      </c>
      <c r="BP28" s="221" t="n">
        <v>20700</v>
      </c>
      <c r="BQ28" s="221" t="n">
        <v>41400</v>
      </c>
      <c r="BR28" s="221" t="n">
        <v>41400</v>
      </c>
      <c r="BS28" s="221" t="n">
        <v>41400</v>
      </c>
      <c r="BT28" s="221" t="n">
        <v>41400</v>
      </c>
      <c r="BU28" s="221" t="n">
        <v>41400</v>
      </c>
      <c r="BV28" s="221" t="n">
        <v>41400</v>
      </c>
      <c r="BW28" s="221" t="n">
        <v>41400</v>
      </c>
      <c r="BX28" s="221" t="n">
        <v>41400</v>
      </c>
      <c r="BY28" s="221" t="n">
        <v>41400</v>
      </c>
      <c r="BZ28" s="221" t="n">
        <v>41400</v>
      </c>
      <c r="CA28" s="221" t="n">
        <v>41400</v>
      </c>
      <c r="CB28" s="221" t="n">
        <v>41400</v>
      </c>
      <c r="CC28" s="221" t="n">
        <v>41400</v>
      </c>
      <c r="CD28" s="221" t="n">
        <v>41400</v>
      </c>
      <c r="CE28" s="221" t="n">
        <v>41400</v>
      </c>
      <c r="CF28" s="221" t="n">
        <v>41400</v>
      </c>
      <c r="CG28" s="221" t="n">
        <v>41400</v>
      </c>
      <c r="CH28" s="221" t="n">
        <v>41400</v>
      </c>
      <c r="CI28" s="221" t="n">
        <v>41400</v>
      </c>
      <c r="CJ28" s="221" t="n">
        <v>41400</v>
      </c>
      <c r="CK28" s="221" t="n">
        <v>41400</v>
      </c>
      <c r="CL28" s="221" t="n">
        <v>41400</v>
      </c>
      <c r="CM28" s="221" t="n">
        <v>41400</v>
      </c>
      <c r="CN28" s="221" t="n">
        <v>41400</v>
      </c>
      <c r="CO28" s="221" t="n">
        <v>138000</v>
      </c>
      <c r="CP28" s="221" t="n">
        <v>138000</v>
      </c>
      <c r="CQ28" s="221" t="n">
        <v>138000</v>
      </c>
      <c r="CR28" s="221" t="n">
        <v>138000</v>
      </c>
      <c r="CS28" s="221" t="n">
        <v>138000</v>
      </c>
      <c r="CT28" s="221" t="n">
        <v>138000</v>
      </c>
      <c r="CU28" s="221" t="n">
        <v>138000</v>
      </c>
      <c r="CV28" s="221" t="n">
        <v>138000</v>
      </c>
      <c r="CW28" s="221" t="n">
        <v>138000</v>
      </c>
      <c r="CX28" s="221" t="n">
        <v>138000</v>
      </c>
      <c r="CY28" s="221" t="n">
        <v>138000</v>
      </c>
      <c r="CZ28" s="221" t="n">
        <v>138000</v>
      </c>
      <c r="DA28" s="221" t="n">
        <v>138000</v>
      </c>
      <c r="DB28" s="221" t="n">
        <v>138000</v>
      </c>
      <c r="DC28" s="221" t="n">
        <v>138000</v>
      </c>
      <c r="DD28" s="221" t="n">
        <v>138000</v>
      </c>
      <c r="DE28" s="221" t="n">
        <v>138000</v>
      </c>
      <c r="DF28" s="221" t="n">
        <v>138000</v>
      </c>
      <c r="DG28" s="221" t="n">
        <v>138000</v>
      </c>
      <c r="DH28" s="221" t="n">
        <v>138000</v>
      </c>
      <c r="DI28" s="221" t="n">
        <v>138000</v>
      </c>
      <c r="DJ28" s="221" t="n">
        <v>138000</v>
      </c>
      <c r="DK28" s="221" t="n">
        <v>138000</v>
      </c>
      <c r="DL28" s="221" t="n">
        <v>138000</v>
      </c>
      <c r="DM28" s="221" t="n">
        <v>138000</v>
      </c>
      <c r="DN28" s="221" t="n">
        <v>138000</v>
      </c>
      <c r="DO28" s="221" t="n">
        <v>138000</v>
      </c>
      <c r="DP28" s="221" t="n">
        <v>138000</v>
      </c>
      <c r="DQ28" s="221" t="n">
        <v>138000</v>
      </c>
      <c r="DR28" s="221" t="n">
        <v>138000</v>
      </c>
      <c r="DS28" s="221" t="n">
        <v>138000</v>
      </c>
      <c r="DT28" s="221" t="n">
        <v>138000</v>
      </c>
      <c r="DU28" s="221" t="n">
        <v>138000</v>
      </c>
      <c r="DV28" s="221" t="n">
        <v>138000</v>
      </c>
      <c r="DW28" s="221" t="n">
        <v>138000</v>
      </c>
      <c r="DX28" s="221" t="n">
        <v>138000</v>
      </c>
      <c r="DY28" s="221" t="n">
        <v>138000</v>
      </c>
      <c r="DZ28" s="221" t="n">
        <f aca="false">DY28</f>
        <v>138000</v>
      </c>
      <c r="EA28" s="221" t="n">
        <f aca="false">DZ28</f>
        <v>138000</v>
      </c>
      <c r="EB28" s="221" t="n">
        <f aca="false">EA28</f>
        <v>138000</v>
      </c>
      <c r="EC28" s="221" t="n">
        <f aca="false">EB28</f>
        <v>138000</v>
      </c>
      <c r="ED28" s="221" t="n">
        <f aca="false">EC28</f>
        <v>138000</v>
      </c>
      <c r="EE28" s="221" t="n">
        <f aca="false">ED28</f>
        <v>138000</v>
      </c>
      <c r="EF28" s="221" t="n">
        <f aca="false">EE28</f>
        <v>138000</v>
      </c>
      <c r="EG28" s="221" t="n">
        <f aca="false">EF28</f>
        <v>138000</v>
      </c>
      <c r="EH28" s="221" t="n">
        <f aca="false">EG28</f>
        <v>138000</v>
      </c>
      <c r="EI28" s="221" t="n">
        <f aca="false">EH28</f>
        <v>138000</v>
      </c>
      <c r="EJ28" s="221" t="n">
        <f aca="false">EI28</f>
        <v>138000</v>
      </c>
      <c r="EK28" s="221" t="n">
        <f aca="false">EJ28</f>
        <v>138000</v>
      </c>
      <c r="EL28" s="221" t="n">
        <f aca="false">EK28</f>
        <v>138000</v>
      </c>
      <c r="EM28" s="221" t="n">
        <f aca="false">EL28</f>
        <v>138000</v>
      </c>
      <c r="EN28" s="221" t="n">
        <f aca="false">EM28</f>
        <v>138000</v>
      </c>
      <c r="EO28" s="221" t="n">
        <f aca="false">EN28</f>
        <v>138000</v>
      </c>
      <c r="EP28" s="221" t="n">
        <f aca="false">EO28</f>
        <v>138000</v>
      </c>
      <c r="EQ28" s="221" t="n">
        <f aca="false">EP28</f>
        <v>138000</v>
      </c>
      <c r="ER28" s="221" t="n">
        <f aca="false">EQ28</f>
        <v>138000</v>
      </c>
      <c r="ES28" s="221" t="n">
        <f aca="false">ER28</f>
        <v>138000</v>
      </c>
      <c r="ET28" s="221" t="n">
        <f aca="false">ES28</f>
        <v>138000</v>
      </c>
      <c r="EU28" s="221" t="n">
        <f aca="false">ET28</f>
        <v>138000</v>
      </c>
      <c r="EV28" s="221" t="n">
        <f aca="false">EU28</f>
        <v>138000</v>
      </c>
      <c r="EW28" s="221" t="n">
        <f aca="false">EV28</f>
        <v>138000</v>
      </c>
      <c r="EX28" s="221" t="n">
        <f aca="false">EW28</f>
        <v>138000</v>
      </c>
      <c r="EY28" s="221" t="n">
        <f aca="false">EX28</f>
        <v>138000</v>
      </c>
      <c r="EZ28" s="221" t="n">
        <f aca="false">EY28</f>
        <v>138000</v>
      </c>
      <c r="FA28" s="221" t="n">
        <f aca="false">EZ28</f>
        <v>138000</v>
      </c>
      <c r="FB28" s="221" t="n">
        <f aca="false">FA28</f>
        <v>138000</v>
      </c>
      <c r="FC28" s="221" t="n">
        <f aca="false">FB28</f>
        <v>138000</v>
      </c>
      <c r="FD28" s="221" t="n">
        <f aca="false">FC28</f>
        <v>138000</v>
      </c>
      <c r="FE28" s="221" t="n">
        <f aca="false">FD28</f>
        <v>138000</v>
      </c>
      <c r="FF28" s="221" t="n">
        <f aca="false">FE28</f>
        <v>138000</v>
      </c>
      <c r="FG28" s="221" t="n">
        <f aca="false">FF28</f>
        <v>138000</v>
      </c>
      <c r="FH28" s="221" t="n">
        <f aca="false">FG28</f>
        <v>138000</v>
      </c>
      <c r="FI28" s="221" t="n">
        <f aca="false">FH28</f>
        <v>138000</v>
      </c>
      <c r="FJ28" s="221" t="n">
        <f aca="false">FI28</f>
        <v>138000</v>
      </c>
      <c r="FK28" s="221" t="n">
        <f aca="false">FJ28</f>
        <v>138000</v>
      </c>
      <c r="FL28" s="221" t="n">
        <f aca="false">FK28</f>
        <v>138000</v>
      </c>
      <c r="FM28" s="221" t="n">
        <f aca="false">FL28</f>
        <v>138000</v>
      </c>
      <c r="FN28" s="221" t="n">
        <f aca="false">FM28</f>
        <v>138000</v>
      </c>
      <c r="FO28" s="221" t="n">
        <f aca="false">FN28</f>
        <v>138000</v>
      </c>
      <c r="FP28" s="221" t="n">
        <f aca="false">FO28</f>
        <v>138000</v>
      </c>
      <c r="FQ28" s="221" t="n">
        <f aca="false">FP28</f>
        <v>138000</v>
      </c>
      <c r="FR28" s="221" t="n">
        <f aca="false">FQ28</f>
        <v>138000</v>
      </c>
      <c r="FS28" s="221" t="n">
        <f aca="false">FR28</f>
        <v>138000</v>
      </c>
      <c r="FT28" s="221" t="n">
        <f aca="false">FS28</f>
        <v>138000</v>
      </c>
      <c r="FU28" s="221" t="n">
        <f aca="false">FT28</f>
        <v>138000</v>
      </c>
      <c r="FV28" s="221" t="n">
        <f aca="false">FU28</f>
        <v>138000</v>
      </c>
      <c r="FW28" s="221" t="n">
        <f aca="false">FV28</f>
        <v>138000</v>
      </c>
      <c r="FX28" s="221" t="n">
        <f aca="false">FW28</f>
        <v>138000</v>
      </c>
      <c r="FY28" s="221" t="n">
        <f aca="false">FX28</f>
        <v>138000</v>
      </c>
      <c r="FZ28" s="221" t="n">
        <f aca="false">FY28</f>
        <v>138000</v>
      </c>
      <c r="GA28" s="221" t="n">
        <f aca="false">FZ28</f>
        <v>138000</v>
      </c>
      <c r="GB28" s="221" t="n">
        <f aca="false">GA28</f>
        <v>138000</v>
      </c>
      <c r="GC28" s="221" t="n">
        <f aca="false">GB28</f>
        <v>138000</v>
      </c>
      <c r="GD28" s="221" t="n">
        <f aca="false">GC28</f>
        <v>138000</v>
      </c>
      <c r="GE28" s="221" t="n">
        <f aca="false">GD28</f>
        <v>138000</v>
      </c>
      <c r="GF28" s="221" t="n">
        <f aca="false">GE28</f>
        <v>138000</v>
      </c>
      <c r="GG28" s="221" t="n">
        <f aca="false">GF28</f>
        <v>138000</v>
      </c>
      <c r="GH28" s="221" t="n">
        <f aca="false">GG28</f>
        <v>138000</v>
      </c>
      <c r="GI28" s="221" t="n">
        <f aca="false">GH28</f>
        <v>138000</v>
      </c>
      <c r="GJ28" s="221" t="n">
        <f aca="false">GI28</f>
        <v>138000</v>
      </c>
      <c r="GK28" s="221" t="n">
        <f aca="false">GJ28</f>
        <v>138000</v>
      </c>
      <c r="GL28" s="221" t="n">
        <f aca="false">GK28</f>
        <v>138000</v>
      </c>
      <c r="GM28" s="221" t="n">
        <f aca="false">GL28</f>
        <v>138000</v>
      </c>
      <c r="GN28" s="221" t="n">
        <f aca="false">GM28</f>
        <v>138000</v>
      </c>
      <c r="GO28" s="221" t="n">
        <f aca="false">GN28</f>
        <v>138000</v>
      </c>
      <c r="GP28" s="221" t="n">
        <f aca="false">GO28</f>
        <v>138000</v>
      </c>
      <c r="GQ28" s="221" t="n">
        <f aca="false">GP28</f>
        <v>138000</v>
      </c>
      <c r="GR28" s="221" t="n">
        <f aca="false">GQ28</f>
        <v>138000</v>
      </c>
      <c r="GS28" s="221" t="n">
        <f aca="false">GR28</f>
        <v>138000</v>
      </c>
      <c r="GT28" s="221" t="n">
        <f aca="false">GS28</f>
        <v>138000</v>
      </c>
      <c r="GU28" s="221" t="n">
        <f aca="false">GT28</f>
        <v>138000</v>
      </c>
      <c r="GV28" s="221" t="n">
        <f aca="false">GU28</f>
        <v>138000</v>
      </c>
      <c r="GW28" s="221" t="n">
        <f aca="false">GV28</f>
        <v>138000</v>
      </c>
      <c r="GX28" s="221" t="n">
        <f aca="false">GW28</f>
        <v>138000</v>
      </c>
      <c r="GY28" s="221" t="n">
        <f aca="false">GX28</f>
        <v>138000</v>
      </c>
      <c r="GZ28" s="221" t="n">
        <f aca="false">GY28</f>
        <v>138000</v>
      </c>
      <c r="HA28" s="221" t="n">
        <f aca="false">GZ28</f>
        <v>138000</v>
      </c>
      <c r="HB28" s="221" t="n">
        <f aca="false">HA28</f>
        <v>138000</v>
      </c>
      <c r="HC28" s="221" t="n">
        <f aca="false">HB28</f>
        <v>138000</v>
      </c>
      <c r="HD28" s="221" t="n">
        <f aca="false">HC28</f>
        <v>138000</v>
      </c>
      <c r="HE28" s="221" t="n">
        <f aca="false">HD28</f>
        <v>138000</v>
      </c>
      <c r="HF28" s="221" t="n">
        <f aca="false">HE28</f>
        <v>138000</v>
      </c>
      <c r="HG28" s="221" t="n">
        <f aca="false">HF28</f>
        <v>138000</v>
      </c>
      <c r="HH28" s="221" t="n">
        <f aca="false">HG28</f>
        <v>138000</v>
      </c>
      <c r="HI28" s="221" t="n">
        <f aca="false">HH28</f>
        <v>138000</v>
      </c>
      <c r="HJ28" s="221" t="n">
        <f aca="false">HI28</f>
        <v>138000</v>
      </c>
      <c r="HK28" s="221" t="n">
        <f aca="false">HJ28</f>
        <v>138000</v>
      </c>
      <c r="HL28" s="221" t="n">
        <f aca="false">HK28</f>
        <v>138000</v>
      </c>
      <c r="HM28" s="221" t="n">
        <f aca="false">HL28</f>
        <v>138000</v>
      </c>
      <c r="HN28" s="221" t="n">
        <f aca="false">HM28</f>
        <v>138000</v>
      </c>
      <c r="HO28" s="221" t="n">
        <f aca="false">HN28</f>
        <v>138000</v>
      </c>
      <c r="HP28" s="221" t="n">
        <f aca="false">HO28</f>
        <v>138000</v>
      </c>
      <c r="HQ28" s="221" t="n">
        <f aca="false">HP28</f>
        <v>138000</v>
      </c>
      <c r="HR28" s="221" t="n">
        <f aca="false">HQ28</f>
        <v>138000</v>
      </c>
      <c r="HS28" s="221" t="n">
        <f aca="false">HR28</f>
        <v>138000</v>
      </c>
      <c r="HT28" s="221" t="n">
        <f aca="false">HS28</f>
        <v>138000</v>
      </c>
      <c r="HU28" s="221" t="n">
        <f aca="false">HT28</f>
        <v>138000</v>
      </c>
      <c r="HV28" s="221" t="n">
        <f aca="false">HU28</f>
        <v>138000</v>
      </c>
      <c r="HW28" s="221" t="n">
        <f aca="false">HV28</f>
        <v>138000</v>
      </c>
      <c r="HX28" s="221" t="n">
        <f aca="false">HW28</f>
        <v>138000</v>
      </c>
      <c r="HY28" s="221" t="n">
        <f aca="false">HX28</f>
        <v>138000</v>
      </c>
      <c r="HZ28" s="221" t="n">
        <f aca="false">HY28</f>
        <v>138000</v>
      </c>
      <c r="IA28" s="221" t="n">
        <f aca="false">HZ28</f>
        <v>138000</v>
      </c>
      <c r="IB28" s="221" t="n">
        <f aca="false">IA28</f>
        <v>138000</v>
      </c>
      <c r="IC28" s="221" t="n">
        <f aca="false">IB28</f>
        <v>138000</v>
      </c>
      <c r="ID28" s="221" t="n">
        <f aca="false">IC28</f>
        <v>138000</v>
      </c>
      <c r="IE28" s="221" t="n">
        <f aca="false">ID28</f>
        <v>138000</v>
      </c>
      <c r="IF28" s="221" t="n">
        <f aca="false">IE28</f>
        <v>138000</v>
      </c>
      <c r="IG28" s="221" t="n">
        <f aca="false">IF28</f>
        <v>138000</v>
      </c>
      <c r="IH28" s="221" t="n">
        <f aca="false">IG28</f>
        <v>138000</v>
      </c>
      <c r="II28" s="221" t="n">
        <f aca="false">IH28</f>
        <v>138000</v>
      </c>
      <c r="IJ28" s="221" t="n">
        <f aca="false">II28</f>
        <v>138000</v>
      </c>
      <c r="IK28" s="221" t="n">
        <f aca="false">IJ28</f>
        <v>138000</v>
      </c>
      <c r="IL28" s="221" t="n">
        <f aca="false">IK28</f>
        <v>138000</v>
      </c>
      <c r="IM28" s="221" t="n">
        <f aca="false">IL28</f>
        <v>138000</v>
      </c>
      <c r="IN28" s="221" t="n">
        <f aca="false">IM28</f>
        <v>138000</v>
      </c>
      <c r="IO28" s="221" t="n">
        <f aca="false">IN28</f>
        <v>138000</v>
      </c>
      <c r="IP28" s="221" t="n">
        <f aca="false">IO28</f>
        <v>138000</v>
      </c>
      <c r="IQ28" s="221" t="n">
        <f aca="false">IP28</f>
        <v>138000</v>
      </c>
      <c r="IR28" s="221" t="n">
        <f aca="false">IQ28</f>
        <v>138000</v>
      </c>
      <c r="IS28" s="221" t="n">
        <f aca="false">IR28</f>
        <v>138000</v>
      </c>
      <c r="IT28" s="221" t="n">
        <f aca="false">IS28</f>
        <v>138000</v>
      </c>
      <c r="IU28" s="221" t="n">
        <f aca="false">IT28</f>
        <v>138000</v>
      </c>
      <c r="IV28" s="221" t="n">
        <f aca="false">IU28</f>
        <v>138000</v>
      </c>
      <c r="IW28" s="221" t="n">
        <f aca="false">IV28</f>
        <v>138000</v>
      </c>
      <c r="IX28" s="221" t="n">
        <f aca="false">IW28</f>
        <v>138000</v>
      </c>
      <c r="IY28" s="221" t="n">
        <f aca="false">IX28</f>
        <v>138000</v>
      </c>
      <c r="IZ28" s="221" t="n">
        <f aca="false">IY28</f>
        <v>138000</v>
      </c>
      <c r="JA28" s="221" t="n">
        <f aca="false">IZ28</f>
        <v>138000</v>
      </c>
      <c r="JB28" s="221" t="n">
        <f aca="false">JA28</f>
        <v>138000</v>
      </c>
      <c r="JC28" s="221" t="n">
        <f aca="false">JB28</f>
        <v>138000</v>
      </c>
      <c r="JD28" s="221" t="n">
        <f aca="false">JC28</f>
        <v>138000</v>
      </c>
      <c r="JE28" s="221" t="n">
        <f aca="false">JD28</f>
        <v>138000</v>
      </c>
      <c r="JF28" s="221" t="n">
        <f aca="false">JE28</f>
        <v>138000</v>
      </c>
      <c r="JG28" s="221" t="n">
        <f aca="false">JF28</f>
        <v>138000</v>
      </c>
      <c r="JH28" s="221" t="n">
        <f aca="false">JG28</f>
        <v>138000</v>
      </c>
      <c r="JI28" s="221" t="n">
        <f aca="false">JH28</f>
        <v>138000</v>
      </c>
      <c r="JJ28" s="221" t="n">
        <f aca="false">JI28</f>
        <v>138000</v>
      </c>
      <c r="JK28" s="221" t="n">
        <f aca="false">JJ28</f>
        <v>138000</v>
      </c>
      <c r="JL28" s="221" t="n">
        <f aca="false">JK28</f>
        <v>138000</v>
      </c>
      <c r="JM28" s="221" t="n">
        <f aca="false">JL28</f>
        <v>138000</v>
      </c>
      <c r="JN28" s="221" t="n">
        <f aca="false">JM28</f>
        <v>138000</v>
      </c>
      <c r="JO28" s="221" t="n">
        <f aca="false">JN28</f>
        <v>138000</v>
      </c>
      <c r="JP28" s="221" t="n">
        <f aca="false">JO28</f>
        <v>138000</v>
      </c>
      <c r="JQ28" s="221" t="n">
        <f aca="false">JP28</f>
        <v>138000</v>
      </c>
      <c r="JR28" s="221" t="n">
        <f aca="false">JQ28</f>
        <v>138000</v>
      </c>
      <c r="JS28" s="221" t="n">
        <f aca="false">JR28</f>
        <v>138000</v>
      </c>
      <c r="JT28" s="221" t="n">
        <f aca="false">JS28</f>
        <v>138000</v>
      </c>
      <c r="JU28" s="221" t="n">
        <f aca="false">JT28</f>
        <v>138000</v>
      </c>
      <c r="JV28" s="221" t="n">
        <f aca="false">JU28</f>
        <v>138000</v>
      </c>
      <c r="JW28" s="221" t="n">
        <f aca="false">JV28</f>
        <v>138000</v>
      </c>
      <c r="JX28" s="221" t="n">
        <f aca="false">JW28</f>
        <v>138000</v>
      </c>
      <c r="JY28" s="221" t="n">
        <f aca="false">JX28</f>
        <v>138000</v>
      </c>
      <c r="JZ28" s="221" t="n">
        <f aca="false">JY28</f>
        <v>138000</v>
      </c>
      <c r="KA28" s="221" t="n">
        <f aca="false">JZ28</f>
        <v>138000</v>
      </c>
      <c r="KB28" s="221" t="n">
        <f aca="false">KA28</f>
        <v>138000</v>
      </c>
      <c r="KC28" s="221" t="n">
        <f aca="false">KB28</f>
        <v>138000</v>
      </c>
      <c r="KD28" s="221" t="n">
        <f aca="false">KC28</f>
        <v>138000</v>
      </c>
      <c r="KE28" s="221" t="n">
        <f aca="false">KD28</f>
        <v>138000</v>
      </c>
      <c r="KF28" s="221" t="n">
        <f aca="false">KE28</f>
        <v>138000</v>
      </c>
      <c r="KG28" s="221" t="n">
        <f aca="false">KF28</f>
        <v>138000</v>
      </c>
      <c r="KH28" s="221" t="n">
        <f aca="false">KG28</f>
        <v>138000</v>
      </c>
      <c r="KI28" s="221" t="n">
        <f aca="false">KH28</f>
        <v>138000</v>
      </c>
      <c r="KJ28" s="221" t="n">
        <f aca="false">KI28</f>
        <v>138000</v>
      </c>
      <c r="KK28" s="221" t="n">
        <f aca="false">KJ28</f>
        <v>138000</v>
      </c>
      <c r="KL28" s="221" t="n">
        <f aca="false">KK28</f>
        <v>138000</v>
      </c>
      <c r="KM28" s="221" t="n">
        <f aca="false">KL28</f>
        <v>138000</v>
      </c>
      <c r="KN28" s="221" t="n">
        <f aca="false">KM28</f>
        <v>138000</v>
      </c>
      <c r="KO28" s="221" t="n">
        <f aca="false">KN28</f>
        <v>138000</v>
      </c>
      <c r="KP28" s="221" t="n">
        <f aca="false">KO28</f>
        <v>138000</v>
      </c>
      <c r="KQ28" s="221" t="n">
        <f aca="false">KP28</f>
        <v>138000</v>
      </c>
      <c r="KR28" s="221" t="n">
        <f aca="false">KQ28</f>
        <v>138000</v>
      </c>
      <c r="KS28" s="221" t="n">
        <f aca="false">KR28</f>
        <v>138000</v>
      </c>
      <c r="KT28" s="221" t="n">
        <f aca="false">KS28</f>
        <v>138000</v>
      </c>
      <c r="KU28" s="221" t="n">
        <f aca="false">KT28</f>
        <v>138000</v>
      </c>
      <c r="KV28" s="221" t="n">
        <f aca="false">KU28</f>
        <v>138000</v>
      </c>
      <c r="KW28" s="221" t="n">
        <f aca="false">KV28</f>
        <v>138000</v>
      </c>
      <c r="KX28" s="221" t="n">
        <f aca="false">KW28</f>
        <v>138000</v>
      </c>
      <c r="KY28" s="221" t="n">
        <f aca="false">KX28</f>
        <v>138000</v>
      </c>
      <c r="KZ28" s="221" t="n">
        <f aca="false">KY28</f>
        <v>138000</v>
      </c>
      <c r="LA28" s="221" t="n">
        <f aca="false">KZ28</f>
        <v>138000</v>
      </c>
      <c r="LB28" s="221" t="n">
        <f aca="false">LA28</f>
        <v>138000</v>
      </c>
      <c r="LC28" s="221" t="n">
        <f aca="false">LB28</f>
        <v>138000</v>
      </c>
      <c r="LD28" s="221" t="n">
        <f aca="false">LC28</f>
        <v>138000</v>
      </c>
      <c r="LE28" s="221" t="n">
        <f aca="false">LD28</f>
        <v>138000</v>
      </c>
      <c r="LF28" s="221" t="n">
        <f aca="false">LE28</f>
        <v>138000</v>
      </c>
      <c r="LG28" s="221" t="n">
        <f aca="false">LF28</f>
        <v>138000</v>
      </c>
      <c r="LH28" s="221" t="n">
        <f aca="false">LG28</f>
        <v>138000</v>
      </c>
      <c r="LI28" s="221" t="n">
        <f aca="false">LH28</f>
        <v>138000</v>
      </c>
      <c r="LJ28" s="221" t="n">
        <f aca="false">LI28</f>
        <v>138000</v>
      </c>
      <c r="LK28" s="221" t="n">
        <f aca="false">LJ28</f>
        <v>138000</v>
      </c>
      <c r="LL28" s="221" t="n">
        <f aca="false">LK28</f>
        <v>138000</v>
      </c>
      <c r="LM28" s="221" t="n">
        <f aca="false">LL28</f>
        <v>138000</v>
      </c>
      <c r="LN28" s="221" t="n">
        <f aca="false">LM28</f>
        <v>138000</v>
      </c>
      <c r="LO28" s="221" t="n">
        <f aca="false">LN28</f>
        <v>138000</v>
      </c>
      <c r="LP28" s="221" t="n">
        <f aca="false">LO28</f>
        <v>138000</v>
      </c>
      <c r="LQ28" s="221" t="n">
        <f aca="false">LP28</f>
        <v>138000</v>
      </c>
      <c r="LR28" s="221" t="n">
        <f aca="false">LQ28</f>
        <v>138000</v>
      </c>
      <c r="LS28" s="221" t="n">
        <f aca="false">LR28</f>
        <v>138000</v>
      </c>
      <c r="LT28" s="221" t="n">
        <f aca="false">LS28</f>
        <v>138000</v>
      </c>
      <c r="LU28" s="221" t="n">
        <f aca="false">LT28</f>
        <v>138000</v>
      </c>
      <c r="LV28" s="221" t="n">
        <f aca="false">LU28</f>
        <v>138000</v>
      </c>
      <c r="LW28" s="221" t="n">
        <f aca="false">LV28</f>
        <v>138000</v>
      </c>
      <c r="LX28" s="221" t="n">
        <f aca="false">LW28</f>
        <v>138000</v>
      </c>
      <c r="LY28" s="221" t="n">
        <f aca="false">LX28</f>
        <v>138000</v>
      </c>
      <c r="LZ28" s="221" t="n">
        <f aca="false">LY28</f>
        <v>138000</v>
      </c>
      <c r="MA28" s="221" t="n">
        <f aca="false">LZ28</f>
        <v>138000</v>
      </c>
      <c r="MB28" s="221" t="n">
        <f aca="false">MA28</f>
        <v>138000</v>
      </c>
      <c r="MC28" s="221" t="n">
        <f aca="false">MB28</f>
        <v>138000</v>
      </c>
      <c r="MD28" s="221" t="n">
        <f aca="false">MC28</f>
        <v>138000</v>
      </c>
      <c r="ME28" s="221" t="n">
        <f aca="false">MD28</f>
        <v>138000</v>
      </c>
      <c r="MF28" s="221" t="n">
        <f aca="false">ME28</f>
        <v>138000</v>
      </c>
      <c r="MG28" s="221" t="n">
        <f aca="false">MF28</f>
        <v>138000</v>
      </c>
      <c r="MH28" s="221" t="n">
        <f aca="false">MG28</f>
        <v>138000</v>
      </c>
      <c r="MI28" s="221" t="n">
        <f aca="false">MH28</f>
        <v>138000</v>
      </c>
      <c r="MJ28" s="221" t="n">
        <f aca="false">MI28</f>
        <v>138000</v>
      </c>
      <c r="MK28" s="221" t="n">
        <f aca="false">MJ28</f>
        <v>138000</v>
      </c>
      <c r="ML28" s="221" t="n">
        <f aca="false">MK28</f>
        <v>138000</v>
      </c>
      <c r="MM28" s="221" t="n">
        <f aca="false">ML28</f>
        <v>138000</v>
      </c>
      <c r="MN28" s="221" t="n">
        <f aca="false">MM28</f>
        <v>138000</v>
      </c>
      <c r="MO28" s="221" t="n">
        <f aca="false">MN28</f>
        <v>138000</v>
      </c>
      <c r="MP28" s="221" t="n">
        <f aca="false">MO28</f>
        <v>138000</v>
      </c>
      <c r="MQ28" s="221" t="n">
        <f aca="false">MP28</f>
        <v>138000</v>
      </c>
      <c r="MR28" s="221" t="n">
        <f aca="false">MQ28</f>
        <v>138000</v>
      </c>
      <c r="MS28" s="221" t="n">
        <f aca="false">MR28</f>
        <v>138000</v>
      </c>
      <c r="MT28" s="221" t="n">
        <f aca="false">MS28</f>
        <v>138000</v>
      </c>
      <c r="MU28" s="221" t="n">
        <f aca="false">MT28</f>
        <v>138000</v>
      </c>
      <c r="MV28" s="221" t="n">
        <f aca="false">MU28</f>
        <v>138000</v>
      </c>
      <c r="MW28" s="221" t="n">
        <f aca="false">MV28</f>
        <v>138000</v>
      </c>
      <c r="MX28" s="221" t="n">
        <f aca="false">MW28</f>
        <v>138000</v>
      </c>
      <c r="MY28" s="221" t="n">
        <f aca="false">MX28</f>
        <v>138000</v>
      </c>
      <c r="MZ28" s="221" t="n">
        <f aca="false">MY28</f>
        <v>138000</v>
      </c>
      <c r="NA28" s="221" t="n">
        <f aca="false">MZ28</f>
        <v>138000</v>
      </c>
      <c r="NB28" s="221" t="n">
        <f aca="false">NA28</f>
        <v>138000</v>
      </c>
      <c r="NC28" s="221" t="n">
        <f aca="false">NB28</f>
        <v>138000</v>
      </c>
      <c r="ND28" s="221" t="n">
        <f aca="false">NC28</f>
        <v>138000</v>
      </c>
      <c r="NE28" s="221" t="n">
        <f aca="false">ND28</f>
        <v>138000</v>
      </c>
      <c r="NF28" s="221" t="n">
        <f aca="false">NE28</f>
        <v>138000</v>
      </c>
      <c r="NG28" s="221" t="n">
        <f aca="false">NF28</f>
        <v>138000</v>
      </c>
      <c r="NH28" s="221" t="n">
        <f aca="false">NG28</f>
        <v>138000</v>
      </c>
      <c r="NI28" s="221" t="n">
        <f aca="false">NH28</f>
        <v>138000</v>
      </c>
      <c r="NJ28" s="221" t="n">
        <f aca="false">NI28</f>
        <v>138000</v>
      </c>
      <c r="NK28" s="221" t="n">
        <f aca="false">NJ28</f>
        <v>138000</v>
      </c>
      <c r="NL28" s="221" t="n">
        <f aca="false">NK28</f>
        <v>138000</v>
      </c>
      <c r="NM28" s="221" t="n">
        <f aca="false">NL28</f>
        <v>138000</v>
      </c>
      <c r="NN28" s="221" t="n">
        <f aca="false">NM28</f>
        <v>138000</v>
      </c>
      <c r="NO28" s="221" t="n">
        <f aca="false">NN28</f>
        <v>138000</v>
      </c>
      <c r="NP28" s="221" t="n">
        <f aca="false">NO28</f>
        <v>138000</v>
      </c>
      <c r="NQ28" s="221" t="n">
        <f aca="false">NP28</f>
        <v>138000</v>
      </c>
      <c r="NR28" s="221" t="n">
        <f aca="false">NQ28</f>
        <v>138000</v>
      </c>
      <c r="NS28" s="221" t="n">
        <f aca="false">NR28</f>
        <v>138000</v>
      </c>
      <c r="NT28" s="221" t="n">
        <f aca="false">NS28</f>
        <v>138000</v>
      </c>
      <c r="NU28" s="221" t="n">
        <f aca="false">NT28</f>
        <v>138000</v>
      </c>
      <c r="NV28" s="221" t="n">
        <f aca="false">NU28</f>
        <v>138000</v>
      </c>
      <c r="NW28" s="221" t="n">
        <f aca="false">NV28</f>
        <v>138000</v>
      </c>
      <c r="NX28" s="221" t="n">
        <f aca="false">NW28</f>
        <v>138000</v>
      </c>
      <c r="NY28" s="221" t="n">
        <f aca="false">NX28</f>
        <v>138000</v>
      </c>
      <c r="NZ28" s="221" t="n">
        <f aca="false">NY28</f>
        <v>138000</v>
      </c>
      <c r="OA28" s="221" t="n">
        <f aca="false">NZ28</f>
        <v>138000</v>
      </c>
      <c r="OB28" s="221" t="n">
        <f aca="false">OA28</f>
        <v>138000</v>
      </c>
      <c r="OC28" s="221" t="n">
        <f aca="false">OB28</f>
        <v>138000</v>
      </c>
      <c r="OD28" s="221" t="n">
        <f aca="false">OC28</f>
        <v>138000</v>
      </c>
      <c r="OE28" s="221" t="n">
        <f aca="false">OD28</f>
        <v>138000</v>
      </c>
      <c r="OF28" s="221" t="n">
        <f aca="false">OE28</f>
        <v>138000</v>
      </c>
      <c r="OG28" s="221" t="n">
        <f aca="false">OF28</f>
        <v>138000</v>
      </c>
      <c r="OH28" s="221" t="n">
        <f aca="false">OG28</f>
        <v>138000</v>
      </c>
      <c r="OI28" s="221" t="n">
        <f aca="false">OH28</f>
        <v>138000</v>
      </c>
      <c r="OJ28" s="221" t="n">
        <f aca="false">OI28</f>
        <v>138000</v>
      </c>
      <c r="OK28" s="221" t="n">
        <f aca="false">OJ28</f>
        <v>138000</v>
      </c>
      <c r="OL28" s="221" t="n">
        <f aca="false">OK28</f>
        <v>138000</v>
      </c>
      <c r="OM28" s="221" t="n">
        <f aca="false">OL28</f>
        <v>138000</v>
      </c>
      <c r="ON28" s="221" t="n">
        <f aca="false">OM28</f>
        <v>138000</v>
      </c>
      <c r="OO28" s="221" t="n">
        <f aca="false">ON28</f>
        <v>138000</v>
      </c>
      <c r="OP28" s="221" t="n">
        <f aca="false">OO28</f>
        <v>138000</v>
      </c>
      <c r="OQ28" s="221" t="n">
        <f aca="false">OP28</f>
        <v>138000</v>
      </c>
      <c r="OR28" s="221" t="n">
        <f aca="false">OQ28</f>
        <v>138000</v>
      </c>
      <c r="OS28" s="221" t="n">
        <f aca="false">OR28</f>
        <v>138000</v>
      </c>
      <c r="OT28" s="221" t="n">
        <f aca="false">OS28</f>
        <v>138000</v>
      </c>
      <c r="OU28" s="221" t="n">
        <f aca="false">OT28</f>
        <v>138000</v>
      </c>
      <c r="OV28" s="221" t="n">
        <f aca="false">OU28</f>
        <v>138000</v>
      </c>
      <c r="OW28" s="221" t="n">
        <f aca="false">OV28</f>
        <v>138000</v>
      </c>
      <c r="OX28" s="221" t="n">
        <f aca="false">OW28</f>
        <v>138000</v>
      </c>
      <c r="OY28" s="221" t="n">
        <f aca="false">OX28</f>
        <v>138000</v>
      </c>
      <c r="OZ28" s="221" t="n">
        <f aca="false">OY28</f>
        <v>138000</v>
      </c>
      <c r="PA28" s="221" t="n">
        <f aca="false">OZ28</f>
        <v>138000</v>
      </c>
      <c r="PB28" s="221" t="n">
        <f aca="false">PA28</f>
        <v>138000</v>
      </c>
      <c r="PC28" s="221" t="n">
        <f aca="false">PB28</f>
        <v>138000</v>
      </c>
      <c r="PD28" s="221" t="n">
        <f aca="false">PC28</f>
        <v>138000</v>
      </c>
      <c r="PE28" s="221" t="n">
        <f aca="false">PD28</f>
        <v>138000</v>
      </c>
      <c r="PF28" s="221" t="n">
        <f aca="false">PE28</f>
        <v>138000</v>
      </c>
      <c r="PG28" s="221" t="n">
        <f aca="false">PF28</f>
        <v>138000</v>
      </c>
      <c r="PH28" s="221" t="n">
        <f aca="false">PG28</f>
        <v>138000</v>
      </c>
      <c r="PI28" s="221" t="n">
        <f aca="false">PH28</f>
        <v>138000</v>
      </c>
      <c r="PJ28" s="221" t="n">
        <f aca="false">PI28</f>
        <v>138000</v>
      </c>
      <c r="PK28" s="221" t="n">
        <f aca="false">PJ28</f>
        <v>138000</v>
      </c>
      <c r="PL28" s="221" t="n">
        <f aca="false">PK28</f>
        <v>138000</v>
      </c>
      <c r="PM28" s="221" t="n">
        <f aca="false">PL28</f>
        <v>138000</v>
      </c>
      <c r="PN28" s="221" t="n">
        <f aca="false">PM28</f>
        <v>138000</v>
      </c>
      <c r="PO28" s="221" t="n">
        <f aca="false">PN28</f>
        <v>138000</v>
      </c>
      <c r="PP28" s="221" t="n">
        <f aca="false">PO28</f>
        <v>138000</v>
      </c>
      <c r="PQ28" s="221" t="n">
        <f aca="false">PP28</f>
        <v>138000</v>
      </c>
      <c r="PR28" s="221" t="n">
        <f aca="false">PQ28</f>
        <v>138000</v>
      </c>
      <c r="PS28" s="221" t="n">
        <f aca="false">PR28</f>
        <v>138000</v>
      </c>
      <c r="PT28" s="221" t="n">
        <f aca="false">PS28</f>
        <v>138000</v>
      </c>
      <c r="PU28" s="221" t="n">
        <f aca="false">PT28</f>
        <v>138000</v>
      </c>
      <c r="PV28" s="221" t="n">
        <f aca="false">PU28</f>
        <v>138000</v>
      </c>
      <c r="PW28" s="221" t="n">
        <f aca="false">PV28</f>
        <v>138000</v>
      </c>
      <c r="PX28" s="221" t="n">
        <f aca="false">PW28</f>
        <v>138000</v>
      </c>
      <c r="PY28" s="221" t="n">
        <f aca="false">PX28</f>
        <v>138000</v>
      </c>
      <c r="PZ28" s="221" t="n">
        <f aca="false">PY28</f>
        <v>138000</v>
      </c>
      <c r="QA28" s="221" t="n">
        <f aca="false">PZ28</f>
        <v>138000</v>
      </c>
      <c r="QB28" s="221" t="n">
        <f aca="false">QA28</f>
        <v>138000</v>
      </c>
      <c r="QC28" s="221" t="n">
        <f aca="false">QB28</f>
        <v>138000</v>
      </c>
      <c r="QD28" s="221" t="n">
        <f aca="false">QC28</f>
        <v>138000</v>
      </c>
      <c r="QE28" s="221" t="n">
        <f aca="false">QD28</f>
        <v>138000</v>
      </c>
      <c r="QF28" s="221" t="n">
        <f aca="false">QE28</f>
        <v>138000</v>
      </c>
      <c r="QG28" s="221" t="n">
        <f aca="false">QF28</f>
        <v>138000</v>
      </c>
      <c r="QH28" s="221" t="n">
        <f aca="false">QG28</f>
        <v>138000</v>
      </c>
      <c r="QI28" s="221" t="n">
        <f aca="false">QH28</f>
        <v>138000</v>
      </c>
      <c r="QJ28" s="221" t="n">
        <f aca="false">QI28</f>
        <v>138000</v>
      </c>
      <c r="QK28" s="221" t="n">
        <f aca="false">QJ28</f>
        <v>138000</v>
      </c>
      <c r="QL28" s="221" t="n">
        <f aca="false">QK28</f>
        <v>138000</v>
      </c>
      <c r="QM28" s="221" t="n">
        <f aca="false">QL28</f>
        <v>138000</v>
      </c>
      <c r="QN28" s="221" t="n">
        <f aca="false">QM28</f>
        <v>138000</v>
      </c>
      <c r="QO28" s="221" t="n">
        <f aca="false">QN28</f>
        <v>138000</v>
      </c>
      <c r="QP28" s="221" t="n">
        <f aca="false">QO28</f>
        <v>138000</v>
      </c>
      <c r="QQ28" s="221" t="n">
        <f aca="false">QP28</f>
        <v>138000</v>
      </c>
      <c r="QR28" s="221" t="n">
        <f aca="false">QQ28</f>
        <v>138000</v>
      </c>
      <c r="QS28" s="221" t="n">
        <f aca="false">QR28</f>
        <v>138000</v>
      </c>
      <c r="QT28" s="221" t="n">
        <f aca="false">QS28</f>
        <v>138000</v>
      </c>
      <c r="QU28" s="221" t="n">
        <f aca="false">QT28</f>
        <v>138000</v>
      </c>
      <c r="QV28" s="221" t="n">
        <f aca="false">QU28</f>
        <v>138000</v>
      </c>
      <c r="QW28" s="221" t="n">
        <f aca="false">QV28</f>
        <v>138000</v>
      </c>
      <c r="QX28" s="221" t="n">
        <f aca="false">QW28</f>
        <v>138000</v>
      </c>
      <c r="QY28" s="221" t="n">
        <f aca="false">QX28</f>
        <v>138000</v>
      </c>
      <c r="QZ28" s="221" t="n">
        <f aca="false">QY28</f>
        <v>138000</v>
      </c>
      <c r="RA28" s="221" t="n">
        <f aca="false">QZ28</f>
        <v>138000</v>
      </c>
      <c r="RB28" s="221" t="n">
        <f aca="false">RA28</f>
        <v>138000</v>
      </c>
      <c r="RC28" s="221" t="n">
        <f aca="false">RB28</f>
        <v>138000</v>
      </c>
      <c r="RD28" s="221" t="n">
        <f aca="false">RC28</f>
        <v>138000</v>
      </c>
      <c r="RE28" s="221" t="n">
        <f aca="false">RD28</f>
        <v>138000</v>
      </c>
      <c r="RF28" s="221" t="n">
        <f aca="false">RE28</f>
        <v>138000</v>
      </c>
      <c r="RG28" s="221" t="n">
        <f aca="false">RF28</f>
        <v>138000</v>
      </c>
      <c r="RH28" s="221" t="n">
        <f aca="false">RG28</f>
        <v>138000</v>
      </c>
    </row>
    <row r="29" customFormat="false" ht="15.75" hidden="false" customHeight="true" outlineLevel="0" collapsed="false">
      <c r="A29" s="44"/>
      <c r="B29" s="219" t="s">
        <v>188</v>
      </c>
      <c r="C29" s="205"/>
      <c r="D29" s="220"/>
      <c r="E29" s="76" t="n">
        <f aca="false">SUM(H29:AQ29)</f>
        <v>35370000</v>
      </c>
      <c r="F29" s="45"/>
      <c r="G29" s="45"/>
      <c r="H29" s="64" t="n">
        <f aca="false">SUM(AS29:BD29)</f>
        <v>0</v>
      </c>
      <c r="I29" s="64" t="n">
        <f aca="false">SUM(BE29:BP29)</f>
        <v>162000</v>
      </c>
      <c r="J29" s="64" t="n">
        <f aca="false">SUM(BQ29:CB29)</f>
        <v>324000</v>
      </c>
      <c r="K29" s="64" t="n">
        <f aca="false">SUM(CC29:CN29)</f>
        <v>324000</v>
      </c>
      <c r="L29" s="64" t="n">
        <f aca="false">SUM(CO29:CZ29)</f>
        <v>1080000</v>
      </c>
      <c r="M29" s="64" t="n">
        <f aca="false">SUM(DA29:DL29)</f>
        <v>1080000</v>
      </c>
      <c r="N29" s="64" t="n">
        <f aca="false">SUM(DM29:DX29)</f>
        <v>1080000</v>
      </c>
      <c r="O29" s="64" t="n">
        <f aca="false">SUM(DY29:EJ29)</f>
        <v>1080000</v>
      </c>
      <c r="P29" s="64" t="n">
        <f aca="false">SUM(EK29:EV29)</f>
        <v>1080000</v>
      </c>
      <c r="Q29" s="64" t="n">
        <f aca="false">SUM(EW29:FH29)</f>
        <v>1080000</v>
      </c>
      <c r="R29" s="64" t="n">
        <f aca="false">SUM(FI29:FT29)</f>
        <v>1080000</v>
      </c>
      <c r="S29" s="64" t="n">
        <f aca="false">SUM(FU29:GF29)</f>
        <v>1080000</v>
      </c>
      <c r="T29" s="64" t="n">
        <f aca="false">SUM(GG29:GR29)</f>
        <v>1080000</v>
      </c>
      <c r="U29" s="64" t="n">
        <f aca="false">SUM(GS29:HD29)</f>
        <v>1080000</v>
      </c>
      <c r="V29" s="64" t="n">
        <f aca="false">SUM(HE29:HP29)</f>
        <v>1080000</v>
      </c>
      <c r="W29" s="64" t="n">
        <f aca="false">SUM(HQ29:IB29)</f>
        <v>1080000</v>
      </c>
      <c r="X29" s="64" t="n">
        <f aca="false">SUM(IC29:IN29)</f>
        <v>1080000</v>
      </c>
      <c r="Y29" s="64" t="n">
        <f aca="false">SUM(IO29:IZ29)</f>
        <v>1080000</v>
      </c>
      <c r="Z29" s="64" t="n">
        <f aca="false">SUM(JA29:JL29)</f>
        <v>1080000</v>
      </c>
      <c r="AA29" s="64" t="n">
        <f aca="false">SUM(JM29:JX29)</f>
        <v>1080000</v>
      </c>
      <c r="AB29" s="64" t="n">
        <f aca="false">SUM(JY29:KJ29)</f>
        <v>1080000</v>
      </c>
      <c r="AC29" s="64" t="n">
        <f aca="false">SUM(KK29:KV29)</f>
        <v>1080000</v>
      </c>
      <c r="AD29" s="64" t="n">
        <f aca="false">SUM(KW29:LH29)</f>
        <v>1080000</v>
      </c>
      <c r="AE29" s="64" t="n">
        <f aca="false">SUM(LI29:LT29)</f>
        <v>1080000</v>
      </c>
      <c r="AF29" s="64" t="n">
        <f aca="false">SUM(LU29:MF29)</f>
        <v>1080000</v>
      </c>
      <c r="AG29" s="64" t="n">
        <f aca="false">SUM(MG29:MR29)</f>
        <v>1080000</v>
      </c>
      <c r="AH29" s="64" t="n">
        <f aca="false">SUM(MS29:ND29)</f>
        <v>1080000</v>
      </c>
      <c r="AI29" s="64" t="n">
        <f aca="false">SUM(NE29:NP29)</f>
        <v>1080000</v>
      </c>
      <c r="AJ29" s="64" t="n">
        <f aca="false">SUM(NQ29:OB29)</f>
        <v>1080000</v>
      </c>
      <c r="AK29" s="64" t="n">
        <f aca="false">SUM(OC29:ON29)</f>
        <v>1080000</v>
      </c>
      <c r="AL29" s="64" t="n">
        <f aca="false">SUM(OO29:OZ29)</f>
        <v>1080000</v>
      </c>
      <c r="AM29" s="64" t="n">
        <f aca="false">SUM(PA29:PL29)</f>
        <v>1080000</v>
      </c>
      <c r="AN29" s="64" t="n">
        <f aca="false">SUM(PM29:PX29)</f>
        <v>1080000</v>
      </c>
      <c r="AO29" s="64" t="n">
        <f aca="false">SUM(PY29:QJ29)</f>
        <v>1080000</v>
      </c>
      <c r="AP29" s="64" t="n">
        <f aca="false">SUM(QK29:QV29)</f>
        <v>1080000</v>
      </c>
      <c r="AQ29" s="64" t="n">
        <f aca="false">SUM(QW29:RH29)</f>
        <v>1080000</v>
      </c>
      <c r="AR29" s="64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 t="n">
        <v>13500</v>
      </c>
      <c r="BF29" s="221" t="n">
        <v>13500</v>
      </c>
      <c r="BG29" s="221" t="n">
        <v>13500</v>
      </c>
      <c r="BH29" s="221" t="n">
        <v>13500</v>
      </c>
      <c r="BI29" s="221" t="n">
        <v>13500</v>
      </c>
      <c r="BJ29" s="221" t="n">
        <v>13500</v>
      </c>
      <c r="BK29" s="221" t="n">
        <v>13500</v>
      </c>
      <c r="BL29" s="221" t="n">
        <v>13500</v>
      </c>
      <c r="BM29" s="221" t="n">
        <v>13500</v>
      </c>
      <c r="BN29" s="221" t="n">
        <v>13500</v>
      </c>
      <c r="BO29" s="221" t="n">
        <v>13500</v>
      </c>
      <c r="BP29" s="221" t="n">
        <v>13500</v>
      </c>
      <c r="BQ29" s="221" t="n">
        <v>27000</v>
      </c>
      <c r="BR29" s="221" t="n">
        <v>27000</v>
      </c>
      <c r="BS29" s="221" t="n">
        <v>27000</v>
      </c>
      <c r="BT29" s="221" t="n">
        <v>27000</v>
      </c>
      <c r="BU29" s="221" t="n">
        <v>27000</v>
      </c>
      <c r="BV29" s="221" t="n">
        <v>27000</v>
      </c>
      <c r="BW29" s="221" t="n">
        <v>27000</v>
      </c>
      <c r="BX29" s="221" t="n">
        <v>27000</v>
      </c>
      <c r="BY29" s="221" t="n">
        <v>27000</v>
      </c>
      <c r="BZ29" s="221" t="n">
        <v>27000</v>
      </c>
      <c r="CA29" s="221" t="n">
        <v>27000</v>
      </c>
      <c r="CB29" s="221" t="n">
        <v>27000</v>
      </c>
      <c r="CC29" s="221" t="n">
        <v>27000</v>
      </c>
      <c r="CD29" s="221" t="n">
        <v>27000</v>
      </c>
      <c r="CE29" s="221" t="n">
        <v>27000</v>
      </c>
      <c r="CF29" s="221" t="n">
        <v>27000</v>
      </c>
      <c r="CG29" s="221" t="n">
        <v>27000</v>
      </c>
      <c r="CH29" s="221" t="n">
        <v>27000</v>
      </c>
      <c r="CI29" s="221" t="n">
        <v>27000</v>
      </c>
      <c r="CJ29" s="221" t="n">
        <v>27000</v>
      </c>
      <c r="CK29" s="221" t="n">
        <v>27000</v>
      </c>
      <c r="CL29" s="221" t="n">
        <v>27000</v>
      </c>
      <c r="CM29" s="221" t="n">
        <v>27000</v>
      </c>
      <c r="CN29" s="221" t="n">
        <v>27000</v>
      </c>
      <c r="CO29" s="221" t="n">
        <v>90000</v>
      </c>
      <c r="CP29" s="221" t="n">
        <v>90000</v>
      </c>
      <c r="CQ29" s="221" t="n">
        <v>90000</v>
      </c>
      <c r="CR29" s="221" t="n">
        <v>90000</v>
      </c>
      <c r="CS29" s="221" t="n">
        <v>90000</v>
      </c>
      <c r="CT29" s="221" t="n">
        <v>90000</v>
      </c>
      <c r="CU29" s="221" t="n">
        <v>90000</v>
      </c>
      <c r="CV29" s="221" t="n">
        <v>90000</v>
      </c>
      <c r="CW29" s="221" t="n">
        <v>90000</v>
      </c>
      <c r="CX29" s="221" t="n">
        <v>90000</v>
      </c>
      <c r="CY29" s="221" t="n">
        <v>90000</v>
      </c>
      <c r="CZ29" s="221" t="n">
        <v>90000</v>
      </c>
      <c r="DA29" s="221" t="n">
        <v>90000</v>
      </c>
      <c r="DB29" s="221" t="n">
        <v>90000</v>
      </c>
      <c r="DC29" s="221" t="n">
        <v>90000</v>
      </c>
      <c r="DD29" s="221" t="n">
        <v>90000</v>
      </c>
      <c r="DE29" s="221" t="n">
        <v>90000</v>
      </c>
      <c r="DF29" s="221" t="n">
        <v>90000</v>
      </c>
      <c r="DG29" s="221" t="n">
        <v>90000</v>
      </c>
      <c r="DH29" s="221" t="n">
        <v>90000</v>
      </c>
      <c r="DI29" s="221" t="n">
        <v>90000</v>
      </c>
      <c r="DJ29" s="221" t="n">
        <v>90000</v>
      </c>
      <c r="DK29" s="221" t="n">
        <v>90000</v>
      </c>
      <c r="DL29" s="221" t="n">
        <v>90000</v>
      </c>
      <c r="DM29" s="221" t="n">
        <v>90000</v>
      </c>
      <c r="DN29" s="221" t="n">
        <v>90000</v>
      </c>
      <c r="DO29" s="221" t="n">
        <v>90000</v>
      </c>
      <c r="DP29" s="221" t="n">
        <v>90000</v>
      </c>
      <c r="DQ29" s="221" t="n">
        <v>90000</v>
      </c>
      <c r="DR29" s="221" t="n">
        <v>90000</v>
      </c>
      <c r="DS29" s="221" t="n">
        <v>90000</v>
      </c>
      <c r="DT29" s="221" t="n">
        <v>90000</v>
      </c>
      <c r="DU29" s="221" t="n">
        <v>90000</v>
      </c>
      <c r="DV29" s="221" t="n">
        <v>90000</v>
      </c>
      <c r="DW29" s="221" t="n">
        <v>90000</v>
      </c>
      <c r="DX29" s="221" t="n">
        <v>90000</v>
      </c>
      <c r="DY29" s="221" t="n">
        <v>90000</v>
      </c>
      <c r="DZ29" s="221" t="n">
        <f aca="false">DY29</f>
        <v>90000</v>
      </c>
      <c r="EA29" s="221" t="n">
        <f aca="false">DZ29</f>
        <v>90000</v>
      </c>
      <c r="EB29" s="221" t="n">
        <f aca="false">EA29</f>
        <v>90000</v>
      </c>
      <c r="EC29" s="221" t="n">
        <f aca="false">EB29</f>
        <v>90000</v>
      </c>
      <c r="ED29" s="221" t="n">
        <f aca="false">EC29</f>
        <v>90000</v>
      </c>
      <c r="EE29" s="221" t="n">
        <f aca="false">ED29</f>
        <v>90000</v>
      </c>
      <c r="EF29" s="221" t="n">
        <f aca="false">EE29</f>
        <v>90000</v>
      </c>
      <c r="EG29" s="221" t="n">
        <f aca="false">EF29</f>
        <v>90000</v>
      </c>
      <c r="EH29" s="221" t="n">
        <f aca="false">EG29</f>
        <v>90000</v>
      </c>
      <c r="EI29" s="221" t="n">
        <f aca="false">EH29</f>
        <v>90000</v>
      </c>
      <c r="EJ29" s="221" t="n">
        <f aca="false">EI29</f>
        <v>90000</v>
      </c>
      <c r="EK29" s="221" t="n">
        <f aca="false">EJ29</f>
        <v>90000</v>
      </c>
      <c r="EL29" s="221" t="n">
        <f aca="false">EK29</f>
        <v>90000</v>
      </c>
      <c r="EM29" s="221" t="n">
        <f aca="false">EL29</f>
        <v>90000</v>
      </c>
      <c r="EN29" s="221" t="n">
        <f aca="false">EM29</f>
        <v>90000</v>
      </c>
      <c r="EO29" s="221" t="n">
        <f aca="false">EN29</f>
        <v>90000</v>
      </c>
      <c r="EP29" s="221" t="n">
        <f aca="false">EO29</f>
        <v>90000</v>
      </c>
      <c r="EQ29" s="221" t="n">
        <f aca="false">EP29</f>
        <v>90000</v>
      </c>
      <c r="ER29" s="221" t="n">
        <f aca="false">EQ29</f>
        <v>90000</v>
      </c>
      <c r="ES29" s="221" t="n">
        <f aca="false">ER29</f>
        <v>90000</v>
      </c>
      <c r="ET29" s="221" t="n">
        <f aca="false">ES29</f>
        <v>90000</v>
      </c>
      <c r="EU29" s="221" t="n">
        <f aca="false">ET29</f>
        <v>90000</v>
      </c>
      <c r="EV29" s="221" t="n">
        <f aca="false">EU29</f>
        <v>90000</v>
      </c>
      <c r="EW29" s="221" t="n">
        <f aca="false">EV29</f>
        <v>90000</v>
      </c>
      <c r="EX29" s="221" t="n">
        <f aca="false">EW29</f>
        <v>90000</v>
      </c>
      <c r="EY29" s="221" t="n">
        <f aca="false">EX29</f>
        <v>90000</v>
      </c>
      <c r="EZ29" s="221" t="n">
        <f aca="false">EY29</f>
        <v>90000</v>
      </c>
      <c r="FA29" s="221" t="n">
        <f aca="false">EZ29</f>
        <v>90000</v>
      </c>
      <c r="FB29" s="221" t="n">
        <f aca="false">FA29</f>
        <v>90000</v>
      </c>
      <c r="FC29" s="221" t="n">
        <f aca="false">FB29</f>
        <v>90000</v>
      </c>
      <c r="FD29" s="221" t="n">
        <f aca="false">FC29</f>
        <v>90000</v>
      </c>
      <c r="FE29" s="221" t="n">
        <f aca="false">FD29</f>
        <v>90000</v>
      </c>
      <c r="FF29" s="221" t="n">
        <f aca="false">FE29</f>
        <v>90000</v>
      </c>
      <c r="FG29" s="221" t="n">
        <f aca="false">FF29</f>
        <v>90000</v>
      </c>
      <c r="FH29" s="221" t="n">
        <f aca="false">FG29</f>
        <v>90000</v>
      </c>
      <c r="FI29" s="221" t="n">
        <f aca="false">FH29</f>
        <v>90000</v>
      </c>
      <c r="FJ29" s="221" t="n">
        <f aca="false">FI29</f>
        <v>90000</v>
      </c>
      <c r="FK29" s="221" t="n">
        <f aca="false">FJ29</f>
        <v>90000</v>
      </c>
      <c r="FL29" s="221" t="n">
        <f aca="false">FK29</f>
        <v>90000</v>
      </c>
      <c r="FM29" s="221" t="n">
        <f aca="false">FL29</f>
        <v>90000</v>
      </c>
      <c r="FN29" s="221" t="n">
        <f aca="false">FM29</f>
        <v>90000</v>
      </c>
      <c r="FO29" s="221" t="n">
        <f aca="false">FN29</f>
        <v>90000</v>
      </c>
      <c r="FP29" s="221" t="n">
        <f aca="false">FO29</f>
        <v>90000</v>
      </c>
      <c r="FQ29" s="221" t="n">
        <f aca="false">FP29</f>
        <v>90000</v>
      </c>
      <c r="FR29" s="221" t="n">
        <f aca="false">FQ29</f>
        <v>90000</v>
      </c>
      <c r="FS29" s="221" t="n">
        <f aca="false">FR29</f>
        <v>90000</v>
      </c>
      <c r="FT29" s="221" t="n">
        <f aca="false">FS29</f>
        <v>90000</v>
      </c>
      <c r="FU29" s="221" t="n">
        <f aca="false">FT29</f>
        <v>90000</v>
      </c>
      <c r="FV29" s="221" t="n">
        <f aca="false">FU29</f>
        <v>90000</v>
      </c>
      <c r="FW29" s="221" t="n">
        <f aca="false">FV29</f>
        <v>90000</v>
      </c>
      <c r="FX29" s="221" t="n">
        <f aca="false">FW29</f>
        <v>90000</v>
      </c>
      <c r="FY29" s="221" t="n">
        <f aca="false">FX29</f>
        <v>90000</v>
      </c>
      <c r="FZ29" s="221" t="n">
        <f aca="false">FY29</f>
        <v>90000</v>
      </c>
      <c r="GA29" s="221" t="n">
        <f aca="false">FZ29</f>
        <v>90000</v>
      </c>
      <c r="GB29" s="221" t="n">
        <f aca="false">GA29</f>
        <v>90000</v>
      </c>
      <c r="GC29" s="221" t="n">
        <f aca="false">GB29</f>
        <v>90000</v>
      </c>
      <c r="GD29" s="221" t="n">
        <f aca="false">GC29</f>
        <v>90000</v>
      </c>
      <c r="GE29" s="221" t="n">
        <f aca="false">GD29</f>
        <v>90000</v>
      </c>
      <c r="GF29" s="221" t="n">
        <f aca="false">GE29</f>
        <v>90000</v>
      </c>
      <c r="GG29" s="221" t="n">
        <f aca="false">GF29</f>
        <v>90000</v>
      </c>
      <c r="GH29" s="221" t="n">
        <f aca="false">GG29</f>
        <v>90000</v>
      </c>
      <c r="GI29" s="221" t="n">
        <f aca="false">GH29</f>
        <v>90000</v>
      </c>
      <c r="GJ29" s="221" t="n">
        <f aca="false">GI29</f>
        <v>90000</v>
      </c>
      <c r="GK29" s="221" t="n">
        <f aca="false">GJ29</f>
        <v>90000</v>
      </c>
      <c r="GL29" s="221" t="n">
        <f aca="false">GK29</f>
        <v>90000</v>
      </c>
      <c r="GM29" s="221" t="n">
        <f aca="false">GL29</f>
        <v>90000</v>
      </c>
      <c r="GN29" s="221" t="n">
        <f aca="false">GM29</f>
        <v>90000</v>
      </c>
      <c r="GO29" s="221" t="n">
        <f aca="false">GN29</f>
        <v>90000</v>
      </c>
      <c r="GP29" s="221" t="n">
        <f aca="false">GO29</f>
        <v>90000</v>
      </c>
      <c r="GQ29" s="221" t="n">
        <f aca="false">GP29</f>
        <v>90000</v>
      </c>
      <c r="GR29" s="221" t="n">
        <f aca="false">GQ29</f>
        <v>90000</v>
      </c>
      <c r="GS29" s="221" t="n">
        <f aca="false">GR29</f>
        <v>90000</v>
      </c>
      <c r="GT29" s="221" t="n">
        <f aca="false">GS29</f>
        <v>90000</v>
      </c>
      <c r="GU29" s="221" t="n">
        <f aca="false">GT29</f>
        <v>90000</v>
      </c>
      <c r="GV29" s="221" t="n">
        <f aca="false">GU29</f>
        <v>90000</v>
      </c>
      <c r="GW29" s="221" t="n">
        <f aca="false">GV29</f>
        <v>90000</v>
      </c>
      <c r="GX29" s="221" t="n">
        <f aca="false">GW29</f>
        <v>90000</v>
      </c>
      <c r="GY29" s="221" t="n">
        <f aca="false">GX29</f>
        <v>90000</v>
      </c>
      <c r="GZ29" s="221" t="n">
        <f aca="false">GY29</f>
        <v>90000</v>
      </c>
      <c r="HA29" s="221" t="n">
        <f aca="false">GZ29</f>
        <v>90000</v>
      </c>
      <c r="HB29" s="221" t="n">
        <f aca="false">HA29</f>
        <v>90000</v>
      </c>
      <c r="HC29" s="221" t="n">
        <f aca="false">HB29</f>
        <v>90000</v>
      </c>
      <c r="HD29" s="221" t="n">
        <f aca="false">HC29</f>
        <v>90000</v>
      </c>
      <c r="HE29" s="221" t="n">
        <f aca="false">HD29</f>
        <v>90000</v>
      </c>
      <c r="HF29" s="221" t="n">
        <f aca="false">HE29</f>
        <v>90000</v>
      </c>
      <c r="HG29" s="221" t="n">
        <f aca="false">HF29</f>
        <v>90000</v>
      </c>
      <c r="HH29" s="221" t="n">
        <f aca="false">HG29</f>
        <v>90000</v>
      </c>
      <c r="HI29" s="221" t="n">
        <f aca="false">HH29</f>
        <v>90000</v>
      </c>
      <c r="HJ29" s="221" t="n">
        <f aca="false">HI29</f>
        <v>90000</v>
      </c>
      <c r="HK29" s="221" t="n">
        <f aca="false">HJ29</f>
        <v>90000</v>
      </c>
      <c r="HL29" s="221" t="n">
        <f aca="false">HK29</f>
        <v>90000</v>
      </c>
      <c r="HM29" s="221" t="n">
        <f aca="false">HL29</f>
        <v>90000</v>
      </c>
      <c r="HN29" s="221" t="n">
        <f aca="false">HM29</f>
        <v>90000</v>
      </c>
      <c r="HO29" s="221" t="n">
        <f aca="false">HN29</f>
        <v>90000</v>
      </c>
      <c r="HP29" s="221" t="n">
        <f aca="false">HO29</f>
        <v>90000</v>
      </c>
      <c r="HQ29" s="221" t="n">
        <f aca="false">HP29</f>
        <v>90000</v>
      </c>
      <c r="HR29" s="221" t="n">
        <f aca="false">HQ29</f>
        <v>90000</v>
      </c>
      <c r="HS29" s="221" t="n">
        <f aca="false">HR29</f>
        <v>90000</v>
      </c>
      <c r="HT29" s="221" t="n">
        <f aca="false">HS29</f>
        <v>90000</v>
      </c>
      <c r="HU29" s="221" t="n">
        <f aca="false">HT29</f>
        <v>90000</v>
      </c>
      <c r="HV29" s="221" t="n">
        <f aca="false">HU29</f>
        <v>90000</v>
      </c>
      <c r="HW29" s="221" t="n">
        <f aca="false">HV29</f>
        <v>90000</v>
      </c>
      <c r="HX29" s="221" t="n">
        <f aca="false">HW29</f>
        <v>90000</v>
      </c>
      <c r="HY29" s="221" t="n">
        <f aca="false">HX29</f>
        <v>90000</v>
      </c>
      <c r="HZ29" s="221" t="n">
        <f aca="false">HY29</f>
        <v>90000</v>
      </c>
      <c r="IA29" s="221" t="n">
        <f aca="false">HZ29</f>
        <v>90000</v>
      </c>
      <c r="IB29" s="221" t="n">
        <f aca="false">IA29</f>
        <v>90000</v>
      </c>
      <c r="IC29" s="221" t="n">
        <f aca="false">IB29</f>
        <v>90000</v>
      </c>
      <c r="ID29" s="221" t="n">
        <f aca="false">IC29</f>
        <v>90000</v>
      </c>
      <c r="IE29" s="221" t="n">
        <f aca="false">ID29</f>
        <v>90000</v>
      </c>
      <c r="IF29" s="221" t="n">
        <f aca="false">IE29</f>
        <v>90000</v>
      </c>
      <c r="IG29" s="221" t="n">
        <f aca="false">IF29</f>
        <v>90000</v>
      </c>
      <c r="IH29" s="221" t="n">
        <f aca="false">IG29</f>
        <v>90000</v>
      </c>
      <c r="II29" s="221" t="n">
        <f aca="false">IH29</f>
        <v>90000</v>
      </c>
      <c r="IJ29" s="221" t="n">
        <f aca="false">II29</f>
        <v>90000</v>
      </c>
      <c r="IK29" s="221" t="n">
        <f aca="false">IJ29</f>
        <v>90000</v>
      </c>
      <c r="IL29" s="221" t="n">
        <f aca="false">IK29</f>
        <v>90000</v>
      </c>
      <c r="IM29" s="221" t="n">
        <f aca="false">IL29</f>
        <v>90000</v>
      </c>
      <c r="IN29" s="221" t="n">
        <f aca="false">IM29</f>
        <v>90000</v>
      </c>
      <c r="IO29" s="221" t="n">
        <f aca="false">IN29</f>
        <v>90000</v>
      </c>
      <c r="IP29" s="221" t="n">
        <f aca="false">IO29</f>
        <v>90000</v>
      </c>
      <c r="IQ29" s="221" t="n">
        <f aca="false">IP29</f>
        <v>90000</v>
      </c>
      <c r="IR29" s="221" t="n">
        <f aca="false">IQ29</f>
        <v>90000</v>
      </c>
      <c r="IS29" s="221" t="n">
        <f aca="false">IR29</f>
        <v>90000</v>
      </c>
      <c r="IT29" s="221" t="n">
        <f aca="false">IS29</f>
        <v>90000</v>
      </c>
      <c r="IU29" s="221" t="n">
        <f aca="false">IT29</f>
        <v>90000</v>
      </c>
      <c r="IV29" s="221" t="n">
        <f aca="false">IU29</f>
        <v>90000</v>
      </c>
      <c r="IW29" s="221" t="n">
        <f aca="false">IV29</f>
        <v>90000</v>
      </c>
      <c r="IX29" s="221" t="n">
        <f aca="false">IW29</f>
        <v>90000</v>
      </c>
      <c r="IY29" s="221" t="n">
        <f aca="false">IX29</f>
        <v>90000</v>
      </c>
      <c r="IZ29" s="221" t="n">
        <f aca="false">IY29</f>
        <v>90000</v>
      </c>
      <c r="JA29" s="221" t="n">
        <f aca="false">IZ29</f>
        <v>90000</v>
      </c>
      <c r="JB29" s="221" t="n">
        <f aca="false">JA29</f>
        <v>90000</v>
      </c>
      <c r="JC29" s="221" t="n">
        <f aca="false">JB29</f>
        <v>90000</v>
      </c>
      <c r="JD29" s="221" t="n">
        <f aca="false">JC29</f>
        <v>90000</v>
      </c>
      <c r="JE29" s="221" t="n">
        <f aca="false">JD29</f>
        <v>90000</v>
      </c>
      <c r="JF29" s="221" t="n">
        <f aca="false">JE29</f>
        <v>90000</v>
      </c>
      <c r="JG29" s="221" t="n">
        <f aca="false">JF29</f>
        <v>90000</v>
      </c>
      <c r="JH29" s="221" t="n">
        <f aca="false">JG29</f>
        <v>90000</v>
      </c>
      <c r="JI29" s="221" t="n">
        <f aca="false">JH29</f>
        <v>90000</v>
      </c>
      <c r="JJ29" s="221" t="n">
        <f aca="false">JI29</f>
        <v>90000</v>
      </c>
      <c r="JK29" s="221" t="n">
        <f aca="false">JJ29</f>
        <v>90000</v>
      </c>
      <c r="JL29" s="221" t="n">
        <f aca="false">JK29</f>
        <v>90000</v>
      </c>
      <c r="JM29" s="221" t="n">
        <f aca="false">JL29</f>
        <v>90000</v>
      </c>
      <c r="JN29" s="221" t="n">
        <f aca="false">JM29</f>
        <v>90000</v>
      </c>
      <c r="JO29" s="221" t="n">
        <f aca="false">JN29</f>
        <v>90000</v>
      </c>
      <c r="JP29" s="221" t="n">
        <f aca="false">JO29</f>
        <v>90000</v>
      </c>
      <c r="JQ29" s="221" t="n">
        <f aca="false">JP29</f>
        <v>90000</v>
      </c>
      <c r="JR29" s="221" t="n">
        <f aca="false">JQ29</f>
        <v>90000</v>
      </c>
      <c r="JS29" s="221" t="n">
        <f aca="false">JR29</f>
        <v>90000</v>
      </c>
      <c r="JT29" s="221" t="n">
        <f aca="false">JS29</f>
        <v>90000</v>
      </c>
      <c r="JU29" s="221" t="n">
        <f aca="false">JT29</f>
        <v>90000</v>
      </c>
      <c r="JV29" s="221" t="n">
        <f aca="false">JU29</f>
        <v>90000</v>
      </c>
      <c r="JW29" s="221" t="n">
        <f aca="false">JV29</f>
        <v>90000</v>
      </c>
      <c r="JX29" s="221" t="n">
        <f aca="false">JW29</f>
        <v>90000</v>
      </c>
      <c r="JY29" s="221" t="n">
        <f aca="false">JX29</f>
        <v>90000</v>
      </c>
      <c r="JZ29" s="221" t="n">
        <f aca="false">JY29</f>
        <v>90000</v>
      </c>
      <c r="KA29" s="221" t="n">
        <f aca="false">JZ29</f>
        <v>90000</v>
      </c>
      <c r="KB29" s="221" t="n">
        <f aca="false">KA29</f>
        <v>90000</v>
      </c>
      <c r="KC29" s="221" t="n">
        <f aca="false">KB29</f>
        <v>90000</v>
      </c>
      <c r="KD29" s="221" t="n">
        <f aca="false">KC29</f>
        <v>90000</v>
      </c>
      <c r="KE29" s="221" t="n">
        <f aca="false">KD29</f>
        <v>90000</v>
      </c>
      <c r="KF29" s="221" t="n">
        <f aca="false">KE29</f>
        <v>90000</v>
      </c>
      <c r="KG29" s="221" t="n">
        <f aca="false">KF29</f>
        <v>90000</v>
      </c>
      <c r="KH29" s="221" t="n">
        <f aca="false">KG29</f>
        <v>90000</v>
      </c>
      <c r="KI29" s="221" t="n">
        <f aca="false">KH29</f>
        <v>90000</v>
      </c>
      <c r="KJ29" s="221" t="n">
        <f aca="false">KI29</f>
        <v>90000</v>
      </c>
      <c r="KK29" s="221" t="n">
        <f aca="false">KJ29</f>
        <v>90000</v>
      </c>
      <c r="KL29" s="221" t="n">
        <f aca="false">KK29</f>
        <v>90000</v>
      </c>
      <c r="KM29" s="221" t="n">
        <f aca="false">KL29</f>
        <v>90000</v>
      </c>
      <c r="KN29" s="221" t="n">
        <f aca="false">KM29</f>
        <v>90000</v>
      </c>
      <c r="KO29" s="221" t="n">
        <f aca="false">KN29</f>
        <v>90000</v>
      </c>
      <c r="KP29" s="221" t="n">
        <f aca="false">KO29</f>
        <v>90000</v>
      </c>
      <c r="KQ29" s="221" t="n">
        <f aca="false">KP29</f>
        <v>90000</v>
      </c>
      <c r="KR29" s="221" t="n">
        <f aca="false">KQ29</f>
        <v>90000</v>
      </c>
      <c r="KS29" s="221" t="n">
        <f aca="false">KR29</f>
        <v>90000</v>
      </c>
      <c r="KT29" s="221" t="n">
        <f aca="false">KS29</f>
        <v>90000</v>
      </c>
      <c r="KU29" s="221" t="n">
        <f aca="false">KT29</f>
        <v>90000</v>
      </c>
      <c r="KV29" s="221" t="n">
        <f aca="false">KU29</f>
        <v>90000</v>
      </c>
      <c r="KW29" s="221" t="n">
        <f aca="false">KV29</f>
        <v>90000</v>
      </c>
      <c r="KX29" s="221" t="n">
        <f aca="false">KW29</f>
        <v>90000</v>
      </c>
      <c r="KY29" s="221" t="n">
        <f aca="false">KX29</f>
        <v>90000</v>
      </c>
      <c r="KZ29" s="221" t="n">
        <f aca="false">KY29</f>
        <v>90000</v>
      </c>
      <c r="LA29" s="221" t="n">
        <f aca="false">KZ29</f>
        <v>90000</v>
      </c>
      <c r="LB29" s="221" t="n">
        <f aca="false">LA29</f>
        <v>90000</v>
      </c>
      <c r="LC29" s="221" t="n">
        <f aca="false">LB29</f>
        <v>90000</v>
      </c>
      <c r="LD29" s="221" t="n">
        <f aca="false">LC29</f>
        <v>90000</v>
      </c>
      <c r="LE29" s="221" t="n">
        <f aca="false">LD29</f>
        <v>90000</v>
      </c>
      <c r="LF29" s="221" t="n">
        <f aca="false">LE29</f>
        <v>90000</v>
      </c>
      <c r="LG29" s="221" t="n">
        <f aca="false">LF29</f>
        <v>90000</v>
      </c>
      <c r="LH29" s="221" t="n">
        <f aca="false">LG29</f>
        <v>90000</v>
      </c>
      <c r="LI29" s="221" t="n">
        <f aca="false">LH29</f>
        <v>90000</v>
      </c>
      <c r="LJ29" s="221" t="n">
        <f aca="false">LI29</f>
        <v>90000</v>
      </c>
      <c r="LK29" s="221" t="n">
        <f aca="false">LJ29</f>
        <v>90000</v>
      </c>
      <c r="LL29" s="221" t="n">
        <f aca="false">LK29</f>
        <v>90000</v>
      </c>
      <c r="LM29" s="221" t="n">
        <f aca="false">LL29</f>
        <v>90000</v>
      </c>
      <c r="LN29" s="221" t="n">
        <f aca="false">LM29</f>
        <v>90000</v>
      </c>
      <c r="LO29" s="221" t="n">
        <f aca="false">LN29</f>
        <v>90000</v>
      </c>
      <c r="LP29" s="221" t="n">
        <f aca="false">LO29</f>
        <v>90000</v>
      </c>
      <c r="LQ29" s="221" t="n">
        <f aca="false">LP29</f>
        <v>90000</v>
      </c>
      <c r="LR29" s="221" t="n">
        <f aca="false">LQ29</f>
        <v>90000</v>
      </c>
      <c r="LS29" s="221" t="n">
        <f aca="false">LR29</f>
        <v>90000</v>
      </c>
      <c r="LT29" s="221" t="n">
        <f aca="false">LS29</f>
        <v>90000</v>
      </c>
      <c r="LU29" s="221" t="n">
        <f aca="false">LT29</f>
        <v>90000</v>
      </c>
      <c r="LV29" s="221" t="n">
        <f aca="false">LU29</f>
        <v>90000</v>
      </c>
      <c r="LW29" s="221" t="n">
        <f aca="false">LV29</f>
        <v>90000</v>
      </c>
      <c r="LX29" s="221" t="n">
        <f aca="false">LW29</f>
        <v>90000</v>
      </c>
      <c r="LY29" s="221" t="n">
        <f aca="false">LX29</f>
        <v>90000</v>
      </c>
      <c r="LZ29" s="221" t="n">
        <f aca="false">LY29</f>
        <v>90000</v>
      </c>
      <c r="MA29" s="221" t="n">
        <f aca="false">LZ29</f>
        <v>90000</v>
      </c>
      <c r="MB29" s="221" t="n">
        <f aca="false">MA29</f>
        <v>90000</v>
      </c>
      <c r="MC29" s="221" t="n">
        <f aca="false">MB29</f>
        <v>90000</v>
      </c>
      <c r="MD29" s="221" t="n">
        <f aca="false">MC29</f>
        <v>90000</v>
      </c>
      <c r="ME29" s="221" t="n">
        <f aca="false">MD29</f>
        <v>90000</v>
      </c>
      <c r="MF29" s="221" t="n">
        <f aca="false">ME29</f>
        <v>90000</v>
      </c>
      <c r="MG29" s="221" t="n">
        <f aca="false">MF29</f>
        <v>90000</v>
      </c>
      <c r="MH29" s="221" t="n">
        <f aca="false">MG29</f>
        <v>90000</v>
      </c>
      <c r="MI29" s="221" t="n">
        <f aca="false">MH29</f>
        <v>90000</v>
      </c>
      <c r="MJ29" s="221" t="n">
        <f aca="false">MI29</f>
        <v>90000</v>
      </c>
      <c r="MK29" s="221" t="n">
        <f aca="false">MJ29</f>
        <v>90000</v>
      </c>
      <c r="ML29" s="221" t="n">
        <f aca="false">MK29</f>
        <v>90000</v>
      </c>
      <c r="MM29" s="221" t="n">
        <f aca="false">ML29</f>
        <v>90000</v>
      </c>
      <c r="MN29" s="221" t="n">
        <f aca="false">MM29</f>
        <v>90000</v>
      </c>
      <c r="MO29" s="221" t="n">
        <f aca="false">MN29</f>
        <v>90000</v>
      </c>
      <c r="MP29" s="221" t="n">
        <f aca="false">MO29</f>
        <v>90000</v>
      </c>
      <c r="MQ29" s="221" t="n">
        <f aca="false">MP29</f>
        <v>90000</v>
      </c>
      <c r="MR29" s="221" t="n">
        <f aca="false">MQ29</f>
        <v>90000</v>
      </c>
      <c r="MS29" s="221" t="n">
        <f aca="false">MR29</f>
        <v>90000</v>
      </c>
      <c r="MT29" s="221" t="n">
        <f aca="false">MS29</f>
        <v>90000</v>
      </c>
      <c r="MU29" s="221" t="n">
        <f aca="false">MT29</f>
        <v>90000</v>
      </c>
      <c r="MV29" s="221" t="n">
        <f aca="false">MU29</f>
        <v>90000</v>
      </c>
      <c r="MW29" s="221" t="n">
        <f aca="false">MV29</f>
        <v>90000</v>
      </c>
      <c r="MX29" s="221" t="n">
        <f aca="false">MW29</f>
        <v>90000</v>
      </c>
      <c r="MY29" s="221" t="n">
        <f aca="false">MX29</f>
        <v>90000</v>
      </c>
      <c r="MZ29" s="221" t="n">
        <f aca="false">MY29</f>
        <v>90000</v>
      </c>
      <c r="NA29" s="221" t="n">
        <f aca="false">MZ29</f>
        <v>90000</v>
      </c>
      <c r="NB29" s="221" t="n">
        <f aca="false">NA29</f>
        <v>90000</v>
      </c>
      <c r="NC29" s="221" t="n">
        <f aca="false">NB29</f>
        <v>90000</v>
      </c>
      <c r="ND29" s="221" t="n">
        <f aca="false">NC29</f>
        <v>90000</v>
      </c>
      <c r="NE29" s="221" t="n">
        <f aca="false">ND29</f>
        <v>90000</v>
      </c>
      <c r="NF29" s="221" t="n">
        <f aca="false">NE29</f>
        <v>90000</v>
      </c>
      <c r="NG29" s="221" t="n">
        <f aca="false">NF29</f>
        <v>90000</v>
      </c>
      <c r="NH29" s="221" t="n">
        <f aca="false">NG29</f>
        <v>90000</v>
      </c>
      <c r="NI29" s="221" t="n">
        <f aca="false">NH29</f>
        <v>90000</v>
      </c>
      <c r="NJ29" s="221" t="n">
        <f aca="false">NI29</f>
        <v>90000</v>
      </c>
      <c r="NK29" s="221" t="n">
        <f aca="false">NJ29</f>
        <v>90000</v>
      </c>
      <c r="NL29" s="221" t="n">
        <f aca="false">NK29</f>
        <v>90000</v>
      </c>
      <c r="NM29" s="221" t="n">
        <f aca="false">NL29</f>
        <v>90000</v>
      </c>
      <c r="NN29" s="221" t="n">
        <f aca="false">NM29</f>
        <v>90000</v>
      </c>
      <c r="NO29" s="221" t="n">
        <f aca="false">NN29</f>
        <v>90000</v>
      </c>
      <c r="NP29" s="221" t="n">
        <f aca="false">NO29</f>
        <v>90000</v>
      </c>
      <c r="NQ29" s="221" t="n">
        <f aca="false">NP29</f>
        <v>90000</v>
      </c>
      <c r="NR29" s="221" t="n">
        <f aca="false">NQ29</f>
        <v>90000</v>
      </c>
      <c r="NS29" s="221" t="n">
        <f aca="false">NR29</f>
        <v>90000</v>
      </c>
      <c r="NT29" s="221" t="n">
        <f aca="false">NS29</f>
        <v>90000</v>
      </c>
      <c r="NU29" s="221" t="n">
        <f aca="false">NT29</f>
        <v>90000</v>
      </c>
      <c r="NV29" s="221" t="n">
        <f aca="false">NU29</f>
        <v>90000</v>
      </c>
      <c r="NW29" s="221" t="n">
        <f aca="false">NV29</f>
        <v>90000</v>
      </c>
      <c r="NX29" s="221" t="n">
        <f aca="false">NW29</f>
        <v>90000</v>
      </c>
      <c r="NY29" s="221" t="n">
        <f aca="false">NX29</f>
        <v>90000</v>
      </c>
      <c r="NZ29" s="221" t="n">
        <f aca="false">NY29</f>
        <v>90000</v>
      </c>
      <c r="OA29" s="221" t="n">
        <f aca="false">NZ29</f>
        <v>90000</v>
      </c>
      <c r="OB29" s="221" t="n">
        <f aca="false">OA29</f>
        <v>90000</v>
      </c>
      <c r="OC29" s="221" t="n">
        <f aca="false">OB29</f>
        <v>90000</v>
      </c>
      <c r="OD29" s="221" t="n">
        <f aca="false">OC29</f>
        <v>90000</v>
      </c>
      <c r="OE29" s="221" t="n">
        <f aca="false">OD29</f>
        <v>90000</v>
      </c>
      <c r="OF29" s="221" t="n">
        <f aca="false">OE29</f>
        <v>90000</v>
      </c>
      <c r="OG29" s="221" t="n">
        <f aca="false">OF29</f>
        <v>90000</v>
      </c>
      <c r="OH29" s="221" t="n">
        <f aca="false">OG29</f>
        <v>90000</v>
      </c>
      <c r="OI29" s="221" t="n">
        <f aca="false">OH29</f>
        <v>90000</v>
      </c>
      <c r="OJ29" s="221" t="n">
        <f aca="false">OI29</f>
        <v>90000</v>
      </c>
      <c r="OK29" s="221" t="n">
        <f aca="false">OJ29</f>
        <v>90000</v>
      </c>
      <c r="OL29" s="221" t="n">
        <f aca="false">OK29</f>
        <v>90000</v>
      </c>
      <c r="OM29" s="221" t="n">
        <f aca="false">OL29</f>
        <v>90000</v>
      </c>
      <c r="ON29" s="221" t="n">
        <f aca="false">OM29</f>
        <v>90000</v>
      </c>
      <c r="OO29" s="221" t="n">
        <f aca="false">ON29</f>
        <v>90000</v>
      </c>
      <c r="OP29" s="221" t="n">
        <f aca="false">OO29</f>
        <v>90000</v>
      </c>
      <c r="OQ29" s="221" t="n">
        <f aca="false">OP29</f>
        <v>90000</v>
      </c>
      <c r="OR29" s="221" t="n">
        <f aca="false">OQ29</f>
        <v>90000</v>
      </c>
      <c r="OS29" s="221" t="n">
        <f aca="false">OR29</f>
        <v>90000</v>
      </c>
      <c r="OT29" s="221" t="n">
        <f aca="false">OS29</f>
        <v>90000</v>
      </c>
      <c r="OU29" s="221" t="n">
        <f aca="false">OT29</f>
        <v>90000</v>
      </c>
      <c r="OV29" s="221" t="n">
        <f aca="false">OU29</f>
        <v>90000</v>
      </c>
      <c r="OW29" s="221" t="n">
        <f aca="false">OV29</f>
        <v>90000</v>
      </c>
      <c r="OX29" s="221" t="n">
        <f aca="false">OW29</f>
        <v>90000</v>
      </c>
      <c r="OY29" s="221" t="n">
        <f aca="false">OX29</f>
        <v>90000</v>
      </c>
      <c r="OZ29" s="221" t="n">
        <f aca="false">OY29</f>
        <v>90000</v>
      </c>
      <c r="PA29" s="221" t="n">
        <f aca="false">OZ29</f>
        <v>90000</v>
      </c>
      <c r="PB29" s="221" t="n">
        <f aca="false">PA29</f>
        <v>90000</v>
      </c>
      <c r="PC29" s="221" t="n">
        <f aca="false">PB29</f>
        <v>90000</v>
      </c>
      <c r="PD29" s="221" t="n">
        <f aca="false">PC29</f>
        <v>90000</v>
      </c>
      <c r="PE29" s="221" t="n">
        <f aca="false">PD29</f>
        <v>90000</v>
      </c>
      <c r="PF29" s="221" t="n">
        <f aca="false">PE29</f>
        <v>90000</v>
      </c>
      <c r="PG29" s="221" t="n">
        <f aca="false">PF29</f>
        <v>90000</v>
      </c>
      <c r="PH29" s="221" t="n">
        <f aca="false">PG29</f>
        <v>90000</v>
      </c>
      <c r="PI29" s="221" t="n">
        <f aca="false">PH29</f>
        <v>90000</v>
      </c>
      <c r="PJ29" s="221" t="n">
        <f aca="false">PI29</f>
        <v>90000</v>
      </c>
      <c r="PK29" s="221" t="n">
        <f aca="false">PJ29</f>
        <v>90000</v>
      </c>
      <c r="PL29" s="221" t="n">
        <f aca="false">PK29</f>
        <v>90000</v>
      </c>
      <c r="PM29" s="221" t="n">
        <f aca="false">PL29</f>
        <v>90000</v>
      </c>
      <c r="PN29" s="221" t="n">
        <f aca="false">PM29</f>
        <v>90000</v>
      </c>
      <c r="PO29" s="221" t="n">
        <f aca="false">PN29</f>
        <v>90000</v>
      </c>
      <c r="PP29" s="221" t="n">
        <f aca="false">PO29</f>
        <v>90000</v>
      </c>
      <c r="PQ29" s="221" t="n">
        <f aca="false">PP29</f>
        <v>90000</v>
      </c>
      <c r="PR29" s="221" t="n">
        <f aca="false">PQ29</f>
        <v>90000</v>
      </c>
      <c r="PS29" s="221" t="n">
        <f aca="false">PR29</f>
        <v>90000</v>
      </c>
      <c r="PT29" s="221" t="n">
        <f aca="false">PS29</f>
        <v>90000</v>
      </c>
      <c r="PU29" s="221" t="n">
        <f aca="false">PT29</f>
        <v>90000</v>
      </c>
      <c r="PV29" s="221" t="n">
        <f aca="false">PU29</f>
        <v>90000</v>
      </c>
      <c r="PW29" s="221" t="n">
        <f aca="false">PV29</f>
        <v>90000</v>
      </c>
      <c r="PX29" s="221" t="n">
        <f aca="false">PW29</f>
        <v>90000</v>
      </c>
      <c r="PY29" s="221" t="n">
        <f aca="false">PX29</f>
        <v>90000</v>
      </c>
      <c r="PZ29" s="221" t="n">
        <f aca="false">PY29</f>
        <v>90000</v>
      </c>
      <c r="QA29" s="221" t="n">
        <f aca="false">PZ29</f>
        <v>90000</v>
      </c>
      <c r="QB29" s="221" t="n">
        <f aca="false">QA29</f>
        <v>90000</v>
      </c>
      <c r="QC29" s="221" t="n">
        <f aca="false">QB29</f>
        <v>90000</v>
      </c>
      <c r="QD29" s="221" t="n">
        <f aca="false">QC29</f>
        <v>90000</v>
      </c>
      <c r="QE29" s="221" t="n">
        <f aca="false">QD29</f>
        <v>90000</v>
      </c>
      <c r="QF29" s="221" t="n">
        <f aca="false">QE29</f>
        <v>90000</v>
      </c>
      <c r="QG29" s="221" t="n">
        <f aca="false">QF29</f>
        <v>90000</v>
      </c>
      <c r="QH29" s="221" t="n">
        <f aca="false">QG29</f>
        <v>90000</v>
      </c>
      <c r="QI29" s="221" t="n">
        <f aca="false">QH29</f>
        <v>90000</v>
      </c>
      <c r="QJ29" s="221" t="n">
        <f aca="false">QI29</f>
        <v>90000</v>
      </c>
      <c r="QK29" s="221" t="n">
        <f aca="false">QJ29</f>
        <v>90000</v>
      </c>
      <c r="QL29" s="221" t="n">
        <f aca="false">QK29</f>
        <v>90000</v>
      </c>
      <c r="QM29" s="221" t="n">
        <f aca="false">QL29</f>
        <v>90000</v>
      </c>
      <c r="QN29" s="221" t="n">
        <f aca="false">QM29</f>
        <v>90000</v>
      </c>
      <c r="QO29" s="221" t="n">
        <f aca="false">QN29</f>
        <v>90000</v>
      </c>
      <c r="QP29" s="221" t="n">
        <f aca="false">QO29</f>
        <v>90000</v>
      </c>
      <c r="QQ29" s="221" t="n">
        <f aca="false">QP29</f>
        <v>90000</v>
      </c>
      <c r="QR29" s="221" t="n">
        <f aca="false">QQ29</f>
        <v>90000</v>
      </c>
      <c r="QS29" s="221" t="n">
        <f aca="false">QR29</f>
        <v>90000</v>
      </c>
      <c r="QT29" s="221" t="n">
        <f aca="false">QS29</f>
        <v>90000</v>
      </c>
      <c r="QU29" s="221" t="n">
        <f aca="false">QT29</f>
        <v>90000</v>
      </c>
      <c r="QV29" s="221" t="n">
        <f aca="false">QU29</f>
        <v>90000</v>
      </c>
      <c r="QW29" s="221" t="n">
        <f aca="false">QV29</f>
        <v>90000</v>
      </c>
      <c r="QX29" s="221" t="n">
        <f aca="false">QW29</f>
        <v>90000</v>
      </c>
      <c r="QY29" s="221" t="n">
        <f aca="false">QX29</f>
        <v>90000</v>
      </c>
      <c r="QZ29" s="221" t="n">
        <f aca="false">QY29</f>
        <v>90000</v>
      </c>
      <c r="RA29" s="221" t="n">
        <f aca="false">QZ29</f>
        <v>90000</v>
      </c>
      <c r="RB29" s="221" t="n">
        <f aca="false">RA29</f>
        <v>90000</v>
      </c>
      <c r="RC29" s="221" t="n">
        <f aca="false">RB29</f>
        <v>90000</v>
      </c>
      <c r="RD29" s="221" t="n">
        <f aca="false">RC29</f>
        <v>90000</v>
      </c>
      <c r="RE29" s="221" t="n">
        <f aca="false">RD29</f>
        <v>90000</v>
      </c>
      <c r="RF29" s="221" t="n">
        <f aca="false">RE29</f>
        <v>90000</v>
      </c>
      <c r="RG29" s="221" t="n">
        <f aca="false">RF29</f>
        <v>90000</v>
      </c>
      <c r="RH29" s="221" t="n">
        <f aca="false">RG29</f>
        <v>90000</v>
      </c>
    </row>
    <row r="30" customFormat="false" ht="15.75" hidden="false" customHeight="true" outlineLevel="0" collapsed="false">
      <c r="A30" s="44"/>
      <c r="B30" s="219" t="s">
        <v>189</v>
      </c>
      <c r="C30" s="205"/>
      <c r="D30" s="220"/>
      <c r="E30" s="76" t="n">
        <f aca="false">SUM(H30:AQ30)</f>
        <v>89849954.964</v>
      </c>
      <c r="F30" s="45"/>
      <c r="G30" s="45"/>
      <c r="H30" s="64" t="n">
        <f aca="false">SUM(AS30:BD30)</f>
        <v>0</v>
      </c>
      <c r="I30" s="64" t="n">
        <f aca="false">SUM(BE30:BP30)</f>
        <v>2567141.5704</v>
      </c>
      <c r="J30" s="64" t="n">
        <f aca="false">SUM(BQ30:CB30)</f>
        <v>2567141.5704</v>
      </c>
      <c r="K30" s="64" t="n">
        <f aca="false">SUM(CC30:CN30)</f>
        <v>2567141.5704</v>
      </c>
      <c r="L30" s="64" t="n">
        <f aca="false">SUM(CO30:CZ30)</f>
        <v>2567141.5704</v>
      </c>
      <c r="M30" s="64" t="n">
        <f aca="false">SUM(DA30:DL30)</f>
        <v>2567141.5704</v>
      </c>
      <c r="N30" s="64" t="n">
        <f aca="false">SUM(DM30:DX30)</f>
        <v>2567141.5704</v>
      </c>
      <c r="O30" s="64" t="n">
        <f aca="false">SUM(DY30:EJ30)</f>
        <v>2567141.5704</v>
      </c>
      <c r="P30" s="64" t="n">
        <f aca="false">SUM(EK30:EV30)</f>
        <v>2567141.5704</v>
      </c>
      <c r="Q30" s="64" t="n">
        <f aca="false">SUM(EW30:FH30)</f>
        <v>2567141.5704</v>
      </c>
      <c r="R30" s="64" t="n">
        <f aca="false">SUM(FI30:FT30)</f>
        <v>2567141.5704</v>
      </c>
      <c r="S30" s="64" t="n">
        <f aca="false">SUM(FU30:GF30)</f>
        <v>2567141.5704</v>
      </c>
      <c r="T30" s="64" t="n">
        <f aca="false">SUM(GG30:GR30)</f>
        <v>2567141.5704</v>
      </c>
      <c r="U30" s="64" t="n">
        <f aca="false">SUM(GS30:HD30)</f>
        <v>2567141.5704</v>
      </c>
      <c r="V30" s="64" t="n">
        <f aca="false">SUM(HE30:HP30)</f>
        <v>2567141.5704</v>
      </c>
      <c r="W30" s="64" t="n">
        <f aca="false">SUM(HQ30:IB30)</f>
        <v>2567141.5704</v>
      </c>
      <c r="X30" s="64" t="n">
        <f aca="false">SUM(IC30:IN30)</f>
        <v>2567141.5704</v>
      </c>
      <c r="Y30" s="64" t="n">
        <f aca="false">SUM(IO30:IZ30)</f>
        <v>2567141.5704</v>
      </c>
      <c r="Z30" s="64" t="n">
        <f aca="false">SUM(JA30:JL30)</f>
        <v>2567141.5704</v>
      </c>
      <c r="AA30" s="64" t="n">
        <f aca="false">SUM(JM30:JX30)</f>
        <v>2567141.5704</v>
      </c>
      <c r="AB30" s="64" t="n">
        <f aca="false">SUM(JY30:KJ30)</f>
        <v>2567141.5704</v>
      </c>
      <c r="AC30" s="64" t="n">
        <f aca="false">SUM(KK30:KV30)</f>
        <v>2567141.5704</v>
      </c>
      <c r="AD30" s="64" t="n">
        <f aca="false">SUM(KW30:LH30)</f>
        <v>2567141.5704</v>
      </c>
      <c r="AE30" s="64" t="n">
        <f aca="false">SUM(LI30:LT30)</f>
        <v>2567141.5704</v>
      </c>
      <c r="AF30" s="64" t="n">
        <f aca="false">SUM(LU30:MF30)</f>
        <v>2567141.5704</v>
      </c>
      <c r="AG30" s="64" t="n">
        <f aca="false">SUM(MG30:MR30)</f>
        <v>2567141.5704</v>
      </c>
      <c r="AH30" s="64" t="n">
        <f aca="false">SUM(MS30:ND30)</f>
        <v>2567141.5704</v>
      </c>
      <c r="AI30" s="64" t="n">
        <f aca="false">SUM(NE30:NP30)</f>
        <v>2567141.5704</v>
      </c>
      <c r="AJ30" s="64" t="n">
        <f aca="false">SUM(NQ30:OB30)</f>
        <v>2567141.5704</v>
      </c>
      <c r="AK30" s="64" t="n">
        <f aca="false">SUM(OC30:ON30)</f>
        <v>2567141.5704</v>
      </c>
      <c r="AL30" s="64" t="n">
        <f aca="false">SUM(OO30:OZ30)</f>
        <v>2567141.5704</v>
      </c>
      <c r="AM30" s="64" t="n">
        <f aca="false">SUM(PA30:PL30)</f>
        <v>2567141.5704</v>
      </c>
      <c r="AN30" s="64" t="n">
        <f aca="false">SUM(PM30:PX30)</f>
        <v>2567141.5704</v>
      </c>
      <c r="AO30" s="64" t="n">
        <f aca="false">SUM(PY30:QJ30)</f>
        <v>2567141.5704</v>
      </c>
      <c r="AP30" s="64" t="n">
        <f aca="false">SUM(QK30:QV30)</f>
        <v>2567141.5704</v>
      </c>
      <c r="AQ30" s="64" t="n">
        <f aca="false">SUM(QW30:RH30)</f>
        <v>2567141.5704</v>
      </c>
      <c r="AR30" s="64"/>
      <c r="AS30" s="222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 t="n">
        <f aca="false">2567141.57/12</f>
        <v>213928.4642</v>
      </c>
      <c r="BF30" s="221" t="n">
        <f aca="false">BE30</f>
        <v>213928.4642</v>
      </c>
      <c r="BG30" s="221" t="n">
        <f aca="false">BF30</f>
        <v>213928.4642</v>
      </c>
      <c r="BH30" s="221" t="n">
        <f aca="false">BG30</f>
        <v>213928.4642</v>
      </c>
      <c r="BI30" s="221" t="n">
        <f aca="false">BH30</f>
        <v>213928.4642</v>
      </c>
      <c r="BJ30" s="221" t="n">
        <f aca="false">BI30</f>
        <v>213928.4642</v>
      </c>
      <c r="BK30" s="221" t="n">
        <f aca="false">BJ30</f>
        <v>213928.4642</v>
      </c>
      <c r="BL30" s="221" t="n">
        <f aca="false">BK30</f>
        <v>213928.4642</v>
      </c>
      <c r="BM30" s="221" t="n">
        <f aca="false">BL30</f>
        <v>213928.4642</v>
      </c>
      <c r="BN30" s="221" t="n">
        <f aca="false">BM30</f>
        <v>213928.4642</v>
      </c>
      <c r="BO30" s="221" t="n">
        <f aca="false">BN30</f>
        <v>213928.4642</v>
      </c>
      <c r="BP30" s="221" t="n">
        <f aca="false">BO30</f>
        <v>213928.4642</v>
      </c>
      <c r="BQ30" s="221" t="n">
        <f aca="false">BP30</f>
        <v>213928.4642</v>
      </c>
      <c r="BR30" s="221" t="n">
        <f aca="false">BQ30</f>
        <v>213928.4642</v>
      </c>
      <c r="BS30" s="221" t="n">
        <f aca="false">BR30</f>
        <v>213928.4642</v>
      </c>
      <c r="BT30" s="221" t="n">
        <f aca="false">BS30</f>
        <v>213928.4642</v>
      </c>
      <c r="BU30" s="221" t="n">
        <f aca="false">BT30</f>
        <v>213928.4642</v>
      </c>
      <c r="BV30" s="221" t="n">
        <f aca="false">BU30</f>
        <v>213928.4642</v>
      </c>
      <c r="BW30" s="221" t="n">
        <f aca="false">BV30</f>
        <v>213928.4642</v>
      </c>
      <c r="BX30" s="221" t="n">
        <f aca="false">BW30</f>
        <v>213928.4642</v>
      </c>
      <c r="BY30" s="221" t="n">
        <f aca="false">BX30</f>
        <v>213928.4642</v>
      </c>
      <c r="BZ30" s="221" t="n">
        <f aca="false">BY30</f>
        <v>213928.4642</v>
      </c>
      <c r="CA30" s="221" t="n">
        <f aca="false">BZ30</f>
        <v>213928.4642</v>
      </c>
      <c r="CB30" s="221" t="n">
        <f aca="false">CA30</f>
        <v>213928.4642</v>
      </c>
      <c r="CC30" s="221" t="n">
        <f aca="false">CB30</f>
        <v>213928.4642</v>
      </c>
      <c r="CD30" s="221" t="n">
        <f aca="false">CC30</f>
        <v>213928.4642</v>
      </c>
      <c r="CE30" s="221" t="n">
        <f aca="false">CD30</f>
        <v>213928.4642</v>
      </c>
      <c r="CF30" s="221" t="n">
        <f aca="false">CE30</f>
        <v>213928.4642</v>
      </c>
      <c r="CG30" s="221" t="n">
        <f aca="false">CF30</f>
        <v>213928.4642</v>
      </c>
      <c r="CH30" s="221" t="n">
        <f aca="false">CG30</f>
        <v>213928.4642</v>
      </c>
      <c r="CI30" s="221" t="n">
        <f aca="false">CH30</f>
        <v>213928.4642</v>
      </c>
      <c r="CJ30" s="221" t="n">
        <f aca="false">CI30</f>
        <v>213928.4642</v>
      </c>
      <c r="CK30" s="221" t="n">
        <f aca="false">CJ30</f>
        <v>213928.4642</v>
      </c>
      <c r="CL30" s="221" t="n">
        <f aca="false">CK30</f>
        <v>213928.4642</v>
      </c>
      <c r="CM30" s="221" t="n">
        <f aca="false">CL30</f>
        <v>213928.4642</v>
      </c>
      <c r="CN30" s="221" t="n">
        <f aca="false">CM30</f>
        <v>213928.4642</v>
      </c>
      <c r="CO30" s="221" t="n">
        <f aca="false">2567141.57/12</f>
        <v>213928.4642</v>
      </c>
      <c r="CP30" s="221" t="n">
        <f aca="false">CO30</f>
        <v>213928.4642</v>
      </c>
      <c r="CQ30" s="221" t="n">
        <f aca="false">CP30</f>
        <v>213928.4642</v>
      </c>
      <c r="CR30" s="221" t="n">
        <f aca="false">CQ30</f>
        <v>213928.4642</v>
      </c>
      <c r="CS30" s="221" t="n">
        <f aca="false">CR30</f>
        <v>213928.4642</v>
      </c>
      <c r="CT30" s="221" t="n">
        <f aca="false">CS30</f>
        <v>213928.4642</v>
      </c>
      <c r="CU30" s="221" t="n">
        <f aca="false">CT30</f>
        <v>213928.4642</v>
      </c>
      <c r="CV30" s="221" t="n">
        <f aca="false">CU30</f>
        <v>213928.4642</v>
      </c>
      <c r="CW30" s="221" t="n">
        <f aca="false">CV30</f>
        <v>213928.4642</v>
      </c>
      <c r="CX30" s="221" t="n">
        <f aca="false">CW30</f>
        <v>213928.4642</v>
      </c>
      <c r="CY30" s="221" t="n">
        <f aca="false">CX30</f>
        <v>213928.4642</v>
      </c>
      <c r="CZ30" s="221" t="n">
        <f aca="false">CY30</f>
        <v>213928.4642</v>
      </c>
      <c r="DA30" s="221" t="n">
        <f aca="false">CZ30</f>
        <v>213928.4642</v>
      </c>
      <c r="DB30" s="221" t="n">
        <f aca="false">DA30</f>
        <v>213928.4642</v>
      </c>
      <c r="DC30" s="221" t="n">
        <f aca="false">DB30</f>
        <v>213928.4642</v>
      </c>
      <c r="DD30" s="221" t="n">
        <f aca="false">DC30</f>
        <v>213928.4642</v>
      </c>
      <c r="DE30" s="221" t="n">
        <f aca="false">DD30</f>
        <v>213928.4642</v>
      </c>
      <c r="DF30" s="221" t="n">
        <f aca="false">DE30</f>
        <v>213928.4642</v>
      </c>
      <c r="DG30" s="221" t="n">
        <f aca="false">DF30</f>
        <v>213928.4642</v>
      </c>
      <c r="DH30" s="221" t="n">
        <f aca="false">DG30</f>
        <v>213928.4642</v>
      </c>
      <c r="DI30" s="221" t="n">
        <f aca="false">DH30</f>
        <v>213928.4642</v>
      </c>
      <c r="DJ30" s="221" t="n">
        <f aca="false">DI30</f>
        <v>213928.4642</v>
      </c>
      <c r="DK30" s="221" t="n">
        <f aca="false">DJ30</f>
        <v>213928.4642</v>
      </c>
      <c r="DL30" s="221" t="n">
        <f aca="false">DK30</f>
        <v>213928.4642</v>
      </c>
      <c r="DM30" s="221" t="n">
        <f aca="false">DL30</f>
        <v>213928.4642</v>
      </c>
      <c r="DN30" s="221" t="n">
        <f aca="false">DM30</f>
        <v>213928.4642</v>
      </c>
      <c r="DO30" s="221" t="n">
        <f aca="false">DN30</f>
        <v>213928.4642</v>
      </c>
      <c r="DP30" s="221" t="n">
        <f aca="false">DO30</f>
        <v>213928.4642</v>
      </c>
      <c r="DQ30" s="221" t="n">
        <f aca="false">DP30</f>
        <v>213928.4642</v>
      </c>
      <c r="DR30" s="221" t="n">
        <f aca="false">DQ30</f>
        <v>213928.4642</v>
      </c>
      <c r="DS30" s="221" t="n">
        <f aca="false">DR30</f>
        <v>213928.4642</v>
      </c>
      <c r="DT30" s="221" t="n">
        <f aca="false">DS30</f>
        <v>213928.4642</v>
      </c>
      <c r="DU30" s="221" t="n">
        <f aca="false">DT30</f>
        <v>213928.4642</v>
      </c>
      <c r="DV30" s="221" t="n">
        <f aca="false">DU30</f>
        <v>213928.4642</v>
      </c>
      <c r="DW30" s="221" t="n">
        <f aca="false">DV30</f>
        <v>213928.4642</v>
      </c>
      <c r="DX30" s="221" t="n">
        <f aca="false">DW30</f>
        <v>213928.4642</v>
      </c>
      <c r="DY30" s="221" t="n">
        <f aca="false">DX30</f>
        <v>213928.4642</v>
      </c>
      <c r="DZ30" s="221" t="n">
        <f aca="false">DY30</f>
        <v>213928.4642</v>
      </c>
      <c r="EA30" s="221" t="n">
        <f aca="false">DZ30</f>
        <v>213928.4642</v>
      </c>
      <c r="EB30" s="221" t="n">
        <f aca="false">EA30</f>
        <v>213928.4642</v>
      </c>
      <c r="EC30" s="221" t="n">
        <f aca="false">EB30</f>
        <v>213928.4642</v>
      </c>
      <c r="ED30" s="221" t="n">
        <f aca="false">EC30</f>
        <v>213928.4642</v>
      </c>
      <c r="EE30" s="221" t="n">
        <f aca="false">ED30</f>
        <v>213928.4642</v>
      </c>
      <c r="EF30" s="221" t="n">
        <f aca="false">EE30</f>
        <v>213928.4642</v>
      </c>
      <c r="EG30" s="221" t="n">
        <f aca="false">EF30</f>
        <v>213928.4642</v>
      </c>
      <c r="EH30" s="221" t="n">
        <f aca="false">EG30</f>
        <v>213928.4642</v>
      </c>
      <c r="EI30" s="221" t="n">
        <f aca="false">EH30</f>
        <v>213928.4642</v>
      </c>
      <c r="EJ30" s="221" t="n">
        <f aca="false">EI30</f>
        <v>213928.4642</v>
      </c>
      <c r="EK30" s="221" t="n">
        <f aca="false">EJ30</f>
        <v>213928.4642</v>
      </c>
      <c r="EL30" s="221" t="n">
        <f aca="false">EK30</f>
        <v>213928.4642</v>
      </c>
      <c r="EM30" s="221" t="n">
        <f aca="false">EL30</f>
        <v>213928.4642</v>
      </c>
      <c r="EN30" s="221" t="n">
        <f aca="false">EM30</f>
        <v>213928.4642</v>
      </c>
      <c r="EO30" s="221" t="n">
        <f aca="false">EN30</f>
        <v>213928.4642</v>
      </c>
      <c r="EP30" s="221" t="n">
        <f aca="false">EO30</f>
        <v>213928.4642</v>
      </c>
      <c r="EQ30" s="221" t="n">
        <f aca="false">EP30</f>
        <v>213928.4642</v>
      </c>
      <c r="ER30" s="221" t="n">
        <f aca="false">EQ30</f>
        <v>213928.4642</v>
      </c>
      <c r="ES30" s="221" t="n">
        <f aca="false">ER30</f>
        <v>213928.4642</v>
      </c>
      <c r="ET30" s="221" t="n">
        <f aca="false">ES30</f>
        <v>213928.4642</v>
      </c>
      <c r="EU30" s="221" t="n">
        <f aca="false">ET30</f>
        <v>213928.4642</v>
      </c>
      <c r="EV30" s="221" t="n">
        <f aca="false">EU30</f>
        <v>213928.4642</v>
      </c>
      <c r="EW30" s="221" t="n">
        <f aca="false">EV30</f>
        <v>213928.4642</v>
      </c>
      <c r="EX30" s="221" t="n">
        <f aca="false">EW30</f>
        <v>213928.4642</v>
      </c>
      <c r="EY30" s="221" t="n">
        <f aca="false">EX30</f>
        <v>213928.4642</v>
      </c>
      <c r="EZ30" s="221" t="n">
        <f aca="false">EY30</f>
        <v>213928.4642</v>
      </c>
      <c r="FA30" s="221" t="n">
        <f aca="false">EZ30</f>
        <v>213928.4642</v>
      </c>
      <c r="FB30" s="221" t="n">
        <f aca="false">FA30</f>
        <v>213928.4642</v>
      </c>
      <c r="FC30" s="221" t="n">
        <f aca="false">FB30</f>
        <v>213928.4642</v>
      </c>
      <c r="FD30" s="221" t="n">
        <f aca="false">FC30</f>
        <v>213928.4642</v>
      </c>
      <c r="FE30" s="221" t="n">
        <f aca="false">FD30</f>
        <v>213928.4642</v>
      </c>
      <c r="FF30" s="221" t="n">
        <f aca="false">FE30</f>
        <v>213928.4642</v>
      </c>
      <c r="FG30" s="221" t="n">
        <f aca="false">FF30</f>
        <v>213928.4642</v>
      </c>
      <c r="FH30" s="221" t="n">
        <f aca="false">FG30</f>
        <v>213928.4642</v>
      </c>
      <c r="FI30" s="221" t="n">
        <f aca="false">FH30</f>
        <v>213928.4642</v>
      </c>
      <c r="FJ30" s="221" t="n">
        <f aca="false">FI30</f>
        <v>213928.4642</v>
      </c>
      <c r="FK30" s="221" t="n">
        <f aca="false">FJ30</f>
        <v>213928.4642</v>
      </c>
      <c r="FL30" s="221" t="n">
        <f aca="false">FK30</f>
        <v>213928.4642</v>
      </c>
      <c r="FM30" s="221" t="n">
        <f aca="false">FL30</f>
        <v>213928.4642</v>
      </c>
      <c r="FN30" s="221" t="n">
        <f aca="false">FM30</f>
        <v>213928.4642</v>
      </c>
      <c r="FO30" s="221" t="n">
        <f aca="false">FN30</f>
        <v>213928.4642</v>
      </c>
      <c r="FP30" s="221" t="n">
        <f aca="false">FO30</f>
        <v>213928.4642</v>
      </c>
      <c r="FQ30" s="221" t="n">
        <f aca="false">FP30</f>
        <v>213928.4642</v>
      </c>
      <c r="FR30" s="221" t="n">
        <f aca="false">FQ30</f>
        <v>213928.4642</v>
      </c>
      <c r="FS30" s="221" t="n">
        <f aca="false">FR30</f>
        <v>213928.4642</v>
      </c>
      <c r="FT30" s="221" t="n">
        <f aca="false">FS30</f>
        <v>213928.4642</v>
      </c>
      <c r="FU30" s="221" t="n">
        <f aca="false">FT30</f>
        <v>213928.4642</v>
      </c>
      <c r="FV30" s="221" t="n">
        <f aca="false">FU30</f>
        <v>213928.4642</v>
      </c>
      <c r="FW30" s="221" t="n">
        <f aca="false">FV30</f>
        <v>213928.4642</v>
      </c>
      <c r="FX30" s="221" t="n">
        <f aca="false">FW30</f>
        <v>213928.4642</v>
      </c>
      <c r="FY30" s="221" t="n">
        <f aca="false">FX30</f>
        <v>213928.4642</v>
      </c>
      <c r="FZ30" s="221" t="n">
        <f aca="false">FY30</f>
        <v>213928.4642</v>
      </c>
      <c r="GA30" s="221" t="n">
        <f aca="false">FZ30</f>
        <v>213928.4642</v>
      </c>
      <c r="GB30" s="221" t="n">
        <f aca="false">GA30</f>
        <v>213928.4642</v>
      </c>
      <c r="GC30" s="221" t="n">
        <f aca="false">GB30</f>
        <v>213928.4642</v>
      </c>
      <c r="GD30" s="221" t="n">
        <f aca="false">GC30</f>
        <v>213928.4642</v>
      </c>
      <c r="GE30" s="221" t="n">
        <f aca="false">GD30</f>
        <v>213928.4642</v>
      </c>
      <c r="GF30" s="221" t="n">
        <f aca="false">GE30</f>
        <v>213928.4642</v>
      </c>
      <c r="GG30" s="221" t="n">
        <f aca="false">GF30</f>
        <v>213928.4642</v>
      </c>
      <c r="GH30" s="221" t="n">
        <f aca="false">GG30</f>
        <v>213928.4642</v>
      </c>
      <c r="GI30" s="221" t="n">
        <f aca="false">GH30</f>
        <v>213928.4642</v>
      </c>
      <c r="GJ30" s="221" t="n">
        <f aca="false">GI30</f>
        <v>213928.4642</v>
      </c>
      <c r="GK30" s="221" t="n">
        <f aca="false">GJ30</f>
        <v>213928.4642</v>
      </c>
      <c r="GL30" s="221" t="n">
        <f aca="false">GK30</f>
        <v>213928.4642</v>
      </c>
      <c r="GM30" s="221" t="n">
        <f aca="false">GL30</f>
        <v>213928.4642</v>
      </c>
      <c r="GN30" s="221" t="n">
        <f aca="false">GM30</f>
        <v>213928.4642</v>
      </c>
      <c r="GO30" s="221" t="n">
        <f aca="false">GN30</f>
        <v>213928.4642</v>
      </c>
      <c r="GP30" s="221" t="n">
        <f aca="false">GO30</f>
        <v>213928.4642</v>
      </c>
      <c r="GQ30" s="221" t="n">
        <f aca="false">GP30</f>
        <v>213928.4642</v>
      </c>
      <c r="GR30" s="221" t="n">
        <f aca="false">GQ30</f>
        <v>213928.4642</v>
      </c>
      <c r="GS30" s="221" t="n">
        <f aca="false">GR30</f>
        <v>213928.4642</v>
      </c>
      <c r="GT30" s="221" t="n">
        <f aca="false">GS30</f>
        <v>213928.4642</v>
      </c>
      <c r="GU30" s="221" t="n">
        <f aca="false">GT30</f>
        <v>213928.4642</v>
      </c>
      <c r="GV30" s="221" t="n">
        <f aca="false">GU30</f>
        <v>213928.4642</v>
      </c>
      <c r="GW30" s="221" t="n">
        <f aca="false">GV30</f>
        <v>213928.4642</v>
      </c>
      <c r="GX30" s="221" t="n">
        <f aca="false">GW30</f>
        <v>213928.4642</v>
      </c>
      <c r="GY30" s="221" t="n">
        <f aca="false">GX30</f>
        <v>213928.4642</v>
      </c>
      <c r="GZ30" s="221" t="n">
        <f aca="false">GY30</f>
        <v>213928.4642</v>
      </c>
      <c r="HA30" s="221" t="n">
        <f aca="false">GZ30</f>
        <v>213928.4642</v>
      </c>
      <c r="HB30" s="221" t="n">
        <f aca="false">HA30</f>
        <v>213928.4642</v>
      </c>
      <c r="HC30" s="221" t="n">
        <f aca="false">HB30</f>
        <v>213928.4642</v>
      </c>
      <c r="HD30" s="221" t="n">
        <f aca="false">HC30</f>
        <v>213928.4642</v>
      </c>
      <c r="HE30" s="221" t="n">
        <f aca="false">HD30</f>
        <v>213928.4642</v>
      </c>
      <c r="HF30" s="221" t="n">
        <f aca="false">HE30</f>
        <v>213928.4642</v>
      </c>
      <c r="HG30" s="221" t="n">
        <f aca="false">HF30</f>
        <v>213928.4642</v>
      </c>
      <c r="HH30" s="221" t="n">
        <f aca="false">HG30</f>
        <v>213928.4642</v>
      </c>
      <c r="HI30" s="221" t="n">
        <f aca="false">HH30</f>
        <v>213928.4642</v>
      </c>
      <c r="HJ30" s="221" t="n">
        <f aca="false">HI30</f>
        <v>213928.4642</v>
      </c>
      <c r="HK30" s="221" t="n">
        <f aca="false">HJ30</f>
        <v>213928.4642</v>
      </c>
      <c r="HL30" s="221" t="n">
        <f aca="false">HK30</f>
        <v>213928.4642</v>
      </c>
      <c r="HM30" s="221" t="n">
        <f aca="false">HL30</f>
        <v>213928.4642</v>
      </c>
      <c r="HN30" s="221" t="n">
        <f aca="false">HM30</f>
        <v>213928.4642</v>
      </c>
      <c r="HO30" s="221" t="n">
        <f aca="false">HN30</f>
        <v>213928.4642</v>
      </c>
      <c r="HP30" s="221" t="n">
        <f aca="false">HO30</f>
        <v>213928.4642</v>
      </c>
      <c r="HQ30" s="221" t="n">
        <f aca="false">HP30</f>
        <v>213928.4642</v>
      </c>
      <c r="HR30" s="221" t="n">
        <f aca="false">HQ30</f>
        <v>213928.4642</v>
      </c>
      <c r="HS30" s="221" t="n">
        <f aca="false">HR30</f>
        <v>213928.4642</v>
      </c>
      <c r="HT30" s="221" t="n">
        <f aca="false">HS30</f>
        <v>213928.4642</v>
      </c>
      <c r="HU30" s="221" t="n">
        <f aca="false">HT30</f>
        <v>213928.4642</v>
      </c>
      <c r="HV30" s="221" t="n">
        <f aca="false">HU30</f>
        <v>213928.4642</v>
      </c>
      <c r="HW30" s="221" t="n">
        <f aca="false">HV30</f>
        <v>213928.4642</v>
      </c>
      <c r="HX30" s="221" t="n">
        <f aca="false">HW30</f>
        <v>213928.4642</v>
      </c>
      <c r="HY30" s="221" t="n">
        <f aca="false">HX30</f>
        <v>213928.4642</v>
      </c>
      <c r="HZ30" s="221" t="n">
        <f aca="false">HY30</f>
        <v>213928.4642</v>
      </c>
      <c r="IA30" s="221" t="n">
        <f aca="false">HZ30</f>
        <v>213928.4642</v>
      </c>
      <c r="IB30" s="221" t="n">
        <f aca="false">IA30</f>
        <v>213928.4642</v>
      </c>
      <c r="IC30" s="221" t="n">
        <f aca="false">IB30</f>
        <v>213928.4642</v>
      </c>
      <c r="ID30" s="221" t="n">
        <f aca="false">IC30</f>
        <v>213928.4642</v>
      </c>
      <c r="IE30" s="221" t="n">
        <f aca="false">ID30</f>
        <v>213928.4642</v>
      </c>
      <c r="IF30" s="221" t="n">
        <f aca="false">IE30</f>
        <v>213928.4642</v>
      </c>
      <c r="IG30" s="221" t="n">
        <f aca="false">IF30</f>
        <v>213928.4642</v>
      </c>
      <c r="IH30" s="221" t="n">
        <f aca="false">IG30</f>
        <v>213928.4642</v>
      </c>
      <c r="II30" s="221" t="n">
        <f aca="false">IH30</f>
        <v>213928.4642</v>
      </c>
      <c r="IJ30" s="221" t="n">
        <f aca="false">II30</f>
        <v>213928.4642</v>
      </c>
      <c r="IK30" s="221" t="n">
        <f aca="false">IJ30</f>
        <v>213928.4642</v>
      </c>
      <c r="IL30" s="221" t="n">
        <f aca="false">IK30</f>
        <v>213928.4642</v>
      </c>
      <c r="IM30" s="221" t="n">
        <f aca="false">IL30</f>
        <v>213928.4642</v>
      </c>
      <c r="IN30" s="221" t="n">
        <f aca="false">IM30</f>
        <v>213928.4642</v>
      </c>
      <c r="IO30" s="221" t="n">
        <f aca="false">IN30</f>
        <v>213928.4642</v>
      </c>
      <c r="IP30" s="221" t="n">
        <f aca="false">IO30</f>
        <v>213928.4642</v>
      </c>
      <c r="IQ30" s="221" t="n">
        <f aca="false">IP30</f>
        <v>213928.4642</v>
      </c>
      <c r="IR30" s="221" t="n">
        <f aca="false">IQ30</f>
        <v>213928.4642</v>
      </c>
      <c r="IS30" s="221" t="n">
        <f aca="false">IR30</f>
        <v>213928.4642</v>
      </c>
      <c r="IT30" s="221" t="n">
        <f aca="false">IS30</f>
        <v>213928.4642</v>
      </c>
      <c r="IU30" s="221" t="n">
        <f aca="false">IT30</f>
        <v>213928.4642</v>
      </c>
      <c r="IV30" s="221" t="n">
        <f aca="false">IU30</f>
        <v>213928.4642</v>
      </c>
      <c r="IW30" s="221" t="n">
        <f aca="false">IV30</f>
        <v>213928.4642</v>
      </c>
      <c r="IX30" s="221" t="n">
        <f aca="false">IW30</f>
        <v>213928.4642</v>
      </c>
      <c r="IY30" s="221" t="n">
        <f aca="false">IX30</f>
        <v>213928.4642</v>
      </c>
      <c r="IZ30" s="221" t="n">
        <f aca="false">IY30</f>
        <v>213928.4642</v>
      </c>
      <c r="JA30" s="221" t="n">
        <f aca="false">IZ30</f>
        <v>213928.4642</v>
      </c>
      <c r="JB30" s="221" t="n">
        <f aca="false">JA30</f>
        <v>213928.4642</v>
      </c>
      <c r="JC30" s="221" t="n">
        <f aca="false">JB30</f>
        <v>213928.4642</v>
      </c>
      <c r="JD30" s="221" t="n">
        <f aca="false">JC30</f>
        <v>213928.4642</v>
      </c>
      <c r="JE30" s="221" t="n">
        <f aca="false">JD30</f>
        <v>213928.4642</v>
      </c>
      <c r="JF30" s="221" t="n">
        <f aca="false">JE30</f>
        <v>213928.4642</v>
      </c>
      <c r="JG30" s="221" t="n">
        <f aca="false">JF30</f>
        <v>213928.4642</v>
      </c>
      <c r="JH30" s="221" t="n">
        <f aca="false">JG30</f>
        <v>213928.4642</v>
      </c>
      <c r="JI30" s="221" t="n">
        <f aca="false">JH30</f>
        <v>213928.4642</v>
      </c>
      <c r="JJ30" s="221" t="n">
        <f aca="false">JI30</f>
        <v>213928.4642</v>
      </c>
      <c r="JK30" s="221" t="n">
        <f aca="false">JJ30</f>
        <v>213928.4642</v>
      </c>
      <c r="JL30" s="221" t="n">
        <f aca="false">JK30</f>
        <v>213928.4642</v>
      </c>
      <c r="JM30" s="221" t="n">
        <f aca="false">JL30</f>
        <v>213928.4642</v>
      </c>
      <c r="JN30" s="221" t="n">
        <f aca="false">JM30</f>
        <v>213928.4642</v>
      </c>
      <c r="JO30" s="221" t="n">
        <f aca="false">JN30</f>
        <v>213928.4642</v>
      </c>
      <c r="JP30" s="221" t="n">
        <f aca="false">JO30</f>
        <v>213928.4642</v>
      </c>
      <c r="JQ30" s="221" t="n">
        <f aca="false">JP30</f>
        <v>213928.4642</v>
      </c>
      <c r="JR30" s="221" t="n">
        <f aca="false">JQ30</f>
        <v>213928.4642</v>
      </c>
      <c r="JS30" s="221" t="n">
        <f aca="false">JR30</f>
        <v>213928.4642</v>
      </c>
      <c r="JT30" s="221" t="n">
        <f aca="false">JS30</f>
        <v>213928.4642</v>
      </c>
      <c r="JU30" s="221" t="n">
        <f aca="false">JT30</f>
        <v>213928.4642</v>
      </c>
      <c r="JV30" s="221" t="n">
        <f aca="false">JU30</f>
        <v>213928.4642</v>
      </c>
      <c r="JW30" s="221" t="n">
        <f aca="false">JV30</f>
        <v>213928.4642</v>
      </c>
      <c r="JX30" s="221" t="n">
        <f aca="false">JW30</f>
        <v>213928.4642</v>
      </c>
      <c r="JY30" s="221" t="n">
        <f aca="false">JX30</f>
        <v>213928.4642</v>
      </c>
      <c r="JZ30" s="221" t="n">
        <f aca="false">JY30</f>
        <v>213928.4642</v>
      </c>
      <c r="KA30" s="221" t="n">
        <f aca="false">JZ30</f>
        <v>213928.4642</v>
      </c>
      <c r="KB30" s="221" t="n">
        <f aca="false">KA30</f>
        <v>213928.4642</v>
      </c>
      <c r="KC30" s="221" t="n">
        <f aca="false">KB30</f>
        <v>213928.4642</v>
      </c>
      <c r="KD30" s="221" t="n">
        <f aca="false">KC30</f>
        <v>213928.4642</v>
      </c>
      <c r="KE30" s="221" t="n">
        <f aca="false">KD30</f>
        <v>213928.4642</v>
      </c>
      <c r="KF30" s="221" t="n">
        <f aca="false">KE30</f>
        <v>213928.4642</v>
      </c>
      <c r="KG30" s="221" t="n">
        <f aca="false">KF30</f>
        <v>213928.4642</v>
      </c>
      <c r="KH30" s="221" t="n">
        <f aca="false">KG30</f>
        <v>213928.4642</v>
      </c>
      <c r="KI30" s="221" t="n">
        <f aca="false">KH30</f>
        <v>213928.4642</v>
      </c>
      <c r="KJ30" s="221" t="n">
        <f aca="false">KI30</f>
        <v>213928.4642</v>
      </c>
      <c r="KK30" s="221" t="n">
        <f aca="false">KJ30</f>
        <v>213928.4642</v>
      </c>
      <c r="KL30" s="221" t="n">
        <f aca="false">KK30</f>
        <v>213928.4642</v>
      </c>
      <c r="KM30" s="221" t="n">
        <f aca="false">KL30</f>
        <v>213928.4642</v>
      </c>
      <c r="KN30" s="221" t="n">
        <f aca="false">KM30</f>
        <v>213928.4642</v>
      </c>
      <c r="KO30" s="221" t="n">
        <f aca="false">KN30</f>
        <v>213928.4642</v>
      </c>
      <c r="KP30" s="221" t="n">
        <f aca="false">KO30</f>
        <v>213928.4642</v>
      </c>
      <c r="KQ30" s="221" t="n">
        <f aca="false">KP30</f>
        <v>213928.4642</v>
      </c>
      <c r="KR30" s="221" t="n">
        <f aca="false">KQ30</f>
        <v>213928.4642</v>
      </c>
      <c r="KS30" s="221" t="n">
        <f aca="false">KR30</f>
        <v>213928.4642</v>
      </c>
      <c r="KT30" s="221" t="n">
        <f aca="false">KS30</f>
        <v>213928.4642</v>
      </c>
      <c r="KU30" s="221" t="n">
        <f aca="false">KT30</f>
        <v>213928.4642</v>
      </c>
      <c r="KV30" s="221" t="n">
        <f aca="false">KU30</f>
        <v>213928.4642</v>
      </c>
      <c r="KW30" s="221" t="n">
        <f aca="false">KV30</f>
        <v>213928.4642</v>
      </c>
      <c r="KX30" s="221" t="n">
        <f aca="false">KW30</f>
        <v>213928.4642</v>
      </c>
      <c r="KY30" s="221" t="n">
        <f aca="false">KX30</f>
        <v>213928.4642</v>
      </c>
      <c r="KZ30" s="221" t="n">
        <f aca="false">KY30</f>
        <v>213928.4642</v>
      </c>
      <c r="LA30" s="221" t="n">
        <f aca="false">KZ30</f>
        <v>213928.4642</v>
      </c>
      <c r="LB30" s="221" t="n">
        <f aca="false">LA30</f>
        <v>213928.4642</v>
      </c>
      <c r="LC30" s="221" t="n">
        <f aca="false">LB30</f>
        <v>213928.4642</v>
      </c>
      <c r="LD30" s="221" t="n">
        <f aca="false">LC30</f>
        <v>213928.4642</v>
      </c>
      <c r="LE30" s="221" t="n">
        <f aca="false">LD30</f>
        <v>213928.4642</v>
      </c>
      <c r="LF30" s="221" t="n">
        <f aca="false">LE30</f>
        <v>213928.4642</v>
      </c>
      <c r="LG30" s="221" t="n">
        <f aca="false">LF30</f>
        <v>213928.4642</v>
      </c>
      <c r="LH30" s="221" t="n">
        <f aca="false">LG30</f>
        <v>213928.4642</v>
      </c>
      <c r="LI30" s="221" t="n">
        <f aca="false">LH30</f>
        <v>213928.4642</v>
      </c>
      <c r="LJ30" s="221" t="n">
        <f aca="false">LI30</f>
        <v>213928.4642</v>
      </c>
      <c r="LK30" s="221" t="n">
        <f aca="false">LJ30</f>
        <v>213928.4642</v>
      </c>
      <c r="LL30" s="221" t="n">
        <f aca="false">LK30</f>
        <v>213928.4642</v>
      </c>
      <c r="LM30" s="221" t="n">
        <f aca="false">LL30</f>
        <v>213928.4642</v>
      </c>
      <c r="LN30" s="221" t="n">
        <f aca="false">LM30</f>
        <v>213928.4642</v>
      </c>
      <c r="LO30" s="221" t="n">
        <f aca="false">LN30</f>
        <v>213928.4642</v>
      </c>
      <c r="LP30" s="221" t="n">
        <f aca="false">LO30</f>
        <v>213928.4642</v>
      </c>
      <c r="LQ30" s="221" t="n">
        <f aca="false">LP30</f>
        <v>213928.4642</v>
      </c>
      <c r="LR30" s="221" t="n">
        <f aca="false">LQ30</f>
        <v>213928.4642</v>
      </c>
      <c r="LS30" s="221" t="n">
        <f aca="false">LR30</f>
        <v>213928.4642</v>
      </c>
      <c r="LT30" s="221" t="n">
        <f aca="false">LS30</f>
        <v>213928.4642</v>
      </c>
      <c r="LU30" s="221" t="n">
        <f aca="false">LT30</f>
        <v>213928.4642</v>
      </c>
      <c r="LV30" s="221" t="n">
        <f aca="false">LU30</f>
        <v>213928.4642</v>
      </c>
      <c r="LW30" s="221" t="n">
        <f aca="false">LV30</f>
        <v>213928.4642</v>
      </c>
      <c r="LX30" s="221" t="n">
        <f aca="false">LW30</f>
        <v>213928.4642</v>
      </c>
      <c r="LY30" s="221" t="n">
        <f aca="false">LX30</f>
        <v>213928.4642</v>
      </c>
      <c r="LZ30" s="221" t="n">
        <f aca="false">LY30</f>
        <v>213928.4642</v>
      </c>
      <c r="MA30" s="221" t="n">
        <f aca="false">LZ30</f>
        <v>213928.4642</v>
      </c>
      <c r="MB30" s="221" t="n">
        <f aca="false">MA30</f>
        <v>213928.4642</v>
      </c>
      <c r="MC30" s="221" t="n">
        <f aca="false">MB30</f>
        <v>213928.4642</v>
      </c>
      <c r="MD30" s="221" t="n">
        <f aca="false">MC30</f>
        <v>213928.4642</v>
      </c>
      <c r="ME30" s="221" t="n">
        <f aca="false">MD30</f>
        <v>213928.4642</v>
      </c>
      <c r="MF30" s="221" t="n">
        <f aca="false">ME30</f>
        <v>213928.4642</v>
      </c>
      <c r="MG30" s="221" t="n">
        <f aca="false">MF30</f>
        <v>213928.4642</v>
      </c>
      <c r="MH30" s="221" t="n">
        <f aca="false">MG30</f>
        <v>213928.4642</v>
      </c>
      <c r="MI30" s="221" t="n">
        <f aca="false">MH30</f>
        <v>213928.4642</v>
      </c>
      <c r="MJ30" s="221" t="n">
        <f aca="false">MI30</f>
        <v>213928.4642</v>
      </c>
      <c r="MK30" s="221" t="n">
        <f aca="false">MJ30</f>
        <v>213928.4642</v>
      </c>
      <c r="ML30" s="221" t="n">
        <f aca="false">MK30</f>
        <v>213928.4642</v>
      </c>
      <c r="MM30" s="221" t="n">
        <f aca="false">ML30</f>
        <v>213928.4642</v>
      </c>
      <c r="MN30" s="221" t="n">
        <f aca="false">MM30</f>
        <v>213928.4642</v>
      </c>
      <c r="MO30" s="221" t="n">
        <f aca="false">MN30</f>
        <v>213928.4642</v>
      </c>
      <c r="MP30" s="221" t="n">
        <f aca="false">MO30</f>
        <v>213928.4642</v>
      </c>
      <c r="MQ30" s="221" t="n">
        <f aca="false">MP30</f>
        <v>213928.4642</v>
      </c>
      <c r="MR30" s="221" t="n">
        <f aca="false">MQ30</f>
        <v>213928.4642</v>
      </c>
      <c r="MS30" s="221" t="n">
        <f aca="false">MR30</f>
        <v>213928.4642</v>
      </c>
      <c r="MT30" s="221" t="n">
        <f aca="false">MS30</f>
        <v>213928.4642</v>
      </c>
      <c r="MU30" s="221" t="n">
        <f aca="false">MT30</f>
        <v>213928.4642</v>
      </c>
      <c r="MV30" s="221" t="n">
        <f aca="false">MU30</f>
        <v>213928.4642</v>
      </c>
      <c r="MW30" s="221" t="n">
        <f aca="false">MV30</f>
        <v>213928.4642</v>
      </c>
      <c r="MX30" s="221" t="n">
        <f aca="false">MW30</f>
        <v>213928.4642</v>
      </c>
      <c r="MY30" s="221" t="n">
        <f aca="false">MX30</f>
        <v>213928.4642</v>
      </c>
      <c r="MZ30" s="221" t="n">
        <f aca="false">MY30</f>
        <v>213928.4642</v>
      </c>
      <c r="NA30" s="221" t="n">
        <f aca="false">MZ30</f>
        <v>213928.4642</v>
      </c>
      <c r="NB30" s="221" t="n">
        <f aca="false">NA30</f>
        <v>213928.4642</v>
      </c>
      <c r="NC30" s="221" t="n">
        <f aca="false">NB30</f>
        <v>213928.4642</v>
      </c>
      <c r="ND30" s="221" t="n">
        <f aca="false">NC30</f>
        <v>213928.4642</v>
      </c>
      <c r="NE30" s="221" t="n">
        <f aca="false">ND30</f>
        <v>213928.4642</v>
      </c>
      <c r="NF30" s="221" t="n">
        <f aca="false">NE30</f>
        <v>213928.4642</v>
      </c>
      <c r="NG30" s="221" t="n">
        <f aca="false">NF30</f>
        <v>213928.4642</v>
      </c>
      <c r="NH30" s="221" t="n">
        <f aca="false">NG30</f>
        <v>213928.4642</v>
      </c>
      <c r="NI30" s="221" t="n">
        <f aca="false">NH30</f>
        <v>213928.4642</v>
      </c>
      <c r="NJ30" s="221" t="n">
        <f aca="false">NI30</f>
        <v>213928.4642</v>
      </c>
      <c r="NK30" s="221" t="n">
        <f aca="false">NJ30</f>
        <v>213928.4642</v>
      </c>
      <c r="NL30" s="221" t="n">
        <f aca="false">NK30</f>
        <v>213928.4642</v>
      </c>
      <c r="NM30" s="221" t="n">
        <f aca="false">NL30</f>
        <v>213928.4642</v>
      </c>
      <c r="NN30" s="221" t="n">
        <f aca="false">NM30</f>
        <v>213928.4642</v>
      </c>
      <c r="NO30" s="221" t="n">
        <f aca="false">NN30</f>
        <v>213928.4642</v>
      </c>
      <c r="NP30" s="221" t="n">
        <f aca="false">NO30</f>
        <v>213928.4642</v>
      </c>
      <c r="NQ30" s="221" t="n">
        <f aca="false">NP30</f>
        <v>213928.4642</v>
      </c>
      <c r="NR30" s="221" t="n">
        <f aca="false">NQ30</f>
        <v>213928.4642</v>
      </c>
      <c r="NS30" s="221" t="n">
        <f aca="false">NR30</f>
        <v>213928.4642</v>
      </c>
      <c r="NT30" s="221" t="n">
        <f aca="false">NS30</f>
        <v>213928.4642</v>
      </c>
      <c r="NU30" s="221" t="n">
        <f aca="false">NT30</f>
        <v>213928.4642</v>
      </c>
      <c r="NV30" s="221" t="n">
        <f aca="false">NU30</f>
        <v>213928.4642</v>
      </c>
      <c r="NW30" s="221" t="n">
        <f aca="false">NV30</f>
        <v>213928.4642</v>
      </c>
      <c r="NX30" s="221" t="n">
        <f aca="false">NW30</f>
        <v>213928.4642</v>
      </c>
      <c r="NY30" s="221" t="n">
        <f aca="false">NX30</f>
        <v>213928.4642</v>
      </c>
      <c r="NZ30" s="221" t="n">
        <f aca="false">NY30</f>
        <v>213928.4642</v>
      </c>
      <c r="OA30" s="221" t="n">
        <f aca="false">NZ30</f>
        <v>213928.4642</v>
      </c>
      <c r="OB30" s="221" t="n">
        <f aca="false">OA30</f>
        <v>213928.4642</v>
      </c>
      <c r="OC30" s="221" t="n">
        <f aca="false">OB30</f>
        <v>213928.4642</v>
      </c>
      <c r="OD30" s="221" t="n">
        <f aca="false">OC30</f>
        <v>213928.4642</v>
      </c>
      <c r="OE30" s="221" t="n">
        <f aca="false">OD30</f>
        <v>213928.4642</v>
      </c>
      <c r="OF30" s="221" t="n">
        <f aca="false">OE30</f>
        <v>213928.4642</v>
      </c>
      <c r="OG30" s="221" t="n">
        <f aca="false">OF30</f>
        <v>213928.4642</v>
      </c>
      <c r="OH30" s="221" t="n">
        <f aca="false">OG30</f>
        <v>213928.4642</v>
      </c>
      <c r="OI30" s="221" t="n">
        <f aca="false">OH30</f>
        <v>213928.4642</v>
      </c>
      <c r="OJ30" s="221" t="n">
        <f aca="false">OI30</f>
        <v>213928.4642</v>
      </c>
      <c r="OK30" s="221" t="n">
        <f aca="false">OJ30</f>
        <v>213928.4642</v>
      </c>
      <c r="OL30" s="221" t="n">
        <f aca="false">OK30</f>
        <v>213928.4642</v>
      </c>
      <c r="OM30" s="221" t="n">
        <f aca="false">OL30</f>
        <v>213928.4642</v>
      </c>
      <c r="ON30" s="221" t="n">
        <f aca="false">OM30</f>
        <v>213928.4642</v>
      </c>
      <c r="OO30" s="221" t="n">
        <f aca="false">ON30</f>
        <v>213928.4642</v>
      </c>
      <c r="OP30" s="221" t="n">
        <f aca="false">OO30</f>
        <v>213928.4642</v>
      </c>
      <c r="OQ30" s="221" t="n">
        <f aca="false">OP30</f>
        <v>213928.4642</v>
      </c>
      <c r="OR30" s="221" t="n">
        <f aca="false">OQ30</f>
        <v>213928.4642</v>
      </c>
      <c r="OS30" s="221" t="n">
        <f aca="false">OR30</f>
        <v>213928.4642</v>
      </c>
      <c r="OT30" s="221" t="n">
        <f aca="false">OS30</f>
        <v>213928.4642</v>
      </c>
      <c r="OU30" s="221" t="n">
        <f aca="false">OT30</f>
        <v>213928.4642</v>
      </c>
      <c r="OV30" s="221" t="n">
        <f aca="false">OU30</f>
        <v>213928.4642</v>
      </c>
      <c r="OW30" s="221" t="n">
        <f aca="false">OV30</f>
        <v>213928.4642</v>
      </c>
      <c r="OX30" s="221" t="n">
        <f aca="false">OW30</f>
        <v>213928.4642</v>
      </c>
      <c r="OY30" s="221" t="n">
        <f aca="false">OX30</f>
        <v>213928.4642</v>
      </c>
      <c r="OZ30" s="221" t="n">
        <f aca="false">OY30</f>
        <v>213928.4642</v>
      </c>
      <c r="PA30" s="221" t="n">
        <f aca="false">OZ30</f>
        <v>213928.4642</v>
      </c>
      <c r="PB30" s="221" t="n">
        <f aca="false">PA30</f>
        <v>213928.4642</v>
      </c>
      <c r="PC30" s="221" t="n">
        <f aca="false">PB30</f>
        <v>213928.4642</v>
      </c>
      <c r="PD30" s="221" t="n">
        <f aca="false">PC30</f>
        <v>213928.4642</v>
      </c>
      <c r="PE30" s="221" t="n">
        <f aca="false">PD30</f>
        <v>213928.4642</v>
      </c>
      <c r="PF30" s="221" t="n">
        <f aca="false">PE30</f>
        <v>213928.4642</v>
      </c>
      <c r="PG30" s="221" t="n">
        <f aca="false">PF30</f>
        <v>213928.4642</v>
      </c>
      <c r="PH30" s="221" t="n">
        <f aca="false">PG30</f>
        <v>213928.4642</v>
      </c>
      <c r="PI30" s="221" t="n">
        <f aca="false">PH30</f>
        <v>213928.4642</v>
      </c>
      <c r="PJ30" s="221" t="n">
        <f aca="false">PI30</f>
        <v>213928.4642</v>
      </c>
      <c r="PK30" s="221" t="n">
        <f aca="false">PJ30</f>
        <v>213928.4642</v>
      </c>
      <c r="PL30" s="221" t="n">
        <f aca="false">PK30</f>
        <v>213928.4642</v>
      </c>
      <c r="PM30" s="221" t="n">
        <f aca="false">PL30</f>
        <v>213928.4642</v>
      </c>
      <c r="PN30" s="221" t="n">
        <f aca="false">PM30</f>
        <v>213928.4642</v>
      </c>
      <c r="PO30" s="221" t="n">
        <f aca="false">PN30</f>
        <v>213928.4642</v>
      </c>
      <c r="PP30" s="221" t="n">
        <f aca="false">PO30</f>
        <v>213928.4642</v>
      </c>
      <c r="PQ30" s="221" t="n">
        <f aca="false">PP30</f>
        <v>213928.4642</v>
      </c>
      <c r="PR30" s="221" t="n">
        <f aca="false">PQ30</f>
        <v>213928.4642</v>
      </c>
      <c r="PS30" s="221" t="n">
        <f aca="false">PR30</f>
        <v>213928.4642</v>
      </c>
      <c r="PT30" s="221" t="n">
        <f aca="false">PS30</f>
        <v>213928.4642</v>
      </c>
      <c r="PU30" s="221" t="n">
        <f aca="false">PT30</f>
        <v>213928.4642</v>
      </c>
      <c r="PV30" s="221" t="n">
        <f aca="false">PU30</f>
        <v>213928.4642</v>
      </c>
      <c r="PW30" s="221" t="n">
        <f aca="false">PV30</f>
        <v>213928.4642</v>
      </c>
      <c r="PX30" s="221" t="n">
        <f aca="false">PW30</f>
        <v>213928.4642</v>
      </c>
      <c r="PY30" s="221" t="n">
        <f aca="false">PX30</f>
        <v>213928.4642</v>
      </c>
      <c r="PZ30" s="221" t="n">
        <f aca="false">PY30</f>
        <v>213928.4642</v>
      </c>
      <c r="QA30" s="221" t="n">
        <f aca="false">PZ30</f>
        <v>213928.4642</v>
      </c>
      <c r="QB30" s="221" t="n">
        <f aca="false">QA30</f>
        <v>213928.4642</v>
      </c>
      <c r="QC30" s="221" t="n">
        <f aca="false">QB30</f>
        <v>213928.4642</v>
      </c>
      <c r="QD30" s="221" t="n">
        <f aca="false">QC30</f>
        <v>213928.4642</v>
      </c>
      <c r="QE30" s="221" t="n">
        <f aca="false">QD30</f>
        <v>213928.4642</v>
      </c>
      <c r="QF30" s="221" t="n">
        <f aca="false">QE30</f>
        <v>213928.4642</v>
      </c>
      <c r="QG30" s="221" t="n">
        <f aca="false">QF30</f>
        <v>213928.4642</v>
      </c>
      <c r="QH30" s="221" t="n">
        <f aca="false">QG30</f>
        <v>213928.4642</v>
      </c>
      <c r="QI30" s="221" t="n">
        <f aca="false">QH30</f>
        <v>213928.4642</v>
      </c>
      <c r="QJ30" s="221" t="n">
        <f aca="false">QI30</f>
        <v>213928.4642</v>
      </c>
      <c r="QK30" s="221" t="n">
        <f aca="false">QJ30</f>
        <v>213928.4642</v>
      </c>
      <c r="QL30" s="221" t="n">
        <f aca="false">QK30</f>
        <v>213928.4642</v>
      </c>
      <c r="QM30" s="221" t="n">
        <f aca="false">QL30</f>
        <v>213928.4642</v>
      </c>
      <c r="QN30" s="221" t="n">
        <f aca="false">QM30</f>
        <v>213928.4642</v>
      </c>
      <c r="QO30" s="221" t="n">
        <f aca="false">QN30</f>
        <v>213928.4642</v>
      </c>
      <c r="QP30" s="221" t="n">
        <f aca="false">QO30</f>
        <v>213928.4642</v>
      </c>
      <c r="QQ30" s="221" t="n">
        <f aca="false">QP30</f>
        <v>213928.4642</v>
      </c>
      <c r="QR30" s="221" t="n">
        <f aca="false">QQ30</f>
        <v>213928.4642</v>
      </c>
      <c r="QS30" s="221" t="n">
        <f aca="false">QR30</f>
        <v>213928.4642</v>
      </c>
      <c r="QT30" s="221" t="n">
        <f aca="false">QS30</f>
        <v>213928.4642</v>
      </c>
      <c r="QU30" s="221" t="n">
        <f aca="false">QT30</f>
        <v>213928.4642</v>
      </c>
      <c r="QV30" s="221" t="n">
        <f aca="false">QU30</f>
        <v>213928.4642</v>
      </c>
      <c r="QW30" s="221" t="n">
        <f aca="false">QV30</f>
        <v>213928.4642</v>
      </c>
      <c r="QX30" s="221" t="n">
        <f aca="false">QW30</f>
        <v>213928.4642</v>
      </c>
      <c r="QY30" s="221" t="n">
        <f aca="false">QX30</f>
        <v>213928.4642</v>
      </c>
      <c r="QZ30" s="221" t="n">
        <f aca="false">QY30</f>
        <v>213928.4642</v>
      </c>
      <c r="RA30" s="221" t="n">
        <f aca="false">QZ30</f>
        <v>213928.4642</v>
      </c>
      <c r="RB30" s="221" t="n">
        <f aca="false">RA30</f>
        <v>213928.4642</v>
      </c>
      <c r="RC30" s="221" t="n">
        <f aca="false">RB30</f>
        <v>213928.4642</v>
      </c>
      <c r="RD30" s="221" t="n">
        <f aca="false">RC30</f>
        <v>213928.4642</v>
      </c>
      <c r="RE30" s="221" t="n">
        <f aca="false">RD30</f>
        <v>213928.4642</v>
      </c>
      <c r="RF30" s="221" t="n">
        <f aca="false">RE30</f>
        <v>213928.4642</v>
      </c>
      <c r="RG30" s="221" t="n">
        <f aca="false">RF30</f>
        <v>213928.4642</v>
      </c>
      <c r="RH30" s="221" t="n">
        <f aca="false">RG30</f>
        <v>213928.4642</v>
      </c>
    </row>
    <row r="31" customFormat="false" ht="15.75" hidden="false" customHeight="true" outlineLevel="0" collapsed="false">
      <c r="A31" s="44"/>
      <c r="B31" s="219" t="s">
        <v>190</v>
      </c>
      <c r="C31" s="205"/>
      <c r="D31" s="220"/>
      <c r="E31" s="76" t="n">
        <f aca="false">SUM(H31:AQ31)</f>
        <v>-82012521.2784</v>
      </c>
      <c r="F31" s="45"/>
      <c r="G31" s="45"/>
      <c r="H31" s="64" t="n">
        <f aca="false">SUM(AS31:BD31)</f>
        <v>0</v>
      </c>
      <c r="I31" s="64" t="n">
        <f aca="false">SUM(BE31:BP31)</f>
        <v>-258431.08536</v>
      </c>
      <c r="J31" s="64" t="n">
        <f aca="false">SUM(BQ31:CB31)</f>
        <v>-534014.016</v>
      </c>
      <c r="K31" s="64" t="n">
        <f aca="false">SUM(CC31:CN31)</f>
        <v>-1102191.18504</v>
      </c>
      <c r="L31" s="64" t="n">
        <f aca="false">SUM(CO31:CZ31)</f>
        <v>-2503683.906</v>
      </c>
      <c r="M31" s="64" t="n">
        <f aca="false">SUM(DA31:DL31)</f>
        <v>-2503683.906</v>
      </c>
      <c r="N31" s="64" t="n">
        <f aca="false">SUM(DM31:DX31)</f>
        <v>-2503683.906</v>
      </c>
      <c r="O31" s="64" t="n">
        <f aca="false">SUM(DY31:EJ31)</f>
        <v>-2503683.906</v>
      </c>
      <c r="P31" s="64" t="n">
        <f aca="false">SUM(EK31:EV31)</f>
        <v>-2503683.906</v>
      </c>
      <c r="Q31" s="64" t="n">
        <f aca="false">SUM(EW31:FH31)</f>
        <v>-2503683.906</v>
      </c>
      <c r="R31" s="64" t="n">
        <f aca="false">SUM(FI31:FT31)</f>
        <v>-2503683.906</v>
      </c>
      <c r="S31" s="64" t="n">
        <f aca="false">SUM(FU31:GF31)</f>
        <v>-2503683.906</v>
      </c>
      <c r="T31" s="64" t="n">
        <f aca="false">SUM(GG31:GR31)</f>
        <v>-2503683.906</v>
      </c>
      <c r="U31" s="64" t="n">
        <f aca="false">SUM(GS31:HD31)</f>
        <v>-2503683.906</v>
      </c>
      <c r="V31" s="64" t="n">
        <f aca="false">SUM(HE31:HP31)</f>
        <v>-2503683.906</v>
      </c>
      <c r="W31" s="64" t="n">
        <f aca="false">SUM(HQ31:IB31)</f>
        <v>-2503683.906</v>
      </c>
      <c r="X31" s="64" t="n">
        <f aca="false">SUM(IC31:IN31)</f>
        <v>-2503683.906</v>
      </c>
      <c r="Y31" s="64" t="n">
        <f aca="false">SUM(IO31:IZ31)</f>
        <v>-2503683.906</v>
      </c>
      <c r="Z31" s="64" t="n">
        <f aca="false">SUM(JA31:JL31)</f>
        <v>-2503683.906</v>
      </c>
      <c r="AA31" s="64" t="n">
        <f aca="false">SUM(JM31:JX31)</f>
        <v>-2503683.906</v>
      </c>
      <c r="AB31" s="64" t="n">
        <f aca="false">SUM(JY31:KJ31)</f>
        <v>-2503683.906</v>
      </c>
      <c r="AC31" s="64" t="n">
        <f aca="false">SUM(KK31:KV31)</f>
        <v>-2503683.906</v>
      </c>
      <c r="AD31" s="64" t="n">
        <f aca="false">SUM(KW31:LH31)</f>
        <v>-2503683.906</v>
      </c>
      <c r="AE31" s="64" t="n">
        <f aca="false">SUM(LI31:LT31)</f>
        <v>-2503683.906</v>
      </c>
      <c r="AF31" s="64" t="n">
        <f aca="false">SUM(LU31:MF31)</f>
        <v>-2503683.906</v>
      </c>
      <c r="AG31" s="64" t="n">
        <f aca="false">SUM(MG31:MR31)</f>
        <v>-2503683.906</v>
      </c>
      <c r="AH31" s="64" t="n">
        <f aca="false">SUM(MS31:ND31)</f>
        <v>-2503683.906</v>
      </c>
      <c r="AI31" s="64" t="n">
        <f aca="false">SUM(NE31:NP31)</f>
        <v>-2503683.906</v>
      </c>
      <c r="AJ31" s="64" t="n">
        <f aca="false">SUM(NQ31:OB31)</f>
        <v>-2503683.906</v>
      </c>
      <c r="AK31" s="64" t="n">
        <f aca="false">SUM(OC31:ON31)</f>
        <v>-2503683.906</v>
      </c>
      <c r="AL31" s="64" t="n">
        <f aca="false">SUM(OO31:OZ31)</f>
        <v>-2503683.906</v>
      </c>
      <c r="AM31" s="64" t="n">
        <f aca="false">SUM(PA31:PL31)</f>
        <v>-2503683.906</v>
      </c>
      <c r="AN31" s="64" t="n">
        <f aca="false">SUM(PM31:PX31)</f>
        <v>-2503683.906</v>
      </c>
      <c r="AO31" s="64" t="n">
        <f aca="false">SUM(PY31:QJ31)</f>
        <v>-2503683.906</v>
      </c>
      <c r="AP31" s="64" t="n">
        <f aca="false">SUM(QK31:QV31)</f>
        <v>-2503683.906</v>
      </c>
      <c r="AQ31" s="64" t="n">
        <f aca="false">SUM(QW31:RH31)</f>
        <v>-2503683.906</v>
      </c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 t="n">
        <f aca="false">-(BE27 + BE28 + BE29 + BE37 + BE38 + BE39 - Depreciação!$I$14 / 12) * Impostos!$D$14 * 95%</f>
        <v>-21535.92378</v>
      </c>
      <c r="BF31" s="64" t="n">
        <f aca="false">-(BF27 + BF28 + BF29 + BF37 + BF38 + BF39 - Depreciação!$I$14 / 12) * Impostos!$D$14 * 95%</f>
        <v>-21535.92378</v>
      </c>
      <c r="BG31" s="64" t="n">
        <f aca="false">-(BG27 + BG28 + BG29 + BG37 + BG38 + BG39 - Depreciação!$I$14 / 12) * Impostos!$D$14 * 95%</f>
        <v>-21535.92378</v>
      </c>
      <c r="BH31" s="64" t="n">
        <f aca="false">-(BH27 + BH28 + BH29 + BH37 + BH38 + BH39 - Depreciação!$I$14 / 12) * Impostos!$D$14 * 95%</f>
        <v>-21535.92378</v>
      </c>
      <c r="BI31" s="64" t="n">
        <f aca="false">-(BI27 + BI28 + BI29 + BI37 + BI38 + BI39 - Depreciação!$I$14 / 12) * Impostos!$D$14 * 95%</f>
        <v>-21535.92378</v>
      </c>
      <c r="BJ31" s="64" t="n">
        <f aca="false">-(BJ27 + BJ28 + BJ29 + BJ37 + BJ38 + BJ39 - Depreciação!$I$14 / 12) * Impostos!$D$14 * 95%</f>
        <v>-21535.92378</v>
      </c>
      <c r="BK31" s="64" t="n">
        <f aca="false">-(BK27 + BK28 + BK29 + BK37 + BK38 + BK39 - Depreciação!$I$14 / 12) * Impostos!$D$14 * 95%</f>
        <v>-21535.92378</v>
      </c>
      <c r="BL31" s="64" t="n">
        <f aca="false">-(BL27 + BL28 + BL29 + BL37 + BL38 + BL39 - Depreciação!$I$14 / 12) * Impostos!$D$14 * 95%</f>
        <v>-21535.92378</v>
      </c>
      <c r="BM31" s="64" t="n">
        <f aca="false">-(BM27 + BM28 + BM29 + BM37 + BM38 + BM39 - Depreciação!$I$14 / 12) * Impostos!$D$14 * 95%</f>
        <v>-21535.92378</v>
      </c>
      <c r="BN31" s="64" t="n">
        <f aca="false">-(BN27 + BN28 + BN29 + BN37 + BN38 + BN39 - Depreciação!$I$14 / 12) * Impostos!$D$14 * 95%</f>
        <v>-21535.92378</v>
      </c>
      <c r="BO31" s="64" t="n">
        <f aca="false">-(BO27 + BO28 + BO29 + BO37 + BO38 + BO39 - Depreciação!$I$14 / 12) * Impostos!$D$14 * 95%</f>
        <v>-21535.92378</v>
      </c>
      <c r="BP31" s="64" t="n">
        <f aca="false">-(BP27 + BP28 + BP29 + BP37 + BP38 + BP39 - Depreciação!$I$14 / 12) * Impostos!$D$14 * 95%</f>
        <v>-21535.92378</v>
      </c>
      <c r="BQ31" s="64" t="n">
        <f aca="false">-(BQ27 + BQ28 + BQ29 + BQ37 + BQ38 + BQ39 - Depreciação!$J$14 / 12) * Impostos!$D$14 * 95%</f>
        <v>-44501.168</v>
      </c>
      <c r="BR31" s="64" t="n">
        <f aca="false">-(BR27 + BR28 + BR29 + BR37 + BR38 + BR39 - Depreciação!$J$14 / 12) * Impostos!$D$14 * 95%</f>
        <v>-44501.168</v>
      </c>
      <c r="BS31" s="64" t="n">
        <f aca="false">-(BS27 + BS28 + BS29 + BS37 + BS38 + BS39 - Depreciação!$J$14 / 12) * Impostos!$D$14 * 95%</f>
        <v>-44501.168</v>
      </c>
      <c r="BT31" s="64" t="n">
        <f aca="false">-(BT27 + BT28 + BT29 + BT37 + BT38 + BT39 - Depreciação!$J$14 / 12) * Impostos!$D$14 * 95%</f>
        <v>-44501.168</v>
      </c>
      <c r="BU31" s="64" t="n">
        <f aca="false">-(BU27 + BU28 + BU29 + BU37 + BU38 + BU39 - Depreciação!$J$14 / 12) * Impostos!$D$14 * 95%</f>
        <v>-44501.168</v>
      </c>
      <c r="BV31" s="64" t="n">
        <f aca="false">-(BV27 + BV28 + BV29 + BV37 + BV38 + BV39 - Depreciação!$J$14 / 12) * Impostos!$D$14 * 95%</f>
        <v>-44501.168</v>
      </c>
      <c r="BW31" s="64" t="n">
        <f aca="false">-(BW27 + BW28 + BW29 + BW37 + BW38 + BW39 - Depreciação!$J$14 / 12) * Impostos!$D$14 * 95%</f>
        <v>-44501.168</v>
      </c>
      <c r="BX31" s="64" t="n">
        <f aca="false">-(BX27 + BX28 + BX29 + BX37 + BX38 + BX39 - Depreciação!$J$14 / 12) * Impostos!$D$14 * 95%</f>
        <v>-44501.168</v>
      </c>
      <c r="BY31" s="64" t="n">
        <f aca="false">-(BY27 + BY28 + BY29 + BY37 + BY38 + BY39 - Depreciação!$J$14 / 12) * Impostos!$D$14 * 95%</f>
        <v>-44501.168</v>
      </c>
      <c r="BZ31" s="64" t="n">
        <f aca="false">-(BZ27 + BZ28 + BZ29 + BZ37 + BZ38 + BZ39 - Depreciação!$J$14 / 12) * Impostos!$D$14 * 95%</f>
        <v>-44501.168</v>
      </c>
      <c r="CA31" s="64" t="n">
        <f aca="false">-(CA27 + CA28 + CA29 + CA37 + CA38 + CA39 - Depreciação!$J$14 / 12) * Impostos!$D$14 * 95%</f>
        <v>-44501.168</v>
      </c>
      <c r="CB31" s="64" t="n">
        <f aca="false">-(CB27 + CB28 + CB29 + CB37 + CB38 + CB39 - Depreciação!$J$14 / 12) * Impostos!$D$14 * 95%</f>
        <v>-44501.168</v>
      </c>
      <c r="CC31" s="64" t="n">
        <f aca="false">-(CC27 + CC28 + CC29 + CC37 + CC38 + CC39 - Depreciação!$K$14 / 12) * Impostos!$D$14 * 95%</f>
        <v>-91849.26542</v>
      </c>
      <c r="CD31" s="64" t="n">
        <f aca="false">-(CD27 + CD28 + CD29 + CD37 + CD38 + CD39 - Depreciação!$K$14 / 12) * Impostos!$D$14 * 95%</f>
        <v>-91849.26542</v>
      </c>
      <c r="CE31" s="64" t="n">
        <f aca="false">-(CE27 + CE28 + CE29 + CE37 + CE38 + CE39 - Depreciação!$K$14 / 12) * Impostos!$D$14 * 95%</f>
        <v>-91849.26542</v>
      </c>
      <c r="CF31" s="64" t="n">
        <f aca="false">-(CF27 + CF28 + CF29 + CF37 + CF38 + CF39 - Depreciação!$K$14 / 12) * Impostos!$D$14 * 95%</f>
        <v>-91849.26542</v>
      </c>
      <c r="CG31" s="64" t="n">
        <f aca="false">-(CG27 + CG28 + CG29 + CG37 + CG38 + CG39 - Depreciação!$K$14 / 12) * Impostos!$D$14 * 95%</f>
        <v>-91849.26542</v>
      </c>
      <c r="CH31" s="64" t="n">
        <f aca="false">-(CH27 + CH28 + CH29 + CH37 + CH38 + CH39 - Depreciação!$K$14 / 12) * Impostos!$D$14 * 95%</f>
        <v>-91849.26542</v>
      </c>
      <c r="CI31" s="64" t="n">
        <f aca="false">-(CI27 + CI28 + CI29 + CI37 + CI38 + CI39 - Depreciação!$K$14 / 12) * Impostos!$D$14 * 95%</f>
        <v>-91849.26542</v>
      </c>
      <c r="CJ31" s="64" t="n">
        <f aca="false">-(CJ27 + CJ28 + CJ29 + CJ37 + CJ38 + CJ39 - Depreciação!$K$14 / 12) * Impostos!$D$14 * 95%</f>
        <v>-91849.26542</v>
      </c>
      <c r="CK31" s="64" t="n">
        <f aca="false">-(CK27 + CK28 + CK29 + CK37 + CK38 + CK39 - Depreciação!$K$14 / 12) * Impostos!$D$14 * 95%</f>
        <v>-91849.26542</v>
      </c>
      <c r="CL31" s="64" t="n">
        <f aca="false">-(CL27 + CL28 + CL29 + CL37 + CL38 + CL39 - Depreciação!$K$14 / 12) * Impostos!$D$14 * 95%</f>
        <v>-91849.26542</v>
      </c>
      <c r="CM31" s="64" t="n">
        <f aca="false">-(CM27 + CM28 + CM29 + CM37 + CM38 + CM39 - Depreciação!$K$14 / 12) * Impostos!$D$14 * 95%</f>
        <v>-91849.26542</v>
      </c>
      <c r="CN31" s="64" t="n">
        <f aca="false">-(CN27 + CN28 + CN29 + CN37 + CN38 + CN39 - Depreciação!$K$14 / 12) * Impostos!$D$14 * 95%</f>
        <v>-91849.26542</v>
      </c>
      <c r="CO31" s="64" t="n">
        <f aca="false">-(CO27 + CO28 + CO29 + CO37 + CO38 + CO39 - Depreciação!$L$14 / 12) * Impostos!$D$14 * 95%</f>
        <v>-208640.3255</v>
      </c>
      <c r="CP31" s="64" t="n">
        <f aca="false">-(CP27 + CP28 + CP29 + CP37 + CP38 + CP39 - Depreciação!$L$14 / 12) * Impostos!$D$14 * 95%</f>
        <v>-208640.3255</v>
      </c>
      <c r="CQ31" s="64" t="n">
        <f aca="false">-(CQ27 + CQ28 + CQ29 + CQ37 + CQ38 + CQ39 - Depreciação!$L$14 / 12) * Impostos!$D$14 * 95%</f>
        <v>-208640.3255</v>
      </c>
      <c r="CR31" s="64" t="n">
        <f aca="false">-(CR27 + CR28 + CR29 + CR37 + CR38 + CR39 - Depreciação!$L$14 / 12) * Impostos!$D$14 * 95%</f>
        <v>-208640.3255</v>
      </c>
      <c r="CS31" s="64" t="n">
        <f aca="false">-(CS27 + CS28 + CS29 + CS37 + CS38 + CS39 - Depreciação!$L$14 / 12) * Impostos!$D$14 * 95%</f>
        <v>-208640.3255</v>
      </c>
      <c r="CT31" s="64" t="n">
        <f aca="false">-(CT27 + CT28 + CT29 + CT37 + CT38 + CT39 - Depreciação!$L$14 / 12) * Impostos!$D$14 * 95%</f>
        <v>-208640.3255</v>
      </c>
      <c r="CU31" s="64" t="n">
        <f aca="false">-(CU27 + CU28 + CU29 + CU37 + CU38 + CU39 - Depreciação!$L$14 / 12) * Impostos!$D$14 * 95%</f>
        <v>-208640.3255</v>
      </c>
      <c r="CV31" s="64" t="n">
        <f aca="false">-(CV27 + CV28 + CV29 + CV37 + CV38 + CV39 - Depreciação!$L$14 / 12) * Impostos!$D$14 * 95%</f>
        <v>-208640.3255</v>
      </c>
      <c r="CW31" s="64" t="n">
        <f aca="false">-(CW27 + CW28 + CW29 + CW37 + CW38 + CW39 - Depreciação!$L$14 / 12) * Impostos!$D$14 * 95%</f>
        <v>-208640.3255</v>
      </c>
      <c r="CX31" s="64" t="n">
        <f aca="false">-(CX27 + CX28 + CX29 + CX37 + CX38 + CX39 - Depreciação!$L$14 / 12) * Impostos!$D$14 * 95%</f>
        <v>-208640.3255</v>
      </c>
      <c r="CY31" s="64" t="n">
        <f aca="false">-(CY27 + CY28 + CY29 + CY37 + CY38 + CY39 - Depreciação!$L$14 / 12) * Impostos!$D$14 * 95%</f>
        <v>-208640.3255</v>
      </c>
      <c r="CZ31" s="64" t="n">
        <f aca="false">-(CZ27 + CZ28 + CZ29 + CZ37 + CZ38 + CZ39 - Depreciação!$L$14 / 12) * Impostos!$D$14 * 95%</f>
        <v>-208640.3255</v>
      </c>
      <c r="DA31" s="64" t="n">
        <f aca="false">-(DA27 + DA28 + DA29 + DA37 + DA38 + DA39 - Depreciação!$M$14 / 12) * Impostos!$D$14 * 95%</f>
        <v>-208640.3255</v>
      </c>
      <c r="DB31" s="64" t="n">
        <f aca="false">-(DB27 + DB28 + DB29 + DB37 + DB38 + DB39 - Depreciação!$M$14 / 12) * Impostos!$D$14 * 95%</f>
        <v>-208640.3255</v>
      </c>
      <c r="DC31" s="64" t="n">
        <f aca="false">-(DC27 + DC28 + DC29 + DC37 + DC38 + DC39 - Depreciação!$M$14 / 12) * Impostos!$D$14 * 95%</f>
        <v>-208640.3255</v>
      </c>
      <c r="DD31" s="64" t="n">
        <f aca="false">-(DD27 + DD28 + DD29 + DD37 + DD38 + DD39 - Depreciação!$M$14 / 12) * Impostos!$D$14 * 95%</f>
        <v>-208640.3255</v>
      </c>
      <c r="DE31" s="64" t="n">
        <f aca="false">-(DE27 + DE28 + DE29 + DE37 + DE38 + DE39 - Depreciação!$M$14 / 12) * Impostos!$D$14 * 95%</f>
        <v>-208640.3255</v>
      </c>
      <c r="DF31" s="64" t="n">
        <f aca="false">-(DF27 + DF28 + DF29 + DF37 + DF38 + DF39 - Depreciação!$M$14 / 12) * Impostos!$D$14 * 95%</f>
        <v>-208640.3255</v>
      </c>
      <c r="DG31" s="64" t="n">
        <f aca="false">-(DG27 + DG28 + DG29 + DG37 + DG38 + DG39 - Depreciação!$M$14 / 12) * Impostos!$D$14 * 95%</f>
        <v>-208640.3255</v>
      </c>
      <c r="DH31" s="64" t="n">
        <f aca="false">-(DH27 + DH28 + DH29 + DH37 + DH38 + DH39 - Depreciação!$M$14 / 12) * Impostos!$D$14 * 95%</f>
        <v>-208640.3255</v>
      </c>
      <c r="DI31" s="64" t="n">
        <f aca="false">-(DI27 + DI28 + DI29 + DI37 + DI38 + DI39 - Depreciação!$M$14 / 12) * Impostos!$D$14 * 95%</f>
        <v>-208640.3255</v>
      </c>
      <c r="DJ31" s="64" t="n">
        <f aca="false">-(DJ27 + DJ28 + DJ29 + DJ37 + DJ38 + DJ39 - Depreciação!$M$14 / 12) * Impostos!$D$14 * 95%</f>
        <v>-208640.3255</v>
      </c>
      <c r="DK31" s="64" t="n">
        <f aca="false">-(DK27 + DK28 + DK29 + DK37 + DK38 + DK39 - Depreciação!$M$14 / 12) * Impostos!$D$14 * 95%</f>
        <v>-208640.3255</v>
      </c>
      <c r="DL31" s="64" t="n">
        <f aca="false">-(DL27 + DL28 + DL29 + DL37 + DL38 + DL39 - Depreciação!$M$14 / 12) * Impostos!$D$14 * 95%</f>
        <v>-208640.3255</v>
      </c>
      <c r="DM31" s="64" t="n">
        <f aca="false">-(DM27 + DM28 + DM29 + DM37 + DM38 + DM39 - Depreciação!$M$14 / 12) * Impostos!$D$14 * 95%</f>
        <v>-208640.3255</v>
      </c>
      <c r="DN31" s="64" t="n">
        <f aca="false">-(DN27 + DN28 + DN29 + DN37 + DN38 + DN39 - Depreciação!$M$14 / 12) * Impostos!$D$14 * 95%</f>
        <v>-208640.3255</v>
      </c>
      <c r="DO31" s="64" t="n">
        <f aca="false">-(DO27 + DO28 + DO29 + DO37 + DO38 + DO39 - Depreciação!$M$14 / 12) * Impostos!$D$14 * 95%</f>
        <v>-208640.3255</v>
      </c>
      <c r="DP31" s="64" t="n">
        <f aca="false">-(DP27 + DP28 + DP29 + DP37 + DP38 + DP39 - Depreciação!$M$14 / 12) * Impostos!$D$14 * 95%</f>
        <v>-208640.3255</v>
      </c>
      <c r="DQ31" s="64" t="n">
        <f aca="false">-(DQ27 + DQ28 + DQ29 + DQ37 + DQ38 + DQ39 - Depreciação!$M$14 / 12) * Impostos!$D$14 * 95%</f>
        <v>-208640.3255</v>
      </c>
      <c r="DR31" s="64" t="n">
        <f aca="false">-(DR27 + DR28 + DR29 + DR37 + DR38 + DR39 - Depreciação!$M$14 / 12) * Impostos!$D$14 * 95%</f>
        <v>-208640.3255</v>
      </c>
      <c r="DS31" s="64" t="n">
        <f aca="false">-(DS27 + DS28 + DS29 + DS37 + DS38 + DS39 - Depreciação!$M$14 / 12) * Impostos!$D$14 * 95%</f>
        <v>-208640.3255</v>
      </c>
      <c r="DT31" s="64" t="n">
        <f aca="false">-(DT27 + DT28 + DT29 + DT37 + DT38 + DT39 - Depreciação!$M$14 / 12) * Impostos!$D$14 * 95%</f>
        <v>-208640.3255</v>
      </c>
      <c r="DU31" s="64" t="n">
        <f aca="false">-(DU27 + DU28 + DU29 + DU37 + DU38 + DU39 - Depreciação!$M$14 / 12) * Impostos!$D$14 * 95%</f>
        <v>-208640.3255</v>
      </c>
      <c r="DV31" s="64" t="n">
        <f aca="false">-(DV27 + DV28 + DV29 + DV37 + DV38 + DV39 - Depreciação!$M$14 / 12) * Impostos!$D$14 * 95%</f>
        <v>-208640.3255</v>
      </c>
      <c r="DW31" s="64" t="n">
        <f aca="false">-(DW27 + DW28 + DW29 + DW37 + DW38 + DW39 - Depreciação!$M$14 / 12) * Impostos!$D$14 * 95%</f>
        <v>-208640.3255</v>
      </c>
      <c r="DX31" s="64" t="n">
        <f aca="false">-(DX27 + DX28 + DX29 + DX37 + DX38 + DX39 - Depreciação!$M$14 / 12) * Impostos!$D$14 * 95%</f>
        <v>-208640.3255</v>
      </c>
      <c r="DY31" s="64" t="n">
        <f aca="false">-(DY27 + DY28 + DY29 + DY37 + DY38 + DY39 - Depreciação!$M$14 / 12) * Impostos!$D$14 * 95%</f>
        <v>-208640.3255</v>
      </c>
      <c r="DZ31" s="64" t="n">
        <f aca="false">-(DZ27 + DZ28 + DZ29 + DZ37 + DZ38 + DZ39 - Depreciação!$M$14 / 12) * Impostos!$D$14 * 95%</f>
        <v>-208640.3255</v>
      </c>
      <c r="EA31" s="64" t="n">
        <f aca="false">-(EA27 + EA28 + EA29 + EA37 + EA38 + EA39 - Depreciação!$M$14 / 12) * Impostos!$D$14 * 95%</f>
        <v>-208640.3255</v>
      </c>
      <c r="EB31" s="64" t="n">
        <f aca="false">-(EB27 + EB28 + EB29 + EB37 + EB38 + EB39 - Depreciação!$M$14 / 12) * Impostos!$D$14 * 95%</f>
        <v>-208640.3255</v>
      </c>
      <c r="EC31" s="64" t="n">
        <f aca="false">-(EC27 + EC28 + EC29 + EC37 + EC38 + EC39 - Depreciação!$M$14 / 12) * Impostos!$D$14 * 95%</f>
        <v>-208640.3255</v>
      </c>
      <c r="ED31" s="64" t="n">
        <f aca="false">-(ED27 + ED28 + ED29 + ED37 + ED38 + ED39 - Depreciação!$M$14 / 12) * Impostos!$D$14 * 95%</f>
        <v>-208640.3255</v>
      </c>
      <c r="EE31" s="64" t="n">
        <f aca="false">-(EE27 + EE28 + EE29 + EE37 + EE38 + EE39 - Depreciação!$M$14 / 12) * Impostos!$D$14 * 95%</f>
        <v>-208640.3255</v>
      </c>
      <c r="EF31" s="64" t="n">
        <f aca="false">-(EF27 + EF28 + EF29 + EF37 + EF38 + EF39 - Depreciação!$M$14 / 12) * Impostos!$D$14 * 95%</f>
        <v>-208640.3255</v>
      </c>
      <c r="EG31" s="64" t="n">
        <f aca="false">-(EG27 + EG28 + EG29 + EG37 + EG38 + EG39 - Depreciação!$M$14 / 12) * Impostos!$D$14 * 95%</f>
        <v>-208640.3255</v>
      </c>
      <c r="EH31" s="64" t="n">
        <f aca="false">-(EH27 + EH28 + EH29 + EH37 + EH38 + EH39 - Depreciação!$M$14 / 12) * Impostos!$D$14 * 95%</f>
        <v>-208640.3255</v>
      </c>
      <c r="EI31" s="64" t="n">
        <f aca="false">-(EI27 + EI28 + EI29 + EI37 + EI38 + EI39 - Depreciação!$M$14 / 12) * Impostos!$D$14 * 95%</f>
        <v>-208640.3255</v>
      </c>
      <c r="EJ31" s="64" t="n">
        <f aca="false">-(EJ27 + EJ28 + EJ29 + EJ37 + EJ38 + EJ39 - Depreciação!$M$14 / 12) * Impostos!$D$14 * 95%</f>
        <v>-208640.3255</v>
      </c>
      <c r="EK31" s="64" t="n">
        <f aca="false">-(EK27 + EK28 + EK29 + EK37 + EK38 + EK39 - Depreciação!$M$14 / 12) * Impostos!$D$14 * 95%</f>
        <v>-208640.3255</v>
      </c>
      <c r="EL31" s="64" t="n">
        <f aca="false">-(EL27 + EL28 + EL29 + EL37 + EL38 + EL39 - Depreciação!$M$14 / 12) * Impostos!$D$14 * 95%</f>
        <v>-208640.3255</v>
      </c>
      <c r="EM31" s="64" t="n">
        <f aca="false">-(EM27 + EM28 + EM29 + EM37 + EM38 + EM39 - Depreciação!$M$14 / 12) * Impostos!$D$14 * 95%</f>
        <v>-208640.3255</v>
      </c>
      <c r="EN31" s="64" t="n">
        <f aca="false">-(EN27 + EN28 + EN29 + EN37 + EN38 + EN39 - Depreciação!$M$14 / 12) * Impostos!$D$14 * 95%</f>
        <v>-208640.3255</v>
      </c>
      <c r="EO31" s="64" t="n">
        <f aca="false">-(EO27 + EO28 + EO29 + EO37 + EO38 + EO39 - Depreciação!$M$14 / 12) * Impostos!$D$14 * 95%</f>
        <v>-208640.3255</v>
      </c>
      <c r="EP31" s="64" t="n">
        <f aca="false">-(EP27 + EP28 + EP29 + EP37 + EP38 + EP39 - Depreciação!$M$14 / 12) * Impostos!$D$14 * 95%</f>
        <v>-208640.3255</v>
      </c>
      <c r="EQ31" s="64" t="n">
        <f aca="false">-(EQ27 + EQ28 + EQ29 + EQ37 + EQ38 + EQ39 - Depreciação!$M$14 / 12) * Impostos!$D$14 * 95%</f>
        <v>-208640.3255</v>
      </c>
      <c r="ER31" s="64" t="n">
        <f aca="false">-(ER27 + ER28 + ER29 + ER37 + ER38 + ER39 - Depreciação!$M$14 / 12) * Impostos!$D$14 * 95%</f>
        <v>-208640.3255</v>
      </c>
      <c r="ES31" s="64" t="n">
        <f aca="false">-(ES27 + ES28 + ES29 + ES37 + ES38 + ES39 - Depreciação!$M$14 / 12) * Impostos!$D$14 * 95%</f>
        <v>-208640.3255</v>
      </c>
      <c r="ET31" s="64" t="n">
        <f aca="false">-(ET27 + ET28 + ET29 + ET37 + ET38 + ET39 - Depreciação!$M$14 / 12) * Impostos!$D$14 * 95%</f>
        <v>-208640.3255</v>
      </c>
      <c r="EU31" s="64" t="n">
        <f aca="false">-(EU27 + EU28 + EU29 + EU37 + EU38 + EU39 - Depreciação!$M$14 / 12) * Impostos!$D$14 * 95%</f>
        <v>-208640.3255</v>
      </c>
      <c r="EV31" s="64" t="n">
        <f aca="false">-(EV27 + EV28 + EV29 + EV37 + EV38 + EV39 - Depreciação!$M$14 / 12) * Impostos!$D$14 * 95%</f>
        <v>-208640.3255</v>
      </c>
      <c r="EW31" s="64" t="n">
        <f aca="false">-(EW27 + EW28 + EW29 + EW37 + EW38 + EW39 - Depreciação!$M$14 / 12) * Impostos!$D$14 * 95%</f>
        <v>-208640.3255</v>
      </c>
      <c r="EX31" s="64" t="n">
        <f aca="false">-(EX27 + EX28 + EX29 + EX37 + EX38 + EX39 - Depreciação!$M$14 / 12) * Impostos!$D$14 * 95%</f>
        <v>-208640.3255</v>
      </c>
      <c r="EY31" s="64" t="n">
        <f aca="false">-(EY27 + EY28 + EY29 + EY37 + EY38 + EY39 - Depreciação!$M$14 / 12) * Impostos!$D$14 * 95%</f>
        <v>-208640.3255</v>
      </c>
      <c r="EZ31" s="64" t="n">
        <f aca="false">-(EZ27 + EZ28 + EZ29 + EZ37 + EZ38 + EZ39 - Depreciação!$M$14 / 12) * Impostos!$D$14 * 95%</f>
        <v>-208640.3255</v>
      </c>
      <c r="FA31" s="64" t="n">
        <f aca="false">-(FA27 + FA28 + FA29 + FA37 + FA38 + FA39 - Depreciação!$M$14 / 12) * Impostos!$D$14 * 95%</f>
        <v>-208640.3255</v>
      </c>
      <c r="FB31" s="64" t="n">
        <f aca="false">-(FB27 + FB28 + FB29 + FB37 + FB38 + FB39 - Depreciação!$M$14 / 12) * Impostos!$D$14 * 95%</f>
        <v>-208640.3255</v>
      </c>
      <c r="FC31" s="64" t="n">
        <f aca="false">-(FC27 + FC28 + FC29 + FC37 + FC38 + FC39 - Depreciação!$M$14 / 12) * Impostos!$D$14 * 95%</f>
        <v>-208640.3255</v>
      </c>
      <c r="FD31" s="64" t="n">
        <f aca="false">-(FD27 + FD28 + FD29 + FD37 + FD38 + FD39 - Depreciação!$M$14 / 12) * Impostos!$D$14 * 95%</f>
        <v>-208640.3255</v>
      </c>
      <c r="FE31" s="64" t="n">
        <f aca="false">-(FE27 + FE28 + FE29 + FE37 + FE38 + FE39 - Depreciação!$M$14 / 12) * Impostos!$D$14 * 95%</f>
        <v>-208640.3255</v>
      </c>
      <c r="FF31" s="64" t="n">
        <f aca="false">-(FF27 + FF28 + FF29 + FF37 + FF38 + FF39 - Depreciação!$M$14 / 12) * Impostos!$D$14 * 95%</f>
        <v>-208640.3255</v>
      </c>
      <c r="FG31" s="64" t="n">
        <f aca="false">-(FG27 + FG28 + FG29 + FG37 + FG38 + FG39 - Depreciação!$M$14 / 12) * Impostos!$D$14 * 95%</f>
        <v>-208640.3255</v>
      </c>
      <c r="FH31" s="64" t="n">
        <f aca="false">-(FH27 + FH28 + FH29 + FH37 + FH38 + FH39 - Depreciação!$M$14 / 12) * Impostos!$D$14 * 95%</f>
        <v>-208640.3255</v>
      </c>
      <c r="FI31" s="64" t="n">
        <f aca="false">-(FI27 + FI28 + FI29 + FI37 + FI38 + FI39 - Depreciação!$M$14 / 12) * Impostos!$D$14 * 95%</f>
        <v>-208640.3255</v>
      </c>
      <c r="FJ31" s="64" t="n">
        <f aca="false">-(FJ27 + FJ28 + FJ29 + FJ37 + FJ38 + FJ39 - Depreciação!$M$14 / 12) * Impostos!$D$14 * 95%</f>
        <v>-208640.3255</v>
      </c>
      <c r="FK31" s="64" t="n">
        <f aca="false">-(FK27 + FK28 + FK29 + FK37 + FK38 + FK39 - Depreciação!$M$14 / 12) * Impostos!$D$14 * 95%</f>
        <v>-208640.3255</v>
      </c>
      <c r="FL31" s="64" t="n">
        <f aca="false">-(FL27 + FL28 + FL29 + FL37 + FL38 + FL39 - Depreciação!$M$14 / 12) * Impostos!$D$14 * 95%</f>
        <v>-208640.3255</v>
      </c>
      <c r="FM31" s="64" t="n">
        <f aca="false">-(FM27 + FM28 + FM29 + FM37 + FM38 + FM39 - Depreciação!$M$14 / 12) * Impostos!$D$14 * 95%</f>
        <v>-208640.3255</v>
      </c>
      <c r="FN31" s="64" t="n">
        <f aca="false">-(FN27 + FN28 + FN29 + FN37 + FN38 + FN39 - Depreciação!$M$14 / 12) * Impostos!$D$14 * 95%</f>
        <v>-208640.3255</v>
      </c>
      <c r="FO31" s="64" t="n">
        <f aca="false">-(FO27 + FO28 + FO29 + FO37 + FO38 + FO39 - Depreciação!$M$14 / 12) * Impostos!$D$14 * 95%</f>
        <v>-208640.3255</v>
      </c>
      <c r="FP31" s="64" t="n">
        <f aca="false">-(FP27 + FP28 + FP29 + FP37 + FP38 + FP39 - Depreciação!$M$14 / 12) * Impostos!$D$14 * 95%</f>
        <v>-208640.3255</v>
      </c>
      <c r="FQ31" s="64" t="n">
        <f aca="false">-(FQ27 + FQ28 + FQ29 + FQ37 + FQ38 + FQ39 - Depreciação!$M$14 / 12) * Impostos!$D$14 * 95%</f>
        <v>-208640.3255</v>
      </c>
      <c r="FR31" s="64" t="n">
        <f aca="false">-(FR27 + FR28 + FR29 + FR37 + FR38 + FR39 - Depreciação!$M$14 / 12) * Impostos!$D$14 * 95%</f>
        <v>-208640.3255</v>
      </c>
      <c r="FS31" s="64" t="n">
        <f aca="false">-(FS27 + FS28 + FS29 + FS37 + FS38 + FS39 - Depreciação!$M$14 / 12) * Impostos!$D$14 * 95%</f>
        <v>-208640.3255</v>
      </c>
      <c r="FT31" s="64" t="n">
        <f aca="false">-(FT27 + FT28 + FT29 + FT37 + FT38 + FT39 - Depreciação!$M$14 / 12) * Impostos!$D$14 * 95%</f>
        <v>-208640.3255</v>
      </c>
      <c r="FU31" s="64" t="n">
        <f aca="false">-(FU27 + FU28 + FU29 + FU37 + FU38 + FU39 - Depreciação!$M$14 / 12) * Impostos!$D$14 * 95%</f>
        <v>-208640.3255</v>
      </c>
      <c r="FV31" s="64" t="n">
        <f aca="false">-(FV27 + FV28 + FV29 + FV37 + FV38 + FV39 - Depreciação!$M$14 / 12) * Impostos!$D$14 * 95%</f>
        <v>-208640.3255</v>
      </c>
      <c r="FW31" s="64" t="n">
        <f aca="false">-(FW27 + FW28 + FW29 + FW37 + FW38 + FW39 - Depreciação!$M$14 / 12) * Impostos!$D$14 * 95%</f>
        <v>-208640.3255</v>
      </c>
      <c r="FX31" s="64" t="n">
        <f aca="false">-(FX27 + FX28 + FX29 + FX37 + FX38 + FX39 - Depreciação!$M$14 / 12) * Impostos!$D$14 * 95%</f>
        <v>-208640.3255</v>
      </c>
      <c r="FY31" s="64" t="n">
        <f aca="false">-(FY27 + FY28 + FY29 + FY37 + FY38 + FY39 - Depreciação!$M$14 / 12) * Impostos!$D$14 * 95%</f>
        <v>-208640.3255</v>
      </c>
      <c r="FZ31" s="64" t="n">
        <f aca="false">-(FZ27 + FZ28 + FZ29 + FZ37 + FZ38 + FZ39 - Depreciação!$M$14 / 12) * Impostos!$D$14 * 95%</f>
        <v>-208640.3255</v>
      </c>
      <c r="GA31" s="64" t="n">
        <f aca="false">-(GA27 + GA28 + GA29 + GA37 + GA38 + GA39 - Depreciação!$M$14 / 12) * Impostos!$D$14 * 95%</f>
        <v>-208640.3255</v>
      </c>
      <c r="GB31" s="64" t="n">
        <f aca="false">-(GB27 + GB28 + GB29 + GB37 + GB38 + GB39 - Depreciação!$M$14 / 12) * Impostos!$D$14 * 95%</f>
        <v>-208640.3255</v>
      </c>
      <c r="GC31" s="64" t="n">
        <f aca="false">-(GC27 + GC28 + GC29 + GC37 + GC38 + GC39 - Depreciação!$M$14 / 12) * Impostos!$D$14 * 95%</f>
        <v>-208640.3255</v>
      </c>
      <c r="GD31" s="64" t="n">
        <f aca="false">-(GD27 + GD28 + GD29 + GD37 + GD38 + GD39 - Depreciação!$M$14 / 12) * Impostos!$D$14 * 95%</f>
        <v>-208640.3255</v>
      </c>
      <c r="GE31" s="64" t="n">
        <f aca="false">-(GE27 + GE28 + GE29 + GE37 + GE38 + GE39 - Depreciação!$M$14 / 12) * Impostos!$D$14 * 95%</f>
        <v>-208640.3255</v>
      </c>
      <c r="GF31" s="64" t="n">
        <f aca="false">-(GF27 + GF28 + GF29 + GF37 + GF38 + GF39 - Depreciação!$M$14 / 12) * Impostos!$D$14 * 95%</f>
        <v>-208640.3255</v>
      </c>
      <c r="GG31" s="64" t="n">
        <f aca="false">-(GG27 + GG28 + GG29 + GG37 + GG38 + GG39 - Depreciação!$M$14 / 12) * Impostos!$D$14 * 95%</f>
        <v>-208640.3255</v>
      </c>
      <c r="GH31" s="64" t="n">
        <f aca="false">-(GH27 + GH28 + GH29 + GH37 + GH38 + GH39 - Depreciação!$M$14 / 12) * Impostos!$D$14 * 95%</f>
        <v>-208640.3255</v>
      </c>
      <c r="GI31" s="64" t="n">
        <f aca="false">-(GI27 + GI28 + GI29 + GI37 + GI38 + GI39 - Depreciação!$M$14 / 12) * Impostos!$D$14 * 95%</f>
        <v>-208640.3255</v>
      </c>
      <c r="GJ31" s="64" t="n">
        <f aca="false">-(GJ27 + GJ28 + GJ29 + GJ37 + GJ38 + GJ39 - Depreciação!$M$14 / 12) * Impostos!$D$14 * 95%</f>
        <v>-208640.3255</v>
      </c>
      <c r="GK31" s="64" t="n">
        <f aca="false">-(GK27 + GK28 + GK29 + GK37 + GK38 + GK39 - Depreciação!$M$14 / 12) * Impostos!$D$14 * 95%</f>
        <v>-208640.3255</v>
      </c>
      <c r="GL31" s="64" t="n">
        <f aca="false">-(GL27 + GL28 + GL29 + GL37 + GL38 + GL39 - Depreciação!$M$14 / 12) * Impostos!$D$14 * 95%</f>
        <v>-208640.3255</v>
      </c>
      <c r="GM31" s="64" t="n">
        <f aca="false">-(GM27 + GM28 + GM29 + GM37 + GM38 + GM39 - Depreciação!$M$14 / 12) * Impostos!$D$14 * 95%</f>
        <v>-208640.3255</v>
      </c>
      <c r="GN31" s="64" t="n">
        <f aca="false">-(GN27 + GN28 + GN29 + GN37 + GN38 + GN39 - Depreciação!$M$14 / 12) * Impostos!$D$14 * 95%</f>
        <v>-208640.3255</v>
      </c>
      <c r="GO31" s="64" t="n">
        <f aca="false">-(GO27 + GO28 + GO29 + GO37 + GO38 + GO39 - Depreciação!$M$14 / 12) * Impostos!$D$14 * 95%</f>
        <v>-208640.3255</v>
      </c>
      <c r="GP31" s="64" t="n">
        <f aca="false">-(GP27 + GP28 + GP29 + GP37 + GP38 + GP39 - Depreciação!$M$14 / 12) * Impostos!$D$14 * 95%</f>
        <v>-208640.3255</v>
      </c>
      <c r="GQ31" s="64" t="n">
        <f aca="false">-(GQ27 + GQ28 + GQ29 + GQ37 + GQ38 + GQ39 - Depreciação!$M$14 / 12) * Impostos!$D$14 * 95%</f>
        <v>-208640.3255</v>
      </c>
      <c r="GR31" s="64" t="n">
        <f aca="false">-(GR27 + GR28 + GR29 + GR37 + GR38 + GR39 - Depreciação!$M$14 / 12) * Impostos!$D$14 * 95%</f>
        <v>-208640.3255</v>
      </c>
      <c r="GS31" s="64" t="n">
        <f aca="false">-(GS27 + GS28 + GS29 + GS37 + GS38 + GS39 - Depreciação!$M$14 / 12) * Impostos!$D$14 * 95%</f>
        <v>-208640.3255</v>
      </c>
      <c r="GT31" s="64" t="n">
        <f aca="false">-(GT27 + GT28 + GT29 + GT37 + GT38 + GT39 - Depreciação!$M$14 / 12) * Impostos!$D$14 * 95%</f>
        <v>-208640.3255</v>
      </c>
      <c r="GU31" s="64" t="n">
        <f aca="false">-(GU27 + GU28 + GU29 + GU37 + GU38 + GU39 - Depreciação!$M$14 / 12) * Impostos!$D$14 * 95%</f>
        <v>-208640.3255</v>
      </c>
      <c r="GV31" s="64" t="n">
        <f aca="false">-(GV27 + GV28 + GV29 + GV37 + GV38 + GV39 - Depreciação!$M$14 / 12) * Impostos!$D$14 * 95%</f>
        <v>-208640.3255</v>
      </c>
      <c r="GW31" s="64" t="n">
        <f aca="false">-(GW27 + GW28 + GW29 + GW37 + GW38 + GW39 - Depreciação!$M$14 / 12) * Impostos!$D$14 * 95%</f>
        <v>-208640.3255</v>
      </c>
      <c r="GX31" s="64" t="n">
        <f aca="false">-(GX27 + GX28 + GX29 + GX37 + GX38 + GX39 - Depreciação!$M$14 / 12) * Impostos!$D$14 * 95%</f>
        <v>-208640.3255</v>
      </c>
      <c r="GY31" s="64" t="n">
        <f aca="false">-(GY27 + GY28 + GY29 + GY37 + GY38 + GY39 - Depreciação!$M$14 / 12) * Impostos!$D$14 * 95%</f>
        <v>-208640.3255</v>
      </c>
      <c r="GZ31" s="64" t="n">
        <f aca="false">-(GZ27 + GZ28 + GZ29 + GZ37 + GZ38 + GZ39 - Depreciação!$M$14 / 12) * Impostos!$D$14 * 95%</f>
        <v>-208640.3255</v>
      </c>
      <c r="HA31" s="64" t="n">
        <f aca="false">-(HA27 + HA28 + HA29 + HA37 + HA38 + HA39 - Depreciação!$M$14 / 12) * Impostos!$D$14 * 95%</f>
        <v>-208640.3255</v>
      </c>
      <c r="HB31" s="64" t="n">
        <f aca="false">-(HB27 + HB28 + HB29 + HB37 + HB38 + HB39 - Depreciação!$M$14 / 12) * Impostos!$D$14 * 95%</f>
        <v>-208640.3255</v>
      </c>
      <c r="HC31" s="64" t="n">
        <f aca="false">-(HC27 + HC28 + HC29 + HC37 + HC38 + HC39 - Depreciação!$M$14 / 12) * Impostos!$D$14 * 95%</f>
        <v>-208640.3255</v>
      </c>
      <c r="HD31" s="64" t="n">
        <f aca="false">-(HD27 + HD28 + HD29 + HD37 + HD38 + HD39 - Depreciação!$M$14 / 12) * Impostos!$D$14 * 95%</f>
        <v>-208640.3255</v>
      </c>
      <c r="HE31" s="64" t="n">
        <f aca="false">-(HE27 + HE28 + HE29 + HE37 + HE38 + HE39 - Depreciação!$M$14 / 12) * Impostos!$D$14 * 95%</f>
        <v>-208640.3255</v>
      </c>
      <c r="HF31" s="64" t="n">
        <f aca="false">-(HF27 + HF28 + HF29 + HF37 + HF38 + HF39 - Depreciação!$M$14 / 12) * Impostos!$D$14 * 95%</f>
        <v>-208640.3255</v>
      </c>
      <c r="HG31" s="64" t="n">
        <f aca="false">-(HG27 + HG28 + HG29 + HG37 + HG38 + HG39 - Depreciação!$M$14 / 12) * Impostos!$D$14 * 95%</f>
        <v>-208640.3255</v>
      </c>
      <c r="HH31" s="64" t="n">
        <f aca="false">-(HH27 + HH28 + HH29 + HH37 + HH38 + HH39 - Depreciação!$M$14 / 12) * Impostos!$D$14 * 95%</f>
        <v>-208640.3255</v>
      </c>
      <c r="HI31" s="64" t="n">
        <f aca="false">-(HI27 + HI28 + HI29 + HI37 + HI38 + HI39 - Depreciação!$M$14 / 12) * Impostos!$D$14 * 95%</f>
        <v>-208640.3255</v>
      </c>
      <c r="HJ31" s="64" t="n">
        <f aca="false">-(HJ27 + HJ28 + HJ29 + HJ37 + HJ38 + HJ39 - Depreciação!$M$14 / 12) * Impostos!$D$14 * 95%</f>
        <v>-208640.3255</v>
      </c>
      <c r="HK31" s="64" t="n">
        <f aca="false">-(HK27 + HK28 + HK29 + HK37 + HK38 + HK39 - Depreciação!$M$14 / 12) * Impostos!$D$14 * 95%</f>
        <v>-208640.3255</v>
      </c>
      <c r="HL31" s="64" t="n">
        <f aca="false">-(HL27 + HL28 + HL29 + HL37 + HL38 + HL39 - Depreciação!$M$14 / 12) * Impostos!$D$14 * 95%</f>
        <v>-208640.3255</v>
      </c>
      <c r="HM31" s="64" t="n">
        <f aca="false">-(HM27 + HM28 + HM29 + HM37 + HM38 + HM39 - Depreciação!$M$14 / 12) * Impostos!$D$14 * 95%</f>
        <v>-208640.3255</v>
      </c>
      <c r="HN31" s="64" t="n">
        <f aca="false">-(HN27 + HN28 + HN29 + HN37 + HN38 + HN39 - Depreciação!$M$14 / 12) * Impostos!$D$14 * 95%</f>
        <v>-208640.3255</v>
      </c>
      <c r="HO31" s="64" t="n">
        <f aca="false">-(HO27 + HO28 + HO29 + HO37 + HO38 + HO39 - Depreciação!$M$14 / 12) * Impostos!$D$14 * 95%</f>
        <v>-208640.3255</v>
      </c>
      <c r="HP31" s="64" t="n">
        <f aca="false">-(HP27 + HP28 + HP29 + HP37 + HP38 + HP39 - Depreciação!$M$14 / 12) * Impostos!$D$14 * 95%</f>
        <v>-208640.3255</v>
      </c>
      <c r="HQ31" s="64" t="n">
        <f aca="false">-(HQ27 + HQ28 + HQ29 + HQ37 + HQ38 + HQ39 - Depreciação!$M$14 / 12) * Impostos!$D$14 * 95%</f>
        <v>-208640.3255</v>
      </c>
      <c r="HR31" s="64" t="n">
        <f aca="false">-(HR27 + HR28 + HR29 + HR37 + HR38 + HR39 - Depreciação!$M$14 / 12) * Impostos!$D$14 * 95%</f>
        <v>-208640.3255</v>
      </c>
      <c r="HS31" s="64" t="n">
        <f aca="false">-(HS27 + HS28 + HS29 + HS37 + HS38 + HS39 - Depreciação!$M$14 / 12) * Impostos!$D$14 * 95%</f>
        <v>-208640.3255</v>
      </c>
      <c r="HT31" s="64" t="n">
        <f aca="false">-(HT27 + HT28 + HT29 + HT37 + HT38 + HT39 - Depreciação!$M$14 / 12) * Impostos!$D$14 * 95%</f>
        <v>-208640.3255</v>
      </c>
      <c r="HU31" s="64" t="n">
        <f aca="false">-(HU27 + HU28 + HU29 + HU37 + HU38 + HU39 - Depreciação!$M$14 / 12) * Impostos!$D$14 * 95%</f>
        <v>-208640.3255</v>
      </c>
      <c r="HV31" s="64" t="n">
        <f aca="false">-(HV27 + HV28 + HV29 + HV37 + HV38 + HV39 - Depreciação!$M$14 / 12) * Impostos!$D$14 * 95%</f>
        <v>-208640.3255</v>
      </c>
      <c r="HW31" s="64" t="n">
        <f aca="false">-(HW27 + HW28 + HW29 + HW37 + HW38 + HW39 - Depreciação!$M$14 / 12) * Impostos!$D$14 * 95%</f>
        <v>-208640.3255</v>
      </c>
      <c r="HX31" s="64" t="n">
        <f aca="false">-(HX27 + HX28 + HX29 + HX37 + HX38 + HX39 - Depreciação!$M$14 / 12) * Impostos!$D$14 * 95%</f>
        <v>-208640.3255</v>
      </c>
      <c r="HY31" s="64" t="n">
        <f aca="false">-(HY27 + HY28 + HY29 + HY37 + HY38 + HY39 - Depreciação!$M$14 / 12) * Impostos!$D$14 * 95%</f>
        <v>-208640.3255</v>
      </c>
      <c r="HZ31" s="64" t="n">
        <f aca="false">-(HZ27 + HZ28 + HZ29 + HZ37 + HZ38 + HZ39 - Depreciação!$M$14 / 12) * Impostos!$D$14 * 95%</f>
        <v>-208640.3255</v>
      </c>
      <c r="IA31" s="64" t="n">
        <f aca="false">-(IA27 + IA28 + IA29 + IA37 + IA38 + IA39 - Depreciação!$M$14 / 12) * Impostos!$D$14 * 95%</f>
        <v>-208640.3255</v>
      </c>
      <c r="IB31" s="64" t="n">
        <f aca="false">-(IB27 + IB28 + IB29 + IB37 + IB38 + IB39 - Depreciação!$M$14 / 12) * Impostos!$D$14 * 95%</f>
        <v>-208640.3255</v>
      </c>
      <c r="IC31" s="64" t="n">
        <f aca="false">-(IC27 + IC28 + IC29 + IC37 + IC38 + IC39 - Depreciação!$M$14 / 12) * Impostos!$D$14 * 95%</f>
        <v>-208640.3255</v>
      </c>
      <c r="ID31" s="64" t="n">
        <f aca="false">-(ID27 + ID28 + ID29 + ID37 + ID38 + ID39 - Depreciação!$M$14 / 12) * Impostos!$D$14 * 95%</f>
        <v>-208640.3255</v>
      </c>
      <c r="IE31" s="64" t="n">
        <f aca="false">-(IE27 + IE28 + IE29 + IE37 + IE38 + IE39 - Depreciação!$M$14 / 12) * Impostos!$D$14 * 95%</f>
        <v>-208640.3255</v>
      </c>
      <c r="IF31" s="64" t="n">
        <f aca="false">-(IF27 + IF28 + IF29 + IF37 + IF38 + IF39 - Depreciação!$M$14 / 12) * Impostos!$D$14 * 95%</f>
        <v>-208640.3255</v>
      </c>
      <c r="IG31" s="64" t="n">
        <f aca="false">-(IG27 + IG28 + IG29 + IG37 + IG38 + IG39 - Depreciação!$M$14 / 12) * Impostos!$D$14 * 95%</f>
        <v>-208640.3255</v>
      </c>
      <c r="IH31" s="64" t="n">
        <f aca="false">-(IH27 + IH28 + IH29 + IH37 + IH38 + IH39 - Depreciação!$M$14 / 12) * Impostos!$D$14 * 95%</f>
        <v>-208640.3255</v>
      </c>
      <c r="II31" s="64" t="n">
        <f aca="false">-(II27 + II28 + II29 + II37 + II38 + II39 - Depreciação!$M$14 / 12) * Impostos!$D$14 * 95%</f>
        <v>-208640.3255</v>
      </c>
      <c r="IJ31" s="64" t="n">
        <f aca="false">-(IJ27 + IJ28 + IJ29 + IJ37 + IJ38 + IJ39 - Depreciação!$M$14 / 12) * Impostos!$D$14 * 95%</f>
        <v>-208640.3255</v>
      </c>
      <c r="IK31" s="64" t="n">
        <f aca="false">-(IK27 + IK28 + IK29 + IK37 + IK38 + IK39 - Depreciação!$M$14 / 12) * Impostos!$D$14 * 95%</f>
        <v>-208640.3255</v>
      </c>
      <c r="IL31" s="64" t="n">
        <f aca="false">-(IL27 + IL28 + IL29 + IL37 + IL38 + IL39 - Depreciação!$M$14 / 12) * Impostos!$D$14 * 95%</f>
        <v>-208640.3255</v>
      </c>
      <c r="IM31" s="64" t="n">
        <f aca="false">-(IM27 + IM28 + IM29 + IM37 + IM38 + IM39 - Depreciação!$M$14 / 12) * Impostos!$D$14 * 95%</f>
        <v>-208640.3255</v>
      </c>
      <c r="IN31" s="64" t="n">
        <f aca="false">-(IN27 + IN28 + IN29 + IN37 + IN38 + IN39 - Depreciação!$M$14 / 12) * Impostos!$D$14 * 95%</f>
        <v>-208640.3255</v>
      </c>
      <c r="IO31" s="64" t="n">
        <f aca="false">-(IO27 + IO28 + IO29 + IO37 + IO38 + IO39 - Depreciação!$M$14 / 12) * Impostos!$D$14 * 95%</f>
        <v>-208640.3255</v>
      </c>
      <c r="IP31" s="64" t="n">
        <f aca="false">-(IP27 + IP28 + IP29 + IP37 + IP38 + IP39 - Depreciação!$M$14 / 12) * Impostos!$D$14 * 95%</f>
        <v>-208640.3255</v>
      </c>
      <c r="IQ31" s="64" t="n">
        <f aca="false">-(IQ27 + IQ28 + IQ29 + IQ37 + IQ38 + IQ39 - Depreciação!$M$14 / 12) * Impostos!$D$14 * 95%</f>
        <v>-208640.3255</v>
      </c>
      <c r="IR31" s="64" t="n">
        <f aca="false">-(IR27 + IR28 + IR29 + IR37 + IR38 + IR39 - Depreciação!$M$14 / 12) * Impostos!$D$14 * 95%</f>
        <v>-208640.3255</v>
      </c>
      <c r="IS31" s="64" t="n">
        <f aca="false">-(IS27 + IS28 + IS29 + IS37 + IS38 + IS39 - Depreciação!$M$14 / 12) * Impostos!$D$14 * 95%</f>
        <v>-208640.3255</v>
      </c>
      <c r="IT31" s="64" t="n">
        <f aca="false">-(IT27 + IT28 + IT29 + IT37 + IT38 + IT39 - Depreciação!$M$14 / 12) * Impostos!$D$14 * 95%</f>
        <v>-208640.3255</v>
      </c>
      <c r="IU31" s="64" t="n">
        <f aca="false">-(IU27 + IU28 + IU29 + IU37 + IU38 + IU39 - Depreciação!$M$14 / 12) * Impostos!$D$14 * 95%</f>
        <v>-208640.3255</v>
      </c>
      <c r="IV31" s="64" t="n">
        <f aca="false">-(IV27 + IV28 + IV29 + IV37 + IV38 + IV39 - Depreciação!$M$14 / 12) * Impostos!$D$14 * 95%</f>
        <v>-208640.3255</v>
      </c>
      <c r="IW31" s="64" t="n">
        <f aca="false">-(IW27 + IW28 + IW29 + IW37 + IW38 + IW39 - Depreciação!$M$14 / 12) * Impostos!$D$14 * 95%</f>
        <v>-208640.3255</v>
      </c>
      <c r="IX31" s="64" t="n">
        <f aca="false">-(IX27 + IX28 + IX29 + IX37 + IX38 + IX39 - Depreciação!$M$14 / 12) * Impostos!$D$14 * 95%</f>
        <v>-208640.3255</v>
      </c>
      <c r="IY31" s="64" t="n">
        <f aca="false">-(IY27 + IY28 + IY29 + IY37 + IY38 + IY39 - Depreciação!$M$14 / 12) * Impostos!$D$14 * 95%</f>
        <v>-208640.3255</v>
      </c>
      <c r="IZ31" s="64" t="n">
        <f aca="false">-(IZ27 + IZ28 + IZ29 + IZ37 + IZ38 + IZ39 - Depreciação!$M$14 / 12) * Impostos!$D$14 * 95%</f>
        <v>-208640.3255</v>
      </c>
      <c r="JA31" s="64" t="n">
        <f aca="false">-(JA27 + JA28 + JA29 + JA37 + JA38 + JA39 - Depreciação!$M$14 / 12) * Impostos!$D$14 * 95%</f>
        <v>-208640.3255</v>
      </c>
      <c r="JB31" s="64" t="n">
        <f aca="false">-(JB27 + JB28 + JB29 + JB37 + JB38 + JB39 - Depreciação!$M$14 / 12) * Impostos!$D$14 * 95%</f>
        <v>-208640.3255</v>
      </c>
      <c r="JC31" s="64" t="n">
        <f aca="false">-(JC27 + JC28 + JC29 + JC37 + JC38 + JC39 - Depreciação!$M$14 / 12) * Impostos!$D$14 * 95%</f>
        <v>-208640.3255</v>
      </c>
      <c r="JD31" s="64" t="n">
        <f aca="false">-(JD27 + JD28 + JD29 + JD37 + JD38 + JD39 - Depreciação!$M$14 / 12) * Impostos!$D$14 * 95%</f>
        <v>-208640.3255</v>
      </c>
      <c r="JE31" s="64" t="n">
        <f aca="false">-(JE27 + JE28 + JE29 + JE37 + JE38 + JE39 - Depreciação!$M$14 / 12) * Impostos!$D$14 * 95%</f>
        <v>-208640.3255</v>
      </c>
      <c r="JF31" s="64" t="n">
        <f aca="false">-(JF27 + JF28 + JF29 + JF37 + JF38 + JF39 - Depreciação!$M$14 / 12) * Impostos!$D$14 * 95%</f>
        <v>-208640.3255</v>
      </c>
      <c r="JG31" s="64" t="n">
        <f aca="false">-(JG27 + JG28 + JG29 + JG37 + JG38 + JG39 - Depreciação!$M$14 / 12) * Impostos!$D$14 * 95%</f>
        <v>-208640.3255</v>
      </c>
      <c r="JH31" s="64" t="n">
        <f aca="false">-(JH27 + JH28 + JH29 + JH37 + JH38 + JH39 - Depreciação!$M$14 / 12) * Impostos!$D$14 * 95%</f>
        <v>-208640.3255</v>
      </c>
      <c r="JI31" s="64" t="n">
        <f aca="false">-(JI27 + JI28 + JI29 + JI37 + JI38 + JI39 - Depreciação!$M$14 / 12) * Impostos!$D$14 * 95%</f>
        <v>-208640.3255</v>
      </c>
      <c r="JJ31" s="64" t="n">
        <f aca="false">-(JJ27 + JJ28 + JJ29 + JJ37 + JJ38 + JJ39 - Depreciação!$M$14 / 12) * Impostos!$D$14 * 95%</f>
        <v>-208640.3255</v>
      </c>
      <c r="JK31" s="64" t="n">
        <f aca="false">-(JK27 + JK28 + JK29 + JK37 + JK38 + JK39 - Depreciação!$M$14 / 12) * Impostos!$D$14 * 95%</f>
        <v>-208640.3255</v>
      </c>
      <c r="JL31" s="64" t="n">
        <f aca="false">-(JL27 + JL28 + JL29 + JL37 + JL38 + JL39 - Depreciação!$M$14 / 12) * Impostos!$D$14 * 95%</f>
        <v>-208640.3255</v>
      </c>
      <c r="JM31" s="64" t="n">
        <f aca="false">-(JM27 + JM28 + JM29 + JM37 + JM38 + JM39 - Depreciação!$M$14 / 12) * Impostos!$D$14 * 95%</f>
        <v>-208640.3255</v>
      </c>
      <c r="JN31" s="64" t="n">
        <f aca="false">-(JN27 + JN28 + JN29 + JN37 + JN38 + JN39 - Depreciação!$M$14 / 12) * Impostos!$D$14 * 95%</f>
        <v>-208640.3255</v>
      </c>
      <c r="JO31" s="64" t="n">
        <f aca="false">-(JO27 + JO28 + JO29 + JO37 + JO38 + JO39 - Depreciação!$M$14 / 12) * Impostos!$D$14 * 95%</f>
        <v>-208640.3255</v>
      </c>
      <c r="JP31" s="64" t="n">
        <f aca="false">-(JP27 + JP28 + JP29 + JP37 + JP38 + JP39 - Depreciação!$M$14 / 12) * Impostos!$D$14 * 95%</f>
        <v>-208640.3255</v>
      </c>
      <c r="JQ31" s="64" t="n">
        <f aca="false">-(JQ27 + JQ28 + JQ29 + JQ37 + JQ38 + JQ39 - Depreciação!$M$14 / 12) * Impostos!$D$14 * 95%</f>
        <v>-208640.3255</v>
      </c>
      <c r="JR31" s="64" t="n">
        <f aca="false">-(JR27 + JR28 + JR29 + JR37 + JR38 + JR39 - Depreciação!$M$14 / 12) * Impostos!$D$14 * 95%</f>
        <v>-208640.3255</v>
      </c>
      <c r="JS31" s="64" t="n">
        <f aca="false">-(JS27 + JS28 + JS29 + JS37 + JS38 + JS39 - Depreciação!$M$14 / 12) * Impostos!$D$14 * 95%</f>
        <v>-208640.3255</v>
      </c>
      <c r="JT31" s="64" t="n">
        <f aca="false">-(JT27 + JT28 + JT29 + JT37 + JT38 + JT39 - Depreciação!$M$14 / 12) * Impostos!$D$14 * 95%</f>
        <v>-208640.3255</v>
      </c>
      <c r="JU31" s="64" t="n">
        <f aca="false">-(JU27 + JU28 + JU29 + JU37 + JU38 + JU39 - Depreciação!$M$14 / 12) * Impostos!$D$14 * 95%</f>
        <v>-208640.3255</v>
      </c>
      <c r="JV31" s="64" t="n">
        <f aca="false">-(JV27 + JV28 + JV29 + JV37 + JV38 + JV39 - Depreciação!$M$14 / 12) * Impostos!$D$14 * 95%</f>
        <v>-208640.3255</v>
      </c>
      <c r="JW31" s="64" t="n">
        <f aca="false">-(JW27 + JW28 + JW29 + JW37 + JW38 + JW39 - Depreciação!$M$14 / 12) * Impostos!$D$14 * 95%</f>
        <v>-208640.3255</v>
      </c>
      <c r="JX31" s="64" t="n">
        <f aca="false">-(JX27 + JX28 + JX29 + JX37 + JX38 + JX39 - Depreciação!$M$14 / 12) * Impostos!$D$14 * 95%</f>
        <v>-208640.3255</v>
      </c>
      <c r="JY31" s="64" t="n">
        <f aca="false">-(JY27 + JY28 + JY29 + JY37 + JY38 + JY39 - Depreciação!$M$14 / 12) * Impostos!$D$14 * 95%</f>
        <v>-208640.3255</v>
      </c>
      <c r="JZ31" s="64" t="n">
        <f aca="false">-(JZ27 + JZ28 + JZ29 + JZ37 + JZ38 + JZ39 - Depreciação!$M$14 / 12) * Impostos!$D$14 * 95%</f>
        <v>-208640.3255</v>
      </c>
      <c r="KA31" s="64" t="n">
        <f aca="false">-(KA27 + KA28 + KA29 + KA37 + KA38 + KA39 - Depreciação!$M$14 / 12) * Impostos!$D$14 * 95%</f>
        <v>-208640.3255</v>
      </c>
      <c r="KB31" s="64" t="n">
        <f aca="false">-(KB27 + KB28 + KB29 + KB37 + KB38 + KB39 - Depreciação!$M$14 / 12) * Impostos!$D$14 * 95%</f>
        <v>-208640.3255</v>
      </c>
      <c r="KC31" s="64" t="n">
        <f aca="false">-(KC27 + KC28 + KC29 + KC37 + KC38 + KC39 - Depreciação!$M$14 / 12) * Impostos!$D$14 * 95%</f>
        <v>-208640.3255</v>
      </c>
      <c r="KD31" s="64" t="n">
        <f aca="false">-(KD27 + KD28 + KD29 + KD37 + KD38 + KD39 - Depreciação!$M$14 / 12) * Impostos!$D$14 * 95%</f>
        <v>-208640.3255</v>
      </c>
      <c r="KE31" s="64" t="n">
        <f aca="false">-(KE27 + KE28 + KE29 + KE37 + KE38 + KE39 - Depreciação!$M$14 / 12) * Impostos!$D$14 * 95%</f>
        <v>-208640.3255</v>
      </c>
      <c r="KF31" s="64" t="n">
        <f aca="false">-(KF27 + KF28 + KF29 + KF37 + KF38 + KF39 - Depreciação!$M$14 / 12) * Impostos!$D$14 * 95%</f>
        <v>-208640.3255</v>
      </c>
      <c r="KG31" s="64" t="n">
        <f aca="false">-(KG27 + KG28 + KG29 + KG37 + KG38 + KG39 - Depreciação!$M$14 / 12) * Impostos!$D$14 * 95%</f>
        <v>-208640.3255</v>
      </c>
      <c r="KH31" s="64" t="n">
        <f aca="false">-(KH27 + KH28 + KH29 + KH37 + KH38 + KH39 - Depreciação!$M$14 / 12) * Impostos!$D$14 * 95%</f>
        <v>-208640.3255</v>
      </c>
      <c r="KI31" s="64" t="n">
        <f aca="false">-(KI27 + KI28 + KI29 + KI37 + KI38 + KI39 - Depreciação!$M$14 / 12) * Impostos!$D$14 * 95%</f>
        <v>-208640.3255</v>
      </c>
      <c r="KJ31" s="64" t="n">
        <f aca="false">-(KJ27 + KJ28 + KJ29 + KJ37 + KJ38 + KJ39 - Depreciação!$M$14 / 12) * Impostos!$D$14 * 95%</f>
        <v>-208640.3255</v>
      </c>
      <c r="KK31" s="64" t="n">
        <f aca="false">-(KK27 + KK28 + KK29 + KK37 + KK38 + KK39 - Depreciação!$M$14 / 12) * Impostos!$D$14 * 95%</f>
        <v>-208640.3255</v>
      </c>
      <c r="KL31" s="64" t="n">
        <f aca="false">-(KL27 + KL28 + KL29 + KL37 + KL38 + KL39 - Depreciação!$M$14 / 12) * Impostos!$D$14 * 95%</f>
        <v>-208640.3255</v>
      </c>
      <c r="KM31" s="64" t="n">
        <f aca="false">-(KM27 + KM28 + KM29 + KM37 + KM38 + KM39 - Depreciação!$M$14 / 12) * Impostos!$D$14 * 95%</f>
        <v>-208640.3255</v>
      </c>
      <c r="KN31" s="64" t="n">
        <f aca="false">-(KN27 + KN28 + KN29 + KN37 + KN38 + KN39 - Depreciação!$M$14 / 12) * Impostos!$D$14 * 95%</f>
        <v>-208640.3255</v>
      </c>
      <c r="KO31" s="64" t="n">
        <f aca="false">-(KO27 + KO28 + KO29 + KO37 + KO38 + KO39 - Depreciação!$M$14 / 12) * Impostos!$D$14 * 95%</f>
        <v>-208640.3255</v>
      </c>
      <c r="KP31" s="64" t="n">
        <f aca="false">-(KP27 + KP28 + KP29 + KP37 + KP38 + KP39 - Depreciação!$M$14 / 12) * Impostos!$D$14 * 95%</f>
        <v>-208640.3255</v>
      </c>
      <c r="KQ31" s="64" t="n">
        <f aca="false">-(KQ27 + KQ28 + KQ29 + KQ37 + KQ38 + KQ39 - Depreciação!$M$14 / 12) * Impostos!$D$14 * 95%</f>
        <v>-208640.3255</v>
      </c>
      <c r="KR31" s="64" t="n">
        <f aca="false">-(KR27 + KR28 + KR29 + KR37 + KR38 + KR39 - Depreciação!$M$14 / 12) * Impostos!$D$14 * 95%</f>
        <v>-208640.3255</v>
      </c>
      <c r="KS31" s="64" t="n">
        <f aca="false">-(KS27 + KS28 + KS29 + KS37 + KS38 + KS39 - Depreciação!$M$14 / 12) * Impostos!$D$14 * 95%</f>
        <v>-208640.3255</v>
      </c>
      <c r="KT31" s="64" t="n">
        <f aca="false">-(KT27 + KT28 + KT29 + KT37 + KT38 + KT39 - Depreciação!$M$14 / 12) * Impostos!$D$14 * 95%</f>
        <v>-208640.3255</v>
      </c>
      <c r="KU31" s="64" t="n">
        <f aca="false">-(KU27 + KU28 + KU29 + KU37 + KU38 + KU39 - Depreciação!$M$14 / 12) * Impostos!$D$14 * 95%</f>
        <v>-208640.3255</v>
      </c>
      <c r="KV31" s="64" t="n">
        <f aca="false">-(KV27 + KV28 + KV29 + KV37 + KV38 + KV39 - Depreciação!$M$14 / 12) * Impostos!$D$14 * 95%</f>
        <v>-208640.3255</v>
      </c>
      <c r="KW31" s="64" t="n">
        <f aca="false">-(KW27 + KW28 + KW29 + KW37 + KW38 + KW39 - Depreciação!$M$14 / 12) * Impostos!$D$14 * 95%</f>
        <v>-208640.3255</v>
      </c>
      <c r="KX31" s="64" t="n">
        <f aca="false">-(KX27 + KX28 + KX29 + KX37 + KX38 + KX39 - Depreciação!$M$14 / 12) * Impostos!$D$14 * 95%</f>
        <v>-208640.3255</v>
      </c>
      <c r="KY31" s="64" t="n">
        <f aca="false">-(KY27 + KY28 + KY29 + KY37 + KY38 + KY39 - Depreciação!$M$14 / 12) * Impostos!$D$14 * 95%</f>
        <v>-208640.3255</v>
      </c>
      <c r="KZ31" s="64" t="n">
        <f aca="false">-(KZ27 + KZ28 + KZ29 + KZ37 + KZ38 + KZ39 - Depreciação!$M$14 / 12) * Impostos!$D$14 * 95%</f>
        <v>-208640.3255</v>
      </c>
      <c r="LA31" s="64" t="n">
        <f aca="false">-(LA27 + LA28 + LA29 + LA37 + LA38 + LA39 - Depreciação!$M$14 / 12) * Impostos!$D$14 * 95%</f>
        <v>-208640.3255</v>
      </c>
      <c r="LB31" s="64" t="n">
        <f aca="false">-(LB27 + LB28 + LB29 + LB37 + LB38 + LB39 - Depreciação!$M$14 / 12) * Impostos!$D$14 * 95%</f>
        <v>-208640.3255</v>
      </c>
      <c r="LC31" s="64" t="n">
        <f aca="false">-(LC27 + LC28 + LC29 + LC37 + LC38 + LC39 - Depreciação!$M$14 / 12) * Impostos!$D$14 * 95%</f>
        <v>-208640.3255</v>
      </c>
      <c r="LD31" s="64" t="n">
        <f aca="false">-(LD27 + LD28 + LD29 + LD37 + LD38 + LD39 - Depreciação!$M$14 / 12) * Impostos!$D$14 * 95%</f>
        <v>-208640.3255</v>
      </c>
      <c r="LE31" s="64" t="n">
        <f aca="false">-(LE27 + LE28 + LE29 + LE37 + LE38 + LE39 - Depreciação!$M$14 / 12) * Impostos!$D$14 * 95%</f>
        <v>-208640.3255</v>
      </c>
      <c r="LF31" s="64" t="n">
        <f aca="false">-(LF27 + LF28 + LF29 + LF37 + LF38 + LF39 - Depreciação!$M$14 / 12) * Impostos!$D$14 * 95%</f>
        <v>-208640.3255</v>
      </c>
      <c r="LG31" s="64" t="n">
        <f aca="false">-(LG27 + LG28 + LG29 + LG37 + LG38 + LG39 - Depreciação!$M$14 / 12) * Impostos!$D$14 * 95%</f>
        <v>-208640.3255</v>
      </c>
      <c r="LH31" s="64" t="n">
        <f aca="false">-(LH27 + LH28 + LH29 + LH37 + LH38 + LH39 - Depreciação!$M$14 / 12) * Impostos!$D$14 * 95%</f>
        <v>-208640.3255</v>
      </c>
      <c r="LI31" s="64" t="n">
        <f aca="false">-(LI27 + LI28 + LI29 + LI37 + LI38 + LI39 - Depreciação!$M$14 / 12) * Impostos!$D$14 * 95%</f>
        <v>-208640.3255</v>
      </c>
      <c r="LJ31" s="64" t="n">
        <f aca="false">-(LJ27 + LJ28 + LJ29 + LJ37 + LJ38 + LJ39 - Depreciação!$M$14 / 12) * Impostos!$D$14 * 95%</f>
        <v>-208640.3255</v>
      </c>
      <c r="LK31" s="64" t="n">
        <f aca="false">-(LK27 + LK28 + LK29 + LK37 + LK38 + LK39 - Depreciação!$M$14 / 12) * Impostos!$D$14 * 95%</f>
        <v>-208640.3255</v>
      </c>
      <c r="LL31" s="64" t="n">
        <f aca="false">-(LL27 + LL28 + LL29 + LL37 + LL38 + LL39 - Depreciação!$M$14 / 12) * Impostos!$D$14 * 95%</f>
        <v>-208640.3255</v>
      </c>
      <c r="LM31" s="64" t="n">
        <f aca="false">-(LM27 + LM28 + LM29 + LM37 + LM38 + LM39 - Depreciação!$M$14 / 12) * Impostos!$D$14 * 95%</f>
        <v>-208640.3255</v>
      </c>
      <c r="LN31" s="64" t="n">
        <f aca="false">-(LN27 + LN28 + LN29 + LN37 + LN38 + LN39 - Depreciação!$M$14 / 12) * Impostos!$D$14 * 95%</f>
        <v>-208640.3255</v>
      </c>
      <c r="LO31" s="64" t="n">
        <f aca="false">-(LO27 + LO28 + LO29 + LO37 + LO38 + LO39 - Depreciação!$M$14 / 12) * Impostos!$D$14 * 95%</f>
        <v>-208640.3255</v>
      </c>
      <c r="LP31" s="64" t="n">
        <f aca="false">-(LP27 + LP28 + LP29 + LP37 + LP38 + LP39 - Depreciação!$M$14 / 12) * Impostos!$D$14 * 95%</f>
        <v>-208640.3255</v>
      </c>
      <c r="LQ31" s="64" t="n">
        <f aca="false">-(LQ27 + LQ28 + LQ29 + LQ37 + LQ38 + LQ39 - Depreciação!$M$14 / 12) * Impostos!$D$14 * 95%</f>
        <v>-208640.3255</v>
      </c>
      <c r="LR31" s="64" t="n">
        <f aca="false">-(LR27 + LR28 + LR29 + LR37 + LR38 + LR39 - Depreciação!$M$14 / 12) * Impostos!$D$14 * 95%</f>
        <v>-208640.3255</v>
      </c>
      <c r="LS31" s="64" t="n">
        <f aca="false">-(LS27 + LS28 + LS29 + LS37 + LS38 + LS39 - Depreciação!$M$14 / 12) * Impostos!$D$14 * 95%</f>
        <v>-208640.3255</v>
      </c>
      <c r="LT31" s="64" t="n">
        <f aca="false">-(LT27 + LT28 + LT29 + LT37 + LT38 + LT39 - Depreciação!$M$14 / 12) * Impostos!$D$14 * 95%</f>
        <v>-208640.3255</v>
      </c>
      <c r="LU31" s="64" t="n">
        <f aca="false">-(LU27 + LU28 + LU29 + LU37 + LU38 + LU39 - Depreciação!$M$14 / 12) * Impostos!$D$14 * 95%</f>
        <v>-208640.3255</v>
      </c>
      <c r="LV31" s="64" t="n">
        <f aca="false">-(LV27 + LV28 + LV29 + LV37 + LV38 + LV39 - Depreciação!$M$14 / 12) * Impostos!$D$14 * 95%</f>
        <v>-208640.3255</v>
      </c>
      <c r="LW31" s="64" t="n">
        <f aca="false">-(LW27 + LW28 + LW29 + LW37 + LW38 + LW39 - Depreciação!$M$14 / 12) * Impostos!$D$14 * 95%</f>
        <v>-208640.3255</v>
      </c>
      <c r="LX31" s="64" t="n">
        <f aca="false">-(LX27 + LX28 + LX29 + LX37 + LX38 + LX39 - Depreciação!$M$14 / 12) * Impostos!$D$14 * 95%</f>
        <v>-208640.3255</v>
      </c>
      <c r="LY31" s="64" t="n">
        <f aca="false">-(LY27 + LY28 + LY29 + LY37 + LY38 + LY39 - Depreciação!$M$14 / 12) * Impostos!$D$14 * 95%</f>
        <v>-208640.3255</v>
      </c>
      <c r="LZ31" s="64" t="n">
        <f aca="false">-(LZ27 + LZ28 + LZ29 + LZ37 + LZ38 + LZ39 - Depreciação!$M$14 / 12) * Impostos!$D$14 * 95%</f>
        <v>-208640.3255</v>
      </c>
      <c r="MA31" s="64" t="n">
        <f aca="false">-(MA27 + MA28 + MA29 + MA37 + MA38 + MA39 - Depreciação!$M$14 / 12) * Impostos!$D$14 * 95%</f>
        <v>-208640.3255</v>
      </c>
      <c r="MB31" s="64" t="n">
        <f aca="false">-(MB27 + MB28 + MB29 + MB37 + MB38 + MB39 - Depreciação!$M$14 / 12) * Impostos!$D$14 * 95%</f>
        <v>-208640.3255</v>
      </c>
      <c r="MC31" s="64" t="n">
        <f aca="false">-(MC27 + MC28 + MC29 + MC37 + MC38 + MC39 - Depreciação!$M$14 / 12) * Impostos!$D$14 * 95%</f>
        <v>-208640.3255</v>
      </c>
      <c r="MD31" s="64" t="n">
        <f aca="false">-(MD27 + MD28 + MD29 + MD37 + MD38 + MD39 - Depreciação!$M$14 / 12) * Impostos!$D$14 * 95%</f>
        <v>-208640.3255</v>
      </c>
      <c r="ME31" s="64" t="n">
        <f aca="false">-(ME27 + ME28 + ME29 + ME37 + ME38 + ME39 - Depreciação!$M$14 / 12) * Impostos!$D$14 * 95%</f>
        <v>-208640.3255</v>
      </c>
      <c r="MF31" s="64" t="n">
        <f aca="false">-(MF27 + MF28 + MF29 + MF37 + MF38 + MF39 - Depreciação!$M$14 / 12) * Impostos!$D$14 * 95%</f>
        <v>-208640.3255</v>
      </c>
      <c r="MG31" s="64" t="n">
        <f aca="false">-(MG27 + MG28 + MG29 + MG37 + MG38 + MG39 - Depreciação!$M$14 / 12) * Impostos!$D$14 * 95%</f>
        <v>-208640.3255</v>
      </c>
      <c r="MH31" s="64" t="n">
        <f aca="false">-(MH27 + MH28 + MH29 + MH37 + MH38 + MH39 - Depreciação!$M$14 / 12) * Impostos!$D$14 * 95%</f>
        <v>-208640.3255</v>
      </c>
      <c r="MI31" s="64" t="n">
        <f aca="false">-(MI27 + MI28 + MI29 + MI37 + MI38 + MI39 - Depreciação!$M$14 / 12) * Impostos!$D$14 * 95%</f>
        <v>-208640.3255</v>
      </c>
      <c r="MJ31" s="64" t="n">
        <f aca="false">-(MJ27 + MJ28 + MJ29 + MJ37 + MJ38 + MJ39 - Depreciação!$M$14 / 12) * Impostos!$D$14 * 95%</f>
        <v>-208640.3255</v>
      </c>
      <c r="MK31" s="64" t="n">
        <f aca="false">-(MK27 + MK28 + MK29 + MK37 + MK38 + MK39 - Depreciação!$M$14 / 12) * Impostos!$D$14 * 95%</f>
        <v>-208640.3255</v>
      </c>
      <c r="ML31" s="64" t="n">
        <f aca="false">-(ML27 + ML28 + ML29 + ML37 + ML38 + ML39 - Depreciação!$M$14 / 12) * Impostos!$D$14 * 95%</f>
        <v>-208640.3255</v>
      </c>
      <c r="MM31" s="64" t="n">
        <f aca="false">-(MM27 + MM28 + MM29 + MM37 + MM38 + MM39 - Depreciação!$M$14 / 12) * Impostos!$D$14 * 95%</f>
        <v>-208640.3255</v>
      </c>
      <c r="MN31" s="64" t="n">
        <f aca="false">-(MN27 + MN28 + MN29 + MN37 + MN38 + MN39 - Depreciação!$M$14 / 12) * Impostos!$D$14 * 95%</f>
        <v>-208640.3255</v>
      </c>
      <c r="MO31" s="64" t="n">
        <f aca="false">-(MO27 + MO28 + MO29 + MO37 + MO38 + MO39 - Depreciação!$M$14 / 12) * Impostos!$D$14 * 95%</f>
        <v>-208640.3255</v>
      </c>
      <c r="MP31" s="64" t="n">
        <f aca="false">-(MP27 + MP28 + MP29 + MP37 + MP38 + MP39 - Depreciação!$M$14 / 12) * Impostos!$D$14 * 95%</f>
        <v>-208640.3255</v>
      </c>
      <c r="MQ31" s="64" t="n">
        <f aca="false">-(MQ27 + MQ28 + MQ29 + MQ37 + MQ38 + MQ39 - Depreciação!$M$14 / 12) * Impostos!$D$14 * 95%</f>
        <v>-208640.3255</v>
      </c>
      <c r="MR31" s="64" t="n">
        <f aca="false">-(MR27 + MR28 + MR29 + MR37 + MR38 + MR39 - Depreciação!$M$14 / 12) * Impostos!$D$14 * 95%</f>
        <v>-208640.3255</v>
      </c>
      <c r="MS31" s="64" t="n">
        <f aca="false">-(MS27 + MS28 + MS29 + MS37 + MS38 + MS39 - Depreciação!$M$14 / 12) * Impostos!$D$14 * 95%</f>
        <v>-208640.3255</v>
      </c>
      <c r="MT31" s="64" t="n">
        <f aca="false">-(MT27 + MT28 + MT29 + MT37 + MT38 + MT39 - Depreciação!$M$14 / 12) * Impostos!$D$14 * 95%</f>
        <v>-208640.3255</v>
      </c>
      <c r="MU31" s="64" t="n">
        <f aca="false">-(MU27 + MU28 + MU29 + MU37 + MU38 + MU39 - Depreciação!$M$14 / 12) * Impostos!$D$14 * 95%</f>
        <v>-208640.3255</v>
      </c>
      <c r="MV31" s="64" t="n">
        <f aca="false">-(MV27 + MV28 + MV29 + MV37 + MV38 + MV39 - Depreciação!$M$14 / 12) * Impostos!$D$14 * 95%</f>
        <v>-208640.3255</v>
      </c>
      <c r="MW31" s="64" t="n">
        <f aca="false">-(MW27 + MW28 + MW29 + MW37 + MW38 + MW39 - Depreciação!$M$14 / 12) * Impostos!$D$14 * 95%</f>
        <v>-208640.3255</v>
      </c>
      <c r="MX31" s="64" t="n">
        <f aca="false">-(MX27 + MX28 + MX29 + MX37 + MX38 + MX39 - Depreciação!$M$14 / 12) * Impostos!$D$14 * 95%</f>
        <v>-208640.3255</v>
      </c>
      <c r="MY31" s="64" t="n">
        <f aca="false">-(MY27 + MY28 + MY29 + MY37 + MY38 + MY39 - Depreciação!$M$14 / 12) * Impostos!$D$14 * 95%</f>
        <v>-208640.3255</v>
      </c>
      <c r="MZ31" s="64" t="n">
        <f aca="false">-(MZ27 + MZ28 + MZ29 + MZ37 + MZ38 + MZ39 - Depreciação!$M$14 / 12) * Impostos!$D$14 * 95%</f>
        <v>-208640.3255</v>
      </c>
      <c r="NA31" s="64" t="n">
        <f aca="false">-(NA27 + NA28 + NA29 + NA37 + NA38 + NA39 - Depreciação!$M$14 / 12) * Impostos!$D$14 * 95%</f>
        <v>-208640.3255</v>
      </c>
      <c r="NB31" s="64" t="n">
        <f aca="false">-(NB27 + NB28 + NB29 + NB37 + NB38 + NB39 - Depreciação!$M$14 / 12) * Impostos!$D$14 * 95%</f>
        <v>-208640.3255</v>
      </c>
      <c r="NC31" s="64" t="n">
        <f aca="false">-(NC27 + NC28 + NC29 + NC37 + NC38 + NC39 - Depreciação!$M$14 / 12) * Impostos!$D$14 * 95%</f>
        <v>-208640.3255</v>
      </c>
      <c r="ND31" s="64" t="n">
        <f aca="false">-(ND27 + ND28 + ND29 + ND37 + ND38 + ND39 - Depreciação!$M$14 / 12) * Impostos!$D$14 * 95%</f>
        <v>-208640.3255</v>
      </c>
      <c r="NE31" s="64" t="n">
        <f aca="false">-(NE27 + NE28 + NE29 + NE37 + NE38 + NE39 - Depreciação!$M$14 / 12) * Impostos!$D$14 * 95%</f>
        <v>-208640.3255</v>
      </c>
      <c r="NF31" s="64" t="n">
        <f aca="false">-(NF27 + NF28 + NF29 + NF37 + NF38 + NF39 - Depreciação!$M$14 / 12) * Impostos!$D$14 * 95%</f>
        <v>-208640.3255</v>
      </c>
      <c r="NG31" s="64" t="n">
        <f aca="false">-(NG27 + NG28 + NG29 + NG37 + NG38 + NG39 - Depreciação!$M$14 / 12) * Impostos!$D$14 * 95%</f>
        <v>-208640.3255</v>
      </c>
      <c r="NH31" s="64" t="n">
        <f aca="false">-(NH27 + NH28 + NH29 + NH37 + NH38 + NH39 - Depreciação!$M$14 / 12) * Impostos!$D$14 * 95%</f>
        <v>-208640.3255</v>
      </c>
      <c r="NI31" s="64" t="n">
        <f aca="false">-(NI27 + NI28 + NI29 + NI37 + NI38 + NI39 - Depreciação!$M$14 / 12) * Impostos!$D$14 * 95%</f>
        <v>-208640.3255</v>
      </c>
      <c r="NJ31" s="64" t="n">
        <f aca="false">-(NJ27 + NJ28 + NJ29 + NJ37 + NJ38 + NJ39 - Depreciação!$M$14 / 12) * Impostos!$D$14 * 95%</f>
        <v>-208640.3255</v>
      </c>
      <c r="NK31" s="64" t="n">
        <f aca="false">-(NK27 + NK28 + NK29 + NK37 + NK38 + NK39 - Depreciação!$M$14 / 12) * Impostos!$D$14 * 95%</f>
        <v>-208640.3255</v>
      </c>
      <c r="NL31" s="64" t="n">
        <f aca="false">-(NL27 + NL28 + NL29 + NL37 + NL38 + NL39 - Depreciação!$M$14 / 12) * Impostos!$D$14 * 95%</f>
        <v>-208640.3255</v>
      </c>
      <c r="NM31" s="64" t="n">
        <f aca="false">-(NM27 + NM28 + NM29 + NM37 + NM38 + NM39 - Depreciação!$M$14 / 12) * Impostos!$D$14 * 95%</f>
        <v>-208640.3255</v>
      </c>
      <c r="NN31" s="64" t="n">
        <f aca="false">-(NN27 + NN28 + NN29 + NN37 + NN38 + NN39 - Depreciação!$M$14 / 12) * Impostos!$D$14 * 95%</f>
        <v>-208640.3255</v>
      </c>
      <c r="NO31" s="64" t="n">
        <f aca="false">-(NO27 + NO28 + NO29 + NO37 + NO38 + NO39 - Depreciação!$M$14 / 12) * Impostos!$D$14 * 95%</f>
        <v>-208640.3255</v>
      </c>
      <c r="NP31" s="64" t="n">
        <f aca="false">-(NP27 + NP28 + NP29 + NP37 + NP38 + NP39 - Depreciação!$M$14 / 12) * Impostos!$D$14 * 95%</f>
        <v>-208640.3255</v>
      </c>
      <c r="NQ31" s="64" t="n">
        <f aca="false">-(NQ27 + NQ28 + NQ29 + NQ37 + NQ38 + NQ39 - Depreciação!$M$14 / 12) * Impostos!$D$14 * 95%</f>
        <v>-208640.3255</v>
      </c>
      <c r="NR31" s="64" t="n">
        <f aca="false">-(NR27 + NR28 + NR29 + NR37 + NR38 + NR39 - Depreciação!$M$14 / 12) * Impostos!$D$14 * 95%</f>
        <v>-208640.3255</v>
      </c>
      <c r="NS31" s="64" t="n">
        <f aca="false">-(NS27 + NS28 + NS29 + NS37 + NS38 + NS39 - Depreciação!$M$14 / 12) * Impostos!$D$14 * 95%</f>
        <v>-208640.3255</v>
      </c>
      <c r="NT31" s="64" t="n">
        <f aca="false">-(NT27 + NT28 + NT29 + NT37 + NT38 + NT39 - Depreciação!$M$14 / 12) * Impostos!$D$14 * 95%</f>
        <v>-208640.3255</v>
      </c>
      <c r="NU31" s="64" t="n">
        <f aca="false">-(NU27 + NU28 + NU29 + NU37 + NU38 + NU39 - Depreciação!$M$14 / 12) * Impostos!$D$14 * 95%</f>
        <v>-208640.3255</v>
      </c>
      <c r="NV31" s="64" t="n">
        <f aca="false">-(NV27 + NV28 + NV29 + NV37 + NV38 + NV39 - Depreciação!$M$14 / 12) * Impostos!$D$14 * 95%</f>
        <v>-208640.3255</v>
      </c>
      <c r="NW31" s="64" t="n">
        <f aca="false">-(NW27 + NW28 + NW29 + NW37 + NW38 + NW39 - Depreciação!$M$14 / 12) * Impostos!$D$14 * 95%</f>
        <v>-208640.3255</v>
      </c>
      <c r="NX31" s="64" t="n">
        <f aca="false">-(NX27 + NX28 + NX29 + NX37 + NX38 + NX39 - Depreciação!$M$14 / 12) * Impostos!$D$14 * 95%</f>
        <v>-208640.3255</v>
      </c>
      <c r="NY31" s="64" t="n">
        <f aca="false">-(NY27 + NY28 + NY29 + NY37 + NY38 + NY39 - Depreciação!$M$14 / 12) * Impostos!$D$14 * 95%</f>
        <v>-208640.3255</v>
      </c>
      <c r="NZ31" s="64" t="n">
        <f aca="false">-(NZ27 + NZ28 + NZ29 + NZ37 + NZ38 + NZ39 - Depreciação!$M$14 / 12) * Impostos!$D$14 * 95%</f>
        <v>-208640.3255</v>
      </c>
      <c r="OA31" s="64" t="n">
        <f aca="false">-(OA27 + OA28 + OA29 + OA37 + OA38 + OA39 - Depreciação!$M$14 / 12) * Impostos!$D$14 * 95%</f>
        <v>-208640.3255</v>
      </c>
      <c r="OB31" s="64" t="n">
        <f aca="false">-(OB27 + OB28 + OB29 + OB37 + OB38 + OB39 - Depreciação!$M$14 / 12) * Impostos!$D$14 * 95%</f>
        <v>-208640.3255</v>
      </c>
      <c r="OC31" s="64" t="n">
        <f aca="false">-(OC27 + OC28 + OC29 + OC37 + OC38 + OC39 - Depreciação!$M$14 / 12) * Impostos!$D$14 * 95%</f>
        <v>-208640.3255</v>
      </c>
      <c r="OD31" s="64" t="n">
        <f aca="false">-(OD27 + OD28 + OD29 + OD37 + OD38 + OD39 - Depreciação!$M$14 / 12) * Impostos!$D$14 * 95%</f>
        <v>-208640.3255</v>
      </c>
      <c r="OE31" s="64" t="n">
        <f aca="false">-(OE27 + OE28 + OE29 + OE37 + OE38 + OE39 - Depreciação!$M$14 / 12) * Impostos!$D$14 * 95%</f>
        <v>-208640.3255</v>
      </c>
      <c r="OF31" s="64" t="n">
        <f aca="false">-(OF27 + OF28 + OF29 + OF37 + OF38 + OF39 - Depreciação!$M$14 / 12) * Impostos!$D$14 * 95%</f>
        <v>-208640.3255</v>
      </c>
      <c r="OG31" s="64" t="n">
        <f aca="false">-(OG27 + OG28 + OG29 + OG37 + OG38 + OG39 - Depreciação!$M$14 / 12) * Impostos!$D$14 * 95%</f>
        <v>-208640.3255</v>
      </c>
      <c r="OH31" s="64" t="n">
        <f aca="false">-(OH27 + OH28 + OH29 + OH37 + OH38 + OH39 - Depreciação!$M$14 / 12) * Impostos!$D$14 * 95%</f>
        <v>-208640.3255</v>
      </c>
      <c r="OI31" s="64" t="n">
        <f aca="false">-(OI27 + OI28 + OI29 + OI37 + OI38 + OI39 - Depreciação!$M$14 / 12) * Impostos!$D$14 * 95%</f>
        <v>-208640.3255</v>
      </c>
      <c r="OJ31" s="64" t="n">
        <f aca="false">-(OJ27 + OJ28 + OJ29 + OJ37 + OJ38 + OJ39 - Depreciação!$M$14 / 12) * Impostos!$D$14 * 95%</f>
        <v>-208640.3255</v>
      </c>
      <c r="OK31" s="64" t="n">
        <f aca="false">-(OK27 + OK28 + OK29 + OK37 + OK38 + OK39 - Depreciação!$M$14 / 12) * Impostos!$D$14 * 95%</f>
        <v>-208640.3255</v>
      </c>
      <c r="OL31" s="64" t="n">
        <f aca="false">-(OL27 + OL28 + OL29 + OL37 + OL38 + OL39 - Depreciação!$M$14 / 12) * Impostos!$D$14 * 95%</f>
        <v>-208640.3255</v>
      </c>
      <c r="OM31" s="64" t="n">
        <f aca="false">-(OM27 + OM28 + OM29 + OM37 + OM38 + OM39 - Depreciação!$M$14 / 12) * Impostos!$D$14 * 95%</f>
        <v>-208640.3255</v>
      </c>
      <c r="ON31" s="64" t="n">
        <f aca="false">-(ON27 + ON28 + ON29 + ON37 + ON38 + ON39 - Depreciação!$M$14 / 12) * Impostos!$D$14 * 95%</f>
        <v>-208640.3255</v>
      </c>
      <c r="OO31" s="64" t="n">
        <f aca="false">-(OO27 + OO28 + OO29 + OO37 + OO38 + OO39 - Depreciação!$M$14 / 12) * Impostos!$D$14 * 95%</f>
        <v>-208640.3255</v>
      </c>
      <c r="OP31" s="64" t="n">
        <f aca="false">-(OP27 + OP28 + OP29 + OP37 + OP38 + OP39 - Depreciação!$M$14 / 12) * Impostos!$D$14 * 95%</f>
        <v>-208640.3255</v>
      </c>
      <c r="OQ31" s="64" t="n">
        <f aca="false">-(OQ27 + OQ28 + OQ29 + OQ37 + OQ38 + OQ39 - Depreciação!$M$14 / 12) * Impostos!$D$14 * 95%</f>
        <v>-208640.3255</v>
      </c>
      <c r="OR31" s="64" t="n">
        <f aca="false">-(OR27 + OR28 + OR29 + OR37 + OR38 + OR39 - Depreciação!$M$14 / 12) * Impostos!$D$14 * 95%</f>
        <v>-208640.3255</v>
      </c>
      <c r="OS31" s="64" t="n">
        <f aca="false">-(OS27 + OS28 + OS29 + OS37 + OS38 + OS39 - Depreciação!$M$14 / 12) * Impostos!$D$14 * 95%</f>
        <v>-208640.3255</v>
      </c>
      <c r="OT31" s="64" t="n">
        <f aca="false">-(OT27 + OT28 + OT29 + OT37 + OT38 + OT39 - Depreciação!$M$14 / 12) * Impostos!$D$14 * 95%</f>
        <v>-208640.3255</v>
      </c>
      <c r="OU31" s="64" t="n">
        <f aca="false">-(OU27 + OU28 + OU29 + OU37 + OU38 + OU39 - Depreciação!$M$14 / 12) * Impostos!$D$14 * 95%</f>
        <v>-208640.3255</v>
      </c>
      <c r="OV31" s="64" t="n">
        <f aca="false">-(OV27 + OV28 + OV29 + OV37 + OV38 + OV39 - Depreciação!$M$14 / 12) * Impostos!$D$14 * 95%</f>
        <v>-208640.3255</v>
      </c>
      <c r="OW31" s="64" t="n">
        <f aca="false">-(OW27 + OW28 + OW29 + OW37 + OW38 + OW39 - Depreciação!$M$14 / 12) * Impostos!$D$14 * 95%</f>
        <v>-208640.3255</v>
      </c>
      <c r="OX31" s="64" t="n">
        <f aca="false">-(OX27 + OX28 + OX29 + OX37 + OX38 + OX39 - Depreciação!$M$14 / 12) * Impostos!$D$14 * 95%</f>
        <v>-208640.3255</v>
      </c>
      <c r="OY31" s="64" t="n">
        <f aca="false">-(OY27 + OY28 + OY29 + OY37 + OY38 + OY39 - Depreciação!$M$14 / 12) * Impostos!$D$14 * 95%</f>
        <v>-208640.3255</v>
      </c>
      <c r="OZ31" s="64" t="n">
        <f aca="false">-(OZ27 + OZ28 + OZ29 + OZ37 + OZ38 + OZ39 - Depreciação!$M$14 / 12) * Impostos!$D$14 * 95%</f>
        <v>-208640.3255</v>
      </c>
      <c r="PA31" s="64" t="n">
        <f aca="false">-(PA27 + PA28 + PA29 + PA37 + PA38 + PA39 - Depreciação!$M$14 / 12) * Impostos!$D$14 * 95%</f>
        <v>-208640.3255</v>
      </c>
      <c r="PB31" s="64" t="n">
        <f aca="false">-(PB27 + PB28 + PB29 + PB37 + PB38 + PB39 - Depreciação!$M$14 / 12) * Impostos!$D$14 * 95%</f>
        <v>-208640.3255</v>
      </c>
      <c r="PC31" s="64" t="n">
        <f aca="false">-(PC27 + PC28 + PC29 + PC37 + PC38 + PC39 - Depreciação!$M$14 / 12) * Impostos!$D$14 * 95%</f>
        <v>-208640.3255</v>
      </c>
      <c r="PD31" s="64" t="n">
        <f aca="false">-(PD27 + PD28 + PD29 + PD37 + PD38 + PD39 - Depreciação!$M$14 / 12) * Impostos!$D$14 * 95%</f>
        <v>-208640.3255</v>
      </c>
      <c r="PE31" s="64" t="n">
        <f aca="false">-(PE27 + PE28 + PE29 + PE37 + PE38 + PE39 - Depreciação!$M$14 / 12) * Impostos!$D$14 * 95%</f>
        <v>-208640.3255</v>
      </c>
      <c r="PF31" s="64" t="n">
        <f aca="false">-(PF27 + PF28 + PF29 + PF37 + PF38 + PF39 - Depreciação!$M$14 / 12) * Impostos!$D$14 * 95%</f>
        <v>-208640.3255</v>
      </c>
      <c r="PG31" s="64" t="n">
        <f aca="false">-(PG27 + PG28 + PG29 + PG37 + PG38 + PG39 - Depreciação!$M$14 / 12) * Impostos!$D$14 * 95%</f>
        <v>-208640.3255</v>
      </c>
      <c r="PH31" s="64" t="n">
        <f aca="false">-(PH27 + PH28 + PH29 + PH37 + PH38 + PH39 - Depreciação!$M$14 / 12) * Impostos!$D$14 * 95%</f>
        <v>-208640.3255</v>
      </c>
      <c r="PI31" s="64" t="n">
        <f aca="false">-(PI27 + PI28 + PI29 + PI37 + PI38 + PI39 - Depreciação!$M$14 / 12) * Impostos!$D$14 * 95%</f>
        <v>-208640.3255</v>
      </c>
      <c r="PJ31" s="64" t="n">
        <f aca="false">-(PJ27 + PJ28 + PJ29 + PJ37 + PJ38 + PJ39 - Depreciação!$M$14 / 12) * Impostos!$D$14 * 95%</f>
        <v>-208640.3255</v>
      </c>
      <c r="PK31" s="64" t="n">
        <f aca="false">-(PK27 + PK28 + PK29 + PK37 + PK38 + PK39 - Depreciação!$M$14 / 12) * Impostos!$D$14 * 95%</f>
        <v>-208640.3255</v>
      </c>
      <c r="PL31" s="64" t="n">
        <f aca="false">-(PL27 + PL28 + PL29 + PL37 + PL38 + PL39 - Depreciação!$M$14 / 12) * Impostos!$D$14 * 95%</f>
        <v>-208640.3255</v>
      </c>
      <c r="PM31" s="64" t="n">
        <f aca="false">-(PM27 + PM28 + PM29 + PM37 + PM38 + PM39 - Depreciação!$M$14 / 12) * Impostos!$D$14 * 95%</f>
        <v>-208640.3255</v>
      </c>
      <c r="PN31" s="64" t="n">
        <f aca="false">-(PN27 + PN28 + PN29 + PN37 + PN38 + PN39 - Depreciação!$M$14 / 12) * Impostos!$D$14 * 95%</f>
        <v>-208640.3255</v>
      </c>
      <c r="PO31" s="64" t="n">
        <f aca="false">-(PO27 + PO28 + PO29 + PO37 + PO38 + PO39 - Depreciação!$M$14 / 12) * Impostos!$D$14 * 95%</f>
        <v>-208640.3255</v>
      </c>
      <c r="PP31" s="64" t="n">
        <f aca="false">-(PP27 + PP28 + PP29 + PP37 + PP38 + PP39 - Depreciação!$M$14 / 12) * Impostos!$D$14 * 95%</f>
        <v>-208640.3255</v>
      </c>
      <c r="PQ31" s="64" t="n">
        <f aca="false">-(PQ27 + PQ28 + PQ29 + PQ37 + PQ38 + PQ39 - Depreciação!$M$14 / 12) * Impostos!$D$14 * 95%</f>
        <v>-208640.3255</v>
      </c>
      <c r="PR31" s="64" t="n">
        <f aca="false">-(PR27 + PR28 + PR29 + PR37 + PR38 + PR39 - Depreciação!$M$14 / 12) * Impostos!$D$14 * 95%</f>
        <v>-208640.3255</v>
      </c>
      <c r="PS31" s="64" t="n">
        <f aca="false">-(PS27 + PS28 + PS29 + PS37 + PS38 + PS39 - Depreciação!$M$14 / 12) * Impostos!$D$14 * 95%</f>
        <v>-208640.3255</v>
      </c>
      <c r="PT31" s="64" t="n">
        <f aca="false">-(PT27 + PT28 + PT29 + PT37 + PT38 + PT39 - Depreciação!$M$14 / 12) * Impostos!$D$14 * 95%</f>
        <v>-208640.3255</v>
      </c>
      <c r="PU31" s="64" t="n">
        <f aca="false">-(PU27 + PU28 + PU29 + PU37 + PU38 + PU39 - Depreciação!$M$14 / 12) * Impostos!$D$14 * 95%</f>
        <v>-208640.3255</v>
      </c>
      <c r="PV31" s="64" t="n">
        <f aca="false">-(PV27 + PV28 + PV29 + PV37 + PV38 + PV39 - Depreciação!$M$14 / 12) * Impostos!$D$14 * 95%</f>
        <v>-208640.3255</v>
      </c>
      <c r="PW31" s="64" t="n">
        <f aca="false">-(PW27 + PW28 + PW29 + PW37 + PW38 + PW39 - Depreciação!$M$14 / 12) * Impostos!$D$14 * 95%</f>
        <v>-208640.3255</v>
      </c>
      <c r="PX31" s="64" t="n">
        <f aca="false">-(PX27 + PX28 + PX29 + PX37 + PX38 + PX39 - Depreciação!$M$14 / 12) * Impostos!$D$14 * 95%</f>
        <v>-208640.3255</v>
      </c>
      <c r="PY31" s="64" t="n">
        <f aca="false">-(PY27 + PY28 + PY29 + PY37 + PY38 + PY39 - Depreciação!$M$14 / 12) * Impostos!$D$14 * 95%</f>
        <v>-208640.3255</v>
      </c>
      <c r="PZ31" s="64" t="n">
        <f aca="false">-(PZ27 + PZ28 + PZ29 + PZ37 + PZ38 + PZ39 - Depreciação!$M$14 / 12) * Impostos!$D$14 * 95%</f>
        <v>-208640.3255</v>
      </c>
      <c r="QA31" s="64" t="n">
        <f aca="false">-(QA27 + QA28 + QA29 + QA37 + QA38 + QA39 - Depreciação!$M$14 / 12) * Impostos!$D$14 * 95%</f>
        <v>-208640.3255</v>
      </c>
      <c r="QB31" s="64" t="n">
        <f aca="false">-(QB27 + QB28 + QB29 + QB37 + QB38 + QB39 - Depreciação!$M$14 / 12) * Impostos!$D$14 * 95%</f>
        <v>-208640.3255</v>
      </c>
      <c r="QC31" s="64" t="n">
        <f aca="false">-(QC27 + QC28 + QC29 + QC37 + QC38 + QC39 - Depreciação!$M$14 / 12) * Impostos!$D$14 * 95%</f>
        <v>-208640.3255</v>
      </c>
      <c r="QD31" s="64" t="n">
        <f aca="false">-(QD27 + QD28 + QD29 + QD37 + QD38 + QD39 - Depreciação!$M$14 / 12) * Impostos!$D$14 * 95%</f>
        <v>-208640.3255</v>
      </c>
      <c r="QE31" s="64" t="n">
        <f aca="false">-(QE27 + QE28 + QE29 + QE37 + QE38 + QE39 - Depreciação!$M$14 / 12) * Impostos!$D$14 * 95%</f>
        <v>-208640.3255</v>
      </c>
      <c r="QF31" s="64" t="n">
        <f aca="false">-(QF27 + QF28 + QF29 + QF37 + QF38 + QF39 - Depreciação!$M$14 / 12) * Impostos!$D$14 * 95%</f>
        <v>-208640.3255</v>
      </c>
      <c r="QG31" s="64" t="n">
        <f aca="false">-(QG27 + QG28 + QG29 + QG37 + QG38 + QG39 - Depreciação!$M$14 / 12) * Impostos!$D$14 * 95%</f>
        <v>-208640.3255</v>
      </c>
      <c r="QH31" s="64" t="n">
        <f aca="false">-(QH27 + QH28 + QH29 + QH37 + QH38 + QH39 - Depreciação!$M$14 / 12) * Impostos!$D$14 * 95%</f>
        <v>-208640.3255</v>
      </c>
      <c r="QI31" s="64" t="n">
        <f aca="false">-(QI27 + QI28 + QI29 + QI37 + QI38 + QI39 - Depreciação!$M$14 / 12) * Impostos!$D$14 * 95%</f>
        <v>-208640.3255</v>
      </c>
      <c r="QJ31" s="64" t="n">
        <f aca="false">-(QJ27 + QJ28 + QJ29 + QJ37 + QJ38 + QJ39 - Depreciação!$M$14 / 12) * Impostos!$D$14 * 95%</f>
        <v>-208640.3255</v>
      </c>
      <c r="QK31" s="64" t="n">
        <f aca="false">-(QK27 + QK28 + QK29 + QK37 + QK38 + QK39 - Depreciação!$M$14 / 12) * Impostos!$D$14 * 95%</f>
        <v>-208640.3255</v>
      </c>
      <c r="QL31" s="64" t="n">
        <f aca="false">-(QL27 + QL28 + QL29 + QL37 + QL38 + QL39 - Depreciação!$M$14 / 12) * Impostos!$D$14 * 95%</f>
        <v>-208640.3255</v>
      </c>
      <c r="QM31" s="64" t="n">
        <f aca="false">-(QM27 + QM28 + QM29 + QM37 + QM38 + QM39 - Depreciação!$M$14 / 12) * Impostos!$D$14 * 95%</f>
        <v>-208640.3255</v>
      </c>
      <c r="QN31" s="64" t="n">
        <f aca="false">-(QN27 + QN28 + QN29 + QN37 + QN38 + QN39 - Depreciação!$M$14 / 12) * Impostos!$D$14 * 95%</f>
        <v>-208640.3255</v>
      </c>
      <c r="QO31" s="64" t="n">
        <f aca="false">-(QO27 + QO28 + QO29 + QO37 + QO38 + QO39 - Depreciação!$M$14 / 12) * Impostos!$D$14 * 95%</f>
        <v>-208640.3255</v>
      </c>
      <c r="QP31" s="64" t="n">
        <f aca="false">-(QP27 + QP28 + QP29 + QP37 + QP38 + QP39 - Depreciação!$M$14 / 12) * Impostos!$D$14 * 95%</f>
        <v>-208640.3255</v>
      </c>
      <c r="QQ31" s="64" t="n">
        <f aca="false">-(QQ27 + QQ28 + QQ29 + QQ37 + QQ38 + QQ39 - Depreciação!$M$14 / 12) * Impostos!$D$14 * 95%</f>
        <v>-208640.3255</v>
      </c>
      <c r="QR31" s="64" t="n">
        <f aca="false">-(QR27 + QR28 + QR29 + QR37 + QR38 + QR39 - Depreciação!$M$14 / 12) * Impostos!$D$14 * 95%</f>
        <v>-208640.3255</v>
      </c>
      <c r="QS31" s="64" t="n">
        <f aca="false">-(QS27 + QS28 + QS29 + QS37 + QS38 + QS39 - Depreciação!$M$14 / 12) * Impostos!$D$14 * 95%</f>
        <v>-208640.3255</v>
      </c>
      <c r="QT31" s="64" t="n">
        <f aca="false">-(QT27 + QT28 + QT29 + QT37 + QT38 + QT39 - Depreciação!$M$14 / 12) * Impostos!$D$14 * 95%</f>
        <v>-208640.3255</v>
      </c>
      <c r="QU31" s="64" t="n">
        <f aca="false">-(QU27 + QU28 + QU29 + QU37 + QU38 + QU39 - Depreciação!$M$14 / 12) * Impostos!$D$14 * 95%</f>
        <v>-208640.3255</v>
      </c>
      <c r="QV31" s="64" t="n">
        <f aca="false">-(QV27 + QV28 + QV29 + QV37 + QV38 + QV39 - Depreciação!$M$14 / 12) * Impostos!$D$14 * 95%</f>
        <v>-208640.3255</v>
      </c>
      <c r="QW31" s="64" t="n">
        <f aca="false">-(QW27 + QW28 + QW29 + QW37 + QW38 + QW39 - Depreciação!$M$14 / 12) * Impostos!$D$14 * 95%</f>
        <v>-208640.3255</v>
      </c>
      <c r="QX31" s="64" t="n">
        <f aca="false">-(QX27 + QX28 + QX29 + QX37 + QX38 + QX39 - Depreciação!$M$14 / 12) * Impostos!$D$14 * 95%</f>
        <v>-208640.3255</v>
      </c>
      <c r="QY31" s="64" t="n">
        <f aca="false">-(QY27 + QY28 + QY29 + QY37 + QY38 + QY39 - Depreciação!$M$14 / 12) * Impostos!$D$14 * 95%</f>
        <v>-208640.3255</v>
      </c>
      <c r="QZ31" s="64" t="n">
        <f aca="false">-(QZ27 + QZ28 + QZ29 + QZ37 + QZ38 + QZ39 - Depreciação!$M$14 / 12) * Impostos!$D$14 * 95%</f>
        <v>-208640.3255</v>
      </c>
      <c r="RA31" s="64" t="n">
        <f aca="false">-(RA27 + RA28 + RA29 + RA37 + RA38 + RA39 - Depreciação!$M$14 / 12) * Impostos!$D$14 * 95%</f>
        <v>-208640.3255</v>
      </c>
      <c r="RB31" s="64" t="n">
        <f aca="false">-(RB27 + RB28 + RB29 + RB37 + RB38 + RB39 - Depreciação!$M$14 / 12) * Impostos!$D$14 * 95%</f>
        <v>-208640.3255</v>
      </c>
      <c r="RC31" s="64" t="n">
        <f aca="false">-(RC27 + RC28 + RC29 + RC37 + RC38 + RC39 - Depreciação!$M$14 / 12) * Impostos!$D$14 * 95%</f>
        <v>-208640.3255</v>
      </c>
      <c r="RD31" s="64" t="n">
        <f aca="false">-(RD27 + RD28 + RD29 + RD37 + RD38 + RD39 - Depreciação!$M$14 / 12) * Impostos!$D$14 * 95%</f>
        <v>-208640.3255</v>
      </c>
      <c r="RE31" s="64" t="n">
        <f aca="false">-(RE27 + RE28 + RE29 + RE37 + RE38 + RE39 - Depreciação!$M$14 / 12) * Impostos!$D$14 * 95%</f>
        <v>-208640.3255</v>
      </c>
      <c r="RF31" s="64" t="n">
        <f aca="false">-(RF27 + RF28 + RF29 + RF37 + RF38 + RF39 - Depreciação!$M$14 / 12) * Impostos!$D$14 * 95%</f>
        <v>-208640.3255</v>
      </c>
      <c r="RG31" s="64" t="n">
        <f aca="false">-(RG27 + RG28 + RG29 + RG37 + RG38 + RG39 - Depreciação!$M$14 / 12) * Impostos!$D$14 * 95%</f>
        <v>-208640.3255</v>
      </c>
      <c r="RH31" s="64" t="n">
        <f aca="false">-(RH27 + RH28 + RH29 + RH37 + RH38 + RH39 - Depreciação!$M$14 / 12) * Impostos!$D$14 * 95%</f>
        <v>-208640.3255</v>
      </c>
    </row>
    <row r="32" customFormat="false" ht="15.75" hidden="false" customHeight="true" outlineLevel="0" collapsed="false">
      <c r="A32" s="44"/>
      <c r="B32" s="204"/>
      <c r="C32" s="205"/>
      <c r="D32" s="205"/>
      <c r="E32" s="223"/>
      <c r="F32" s="206"/>
      <c r="G32" s="206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</row>
    <row r="33" customFormat="false" ht="17.25" hidden="false" customHeight="true" outlineLevel="0" collapsed="false">
      <c r="A33" s="44"/>
      <c r="B33" s="225" t="s">
        <v>33</v>
      </c>
      <c r="C33" s="226"/>
      <c r="D33" s="227"/>
      <c r="E33" s="76" t="n">
        <f aca="false">SUM(H33:AQ33)</f>
        <v>540313133.7</v>
      </c>
      <c r="F33" s="228"/>
      <c r="G33" s="228"/>
      <c r="H33" s="229" t="n">
        <f aca="false">SUM(H26:H32)</f>
        <v>0</v>
      </c>
      <c r="I33" s="229" t="n">
        <f aca="false">SUM(I26:I32)</f>
        <v>4747530.48504</v>
      </c>
      <c r="J33" s="229" t="n">
        <f aca="false">SUM(J26:J32)</f>
        <v>6910767.5544</v>
      </c>
      <c r="K33" s="229" t="n">
        <f aca="false">SUM(K26:K32)</f>
        <v>6342590.38536</v>
      </c>
      <c r="L33" s="229" t="n">
        <f aca="false">SUM(L26:L32)</f>
        <v>16322257.6644</v>
      </c>
      <c r="M33" s="229" t="n">
        <f aca="false">SUM(M26:M32)</f>
        <v>16322257.6644</v>
      </c>
      <c r="N33" s="229" t="n">
        <f aca="false">SUM(N26:N32)</f>
        <v>16322257.6644</v>
      </c>
      <c r="O33" s="229" t="n">
        <f aca="false">SUM(O26:O32)</f>
        <v>16322257.6644</v>
      </c>
      <c r="P33" s="229" t="n">
        <f aca="false">SUM(P26:P32)</f>
        <v>16322257.6644</v>
      </c>
      <c r="Q33" s="229" t="n">
        <f aca="false">SUM(Q26:Q32)</f>
        <v>16322257.6644</v>
      </c>
      <c r="R33" s="229" t="n">
        <f aca="false">SUM(R26:R32)</f>
        <v>16322257.6644</v>
      </c>
      <c r="S33" s="229" t="n">
        <f aca="false">SUM(S26:S32)</f>
        <v>16322257.6644</v>
      </c>
      <c r="T33" s="229" t="n">
        <f aca="false">SUM(T26:T32)</f>
        <v>16322257.6644</v>
      </c>
      <c r="U33" s="229" t="n">
        <f aca="false">SUM(U26:U32)</f>
        <v>16322257.6644</v>
      </c>
      <c r="V33" s="229" t="n">
        <f aca="false">SUM(V26:V32)</f>
        <v>16322257.6644</v>
      </c>
      <c r="W33" s="229" t="n">
        <f aca="false">SUM(W26:W32)</f>
        <v>16322257.6644</v>
      </c>
      <c r="X33" s="229" t="n">
        <f aca="false">SUM(X26:X32)</f>
        <v>16322257.6644</v>
      </c>
      <c r="Y33" s="229" t="n">
        <f aca="false">SUM(Y26:Y32)</f>
        <v>16322257.6644</v>
      </c>
      <c r="Z33" s="229" t="n">
        <f aca="false">SUM(Z26:Z32)</f>
        <v>16322257.6644</v>
      </c>
      <c r="AA33" s="229" t="n">
        <f aca="false">SUM(AA26:AA32)</f>
        <v>16322257.6644</v>
      </c>
      <c r="AB33" s="229" t="n">
        <f aca="false">SUM(AB26:AB32)</f>
        <v>16322257.6644</v>
      </c>
      <c r="AC33" s="229" t="n">
        <f aca="false">SUM(AC26:AC32)</f>
        <v>16322257.6644</v>
      </c>
      <c r="AD33" s="229" t="n">
        <f aca="false">SUM(AD26:AD32)</f>
        <v>16322257.6644</v>
      </c>
      <c r="AE33" s="229" t="n">
        <f aca="false">SUM(AE26:AE32)</f>
        <v>16322257.6644</v>
      </c>
      <c r="AF33" s="229" t="n">
        <f aca="false">SUM(AF26:AF32)</f>
        <v>16322257.6644</v>
      </c>
      <c r="AG33" s="229" t="n">
        <f aca="false">SUM(AG26:AG32)</f>
        <v>16322257.6644</v>
      </c>
      <c r="AH33" s="229" t="n">
        <f aca="false">SUM(AH26:AH32)</f>
        <v>16322257.6644</v>
      </c>
      <c r="AI33" s="229" t="n">
        <f aca="false">SUM(AI26:AI32)</f>
        <v>16322257.6644</v>
      </c>
      <c r="AJ33" s="229" t="n">
        <f aca="false">SUM(AJ26:AJ32)</f>
        <v>16322257.6644</v>
      </c>
      <c r="AK33" s="229" t="n">
        <f aca="false">SUM(AK26:AK32)</f>
        <v>16322257.6644</v>
      </c>
      <c r="AL33" s="229" t="n">
        <f aca="false">SUM(AL26:AL32)</f>
        <v>16322257.6644</v>
      </c>
      <c r="AM33" s="229" t="n">
        <f aca="false">SUM(AM26:AM32)</f>
        <v>16322257.6644</v>
      </c>
      <c r="AN33" s="229" t="n">
        <f aca="false">SUM(AN26:AN32)</f>
        <v>16322257.6644</v>
      </c>
      <c r="AO33" s="229" t="n">
        <f aca="false">SUM(AO26:AO32)</f>
        <v>16322257.6644</v>
      </c>
      <c r="AP33" s="229" t="n">
        <f aca="false">SUM(AP26:AP32)</f>
        <v>16322257.6644</v>
      </c>
      <c r="AQ33" s="229" t="n">
        <f aca="false">SUM(AQ26:AQ32)</f>
        <v>16322257.6644</v>
      </c>
      <c r="AR33" s="76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 t="n">
        <f aca="false">SUM(BE26:BE32)</f>
        <v>395627.54042</v>
      </c>
      <c r="BF33" s="229" t="n">
        <f aca="false">SUM(BF26:BF32)</f>
        <v>395627.54042</v>
      </c>
      <c r="BG33" s="229" t="n">
        <f aca="false">SUM(BG26:BG32)</f>
        <v>395627.54042</v>
      </c>
      <c r="BH33" s="229" t="n">
        <f aca="false">SUM(BH26:BH32)</f>
        <v>395627.54042</v>
      </c>
      <c r="BI33" s="229" t="n">
        <f aca="false">SUM(BI26:BI32)</f>
        <v>395627.54042</v>
      </c>
      <c r="BJ33" s="229" t="n">
        <f aca="false">SUM(BJ26:BJ32)</f>
        <v>395627.54042</v>
      </c>
      <c r="BK33" s="229" t="n">
        <f aca="false">SUM(BK26:BK32)</f>
        <v>395627.54042</v>
      </c>
      <c r="BL33" s="229" t="n">
        <f aca="false">SUM(BL26:BL32)</f>
        <v>395627.54042</v>
      </c>
      <c r="BM33" s="229" t="n">
        <f aca="false">SUM(BM26:BM32)</f>
        <v>395627.54042</v>
      </c>
      <c r="BN33" s="229" t="n">
        <f aca="false">SUM(BN26:BN32)</f>
        <v>395627.54042</v>
      </c>
      <c r="BO33" s="229" t="n">
        <f aca="false">SUM(BO26:BO32)</f>
        <v>395627.54042</v>
      </c>
      <c r="BP33" s="229" t="n">
        <f aca="false">SUM(BP26:BP32)</f>
        <v>395627.54042</v>
      </c>
      <c r="BQ33" s="229" t="n">
        <f aca="false">SUM(BQ26:BQ32)</f>
        <v>575897.2962</v>
      </c>
      <c r="BR33" s="229" t="n">
        <f aca="false">SUM(BR26:BR32)</f>
        <v>575897.2962</v>
      </c>
      <c r="BS33" s="229" t="n">
        <f aca="false">SUM(BS26:BS32)</f>
        <v>575897.2962</v>
      </c>
      <c r="BT33" s="229" t="n">
        <f aca="false">SUM(BT26:BT32)</f>
        <v>575897.2962</v>
      </c>
      <c r="BU33" s="229" t="n">
        <f aca="false">SUM(BU26:BU32)</f>
        <v>575897.2962</v>
      </c>
      <c r="BV33" s="229" t="n">
        <f aca="false">SUM(BV26:BV32)</f>
        <v>575897.2962</v>
      </c>
      <c r="BW33" s="229" t="n">
        <f aca="false">SUM(BW26:BW32)</f>
        <v>575897.2962</v>
      </c>
      <c r="BX33" s="229" t="n">
        <f aca="false">SUM(BX26:BX32)</f>
        <v>575897.2962</v>
      </c>
      <c r="BY33" s="229" t="n">
        <f aca="false">SUM(BY26:BY32)</f>
        <v>575897.2962</v>
      </c>
      <c r="BZ33" s="229" t="n">
        <f aca="false">SUM(BZ26:BZ32)</f>
        <v>575897.2962</v>
      </c>
      <c r="CA33" s="229" t="n">
        <f aca="false">SUM(CA26:CA32)</f>
        <v>575897.2962</v>
      </c>
      <c r="CB33" s="229" t="n">
        <f aca="false">SUM(CB26:CB32)</f>
        <v>575897.2962</v>
      </c>
      <c r="CC33" s="229" t="n">
        <f aca="false">SUM(CC26:CC32)</f>
        <v>528549.19878</v>
      </c>
      <c r="CD33" s="229" t="n">
        <f aca="false">SUM(CD26:CD32)</f>
        <v>528549.19878</v>
      </c>
      <c r="CE33" s="229" t="n">
        <f aca="false">SUM(CE26:CE32)</f>
        <v>528549.19878</v>
      </c>
      <c r="CF33" s="229" t="n">
        <f aca="false">SUM(CF26:CF32)</f>
        <v>528549.19878</v>
      </c>
      <c r="CG33" s="229" t="n">
        <f aca="false">SUM(CG26:CG32)</f>
        <v>528549.19878</v>
      </c>
      <c r="CH33" s="229" t="n">
        <f aca="false">SUM(CH26:CH32)</f>
        <v>528549.19878</v>
      </c>
      <c r="CI33" s="229" t="n">
        <f aca="false">SUM(CI26:CI32)</f>
        <v>528549.19878</v>
      </c>
      <c r="CJ33" s="229" t="n">
        <f aca="false">SUM(CJ26:CJ32)</f>
        <v>528549.19878</v>
      </c>
      <c r="CK33" s="229" t="n">
        <f aca="false">SUM(CK26:CK32)</f>
        <v>528549.19878</v>
      </c>
      <c r="CL33" s="229" t="n">
        <f aca="false">SUM(CL26:CL32)</f>
        <v>528549.19878</v>
      </c>
      <c r="CM33" s="229" t="n">
        <f aca="false">SUM(CM26:CM32)</f>
        <v>528549.19878</v>
      </c>
      <c r="CN33" s="229" t="n">
        <f aca="false">SUM(CN26:CN32)</f>
        <v>528549.19878</v>
      </c>
      <c r="CO33" s="229" t="n">
        <f aca="false">SUM(CO26:CO32)</f>
        <v>1360188.1387</v>
      </c>
      <c r="CP33" s="229" t="n">
        <f aca="false">SUM(CP26:CP32)</f>
        <v>1360188.1387</v>
      </c>
      <c r="CQ33" s="229" t="n">
        <f aca="false">SUM(CQ26:CQ32)</f>
        <v>1360188.1387</v>
      </c>
      <c r="CR33" s="229" t="n">
        <f aca="false">SUM(CR26:CR32)</f>
        <v>1360188.1387</v>
      </c>
      <c r="CS33" s="229" t="n">
        <f aca="false">SUM(CS26:CS32)</f>
        <v>1360188.1387</v>
      </c>
      <c r="CT33" s="229" t="n">
        <f aca="false">SUM(CT26:CT32)</f>
        <v>1360188.1387</v>
      </c>
      <c r="CU33" s="229" t="n">
        <f aca="false">SUM(CU26:CU32)</f>
        <v>1360188.1387</v>
      </c>
      <c r="CV33" s="229" t="n">
        <f aca="false">SUM(CV26:CV32)</f>
        <v>1360188.1387</v>
      </c>
      <c r="CW33" s="229" t="n">
        <f aca="false">SUM(CW26:CW32)</f>
        <v>1360188.1387</v>
      </c>
      <c r="CX33" s="229" t="n">
        <f aca="false">SUM(CX26:CX32)</f>
        <v>1360188.1387</v>
      </c>
      <c r="CY33" s="229" t="n">
        <f aca="false">SUM(CY26:CY32)</f>
        <v>1360188.1387</v>
      </c>
      <c r="CZ33" s="229" t="n">
        <f aca="false">SUM(CZ26:CZ32)</f>
        <v>1360188.1387</v>
      </c>
      <c r="DA33" s="229" t="n">
        <f aca="false">SUM(DA26:DA32)</f>
        <v>1360188.1387</v>
      </c>
      <c r="DB33" s="229" t="n">
        <f aca="false">SUM(DB26:DB32)</f>
        <v>1360188.1387</v>
      </c>
      <c r="DC33" s="229" t="n">
        <f aca="false">SUM(DC26:DC32)</f>
        <v>1360188.1387</v>
      </c>
      <c r="DD33" s="229" t="n">
        <f aca="false">SUM(DD26:DD32)</f>
        <v>1360188.1387</v>
      </c>
      <c r="DE33" s="229" t="n">
        <f aca="false">SUM(DE26:DE32)</f>
        <v>1360188.1387</v>
      </c>
      <c r="DF33" s="229" t="n">
        <f aca="false">SUM(DF26:DF32)</f>
        <v>1360188.1387</v>
      </c>
      <c r="DG33" s="229" t="n">
        <f aca="false">SUM(DG26:DG32)</f>
        <v>1360188.1387</v>
      </c>
      <c r="DH33" s="229" t="n">
        <f aca="false">SUM(DH26:DH32)</f>
        <v>1360188.1387</v>
      </c>
      <c r="DI33" s="229" t="n">
        <f aca="false">SUM(DI26:DI32)</f>
        <v>1360188.1387</v>
      </c>
      <c r="DJ33" s="229" t="n">
        <f aca="false">SUM(DJ26:DJ32)</f>
        <v>1360188.1387</v>
      </c>
      <c r="DK33" s="229" t="n">
        <f aca="false">SUM(DK26:DK32)</f>
        <v>1360188.1387</v>
      </c>
      <c r="DL33" s="229" t="n">
        <f aca="false">SUM(DL26:DL32)</f>
        <v>1360188.1387</v>
      </c>
      <c r="DM33" s="229" t="n">
        <f aca="false">SUM(DM26:DM32)</f>
        <v>1360188.1387</v>
      </c>
      <c r="DN33" s="229" t="n">
        <f aca="false">SUM(DN26:DN32)</f>
        <v>1360188.1387</v>
      </c>
      <c r="DO33" s="229" t="n">
        <f aca="false">SUM(DO26:DO32)</f>
        <v>1360188.1387</v>
      </c>
      <c r="DP33" s="229" t="n">
        <f aca="false">SUM(DP26:DP32)</f>
        <v>1360188.1387</v>
      </c>
      <c r="DQ33" s="229" t="n">
        <f aca="false">SUM(DQ26:DQ32)</f>
        <v>1360188.1387</v>
      </c>
      <c r="DR33" s="229" t="n">
        <f aca="false">SUM(DR26:DR32)</f>
        <v>1360188.1387</v>
      </c>
      <c r="DS33" s="229" t="n">
        <f aca="false">SUM(DS26:DS32)</f>
        <v>1360188.1387</v>
      </c>
      <c r="DT33" s="229" t="n">
        <f aca="false">SUM(DT26:DT32)</f>
        <v>1360188.1387</v>
      </c>
      <c r="DU33" s="229" t="n">
        <f aca="false">SUM(DU26:DU32)</f>
        <v>1360188.1387</v>
      </c>
      <c r="DV33" s="229" t="n">
        <f aca="false">SUM(DV26:DV32)</f>
        <v>1360188.1387</v>
      </c>
      <c r="DW33" s="229" t="n">
        <f aca="false">SUM(DW26:DW32)</f>
        <v>1360188.1387</v>
      </c>
      <c r="DX33" s="229" t="n">
        <f aca="false">SUM(DX26:DX32)</f>
        <v>1360188.1387</v>
      </c>
      <c r="DY33" s="229" t="n">
        <f aca="false">SUM(DY26:DY32)</f>
        <v>1360188.1387</v>
      </c>
      <c r="DZ33" s="229" t="n">
        <f aca="false">SUM(DZ26:DZ32)</f>
        <v>1360188.1387</v>
      </c>
      <c r="EA33" s="229" t="n">
        <f aca="false">SUM(EA26:EA32)</f>
        <v>1360188.1387</v>
      </c>
      <c r="EB33" s="229" t="n">
        <f aca="false">SUM(EB26:EB32)</f>
        <v>1360188.1387</v>
      </c>
      <c r="EC33" s="229" t="n">
        <f aca="false">SUM(EC26:EC32)</f>
        <v>1360188.1387</v>
      </c>
      <c r="ED33" s="229" t="n">
        <f aca="false">SUM(ED26:ED32)</f>
        <v>1360188.1387</v>
      </c>
      <c r="EE33" s="229" t="n">
        <f aca="false">SUM(EE26:EE32)</f>
        <v>1360188.1387</v>
      </c>
      <c r="EF33" s="229" t="n">
        <f aca="false">SUM(EF26:EF32)</f>
        <v>1360188.1387</v>
      </c>
      <c r="EG33" s="229" t="n">
        <f aca="false">SUM(EG26:EG32)</f>
        <v>1360188.1387</v>
      </c>
      <c r="EH33" s="229" t="n">
        <f aca="false">SUM(EH26:EH32)</f>
        <v>1360188.1387</v>
      </c>
      <c r="EI33" s="229" t="n">
        <f aca="false">SUM(EI26:EI32)</f>
        <v>1360188.1387</v>
      </c>
      <c r="EJ33" s="229" t="n">
        <f aca="false">SUM(EJ26:EJ32)</f>
        <v>1360188.1387</v>
      </c>
      <c r="EK33" s="229" t="n">
        <f aca="false">SUM(EK26:EK32)</f>
        <v>1360188.1387</v>
      </c>
      <c r="EL33" s="229" t="n">
        <f aca="false">SUM(EL26:EL32)</f>
        <v>1360188.1387</v>
      </c>
      <c r="EM33" s="229" t="n">
        <f aca="false">SUM(EM26:EM32)</f>
        <v>1360188.1387</v>
      </c>
      <c r="EN33" s="229" t="n">
        <f aca="false">SUM(EN26:EN32)</f>
        <v>1360188.1387</v>
      </c>
      <c r="EO33" s="229" t="n">
        <f aca="false">SUM(EO26:EO32)</f>
        <v>1360188.1387</v>
      </c>
      <c r="EP33" s="229" t="n">
        <f aca="false">SUM(EP26:EP32)</f>
        <v>1360188.1387</v>
      </c>
      <c r="EQ33" s="229" t="n">
        <f aca="false">SUM(EQ26:EQ32)</f>
        <v>1360188.1387</v>
      </c>
      <c r="ER33" s="229" t="n">
        <f aca="false">SUM(ER26:ER32)</f>
        <v>1360188.1387</v>
      </c>
      <c r="ES33" s="229" t="n">
        <f aca="false">SUM(ES26:ES32)</f>
        <v>1360188.1387</v>
      </c>
      <c r="ET33" s="229" t="n">
        <f aca="false">SUM(ET26:ET32)</f>
        <v>1360188.1387</v>
      </c>
      <c r="EU33" s="229" t="n">
        <f aca="false">SUM(EU26:EU32)</f>
        <v>1360188.1387</v>
      </c>
      <c r="EV33" s="229" t="n">
        <f aca="false">SUM(EV26:EV32)</f>
        <v>1360188.1387</v>
      </c>
      <c r="EW33" s="229" t="n">
        <f aca="false">SUM(EW26:EW32)</f>
        <v>1360188.1387</v>
      </c>
      <c r="EX33" s="229" t="n">
        <f aca="false">SUM(EX26:EX32)</f>
        <v>1360188.1387</v>
      </c>
      <c r="EY33" s="229" t="n">
        <f aca="false">SUM(EY26:EY32)</f>
        <v>1360188.1387</v>
      </c>
      <c r="EZ33" s="229" t="n">
        <f aca="false">SUM(EZ26:EZ32)</f>
        <v>1360188.1387</v>
      </c>
      <c r="FA33" s="229" t="n">
        <f aca="false">SUM(FA26:FA32)</f>
        <v>1360188.1387</v>
      </c>
      <c r="FB33" s="229" t="n">
        <f aca="false">SUM(FB26:FB32)</f>
        <v>1360188.1387</v>
      </c>
      <c r="FC33" s="229" t="n">
        <f aca="false">SUM(FC26:FC32)</f>
        <v>1360188.1387</v>
      </c>
      <c r="FD33" s="229" t="n">
        <f aca="false">SUM(FD26:FD32)</f>
        <v>1360188.1387</v>
      </c>
      <c r="FE33" s="229" t="n">
        <f aca="false">SUM(FE26:FE32)</f>
        <v>1360188.1387</v>
      </c>
      <c r="FF33" s="229" t="n">
        <f aca="false">SUM(FF26:FF32)</f>
        <v>1360188.1387</v>
      </c>
      <c r="FG33" s="229" t="n">
        <f aca="false">SUM(FG26:FG32)</f>
        <v>1360188.1387</v>
      </c>
      <c r="FH33" s="229" t="n">
        <f aca="false">SUM(FH26:FH32)</f>
        <v>1360188.1387</v>
      </c>
      <c r="FI33" s="229" t="n">
        <f aca="false">SUM(FI26:FI32)</f>
        <v>1360188.1387</v>
      </c>
      <c r="FJ33" s="229" t="n">
        <f aca="false">SUM(FJ26:FJ32)</f>
        <v>1360188.1387</v>
      </c>
      <c r="FK33" s="229" t="n">
        <f aca="false">SUM(FK26:FK32)</f>
        <v>1360188.1387</v>
      </c>
      <c r="FL33" s="229" t="n">
        <f aca="false">SUM(FL26:FL32)</f>
        <v>1360188.1387</v>
      </c>
      <c r="FM33" s="229" t="n">
        <f aca="false">SUM(FM26:FM32)</f>
        <v>1360188.1387</v>
      </c>
      <c r="FN33" s="229" t="n">
        <f aca="false">SUM(FN26:FN32)</f>
        <v>1360188.1387</v>
      </c>
      <c r="FO33" s="229" t="n">
        <f aca="false">SUM(FO26:FO32)</f>
        <v>1360188.1387</v>
      </c>
      <c r="FP33" s="229" t="n">
        <f aca="false">SUM(FP26:FP32)</f>
        <v>1360188.1387</v>
      </c>
      <c r="FQ33" s="229" t="n">
        <f aca="false">SUM(FQ26:FQ32)</f>
        <v>1360188.1387</v>
      </c>
      <c r="FR33" s="229" t="n">
        <f aca="false">SUM(FR26:FR32)</f>
        <v>1360188.1387</v>
      </c>
      <c r="FS33" s="229" t="n">
        <f aca="false">SUM(FS26:FS32)</f>
        <v>1360188.1387</v>
      </c>
      <c r="FT33" s="229" t="n">
        <f aca="false">SUM(FT26:FT32)</f>
        <v>1360188.1387</v>
      </c>
      <c r="FU33" s="229" t="n">
        <f aca="false">SUM(FU26:FU32)</f>
        <v>1360188.1387</v>
      </c>
      <c r="FV33" s="229" t="n">
        <f aca="false">SUM(FV26:FV32)</f>
        <v>1360188.1387</v>
      </c>
      <c r="FW33" s="229" t="n">
        <f aca="false">SUM(FW26:FW32)</f>
        <v>1360188.1387</v>
      </c>
      <c r="FX33" s="229" t="n">
        <f aca="false">SUM(FX26:FX32)</f>
        <v>1360188.1387</v>
      </c>
      <c r="FY33" s="229" t="n">
        <f aca="false">SUM(FY26:FY32)</f>
        <v>1360188.1387</v>
      </c>
      <c r="FZ33" s="229" t="n">
        <f aca="false">SUM(FZ26:FZ32)</f>
        <v>1360188.1387</v>
      </c>
      <c r="GA33" s="229" t="n">
        <f aca="false">SUM(GA26:GA32)</f>
        <v>1360188.1387</v>
      </c>
      <c r="GB33" s="229" t="n">
        <f aca="false">SUM(GB26:GB32)</f>
        <v>1360188.1387</v>
      </c>
      <c r="GC33" s="229" t="n">
        <f aca="false">SUM(GC26:GC32)</f>
        <v>1360188.1387</v>
      </c>
      <c r="GD33" s="229" t="n">
        <f aca="false">SUM(GD26:GD32)</f>
        <v>1360188.1387</v>
      </c>
      <c r="GE33" s="229" t="n">
        <f aca="false">SUM(GE26:GE32)</f>
        <v>1360188.1387</v>
      </c>
      <c r="GF33" s="229" t="n">
        <f aca="false">SUM(GF26:GF32)</f>
        <v>1360188.1387</v>
      </c>
      <c r="GG33" s="229" t="n">
        <f aca="false">SUM(GG26:GG32)</f>
        <v>1360188.1387</v>
      </c>
      <c r="GH33" s="229" t="n">
        <f aca="false">SUM(GH26:GH32)</f>
        <v>1360188.1387</v>
      </c>
      <c r="GI33" s="229" t="n">
        <f aca="false">SUM(GI26:GI32)</f>
        <v>1360188.1387</v>
      </c>
      <c r="GJ33" s="229" t="n">
        <f aca="false">SUM(GJ26:GJ32)</f>
        <v>1360188.1387</v>
      </c>
      <c r="GK33" s="229" t="n">
        <f aca="false">SUM(GK26:GK32)</f>
        <v>1360188.1387</v>
      </c>
      <c r="GL33" s="229" t="n">
        <f aca="false">SUM(GL26:GL32)</f>
        <v>1360188.1387</v>
      </c>
      <c r="GM33" s="229" t="n">
        <f aca="false">SUM(GM26:GM32)</f>
        <v>1360188.1387</v>
      </c>
      <c r="GN33" s="229" t="n">
        <f aca="false">SUM(GN26:GN32)</f>
        <v>1360188.1387</v>
      </c>
      <c r="GO33" s="229" t="n">
        <f aca="false">SUM(GO26:GO32)</f>
        <v>1360188.1387</v>
      </c>
      <c r="GP33" s="229" t="n">
        <f aca="false">SUM(GP26:GP32)</f>
        <v>1360188.1387</v>
      </c>
      <c r="GQ33" s="229" t="n">
        <f aca="false">SUM(GQ26:GQ32)</f>
        <v>1360188.1387</v>
      </c>
      <c r="GR33" s="229" t="n">
        <f aca="false">SUM(GR26:GR32)</f>
        <v>1360188.1387</v>
      </c>
      <c r="GS33" s="229" t="n">
        <f aca="false">SUM(GS26:GS32)</f>
        <v>1360188.1387</v>
      </c>
      <c r="GT33" s="229" t="n">
        <f aca="false">SUM(GT26:GT32)</f>
        <v>1360188.1387</v>
      </c>
      <c r="GU33" s="229" t="n">
        <f aca="false">SUM(GU26:GU32)</f>
        <v>1360188.1387</v>
      </c>
      <c r="GV33" s="229" t="n">
        <f aca="false">SUM(GV26:GV32)</f>
        <v>1360188.1387</v>
      </c>
      <c r="GW33" s="229" t="n">
        <f aca="false">SUM(GW26:GW32)</f>
        <v>1360188.1387</v>
      </c>
      <c r="GX33" s="229" t="n">
        <f aca="false">SUM(GX26:GX32)</f>
        <v>1360188.1387</v>
      </c>
      <c r="GY33" s="229" t="n">
        <f aca="false">SUM(GY26:GY32)</f>
        <v>1360188.1387</v>
      </c>
      <c r="GZ33" s="229" t="n">
        <f aca="false">SUM(GZ26:GZ32)</f>
        <v>1360188.1387</v>
      </c>
      <c r="HA33" s="229" t="n">
        <f aca="false">SUM(HA26:HA32)</f>
        <v>1360188.1387</v>
      </c>
      <c r="HB33" s="229" t="n">
        <f aca="false">SUM(HB26:HB32)</f>
        <v>1360188.1387</v>
      </c>
      <c r="HC33" s="229" t="n">
        <f aca="false">SUM(HC26:HC32)</f>
        <v>1360188.1387</v>
      </c>
      <c r="HD33" s="229" t="n">
        <f aca="false">SUM(HD26:HD32)</f>
        <v>1360188.1387</v>
      </c>
      <c r="HE33" s="229" t="n">
        <f aca="false">SUM(HE26:HE32)</f>
        <v>1360188.1387</v>
      </c>
      <c r="HF33" s="229" t="n">
        <f aca="false">SUM(HF26:HF32)</f>
        <v>1360188.1387</v>
      </c>
      <c r="HG33" s="229" t="n">
        <f aca="false">SUM(HG26:HG32)</f>
        <v>1360188.1387</v>
      </c>
      <c r="HH33" s="229" t="n">
        <f aca="false">SUM(HH26:HH32)</f>
        <v>1360188.1387</v>
      </c>
      <c r="HI33" s="229" t="n">
        <f aca="false">SUM(HI26:HI32)</f>
        <v>1360188.1387</v>
      </c>
      <c r="HJ33" s="229" t="n">
        <f aca="false">SUM(HJ26:HJ32)</f>
        <v>1360188.1387</v>
      </c>
      <c r="HK33" s="229" t="n">
        <f aca="false">SUM(HK26:HK32)</f>
        <v>1360188.1387</v>
      </c>
      <c r="HL33" s="229" t="n">
        <f aca="false">SUM(HL26:HL32)</f>
        <v>1360188.1387</v>
      </c>
      <c r="HM33" s="229" t="n">
        <f aca="false">SUM(HM26:HM32)</f>
        <v>1360188.1387</v>
      </c>
      <c r="HN33" s="229" t="n">
        <f aca="false">SUM(HN26:HN32)</f>
        <v>1360188.1387</v>
      </c>
      <c r="HO33" s="229" t="n">
        <f aca="false">SUM(HO26:HO32)</f>
        <v>1360188.1387</v>
      </c>
      <c r="HP33" s="229" t="n">
        <f aca="false">SUM(HP26:HP32)</f>
        <v>1360188.1387</v>
      </c>
      <c r="HQ33" s="229" t="n">
        <f aca="false">SUM(HQ26:HQ32)</f>
        <v>1360188.1387</v>
      </c>
      <c r="HR33" s="229" t="n">
        <f aca="false">SUM(HR26:HR32)</f>
        <v>1360188.1387</v>
      </c>
      <c r="HS33" s="229" t="n">
        <f aca="false">SUM(HS26:HS32)</f>
        <v>1360188.1387</v>
      </c>
      <c r="HT33" s="229" t="n">
        <f aca="false">SUM(HT26:HT32)</f>
        <v>1360188.1387</v>
      </c>
      <c r="HU33" s="229" t="n">
        <f aca="false">SUM(HU26:HU32)</f>
        <v>1360188.1387</v>
      </c>
      <c r="HV33" s="229" t="n">
        <f aca="false">SUM(HV26:HV32)</f>
        <v>1360188.1387</v>
      </c>
      <c r="HW33" s="229" t="n">
        <f aca="false">SUM(HW26:HW32)</f>
        <v>1360188.1387</v>
      </c>
      <c r="HX33" s="229" t="n">
        <f aca="false">SUM(HX26:HX32)</f>
        <v>1360188.1387</v>
      </c>
      <c r="HY33" s="229" t="n">
        <f aca="false">SUM(HY26:HY32)</f>
        <v>1360188.1387</v>
      </c>
      <c r="HZ33" s="229" t="n">
        <f aca="false">SUM(HZ26:HZ32)</f>
        <v>1360188.1387</v>
      </c>
      <c r="IA33" s="229" t="n">
        <f aca="false">SUM(IA26:IA32)</f>
        <v>1360188.1387</v>
      </c>
      <c r="IB33" s="229" t="n">
        <f aca="false">SUM(IB26:IB32)</f>
        <v>1360188.1387</v>
      </c>
      <c r="IC33" s="229" t="n">
        <f aca="false">SUM(IC26:IC32)</f>
        <v>1360188.1387</v>
      </c>
      <c r="ID33" s="229" t="n">
        <f aca="false">SUM(ID26:ID32)</f>
        <v>1360188.1387</v>
      </c>
      <c r="IE33" s="229" t="n">
        <f aca="false">SUM(IE26:IE32)</f>
        <v>1360188.1387</v>
      </c>
      <c r="IF33" s="229" t="n">
        <f aca="false">SUM(IF26:IF32)</f>
        <v>1360188.1387</v>
      </c>
      <c r="IG33" s="229" t="n">
        <f aca="false">SUM(IG26:IG32)</f>
        <v>1360188.1387</v>
      </c>
      <c r="IH33" s="229" t="n">
        <f aca="false">SUM(IH26:IH32)</f>
        <v>1360188.1387</v>
      </c>
      <c r="II33" s="229" t="n">
        <f aca="false">SUM(II26:II32)</f>
        <v>1360188.1387</v>
      </c>
      <c r="IJ33" s="229" t="n">
        <f aca="false">SUM(IJ26:IJ32)</f>
        <v>1360188.1387</v>
      </c>
      <c r="IK33" s="229" t="n">
        <f aca="false">SUM(IK26:IK32)</f>
        <v>1360188.1387</v>
      </c>
      <c r="IL33" s="229" t="n">
        <f aca="false">SUM(IL26:IL32)</f>
        <v>1360188.1387</v>
      </c>
      <c r="IM33" s="229" t="n">
        <f aca="false">SUM(IM26:IM32)</f>
        <v>1360188.1387</v>
      </c>
      <c r="IN33" s="229" t="n">
        <f aca="false">SUM(IN26:IN32)</f>
        <v>1360188.1387</v>
      </c>
      <c r="IO33" s="229" t="n">
        <f aca="false">SUM(IO26:IO32)</f>
        <v>1360188.1387</v>
      </c>
      <c r="IP33" s="229" t="n">
        <f aca="false">SUM(IP26:IP32)</f>
        <v>1360188.1387</v>
      </c>
      <c r="IQ33" s="229" t="n">
        <f aca="false">SUM(IQ26:IQ32)</f>
        <v>1360188.1387</v>
      </c>
      <c r="IR33" s="229" t="n">
        <f aca="false">SUM(IR26:IR32)</f>
        <v>1360188.1387</v>
      </c>
      <c r="IS33" s="229" t="n">
        <f aca="false">SUM(IS26:IS32)</f>
        <v>1360188.1387</v>
      </c>
      <c r="IT33" s="229" t="n">
        <f aca="false">SUM(IT26:IT32)</f>
        <v>1360188.1387</v>
      </c>
      <c r="IU33" s="229" t="n">
        <f aca="false">SUM(IU26:IU32)</f>
        <v>1360188.1387</v>
      </c>
      <c r="IV33" s="229" t="n">
        <f aca="false">SUM(IV26:IV32)</f>
        <v>1360188.1387</v>
      </c>
      <c r="IW33" s="229" t="n">
        <f aca="false">SUM(IW26:IW32)</f>
        <v>1360188.1387</v>
      </c>
      <c r="IX33" s="229" t="n">
        <f aca="false">SUM(IX26:IX32)</f>
        <v>1360188.1387</v>
      </c>
      <c r="IY33" s="229" t="n">
        <f aca="false">SUM(IY26:IY32)</f>
        <v>1360188.1387</v>
      </c>
      <c r="IZ33" s="229" t="n">
        <f aca="false">SUM(IZ26:IZ32)</f>
        <v>1360188.1387</v>
      </c>
      <c r="JA33" s="229" t="n">
        <f aca="false">SUM(JA26:JA32)</f>
        <v>1360188.1387</v>
      </c>
      <c r="JB33" s="229" t="n">
        <f aca="false">SUM(JB26:JB32)</f>
        <v>1360188.1387</v>
      </c>
      <c r="JC33" s="229" t="n">
        <f aca="false">SUM(JC26:JC32)</f>
        <v>1360188.1387</v>
      </c>
      <c r="JD33" s="229" t="n">
        <f aca="false">SUM(JD26:JD32)</f>
        <v>1360188.1387</v>
      </c>
      <c r="JE33" s="229" t="n">
        <f aca="false">SUM(JE26:JE32)</f>
        <v>1360188.1387</v>
      </c>
      <c r="JF33" s="229" t="n">
        <f aca="false">SUM(JF26:JF32)</f>
        <v>1360188.1387</v>
      </c>
      <c r="JG33" s="229" t="n">
        <f aca="false">SUM(JG26:JG32)</f>
        <v>1360188.1387</v>
      </c>
      <c r="JH33" s="229" t="n">
        <f aca="false">SUM(JH26:JH32)</f>
        <v>1360188.1387</v>
      </c>
      <c r="JI33" s="229" t="n">
        <f aca="false">SUM(JI26:JI32)</f>
        <v>1360188.1387</v>
      </c>
      <c r="JJ33" s="229" t="n">
        <f aca="false">SUM(JJ26:JJ32)</f>
        <v>1360188.1387</v>
      </c>
      <c r="JK33" s="229" t="n">
        <f aca="false">SUM(JK26:JK32)</f>
        <v>1360188.1387</v>
      </c>
      <c r="JL33" s="229" t="n">
        <f aca="false">SUM(JL26:JL32)</f>
        <v>1360188.1387</v>
      </c>
      <c r="JM33" s="229" t="n">
        <f aca="false">SUM(JM26:JM32)</f>
        <v>1360188.1387</v>
      </c>
      <c r="JN33" s="229" t="n">
        <f aca="false">SUM(JN26:JN32)</f>
        <v>1360188.1387</v>
      </c>
      <c r="JO33" s="229" t="n">
        <f aca="false">SUM(JO26:JO32)</f>
        <v>1360188.1387</v>
      </c>
      <c r="JP33" s="229" t="n">
        <f aca="false">SUM(JP26:JP32)</f>
        <v>1360188.1387</v>
      </c>
      <c r="JQ33" s="229" t="n">
        <f aca="false">SUM(JQ26:JQ32)</f>
        <v>1360188.1387</v>
      </c>
      <c r="JR33" s="229" t="n">
        <f aca="false">SUM(JR26:JR32)</f>
        <v>1360188.1387</v>
      </c>
      <c r="JS33" s="229" t="n">
        <f aca="false">SUM(JS26:JS32)</f>
        <v>1360188.1387</v>
      </c>
      <c r="JT33" s="229" t="n">
        <f aca="false">SUM(JT26:JT32)</f>
        <v>1360188.1387</v>
      </c>
      <c r="JU33" s="229" t="n">
        <f aca="false">SUM(JU26:JU32)</f>
        <v>1360188.1387</v>
      </c>
      <c r="JV33" s="229" t="n">
        <f aca="false">SUM(JV26:JV32)</f>
        <v>1360188.1387</v>
      </c>
      <c r="JW33" s="229" t="n">
        <f aca="false">SUM(JW26:JW32)</f>
        <v>1360188.1387</v>
      </c>
      <c r="JX33" s="229" t="n">
        <f aca="false">SUM(JX26:JX32)</f>
        <v>1360188.1387</v>
      </c>
      <c r="JY33" s="229" t="n">
        <f aca="false">SUM(JY26:JY32)</f>
        <v>1360188.1387</v>
      </c>
      <c r="JZ33" s="229" t="n">
        <f aca="false">SUM(JZ26:JZ32)</f>
        <v>1360188.1387</v>
      </c>
      <c r="KA33" s="229" t="n">
        <f aca="false">SUM(KA26:KA32)</f>
        <v>1360188.1387</v>
      </c>
      <c r="KB33" s="229" t="n">
        <f aca="false">SUM(KB26:KB32)</f>
        <v>1360188.1387</v>
      </c>
      <c r="KC33" s="229" t="n">
        <f aca="false">SUM(KC26:KC32)</f>
        <v>1360188.1387</v>
      </c>
      <c r="KD33" s="229" t="n">
        <f aca="false">SUM(KD26:KD32)</f>
        <v>1360188.1387</v>
      </c>
      <c r="KE33" s="229" t="n">
        <f aca="false">SUM(KE26:KE32)</f>
        <v>1360188.1387</v>
      </c>
      <c r="KF33" s="229" t="n">
        <f aca="false">SUM(KF26:KF32)</f>
        <v>1360188.1387</v>
      </c>
      <c r="KG33" s="229" t="n">
        <f aca="false">SUM(KG26:KG32)</f>
        <v>1360188.1387</v>
      </c>
      <c r="KH33" s="229" t="n">
        <f aca="false">SUM(KH26:KH32)</f>
        <v>1360188.1387</v>
      </c>
      <c r="KI33" s="229" t="n">
        <f aca="false">SUM(KI26:KI32)</f>
        <v>1360188.1387</v>
      </c>
      <c r="KJ33" s="229" t="n">
        <f aca="false">SUM(KJ26:KJ32)</f>
        <v>1360188.1387</v>
      </c>
      <c r="KK33" s="229" t="n">
        <f aca="false">SUM(KK26:KK32)</f>
        <v>1360188.1387</v>
      </c>
      <c r="KL33" s="229" t="n">
        <f aca="false">SUM(KL26:KL32)</f>
        <v>1360188.1387</v>
      </c>
      <c r="KM33" s="229" t="n">
        <f aca="false">SUM(KM26:KM32)</f>
        <v>1360188.1387</v>
      </c>
      <c r="KN33" s="229" t="n">
        <f aca="false">SUM(KN26:KN32)</f>
        <v>1360188.1387</v>
      </c>
      <c r="KO33" s="229" t="n">
        <f aca="false">SUM(KO26:KO32)</f>
        <v>1360188.1387</v>
      </c>
      <c r="KP33" s="229" t="n">
        <f aca="false">SUM(KP26:KP32)</f>
        <v>1360188.1387</v>
      </c>
      <c r="KQ33" s="229" t="n">
        <f aca="false">SUM(KQ26:KQ32)</f>
        <v>1360188.1387</v>
      </c>
      <c r="KR33" s="229" t="n">
        <f aca="false">SUM(KR26:KR32)</f>
        <v>1360188.1387</v>
      </c>
      <c r="KS33" s="229" t="n">
        <f aca="false">SUM(KS26:KS32)</f>
        <v>1360188.1387</v>
      </c>
      <c r="KT33" s="229" t="n">
        <f aca="false">SUM(KT26:KT32)</f>
        <v>1360188.1387</v>
      </c>
      <c r="KU33" s="229" t="n">
        <f aca="false">SUM(KU26:KU32)</f>
        <v>1360188.1387</v>
      </c>
      <c r="KV33" s="229" t="n">
        <f aca="false">SUM(KV26:KV32)</f>
        <v>1360188.1387</v>
      </c>
      <c r="KW33" s="229" t="n">
        <f aca="false">SUM(KW26:KW32)</f>
        <v>1360188.1387</v>
      </c>
      <c r="KX33" s="229" t="n">
        <f aca="false">SUM(KX26:KX32)</f>
        <v>1360188.1387</v>
      </c>
      <c r="KY33" s="229" t="n">
        <f aca="false">SUM(KY26:KY32)</f>
        <v>1360188.1387</v>
      </c>
      <c r="KZ33" s="229" t="n">
        <f aca="false">SUM(KZ26:KZ32)</f>
        <v>1360188.1387</v>
      </c>
      <c r="LA33" s="229" t="n">
        <f aca="false">SUM(LA26:LA32)</f>
        <v>1360188.1387</v>
      </c>
      <c r="LB33" s="229" t="n">
        <f aca="false">SUM(LB26:LB32)</f>
        <v>1360188.1387</v>
      </c>
      <c r="LC33" s="229" t="n">
        <f aca="false">SUM(LC26:LC32)</f>
        <v>1360188.1387</v>
      </c>
      <c r="LD33" s="229" t="n">
        <f aca="false">SUM(LD26:LD32)</f>
        <v>1360188.1387</v>
      </c>
      <c r="LE33" s="229" t="n">
        <f aca="false">SUM(LE26:LE32)</f>
        <v>1360188.1387</v>
      </c>
      <c r="LF33" s="229" t="n">
        <f aca="false">SUM(LF26:LF32)</f>
        <v>1360188.1387</v>
      </c>
      <c r="LG33" s="229" t="n">
        <f aca="false">SUM(LG26:LG32)</f>
        <v>1360188.1387</v>
      </c>
      <c r="LH33" s="229" t="n">
        <f aca="false">SUM(LH26:LH32)</f>
        <v>1360188.1387</v>
      </c>
      <c r="LI33" s="229" t="n">
        <f aca="false">SUM(LI26:LI32)</f>
        <v>1360188.1387</v>
      </c>
      <c r="LJ33" s="229" t="n">
        <f aca="false">SUM(LJ26:LJ32)</f>
        <v>1360188.1387</v>
      </c>
      <c r="LK33" s="229" t="n">
        <f aca="false">SUM(LK26:LK32)</f>
        <v>1360188.1387</v>
      </c>
      <c r="LL33" s="229" t="n">
        <f aca="false">SUM(LL26:LL32)</f>
        <v>1360188.1387</v>
      </c>
      <c r="LM33" s="229" t="n">
        <f aca="false">SUM(LM26:LM32)</f>
        <v>1360188.1387</v>
      </c>
      <c r="LN33" s="229" t="n">
        <f aca="false">SUM(LN26:LN32)</f>
        <v>1360188.1387</v>
      </c>
      <c r="LO33" s="229" t="n">
        <f aca="false">SUM(LO26:LO32)</f>
        <v>1360188.1387</v>
      </c>
      <c r="LP33" s="229" t="n">
        <f aca="false">SUM(LP26:LP32)</f>
        <v>1360188.1387</v>
      </c>
      <c r="LQ33" s="229" t="n">
        <f aca="false">SUM(LQ26:LQ32)</f>
        <v>1360188.1387</v>
      </c>
      <c r="LR33" s="229" t="n">
        <f aca="false">SUM(LR26:LR32)</f>
        <v>1360188.1387</v>
      </c>
      <c r="LS33" s="229" t="n">
        <f aca="false">SUM(LS26:LS32)</f>
        <v>1360188.1387</v>
      </c>
      <c r="LT33" s="229" t="n">
        <f aca="false">SUM(LT26:LT32)</f>
        <v>1360188.1387</v>
      </c>
      <c r="LU33" s="229" t="n">
        <f aca="false">SUM(LU26:LU32)</f>
        <v>1360188.1387</v>
      </c>
      <c r="LV33" s="229" t="n">
        <f aca="false">SUM(LV26:LV32)</f>
        <v>1360188.1387</v>
      </c>
      <c r="LW33" s="229" t="n">
        <f aca="false">SUM(LW26:LW32)</f>
        <v>1360188.1387</v>
      </c>
      <c r="LX33" s="229" t="n">
        <f aca="false">SUM(LX26:LX32)</f>
        <v>1360188.1387</v>
      </c>
      <c r="LY33" s="229" t="n">
        <f aca="false">SUM(LY26:LY32)</f>
        <v>1360188.1387</v>
      </c>
      <c r="LZ33" s="229" t="n">
        <f aca="false">SUM(LZ26:LZ32)</f>
        <v>1360188.1387</v>
      </c>
      <c r="MA33" s="229" t="n">
        <f aca="false">SUM(MA26:MA32)</f>
        <v>1360188.1387</v>
      </c>
      <c r="MB33" s="229" t="n">
        <f aca="false">SUM(MB26:MB32)</f>
        <v>1360188.1387</v>
      </c>
      <c r="MC33" s="229" t="n">
        <f aca="false">SUM(MC26:MC32)</f>
        <v>1360188.1387</v>
      </c>
      <c r="MD33" s="229" t="n">
        <f aca="false">SUM(MD26:MD32)</f>
        <v>1360188.1387</v>
      </c>
      <c r="ME33" s="229" t="n">
        <f aca="false">SUM(ME26:ME32)</f>
        <v>1360188.1387</v>
      </c>
      <c r="MF33" s="229" t="n">
        <f aca="false">SUM(MF26:MF32)</f>
        <v>1360188.1387</v>
      </c>
      <c r="MG33" s="229" t="n">
        <f aca="false">SUM(MG26:MG32)</f>
        <v>1360188.1387</v>
      </c>
      <c r="MH33" s="229" t="n">
        <f aca="false">SUM(MH26:MH32)</f>
        <v>1360188.1387</v>
      </c>
      <c r="MI33" s="229" t="n">
        <f aca="false">SUM(MI26:MI32)</f>
        <v>1360188.1387</v>
      </c>
      <c r="MJ33" s="229" t="n">
        <f aca="false">SUM(MJ26:MJ32)</f>
        <v>1360188.1387</v>
      </c>
      <c r="MK33" s="229" t="n">
        <f aca="false">SUM(MK26:MK32)</f>
        <v>1360188.1387</v>
      </c>
      <c r="ML33" s="229" t="n">
        <f aca="false">SUM(ML26:ML32)</f>
        <v>1360188.1387</v>
      </c>
      <c r="MM33" s="229" t="n">
        <f aca="false">SUM(MM26:MM32)</f>
        <v>1360188.1387</v>
      </c>
      <c r="MN33" s="229" t="n">
        <f aca="false">SUM(MN26:MN32)</f>
        <v>1360188.1387</v>
      </c>
      <c r="MO33" s="229" t="n">
        <f aca="false">SUM(MO26:MO32)</f>
        <v>1360188.1387</v>
      </c>
      <c r="MP33" s="229" t="n">
        <f aca="false">SUM(MP26:MP32)</f>
        <v>1360188.1387</v>
      </c>
      <c r="MQ33" s="229" t="n">
        <f aca="false">SUM(MQ26:MQ32)</f>
        <v>1360188.1387</v>
      </c>
      <c r="MR33" s="229" t="n">
        <f aca="false">SUM(MR26:MR32)</f>
        <v>1360188.1387</v>
      </c>
      <c r="MS33" s="229" t="n">
        <f aca="false">SUM(MS26:MS32)</f>
        <v>1360188.1387</v>
      </c>
      <c r="MT33" s="229" t="n">
        <f aca="false">SUM(MT26:MT32)</f>
        <v>1360188.1387</v>
      </c>
      <c r="MU33" s="229" t="n">
        <f aca="false">SUM(MU26:MU32)</f>
        <v>1360188.1387</v>
      </c>
      <c r="MV33" s="229" t="n">
        <f aca="false">SUM(MV26:MV32)</f>
        <v>1360188.1387</v>
      </c>
      <c r="MW33" s="229" t="n">
        <f aca="false">SUM(MW26:MW32)</f>
        <v>1360188.1387</v>
      </c>
      <c r="MX33" s="229" t="n">
        <f aca="false">SUM(MX26:MX32)</f>
        <v>1360188.1387</v>
      </c>
      <c r="MY33" s="229" t="n">
        <f aca="false">SUM(MY26:MY32)</f>
        <v>1360188.1387</v>
      </c>
      <c r="MZ33" s="229" t="n">
        <f aca="false">SUM(MZ26:MZ32)</f>
        <v>1360188.1387</v>
      </c>
      <c r="NA33" s="229" t="n">
        <f aca="false">SUM(NA26:NA32)</f>
        <v>1360188.1387</v>
      </c>
      <c r="NB33" s="229" t="n">
        <f aca="false">SUM(NB26:NB32)</f>
        <v>1360188.1387</v>
      </c>
      <c r="NC33" s="229" t="n">
        <f aca="false">SUM(NC26:NC32)</f>
        <v>1360188.1387</v>
      </c>
      <c r="ND33" s="229" t="n">
        <f aca="false">SUM(ND26:ND32)</f>
        <v>1360188.1387</v>
      </c>
      <c r="NE33" s="229" t="n">
        <f aca="false">SUM(NE26:NE32)</f>
        <v>1360188.1387</v>
      </c>
      <c r="NF33" s="229" t="n">
        <f aca="false">SUM(NF26:NF32)</f>
        <v>1360188.1387</v>
      </c>
      <c r="NG33" s="229" t="n">
        <f aca="false">SUM(NG26:NG32)</f>
        <v>1360188.1387</v>
      </c>
      <c r="NH33" s="229" t="n">
        <f aca="false">SUM(NH26:NH32)</f>
        <v>1360188.1387</v>
      </c>
      <c r="NI33" s="229" t="n">
        <f aca="false">SUM(NI26:NI32)</f>
        <v>1360188.1387</v>
      </c>
      <c r="NJ33" s="229" t="n">
        <f aca="false">SUM(NJ26:NJ32)</f>
        <v>1360188.1387</v>
      </c>
      <c r="NK33" s="229" t="n">
        <f aca="false">SUM(NK26:NK32)</f>
        <v>1360188.1387</v>
      </c>
      <c r="NL33" s="229" t="n">
        <f aca="false">SUM(NL26:NL32)</f>
        <v>1360188.1387</v>
      </c>
      <c r="NM33" s="229" t="n">
        <f aca="false">SUM(NM26:NM32)</f>
        <v>1360188.1387</v>
      </c>
      <c r="NN33" s="229" t="n">
        <f aca="false">SUM(NN26:NN32)</f>
        <v>1360188.1387</v>
      </c>
      <c r="NO33" s="229" t="n">
        <f aca="false">SUM(NO26:NO32)</f>
        <v>1360188.1387</v>
      </c>
      <c r="NP33" s="229" t="n">
        <f aca="false">SUM(NP26:NP32)</f>
        <v>1360188.1387</v>
      </c>
      <c r="NQ33" s="229" t="n">
        <f aca="false">SUM(NQ26:NQ32)</f>
        <v>1360188.1387</v>
      </c>
      <c r="NR33" s="229" t="n">
        <f aca="false">SUM(NR26:NR32)</f>
        <v>1360188.1387</v>
      </c>
      <c r="NS33" s="229" t="n">
        <f aca="false">SUM(NS26:NS32)</f>
        <v>1360188.1387</v>
      </c>
      <c r="NT33" s="229" t="n">
        <f aca="false">SUM(NT26:NT32)</f>
        <v>1360188.1387</v>
      </c>
      <c r="NU33" s="229" t="n">
        <f aca="false">SUM(NU26:NU32)</f>
        <v>1360188.1387</v>
      </c>
      <c r="NV33" s="229" t="n">
        <f aca="false">SUM(NV26:NV32)</f>
        <v>1360188.1387</v>
      </c>
      <c r="NW33" s="229" t="n">
        <f aca="false">SUM(NW26:NW32)</f>
        <v>1360188.1387</v>
      </c>
      <c r="NX33" s="229" t="n">
        <f aca="false">SUM(NX26:NX32)</f>
        <v>1360188.1387</v>
      </c>
      <c r="NY33" s="229" t="n">
        <f aca="false">SUM(NY26:NY32)</f>
        <v>1360188.1387</v>
      </c>
      <c r="NZ33" s="229" t="n">
        <f aca="false">SUM(NZ26:NZ32)</f>
        <v>1360188.1387</v>
      </c>
      <c r="OA33" s="229" t="n">
        <f aca="false">SUM(OA26:OA32)</f>
        <v>1360188.1387</v>
      </c>
      <c r="OB33" s="229" t="n">
        <f aca="false">SUM(OB26:OB32)</f>
        <v>1360188.1387</v>
      </c>
      <c r="OC33" s="229" t="n">
        <f aca="false">SUM(OC26:OC32)</f>
        <v>1360188.1387</v>
      </c>
      <c r="OD33" s="229" t="n">
        <f aca="false">SUM(OD26:OD32)</f>
        <v>1360188.1387</v>
      </c>
      <c r="OE33" s="229" t="n">
        <f aca="false">SUM(OE26:OE32)</f>
        <v>1360188.1387</v>
      </c>
      <c r="OF33" s="229" t="n">
        <f aca="false">SUM(OF26:OF32)</f>
        <v>1360188.1387</v>
      </c>
      <c r="OG33" s="229" t="n">
        <f aca="false">SUM(OG26:OG32)</f>
        <v>1360188.1387</v>
      </c>
      <c r="OH33" s="229" t="n">
        <f aca="false">SUM(OH26:OH32)</f>
        <v>1360188.1387</v>
      </c>
      <c r="OI33" s="229" t="n">
        <f aca="false">SUM(OI26:OI32)</f>
        <v>1360188.1387</v>
      </c>
      <c r="OJ33" s="229" t="n">
        <f aca="false">SUM(OJ26:OJ32)</f>
        <v>1360188.1387</v>
      </c>
      <c r="OK33" s="229" t="n">
        <f aca="false">SUM(OK26:OK32)</f>
        <v>1360188.1387</v>
      </c>
      <c r="OL33" s="229" t="n">
        <f aca="false">SUM(OL26:OL32)</f>
        <v>1360188.1387</v>
      </c>
      <c r="OM33" s="229" t="n">
        <f aca="false">SUM(OM26:OM32)</f>
        <v>1360188.1387</v>
      </c>
      <c r="ON33" s="229" t="n">
        <f aca="false">SUM(ON26:ON32)</f>
        <v>1360188.1387</v>
      </c>
      <c r="OO33" s="229" t="n">
        <f aca="false">SUM(OO26:OO32)</f>
        <v>1360188.1387</v>
      </c>
      <c r="OP33" s="229" t="n">
        <f aca="false">SUM(OP26:OP32)</f>
        <v>1360188.1387</v>
      </c>
      <c r="OQ33" s="229" t="n">
        <f aca="false">SUM(OQ26:OQ32)</f>
        <v>1360188.1387</v>
      </c>
      <c r="OR33" s="229" t="n">
        <f aca="false">SUM(OR26:OR32)</f>
        <v>1360188.1387</v>
      </c>
      <c r="OS33" s="229" t="n">
        <f aca="false">SUM(OS26:OS32)</f>
        <v>1360188.1387</v>
      </c>
      <c r="OT33" s="229" t="n">
        <f aca="false">SUM(OT26:OT32)</f>
        <v>1360188.1387</v>
      </c>
      <c r="OU33" s="229" t="n">
        <f aca="false">SUM(OU26:OU32)</f>
        <v>1360188.1387</v>
      </c>
      <c r="OV33" s="229" t="n">
        <f aca="false">SUM(OV26:OV32)</f>
        <v>1360188.1387</v>
      </c>
      <c r="OW33" s="229" t="n">
        <f aca="false">SUM(OW26:OW32)</f>
        <v>1360188.1387</v>
      </c>
      <c r="OX33" s="229" t="n">
        <f aca="false">SUM(OX26:OX32)</f>
        <v>1360188.1387</v>
      </c>
      <c r="OY33" s="229" t="n">
        <f aca="false">SUM(OY26:OY32)</f>
        <v>1360188.1387</v>
      </c>
      <c r="OZ33" s="229" t="n">
        <f aca="false">SUM(OZ26:OZ32)</f>
        <v>1360188.1387</v>
      </c>
      <c r="PA33" s="229" t="n">
        <f aca="false">SUM(PA26:PA32)</f>
        <v>1360188.1387</v>
      </c>
      <c r="PB33" s="229" t="n">
        <f aca="false">SUM(PB26:PB32)</f>
        <v>1360188.1387</v>
      </c>
      <c r="PC33" s="229" t="n">
        <f aca="false">SUM(PC26:PC32)</f>
        <v>1360188.1387</v>
      </c>
      <c r="PD33" s="229" t="n">
        <f aca="false">SUM(PD26:PD32)</f>
        <v>1360188.1387</v>
      </c>
      <c r="PE33" s="229" t="n">
        <f aca="false">SUM(PE26:PE32)</f>
        <v>1360188.1387</v>
      </c>
      <c r="PF33" s="229" t="n">
        <f aca="false">SUM(PF26:PF32)</f>
        <v>1360188.1387</v>
      </c>
      <c r="PG33" s="229" t="n">
        <f aca="false">SUM(PG26:PG32)</f>
        <v>1360188.1387</v>
      </c>
      <c r="PH33" s="229" t="n">
        <f aca="false">SUM(PH26:PH32)</f>
        <v>1360188.1387</v>
      </c>
      <c r="PI33" s="229" t="n">
        <f aca="false">SUM(PI26:PI32)</f>
        <v>1360188.1387</v>
      </c>
      <c r="PJ33" s="229" t="n">
        <f aca="false">SUM(PJ26:PJ32)</f>
        <v>1360188.1387</v>
      </c>
      <c r="PK33" s="229" t="n">
        <f aca="false">SUM(PK26:PK32)</f>
        <v>1360188.1387</v>
      </c>
      <c r="PL33" s="229" t="n">
        <f aca="false">SUM(PL26:PL32)</f>
        <v>1360188.1387</v>
      </c>
      <c r="PM33" s="229" t="n">
        <f aca="false">SUM(PM26:PM32)</f>
        <v>1360188.1387</v>
      </c>
      <c r="PN33" s="229" t="n">
        <f aca="false">SUM(PN26:PN32)</f>
        <v>1360188.1387</v>
      </c>
      <c r="PO33" s="229" t="n">
        <f aca="false">SUM(PO26:PO32)</f>
        <v>1360188.1387</v>
      </c>
      <c r="PP33" s="229" t="n">
        <f aca="false">SUM(PP26:PP32)</f>
        <v>1360188.1387</v>
      </c>
      <c r="PQ33" s="229" t="n">
        <f aca="false">SUM(PQ26:PQ32)</f>
        <v>1360188.1387</v>
      </c>
      <c r="PR33" s="229" t="n">
        <f aca="false">SUM(PR26:PR32)</f>
        <v>1360188.1387</v>
      </c>
      <c r="PS33" s="229" t="n">
        <f aca="false">SUM(PS26:PS32)</f>
        <v>1360188.1387</v>
      </c>
      <c r="PT33" s="229" t="n">
        <f aca="false">SUM(PT26:PT32)</f>
        <v>1360188.1387</v>
      </c>
      <c r="PU33" s="229" t="n">
        <f aca="false">SUM(PU26:PU32)</f>
        <v>1360188.1387</v>
      </c>
      <c r="PV33" s="229" t="n">
        <f aca="false">SUM(PV26:PV32)</f>
        <v>1360188.1387</v>
      </c>
      <c r="PW33" s="229" t="n">
        <f aca="false">SUM(PW26:PW32)</f>
        <v>1360188.1387</v>
      </c>
      <c r="PX33" s="229" t="n">
        <f aca="false">SUM(PX26:PX32)</f>
        <v>1360188.1387</v>
      </c>
      <c r="PY33" s="229" t="n">
        <f aca="false">SUM(PY26:PY32)</f>
        <v>1360188.1387</v>
      </c>
      <c r="PZ33" s="229" t="n">
        <f aca="false">SUM(PZ26:PZ32)</f>
        <v>1360188.1387</v>
      </c>
      <c r="QA33" s="229" t="n">
        <f aca="false">SUM(QA26:QA32)</f>
        <v>1360188.1387</v>
      </c>
      <c r="QB33" s="229" t="n">
        <f aca="false">SUM(QB26:QB32)</f>
        <v>1360188.1387</v>
      </c>
      <c r="QC33" s="229" t="n">
        <f aca="false">SUM(QC26:QC32)</f>
        <v>1360188.1387</v>
      </c>
      <c r="QD33" s="229" t="n">
        <f aca="false">SUM(QD26:QD32)</f>
        <v>1360188.1387</v>
      </c>
      <c r="QE33" s="229" t="n">
        <f aca="false">SUM(QE26:QE32)</f>
        <v>1360188.1387</v>
      </c>
      <c r="QF33" s="229" t="n">
        <f aca="false">SUM(QF26:QF32)</f>
        <v>1360188.1387</v>
      </c>
      <c r="QG33" s="229" t="n">
        <f aca="false">SUM(QG26:QG32)</f>
        <v>1360188.1387</v>
      </c>
      <c r="QH33" s="229" t="n">
        <f aca="false">SUM(QH26:QH32)</f>
        <v>1360188.1387</v>
      </c>
      <c r="QI33" s="229" t="n">
        <f aca="false">SUM(QI26:QI32)</f>
        <v>1360188.1387</v>
      </c>
      <c r="QJ33" s="229" t="n">
        <f aca="false">SUM(QJ26:QJ32)</f>
        <v>1360188.1387</v>
      </c>
      <c r="QK33" s="229" t="n">
        <f aca="false">SUM(QK26:QK32)</f>
        <v>1360188.1387</v>
      </c>
      <c r="QL33" s="229" t="n">
        <f aca="false">SUM(QL26:QL32)</f>
        <v>1360188.1387</v>
      </c>
      <c r="QM33" s="229" t="n">
        <f aca="false">SUM(QM26:QM32)</f>
        <v>1360188.1387</v>
      </c>
      <c r="QN33" s="229" t="n">
        <f aca="false">SUM(QN26:QN32)</f>
        <v>1360188.1387</v>
      </c>
      <c r="QO33" s="229" t="n">
        <f aca="false">SUM(QO26:QO32)</f>
        <v>1360188.1387</v>
      </c>
      <c r="QP33" s="229" t="n">
        <f aca="false">SUM(QP26:QP32)</f>
        <v>1360188.1387</v>
      </c>
      <c r="QQ33" s="229" t="n">
        <f aca="false">SUM(QQ26:QQ32)</f>
        <v>1360188.1387</v>
      </c>
      <c r="QR33" s="229" t="n">
        <f aca="false">SUM(QR26:QR32)</f>
        <v>1360188.1387</v>
      </c>
      <c r="QS33" s="229" t="n">
        <f aca="false">SUM(QS26:QS32)</f>
        <v>1360188.1387</v>
      </c>
      <c r="QT33" s="229" t="n">
        <f aca="false">SUM(QT26:QT32)</f>
        <v>1360188.1387</v>
      </c>
      <c r="QU33" s="229" t="n">
        <f aca="false">SUM(QU26:QU32)</f>
        <v>1360188.1387</v>
      </c>
      <c r="QV33" s="229" t="n">
        <f aca="false">SUM(QV26:QV32)</f>
        <v>1360188.1387</v>
      </c>
      <c r="QW33" s="229" t="n">
        <f aca="false">SUM(QW26:QW32)</f>
        <v>1360188.1387</v>
      </c>
      <c r="QX33" s="229" t="n">
        <f aca="false">SUM(QX26:QX32)</f>
        <v>1360188.1387</v>
      </c>
      <c r="QY33" s="229" t="n">
        <f aca="false">SUM(QY26:QY32)</f>
        <v>1360188.1387</v>
      </c>
      <c r="QZ33" s="229" t="n">
        <f aca="false">SUM(QZ26:QZ32)</f>
        <v>1360188.1387</v>
      </c>
      <c r="RA33" s="229" t="n">
        <f aca="false">SUM(RA26:RA32)</f>
        <v>1360188.1387</v>
      </c>
      <c r="RB33" s="229" t="n">
        <f aca="false">SUM(RB26:RB32)</f>
        <v>1360188.1387</v>
      </c>
      <c r="RC33" s="229" t="n">
        <f aca="false">SUM(RC26:RC32)</f>
        <v>1360188.1387</v>
      </c>
      <c r="RD33" s="229" t="n">
        <f aca="false">SUM(RD26:RD32)</f>
        <v>1360188.1387</v>
      </c>
      <c r="RE33" s="229" t="n">
        <f aca="false">SUM(RE26:RE32)</f>
        <v>1360188.1387</v>
      </c>
      <c r="RF33" s="229" t="n">
        <f aca="false">SUM(RF26:RF32)</f>
        <v>1360188.1387</v>
      </c>
      <c r="RG33" s="229" t="n">
        <f aca="false">SUM(RG26:RG32)</f>
        <v>1360188.1387</v>
      </c>
      <c r="RH33" s="229" t="n">
        <f aca="false">SUM(RH26:RH32)</f>
        <v>1360188.1387</v>
      </c>
    </row>
    <row r="34" customFormat="false" ht="12.75" hidden="false" customHeight="true" outlineLevel="0" collapsed="false"/>
    <row r="35" customFormat="false" ht="15.75" hidden="false" customHeight="true" outlineLevel="0" collapsed="false">
      <c r="A35" s="44"/>
      <c r="B35" s="199" t="s">
        <v>175</v>
      </c>
      <c r="C35" s="199"/>
      <c r="D35" s="199"/>
      <c r="E35" s="199"/>
      <c r="F35" s="200"/>
      <c r="G35" s="198"/>
      <c r="H35" s="230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2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  <c r="HA35" s="201"/>
      <c r="HB35" s="201"/>
      <c r="HC35" s="201"/>
      <c r="HD35" s="201"/>
      <c r="HE35" s="201"/>
      <c r="HF35" s="201"/>
      <c r="HG35" s="201"/>
      <c r="HH35" s="201"/>
      <c r="HI35" s="201"/>
      <c r="HJ35" s="201"/>
      <c r="HK35" s="201"/>
      <c r="HL35" s="201"/>
      <c r="HM35" s="201"/>
      <c r="HN35" s="201"/>
      <c r="HO35" s="201"/>
      <c r="HP35" s="201"/>
      <c r="HQ35" s="201"/>
      <c r="HR35" s="201"/>
      <c r="HS35" s="201"/>
      <c r="HT35" s="201"/>
      <c r="HU35" s="201"/>
      <c r="HV35" s="201"/>
      <c r="HW35" s="201"/>
      <c r="HX35" s="201"/>
      <c r="HY35" s="201"/>
      <c r="HZ35" s="201"/>
      <c r="IA35" s="201"/>
      <c r="IB35" s="201"/>
      <c r="IC35" s="201"/>
      <c r="ID35" s="201"/>
      <c r="IE35" s="201"/>
      <c r="IF35" s="201"/>
      <c r="IG35" s="201"/>
      <c r="IH35" s="201"/>
      <c r="II35" s="201"/>
      <c r="IJ35" s="201"/>
      <c r="IK35" s="201"/>
      <c r="IL35" s="201"/>
      <c r="IM35" s="201"/>
      <c r="IN35" s="201"/>
      <c r="IO35" s="201"/>
      <c r="IP35" s="201"/>
      <c r="IQ35" s="201"/>
      <c r="IR35" s="201"/>
      <c r="IS35" s="201"/>
      <c r="IT35" s="201"/>
      <c r="IU35" s="201"/>
      <c r="IV35" s="201"/>
      <c r="IW35" s="201"/>
      <c r="IX35" s="201"/>
      <c r="IY35" s="201"/>
      <c r="IZ35" s="201"/>
      <c r="JA35" s="201"/>
      <c r="JB35" s="201"/>
      <c r="JC35" s="201"/>
      <c r="JD35" s="201"/>
      <c r="JE35" s="201"/>
      <c r="JF35" s="201"/>
      <c r="JG35" s="201"/>
      <c r="JH35" s="201"/>
      <c r="JI35" s="201"/>
      <c r="JJ35" s="201"/>
      <c r="JK35" s="201"/>
      <c r="JL35" s="201"/>
      <c r="JM35" s="201"/>
      <c r="JN35" s="201"/>
      <c r="JO35" s="201"/>
      <c r="JP35" s="201"/>
      <c r="JQ35" s="201"/>
      <c r="JR35" s="201"/>
      <c r="JS35" s="201"/>
      <c r="JT35" s="201"/>
      <c r="JU35" s="201"/>
      <c r="JV35" s="201"/>
      <c r="JW35" s="201"/>
      <c r="JX35" s="201"/>
      <c r="JY35" s="201"/>
      <c r="JZ35" s="201"/>
      <c r="KA35" s="201"/>
      <c r="KB35" s="201"/>
      <c r="KC35" s="201"/>
      <c r="KD35" s="201"/>
      <c r="KE35" s="201"/>
      <c r="KF35" s="201"/>
      <c r="KG35" s="201"/>
      <c r="KH35" s="201"/>
      <c r="KI35" s="201"/>
      <c r="KJ35" s="201"/>
      <c r="KK35" s="201"/>
      <c r="KL35" s="201"/>
      <c r="KM35" s="201"/>
      <c r="KN35" s="201"/>
      <c r="KO35" s="201"/>
      <c r="KP35" s="201"/>
      <c r="KQ35" s="201"/>
      <c r="KR35" s="201"/>
      <c r="KS35" s="201"/>
      <c r="KT35" s="201"/>
      <c r="KU35" s="201"/>
      <c r="KV35" s="201"/>
      <c r="KW35" s="201"/>
      <c r="KX35" s="201"/>
      <c r="KY35" s="201"/>
      <c r="KZ35" s="201"/>
      <c r="LA35" s="201"/>
      <c r="LB35" s="201"/>
      <c r="LC35" s="201"/>
      <c r="LD35" s="201"/>
      <c r="LE35" s="201"/>
      <c r="LF35" s="201"/>
      <c r="LG35" s="201"/>
      <c r="LH35" s="201"/>
      <c r="LI35" s="201"/>
      <c r="LJ35" s="201"/>
      <c r="LK35" s="201"/>
      <c r="LL35" s="201"/>
      <c r="LM35" s="201"/>
      <c r="LN35" s="201"/>
      <c r="LO35" s="201"/>
      <c r="LP35" s="201"/>
      <c r="LQ35" s="201"/>
      <c r="LR35" s="201"/>
      <c r="LS35" s="201"/>
      <c r="LT35" s="201"/>
      <c r="LU35" s="201"/>
      <c r="LV35" s="201"/>
      <c r="LW35" s="201"/>
      <c r="LX35" s="201"/>
      <c r="LY35" s="201"/>
      <c r="LZ35" s="201"/>
      <c r="MA35" s="201"/>
      <c r="MB35" s="201"/>
      <c r="MC35" s="201"/>
      <c r="MD35" s="201"/>
      <c r="ME35" s="201"/>
      <c r="MF35" s="201"/>
      <c r="MG35" s="201"/>
      <c r="MH35" s="201"/>
      <c r="MI35" s="201"/>
      <c r="MJ35" s="201"/>
      <c r="MK35" s="201"/>
      <c r="ML35" s="201"/>
      <c r="MM35" s="201"/>
      <c r="MN35" s="201"/>
      <c r="MO35" s="201"/>
      <c r="MP35" s="201"/>
      <c r="MQ35" s="201"/>
      <c r="MR35" s="201"/>
      <c r="MS35" s="201"/>
      <c r="MT35" s="201"/>
      <c r="MU35" s="201"/>
      <c r="MV35" s="201"/>
      <c r="MW35" s="201"/>
      <c r="MX35" s="201"/>
      <c r="MY35" s="201"/>
      <c r="MZ35" s="201"/>
      <c r="NA35" s="201"/>
      <c r="NB35" s="201"/>
      <c r="NC35" s="201"/>
      <c r="ND35" s="201"/>
      <c r="NE35" s="201"/>
      <c r="NF35" s="201"/>
      <c r="NG35" s="201"/>
      <c r="NH35" s="201"/>
      <c r="NI35" s="201"/>
      <c r="NJ35" s="201"/>
      <c r="NK35" s="201"/>
      <c r="NL35" s="201"/>
      <c r="NM35" s="201"/>
      <c r="NN35" s="201"/>
      <c r="NO35" s="201"/>
      <c r="NP35" s="201"/>
      <c r="NQ35" s="201"/>
      <c r="NR35" s="201"/>
      <c r="NS35" s="201"/>
      <c r="NT35" s="201"/>
      <c r="NU35" s="201"/>
      <c r="NV35" s="201"/>
      <c r="NW35" s="201"/>
      <c r="NX35" s="201"/>
      <c r="NY35" s="201"/>
      <c r="NZ35" s="201"/>
      <c r="OA35" s="201"/>
      <c r="OB35" s="201"/>
      <c r="OC35" s="201"/>
      <c r="OD35" s="201"/>
      <c r="OE35" s="201"/>
      <c r="OF35" s="201"/>
      <c r="OG35" s="201"/>
      <c r="OH35" s="201"/>
      <c r="OI35" s="201"/>
      <c r="OJ35" s="201"/>
      <c r="OK35" s="201"/>
      <c r="OL35" s="201"/>
      <c r="OM35" s="201"/>
      <c r="ON35" s="201"/>
      <c r="OO35" s="201"/>
      <c r="OP35" s="201"/>
      <c r="OQ35" s="201"/>
      <c r="OR35" s="201"/>
      <c r="OS35" s="201"/>
      <c r="OT35" s="201"/>
      <c r="OU35" s="201"/>
      <c r="OV35" s="201"/>
      <c r="OW35" s="201"/>
      <c r="OX35" s="201"/>
      <c r="OY35" s="201"/>
      <c r="OZ35" s="201"/>
      <c r="PA35" s="201"/>
      <c r="PB35" s="201"/>
      <c r="PC35" s="201"/>
      <c r="PD35" s="201"/>
      <c r="PE35" s="201"/>
      <c r="PF35" s="201"/>
      <c r="PG35" s="201"/>
      <c r="PH35" s="201"/>
      <c r="PI35" s="201"/>
      <c r="PJ35" s="201"/>
      <c r="PK35" s="201"/>
      <c r="PL35" s="201"/>
      <c r="PM35" s="201"/>
      <c r="PN35" s="201"/>
      <c r="PO35" s="201"/>
      <c r="PP35" s="201"/>
      <c r="PQ35" s="201"/>
      <c r="PR35" s="201"/>
      <c r="PS35" s="201"/>
      <c r="PT35" s="201"/>
      <c r="PU35" s="201"/>
      <c r="PV35" s="201"/>
      <c r="PW35" s="201"/>
      <c r="PX35" s="201"/>
      <c r="PY35" s="201"/>
      <c r="PZ35" s="201"/>
      <c r="QA35" s="201"/>
      <c r="QB35" s="201"/>
      <c r="QC35" s="201"/>
      <c r="QD35" s="201"/>
      <c r="QE35" s="201"/>
      <c r="QF35" s="201"/>
      <c r="QG35" s="201"/>
      <c r="QH35" s="201"/>
      <c r="QI35" s="201"/>
      <c r="QJ35" s="201"/>
      <c r="QK35" s="201"/>
      <c r="QL35" s="201"/>
      <c r="QM35" s="201"/>
      <c r="QN35" s="201"/>
      <c r="QO35" s="201"/>
      <c r="QP35" s="201"/>
      <c r="QQ35" s="201"/>
      <c r="QR35" s="201"/>
      <c r="QS35" s="201"/>
      <c r="QT35" s="201"/>
      <c r="QU35" s="201"/>
      <c r="QV35" s="201"/>
      <c r="QW35" s="201"/>
      <c r="QX35" s="201"/>
      <c r="QY35" s="201"/>
      <c r="QZ35" s="201"/>
      <c r="RA35" s="201"/>
      <c r="RB35" s="201"/>
      <c r="RC35" s="201"/>
      <c r="RD35" s="201"/>
      <c r="RE35" s="201"/>
      <c r="RF35" s="201"/>
      <c r="RG35" s="201"/>
      <c r="RH35" s="201"/>
    </row>
    <row r="36" customFormat="false" ht="12.75" hidden="false" customHeight="true" outlineLevel="0" collapsed="false"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102" t="n">
        <f aca="false">SUM(CC37:CN37)</f>
        <v>1137600</v>
      </c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102" t="n">
        <f aca="false">SUM(DY37:EJ37)</f>
        <v>3792000</v>
      </c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</row>
    <row r="37" customFormat="false" ht="15.75" hidden="false" customHeight="true" outlineLevel="0" collapsed="false">
      <c r="B37" s="219" t="s">
        <v>191</v>
      </c>
      <c r="E37" s="76" t="n">
        <f aca="false">SUM(H37:AQ37)</f>
        <v>124188000</v>
      </c>
      <c r="H37" s="64" t="n">
        <f aca="false">SUM(AS37:BD37)</f>
        <v>0</v>
      </c>
      <c r="I37" s="64" t="n">
        <f aca="false">SUM(BE37:BP37)</f>
        <v>568800</v>
      </c>
      <c r="J37" s="64" t="n">
        <f aca="false">SUM(BQ37:CB37)</f>
        <v>1137600</v>
      </c>
      <c r="K37" s="64" t="n">
        <f aca="false">SUM(CC37:CN37)</f>
        <v>1137600</v>
      </c>
      <c r="L37" s="64" t="n">
        <f aca="false">SUM(CO37:CZ37)</f>
        <v>3792000</v>
      </c>
      <c r="M37" s="64" t="n">
        <f aca="false">SUM(DA37:DL37)</f>
        <v>3792000</v>
      </c>
      <c r="N37" s="64" t="n">
        <f aca="false">SUM(DM37:DX37)</f>
        <v>3792000</v>
      </c>
      <c r="O37" s="64" t="n">
        <f aca="false">SUM(DY37:EJ37)</f>
        <v>3792000</v>
      </c>
      <c r="P37" s="64" t="n">
        <f aca="false">SUM(EK37:EV37)</f>
        <v>3792000</v>
      </c>
      <c r="Q37" s="64" t="n">
        <f aca="false">SUM(EW37:FH37)</f>
        <v>3792000</v>
      </c>
      <c r="R37" s="64" t="n">
        <f aca="false">SUM(FI37:FT37)</f>
        <v>3792000</v>
      </c>
      <c r="S37" s="64" t="n">
        <f aca="false">SUM(FU37:GF37)</f>
        <v>3792000</v>
      </c>
      <c r="T37" s="64" t="n">
        <f aca="false">SUM(GG37:GR37)</f>
        <v>3792000</v>
      </c>
      <c r="U37" s="64" t="n">
        <f aca="false">SUM(GS37:HD37)</f>
        <v>3792000</v>
      </c>
      <c r="V37" s="64" t="n">
        <f aca="false">SUM(HE37:HP37)</f>
        <v>3792000</v>
      </c>
      <c r="W37" s="64" t="n">
        <f aca="false">SUM(HQ37:IB37)</f>
        <v>3792000</v>
      </c>
      <c r="X37" s="64" t="n">
        <f aca="false">SUM(IC37:IN37)</f>
        <v>3792000</v>
      </c>
      <c r="Y37" s="64" t="n">
        <f aca="false">SUM(IO37:IZ37)</f>
        <v>3792000</v>
      </c>
      <c r="Z37" s="64" t="n">
        <f aca="false">SUM(JA37:JL37)</f>
        <v>3792000</v>
      </c>
      <c r="AA37" s="64" t="n">
        <f aca="false">SUM(JM37:JX37)</f>
        <v>3792000</v>
      </c>
      <c r="AB37" s="64" t="n">
        <f aca="false">SUM(JY37:KJ37)</f>
        <v>3792000</v>
      </c>
      <c r="AC37" s="64" t="n">
        <f aca="false">SUM(KK37:KV37)</f>
        <v>3792000</v>
      </c>
      <c r="AD37" s="64" t="n">
        <f aca="false">SUM(KW37:LH37)</f>
        <v>3792000</v>
      </c>
      <c r="AE37" s="64" t="n">
        <f aca="false">SUM(LI37:LT37)</f>
        <v>3792000</v>
      </c>
      <c r="AF37" s="64" t="n">
        <f aca="false">SUM(LU37:MF37)</f>
        <v>3792000</v>
      </c>
      <c r="AG37" s="64" t="n">
        <f aca="false">SUM(MG37:MR37)</f>
        <v>3792000</v>
      </c>
      <c r="AH37" s="64" t="n">
        <f aca="false">SUM(MS37:ND37)</f>
        <v>3792000</v>
      </c>
      <c r="AI37" s="64" t="n">
        <f aca="false">SUM(NE37:NP37)</f>
        <v>3792000</v>
      </c>
      <c r="AJ37" s="64" t="n">
        <f aca="false">SUM(NQ37:OB37)</f>
        <v>3792000</v>
      </c>
      <c r="AK37" s="64" t="n">
        <f aca="false">SUM(OC37:ON37)</f>
        <v>3792000</v>
      </c>
      <c r="AL37" s="64" t="n">
        <f aca="false">SUM(OO37:OZ37)</f>
        <v>3792000</v>
      </c>
      <c r="AM37" s="64" t="n">
        <f aca="false">SUM(PA37:PL37)</f>
        <v>3792000</v>
      </c>
      <c r="AN37" s="64" t="n">
        <f aca="false">SUM(PM37:PX37)</f>
        <v>3792000</v>
      </c>
      <c r="AO37" s="64" t="n">
        <f aca="false">SUM(PY37:QJ37)</f>
        <v>3792000</v>
      </c>
      <c r="AP37" s="64" t="n">
        <f aca="false">SUM(QK37:QV37)</f>
        <v>3792000</v>
      </c>
      <c r="AQ37" s="64" t="n">
        <f aca="false">SUM(QW37:RH37)</f>
        <v>3792000</v>
      </c>
      <c r="AR37" s="64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 t="n">
        <v>47400</v>
      </c>
      <c r="BF37" s="221" t="n">
        <v>47400</v>
      </c>
      <c r="BG37" s="221" t="n">
        <v>47400</v>
      </c>
      <c r="BH37" s="221" t="n">
        <v>47400</v>
      </c>
      <c r="BI37" s="221" t="n">
        <v>47400</v>
      </c>
      <c r="BJ37" s="221" t="n">
        <v>47400</v>
      </c>
      <c r="BK37" s="221" t="n">
        <v>47400</v>
      </c>
      <c r="BL37" s="221" t="n">
        <v>47400</v>
      </c>
      <c r="BM37" s="221" t="n">
        <v>47400</v>
      </c>
      <c r="BN37" s="221" t="n">
        <v>47400</v>
      </c>
      <c r="BO37" s="221" t="n">
        <v>47400</v>
      </c>
      <c r="BP37" s="221" t="n">
        <v>47400</v>
      </c>
      <c r="BQ37" s="221" t="n">
        <v>94800</v>
      </c>
      <c r="BR37" s="221" t="n">
        <v>94800</v>
      </c>
      <c r="BS37" s="221" t="n">
        <v>94800</v>
      </c>
      <c r="BT37" s="221" t="n">
        <v>94800</v>
      </c>
      <c r="BU37" s="221" t="n">
        <v>94800</v>
      </c>
      <c r="BV37" s="221" t="n">
        <v>94800</v>
      </c>
      <c r="BW37" s="221" t="n">
        <v>94800</v>
      </c>
      <c r="BX37" s="221" t="n">
        <v>94800</v>
      </c>
      <c r="BY37" s="221" t="n">
        <v>94800</v>
      </c>
      <c r="BZ37" s="221" t="n">
        <v>94800</v>
      </c>
      <c r="CA37" s="221" t="n">
        <v>94800</v>
      </c>
      <c r="CB37" s="221" t="n">
        <v>94800</v>
      </c>
      <c r="CC37" s="221" t="n">
        <v>94800</v>
      </c>
      <c r="CD37" s="221" t="n">
        <v>94800</v>
      </c>
      <c r="CE37" s="221" t="n">
        <v>94800</v>
      </c>
      <c r="CF37" s="221" t="n">
        <v>94800</v>
      </c>
      <c r="CG37" s="221" t="n">
        <v>94800</v>
      </c>
      <c r="CH37" s="221" t="n">
        <v>94800</v>
      </c>
      <c r="CI37" s="221" t="n">
        <v>94800</v>
      </c>
      <c r="CJ37" s="221" t="n">
        <v>94800</v>
      </c>
      <c r="CK37" s="221" t="n">
        <v>94800</v>
      </c>
      <c r="CL37" s="221" t="n">
        <v>94800</v>
      </c>
      <c r="CM37" s="221" t="n">
        <v>94800</v>
      </c>
      <c r="CN37" s="221" t="n">
        <v>94800</v>
      </c>
      <c r="CO37" s="221" t="n">
        <v>316000</v>
      </c>
      <c r="CP37" s="221" t="n">
        <v>316000</v>
      </c>
      <c r="CQ37" s="221" t="n">
        <v>316000</v>
      </c>
      <c r="CR37" s="221" t="n">
        <v>316000</v>
      </c>
      <c r="CS37" s="221" t="n">
        <v>316000</v>
      </c>
      <c r="CT37" s="221" t="n">
        <v>316000</v>
      </c>
      <c r="CU37" s="221" t="n">
        <v>316000</v>
      </c>
      <c r="CV37" s="221" t="n">
        <v>316000</v>
      </c>
      <c r="CW37" s="221" t="n">
        <v>316000</v>
      </c>
      <c r="CX37" s="221" t="n">
        <v>316000</v>
      </c>
      <c r="CY37" s="221" t="n">
        <v>316000</v>
      </c>
      <c r="CZ37" s="221" t="n">
        <v>316000</v>
      </c>
      <c r="DA37" s="221" t="n">
        <v>316000</v>
      </c>
      <c r="DB37" s="221" t="n">
        <v>316000</v>
      </c>
      <c r="DC37" s="221" t="n">
        <v>316000</v>
      </c>
      <c r="DD37" s="221" t="n">
        <v>316000</v>
      </c>
      <c r="DE37" s="221" t="n">
        <v>316000</v>
      </c>
      <c r="DF37" s="221" t="n">
        <v>316000</v>
      </c>
      <c r="DG37" s="221" t="n">
        <v>316000</v>
      </c>
      <c r="DH37" s="221" t="n">
        <v>316000</v>
      </c>
      <c r="DI37" s="221" t="n">
        <v>316000</v>
      </c>
      <c r="DJ37" s="221" t="n">
        <v>316000</v>
      </c>
      <c r="DK37" s="221" t="n">
        <v>316000</v>
      </c>
      <c r="DL37" s="221" t="n">
        <v>316000</v>
      </c>
      <c r="DM37" s="221" t="n">
        <v>316000</v>
      </c>
      <c r="DN37" s="221" t="n">
        <v>316000</v>
      </c>
      <c r="DO37" s="221" t="n">
        <v>316000</v>
      </c>
      <c r="DP37" s="221" t="n">
        <v>316000</v>
      </c>
      <c r="DQ37" s="221" t="n">
        <v>316000</v>
      </c>
      <c r="DR37" s="221" t="n">
        <v>316000</v>
      </c>
      <c r="DS37" s="221" t="n">
        <v>316000</v>
      </c>
      <c r="DT37" s="221" t="n">
        <v>316000</v>
      </c>
      <c r="DU37" s="221" t="n">
        <v>316000</v>
      </c>
      <c r="DV37" s="221" t="n">
        <v>316000</v>
      </c>
      <c r="DW37" s="221" t="n">
        <v>316000</v>
      </c>
      <c r="DX37" s="221" t="n">
        <v>316000</v>
      </c>
      <c r="DY37" s="221" t="n">
        <v>316000</v>
      </c>
      <c r="DZ37" s="221" t="n">
        <f aca="false">DY37</f>
        <v>316000</v>
      </c>
      <c r="EA37" s="221" t="n">
        <f aca="false">DZ37</f>
        <v>316000</v>
      </c>
      <c r="EB37" s="221" t="n">
        <f aca="false">EA37</f>
        <v>316000</v>
      </c>
      <c r="EC37" s="221" t="n">
        <f aca="false">EB37</f>
        <v>316000</v>
      </c>
      <c r="ED37" s="221" t="n">
        <f aca="false">EC37</f>
        <v>316000</v>
      </c>
      <c r="EE37" s="221" t="n">
        <f aca="false">ED37</f>
        <v>316000</v>
      </c>
      <c r="EF37" s="221" t="n">
        <f aca="false">EE37</f>
        <v>316000</v>
      </c>
      <c r="EG37" s="221" t="n">
        <f aca="false">EF37</f>
        <v>316000</v>
      </c>
      <c r="EH37" s="221" t="n">
        <f aca="false">EG37</f>
        <v>316000</v>
      </c>
      <c r="EI37" s="221" t="n">
        <f aca="false">EH37</f>
        <v>316000</v>
      </c>
      <c r="EJ37" s="221" t="n">
        <f aca="false">EI37</f>
        <v>316000</v>
      </c>
      <c r="EK37" s="221" t="n">
        <f aca="false">EJ37</f>
        <v>316000</v>
      </c>
      <c r="EL37" s="221" t="n">
        <f aca="false">EK37</f>
        <v>316000</v>
      </c>
      <c r="EM37" s="221" t="n">
        <f aca="false">EL37</f>
        <v>316000</v>
      </c>
      <c r="EN37" s="221" t="n">
        <f aca="false">EM37</f>
        <v>316000</v>
      </c>
      <c r="EO37" s="221" t="n">
        <f aca="false">EN37</f>
        <v>316000</v>
      </c>
      <c r="EP37" s="221" t="n">
        <f aca="false">EO37</f>
        <v>316000</v>
      </c>
      <c r="EQ37" s="221" t="n">
        <f aca="false">EP37</f>
        <v>316000</v>
      </c>
      <c r="ER37" s="221" t="n">
        <f aca="false">EQ37</f>
        <v>316000</v>
      </c>
      <c r="ES37" s="221" t="n">
        <f aca="false">ER37</f>
        <v>316000</v>
      </c>
      <c r="ET37" s="221" t="n">
        <f aca="false">ES37</f>
        <v>316000</v>
      </c>
      <c r="EU37" s="221" t="n">
        <f aca="false">ET37</f>
        <v>316000</v>
      </c>
      <c r="EV37" s="221" t="n">
        <f aca="false">EU37</f>
        <v>316000</v>
      </c>
      <c r="EW37" s="221" t="n">
        <f aca="false">EV37</f>
        <v>316000</v>
      </c>
      <c r="EX37" s="221" t="n">
        <f aca="false">EW37</f>
        <v>316000</v>
      </c>
      <c r="EY37" s="221" t="n">
        <f aca="false">EX37</f>
        <v>316000</v>
      </c>
      <c r="EZ37" s="221" t="n">
        <f aca="false">EY37</f>
        <v>316000</v>
      </c>
      <c r="FA37" s="221" t="n">
        <f aca="false">EZ37</f>
        <v>316000</v>
      </c>
      <c r="FB37" s="221" t="n">
        <f aca="false">FA37</f>
        <v>316000</v>
      </c>
      <c r="FC37" s="221" t="n">
        <f aca="false">FB37</f>
        <v>316000</v>
      </c>
      <c r="FD37" s="221" t="n">
        <f aca="false">FC37</f>
        <v>316000</v>
      </c>
      <c r="FE37" s="221" t="n">
        <f aca="false">FD37</f>
        <v>316000</v>
      </c>
      <c r="FF37" s="221" t="n">
        <f aca="false">FE37</f>
        <v>316000</v>
      </c>
      <c r="FG37" s="221" t="n">
        <f aca="false">FF37</f>
        <v>316000</v>
      </c>
      <c r="FH37" s="221" t="n">
        <f aca="false">FG37</f>
        <v>316000</v>
      </c>
      <c r="FI37" s="221" t="n">
        <f aca="false">FH37</f>
        <v>316000</v>
      </c>
      <c r="FJ37" s="221" t="n">
        <f aca="false">FI37</f>
        <v>316000</v>
      </c>
      <c r="FK37" s="221" t="n">
        <f aca="false">FJ37</f>
        <v>316000</v>
      </c>
      <c r="FL37" s="221" t="n">
        <f aca="false">FK37</f>
        <v>316000</v>
      </c>
      <c r="FM37" s="221" t="n">
        <f aca="false">FL37</f>
        <v>316000</v>
      </c>
      <c r="FN37" s="221" t="n">
        <f aca="false">FM37</f>
        <v>316000</v>
      </c>
      <c r="FO37" s="221" t="n">
        <f aca="false">FN37</f>
        <v>316000</v>
      </c>
      <c r="FP37" s="221" t="n">
        <f aca="false">FO37</f>
        <v>316000</v>
      </c>
      <c r="FQ37" s="221" t="n">
        <f aca="false">FP37</f>
        <v>316000</v>
      </c>
      <c r="FR37" s="221" t="n">
        <f aca="false">FQ37</f>
        <v>316000</v>
      </c>
      <c r="FS37" s="221" t="n">
        <f aca="false">FR37</f>
        <v>316000</v>
      </c>
      <c r="FT37" s="221" t="n">
        <f aca="false">FS37</f>
        <v>316000</v>
      </c>
      <c r="FU37" s="221" t="n">
        <f aca="false">FT37</f>
        <v>316000</v>
      </c>
      <c r="FV37" s="221" t="n">
        <f aca="false">FU37</f>
        <v>316000</v>
      </c>
      <c r="FW37" s="221" t="n">
        <f aca="false">FV37</f>
        <v>316000</v>
      </c>
      <c r="FX37" s="221" t="n">
        <f aca="false">FW37</f>
        <v>316000</v>
      </c>
      <c r="FY37" s="221" t="n">
        <f aca="false">FX37</f>
        <v>316000</v>
      </c>
      <c r="FZ37" s="221" t="n">
        <f aca="false">FY37</f>
        <v>316000</v>
      </c>
      <c r="GA37" s="221" t="n">
        <f aca="false">FZ37</f>
        <v>316000</v>
      </c>
      <c r="GB37" s="221" t="n">
        <f aca="false">GA37</f>
        <v>316000</v>
      </c>
      <c r="GC37" s="221" t="n">
        <f aca="false">GB37</f>
        <v>316000</v>
      </c>
      <c r="GD37" s="221" t="n">
        <f aca="false">GC37</f>
        <v>316000</v>
      </c>
      <c r="GE37" s="221" t="n">
        <f aca="false">GD37</f>
        <v>316000</v>
      </c>
      <c r="GF37" s="221" t="n">
        <f aca="false">GE37</f>
        <v>316000</v>
      </c>
      <c r="GG37" s="221" t="n">
        <f aca="false">GF37</f>
        <v>316000</v>
      </c>
      <c r="GH37" s="221" t="n">
        <f aca="false">GG37</f>
        <v>316000</v>
      </c>
      <c r="GI37" s="221" t="n">
        <f aca="false">GH37</f>
        <v>316000</v>
      </c>
      <c r="GJ37" s="221" t="n">
        <f aca="false">GI37</f>
        <v>316000</v>
      </c>
      <c r="GK37" s="221" t="n">
        <f aca="false">GJ37</f>
        <v>316000</v>
      </c>
      <c r="GL37" s="221" t="n">
        <f aca="false">GK37</f>
        <v>316000</v>
      </c>
      <c r="GM37" s="221" t="n">
        <f aca="false">GL37</f>
        <v>316000</v>
      </c>
      <c r="GN37" s="221" t="n">
        <f aca="false">GM37</f>
        <v>316000</v>
      </c>
      <c r="GO37" s="221" t="n">
        <f aca="false">GN37</f>
        <v>316000</v>
      </c>
      <c r="GP37" s="221" t="n">
        <f aca="false">GO37</f>
        <v>316000</v>
      </c>
      <c r="GQ37" s="221" t="n">
        <f aca="false">GP37</f>
        <v>316000</v>
      </c>
      <c r="GR37" s="221" t="n">
        <f aca="false">GQ37</f>
        <v>316000</v>
      </c>
      <c r="GS37" s="221" t="n">
        <f aca="false">GR37</f>
        <v>316000</v>
      </c>
      <c r="GT37" s="221" t="n">
        <f aca="false">GS37</f>
        <v>316000</v>
      </c>
      <c r="GU37" s="221" t="n">
        <f aca="false">GT37</f>
        <v>316000</v>
      </c>
      <c r="GV37" s="221" t="n">
        <f aca="false">GU37</f>
        <v>316000</v>
      </c>
      <c r="GW37" s="221" t="n">
        <f aca="false">GV37</f>
        <v>316000</v>
      </c>
      <c r="GX37" s="221" t="n">
        <f aca="false">GW37</f>
        <v>316000</v>
      </c>
      <c r="GY37" s="221" t="n">
        <f aca="false">GX37</f>
        <v>316000</v>
      </c>
      <c r="GZ37" s="221" t="n">
        <f aca="false">GY37</f>
        <v>316000</v>
      </c>
      <c r="HA37" s="221" t="n">
        <f aca="false">GZ37</f>
        <v>316000</v>
      </c>
      <c r="HB37" s="221" t="n">
        <f aca="false">HA37</f>
        <v>316000</v>
      </c>
      <c r="HC37" s="221" t="n">
        <f aca="false">HB37</f>
        <v>316000</v>
      </c>
      <c r="HD37" s="221" t="n">
        <f aca="false">HC37</f>
        <v>316000</v>
      </c>
      <c r="HE37" s="221" t="n">
        <f aca="false">HD37</f>
        <v>316000</v>
      </c>
      <c r="HF37" s="221" t="n">
        <f aca="false">HE37</f>
        <v>316000</v>
      </c>
      <c r="HG37" s="221" t="n">
        <f aca="false">HF37</f>
        <v>316000</v>
      </c>
      <c r="HH37" s="221" t="n">
        <f aca="false">HG37</f>
        <v>316000</v>
      </c>
      <c r="HI37" s="221" t="n">
        <f aca="false">HH37</f>
        <v>316000</v>
      </c>
      <c r="HJ37" s="221" t="n">
        <f aca="false">HI37</f>
        <v>316000</v>
      </c>
      <c r="HK37" s="221" t="n">
        <f aca="false">HJ37</f>
        <v>316000</v>
      </c>
      <c r="HL37" s="221" t="n">
        <f aca="false">HK37</f>
        <v>316000</v>
      </c>
      <c r="HM37" s="221" t="n">
        <f aca="false">HL37</f>
        <v>316000</v>
      </c>
      <c r="HN37" s="221" t="n">
        <f aca="false">HM37</f>
        <v>316000</v>
      </c>
      <c r="HO37" s="221" t="n">
        <f aca="false">HN37</f>
        <v>316000</v>
      </c>
      <c r="HP37" s="221" t="n">
        <f aca="false">HO37</f>
        <v>316000</v>
      </c>
      <c r="HQ37" s="221" t="n">
        <f aca="false">HP37</f>
        <v>316000</v>
      </c>
      <c r="HR37" s="221" t="n">
        <f aca="false">HQ37</f>
        <v>316000</v>
      </c>
      <c r="HS37" s="221" t="n">
        <f aca="false">HR37</f>
        <v>316000</v>
      </c>
      <c r="HT37" s="221" t="n">
        <f aca="false">HS37</f>
        <v>316000</v>
      </c>
      <c r="HU37" s="221" t="n">
        <f aca="false">HT37</f>
        <v>316000</v>
      </c>
      <c r="HV37" s="221" t="n">
        <f aca="false">HU37</f>
        <v>316000</v>
      </c>
      <c r="HW37" s="221" t="n">
        <f aca="false">HV37</f>
        <v>316000</v>
      </c>
      <c r="HX37" s="221" t="n">
        <f aca="false">HW37</f>
        <v>316000</v>
      </c>
      <c r="HY37" s="221" t="n">
        <f aca="false">HX37</f>
        <v>316000</v>
      </c>
      <c r="HZ37" s="221" t="n">
        <f aca="false">HY37</f>
        <v>316000</v>
      </c>
      <c r="IA37" s="221" t="n">
        <f aca="false">HZ37</f>
        <v>316000</v>
      </c>
      <c r="IB37" s="221" t="n">
        <f aca="false">IA37</f>
        <v>316000</v>
      </c>
      <c r="IC37" s="221" t="n">
        <f aca="false">IB37</f>
        <v>316000</v>
      </c>
      <c r="ID37" s="221" t="n">
        <f aca="false">IC37</f>
        <v>316000</v>
      </c>
      <c r="IE37" s="221" t="n">
        <f aca="false">ID37</f>
        <v>316000</v>
      </c>
      <c r="IF37" s="221" t="n">
        <f aca="false">IE37</f>
        <v>316000</v>
      </c>
      <c r="IG37" s="221" t="n">
        <f aca="false">IF37</f>
        <v>316000</v>
      </c>
      <c r="IH37" s="221" t="n">
        <f aca="false">IG37</f>
        <v>316000</v>
      </c>
      <c r="II37" s="221" t="n">
        <f aca="false">IH37</f>
        <v>316000</v>
      </c>
      <c r="IJ37" s="221" t="n">
        <f aca="false">II37</f>
        <v>316000</v>
      </c>
      <c r="IK37" s="221" t="n">
        <f aca="false">IJ37</f>
        <v>316000</v>
      </c>
      <c r="IL37" s="221" t="n">
        <f aca="false">IK37</f>
        <v>316000</v>
      </c>
      <c r="IM37" s="221" t="n">
        <f aca="false">IL37</f>
        <v>316000</v>
      </c>
      <c r="IN37" s="221" t="n">
        <f aca="false">IM37</f>
        <v>316000</v>
      </c>
      <c r="IO37" s="221" t="n">
        <f aca="false">IN37</f>
        <v>316000</v>
      </c>
      <c r="IP37" s="221" t="n">
        <f aca="false">IO37</f>
        <v>316000</v>
      </c>
      <c r="IQ37" s="221" t="n">
        <f aca="false">IP37</f>
        <v>316000</v>
      </c>
      <c r="IR37" s="221" t="n">
        <f aca="false">IQ37</f>
        <v>316000</v>
      </c>
      <c r="IS37" s="221" t="n">
        <f aca="false">IR37</f>
        <v>316000</v>
      </c>
      <c r="IT37" s="221" t="n">
        <f aca="false">IS37</f>
        <v>316000</v>
      </c>
      <c r="IU37" s="221" t="n">
        <f aca="false">IT37</f>
        <v>316000</v>
      </c>
      <c r="IV37" s="221" t="n">
        <f aca="false">IU37</f>
        <v>316000</v>
      </c>
      <c r="IW37" s="221" t="n">
        <f aca="false">IV37</f>
        <v>316000</v>
      </c>
      <c r="IX37" s="221" t="n">
        <f aca="false">IW37</f>
        <v>316000</v>
      </c>
      <c r="IY37" s="221" t="n">
        <f aca="false">IX37</f>
        <v>316000</v>
      </c>
      <c r="IZ37" s="221" t="n">
        <f aca="false">IY37</f>
        <v>316000</v>
      </c>
      <c r="JA37" s="221" t="n">
        <f aca="false">IZ37</f>
        <v>316000</v>
      </c>
      <c r="JB37" s="221" t="n">
        <f aca="false">JA37</f>
        <v>316000</v>
      </c>
      <c r="JC37" s="221" t="n">
        <f aca="false">JB37</f>
        <v>316000</v>
      </c>
      <c r="JD37" s="221" t="n">
        <f aca="false">JC37</f>
        <v>316000</v>
      </c>
      <c r="JE37" s="221" t="n">
        <f aca="false">JD37</f>
        <v>316000</v>
      </c>
      <c r="JF37" s="221" t="n">
        <f aca="false">JE37</f>
        <v>316000</v>
      </c>
      <c r="JG37" s="221" t="n">
        <f aca="false">JF37</f>
        <v>316000</v>
      </c>
      <c r="JH37" s="221" t="n">
        <f aca="false">JG37</f>
        <v>316000</v>
      </c>
      <c r="JI37" s="221" t="n">
        <f aca="false">JH37</f>
        <v>316000</v>
      </c>
      <c r="JJ37" s="221" t="n">
        <f aca="false">JI37</f>
        <v>316000</v>
      </c>
      <c r="JK37" s="221" t="n">
        <f aca="false">JJ37</f>
        <v>316000</v>
      </c>
      <c r="JL37" s="221" t="n">
        <f aca="false">JK37</f>
        <v>316000</v>
      </c>
      <c r="JM37" s="221" t="n">
        <f aca="false">JL37</f>
        <v>316000</v>
      </c>
      <c r="JN37" s="221" t="n">
        <f aca="false">JM37</f>
        <v>316000</v>
      </c>
      <c r="JO37" s="221" t="n">
        <f aca="false">JN37</f>
        <v>316000</v>
      </c>
      <c r="JP37" s="221" t="n">
        <f aca="false">JO37</f>
        <v>316000</v>
      </c>
      <c r="JQ37" s="221" t="n">
        <f aca="false">JP37</f>
        <v>316000</v>
      </c>
      <c r="JR37" s="221" t="n">
        <f aca="false">JQ37</f>
        <v>316000</v>
      </c>
      <c r="JS37" s="221" t="n">
        <f aca="false">JR37</f>
        <v>316000</v>
      </c>
      <c r="JT37" s="221" t="n">
        <f aca="false">JS37</f>
        <v>316000</v>
      </c>
      <c r="JU37" s="221" t="n">
        <f aca="false">JT37</f>
        <v>316000</v>
      </c>
      <c r="JV37" s="221" t="n">
        <f aca="false">JU37</f>
        <v>316000</v>
      </c>
      <c r="JW37" s="221" t="n">
        <f aca="false">JV37</f>
        <v>316000</v>
      </c>
      <c r="JX37" s="221" t="n">
        <f aca="false">JW37</f>
        <v>316000</v>
      </c>
      <c r="JY37" s="221" t="n">
        <f aca="false">JX37</f>
        <v>316000</v>
      </c>
      <c r="JZ37" s="221" t="n">
        <f aca="false">JY37</f>
        <v>316000</v>
      </c>
      <c r="KA37" s="221" t="n">
        <f aca="false">JZ37</f>
        <v>316000</v>
      </c>
      <c r="KB37" s="221" t="n">
        <f aca="false">KA37</f>
        <v>316000</v>
      </c>
      <c r="KC37" s="221" t="n">
        <f aca="false">KB37</f>
        <v>316000</v>
      </c>
      <c r="KD37" s="221" t="n">
        <f aca="false">KC37</f>
        <v>316000</v>
      </c>
      <c r="KE37" s="221" t="n">
        <f aca="false">KD37</f>
        <v>316000</v>
      </c>
      <c r="KF37" s="221" t="n">
        <f aca="false">KE37</f>
        <v>316000</v>
      </c>
      <c r="KG37" s="221" t="n">
        <f aca="false">KF37</f>
        <v>316000</v>
      </c>
      <c r="KH37" s="221" t="n">
        <f aca="false">KG37</f>
        <v>316000</v>
      </c>
      <c r="KI37" s="221" t="n">
        <f aca="false">KH37</f>
        <v>316000</v>
      </c>
      <c r="KJ37" s="221" t="n">
        <f aca="false">KI37</f>
        <v>316000</v>
      </c>
      <c r="KK37" s="221" t="n">
        <f aca="false">KJ37</f>
        <v>316000</v>
      </c>
      <c r="KL37" s="221" t="n">
        <f aca="false">KK37</f>
        <v>316000</v>
      </c>
      <c r="KM37" s="221" t="n">
        <f aca="false">KL37</f>
        <v>316000</v>
      </c>
      <c r="KN37" s="221" t="n">
        <f aca="false">KM37</f>
        <v>316000</v>
      </c>
      <c r="KO37" s="221" t="n">
        <f aca="false">KN37</f>
        <v>316000</v>
      </c>
      <c r="KP37" s="221" t="n">
        <f aca="false">KO37</f>
        <v>316000</v>
      </c>
      <c r="KQ37" s="221" t="n">
        <f aca="false">KP37</f>
        <v>316000</v>
      </c>
      <c r="KR37" s="221" t="n">
        <f aca="false">KQ37</f>
        <v>316000</v>
      </c>
      <c r="KS37" s="221" t="n">
        <f aca="false">KR37</f>
        <v>316000</v>
      </c>
      <c r="KT37" s="221" t="n">
        <f aca="false">KS37</f>
        <v>316000</v>
      </c>
      <c r="KU37" s="221" t="n">
        <f aca="false">KT37</f>
        <v>316000</v>
      </c>
      <c r="KV37" s="221" t="n">
        <f aca="false">KU37</f>
        <v>316000</v>
      </c>
      <c r="KW37" s="221" t="n">
        <f aca="false">KV37</f>
        <v>316000</v>
      </c>
      <c r="KX37" s="221" t="n">
        <f aca="false">KW37</f>
        <v>316000</v>
      </c>
      <c r="KY37" s="221" t="n">
        <f aca="false">KX37</f>
        <v>316000</v>
      </c>
      <c r="KZ37" s="221" t="n">
        <f aca="false">KY37</f>
        <v>316000</v>
      </c>
      <c r="LA37" s="221" t="n">
        <f aca="false">KZ37</f>
        <v>316000</v>
      </c>
      <c r="LB37" s="221" t="n">
        <f aca="false">LA37</f>
        <v>316000</v>
      </c>
      <c r="LC37" s="221" t="n">
        <f aca="false">LB37</f>
        <v>316000</v>
      </c>
      <c r="LD37" s="221" t="n">
        <f aca="false">LC37</f>
        <v>316000</v>
      </c>
      <c r="LE37" s="221" t="n">
        <f aca="false">LD37</f>
        <v>316000</v>
      </c>
      <c r="LF37" s="221" t="n">
        <f aca="false">LE37</f>
        <v>316000</v>
      </c>
      <c r="LG37" s="221" t="n">
        <f aca="false">LF37</f>
        <v>316000</v>
      </c>
      <c r="LH37" s="221" t="n">
        <f aca="false">LG37</f>
        <v>316000</v>
      </c>
      <c r="LI37" s="221" t="n">
        <f aca="false">LH37</f>
        <v>316000</v>
      </c>
      <c r="LJ37" s="221" t="n">
        <f aca="false">LI37</f>
        <v>316000</v>
      </c>
      <c r="LK37" s="221" t="n">
        <f aca="false">LJ37</f>
        <v>316000</v>
      </c>
      <c r="LL37" s="221" t="n">
        <f aca="false">LK37</f>
        <v>316000</v>
      </c>
      <c r="LM37" s="221" t="n">
        <f aca="false">LL37</f>
        <v>316000</v>
      </c>
      <c r="LN37" s="221" t="n">
        <f aca="false">LM37</f>
        <v>316000</v>
      </c>
      <c r="LO37" s="221" t="n">
        <f aca="false">LN37</f>
        <v>316000</v>
      </c>
      <c r="LP37" s="221" t="n">
        <f aca="false">LO37</f>
        <v>316000</v>
      </c>
      <c r="LQ37" s="221" t="n">
        <f aca="false">LP37</f>
        <v>316000</v>
      </c>
      <c r="LR37" s="221" t="n">
        <f aca="false">LQ37</f>
        <v>316000</v>
      </c>
      <c r="LS37" s="221" t="n">
        <f aca="false">LR37</f>
        <v>316000</v>
      </c>
      <c r="LT37" s="221" t="n">
        <f aca="false">LS37</f>
        <v>316000</v>
      </c>
      <c r="LU37" s="221" t="n">
        <f aca="false">LT37</f>
        <v>316000</v>
      </c>
      <c r="LV37" s="221" t="n">
        <f aca="false">LU37</f>
        <v>316000</v>
      </c>
      <c r="LW37" s="221" t="n">
        <f aca="false">LV37</f>
        <v>316000</v>
      </c>
      <c r="LX37" s="221" t="n">
        <f aca="false">LW37</f>
        <v>316000</v>
      </c>
      <c r="LY37" s="221" t="n">
        <f aca="false">LX37</f>
        <v>316000</v>
      </c>
      <c r="LZ37" s="221" t="n">
        <f aca="false">LY37</f>
        <v>316000</v>
      </c>
      <c r="MA37" s="221" t="n">
        <f aca="false">LZ37</f>
        <v>316000</v>
      </c>
      <c r="MB37" s="221" t="n">
        <f aca="false">MA37</f>
        <v>316000</v>
      </c>
      <c r="MC37" s="221" t="n">
        <f aca="false">MB37</f>
        <v>316000</v>
      </c>
      <c r="MD37" s="221" t="n">
        <f aca="false">MC37</f>
        <v>316000</v>
      </c>
      <c r="ME37" s="221" t="n">
        <f aca="false">MD37</f>
        <v>316000</v>
      </c>
      <c r="MF37" s="221" t="n">
        <f aca="false">ME37</f>
        <v>316000</v>
      </c>
      <c r="MG37" s="221" t="n">
        <f aca="false">MF37</f>
        <v>316000</v>
      </c>
      <c r="MH37" s="221" t="n">
        <f aca="false">MG37</f>
        <v>316000</v>
      </c>
      <c r="MI37" s="221" t="n">
        <f aca="false">MH37</f>
        <v>316000</v>
      </c>
      <c r="MJ37" s="221" t="n">
        <f aca="false">MI37</f>
        <v>316000</v>
      </c>
      <c r="MK37" s="221" t="n">
        <f aca="false">MJ37</f>
        <v>316000</v>
      </c>
      <c r="ML37" s="221" t="n">
        <f aca="false">MK37</f>
        <v>316000</v>
      </c>
      <c r="MM37" s="221" t="n">
        <f aca="false">ML37</f>
        <v>316000</v>
      </c>
      <c r="MN37" s="221" t="n">
        <f aca="false">MM37</f>
        <v>316000</v>
      </c>
      <c r="MO37" s="221" t="n">
        <f aca="false">MN37</f>
        <v>316000</v>
      </c>
      <c r="MP37" s="221" t="n">
        <f aca="false">MO37</f>
        <v>316000</v>
      </c>
      <c r="MQ37" s="221" t="n">
        <f aca="false">MP37</f>
        <v>316000</v>
      </c>
      <c r="MR37" s="221" t="n">
        <f aca="false">MQ37</f>
        <v>316000</v>
      </c>
      <c r="MS37" s="221" t="n">
        <f aca="false">MR37</f>
        <v>316000</v>
      </c>
      <c r="MT37" s="221" t="n">
        <f aca="false">MS37</f>
        <v>316000</v>
      </c>
      <c r="MU37" s="221" t="n">
        <f aca="false">MT37</f>
        <v>316000</v>
      </c>
      <c r="MV37" s="221" t="n">
        <f aca="false">MU37</f>
        <v>316000</v>
      </c>
      <c r="MW37" s="221" t="n">
        <f aca="false">MV37</f>
        <v>316000</v>
      </c>
      <c r="MX37" s="221" t="n">
        <f aca="false">MW37</f>
        <v>316000</v>
      </c>
      <c r="MY37" s="221" t="n">
        <f aca="false">MX37</f>
        <v>316000</v>
      </c>
      <c r="MZ37" s="221" t="n">
        <f aca="false">MY37</f>
        <v>316000</v>
      </c>
      <c r="NA37" s="221" t="n">
        <f aca="false">MZ37</f>
        <v>316000</v>
      </c>
      <c r="NB37" s="221" t="n">
        <f aca="false">NA37</f>
        <v>316000</v>
      </c>
      <c r="NC37" s="221" t="n">
        <f aca="false">NB37</f>
        <v>316000</v>
      </c>
      <c r="ND37" s="221" t="n">
        <f aca="false">NC37</f>
        <v>316000</v>
      </c>
      <c r="NE37" s="221" t="n">
        <f aca="false">ND37</f>
        <v>316000</v>
      </c>
      <c r="NF37" s="221" t="n">
        <f aca="false">NE37</f>
        <v>316000</v>
      </c>
      <c r="NG37" s="221" t="n">
        <f aca="false">NF37</f>
        <v>316000</v>
      </c>
      <c r="NH37" s="221" t="n">
        <f aca="false">NG37</f>
        <v>316000</v>
      </c>
      <c r="NI37" s="221" t="n">
        <f aca="false">NH37</f>
        <v>316000</v>
      </c>
      <c r="NJ37" s="221" t="n">
        <f aca="false">NI37</f>
        <v>316000</v>
      </c>
      <c r="NK37" s="221" t="n">
        <f aca="false">NJ37</f>
        <v>316000</v>
      </c>
      <c r="NL37" s="221" t="n">
        <f aca="false">NK37</f>
        <v>316000</v>
      </c>
      <c r="NM37" s="221" t="n">
        <f aca="false">NL37</f>
        <v>316000</v>
      </c>
      <c r="NN37" s="221" t="n">
        <f aca="false">NM37</f>
        <v>316000</v>
      </c>
      <c r="NO37" s="221" t="n">
        <f aca="false">NN37</f>
        <v>316000</v>
      </c>
      <c r="NP37" s="221" t="n">
        <f aca="false">NO37</f>
        <v>316000</v>
      </c>
      <c r="NQ37" s="221" t="n">
        <f aca="false">NP37</f>
        <v>316000</v>
      </c>
      <c r="NR37" s="221" t="n">
        <f aca="false">NQ37</f>
        <v>316000</v>
      </c>
      <c r="NS37" s="221" t="n">
        <f aca="false">NR37</f>
        <v>316000</v>
      </c>
      <c r="NT37" s="221" t="n">
        <f aca="false">NS37</f>
        <v>316000</v>
      </c>
      <c r="NU37" s="221" t="n">
        <f aca="false">NT37</f>
        <v>316000</v>
      </c>
      <c r="NV37" s="221" t="n">
        <f aca="false">NU37</f>
        <v>316000</v>
      </c>
      <c r="NW37" s="221" t="n">
        <f aca="false">NV37</f>
        <v>316000</v>
      </c>
      <c r="NX37" s="221" t="n">
        <f aca="false">NW37</f>
        <v>316000</v>
      </c>
      <c r="NY37" s="221" t="n">
        <f aca="false">NX37</f>
        <v>316000</v>
      </c>
      <c r="NZ37" s="221" t="n">
        <f aca="false">NY37</f>
        <v>316000</v>
      </c>
      <c r="OA37" s="221" t="n">
        <f aca="false">NZ37</f>
        <v>316000</v>
      </c>
      <c r="OB37" s="221" t="n">
        <f aca="false">OA37</f>
        <v>316000</v>
      </c>
      <c r="OC37" s="221" t="n">
        <f aca="false">OB37</f>
        <v>316000</v>
      </c>
      <c r="OD37" s="221" t="n">
        <f aca="false">OC37</f>
        <v>316000</v>
      </c>
      <c r="OE37" s="221" t="n">
        <f aca="false">OD37</f>
        <v>316000</v>
      </c>
      <c r="OF37" s="221" t="n">
        <f aca="false">OE37</f>
        <v>316000</v>
      </c>
      <c r="OG37" s="221" t="n">
        <f aca="false">OF37</f>
        <v>316000</v>
      </c>
      <c r="OH37" s="221" t="n">
        <f aca="false">OG37</f>
        <v>316000</v>
      </c>
      <c r="OI37" s="221" t="n">
        <f aca="false">OH37</f>
        <v>316000</v>
      </c>
      <c r="OJ37" s="221" t="n">
        <f aca="false">OI37</f>
        <v>316000</v>
      </c>
      <c r="OK37" s="221" t="n">
        <f aca="false">OJ37</f>
        <v>316000</v>
      </c>
      <c r="OL37" s="221" t="n">
        <f aca="false">OK37</f>
        <v>316000</v>
      </c>
      <c r="OM37" s="221" t="n">
        <f aca="false">OL37</f>
        <v>316000</v>
      </c>
      <c r="ON37" s="221" t="n">
        <f aca="false">OM37</f>
        <v>316000</v>
      </c>
      <c r="OO37" s="221" t="n">
        <f aca="false">ON37</f>
        <v>316000</v>
      </c>
      <c r="OP37" s="221" t="n">
        <f aca="false">OO37</f>
        <v>316000</v>
      </c>
      <c r="OQ37" s="221" t="n">
        <f aca="false">OP37</f>
        <v>316000</v>
      </c>
      <c r="OR37" s="221" t="n">
        <f aca="false">OQ37</f>
        <v>316000</v>
      </c>
      <c r="OS37" s="221" t="n">
        <f aca="false">OR37</f>
        <v>316000</v>
      </c>
      <c r="OT37" s="221" t="n">
        <f aca="false">OS37</f>
        <v>316000</v>
      </c>
      <c r="OU37" s="221" t="n">
        <f aca="false">OT37</f>
        <v>316000</v>
      </c>
      <c r="OV37" s="221" t="n">
        <f aca="false">OU37</f>
        <v>316000</v>
      </c>
      <c r="OW37" s="221" t="n">
        <f aca="false">OV37</f>
        <v>316000</v>
      </c>
      <c r="OX37" s="221" t="n">
        <f aca="false">OW37</f>
        <v>316000</v>
      </c>
      <c r="OY37" s="221" t="n">
        <f aca="false">OX37</f>
        <v>316000</v>
      </c>
      <c r="OZ37" s="221" t="n">
        <f aca="false">OY37</f>
        <v>316000</v>
      </c>
      <c r="PA37" s="221" t="n">
        <f aca="false">OZ37</f>
        <v>316000</v>
      </c>
      <c r="PB37" s="221" t="n">
        <f aca="false">PA37</f>
        <v>316000</v>
      </c>
      <c r="PC37" s="221" t="n">
        <f aca="false">PB37</f>
        <v>316000</v>
      </c>
      <c r="PD37" s="221" t="n">
        <f aca="false">PC37</f>
        <v>316000</v>
      </c>
      <c r="PE37" s="221" t="n">
        <f aca="false">PD37</f>
        <v>316000</v>
      </c>
      <c r="PF37" s="221" t="n">
        <f aca="false">PE37</f>
        <v>316000</v>
      </c>
      <c r="PG37" s="221" t="n">
        <f aca="false">PF37</f>
        <v>316000</v>
      </c>
      <c r="PH37" s="221" t="n">
        <f aca="false">PG37</f>
        <v>316000</v>
      </c>
      <c r="PI37" s="221" t="n">
        <f aca="false">PH37</f>
        <v>316000</v>
      </c>
      <c r="PJ37" s="221" t="n">
        <f aca="false">PI37</f>
        <v>316000</v>
      </c>
      <c r="PK37" s="221" t="n">
        <f aca="false">PJ37</f>
        <v>316000</v>
      </c>
      <c r="PL37" s="221" t="n">
        <f aca="false">PK37</f>
        <v>316000</v>
      </c>
      <c r="PM37" s="221" t="n">
        <f aca="false">PL37</f>
        <v>316000</v>
      </c>
      <c r="PN37" s="221" t="n">
        <f aca="false">PM37</f>
        <v>316000</v>
      </c>
      <c r="PO37" s="221" t="n">
        <f aca="false">PN37</f>
        <v>316000</v>
      </c>
      <c r="PP37" s="221" t="n">
        <f aca="false">PO37</f>
        <v>316000</v>
      </c>
      <c r="PQ37" s="221" t="n">
        <f aca="false">PP37</f>
        <v>316000</v>
      </c>
      <c r="PR37" s="221" t="n">
        <f aca="false">PQ37</f>
        <v>316000</v>
      </c>
      <c r="PS37" s="221" t="n">
        <f aca="false">PR37</f>
        <v>316000</v>
      </c>
      <c r="PT37" s="221" t="n">
        <f aca="false">PS37</f>
        <v>316000</v>
      </c>
      <c r="PU37" s="221" t="n">
        <f aca="false">PT37</f>
        <v>316000</v>
      </c>
      <c r="PV37" s="221" t="n">
        <f aca="false">PU37</f>
        <v>316000</v>
      </c>
      <c r="PW37" s="221" t="n">
        <f aca="false">PV37</f>
        <v>316000</v>
      </c>
      <c r="PX37" s="221" t="n">
        <f aca="false">PW37</f>
        <v>316000</v>
      </c>
      <c r="PY37" s="221" t="n">
        <f aca="false">PX37</f>
        <v>316000</v>
      </c>
      <c r="PZ37" s="221" t="n">
        <f aca="false">PY37</f>
        <v>316000</v>
      </c>
      <c r="QA37" s="221" t="n">
        <f aca="false">PZ37</f>
        <v>316000</v>
      </c>
      <c r="QB37" s="221" t="n">
        <f aca="false">QA37</f>
        <v>316000</v>
      </c>
      <c r="QC37" s="221" t="n">
        <f aca="false">QB37</f>
        <v>316000</v>
      </c>
      <c r="QD37" s="221" t="n">
        <f aca="false">QC37</f>
        <v>316000</v>
      </c>
      <c r="QE37" s="221" t="n">
        <f aca="false">QD37</f>
        <v>316000</v>
      </c>
      <c r="QF37" s="221" t="n">
        <f aca="false">QE37</f>
        <v>316000</v>
      </c>
      <c r="QG37" s="221" t="n">
        <f aca="false">QF37</f>
        <v>316000</v>
      </c>
      <c r="QH37" s="221" t="n">
        <f aca="false">QG37</f>
        <v>316000</v>
      </c>
      <c r="QI37" s="221" t="n">
        <f aca="false">QH37</f>
        <v>316000</v>
      </c>
      <c r="QJ37" s="221" t="n">
        <f aca="false">QI37</f>
        <v>316000</v>
      </c>
      <c r="QK37" s="221" t="n">
        <f aca="false">QJ37</f>
        <v>316000</v>
      </c>
      <c r="QL37" s="221" t="n">
        <f aca="false">QK37</f>
        <v>316000</v>
      </c>
      <c r="QM37" s="221" t="n">
        <f aca="false">QL37</f>
        <v>316000</v>
      </c>
      <c r="QN37" s="221" t="n">
        <f aca="false">QM37</f>
        <v>316000</v>
      </c>
      <c r="QO37" s="221" t="n">
        <f aca="false">QN37</f>
        <v>316000</v>
      </c>
      <c r="QP37" s="221" t="n">
        <f aca="false">QO37</f>
        <v>316000</v>
      </c>
      <c r="QQ37" s="221" t="n">
        <f aca="false">QP37</f>
        <v>316000</v>
      </c>
      <c r="QR37" s="221" t="n">
        <f aca="false">QQ37</f>
        <v>316000</v>
      </c>
      <c r="QS37" s="221" t="n">
        <f aca="false">QR37</f>
        <v>316000</v>
      </c>
      <c r="QT37" s="221" t="n">
        <f aca="false">QS37</f>
        <v>316000</v>
      </c>
      <c r="QU37" s="221" t="n">
        <f aca="false">QT37</f>
        <v>316000</v>
      </c>
      <c r="QV37" s="221" t="n">
        <f aca="false">QU37</f>
        <v>316000</v>
      </c>
      <c r="QW37" s="221" t="n">
        <f aca="false">QV37</f>
        <v>316000</v>
      </c>
      <c r="QX37" s="221" t="n">
        <f aca="false">QW37</f>
        <v>316000</v>
      </c>
      <c r="QY37" s="221" t="n">
        <f aca="false">QX37</f>
        <v>316000</v>
      </c>
      <c r="QZ37" s="221" t="n">
        <f aca="false">QY37</f>
        <v>316000</v>
      </c>
      <c r="RA37" s="221" t="n">
        <f aca="false">QZ37</f>
        <v>316000</v>
      </c>
      <c r="RB37" s="221" t="n">
        <f aca="false">RA37</f>
        <v>316000</v>
      </c>
      <c r="RC37" s="221" t="n">
        <f aca="false">RB37</f>
        <v>316000</v>
      </c>
      <c r="RD37" s="221" t="n">
        <f aca="false">RC37</f>
        <v>316000</v>
      </c>
      <c r="RE37" s="221" t="n">
        <f aca="false">RD37</f>
        <v>316000</v>
      </c>
      <c r="RF37" s="221" t="n">
        <f aca="false">RE37</f>
        <v>316000</v>
      </c>
      <c r="RG37" s="221" t="n">
        <f aca="false">RF37</f>
        <v>316000</v>
      </c>
      <c r="RH37" s="221" t="n">
        <f aca="false">RG37</f>
        <v>316000</v>
      </c>
    </row>
    <row r="38" customFormat="false" ht="15.75" hidden="false" customHeight="true" outlineLevel="0" collapsed="false">
      <c r="B38" s="219" t="s">
        <v>192</v>
      </c>
      <c r="E38" s="76" t="n">
        <f aca="false">SUM(H38:AQ38)</f>
        <v>92394300</v>
      </c>
      <c r="H38" s="64" t="n">
        <f aca="false">SUM(AS38:BD38)</f>
        <v>0</v>
      </c>
      <c r="I38" s="64" t="n">
        <f aca="false">SUM(BE38:BP38)</f>
        <v>423180</v>
      </c>
      <c r="J38" s="64" t="n">
        <f aca="false">SUM(BQ38:CB38)</f>
        <v>846360</v>
      </c>
      <c r="K38" s="64" t="n">
        <f aca="false">SUM(CC38:CN38)</f>
        <v>846360</v>
      </c>
      <c r="L38" s="64" t="n">
        <f aca="false">SUM(CO38:CZ38)</f>
        <v>2821200</v>
      </c>
      <c r="M38" s="64" t="n">
        <f aca="false">SUM(DA38:DL38)</f>
        <v>2821200</v>
      </c>
      <c r="N38" s="64" t="n">
        <f aca="false">SUM(DM38:DX38)</f>
        <v>2821200</v>
      </c>
      <c r="O38" s="64" t="n">
        <f aca="false">SUM(DY38:EJ38)</f>
        <v>2821200</v>
      </c>
      <c r="P38" s="64" t="n">
        <f aca="false">SUM(EK38:EV38)</f>
        <v>2821200</v>
      </c>
      <c r="Q38" s="64" t="n">
        <f aca="false">SUM(EW38:FH38)</f>
        <v>2821200</v>
      </c>
      <c r="R38" s="64" t="n">
        <f aca="false">SUM(FI38:FT38)</f>
        <v>2821200</v>
      </c>
      <c r="S38" s="64" t="n">
        <f aca="false">SUM(FU38:GF38)</f>
        <v>2821200</v>
      </c>
      <c r="T38" s="64" t="n">
        <f aca="false">SUM(GG38:GR38)</f>
        <v>2821200</v>
      </c>
      <c r="U38" s="64" t="n">
        <f aca="false">SUM(GS38:HD38)</f>
        <v>2821200</v>
      </c>
      <c r="V38" s="64" t="n">
        <f aca="false">SUM(HE38:HP38)</f>
        <v>2821200</v>
      </c>
      <c r="W38" s="64" t="n">
        <f aca="false">SUM(HQ38:IB38)</f>
        <v>2821200</v>
      </c>
      <c r="X38" s="64" t="n">
        <f aca="false">SUM(IC38:IN38)</f>
        <v>2821200</v>
      </c>
      <c r="Y38" s="64" t="n">
        <f aca="false">SUM(IO38:IZ38)</f>
        <v>2821200</v>
      </c>
      <c r="Z38" s="64" t="n">
        <f aca="false">SUM(JA38:JL38)</f>
        <v>2821200</v>
      </c>
      <c r="AA38" s="64" t="n">
        <f aca="false">SUM(JM38:JX38)</f>
        <v>2821200</v>
      </c>
      <c r="AB38" s="64" t="n">
        <f aca="false">SUM(JY38:KJ38)</f>
        <v>2821200</v>
      </c>
      <c r="AC38" s="64" t="n">
        <f aca="false">SUM(KK38:KV38)</f>
        <v>2821200</v>
      </c>
      <c r="AD38" s="64" t="n">
        <f aca="false">SUM(KW38:LH38)</f>
        <v>2821200</v>
      </c>
      <c r="AE38" s="64" t="n">
        <f aca="false">SUM(LI38:LT38)</f>
        <v>2821200</v>
      </c>
      <c r="AF38" s="64" t="n">
        <f aca="false">SUM(LU38:MF38)</f>
        <v>2821200</v>
      </c>
      <c r="AG38" s="64" t="n">
        <f aca="false">SUM(MG38:MR38)</f>
        <v>2821200</v>
      </c>
      <c r="AH38" s="64" t="n">
        <f aca="false">SUM(MS38:ND38)</f>
        <v>2821200</v>
      </c>
      <c r="AI38" s="64" t="n">
        <f aca="false">SUM(NE38:NP38)</f>
        <v>2821200</v>
      </c>
      <c r="AJ38" s="64" t="n">
        <f aca="false">SUM(NQ38:OB38)</f>
        <v>2821200</v>
      </c>
      <c r="AK38" s="64" t="n">
        <f aca="false">SUM(OC38:ON38)</f>
        <v>2821200</v>
      </c>
      <c r="AL38" s="64" t="n">
        <f aca="false">SUM(OO38:OZ38)</f>
        <v>2821200</v>
      </c>
      <c r="AM38" s="64" t="n">
        <f aca="false">SUM(PA38:PL38)</f>
        <v>2821200</v>
      </c>
      <c r="AN38" s="64" t="n">
        <f aca="false">SUM(PM38:PX38)</f>
        <v>2821200</v>
      </c>
      <c r="AO38" s="64" t="n">
        <f aca="false">SUM(PY38:QJ38)</f>
        <v>2821200</v>
      </c>
      <c r="AP38" s="64" t="n">
        <f aca="false">SUM(QK38:QV38)</f>
        <v>2821200</v>
      </c>
      <c r="AQ38" s="64" t="n">
        <f aca="false">SUM(QW38:RH38)</f>
        <v>2821200</v>
      </c>
      <c r="AR38" s="64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 t="n">
        <v>35265</v>
      </c>
      <c r="BF38" s="221" t="n">
        <v>35265</v>
      </c>
      <c r="BG38" s="221" t="n">
        <v>35265</v>
      </c>
      <c r="BH38" s="221" t="n">
        <v>35265</v>
      </c>
      <c r="BI38" s="221" t="n">
        <v>35265</v>
      </c>
      <c r="BJ38" s="221" t="n">
        <v>35265</v>
      </c>
      <c r="BK38" s="221" t="n">
        <v>35265</v>
      </c>
      <c r="BL38" s="221" t="n">
        <v>35265</v>
      </c>
      <c r="BM38" s="221" t="n">
        <v>35265</v>
      </c>
      <c r="BN38" s="221" t="n">
        <v>35265</v>
      </c>
      <c r="BO38" s="221" t="n">
        <v>35265</v>
      </c>
      <c r="BP38" s="221" t="n">
        <v>35265</v>
      </c>
      <c r="BQ38" s="221" t="n">
        <v>70530</v>
      </c>
      <c r="BR38" s="221" t="n">
        <v>70530</v>
      </c>
      <c r="BS38" s="221" t="n">
        <v>70530</v>
      </c>
      <c r="BT38" s="221" t="n">
        <v>70530</v>
      </c>
      <c r="BU38" s="221" t="n">
        <v>70530</v>
      </c>
      <c r="BV38" s="221" t="n">
        <v>70530</v>
      </c>
      <c r="BW38" s="221" t="n">
        <v>70530</v>
      </c>
      <c r="BX38" s="221" t="n">
        <v>70530</v>
      </c>
      <c r="BY38" s="221" t="n">
        <v>70530</v>
      </c>
      <c r="BZ38" s="221" t="n">
        <v>70530</v>
      </c>
      <c r="CA38" s="221" t="n">
        <v>70530</v>
      </c>
      <c r="CB38" s="221" t="n">
        <v>70530</v>
      </c>
      <c r="CC38" s="221" t="n">
        <v>70530</v>
      </c>
      <c r="CD38" s="221" t="n">
        <v>70530</v>
      </c>
      <c r="CE38" s="221" t="n">
        <v>70530</v>
      </c>
      <c r="CF38" s="221" t="n">
        <v>70530</v>
      </c>
      <c r="CG38" s="221" t="n">
        <v>70530</v>
      </c>
      <c r="CH38" s="221" t="n">
        <v>70530</v>
      </c>
      <c r="CI38" s="221" t="n">
        <v>70530</v>
      </c>
      <c r="CJ38" s="221" t="n">
        <v>70530</v>
      </c>
      <c r="CK38" s="221" t="n">
        <v>70530</v>
      </c>
      <c r="CL38" s="221" t="n">
        <v>70530</v>
      </c>
      <c r="CM38" s="221" t="n">
        <v>70530</v>
      </c>
      <c r="CN38" s="221" t="n">
        <v>70530</v>
      </c>
      <c r="CO38" s="221" t="n">
        <v>235100</v>
      </c>
      <c r="CP38" s="221" t="n">
        <v>235100</v>
      </c>
      <c r="CQ38" s="221" t="n">
        <v>235100</v>
      </c>
      <c r="CR38" s="221" t="n">
        <v>235100</v>
      </c>
      <c r="CS38" s="221" t="n">
        <v>235100</v>
      </c>
      <c r="CT38" s="221" t="n">
        <v>235100</v>
      </c>
      <c r="CU38" s="221" t="n">
        <v>235100</v>
      </c>
      <c r="CV38" s="221" t="n">
        <v>235100</v>
      </c>
      <c r="CW38" s="221" t="n">
        <v>235100</v>
      </c>
      <c r="CX38" s="221" t="n">
        <v>235100</v>
      </c>
      <c r="CY38" s="221" t="n">
        <v>235100</v>
      </c>
      <c r="CZ38" s="221" t="n">
        <v>235100</v>
      </c>
      <c r="DA38" s="221" t="n">
        <v>235100</v>
      </c>
      <c r="DB38" s="221" t="n">
        <v>235100</v>
      </c>
      <c r="DC38" s="221" t="n">
        <v>235100</v>
      </c>
      <c r="DD38" s="221" t="n">
        <v>235100</v>
      </c>
      <c r="DE38" s="221" t="n">
        <v>235100</v>
      </c>
      <c r="DF38" s="221" t="n">
        <v>235100</v>
      </c>
      <c r="DG38" s="221" t="n">
        <v>235100</v>
      </c>
      <c r="DH38" s="221" t="n">
        <v>235100</v>
      </c>
      <c r="DI38" s="221" t="n">
        <v>235100</v>
      </c>
      <c r="DJ38" s="221" t="n">
        <v>235100</v>
      </c>
      <c r="DK38" s="221" t="n">
        <v>235100</v>
      </c>
      <c r="DL38" s="221" t="n">
        <v>235100</v>
      </c>
      <c r="DM38" s="221" t="n">
        <v>235100</v>
      </c>
      <c r="DN38" s="221" t="n">
        <v>235100</v>
      </c>
      <c r="DO38" s="221" t="n">
        <v>235100</v>
      </c>
      <c r="DP38" s="221" t="n">
        <v>235100</v>
      </c>
      <c r="DQ38" s="221" t="n">
        <v>235100</v>
      </c>
      <c r="DR38" s="221" t="n">
        <v>235100</v>
      </c>
      <c r="DS38" s="221" t="n">
        <v>235100</v>
      </c>
      <c r="DT38" s="221" t="n">
        <v>235100</v>
      </c>
      <c r="DU38" s="221" t="n">
        <v>235100</v>
      </c>
      <c r="DV38" s="221" t="n">
        <v>235100</v>
      </c>
      <c r="DW38" s="221" t="n">
        <v>235100</v>
      </c>
      <c r="DX38" s="221" t="n">
        <v>235100</v>
      </c>
      <c r="DY38" s="221" t="n">
        <v>235100</v>
      </c>
      <c r="DZ38" s="221" t="n">
        <f aca="false">DY38</f>
        <v>235100</v>
      </c>
      <c r="EA38" s="221" t="n">
        <f aca="false">DZ38</f>
        <v>235100</v>
      </c>
      <c r="EB38" s="221" t="n">
        <f aca="false">EA38</f>
        <v>235100</v>
      </c>
      <c r="EC38" s="221" t="n">
        <f aca="false">EB38</f>
        <v>235100</v>
      </c>
      <c r="ED38" s="221" t="n">
        <f aca="false">EC38</f>
        <v>235100</v>
      </c>
      <c r="EE38" s="221" t="n">
        <f aca="false">ED38</f>
        <v>235100</v>
      </c>
      <c r="EF38" s="221" t="n">
        <f aca="false">EE38</f>
        <v>235100</v>
      </c>
      <c r="EG38" s="221" t="n">
        <f aca="false">EF38</f>
        <v>235100</v>
      </c>
      <c r="EH38" s="221" t="n">
        <f aca="false">EG38</f>
        <v>235100</v>
      </c>
      <c r="EI38" s="221" t="n">
        <f aca="false">EH38</f>
        <v>235100</v>
      </c>
      <c r="EJ38" s="221" t="n">
        <f aca="false">EI38</f>
        <v>235100</v>
      </c>
      <c r="EK38" s="221" t="n">
        <f aca="false">EJ38</f>
        <v>235100</v>
      </c>
      <c r="EL38" s="221" t="n">
        <f aca="false">EK38</f>
        <v>235100</v>
      </c>
      <c r="EM38" s="221" t="n">
        <f aca="false">EL38</f>
        <v>235100</v>
      </c>
      <c r="EN38" s="221" t="n">
        <f aca="false">EM38</f>
        <v>235100</v>
      </c>
      <c r="EO38" s="221" t="n">
        <f aca="false">EN38</f>
        <v>235100</v>
      </c>
      <c r="EP38" s="221" t="n">
        <f aca="false">EO38</f>
        <v>235100</v>
      </c>
      <c r="EQ38" s="221" t="n">
        <f aca="false">EP38</f>
        <v>235100</v>
      </c>
      <c r="ER38" s="221" t="n">
        <f aca="false">EQ38</f>
        <v>235100</v>
      </c>
      <c r="ES38" s="221" t="n">
        <f aca="false">ER38</f>
        <v>235100</v>
      </c>
      <c r="ET38" s="221" t="n">
        <f aca="false">ES38</f>
        <v>235100</v>
      </c>
      <c r="EU38" s="221" t="n">
        <f aca="false">ET38</f>
        <v>235100</v>
      </c>
      <c r="EV38" s="221" t="n">
        <f aca="false">EU38</f>
        <v>235100</v>
      </c>
      <c r="EW38" s="221" t="n">
        <f aca="false">EV38</f>
        <v>235100</v>
      </c>
      <c r="EX38" s="221" t="n">
        <f aca="false">EW38</f>
        <v>235100</v>
      </c>
      <c r="EY38" s="221" t="n">
        <f aca="false">EX38</f>
        <v>235100</v>
      </c>
      <c r="EZ38" s="221" t="n">
        <f aca="false">EY38</f>
        <v>235100</v>
      </c>
      <c r="FA38" s="221" t="n">
        <f aca="false">EZ38</f>
        <v>235100</v>
      </c>
      <c r="FB38" s="221" t="n">
        <f aca="false">FA38</f>
        <v>235100</v>
      </c>
      <c r="FC38" s="221" t="n">
        <f aca="false">FB38</f>
        <v>235100</v>
      </c>
      <c r="FD38" s="221" t="n">
        <f aca="false">FC38</f>
        <v>235100</v>
      </c>
      <c r="FE38" s="221" t="n">
        <f aca="false">FD38</f>
        <v>235100</v>
      </c>
      <c r="FF38" s="221" t="n">
        <f aca="false">FE38</f>
        <v>235100</v>
      </c>
      <c r="FG38" s="221" t="n">
        <f aca="false">FF38</f>
        <v>235100</v>
      </c>
      <c r="FH38" s="221" t="n">
        <f aca="false">FG38</f>
        <v>235100</v>
      </c>
      <c r="FI38" s="221" t="n">
        <f aca="false">FH38</f>
        <v>235100</v>
      </c>
      <c r="FJ38" s="221" t="n">
        <f aca="false">FI38</f>
        <v>235100</v>
      </c>
      <c r="FK38" s="221" t="n">
        <f aca="false">FJ38</f>
        <v>235100</v>
      </c>
      <c r="FL38" s="221" t="n">
        <f aca="false">FK38</f>
        <v>235100</v>
      </c>
      <c r="FM38" s="221" t="n">
        <f aca="false">FL38</f>
        <v>235100</v>
      </c>
      <c r="FN38" s="221" t="n">
        <f aca="false">FM38</f>
        <v>235100</v>
      </c>
      <c r="FO38" s="221" t="n">
        <f aca="false">FN38</f>
        <v>235100</v>
      </c>
      <c r="FP38" s="221" t="n">
        <f aca="false">FO38</f>
        <v>235100</v>
      </c>
      <c r="FQ38" s="221" t="n">
        <f aca="false">FP38</f>
        <v>235100</v>
      </c>
      <c r="FR38" s="221" t="n">
        <f aca="false">FQ38</f>
        <v>235100</v>
      </c>
      <c r="FS38" s="221" t="n">
        <f aca="false">FR38</f>
        <v>235100</v>
      </c>
      <c r="FT38" s="221" t="n">
        <f aca="false">FS38</f>
        <v>235100</v>
      </c>
      <c r="FU38" s="221" t="n">
        <f aca="false">FT38</f>
        <v>235100</v>
      </c>
      <c r="FV38" s="221" t="n">
        <f aca="false">FU38</f>
        <v>235100</v>
      </c>
      <c r="FW38" s="221" t="n">
        <f aca="false">FV38</f>
        <v>235100</v>
      </c>
      <c r="FX38" s="221" t="n">
        <f aca="false">FW38</f>
        <v>235100</v>
      </c>
      <c r="FY38" s="221" t="n">
        <f aca="false">FX38</f>
        <v>235100</v>
      </c>
      <c r="FZ38" s="221" t="n">
        <f aca="false">FY38</f>
        <v>235100</v>
      </c>
      <c r="GA38" s="221" t="n">
        <f aca="false">FZ38</f>
        <v>235100</v>
      </c>
      <c r="GB38" s="221" t="n">
        <f aca="false">GA38</f>
        <v>235100</v>
      </c>
      <c r="GC38" s="221" t="n">
        <f aca="false">GB38</f>
        <v>235100</v>
      </c>
      <c r="GD38" s="221" t="n">
        <f aca="false">GC38</f>
        <v>235100</v>
      </c>
      <c r="GE38" s="221" t="n">
        <f aca="false">GD38</f>
        <v>235100</v>
      </c>
      <c r="GF38" s="221" t="n">
        <f aca="false">GE38</f>
        <v>235100</v>
      </c>
      <c r="GG38" s="221" t="n">
        <f aca="false">GF38</f>
        <v>235100</v>
      </c>
      <c r="GH38" s="221" t="n">
        <f aca="false">GG38</f>
        <v>235100</v>
      </c>
      <c r="GI38" s="221" t="n">
        <f aca="false">GH38</f>
        <v>235100</v>
      </c>
      <c r="GJ38" s="221" t="n">
        <f aca="false">GI38</f>
        <v>235100</v>
      </c>
      <c r="GK38" s="221" t="n">
        <f aca="false">GJ38</f>
        <v>235100</v>
      </c>
      <c r="GL38" s="221" t="n">
        <f aca="false">GK38</f>
        <v>235100</v>
      </c>
      <c r="GM38" s="221" t="n">
        <f aca="false">GL38</f>
        <v>235100</v>
      </c>
      <c r="GN38" s="221" t="n">
        <f aca="false">GM38</f>
        <v>235100</v>
      </c>
      <c r="GO38" s="221" t="n">
        <f aca="false">GN38</f>
        <v>235100</v>
      </c>
      <c r="GP38" s="221" t="n">
        <f aca="false">GO38</f>
        <v>235100</v>
      </c>
      <c r="GQ38" s="221" t="n">
        <f aca="false">GP38</f>
        <v>235100</v>
      </c>
      <c r="GR38" s="221" t="n">
        <f aca="false">GQ38</f>
        <v>235100</v>
      </c>
      <c r="GS38" s="221" t="n">
        <f aca="false">GR38</f>
        <v>235100</v>
      </c>
      <c r="GT38" s="221" t="n">
        <f aca="false">GS38</f>
        <v>235100</v>
      </c>
      <c r="GU38" s="221" t="n">
        <f aca="false">GT38</f>
        <v>235100</v>
      </c>
      <c r="GV38" s="221" t="n">
        <f aca="false">GU38</f>
        <v>235100</v>
      </c>
      <c r="GW38" s="221" t="n">
        <f aca="false">GV38</f>
        <v>235100</v>
      </c>
      <c r="GX38" s="221" t="n">
        <f aca="false">GW38</f>
        <v>235100</v>
      </c>
      <c r="GY38" s="221" t="n">
        <f aca="false">GX38</f>
        <v>235100</v>
      </c>
      <c r="GZ38" s="221" t="n">
        <f aca="false">GY38</f>
        <v>235100</v>
      </c>
      <c r="HA38" s="221" t="n">
        <f aca="false">GZ38</f>
        <v>235100</v>
      </c>
      <c r="HB38" s="221" t="n">
        <f aca="false">HA38</f>
        <v>235100</v>
      </c>
      <c r="HC38" s="221" t="n">
        <f aca="false">HB38</f>
        <v>235100</v>
      </c>
      <c r="HD38" s="221" t="n">
        <f aca="false">HC38</f>
        <v>235100</v>
      </c>
      <c r="HE38" s="221" t="n">
        <f aca="false">HD38</f>
        <v>235100</v>
      </c>
      <c r="HF38" s="221" t="n">
        <f aca="false">HE38</f>
        <v>235100</v>
      </c>
      <c r="HG38" s="221" t="n">
        <f aca="false">HF38</f>
        <v>235100</v>
      </c>
      <c r="HH38" s="221" t="n">
        <f aca="false">HG38</f>
        <v>235100</v>
      </c>
      <c r="HI38" s="221" t="n">
        <f aca="false">HH38</f>
        <v>235100</v>
      </c>
      <c r="HJ38" s="221" t="n">
        <f aca="false">HI38</f>
        <v>235100</v>
      </c>
      <c r="HK38" s="221" t="n">
        <f aca="false">HJ38</f>
        <v>235100</v>
      </c>
      <c r="HL38" s="221" t="n">
        <f aca="false">HK38</f>
        <v>235100</v>
      </c>
      <c r="HM38" s="221" t="n">
        <f aca="false">HL38</f>
        <v>235100</v>
      </c>
      <c r="HN38" s="221" t="n">
        <f aca="false">HM38</f>
        <v>235100</v>
      </c>
      <c r="HO38" s="221" t="n">
        <f aca="false">HN38</f>
        <v>235100</v>
      </c>
      <c r="HP38" s="221" t="n">
        <f aca="false">HO38</f>
        <v>235100</v>
      </c>
      <c r="HQ38" s="221" t="n">
        <f aca="false">HP38</f>
        <v>235100</v>
      </c>
      <c r="HR38" s="221" t="n">
        <f aca="false">HQ38</f>
        <v>235100</v>
      </c>
      <c r="HS38" s="221" t="n">
        <f aca="false">HR38</f>
        <v>235100</v>
      </c>
      <c r="HT38" s="221" t="n">
        <f aca="false">HS38</f>
        <v>235100</v>
      </c>
      <c r="HU38" s="221" t="n">
        <f aca="false">HT38</f>
        <v>235100</v>
      </c>
      <c r="HV38" s="221" t="n">
        <f aca="false">HU38</f>
        <v>235100</v>
      </c>
      <c r="HW38" s="221" t="n">
        <f aca="false">HV38</f>
        <v>235100</v>
      </c>
      <c r="HX38" s="221" t="n">
        <f aca="false">HW38</f>
        <v>235100</v>
      </c>
      <c r="HY38" s="221" t="n">
        <f aca="false">HX38</f>
        <v>235100</v>
      </c>
      <c r="HZ38" s="221" t="n">
        <f aca="false">HY38</f>
        <v>235100</v>
      </c>
      <c r="IA38" s="221" t="n">
        <f aca="false">HZ38</f>
        <v>235100</v>
      </c>
      <c r="IB38" s="221" t="n">
        <f aca="false">IA38</f>
        <v>235100</v>
      </c>
      <c r="IC38" s="221" t="n">
        <f aca="false">IB38</f>
        <v>235100</v>
      </c>
      <c r="ID38" s="221" t="n">
        <f aca="false">IC38</f>
        <v>235100</v>
      </c>
      <c r="IE38" s="221" t="n">
        <f aca="false">ID38</f>
        <v>235100</v>
      </c>
      <c r="IF38" s="221" t="n">
        <f aca="false">IE38</f>
        <v>235100</v>
      </c>
      <c r="IG38" s="221" t="n">
        <f aca="false">IF38</f>
        <v>235100</v>
      </c>
      <c r="IH38" s="221" t="n">
        <f aca="false">IG38</f>
        <v>235100</v>
      </c>
      <c r="II38" s="221" t="n">
        <f aca="false">IH38</f>
        <v>235100</v>
      </c>
      <c r="IJ38" s="221" t="n">
        <f aca="false">II38</f>
        <v>235100</v>
      </c>
      <c r="IK38" s="221" t="n">
        <f aca="false">IJ38</f>
        <v>235100</v>
      </c>
      <c r="IL38" s="221" t="n">
        <f aca="false">IK38</f>
        <v>235100</v>
      </c>
      <c r="IM38" s="221" t="n">
        <f aca="false">IL38</f>
        <v>235100</v>
      </c>
      <c r="IN38" s="221" t="n">
        <f aca="false">IM38</f>
        <v>235100</v>
      </c>
      <c r="IO38" s="221" t="n">
        <f aca="false">IN38</f>
        <v>235100</v>
      </c>
      <c r="IP38" s="221" t="n">
        <f aca="false">IO38</f>
        <v>235100</v>
      </c>
      <c r="IQ38" s="221" t="n">
        <f aca="false">IP38</f>
        <v>235100</v>
      </c>
      <c r="IR38" s="221" t="n">
        <f aca="false">IQ38</f>
        <v>235100</v>
      </c>
      <c r="IS38" s="221" t="n">
        <f aca="false">IR38</f>
        <v>235100</v>
      </c>
      <c r="IT38" s="221" t="n">
        <f aca="false">IS38</f>
        <v>235100</v>
      </c>
      <c r="IU38" s="221" t="n">
        <f aca="false">IT38</f>
        <v>235100</v>
      </c>
      <c r="IV38" s="221" t="n">
        <f aca="false">IU38</f>
        <v>235100</v>
      </c>
      <c r="IW38" s="221" t="n">
        <f aca="false">IV38</f>
        <v>235100</v>
      </c>
      <c r="IX38" s="221" t="n">
        <f aca="false">IW38</f>
        <v>235100</v>
      </c>
      <c r="IY38" s="221" t="n">
        <f aca="false">IX38</f>
        <v>235100</v>
      </c>
      <c r="IZ38" s="221" t="n">
        <f aca="false">IY38</f>
        <v>235100</v>
      </c>
      <c r="JA38" s="221" t="n">
        <f aca="false">IZ38</f>
        <v>235100</v>
      </c>
      <c r="JB38" s="221" t="n">
        <f aca="false">JA38</f>
        <v>235100</v>
      </c>
      <c r="JC38" s="221" t="n">
        <f aca="false">JB38</f>
        <v>235100</v>
      </c>
      <c r="JD38" s="221" t="n">
        <f aca="false">JC38</f>
        <v>235100</v>
      </c>
      <c r="JE38" s="221" t="n">
        <f aca="false">JD38</f>
        <v>235100</v>
      </c>
      <c r="JF38" s="221" t="n">
        <f aca="false">JE38</f>
        <v>235100</v>
      </c>
      <c r="JG38" s="221" t="n">
        <f aca="false">JF38</f>
        <v>235100</v>
      </c>
      <c r="JH38" s="221" t="n">
        <f aca="false">JG38</f>
        <v>235100</v>
      </c>
      <c r="JI38" s="221" t="n">
        <f aca="false">JH38</f>
        <v>235100</v>
      </c>
      <c r="JJ38" s="221" t="n">
        <f aca="false">JI38</f>
        <v>235100</v>
      </c>
      <c r="JK38" s="221" t="n">
        <f aca="false">JJ38</f>
        <v>235100</v>
      </c>
      <c r="JL38" s="221" t="n">
        <f aca="false">JK38</f>
        <v>235100</v>
      </c>
      <c r="JM38" s="221" t="n">
        <f aca="false">JL38</f>
        <v>235100</v>
      </c>
      <c r="JN38" s="221" t="n">
        <f aca="false">JM38</f>
        <v>235100</v>
      </c>
      <c r="JO38" s="221" t="n">
        <f aca="false">JN38</f>
        <v>235100</v>
      </c>
      <c r="JP38" s="221" t="n">
        <f aca="false">JO38</f>
        <v>235100</v>
      </c>
      <c r="JQ38" s="221" t="n">
        <f aca="false">JP38</f>
        <v>235100</v>
      </c>
      <c r="JR38" s="221" t="n">
        <f aca="false">JQ38</f>
        <v>235100</v>
      </c>
      <c r="JS38" s="221" t="n">
        <f aca="false">JR38</f>
        <v>235100</v>
      </c>
      <c r="JT38" s="221" t="n">
        <f aca="false">JS38</f>
        <v>235100</v>
      </c>
      <c r="JU38" s="221" t="n">
        <f aca="false">JT38</f>
        <v>235100</v>
      </c>
      <c r="JV38" s="221" t="n">
        <f aca="false">JU38</f>
        <v>235100</v>
      </c>
      <c r="JW38" s="221" t="n">
        <f aca="false">JV38</f>
        <v>235100</v>
      </c>
      <c r="JX38" s="221" t="n">
        <f aca="false">JW38</f>
        <v>235100</v>
      </c>
      <c r="JY38" s="221" t="n">
        <f aca="false">JX38</f>
        <v>235100</v>
      </c>
      <c r="JZ38" s="221" t="n">
        <f aca="false">JY38</f>
        <v>235100</v>
      </c>
      <c r="KA38" s="221" t="n">
        <f aca="false">JZ38</f>
        <v>235100</v>
      </c>
      <c r="KB38" s="221" t="n">
        <f aca="false">KA38</f>
        <v>235100</v>
      </c>
      <c r="KC38" s="221" t="n">
        <f aca="false">KB38</f>
        <v>235100</v>
      </c>
      <c r="KD38" s="221" t="n">
        <f aca="false">KC38</f>
        <v>235100</v>
      </c>
      <c r="KE38" s="221" t="n">
        <f aca="false">KD38</f>
        <v>235100</v>
      </c>
      <c r="KF38" s="221" t="n">
        <f aca="false">KE38</f>
        <v>235100</v>
      </c>
      <c r="KG38" s="221" t="n">
        <f aca="false">KF38</f>
        <v>235100</v>
      </c>
      <c r="KH38" s="221" t="n">
        <f aca="false">KG38</f>
        <v>235100</v>
      </c>
      <c r="KI38" s="221" t="n">
        <f aca="false">KH38</f>
        <v>235100</v>
      </c>
      <c r="KJ38" s="221" t="n">
        <f aca="false">KI38</f>
        <v>235100</v>
      </c>
      <c r="KK38" s="221" t="n">
        <f aca="false">KJ38</f>
        <v>235100</v>
      </c>
      <c r="KL38" s="221" t="n">
        <f aca="false">KK38</f>
        <v>235100</v>
      </c>
      <c r="KM38" s="221" t="n">
        <f aca="false">KL38</f>
        <v>235100</v>
      </c>
      <c r="KN38" s="221" t="n">
        <f aca="false">KM38</f>
        <v>235100</v>
      </c>
      <c r="KO38" s="221" t="n">
        <f aca="false">KN38</f>
        <v>235100</v>
      </c>
      <c r="KP38" s="221" t="n">
        <f aca="false">KO38</f>
        <v>235100</v>
      </c>
      <c r="KQ38" s="221" t="n">
        <f aca="false">KP38</f>
        <v>235100</v>
      </c>
      <c r="KR38" s="221" t="n">
        <f aca="false">KQ38</f>
        <v>235100</v>
      </c>
      <c r="KS38" s="221" t="n">
        <f aca="false">KR38</f>
        <v>235100</v>
      </c>
      <c r="KT38" s="221" t="n">
        <f aca="false">KS38</f>
        <v>235100</v>
      </c>
      <c r="KU38" s="221" t="n">
        <f aca="false">KT38</f>
        <v>235100</v>
      </c>
      <c r="KV38" s="221" t="n">
        <f aca="false">KU38</f>
        <v>235100</v>
      </c>
      <c r="KW38" s="221" t="n">
        <f aca="false">KV38</f>
        <v>235100</v>
      </c>
      <c r="KX38" s="221" t="n">
        <f aca="false">KW38</f>
        <v>235100</v>
      </c>
      <c r="KY38" s="221" t="n">
        <f aca="false">KX38</f>
        <v>235100</v>
      </c>
      <c r="KZ38" s="221" t="n">
        <f aca="false">KY38</f>
        <v>235100</v>
      </c>
      <c r="LA38" s="221" t="n">
        <f aca="false">KZ38</f>
        <v>235100</v>
      </c>
      <c r="LB38" s="221" t="n">
        <f aca="false">LA38</f>
        <v>235100</v>
      </c>
      <c r="LC38" s="221" t="n">
        <f aca="false">LB38</f>
        <v>235100</v>
      </c>
      <c r="LD38" s="221" t="n">
        <f aca="false">LC38</f>
        <v>235100</v>
      </c>
      <c r="LE38" s="221" t="n">
        <f aca="false">LD38</f>
        <v>235100</v>
      </c>
      <c r="LF38" s="221" t="n">
        <f aca="false">LE38</f>
        <v>235100</v>
      </c>
      <c r="LG38" s="221" t="n">
        <f aca="false">LF38</f>
        <v>235100</v>
      </c>
      <c r="LH38" s="221" t="n">
        <f aca="false">LG38</f>
        <v>235100</v>
      </c>
      <c r="LI38" s="221" t="n">
        <f aca="false">LH38</f>
        <v>235100</v>
      </c>
      <c r="LJ38" s="221" t="n">
        <f aca="false">LI38</f>
        <v>235100</v>
      </c>
      <c r="LK38" s="221" t="n">
        <f aca="false">LJ38</f>
        <v>235100</v>
      </c>
      <c r="LL38" s="221" t="n">
        <f aca="false">LK38</f>
        <v>235100</v>
      </c>
      <c r="LM38" s="221" t="n">
        <f aca="false">LL38</f>
        <v>235100</v>
      </c>
      <c r="LN38" s="221" t="n">
        <f aca="false">LM38</f>
        <v>235100</v>
      </c>
      <c r="LO38" s="221" t="n">
        <f aca="false">LN38</f>
        <v>235100</v>
      </c>
      <c r="LP38" s="221" t="n">
        <f aca="false">LO38</f>
        <v>235100</v>
      </c>
      <c r="LQ38" s="221" t="n">
        <f aca="false">LP38</f>
        <v>235100</v>
      </c>
      <c r="LR38" s="221" t="n">
        <f aca="false">LQ38</f>
        <v>235100</v>
      </c>
      <c r="LS38" s="221" t="n">
        <f aca="false">LR38</f>
        <v>235100</v>
      </c>
      <c r="LT38" s="221" t="n">
        <f aca="false">LS38</f>
        <v>235100</v>
      </c>
      <c r="LU38" s="221" t="n">
        <f aca="false">LT38</f>
        <v>235100</v>
      </c>
      <c r="LV38" s="221" t="n">
        <f aca="false">LU38</f>
        <v>235100</v>
      </c>
      <c r="LW38" s="221" t="n">
        <f aca="false">LV38</f>
        <v>235100</v>
      </c>
      <c r="LX38" s="221" t="n">
        <f aca="false">LW38</f>
        <v>235100</v>
      </c>
      <c r="LY38" s="221" t="n">
        <f aca="false">LX38</f>
        <v>235100</v>
      </c>
      <c r="LZ38" s="221" t="n">
        <f aca="false">LY38</f>
        <v>235100</v>
      </c>
      <c r="MA38" s="221" t="n">
        <f aca="false">LZ38</f>
        <v>235100</v>
      </c>
      <c r="MB38" s="221" t="n">
        <f aca="false">MA38</f>
        <v>235100</v>
      </c>
      <c r="MC38" s="221" t="n">
        <f aca="false">MB38</f>
        <v>235100</v>
      </c>
      <c r="MD38" s="221" t="n">
        <f aca="false">MC38</f>
        <v>235100</v>
      </c>
      <c r="ME38" s="221" t="n">
        <f aca="false">MD38</f>
        <v>235100</v>
      </c>
      <c r="MF38" s="221" t="n">
        <f aca="false">ME38</f>
        <v>235100</v>
      </c>
      <c r="MG38" s="221" t="n">
        <f aca="false">MF38</f>
        <v>235100</v>
      </c>
      <c r="MH38" s="221" t="n">
        <f aca="false">MG38</f>
        <v>235100</v>
      </c>
      <c r="MI38" s="221" t="n">
        <f aca="false">MH38</f>
        <v>235100</v>
      </c>
      <c r="MJ38" s="221" t="n">
        <f aca="false">MI38</f>
        <v>235100</v>
      </c>
      <c r="MK38" s="221" t="n">
        <f aca="false">MJ38</f>
        <v>235100</v>
      </c>
      <c r="ML38" s="221" t="n">
        <f aca="false">MK38</f>
        <v>235100</v>
      </c>
      <c r="MM38" s="221" t="n">
        <f aca="false">ML38</f>
        <v>235100</v>
      </c>
      <c r="MN38" s="221" t="n">
        <f aca="false">MM38</f>
        <v>235100</v>
      </c>
      <c r="MO38" s="221" t="n">
        <f aca="false">MN38</f>
        <v>235100</v>
      </c>
      <c r="MP38" s="221" t="n">
        <f aca="false">MO38</f>
        <v>235100</v>
      </c>
      <c r="MQ38" s="221" t="n">
        <f aca="false">MP38</f>
        <v>235100</v>
      </c>
      <c r="MR38" s="221" t="n">
        <f aca="false">MQ38</f>
        <v>235100</v>
      </c>
      <c r="MS38" s="221" t="n">
        <f aca="false">MR38</f>
        <v>235100</v>
      </c>
      <c r="MT38" s="221" t="n">
        <f aca="false">MS38</f>
        <v>235100</v>
      </c>
      <c r="MU38" s="221" t="n">
        <f aca="false">MT38</f>
        <v>235100</v>
      </c>
      <c r="MV38" s="221" t="n">
        <f aca="false">MU38</f>
        <v>235100</v>
      </c>
      <c r="MW38" s="221" t="n">
        <f aca="false">MV38</f>
        <v>235100</v>
      </c>
      <c r="MX38" s="221" t="n">
        <f aca="false">MW38</f>
        <v>235100</v>
      </c>
      <c r="MY38" s="221" t="n">
        <f aca="false">MX38</f>
        <v>235100</v>
      </c>
      <c r="MZ38" s="221" t="n">
        <f aca="false">MY38</f>
        <v>235100</v>
      </c>
      <c r="NA38" s="221" t="n">
        <f aca="false">MZ38</f>
        <v>235100</v>
      </c>
      <c r="NB38" s="221" t="n">
        <f aca="false">NA38</f>
        <v>235100</v>
      </c>
      <c r="NC38" s="221" t="n">
        <f aca="false">NB38</f>
        <v>235100</v>
      </c>
      <c r="ND38" s="221" t="n">
        <f aca="false">NC38</f>
        <v>235100</v>
      </c>
      <c r="NE38" s="221" t="n">
        <f aca="false">ND38</f>
        <v>235100</v>
      </c>
      <c r="NF38" s="221" t="n">
        <f aca="false">NE38</f>
        <v>235100</v>
      </c>
      <c r="NG38" s="221" t="n">
        <f aca="false">NF38</f>
        <v>235100</v>
      </c>
      <c r="NH38" s="221" t="n">
        <f aca="false">NG38</f>
        <v>235100</v>
      </c>
      <c r="NI38" s="221" t="n">
        <f aca="false">NH38</f>
        <v>235100</v>
      </c>
      <c r="NJ38" s="221" t="n">
        <f aca="false">NI38</f>
        <v>235100</v>
      </c>
      <c r="NK38" s="221" t="n">
        <f aca="false">NJ38</f>
        <v>235100</v>
      </c>
      <c r="NL38" s="221" t="n">
        <f aca="false">NK38</f>
        <v>235100</v>
      </c>
      <c r="NM38" s="221" t="n">
        <f aca="false">NL38</f>
        <v>235100</v>
      </c>
      <c r="NN38" s="221" t="n">
        <f aca="false">NM38</f>
        <v>235100</v>
      </c>
      <c r="NO38" s="221" t="n">
        <f aca="false">NN38</f>
        <v>235100</v>
      </c>
      <c r="NP38" s="221" t="n">
        <f aca="false">NO38</f>
        <v>235100</v>
      </c>
      <c r="NQ38" s="221" t="n">
        <f aca="false">NP38</f>
        <v>235100</v>
      </c>
      <c r="NR38" s="221" t="n">
        <f aca="false">NQ38</f>
        <v>235100</v>
      </c>
      <c r="NS38" s="221" t="n">
        <f aca="false">NR38</f>
        <v>235100</v>
      </c>
      <c r="NT38" s="221" t="n">
        <f aca="false">NS38</f>
        <v>235100</v>
      </c>
      <c r="NU38" s="221" t="n">
        <f aca="false">NT38</f>
        <v>235100</v>
      </c>
      <c r="NV38" s="221" t="n">
        <f aca="false">NU38</f>
        <v>235100</v>
      </c>
      <c r="NW38" s="221" t="n">
        <f aca="false">NV38</f>
        <v>235100</v>
      </c>
      <c r="NX38" s="221" t="n">
        <f aca="false">NW38</f>
        <v>235100</v>
      </c>
      <c r="NY38" s="221" t="n">
        <f aca="false">NX38</f>
        <v>235100</v>
      </c>
      <c r="NZ38" s="221" t="n">
        <f aca="false">NY38</f>
        <v>235100</v>
      </c>
      <c r="OA38" s="221" t="n">
        <f aca="false">NZ38</f>
        <v>235100</v>
      </c>
      <c r="OB38" s="221" t="n">
        <f aca="false">OA38</f>
        <v>235100</v>
      </c>
      <c r="OC38" s="221" t="n">
        <f aca="false">OB38</f>
        <v>235100</v>
      </c>
      <c r="OD38" s="221" t="n">
        <f aca="false">OC38</f>
        <v>235100</v>
      </c>
      <c r="OE38" s="221" t="n">
        <f aca="false">OD38</f>
        <v>235100</v>
      </c>
      <c r="OF38" s="221" t="n">
        <f aca="false">OE38</f>
        <v>235100</v>
      </c>
      <c r="OG38" s="221" t="n">
        <f aca="false">OF38</f>
        <v>235100</v>
      </c>
      <c r="OH38" s="221" t="n">
        <f aca="false">OG38</f>
        <v>235100</v>
      </c>
      <c r="OI38" s="221" t="n">
        <f aca="false">OH38</f>
        <v>235100</v>
      </c>
      <c r="OJ38" s="221" t="n">
        <f aca="false">OI38</f>
        <v>235100</v>
      </c>
      <c r="OK38" s="221" t="n">
        <f aca="false">OJ38</f>
        <v>235100</v>
      </c>
      <c r="OL38" s="221" t="n">
        <f aca="false">OK38</f>
        <v>235100</v>
      </c>
      <c r="OM38" s="221" t="n">
        <f aca="false">OL38</f>
        <v>235100</v>
      </c>
      <c r="ON38" s="221" t="n">
        <f aca="false">OM38</f>
        <v>235100</v>
      </c>
      <c r="OO38" s="221" t="n">
        <f aca="false">ON38</f>
        <v>235100</v>
      </c>
      <c r="OP38" s="221" t="n">
        <f aca="false">OO38</f>
        <v>235100</v>
      </c>
      <c r="OQ38" s="221" t="n">
        <f aca="false">OP38</f>
        <v>235100</v>
      </c>
      <c r="OR38" s="221" t="n">
        <f aca="false">OQ38</f>
        <v>235100</v>
      </c>
      <c r="OS38" s="221" t="n">
        <f aca="false">OR38</f>
        <v>235100</v>
      </c>
      <c r="OT38" s="221" t="n">
        <f aca="false">OS38</f>
        <v>235100</v>
      </c>
      <c r="OU38" s="221" t="n">
        <f aca="false">OT38</f>
        <v>235100</v>
      </c>
      <c r="OV38" s="221" t="n">
        <f aca="false">OU38</f>
        <v>235100</v>
      </c>
      <c r="OW38" s="221" t="n">
        <f aca="false">OV38</f>
        <v>235100</v>
      </c>
      <c r="OX38" s="221" t="n">
        <f aca="false">OW38</f>
        <v>235100</v>
      </c>
      <c r="OY38" s="221" t="n">
        <f aca="false">OX38</f>
        <v>235100</v>
      </c>
      <c r="OZ38" s="221" t="n">
        <f aca="false">OY38</f>
        <v>235100</v>
      </c>
      <c r="PA38" s="221" t="n">
        <f aca="false">OZ38</f>
        <v>235100</v>
      </c>
      <c r="PB38" s="221" t="n">
        <f aca="false">PA38</f>
        <v>235100</v>
      </c>
      <c r="PC38" s="221" t="n">
        <f aca="false">PB38</f>
        <v>235100</v>
      </c>
      <c r="PD38" s="221" t="n">
        <f aca="false">PC38</f>
        <v>235100</v>
      </c>
      <c r="PE38" s="221" t="n">
        <f aca="false">PD38</f>
        <v>235100</v>
      </c>
      <c r="PF38" s="221" t="n">
        <f aca="false">PE38</f>
        <v>235100</v>
      </c>
      <c r="PG38" s="221" t="n">
        <f aca="false">PF38</f>
        <v>235100</v>
      </c>
      <c r="PH38" s="221" t="n">
        <f aca="false">PG38</f>
        <v>235100</v>
      </c>
      <c r="PI38" s="221" t="n">
        <f aca="false">PH38</f>
        <v>235100</v>
      </c>
      <c r="PJ38" s="221" t="n">
        <f aca="false">PI38</f>
        <v>235100</v>
      </c>
      <c r="PK38" s="221" t="n">
        <f aca="false">PJ38</f>
        <v>235100</v>
      </c>
      <c r="PL38" s="221" t="n">
        <f aca="false">PK38</f>
        <v>235100</v>
      </c>
      <c r="PM38" s="221" t="n">
        <f aca="false">PL38</f>
        <v>235100</v>
      </c>
      <c r="PN38" s="221" t="n">
        <f aca="false">PM38</f>
        <v>235100</v>
      </c>
      <c r="PO38" s="221" t="n">
        <f aca="false">PN38</f>
        <v>235100</v>
      </c>
      <c r="PP38" s="221" t="n">
        <f aca="false">PO38</f>
        <v>235100</v>
      </c>
      <c r="PQ38" s="221" t="n">
        <f aca="false">PP38</f>
        <v>235100</v>
      </c>
      <c r="PR38" s="221" t="n">
        <f aca="false">PQ38</f>
        <v>235100</v>
      </c>
      <c r="PS38" s="221" t="n">
        <f aca="false">PR38</f>
        <v>235100</v>
      </c>
      <c r="PT38" s="221" t="n">
        <f aca="false">PS38</f>
        <v>235100</v>
      </c>
      <c r="PU38" s="221" t="n">
        <f aca="false">PT38</f>
        <v>235100</v>
      </c>
      <c r="PV38" s="221" t="n">
        <f aca="false">PU38</f>
        <v>235100</v>
      </c>
      <c r="PW38" s="221" t="n">
        <f aca="false">PV38</f>
        <v>235100</v>
      </c>
      <c r="PX38" s="221" t="n">
        <f aca="false">PW38</f>
        <v>235100</v>
      </c>
      <c r="PY38" s="221" t="n">
        <f aca="false">PX38</f>
        <v>235100</v>
      </c>
      <c r="PZ38" s="221" t="n">
        <f aca="false">PY38</f>
        <v>235100</v>
      </c>
      <c r="QA38" s="221" t="n">
        <f aca="false">PZ38</f>
        <v>235100</v>
      </c>
      <c r="QB38" s="221" t="n">
        <f aca="false">QA38</f>
        <v>235100</v>
      </c>
      <c r="QC38" s="221" t="n">
        <f aca="false">QB38</f>
        <v>235100</v>
      </c>
      <c r="QD38" s="221" t="n">
        <f aca="false">QC38</f>
        <v>235100</v>
      </c>
      <c r="QE38" s="221" t="n">
        <f aca="false">QD38</f>
        <v>235100</v>
      </c>
      <c r="QF38" s="221" t="n">
        <f aca="false">QE38</f>
        <v>235100</v>
      </c>
      <c r="QG38" s="221" t="n">
        <f aca="false">QF38</f>
        <v>235100</v>
      </c>
      <c r="QH38" s="221" t="n">
        <f aca="false">QG38</f>
        <v>235100</v>
      </c>
      <c r="QI38" s="221" t="n">
        <f aca="false">QH38</f>
        <v>235100</v>
      </c>
      <c r="QJ38" s="221" t="n">
        <f aca="false">QI38</f>
        <v>235100</v>
      </c>
      <c r="QK38" s="221" t="n">
        <f aca="false">QJ38</f>
        <v>235100</v>
      </c>
      <c r="QL38" s="221" t="n">
        <f aca="false">QK38</f>
        <v>235100</v>
      </c>
      <c r="QM38" s="221" t="n">
        <f aca="false">QL38</f>
        <v>235100</v>
      </c>
      <c r="QN38" s="221" t="n">
        <f aca="false">QM38</f>
        <v>235100</v>
      </c>
      <c r="QO38" s="221" t="n">
        <f aca="false">QN38</f>
        <v>235100</v>
      </c>
      <c r="QP38" s="221" t="n">
        <f aca="false">QO38</f>
        <v>235100</v>
      </c>
      <c r="QQ38" s="221" t="n">
        <f aca="false">QP38</f>
        <v>235100</v>
      </c>
      <c r="QR38" s="221" t="n">
        <f aca="false">QQ38</f>
        <v>235100</v>
      </c>
      <c r="QS38" s="221" t="n">
        <f aca="false">QR38</f>
        <v>235100</v>
      </c>
      <c r="QT38" s="221" t="n">
        <f aca="false">QS38</f>
        <v>235100</v>
      </c>
      <c r="QU38" s="221" t="n">
        <f aca="false">QT38</f>
        <v>235100</v>
      </c>
      <c r="QV38" s="221" t="n">
        <f aca="false">QU38</f>
        <v>235100</v>
      </c>
      <c r="QW38" s="221" t="n">
        <f aca="false">QV38</f>
        <v>235100</v>
      </c>
      <c r="QX38" s="221" t="n">
        <f aca="false">QW38</f>
        <v>235100</v>
      </c>
      <c r="QY38" s="221" t="n">
        <f aca="false">QX38</f>
        <v>235100</v>
      </c>
      <c r="QZ38" s="221" t="n">
        <f aca="false">QY38</f>
        <v>235100</v>
      </c>
      <c r="RA38" s="221" t="n">
        <f aca="false">QZ38</f>
        <v>235100</v>
      </c>
      <c r="RB38" s="221" t="n">
        <f aca="false">RA38</f>
        <v>235100</v>
      </c>
      <c r="RC38" s="221" t="n">
        <f aca="false">RB38</f>
        <v>235100</v>
      </c>
      <c r="RD38" s="221" t="n">
        <f aca="false">RC38</f>
        <v>235100</v>
      </c>
      <c r="RE38" s="221" t="n">
        <f aca="false">RD38</f>
        <v>235100</v>
      </c>
      <c r="RF38" s="221" t="n">
        <f aca="false">RE38</f>
        <v>235100</v>
      </c>
      <c r="RG38" s="221" t="n">
        <f aca="false">RF38</f>
        <v>235100</v>
      </c>
      <c r="RH38" s="221" t="n">
        <f aca="false">RG38</f>
        <v>235100</v>
      </c>
    </row>
    <row r="39" customFormat="false" ht="15.75" hidden="false" customHeight="true" outlineLevel="0" collapsed="false">
      <c r="B39" s="219" t="s">
        <v>193</v>
      </c>
      <c r="E39" s="76" t="n">
        <f aca="false">SUM(H39:AQ39)</f>
        <v>4866891.32</v>
      </c>
      <c r="H39" s="64" t="n">
        <f aca="false">SUM(AS39:BD39)</f>
        <v>543891.32</v>
      </c>
      <c r="I39" s="64" t="n">
        <f aca="false">SUM(BE39:BP39)</f>
        <v>19800</v>
      </c>
      <c r="J39" s="64" t="n">
        <f aca="false">SUM(BQ39:CB39)</f>
        <v>39600</v>
      </c>
      <c r="K39" s="64" t="n">
        <f aca="false">SUM(CC39:CN39)</f>
        <v>39600</v>
      </c>
      <c r="L39" s="64" t="n">
        <f aca="false">SUM(CO39:CZ39)</f>
        <v>132000</v>
      </c>
      <c r="M39" s="64" t="n">
        <f aca="false">SUM(DA39:DL39)</f>
        <v>132000</v>
      </c>
      <c r="N39" s="64" t="n">
        <f aca="false">SUM(DM39:DX39)</f>
        <v>132000</v>
      </c>
      <c r="O39" s="64" t="n">
        <f aca="false">SUM(DY39:EJ39)</f>
        <v>132000</v>
      </c>
      <c r="P39" s="64" t="n">
        <f aca="false">SUM(EK39:EV39)</f>
        <v>132000</v>
      </c>
      <c r="Q39" s="64" t="n">
        <f aca="false">SUM(EW39:FH39)</f>
        <v>132000</v>
      </c>
      <c r="R39" s="64" t="n">
        <f aca="false">SUM(FI39:FT39)</f>
        <v>132000</v>
      </c>
      <c r="S39" s="64" t="n">
        <f aca="false">SUM(FU39:GF39)</f>
        <v>132000</v>
      </c>
      <c r="T39" s="64" t="n">
        <f aca="false">SUM(GG39:GR39)</f>
        <v>132000</v>
      </c>
      <c r="U39" s="64" t="n">
        <f aca="false">SUM(GS39:HD39)</f>
        <v>132000</v>
      </c>
      <c r="V39" s="64" t="n">
        <f aca="false">SUM(HE39:HP39)</f>
        <v>132000</v>
      </c>
      <c r="W39" s="64" t="n">
        <f aca="false">SUM(HQ39:IB39)</f>
        <v>132000</v>
      </c>
      <c r="X39" s="64" t="n">
        <f aca="false">SUM(IC39:IN39)</f>
        <v>132000</v>
      </c>
      <c r="Y39" s="64" t="n">
        <f aca="false">SUM(IO39:IZ39)</f>
        <v>132000</v>
      </c>
      <c r="Z39" s="64" t="n">
        <f aca="false">SUM(JA39:JL39)</f>
        <v>132000</v>
      </c>
      <c r="AA39" s="64" t="n">
        <f aca="false">SUM(JM39:JX39)</f>
        <v>132000</v>
      </c>
      <c r="AB39" s="64" t="n">
        <f aca="false">SUM(JY39:KJ39)</f>
        <v>132000</v>
      </c>
      <c r="AC39" s="64" t="n">
        <f aca="false">SUM(KK39:KV39)</f>
        <v>132000</v>
      </c>
      <c r="AD39" s="64" t="n">
        <f aca="false">SUM(KW39:LH39)</f>
        <v>132000</v>
      </c>
      <c r="AE39" s="64" t="n">
        <f aca="false">SUM(LI39:LT39)</f>
        <v>132000</v>
      </c>
      <c r="AF39" s="64" t="n">
        <f aca="false">SUM(LU39:MF39)</f>
        <v>132000</v>
      </c>
      <c r="AG39" s="64" t="n">
        <f aca="false">SUM(MG39:MR39)</f>
        <v>132000</v>
      </c>
      <c r="AH39" s="64" t="n">
        <f aca="false">SUM(MS39:ND39)</f>
        <v>132000</v>
      </c>
      <c r="AI39" s="64" t="n">
        <f aca="false">SUM(NE39:NP39)</f>
        <v>132000</v>
      </c>
      <c r="AJ39" s="64" t="n">
        <f aca="false">SUM(NQ39:OB39)</f>
        <v>132000</v>
      </c>
      <c r="AK39" s="64" t="n">
        <f aca="false">SUM(OC39:ON39)</f>
        <v>132000</v>
      </c>
      <c r="AL39" s="64" t="n">
        <f aca="false">SUM(OO39:OZ39)</f>
        <v>132000</v>
      </c>
      <c r="AM39" s="64" t="n">
        <f aca="false">SUM(PA39:PL39)</f>
        <v>132000</v>
      </c>
      <c r="AN39" s="64" t="n">
        <f aca="false">SUM(PM39:PX39)</f>
        <v>132000</v>
      </c>
      <c r="AO39" s="64" t="n">
        <f aca="false">SUM(PY39:QJ39)</f>
        <v>132000</v>
      </c>
      <c r="AP39" s="64" t="n">
        <f aca="false">SUM(QK39:QV39)</f>
        <v>132000</v>
      </c>
      <c r="AQ39" s="64" t="n">
        <f aca="false">SUM(QW39:RH39)</f>
        <v>132000</v>
      </c>
      <c r="AR39" s="64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 t="n">
        <v>543891.32</v>
      </c>
      <c r="BE39" s="221" t="n">
        <v>1650</v>
      </c>
      <c r="BF39" s="221" t="n">
        <v>1650</v>
      </c>
      <c r="BG39" s="221" t="n">
        <v>1650</v>
      </c>
      <c r="BH39" s="221" t="n">
        <v>1650</v>
      </c>
      <c r="BI39" s="221" t="n">
        <v>1650</v>
      </c>
      <c r="BJ39" s="221" t="n">
        <v>1650</v>
      </c>
      <c r="BK39" s="221" t="n">
        <v>1650</v>
      </c>
      <c r="BL39" s="221" t="n">
        <v>1650</v>
      </c>
      <c r="BM39" s="221" t="n">
        <v>1650</v>
      </c>
      <c r="BN39" s="221" t="n">
        <v>1650</v>
      </c>
      <c r="BO39" s="221" t="n">
        <v>1650</v>
      </c>
      <c r="BP39" s="221" t="n">
        <v>1650</v>
      </c>
      <c r="BQ39" s="221" t="n">
        <v>3300</v>
      </c>
      <c r="BR39" s="221" t="n">
        <v>3300</v>
      </c>
      <c r="BS39" s="221" t="n">
        <v>3300</v>
      </c>
      <c r="BT39" s="221" t="n">
        <v>3300</v>
      </c>
      <c r="BU39" s="221" t="n">
        <v>3300</v>
      </c>
      <c r="BV39" s="221" t="n">
        <v>3300</v>
      </c>
      <c r="BW39" s="221" t="n">
        <v>3300</v>
      </c>
      <c r="BX39" s="221" t="n">
        <v>3300</v>
      </c>
      <c r="BY39" s="221" t="n">
        <v>3300</v>
      </c>
      <c r="BZ39" s="221" t="n">
        <v>3300</v>
      </c>
      <c r="CA39" s="221" t="n">
        <v>3300</v>
      </c>
      <c r="CB39" s="221" t="n">
        <v>3300</v>
      </c>
      <c r="CC39" s="221" t="n">
        <v>3300</v>
      </c>
      <c r="CD39" s="221" t="n">
        <v>3300</v>
      </c>
      <c r="CE39" s="221" t="n">
        <v>3300</v>
      </c>
      <c r="CF39" s="221" t="n">
        <v>3300</v>
      </c>
      <c r="CG39" s="221" t="n">
        <v>3300</v>
      </c>
      <c r="CH39" s="221" t="n">
        <v>3300</v>
      </c>
      <c r="CI39" s="221" t="n">
        <v>3300</v>
      </c>
      <c r="CJ39" s="221" t="n">
        <v>3300</v>
      </c>
      <c r="CK39" s="221" t="n">
        <v>3300</v>
      </c>
      <c r="CL39" s="221" t="n">
        <v>3300</v>
      </c>
      <c r="CM39" s="221" t="n">
        <v>3300</v>
      </c>
      <c r="CN39" s="221" t="n">
        <v>3300</v>
      </c>
      <c r="CO39" s="221" t="n">
        <v>11000</v>
      </c>
      <c r="CP39" s="221" t="n">
        <v>11000</v>
      </c>
      <c r="CQ39" s="221" t="n">
        <v>11000</v>
      </c>
      <c r="CR39" s="221" t="n">
        <v>11000</v>
      </c>
      <c r="CS39" s="221" t="n">
        <v>11000</v>
      </c>
      <c r="CT39" s="221" t="n">
        <v>11000</v>
      </c>
      <c r="CU39" s="221" t="n">
        <v>11000</v>
      </c>
      <c r="CV39" s="221" t="n">
        <v>11000</v>
      </c>
      <c r="CW39" s="221" t="n">
        <v>11000</v>
      </c>
      <c r="CX39" s="221" t="n">
        <v>11000</v>
      </c>
      <c r="CY39" s="221" t="n">
        <v>11000</v>
      </c>
      <c r="CZ39" s="221" t="n">
        <v>11000</v>
      </c>
      <c r="DA39" s="221" t="n">
        <v>11000</v>
      </c>
      <c r="DB39" s="221" t="n">
        <v>11000</v>
      </c>
      <c r="DC39" s="221" t="n">
        <v>11000</v>
      </c>
      <c r="DD39" s="221" t="n">
        <v>11000</v>
      </c>
      <c r="DE39" s="221" t="n">
        <v>11000</v>
      </c>
      <c r="DF39" s="221" t="n">
        <v>11000</v>
      </c>
      <c r="DG39" s="221" t="n">
        <v>11000</v>
      </c>
      <c r="DH39" s="221" t="n">
        <v>11000</v>
      </c>
      <c r="DI39" s="221" t="n">
        <v>11000</v>
      </c>
      <c r="DJ39" s="221" t="n">
        <v>11000</v>
      </c>
      <c r="DK39" s="221" t="n">
        <v>11000</v>
      </c>
      <c r="DL39" s="221" t="n">
        <v>11000</v>
      </c>
      <c r="DM39" s="221" t="n">
        <v>11000</v>
      </c>
      <c r="DN39" s="221" t="n">
        <v>11000</v>
      </c>
      <c r="DO39" s="221" t="n">
        <v>11000</v>
      </c>
      <c r="DP39" s="221" t="n">
        <v>11000</v>
      </c>
      <c r="DQ39" s="221" t="n">
        <v>11000</v>
      </c>
      <c r="DR39" s="221" t="n">
        <v>11000</v>
      </c>
      <c r="DS39" s="221" t="n">
        <v>11000</v>
      </c>
      <c r="DT39" s="221" t="n">
        <v>11000</v>
      </c>
      <c r="DU39" s="221" t="n">
        <v>11000</v>
      </c>
      <c r="DV39" s="221" t="n">
        <v>11000</v>
      </c>
      <c r="DW39" s="221" t="n">
        <v>11000</v>
      </c>
      <c r="DX39" s="221" t="n">
        <v>11000</v>
      </c>
      <c r="DY39" s="221" t="n">
        <v>11000</v>
      </c>
      <c r="DZ39" s="221" t="n">
        <f aca="false">DY39</f>
        <v>11000</v>
      </c>
      <c r="EA39" s="221" t="n">
        <f aca="false">DZ39</f>
        <v>11000</v>
      </c>
      <c r="EB39" s="221" t="n">
        <f aca="false">EA39</f>
        <v>11000</v>
      </c>
      <c r="EC39" s="221" t="n">
        <f aca="false">EB39</f>
        <v>11000</v>
      </c>
      <c r="ED39" s="221" t="n">
        <f aca="false">EC39</f>
        <v>11000</v>
      </c>
      <c r="EE39" s="221" t="n">
        <f aca="false">ED39</f>
        <v>11000</v>
      </c>
      <c r="EF39" s="221" t="n">
        <f aca="false">EE39</f>
        <v>11000</v>
      </c>
      <c r="EG39" s="221" t="n">
        <f aca="false">EF39</f>
        <v>11000</v>
      </c>
      <c r="EH39" s="221" t="n">
        <f aca="false">EG39</f>
        <v>11000</v>
      </c>
      <c r="EI39" s="221" t="n">
        <f aca="false">EH39</f>
        <v>11000</v>
      </c>
      <c r="EJ39" s="221" t="n">
        <f aca="false">EI39</f>
        <v>11000</v>
      </c>
      <c r="EK39" s="221" t="n">
        <f aca="false">EJ39</f>
        <v>11000</v>
      </c>
      <c r="EL39" s="221" t="n">
        <f aca="false">EK39</f>
        <v>11000</v>
      </c>
      <c r="EM39" s="221" t="n">
        <f aca="false">EL39</f>
        <v>11000</v>
      </c>
      <c r="EN39" s="221" t="n">
        <f aca="false">EM39</f>
        <v>11000</v>
      </c>
      <c r="EO39" s="221" t="n">
        <f aca="false">EN39</f>
        <v>11000</v>
      </c>
      <c r="EP39" s="221" t="n">
        <f aca="false">EO39</f>
        <v>11000</v>
      </c>
      <c r="EQ39" s="221" t="n">
        <f aca="false">EP39</f>
        <v>11000</v>
      </c>
      <c r="ER39" s="221" t="n">
        <f aca="false">EQ39</f>
        <v>11000</v>
      </c>
      <c r="ES39" s="221" t="n">
        <f aca="false">ER39</f>
        <v>11000</v>
      </c>
      <c r="ET39" s="221" t="n">
        <f aca="false">ES39</f>
        <v>11000</v>
      </c>
      <c r="EU39" s="221" t="n">
        <f aca="false">ET39</f>
        <v>11000</v>
      </c>
      <c r="EV39" s="221" t="n">
        <f aca="false">EU39</f>
        <v>11000</v>
      </c>
      <c r="EW39" s="221" t="n">
        <f aca="false">EV39</f>
        <v>11000</v>
      </c>
      <c r="EX39" s="221" t="n">
        <f aca="false">EW39</f>
        <v>11000</v>
      </c>
      <c r="EY39" s="221" t="n">
        <f aca="false">EX39</f>
        <v>11000</v>
      </c>
      <c r="EZ39" s="221" t="n">
        <f aca="false">EY39</f>
        <v>11000</v>
      </c>
      <c r="FA39" s="221" t="n">
        <f aca="false">EZ39</f>
        <v>11000</v>
      </c>
      <c r="FB39" s="221" t="n">
        <f aca="false">FA39</f>
        <v>11000</v>
      </c>
      <c r="FC39" s="221" t="n">
        <f aca="false">FB39</f>
        <v>11000</v>
      </c>
      <c r="FD39" s="221" t="n">
        <f aca="false">FC39</f>
        <v>11000</v>
      </c>
      <c r="FE39" s="221" t="n">
        <f aca="false">FD39</f>
        <v>11000</v>
      </c>
      <c r="FF39" s="221" t="n">
        <f aca="false">FE39</f>
        <v>11000</v>
      </c>
      <c r="FG39" s="221" t="n">
        <f aca="false">FF39</f>
        <v>11000</v>
      </c>
      <c r="FH39" s="221" t="n">
        <f aca="false">FG39</f>
        <v>11000</v>
      </c>
      <c r="FI39" s="221" t="n">
        <f aca="false">FH39</f>
        <v>11000</v>
      </c>
      <c r="FJ39" s="221" t="n">
        <f aca="false">FI39</f>
        <v>11000</v>
      </c>
      <c r="FK39" s="221" t="n">
        <f aca="false">FJ39</f>
        <v>11000</v>
      </c>
      <c r="FL39" s="221" t="n">
        <f aca="false">FK39</f>
        <v>11000</v>
      </c>
      <c r="FM39" s="221" t="n">
        <f aca="false">FL39</f>
        <v>11000</v>
      </c>
      <c r="FN39" s="221" t="n">
        <f aca="false">FM39</f>
        <v>11000</v>
      </c>
      <c r="FO39" s="221" t="n">
        <f aca="false">FN39</f>
        <v>11000</v>
      </c>
      <c r="FP39" s="221" t="n">
        <f aca="false">FO39</f>
        <v>11000</v>
      </c>
      <c r="FQ39" s="221" t="n">
        <f aca="false">FP39</f>
        <v>11000</v>
      </c>
      <c r="FR39" s="221" t="n">
        <f aca="false">FQ39</f>
        <v>11000</v>
      </c>
      <c r="FS39" s="221" t="n">
        <f aca="false">FR39</f>
        <v>11000</v>
      </c>
      <c r="FT39" s="221" t="n">
        <f aca="false">FS39</f>
        <v>11000</v>
      </c>
      <c r="FU39" s="221" t="n">
        <f aca="false">FT39</f>
        <v>11000</v>
      </c>
      <c r="FV39" s="221" t="n">
        <f aca="false">FU39</f>
        <v>11000</v>
      </c>
      <c r="FW39" s="221" t="n">
        <f aca="false">FV39</f>
        <v>11000</v>
      </c>
      <c r="FX39" s="221" t="n">
        <f aca="false">FW39</f>
        <v>11000</v>
      </c>
      <c r="FY39" s="221" t="n">
        <f aca="false">FX39</f>
        <v>11000</v>
      </c>
      <c r="FZ39" s="221" t="n">
        <f aca="false">FY39</f>
        <v>11000</v>
      </c>
      <c r="GA39" s="221" t="n">
        <f aca="false">FZ39</f>
        <v>11000</v>
      </c>
      <c r="GB39" s="221" t="n">
        <f aca="false">GA39</f>
        <v>11000</v>
      </c>
      <c r="GC39" s="221" t="n">
        <f aca="false">GB39</f>
        <v>11000</v>
      </c>
      <c r="GD39" s="221" t="n">
        <f aca="false">GC39</f>
        <v>11000</v>
      </c>
      <c r="GE39" s="221" t="n">
        <f aca="false">GD39</f>
        <v>11000</v>
      </c>
      <c r="GF39" s="221" t="n">
        <f aca="false">GE39</f>
        <v>11000</v>
      </c>
      <c r="GG39" s="221" t="n">
        <f aca="false">GF39</f>
        <v>11000</v>
      </c>
      <c r="GH39" s="221" t="n">
        <f aca="false">GG39</f>
        <v>11000</v>
      </c>
      <c r="GI39" s="221" t="n">
        <f aca="false">GH39</f>
        <v>11000</v>
      </c>
      <c r="GJ39" s="221" t="n">
        <f aca="false">GI39</f>
        <v>11000</v>
      </c>
      <c r="GK39" s="221" t="n">
        <f aca="false">GJ39</f>
        <v>11000</v>
      </c>
      <c r="GL39" s="221" t="n">
        <f aca="false">GK39</f>
        <v>11000</v>
      </c>
      <c r="GM39" s="221" t="n">
        <f aca="false">GL39</f>
        <v>11000</v>
      </c>
      <c r="GN39" s="221" t="n">
        <f aca="false">GM39</f>
        <v>11000</v>
      </c>
      <c r="GO39" s="221" t="n">
        <f aca="false">GN39</f>
        <v>11000</v>
      </c>
      <c r="GP39" s="221" t="n">
        <f aca="false">GO39</f>
        <v>11000</v>
      </c>
      <c r="GQ39" s="221" t="n">
        <f aca="false">GP39</f>
        <v>11000</v>
      </c>
      <c r="GR39" s="221" t="n">
        <f aca="false">GQ39</f>
        <v>11000</v>
      </c>
      <c r="GS39" s="221" t="n">
        <f aca="false">GR39</f>
        <v>11000</v>
      </c>
      <c r="GT39" s="221" t="n">
        <f aca="false">GS39</f>
        <v>11000</v>
      </c>
      <c r="GU39" s="221" t="n">
        <f aca="false">GT39</f>
        <v>11000</v>
      </c>
      <c r="GV39" s="221" t="n">
        <f aca="false">GU39</f>
        <v>11000</v>
      </c>
      <c r="GW39" s="221" t="n">
        <f aca="false">GV39</f>
        <v>11000</v>
      </c>
      <c r="GX39" s="221" t="n">
        <f aca="false">GW39</f>
        <v>11000</v>
      </c>
      <c r="GY39" s="221" t="n">
        <f aca="false">GX39</f>
        <v>11000</v>
      </c>
      <c r="GZ39" s="221" t="n">
        <f aca="false">GY39</f>
        <v>11000</v>
      </c>
      <c r="HA39" s="221" t="n">
        <f aca="false">GZ39</f>
        <v>11000</v>
      </c>
      <c r="HB39" s="221" t="n">
        <f aca="false">HA39</f>
        <v>11000</v>
      </c>
      <c r="HC39" s="221" t="n">
        <f aca="false">HB39</f>
        <v>11000</v>
      </c>
      <c r="HD39" s="221" t="n">
        <f aca="false">HC39</f>
        <v>11000</v>
      </c>
      <c r="HE39" s="221" t="n">
        <f aca="false">HD39</f>
        <v>11000</v>
      </c>
      <c r="HF39" s="221" t="n">
        <f aca="false">HE39</f>
        <v>11000</v>
      </c>
      <c r="HG39" s="221" t="n">
        <f aca="false">HF39</f>
        <v>11000</v>
      </c>
      <c r="HH39" s="221" t="n">
        <f aca="false">HG39</f>
        <v>11000</v>
      </c>
      <c r="HI39" s="221" t="n">
        <f aca="false">HH39</f>
        <v>11000</v>
      </c>
      <c r="HJ39" s="221" t="n">
        <f aca="false">HI39</f>
        <v>11000</v>
      </c>
      <c r="HK39" s="221" t="n">
        <f aca="false">HJ39</f>
        <v>11000</v>
      </c>
      <c r="HL39" s="221" t="n">
        <f aca="false">HK39</f>
        <v>11000</v>
      </c>
      <c r="HM39" s="221" t="n">
        <f aca="false">HL39</f>
        <v>11000</v>
      </c>
      <c r="HN39" s="221" t="n">
        <f aca="false">HM39</f>
        <v>11000</v>
      </c>
      <c r="HO39" s="221" t="n">
        <f aca="false">HN39</f>
        <v>11000</v>
      </c>
      <c r="HP39" s="221" t="n">
        <f aca="false">HO39</f>
        <v>11000</v>
      </c>
      <c r="HQ39" s="221" t="n">
        <f aca="false">HP39</f>
        <v>11000</v>
      </c>
      <c r="HR39" s="221" t="n">
        <f aca="false">HQ39</f>
        <v>11000</v>
      </c>
      <c r="HS39" s="221" t="n">
        <f aca="false">HR39</f>
        <v>11000</v>
      </c>
      <c r="HT39" s="221" t="n">
        <f aca="false">HS39</f>
        <v>11000</v>
      </c>
      <c r="HU39" s="221" t="n">
        <f aca="false">HT39</f>
        <v>11000</v>
      </c>
      <c r="HV39" s="221" t="n">
        <f aca="false">HU39</f>
        <v>11000</v>
      </c>
      <c r="HW39" s="221" t="n">
        <f aca="false">HV39</f>
        <v>11000</v>
      </c>
      <c r="HX39" s="221" t="n">
        <f aca="false">HW39</f>
        <v>11000</v>
      </c>
      <c r="HY39" s="221" t="n">
        <f aca="false">HX39</f>
        <v>11000</v>
      </c>
      <c r="HZ39" s="221" t="n">
        <f aca="false">HY39</f>
        <v>11000</v>
      </c>
      <c r="IA39" s="221" t="n">
        <f aca="false">HZ39</f>
        <v>11000</v>
      </c>
      <c r="IB39" s="221" t="n">
        <f aca="false">IA39</f>
        <v>11000</v>
      </c>
      <c r="IC39" s="221" t="n">
        <f aca="false">IB39</f>
        <v>11000</v>
      </c>
      <c r="ID39" s="221" t="n">
        <f aca="false">IC39</f>
        <v>11000</v>
      </c>
      <c r="IE39" s="221" t="n">
        <f aca="false">ID39</f>
        <v>11000</v>
      </c>
      <c r="IF39" s="221" t="n">
        <f aca="false">IE39</f>
        <v>11000</v>
      </c>
      <c r="IG39" s="221" t="n">
        <f aca="false">IF39</f>
        <v>11000</v>
      </c>
      <c r="IH39" s="221" t="n">
        <f aca="false">IG39</f>
        <v>11000</v>
      </c>
      <c r="II39" s="221" t="n">
        <f aca="false">IH39</f>
        <v>11000</v>
      </c>
      <c r="IJ39" s="221" t="n">
        <f aca="false">II39</f>
        <v>11000</v>
      </c>
      <c r="IK39" s="221" t="n">
        <f aca="false">IJ39</f>
        <v>11000</v>
      </c>
      <c r="IL39" s="221" t="n">
        <f aca="false">IK39</f>
        <v>11000</v>
      </c>
      <c r="IM39" s="221" t="n">
        <f aca="false">IL39</f>
        <v>11000</v>
      </c>
      <c r="IN39" s="221" t="n">
        <f aca="false">IM39</f>
        <v>11000</v>
      </c>
      <c r="IO39" s="221" t="n">
        <f aca="false">IN39</f>
        <v>11000</v>
      </c>
      <c r="IP39" s="221" t="n">
        <f aca="false">IO39</f>
        <v>11000</v>
      </c>
      <c r="IQ39" s="221" t="n">
        <f aca="false">IP39</f>
        <v>11000</v>
      </c>
      <c r="IR39" s="221" t="n">
        <f aca="false">IQ39</f>
        <v>11000</v>
      </c>
      <c r="IS39" s="221" t="n">
        <f aca="false">IR39</f>
        <v>11000</v>
      </c>
      <c r="IT39" s="221" t="n">
        <f aca="false">IS39</f>
        <v>11000</v>
      </c>
      <c r="IU39" s="221" t="n">
        <f aca="false">IT39</f>
        <v>11000</v>
      </c>
      <c r="IV39" s="221" t="n">
        <f aca="false">IU39</f>
        <v>11000</v>
      </c>
      <c r="IW39" s="221" t="n">
        <f aca="false">IV39</f>
        <v>11000</v>
      </c>
      <c r="IX39" s="221" t="n">
        <f aca="false">IW39</f>
        <v>11000</v>
      </c>
      <c r="IY39" s="221" t="n">
        <f aca="false">IX39</f>
        <v>11000</v>
      </c>
      <c r="IZ39" s="221" t="n">
        <f aca="false">IY39</f>
        <v>11000</v>
      </c>
      <c r="JA39" s="221" t="n">
        <f aca="false">IZ39</f>
        <v>11000</v>
      </c>
      <c r="JB39" s="221" t="n">
        <f aca="false">JA39</f>
        <v>11000</v>
      </c>
      <c r="JC39" s="221" t="n">
        <f aca="false">JB39</f>
        <v>11000</v>
      </c>
      <c r="JD39" s="221" t="n">
        <f aca="false">JC39</f>
        <v>11000</v>
      </c>
      <c r="JE39" s="221" t="n">
        <f aca="false">JD39</f>
        <v>11000</v>
      </c>
      <c r="JF39" s="221" t="n">
        <f aca="false">JE39</f>
        <v>11000</v>
      </c>
      <c r="JG39" s="221" t="n">
        <f aca="false">JF39</f>
        <v>11000</v>
      </c>
      <c r="JH39" s="221" t="n">
        <f aca="false">JG39</f>
        <v>11000</v>
      </c>
      <c r="JI39" s="221" t="n">
        <f aca="false">JH39</f>
        <v>11000</v>
      </c>
      <c r="JJ39" s="221" t="n">
        <f aca="false">JI39</f>
        <v>11000</v>
      </c>
      <c r="JK39" s="221" t="n">
        <f aca="false">JJ39</f>
        <v>11000</v>
      </c>
      <c r="JL39" s="221" t="n">
        <f aca="false">JK39</f>
        <v>11000</v>
      </c>
      <c r="JM39" s="221" t="n">
        <f aca="false">JL39</f>
        <v>11000</v>
      </c>
      <c r="JN39" s="221" t="n">
        <f aca="false">JM39</f>
        <v>11000</v>
      </c>
      <c r="JO39" s="221" t="n">
        <f aca="false">JN39</f>
        <v>11000</v>
      </c>
      <c r="JP39" s="221" t="n">
        <f aca="false">JO39</f>
        <v>11000</v>
      </c>
      <c r="JQ39" s="221" t="n">
        <f aca="false">JP39</f>
        <v>11000</v>
      </c>
      <c r="JR39" s="221" t="n">
        <f aca="false">JQ39</f>
        <v>11000</v>
      </c>
      <c r="JS39" s="221" t="n">
        <f aca="false">JR39</f>
        <v>11000</v>
      </c>
      <c r="JT39" s="221" t="n">
        <f aca="false">JS39</f>
        <v>11000</v>
      </c>
      <c r="JU39" s="221" t="n">
        <f aca="false">JT39</f>
        <v>11000</v>
      </c>
      <c r="JV39" s="221" t="n">
        <f aca="false">JU39</f>
        <v>11000</v>
      </c>
      <c r="JW39" s="221" t="n">
        <f aca="false">JV39</f>
        <v>11000</v>
      </c>
      <c r="JX39" s="221" t="n">
        <f aca="false">JW39</f>
        <v>11000</v>
      </c>
      <c r="JY39" s="221" t="n">
        <f aca="false">JX39</f>
        <v>11000</v>
      </c>
      <c r="JZ39" s="221" t="n">
        <f aca="false">JY39</f>
        <v>11000</v>
      </c>
      <c r="KA39" s="221" t="n">
        <f aca="false">JZ39</f>
        <v>11000</v>
      </c>
      <c r="KB39" s="221" t="n">
        <f aca="false">KA39</f>
        <v>11000</v>
      </c>
      <c r="KC39" s="221" t="n">
        <f aca="false">KB39</f>
        <v>11000</v>
      </c>
      <c r="KD39" s="221" t="n">
        <f aca="false">KC39</f>
        <v>11000</v>
      </c>
      <c r="KE39" s="221" t="n">
        <f aca="false">KD39</f>
        <v>11000</v>
      </c>
      <c r="KF39" s="221" t="n">
        <f aca="false">KE39</f>
        <v>11000</v>
      </c>
      <c r="KG39" s="221" t="n">
        <f aca="false">KF39</f>
        <v>11000</v>
      </c>
      <c r="KH39" s="221" t="n">
        <f aca="false">KG39</f>
        <v>11000</v>
      </c>
      <c r="KI39" s="221" t="n">
        <f aca="false">KH39</f>
        <v>11000</v>
      </c>
      <c r="KJ39" s="221" t="n">
        <f aca="false">KI39</f>
        <v>11000</v>
      </c>
      <c r="KK39" s="221" t="n">
        <f aca="false">KJ39</f>
        <v>11000</v>
      </c>
      <c r="KL39" s="221" t="n">
        <f aca="false">KK39</f>
        <v>11000</v>
      </c>
      <c r="KM39" s="221" t="n">
        <f aca="false">KL39</f>
        <v>11000</v>
      </c>
      <c r="KN39" s="221" t="n">
        <f aca="false">KM39</f>
        <v>11000</v>
      </c>
      <c r="KO39" s="221" t="n">
        <f aca="false">KN39</f>
        <v>11000</v>
      </c>
      <c r="KP39" s="221" t="n">
        <f aca="false">KO39</f>
        <v>11000</v>
      </c>
      <c r="KQ39" s="221" t="n">
        <f aca="false">KP39</f>
        <v>11000</v>
      </c>
      <c r="KR39" s="221" t="n">
        <f aca="false">KQ39</f>
        <v>11000</v>
      </c>
      <c r="KS39" s="221" t="n">
        <f aca="false">KR39</f>
        <v>11000</v>
      </c>
      <c r="KT39" s="221" t="n">
        <f aca="false">KS39</f>
        <v>11000</v>
      </c>
      <c r="KU39" s="221" t="n">
        <f aca="false">KT39</f>
        <v>11000</v>
      </c>
      <c r="KV39" s="221" t="n">
        <f aca="false">KU39</f>
        <v>11000</v>
      </c>
      <c r="KW39" s="221" t="n">
        <f aca="false">KV39</f>
        <v>11000</v>
      </c>
      <c r="KX39" s="221" t="n">
        <f aca="false">KW39</f>
        <v>11000</v>
      </c>
      <c r="KY39" s="221" t="n">
        <f aca="false">KX39</f>
        <v>11000</v>
      </c>
      <c r="KZ39" s="221" t="n">
        <f aca="false">KY39</f>
        <v>11000</v>
      </c>
      <c r="LA39" s="221" t="n">
        <f aca="false">KZ39</f>
        <v>11000</v>
      </c>
      <c r="LB39" s="221" t="n">
        <f aca="false">LA39</f>
        <v>11000</v>
      </c>
      <c r="LC39" s="221" t="n">
        <f aca="false">LB39</f>
        <v>11000</v>
      </c>
      <c r="LD39" s="221" t="n">
        <f aca="false">LC39</f>
        <v>11000</v>
      </c>
      <c r="LE39" s="221" t="n">
        <f aca="false">LD39</f>
        <v>11000</v>
      </c>
      <c r="LF39" s="221" t="n">
        <f aca="false">LE39</f>
        <v>11000</v>
      </c>
      <c r="LG39" s="221" t="n">
        <f aca="false">LF39</f>
        <v>11000</v>
      </c>
      <c r="LH39" s="221" t="n">
        <f aca="false">LG39</f>
        <v>11000</v>
      </c>
      <c r="LI39" s="221" t="n">
        <f aca="false">LH39</f>
        <v>11000</v>
      </c>
      <c r="LJ39" s="221" t="n">
        <f aca="false">LI39</f>
        <v>11000</v>
      </c>
      <c r="LK39" s="221" t="n">
        <f aca="false">LJ39</f>
        <v>11000</v>
      </c>
      <c r="LL39" s="221" t="n">
        <f aca="false">LK39</f>
        <v>11000</v>
      </c>
      <c r="LM39" s="221" t="n">
        <f aca="false">LL39</f>
        <v>11000</v>
      </c>
      <c r="LN39" s="221" t="n">
        <f aca="false">LM39</f>
        <v>11000</v>
      </c>
      <c r="LO39" s="221" t="n">
        <f aca="false">LN39</f>
        <v>11000</v>
      </c>
      <c r="LP39" s="221" t="n">
        <f aca="false">LO39</f>
        <v>11000</v>
      </c>
      <c r="LQ39" s="221" t="n">
        <f aca="false">LP39</f>
        <v>11000</v>
      </c>
      <c r="LR39" s="221" t="n">
        <f aca="false">LQ39</f>
        <v>11000</v>
      </c>
      <c r="LS39" s="221" t="n">
        <f aca="false">LR39</f>
        <v>11000</v>
      </c>
      <c r="LT39" s="221" t="n">
        <f aca="false">LS39</f>
        <v>11000</v>
      </c>
      <c r="LU39" s="221" t="n">
        <f aca="false">LT39</f>
        <v>11000</v>
      </c>
      <c r="LV39" s="221" t="n">
        <f aca="false">LU39</f>
        <v>11000</v>
      </c>
      <c r="LW39" s="221" t="n">
        <f aca="false">LV39</f>
        <v>11000</v>
      </c>
      <c r="LX39" s="221" t="n">
        <f aca="false">LW39</f>
        <v>11000</v>
      </c>
      <c r="LY39" s="221" t="n">
        <f aca="false">LX39</f>
        <v>11000</v>
      </c>
      <c r="LZ39" s="221" t="n">
        <f aca="false">LY39</f>
        <v>11000</v>
      </c>
      <c r="MA39" s="221" t="n">
        <f aca="false">LZ39</f>
        <v>11000</v>
      </c>
      <c r="MB39" s="221" t="n">
        <f aca="false">MA39</f>
        <v>11000</v>
      </c>
      <c r="MC39" s="221" t="n">
        <f aca="false">MB39</f>
        <v>11000</v>
      </c>
      <c r="MD39" s="221" t="n">
        <f aca="false">MC39</f>
        <v>11000</v>
      </c>
      <c r="ME39" s="221" t="n">
        <f aca="false">MD39</f>
        <v>11000</v>
      </c>
      <c r="MF39" s="221" t="n">
        <f aca="false">ME39</f>
        <v>11000</v>
      </c>
      <c r="MG39" s="221" t="n">
        <f aca="false">MF39</f>
        <v>11000</v>
      </c>
      <c r="MH39" s="221" t="n">
        <f aca="false">MG39</f>
        <v>11000</v>
      </c>
      <c r="MI39" s="221" t="n">
        <f aca="false">MH39</f>
        <v>11000</v>
      </c>
      <c r="MJ39" s="221" t="n">
        <f aca="false">MI39</f>
        <v>11000</v>
      </c>
      <c r="MK39" s="221" t="n">
        <f aca="false">MJ39</f>
        <v>11000</v>
      </c>
      <c r="ML39" s="221" t="n">
        <f aca="false">MK39</f>
        <v>11000</v>
      </c>
      <c r="MM39" s="221" t="n">
        <f aca="false">ML39</f>
        <v>11000</v>
      </c>
      <c r="MN39" s="221" t="n">
        <f aca="false">MM39</f>
        <v>11000</v>
      </c>
      <c r="MO39" s="221" t="n">
        <f aca="false">MN39</f>
        <v>11000</v>
      </c>
      <c r="MP39" s="221" t="n">
        <f aca="false">MO39</f>
        <v>11000</v>
      </c>
      <c r="MQ39" s="221" t="n">
        <f aca="false">MP39</f>
        <v>11000</v>
      </c>
      <c r="MR39" s="221" t="n">
        <f aca="false">MQ39</f>
        <v>11000</v>
      </c>
      <c r="MS39" s="221" t="n">
        <f aca="false">MR39</f>
        <v>11000</v>
      </c>
      <c r="MT39" s="221" t="n">
        <f aca="false">MS39</f>
        <v>11000</v>
      </c>
      <c r="MU39" s="221" t="n">
        <f aca="false">MT39</f>
        <v>11000</v>
      </c>
      <c r="MV39" s="221" t="n">
        <f aca="false">MU39</f>
        <v>11000</v>
      </c>
      <c r="MW39" s="221" t="n">
        <f aca="false">MV39</f>
        <v>11000</v>
      </c>
      <c r="MX39" s="221" t="n">
        <f aca="false">MW39</f>
        <v>11000</v>
      </c>
      <c r="MY39" s="221" t="n">
        <f aca="false">MX39</f>
        <v>11000</v>
      </c>
      <c r="MZ39" s="221" t="n">
        <f aca="false">MY39</f>
        <v>11000</v>
      </c>
      <c r="NA39" s="221" t="n">
        <f aca="false">MZ39</f>
        <v>11000</v>
      </c>
      <c r="NB39" s="221" t="n">
        <f aca="false">NA39</f>
        <v>11000</v>
      </c>
      <c r="NC39" s="221" t="n">
        <f aca="false">NB39</f>
        <v>11000</v>
      </c>
      <c r="ND39" s="221" t="n">
        <f aca="false">NC39</f>
        <v>11000</v>
      </c>
      <c r="NE39" s="221" t="n">
        <f aca="false">ND39</f>
        <v>11000</v>
      </c>
      <c r="NF39" s="221" t="n">
        <f aca="false">NE39</f>
        <v>11000</v>
      </c>
      <c r="NG39" s="221" t="n">
        <f aca="false">NF39</f>
        <v>11000</v>
      </c>
      <c r="NH39" s="221" t="n">
        <f aca="false">NG39</f>
        <v>11000</v>
      </c>
      <c r="NI39" s="221" t="n">
        <f aca="false">NH39</f>
        <v>11000</v>
      </c>
      <c r="NJ39" s="221" t="n">
        <f aca="false">NI39</f>
        <v>11000</v>
      </c>
      <c r="NK39" s="221" t="n">
        <f aca="false">NJ39</f>
        <v>11000</v>
      </c>
      <c r="NL39" s="221" t="n">
        <f aca="false">NK39</f>
        <v>11000</v>
      </c>
      <c r="NM39" s="221" t="n">
        <f aca="false">NL39</f>
        <v>11000</v>
      </c>
      <c r="NN39" s="221" t="n">
        <f aca="false">NM39</f>
        <v>11000</v>
      </c>
      <c r="NO39" s="221" t="n">
        <f aca="false">NN39</f>
        <v>11000</v>
      </c>
      <c r="NP39" s="221" t="n">
        <f aca="false">NO39</f>
        <v>11000</v>
      </c>
      <c r="NQ39" s="221" t="n">
        <f aca="false">NP39</f>
        <v>11000</v>
      </c>
      <c r="NR39" s="221" t="n">
        <f aca="false">NQ39</f>
        <v>11000</v>
      </c>
      <c r="NS39" s="221" t="n">
        <f aca="false">NR39</f>
        <v>11000</v>
      </c>
      <c r="NT39" s="221" t="n">
        <f aca="false">NS39</f>
        <v>11000</v>
      </c>
      <c r="NU39" s="221" t="n">
        <f aca="false">NT39</f>
        <v>11000</v>
      </c>
      <c r="NV39" s="221" t="n">
        <f aca="false">NU39</f>
        <v>11000</v>
      </c>
      <c r="NW39" s="221" t="n">
        <f aca="false">NV39</f>
        <v>11000</v>
      </c>
      <c r="NX39" s="221" t="n">
        <f aca="false">NW39</f>
        <v>11000</v>
      </c>
      <c r="NY39" s="221" t="n">
        <f aca="false">NX39</f>
        <v>11000</v>
      </c>
      <c r="NZ39" s="221" t="n">
        <f aca="false">NY39</f>
        <v>11000</v>
      </c>
      <c r="OA39" s="221" t="n">
        <f aca="false">NZ39</f>
        <v>11000</v>
      </c>
      <c r="OB39" s="221" t="n">
        <f aca="false">OA39</f>
        <v>11000</v>
      </c>
      <c r="OC39" s="221" t="n">
        <f aca="false">OB39</f>
        <v>11000</v>
      </c>
      <c r="OD39" s="221" t="n">
        <f aca="false">OC39</f>
        <v>11000</v>
      </c>
      <c r="OE39" s="221" t="n">
        <f aca="false">OD39</f>
        <v>11000</v>
      </c>
      <c r="OF39" s="221" t="n">
        <f aca="false">OE39</f>
        <v>11000</v>
      </c>
      <c r="OG39" s="221" t="n">
        <f aca="false">OF39</f>
        <v>11000</v>
      </c>
      <c r="OH39" s="221" t="n">
        <f aca="false">OG39</f>
        <v>11000</v>
      </c>
      <c r="OI39" s="221" t="n">
        <f aca="false">OH39</f>
        <v>11000</v>
      </c>
      <c r="OJ39" s="221" t="n">
        <f aca="false">OI39</f>
        <v>11000</v>
      </c>
      <c r="OK39" s="221" t="n">
        <f aca="false">OJ39</f>
        <v>11000</v>
      </c>
      <c r="OL39" s="221" t="n">
        <f aca="false">OK39</f>
        <v>11000</v>
      </c>
      <c r="OM39" s="221" t="n">
        <f aca="false">OL39</f>
        <v>11000</v>
      </c>
      <c r="ON39" s="221" t="n">
        <f aca="false">OM39</f>
        <v>11000</v>
      </c>
      <c r="OO39" s="221" t="n">
        <f aca="false">ON39</f>
        <v>11000</v>
      </c>
      <c r="OP39" s="221" t="n">
        <f aca="false">OO39</f>
        <v>11000</v>
      </c>
      <c r="OQ39" s="221" t="n">
        <f aca="false">OP39</f>
        <v>11000</v>
      </c>
      <c r="OR39" s="221" t="n">
        <f aca="false">OQ39</f>
        <v>11000</v>
      </c>
      <c r="OS39" s="221" t="n">
        <f aca="false">OR39</f>
        <v>11000</v>
      </c>
      <c r="OT39" s="221" t="n">
        <f aca="false">OS39</f>
        <v>11000</v>
      </c>
      <c r="OU39" s="221" t="n">
        <f aca="false">OT39</f>
        <v>11000</v>
      </c>
      <c r="OV39" s="221" t="n">
        <f aca="false">OU39</f>
        <v>11000</v>
      </c>
      <c r="OW39" s="221" t="n">
        <f aca="false">OV39</f>
        <v>11000</v>
      </c>
      <c r="OX39" s="221" t="n">
        <f aca="false">OW39</f>
        <v>11000</v>
      </c>
      <c r="OY39" s="221" t="n">
        <f aca="false">OX39</f>
        <v>11000</v>
      </c>
      <c r="OZ39" s="221" t="n">
        <f aca="false">OY39</f>
        <v>11000</v>
      </c>
      <c r="PA39" s="221" t="n">
        <f aca="false">OZ39</f>
        <v>11000</v>
      </c>
      <c r="PB39" s="221" t="n">
        <f aca="false">PA39</f>
        <v>11000</v>
      </c>
      <c r="PC39" s="221" t="n">
        <f aca="false">PB39</f>
        <v>11000</v>
      </c>
      <c r="PD39" s="221" t="n">
        <f aca="false">PC39</f>
        <v>11000</v>
      </c>
      <c r="PE39" s="221" t="n">
        <f aca="false">PD39</f>
        <v>11000</v>
      </c>
      <c r="PF39" s="221" t="n">
        <f aca="false">PE39</f>
        <v>11000</v>
      </c>
      <c r="PG39" s="221" t="n">
        <f aca="false">PF39</f>
        <v>11000</v>
      </c>
      <c r="PH39" s="221" t="n">
        <f aca="false">PG39</f>
        <v>11000</v>
      </c>
      <c r="PI39" s="221" t="n">
        <f aca="false">PH39</f>
        <v>11000</v>
      </c>
      <c r="PJ39" s="221" t="n">
        <f aca="false">PI39</f>
        <v>11000</v>
      </c>
      <c r="PK39" s="221" t="n">
        <f aca="false">PJ39</f>
        <v>11000</v>
      </c>
      <c r="PL39" s="221" t="n">
        <f aca="false">PK39</f>
        <v>11000</v>
      </c>
      <c r="PM39" s="221" t="n">
        <f aca="false">PL39</f>
        <v>11000</v>
      </c>
      <c r="PN39" s="221" t="n">
        <f aca="false">PM39</f>
        <v>11000</v>
      </c>
      <c r="PO39" s="221" t="n">
        <f aca="false">PN39</f>
        <v>11000</v>
      </c>
      <c r="PP39" s="221" t="n">
        <f aca="false">PO39</f>
        <v>11000</v>
      </c>
      <c r="PQ39" s="221" t="n">
        <f aca="false">PP39</f>
        <v>11000</v>
      </c>
      <c r="PR39" s="221" t="n">
        <f aca="false">PQ39</f>
        <v>11000</v>
      </c>
      <c r="PS39" s="221" t="n">
        <f aca="false">PR39</f>
        <v>11000</v>
      </c>
      <c r="PT39" s="221" t="n">
        <f aca="false">PS39</f>
        <v>11000</v>
      </c>
      <c r="PU39" s="221" t="n">
        <f aca="false">PT39</f>
        <v>11000</v>
      </c>
      <c r="PV39" s="221" t="n">
        <f aca="false">PU39</f>
        <v>11000</v>
      </c>
      <c r="PW39" s="221" t="n">
        <f aca="false">PV39</f>
        <v>11000</v>
      </c>
      <c r="PX39" s="221" t="n">
        <f aca="false">PW39</f>
        <v>11000</v>
      </c>
      <c r="PY39" s="221" t="n">
        <f aca="false">PX39</f>
        <v>11000</v>
      </c>
      <c r="PZ39" s="221" t="n">
        <f aca="false">PY39</f>
        <v>11000</v>
      </c>
      <c r="QA39" s="221" t="n">
        <f aca="false">PZ39</f>
        <v>11000</v>
      </c>
      <c r="QB39" s="221" t="n">
        <f aca="false">QA39</f>
        <v>11000</v>
      </c>
      <c r="QC39" s="221" t="n">
        <f aca="false">QB39</f>
        <v>11000</v>
      </c>
      <c r="QD39" s="221" t="n">
        <f aca="false">QC39</f>
        <v>11000</v>
      </c>
      <c r="QE39" s="221" t="n">
        <f aca="false">QD39</f>
        <v>11000</v>
      </c>
      <c r="QF39" s="221" t="n">
        <f aca="false">QE39</f>
        <v>11000</v>
      </c>
      <c r="QG39" s="221" t="n">
        <f aca="false">QF39</f>
        <v>11000</v>
      </c>
      <c r="QH39" s="221" t="n">
        <f aca="false">QG39</f>
        <v>11000</v>
      </c>
      <c r="QI39" s="221" t="n">
        <f aca="false">QH39</f>
        <v>11000</v>
      </c>
      <c r="QJ39" s="221" t="n">
        <f aca="false">QI39</f>
        <v>11000</v>
      </c>
      <c r="QK39" s="221" t="n">
        <f aca="false">QJ39</f>
        <v>11000</v>
      </c>
      <c r="QL39" s="221" t="n">
        <f aca="false">QK39</f>
        <v>11000</v>
      </c>
      <c r="QM39" s="221" t="n">
        <f aca="false">QL39</f>
        <v>11000</v>
      </c>
      <c r="QN39" s="221" t="n">
        <f aca="false">QM39</f>
        <v>11000</v>
      </c>
      <c r="QO39" s="221" t="n">
        <f aca="false">QN39</f>
        <v>11000</v>
      </c>
      <c r="QP39" s="221" t="n">
        <f aca="false">QO39</f>
        <v>11000</v>
      </c>
      <c r="QQ39" s="221" t="n">
        <f aca="false">QP39</f>
        <v>11000</v>
      </c>
      <c r="QR39" s="221" t="n">
        <f aca="false">QQ39</f>
        <v>11000</v>
      </c>
      <c r="QS39" s="221" t="n">
        <f aca="false">QR39</f>
        <v>11000</v>
      </c>
      <c r="QT39" s="221" t="n">
        <f aca="false">QS39</f>
        <v>11000</v>
      </c>
      <c r="QU39" s="221" t="n">
        <f aca="false">QT39</f>
        <v>11000</v>
      </c>
      <c r="QV39" s="221" t="n">
        <f aca="false">QU39</f>
        <v>11000</v>
      </c>
      <c r="QW39" s="221" t="n">
        <f aca="false">QV39</f>
        <v>11000</v>
      </c>
      <c r="QX39" s="221" t="n">
        <f aca="false">QW39</f>
        <v>11000</v>
      </c>
      <c r="QY39" s="221" t="n">
        <f aca="false">QX39</f>
        <v>11000</v>
      </c>
      <c r="QZ39" s="221" t="n">
        <f aca="false">QY39</f>
        <v>11000</v>
      </c>
      <c r="RA39" s="221" t="n">
        <f aca="false">QZ39</f>
        <v>11000</v>
      </c>
      <c r="RB39" s="221" t="n">
        <f aca="false">RA39</f>
        <v>11000</v>
      </c>
      <c r="RC39" s="221" t="n">
        <f aca="false">RB39</f>
        <v>11000</v>
      </c>
      <c r="RD39" s="221" t="n">
        <f aca="false">RC39</f>
        <v>11000</v>
      </c>
      <c r="RE39" s="221" t="n">
        <f aca="false">RD39</f>
        <v>11000</v>
      </c>
      <c r="RF39" s="221" t="n">
        <f aca="false">RE39</f>
        <v>11000</v>
      </c>
      <c r="RG39" s="221" t="n">
        <f aca="false">RF39</f>
        <v>11000</v>
      </c>
      <c r="RH39" s="221" t="n">
        <f aca="false">RG39</f>
        <v>11000</v>
      </c>
    </row>
    <row r="40" customFormat="false" ht="15.75" hidden="false" customHeight="true" outlineLevel="0" collapsed="false">
      <c r="B40" s="219" t="s">
        <v>194</v>
      </c>
      <c r="E40" s="76" t="n">
        <f aca="false">SUM(H40:AQ40)</f>
        <v>2823342.8</v>
      </c>
      <c r="H40" s="64" t="n">
        <f aca="false">SUM(AS40:BD40)</f>
        <v>2823342.8</v>
      </c>
      <c r="I40" s="64" t="n">
        <f aca="false">SUM(BE40:BP40)</f>
        <v>0</v>
      </c>
      <c r="J40" s="64" t="n">
        <f aca="false">SUM(BQ40:CB40)</f>
        <v>0</v>
      </c>
      <c r="K40" s="64" t="n">
        <f aca="false">SUM(CC40:CN40)</f>
        <v>0</v>
      </c>
      <c r="L40" s="64" t="n">
        <f aca="false">SUM(CO40:CZ40)</f>
        <v>0</v>
      </c>
      <c r="M40" s="64" t="n">
        <f aca="false">SUM(DA40:DL40)</f>
        <v>0</v>
      </c>
      <c r="N40" s="64" t="n">
        <f aca="false">SUM(DM40:DX40)</f>
        <v>0</v>
      </c>
      <c r="O40" s="64" t="n">
        <f aca="false">SUM(DY40:EJ40)</f>
        <v>0</v>
      </c>
      <c r="P40" s="64" t="n">
        <f aca="false">SUM(EK40:EV40)</f>
        <v>0</v>
      </c>
      <c r="Q40" s="64" t="n">
        <f aca="false">SUM(EW40:FH40)</f>
        <v>0</v>
      </c>
      <c r="R40" s="64" t="n">
        <f aca="false">SUM(FI40:FT40)</f>
        <v>0</v>
      </c>
      <c r="S40" s="64" t="n">
        <f aca="false">SUM(FU40:GF40)</f>
        <v>0</v>
      </c>
      <c r="T40" s="64" t="n">
        <f aca="false">SUM(GG40:GR40)</f>
        <v>0</v>
      </c>
      <c r="U40" s="64" t="n">
        <f aca="false">SUM(GS40:HD40)</f>
        <v>0</v>
      </c>
      <c r="V40" s="64" t="n">
        <f aca="false">SUM(HE40:HP40)</f>
        <v>0</v>
      </c>
      <c r="W40" s="64" t="n">
        <f aca="false">SUM(HQ40:IB40)</f>
        <v>0</v>
      </c>
      <c r="X40" s="64" t="n">
        <f aca="false">SUM(IC40:IN40)</f>
        <v>0</v>
      </c>
      <c r="Y40" s="64" t="n">
        <f aca="false">SUM(IO40:IZ40)</f>
        <v>0</v>
      </c>
      <c r="Z40" s="64" t="n">
        <f aca="false">SUM(JA40:JL40)</f>
        <v>0</v>
      </c>
      <c r="AA40" s="64" t="n">
        <f aca="false">SUM(JM40:JX40)</f>
        <v>0</v>
      </c>
      <c r="AB40" s="64" t="n">
        <f aca="false">SUM(JY40:KJ40)</f>
        <v>0</v>
      </c>
      <c r="AC40" s="64" t="n">
        <f aca="false">SUM(KK40:KV40)</f>
        <v>0</v>
      </c>
      <c r="AD40" s="64" t="n">
        <f aca="false">SUM(KW40:LH40)</f>
        <v>0</v>
      </c>
      <c r="AE40" s="64" t="n">
        <f aca="false">SUM(LI40:LT40)</f>
        <v>0</v>
      </c>
      <c r="AF40" s="64" t="n">
        <f aca="false">SUM(LU40:MF40)</f>
        <v>0</v>
      </c>
      <c r="AG40" s="64" t="n">
        <f aca="false">SUM(MG40:MR40)</f>
        <v>0</v>
      </c>
      <c r="AH40" s="64" t="n">
        <f aca="false">SUM(MS40:ND40)</f>
        <v>0</v>
      </c>
      <c r="AI40" s="64" t="n">
        <f aca="false">SUM(NE40:NP40)</f>
        <v>0</v>
      </c>
      <c r="AJ40" s="64" t="n">
        <f aca="false">SUM(NQ40:OB40)</f>
        <v>0</v>
      </c>
      <c r="AK40" s="64" t="n">
        <f aca="false">SUM(OC40:ON40)</f>
        <v>0</v>
      </c>
      <c r="AL40" s="64" t="n">
        <f aca="false">SUM(OO40:OZ40)</f>
        <v>0</v>
      </c>
      <c r="AM40" s="64" t="n">
        <f aca="false">SUM(PA40:PL40)</f>
        <v>0</v>
      </c>
      <c r="AN40" s="64" t="n">
        <f aca="false">SUM(PM40:PX40)</f>
        <v>0</v>
      </c>
      <c r="AO40" s="64" t="n">
        <f aca="false">SUM(PY40:QJ40)</f>
        <v>0</v>
      </c>
      <c r="AP40" s="64" t="n">
        <f aca="false">SUM(QK40:QV40)</f>
        <v>0</v>
      </c>
      <c r="AQ40" s="64" t="n">
        <f aca="false">SUM(QW40:RH40)</f>
        <v>0</v>
      </c>
      <c r="AR40" s="64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 t="n">
        <v>2823342.8</v>
      </c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  <c r="GE40" s="221"/>
      <c r="GF40" s="221"/>
      <c r="GG40" s="221"/>
      <c r="GH40" s="221"/>
      <c r="GI40" s="221"/>
      <c r="GJ40" s="221"/>
      <c r="GK40" s="221"/>
      <c r="GL40" s="221"/>
      <c r="GM40" s="221"/>
      <c r="GN40" s="221"/>
      <c r="GO40" s="221"/>
      <c r="GP40" s="221"/>
      <c r="GQ40" s="221"/>
      <c r="GR40" s="221"/>
      <c r="GS40" s="221"/>
      <c r="GT40" s="221"/>
      <c r="GU40" s="221"/>
      <c r="GV40" s="221"/>
      <c r="GW40" s="221"/>
      <c r="GX40" s="221"/>
      <c r="GY40" s="221"/>
      <c r="GZ40" s="221"/>
      <c r="HA40" s="221"/>
      <c r="HB40" s="221"/>
      <c r="HC40" s="221"/>
      <c r="HD40" s="221"/>
      <c r="HE40" s="221"/>
      <c r="HF40" s="221"/>
      <c r="HG40" s="221"/>
      <c r="HH40" s="221"/>
      <c r="HI40" s="221"/>
      <c r="HJ40" s="221"/>
      <c r="HK40" s="221"/>
      <c r="HL40" s="221"/>
      <c r="HM40" s="221"/>
      <c r="HN40" s="221"/>
      <c r="HO40" s="221"/>
      <c r="HP40" s="221"/>
      <c r="HQ40" s="221"/>
      <c r="HR40" s="221"/>
      <c r="HS40" s="221"/>
      <c r="HT40" s="221"/>
      <c r="HU40" s="221"/>
      <c r="HV40" s="221"/>
      <c r="HW40" s="221"/>
      <c r="HX40" s="221"/>
      <c r="HY40" s="221"/>
      <c r="HZ40" s="221"/>
      <c r="IA40" s="221"/>
      <c r="IB40" s="221"/>
      <c r="IC40" s="221"/>
      <c r="ID40" s="221"/>
      <c r="IE40" s="221"/>
      <c r="IF40" s="221"/>
      <c r="IG40" s="221"/>
      <c r="IH40" s="221"/>
      <c r="II40" s="221"/>
      <c r="IJ40" s="221"/>
      <c r="IK40" s="221"/>
      <c r="IL40" s="221"/>
      <c r="IM40" s="221"/>
      <c r="IN40" s="221"/>
      <c r="IO40" s="221"/>
      <c r="IP40" s="221"/>
      <c r="IQ40" s="221"/>
      <c r="IR40" s="221"/>
      <c r="IS40" s="221"/>
      <c r="IT40" s="221"/>
      <c r="IU40" s="221"/>
      <c r="IV40" s="221"/>
      <c r="IW40" s="221"/>
      <c r="IX40" s="221"/>
      <c r="IY40" s="221"/>
      <c r="IZ40" s="221"/>
      <c r="JA40" s="221"/>
      <c r="JB40" s="221"/>
      <c r="JC40" s="221"/>
      <c r="JD40" s="221"/>
      <c r="JE40" s="221"/>
      <c r="JF40" s="221"/>
      <c r="JG40" s="221"/>
      <c r="JH40" s="221"/>
      <c r="JI40" s="221"/>
      <c r="JJ40" s="221"/>
      <c r="JK40" s="221"/>
      <c r="JL40" s="221"/>
      <c r="JM40" s="221"/>
      <c r="JN40" s="221"/>
      <c r="JO40" s="221"/>
      <c r="JP40" s="221"/>
      <c r="JQ40" s="221"/>
      <c r="JR40" s="221"/>
      <c r="JS40" s="221"/>
      <c r="JT40" s="221"/>
      <c r="JU40" s="221"/>
      <c r="JV40" s="221"/>
      <c r="JW40" s="221"/>
      <c r="JX40" s="221"/>
      <c r="JY40" s="221"/>
      <c r="JZ40" s="221"/>
      <c r="KA40" s="221"/>
      <c r="KB40" s="221"/>
      <c r="KC40" s="221"/>
      <c r="KD40" s="221"/>
      <c r="KE40" s="221"/>
      <c r="KF40" s="221"/>
      <c r="KG40" s="221"/>
      <c r="KH40" s="221"/>
      <c r="KI40" s="221"/>
      <c r="KJ40" s="221"/>
      <c r="KK40" s="221"/>
      <c r="KL40" s="221"/>
      <c r="KM40" s="221"/>
      <c r="KN40" s="221"/>
      <c r="KO40" s="221"/>
      <c r="KP40" s="221"/>
      <c r="KQ40" s="221"/>
      <c r="KR40" s="221"/>
      <c r="KS40" s="221"/>
      <c r="KT40" s="221"/>
      <c r="KU40" s="221"/>
      <c r="KV40" s="221"/>
      <c r="KW40" s="221"/>
      <c r="KX40" s="221"/>
      <c r="KY40" s="221"/>
      <c r="KZ40" s="221"/>
      <c r="LA40" s="221"/>
      <c r="LB40" s="221"/>
      <c r="LC40" s="221"/>
      <c r="LD40" s="221"/>
      <c r="LE40" s="221"/>
      <c r="LF40" s="221"/>
      <c r="LG40" s="221"/>
      <c r="LH40" s="221"/>
      <c r="LI40" s="221"/>
      <c r="LJ40" s="221"/>
      <c r="LK40" s="221"/>
      <c r="LL40" s="221"/>
      <c r="LM40" s="221"/>
      <c r="LN40" s="221"/>
      <c r="LO40" s="221"/>
      <c r="LP40" s="221"/>
      <c r="LQ40" s="221"/>
      <c r="LR40" s="221"/>
      <c r="LS40" s="221"/>
      <c r="LT40" s="221"/>
      <c r="LU40" s="221"/>
      <c r="LV40" s="221"/>
      <c r="LW40" s="221"/>
      <c r="LX40" s="221"/>
      <c r="LY40" s="221"/>
      <c r="LZ40" s="221"/>
      <c r="MA40" s="221"/>
      <c r="MB40" s="221"/>
      <c r="MC40" s="221"/>
      <c r="MD40" s="221"/>
      <c r="ME40" s="221"/>
      <c r="MF40" s="221"/>
      <c r="MG40" s="221"/>
      <c r="MH40" s="221"/>
      <c r="MI40" s="221"/>
      <c r="MJ40" s="221"/>
      <c r="MK40" s="221"/>
      <c r="ML40" s="221"/>
      <c r="MM40" s="221"/>
      <c r="MN40" s="221"/>
      <c r="MO40" s="221"/>
      <c r="MP40" s="221"/>
      <c r="MQ40" s="221"/>
      <c r="MR40" s="221"/>
      <c r="MS40" s="221"/>
      <c r="MT40" s="221"/>
      <c r="MU40" s="221"/>
      <c r="MV40" s="221"/>
      <c r="MW40" s="221"/>
      <c r="MX40" s="221"/>
      <c r="MY40" s="221"/>
      <c r="MZ40" s="221"/>
      <c r="NA40" s="221"/>
      <c r="NB40" s="221"/>
      <c r="NC40" s="221"/>
      <c r="ND40" s="221"/>
      <c r="NE40" s="221"/>
      <c r="NF40" s="221"/>
      <c r="NG40" s="221"/>
      <c r="NH40" s="221"/>
      <c r="NI40" s="221"/>
      <c r="NJ40" s="221"/>
      <c r="NK40" s="221"/>
      <c r="NL40" s="221"/>
      <c r="NM40" s="221"/>
      <c r="NN40" s="221"/>
      <c r="NO40" s="221"/>
      <c r="NP40" s="221"/>
      <c r="NQ40" s="221"/>
      <c r="NR40" s="221"/>
      <c r="NS40" s="221"/>
      <c r="NT40" s="221"/>
      <c r="NU40" s="221"/>
      <c r="NV40" s="221"/>
      <c r="NW40" s="221"/>
      <c r="NX40" s="221"/>
      <c r="NY40" s="221"/>
      <c r="NZ40" s="221"/>
      <c r="OA40" s="221"/>
      <c r="OB40" s="221"/>
      <c r="OC40" s="221"/>
      <c r="OD40" s="221"/>
      <c r="OE40" s="221"/>
      <c r="OF40" s="221"/>
      <c r="OG40" s="221"/>
      <c r="OH40" s="221"/>
      <c r="OI40" s="221"/>
      <c r="OJ40" s="221"/>
      <c r="OK40" s="221"/>
      <c r="OL40" s="221"/>
      <c r="OM40" s="221"/>
      <c r="ON40" s="221"/>
      <c r="OO40" s="221"/>
      <c r="OP40" s="221"/>
      <c r="OQ40" s="221"/>
      <c r="OR40" s="221"/>
      <c r="OS40" s="221"/>
      <c r="OT40" s="221"/>
      <c r="OU40" s="221"/>
      <c r="OV40" s="221"/>
      <c r="OW40" s="221"/>
      <c r="OX40" s="221"/>
      <c r="OY40" s="221"/>
      <c r="OZ40" s="221"/>
      <c r="PA40" s="221"/>
      <c r="PB40" s="221"/>
      <c r="PC40" s="221"/>
      <c r="PD40" s="221"/>
      <c r="PE40" s="221"/>
      <c r="PF40" s="221"/>
      <c r="PG40" s="221"/>
      <c r="PH40" s="221"/>
      <c r="PI40" s="221"/>
      <c r="PJ40" s="221"/>
      <c r="PK40" s="221"/>
      <c r="PL40" s="221"/>
      <c r="PM40" s="221"/>
      <c r="PN40" s="221"/>
      <c r="PO40" s="221"/>
      <c r="PP40" s="221"/>
      <c r="PQ40" s="221"/>
      <c r="PR40" s="221"/>
      <c r="PS40" s="221"/>
      <c r="PT40" s="221"/>
      <c r="PU40" s="221"/>
      <c r="PV40" s="221"/>
      <c r="PW40" s="221"/>
      <c r="PX40" s="221"/>
      <c r="PY40" s="221"/>
      <c r="PZ40" s="221"/>
      <c r="QA40" s="221"/>
      <c r="QB40" s="221"/>
      <c r="QC40" s="221"/>
      <c r="QD40" s="221"/>
      <c r="QE40" s="221"/>
      <c r="QF40" s="221"/>
      <c r="QG40" s="221"/>
      <c r="QH40" s="221"/>
      <c r="QI40" s="221"/>
      <c r="QJ40" s="221"/>
      <c r="QK40" s="221"/>
      <c r="QL40" s="221"/>
      <c r="QM40" s="221"/>
      <c r="QN40" s="221"/>
      <c r="QO40" s="221"/>
      <c r="QP40" s="221"/>
      <c r="QQ40" s="221"/>
      <c r="QR40" s="221"/>
      <c r="QS40" s="221"/>
      <c r="QT40" s="221"/>
      <c r="QU40" s="221"/>
      <c r="QV40" s="221"/>
      <c r="QW40" s="221"/>
      <c r="QX40" s="221"/>
      <c r="QY40" s="221"/>
      <c r="QZ40" s="221"/>
      <c r="RA40" s="221"/>
      <c r="RB40" s="221"/>
      <c r="RC40" s="221"/>
      <c r="RD40" s="221"/>
      <c r="RE40" s="221"/>
      <c r="RF40" s="221"/>
      <c r="RG40" s="221"/>
      <c r="RH40" s="221"/>
    </row>
    <row r="41" customFormat="false" ht="15.75" hidden="false" customHeight="true" outlineLevel="0" collapsed="false">
      <c r="B41" s="219" t="s">
        <v>195</v>
      </c>
      <c r="C41" s="233" t="n">
        <v>0.005</v>
      </c>
      <c r="E41" s="76" t="n">
        <f aca="false">SUM(H41:AQ41)</f>
        <v>12342177.2324</v>
      </c>
      <c r="H41" s="64" t="n">
        <f aca="false">SUM(AS41:BD41)</f>
        <v>0</v>
      </c>
      <c r="I41" s="64" t="n">
        <f aca="false">SUM(BE41:BP41)</f>
        <v>0</v>
      </c>
      <c r="J41" s="64" t="n">
        <f aca="false">SUM(BQ41:CB41)</f>
        <v>86145.3554</v>
      </c>
      <c r="K41" s="64" t="n">
        <f aca="false">SUM(CC41:CN41)</f>
        <v>0</v>
      </c>
      <c r="L41" s="64" t="n">
        <f aca="false">SUM(CO41:CZ41)</f>
        <v>0</v>
      </c>
      <c r="M41" s="64" t="n">
        <f aca="false">SUM(DA41:DL41)</f>
        <v>395355.867</v>
      </c>
      <c r="N41" s="64" t="n">
        <f aca="false">SUM(DM41:DX41)</f>
        <v>395355.867</v>
      </c>
      <c r="O41" s="64" t="n">
        <f aca="false">SUM(DY41:EJ41)</f>
        <v>395355.867</v>
      </c>
      <c r="P41" s="64" t="n">
        <f aca="false">SUM(EK41:EV41)</f>
        <v>395355.867</v>
      </c>
      <c r="Q41" s="64" t="n">
        <f aca="false">SUM(EW41:FH41)</f>
        <v>395355.867</v>
      </c>
      <c r="R41" s="64" t="n">
        <f aca="false">SUM(FI41:FT41)</f>
        <v>395355.867</v>
      </c>
      <c r="S41" s="64" t="n">
        <f aca="false">SUM(FU41:GF41)</f>
        <v>395355.867</v>
      </c>
      <c r="T41" s="64" t="n">
        <f aca="false">SUM(GG41:GR41)</f>
        <v>395355.867</v>
      </c>
      <c r="U41" s="64" t="n">
        <f aca="false">SUM(GS41:HD41)</f>
        <v>395355.867</v>
      </c>
      <c r="V41" s="64" t="n">
        <f aca="false">SUM(HE41:HP41)</f>
        <v>395355.867</v>
      </c>
      <c r="W41" s="64" t="n">
        <f aca="false">SUM(HQ41:IB41)</f>
        <v>395355.867</v>
      </c>
      <c r="X41" s="64" t="n">
        <f aca="false">SUM(IC41:IN41)</f>
        <v>395355.867</v>
      </c>
      <c r="Y41" s="64" t="n">
        <f aca="false">SUM(IO41:IZ41)</f>
        <v>395355.867</v>
      </c>
      <c r="Z41" s="64" t="n">
        <f aca="false">SUM(JA41:JL41)</f>
        <v>395355.867</v>
      </c>
      <c r="AA41" s="64" t="n">
        <f aca="false">SUM(JM41:JX41)</f>
        <v>395355.867</v>
      </c>
      <c r="AB41" s="64" t="n">
        <f aca="false">SUM(JY41:KJ41)</f>
        <v>395355.867</v>
      </c>
      <c r="AC41" s="64" t="n">
        <f aca="false">SUM(KK41:KV41)</f>
        <v>395355.867</v>
      </c>
      <c r="AD41" s="64" t="n">
        <f aca="false">SUM(KW41:LH41)</f>
        <v>395355.867</v>
      </c>
      <c r="AE41" s="64" t="n">
        <f aca="false">SUM(LI41:LT41)</f>
        <v>395355.867</v>
      </c>
      <c r="AF41" s="64" t="n">
        <f aca="false">SUM(LU41:MF41)</f>
        <v>395355.867</v>
      </c>
      <c r="AG41" s="64" t="n">
        <f aca="false">SUM(MG41:MR41)</f>
        <v>395355.867</v>
      </c>
      <c r="AH41" s="64" t="n">
        <f aca="false">SUM(MS41:ND41)</f>
        <v>395355.867</v>
      </c>
      <c r="AI41" s="64" t="n">
        <f aca="false">SUM(NE41:NP41)</f>
        <v>395355.867</v>
      </c>
      <c r="AJ41" s="64" t="n">
        <f aca="false">SUM(NQ41:OB41)</f>
        <v>395355.867</v>
      </c>
      <c r="AK41" s="64" t="n">
        <f aca="false">SUM(OC41:ON41)</f>
        <v>395355.867</v>
      </c>
      <c r="AL41" s="64" t="n">
        <f aca="false">SUM(OO41:OZ41)</f>
        <v>395355.867</v>
      </c>
      <c r="AM41" s="64" t="n">
        <f aca="false">SUM(PA41:PL41)</f>
        <v>395355.867</v>
      </c>
      <c r="AN41" s="64" t="n">
        <f aca="false">SUM(PM41:PX41)</f>
        <v>395355.867</v>
      </c>
      <c r="AO41" s="64" t="n">
        <f aca="false">SUM(PY41:QJ41)</f>
        <v>395355.867</v>
      </c>
      <c r="AP41" s="64" t="n">
        <f aca="false">SUM(QK41:QV41)</f>
        <v>395355.867</v>
      </c>
      <c r="AQ41" s="64" t="n">
        <f aca="false">SUM(QW41:RH41)</f>
        <v>395355.867</v>
      </c>
      <c r="AR41" s="64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 t="n">
        <f aca="false">('Premissas Receita'!H8 + 'Premissas Receita'!H9) * $C$41</f>
        <v>0</v>
      </c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 t="n">
        <f aca="false">('Premissas Receita'!I8 + 'Premissas Receita'!I9) * $C$41</f>
        <v>86145.3554</v>
      </c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 t="n">
        <f aca="false">('Premissas Receita'!J8 + 'Premissas Receita'!J9) * $C$41</f>
        <v>0</v>
      </c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 t="n">
        <f aca="false">('Premissas Receita'!K8 + 'Premissas Receita'!K9) * $C$41</f>
        <v>0</v>
      </c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 t="n">
        <f aca="false">('Premissas Receita'!L8 + 'Premissas Receita'!L9) * $C$41</f>
        <v>395355.867</v>
      </c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 t="n">
        <f aca="false">('Premissas Receita'!M8 + 'Premissas Receita'!M9) * $C$41</f>
        <v>395355.867</v>
      </c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 t="n">
        <f aca="false">('Premissas Receita'!N8 + 'Premissas Receita'!N9) * $C$41</f>
        <v>395355.867</v>
      </c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 t="n">
        <f aca="false">('Premissas Receita'!O8 + 'Premissas Receita'!O9) * $C$41</f>
        <v>395355.867</v>
      </c>
      <c r="EL41" s="215"/>
      <c r="EM41" s="215"/>
      <c r="EN41" s="215"/>
      <c r="EO41" s="215"/>
      <c r="EP41" s="215"/>
      <c r="EQ41" s="215"/>
      <c r="ER41" s="215"/>
      <c r="ES41" s="215"/>
      <c r="ET41" s="215"/>
      <c r="EU41" s="215"/>
      <c r="EV41" s="215"/>
      <c r="EW41" s="215" t="n">
        <f aca="false">('Premissas Receita'!P8 + 'Premissas Receita'!P9) * $C$41</f>
        <v>395355.867</v>
      </c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 t="n">
        <f aca="false">('Premissas Receita'!Q8 + 'Premissas Receita'!Q9) * $C$41</f>
        <v>395355.867</v>
      </c>
      <c r="FJ41" s="215"/>
      <c r="FK41" s="215"/>
      <c r="FL41" s="215"/>
      <c r="FM41" s="215"/>
      <c r="FN41" s="215"/>
      <c r="FO41" s="215"/>
      <c r="FP41" s="215"/>
      <c r="FQ41" s="215"/>
      <c r="FR41" s="215"/>
      <c r="FS41" s="215"/>
      <c r="FT41" s="215"/>
      <c r="FU41" s="215" t="n">
        <f aca="false">('Premissas Receita'!R8 + 'Premissas Receita'!R9) * $C$41</f>
        <v>395355.867</v>
      </c>
      <c r="FV41" s="215"/>
      <c r="FW41" s="215"/>
      <c r="FX41" s="215"/>
      <c r="FY41" s="215"/>
      <c r="FZ41" s="215"/>
      <c r="GA41" s="215"/>
      <c r="GB41" s="215"/>
      <c r="GC41" s="215"/>
      <c r="GD41" s="215"/>
      <c r="GE41" s="215"/>
      <c r="GF41" s="215"/>
      <c r="GG41" s="215" t="n">
        <f aca="false">('Premissas Receita'!S8 + 'Premissas Receita'!S9) * $C$41</f>
        <v>395355.867</v>
      </c>
      <c r="GH41" s="215"/>
      <c r="GI41" s="215"/>
      <c r="GJ41" s="215"/>
      <c r="GK41" s="215"/>
      <c r="GL41" s="215"/>
      <c r="GM41" s="215"/>
      <c r="GN41" s="215"/>
      <c r="GO41" s="215"/>
      <c r="GP41" s="215"/>
      <c r="GQ41" s="215"/>
      <c r="GR41" s="215"/>
      <c r="GS41" s="215" t="n">
        <f aca="false">('Premissas Receita'!T8 + 'Premissas Receita'!T9) * $C$41</f>
        <v>395355.867</v>
      </c>
      <c r="GT41" s="215"/>
      <c r="GU41" s="215"/>
      <c r="GV41" s="215"/>
      <c r="GW41" s="215"/>
      <c r="GX41" s="215"/>
      <c r="GY41" s="215"/>
      <c r="GZ41" s="215"/>
      <c r="HA41" s="215"/>
      <c r="HB41" s="215"/>
      <c r="HC41" s="215"/>
      <c r="HD41" s="215"/>
      <c r="HE41" s="215" t="n">
        <f aca="false">('Premissas Receita'!U8 + 'Premissas Receita'!U9) * $C$41</f>
        <v>395355.867</v>
      </c>
      <c r="HF41" s="215"/>
      <c r="HG41" s="215"/>
      <c r="HH41" s="215"/>
      <c r="HI41" s="215"/>
      <c r="HJ41" s="215"/>
      <c r="HK41" s="215"/>
      <c r="HL41" s="215"/>
      <c r="HM41" s="215"/>
      <c r="HN41" s="215"/>
      <c r="HO41" s="215"/>
      <c r="HP41" s="215"/>
      <c r="HQ41" s="215" t="n">
        <f aca="false">('Premissas Receita'!V8 + 'Premissas Receita'!V9) * $C$41</f>
        <v>395355.867</v>
      </c>
      <c r="HR41" s="215"/>
      <c r="HS41" s="215"/>
      <c r="HT41" s="215"/>
      <c r="HU41" s="215"/>
      <c r="HV41" s="215"/>
      <c r="HW41" s="215"/>
      <c r="HX41" s="215"/>
      <c r="HY41" s="215"/>
      <c r="HZ41" s="215"/>
      <c r="IA41" s="215"/>
      <c r="IB41" s="215"/>
      <c r="IC41" s="215" t="n">
        <f aca="false">('Premissas Receita'!W8 + 'Premissas Receita'!W9) * $C$41</f>
        <v>395355.867</v>
      </c>
      <c r="ID41" s="215"/>
      <c r="IE41" s="215"/>
      <c r="IF41" s="215"/>
      <c r="IG41" s="215"/>
      <c r="IH41" s="215"/>
      <c r="II41" s="215"/>
      <c r="IJ41" s="215"/>
      <c r="IK41" s="215"/>
      <c r="IL41" s="215"/>
      <c r="IM41" s="215"/>
      <c r="IN41" s="215"/>
      <c r="IO41" s="215" t="n">
        <f aca="false">('Premissas Receita'!X8 + 'Premissas Receita'!X9) * $C$41</f>
        <v>395355.867</v>
      </c>
      <c r="IP41" s="215"/>
      <c r="IQ41" s="215"/>
      <c r="IR41" s="215"/>
      <c r="IS41" s="215"/>
      <c r="IT41" s="215"/>
      <c r="IU41" s="215"/>
      <c r="IV41" s="215"/>
      <c r="IW41" s="215"/>
      <c r="IX41" s="215"/>
      <c r="IY41" s="215"/>
      <c r="IZ41" s="215"/>
      <c r="JA41" s="215" t="n">
        <f aca="false">('Premissas Receita'!Y8 + 'Premissas Receita'!Y9) * $C$41</f>
        <v>395355.867</v>
      </c>
      <c r="JB41" s="215"/>
      <c r="JC41" s="215"/>
      <c r="JD41" s="215"/>
      <c r="JE41" s="215"/>
      <c r="JF41" s="215"/>
      <c r="JG41" s="215"/>
      <c r="JH41" s="215"/>
      <c r="JI41" s="215"/>
      <c r="JJ41" s="215"/>
      <c r="JK41" s="215"/>
      <c r="JL41" s="215"/>
      <c r="JM41" s="215" t="n">
        <f aca="false">('Premissas Receita'!Z8 + 'Premissas Receita'!Z9) * $C$41</f>
        <v>395355.867</v>
      </c>
      <c r="JN41" s="215"/>
      <c r="JO41" s="215"/>
      <c r="JP41" s="215"/>
      <c r="JQ41" s="215"/>
      <c r="JR41" s="215"/>
      <c r="JS41" s="215"/>
      <c r="JT41" s="215"/>
      <c r="JU41" s="215"/>
      <c r="JV41" s="215"/>
      <c r="JW41" s="215"/>
      <c r="JX41" s="215"/>
      <c r="JY41" s="215" t="n">
        <f aca="false">('Premissas Receita'!AA8 + 'Premissas Receita'!AA9) * $C$41</f>
        <v>395355.867</v>
      </c>
      <c r="JZ41" s="215"/>
      <c r="KA41" s="215"/>
      <c r="KB41" s="215"/>
      <c r="KC41" s="215"/>
      <c r="KD41" s="215"/>
      <c r="KE41" s="215"/>
      <c r="KF41" s="215"/>
      <c r="KG41" s="215"/>
      <c r="KH41" s="215"/>
      <c r="KI41" s="215"/>
      <c r="KJ41" s="215"/>
      <c r="KK41" s="215" t="n">
        <f aca="false">('Premissas Receita'!AB8 + 'Premissas Receita'!AB9) * $C$41</f>
        <v>395355.867</v>
      </c>
      <c r="KL41" s="215"/>
      <c r="KM41" s="215"/>
      <c r="KN41" s="215"/>
      <c r="KO41" s="215"/>
      <c r="KP41" s="215"/>
      <c r="KQ41" s="215"/>
      <c r="KR41" s="215"/>
      <c r="KS41" s="215"/>
      <c r="KT41" s="215"/>
      <c r="KU41" s="215"/>
      <c r="KV41" s="215"/>
      <c r="KW41" s="215" t="n">
        <f aca="false">('Premissas Receita'!AC8 + 'Premissas Receita'!AC9) * $C$41</f>
        <v>395355.867</v>
      </c>
      <c r="KX41" s="215"/>
      <c r="KY41" s="215"/>
      <c r="KZ41" s="215"/>
      <c r="LA41" s="215"/>
      <c r="LB41" s="215"/>
      <c r="LC41" s="215"/>
      <c r="LD41" s="215"/>
      <c r="LE41" s="215"/>
      <c r="LF41" s="215"/>
      <c r="LG41" s="215"/>
      <c r="LH41" s="215"/>
      <c r="LI41" s="215" t="n">
        <f aca="false">('Premissas Receita'!AD8 + 'Premissas Receita'!AD9) * $C$41</f>
        <v>395355.867</v>
      </c>
      <c r="LJ41" s="215"/>
      <c r="LK41" s="215"/>
      <c r="LL41" s="215"/>
      <c r="LM41" s="215"/>
      <c r="LN41" s="215"/>
      <c r="LO41" s="215"/>
      <c r="LP41" s="215"/>
      <c r="LQ41" s="215"/>
      <c r="LR41" s="215"/>
      <c r="LS41" s="215"/>
      <c r="LT41" s="215"/>
      <c r="LU41" s="215" t="n">
        <f aca="false">('Premissas Receita'!AE8 + 'Premissas Receita'!AE9) * $C$41</f>
        <v>395355.867</v>
      </c>
      <c r="LV41" s="215"/>
      <c r="LW41" s="215"/>
      <c r="LX41" s="215"/>
      <c r="LY41" s="215"/>
      <c r="LZ41" s="215"/>
      <c r="MA41" s="215"/>
      <c r="MB41" s="215"/>
      <c r="MC41" s="215"/>
      <c r="MD41" s="215"/>
      <c r="ME41" s="215"/>
      <c r="MF41" s="215"/>
      <c r="MG41" s="215" t="n">
        <f aca="false">('Premissas Receita'!AF8 + 'Premissas Receita'!AF9) * $C$41</f>
        <v>395355.867</v>
      </c>
      <c r="MH41" s="215"/>
      <c r="MI41" s="215"/>
      <c r="MJ41" s="215"/>
      <c r="MK41" s="215"/>
      <c r="ML41" s="215"/>
      <c r="MM41" s="215"/>
      <c r="MN41" s="215"/>
      <c r="MO41" s="215"/>
      <c r="MP41" s="215"/>
      <c r="MQ41" s="215"/>
      <c r="MR41" s="215"/>
      <c r="MS41" s="215" t="n">
        <f aca="false">('Premissas Receita'!AG8 + 'Premissas Receita'!AG9) * $C$41</f>
        <v>395355.867</v>
      </c>
      <c r="MT41" s="215"/>
      <c r="MU41" s="215"/>
      <c r="MV41" s="215"/>
      <c r="MW41" s="215"/>
      <c r="MX41" s="215"/>
      <c r="MY41" s="215"/>
      <c r="MZ41" s="215"/>
      <c r="NA41" s="215"/>
      <c r="NB41" s="215"/>
      <c r="NC41" s="215"/>
      <c r="ND41" s="215"/>
      <c r="NE41" s="215" t="n">
        <f aca="false">('Premissas Receita'!AH8 + 'Premissas Receita'!AH9) * $C$41</f>
        <v>395355.867</v>
      </c>
      <c r="NF41" s="215"/>
      <c r="NG41" s="215"/>
      <c r="NH41" s="215"/>
      <c r="NI41" s="215"/>
      <c r="NJ41" s="215"/>
      <c r="NK41" s="215"/>
      <c r="NL41" s="215"/>
      <c r="NM41" s="215"/>
      <c r="NN41" s="215"/>
      <c r="NO41" s="215"/>
      <c r="NP41" s="215"/>
      <c r="NQ41" s="215" t="n">
        <f aca="false">('Premissas Receita'!AI8 + 'Premissas Receita'!AI9) * $C$41</f>
        <v>395355.867</v>
      </c>
      <c r="NR41" s="215"/>
      <c r="NS41" s="215"/>
      <c r="NT41" s="215"/>
      <c r="NU41" s="215"/>
      <c r="NV41" s="215"/>
      <c r="NW41" s="215"/>
      <c r="NX41" s="215"/>
      <c r="NY41" s="215"/>
      <c r="NZ41" s="215"/>
      <c r="OA41" s="215"/>
      <c r="OB41" s="215"/>
      <c r="OC41" s="215" t="n">
        <f aca="false">('Premissas Receita'!AJ8 + 'Premissas Receita'!AJ9) * $C$41</f>
        <v>395355.867</v>
      </c>
      <c r="OD41" s="215"/>
      <c r="OE41" s="215"/>
      <c r="OF41" s="215"/>
      <c r="OG41" s="215"/>
      <c r="OH41" s="215"/>
      <c r="OI41" s="215"/>
      <c r="OJ41" s="215"/>
      <c r="OK41" s="215"/>
      <c r="OL41" s="215"/>
      <c r="OM41" s="215"/>
      <c r="ON41" s="215"/>
      <c r="OO41" s="215" t="n">
        <f aca="false">('Premissas Receita'!AK8 + 'Premissas Receita'!AK9) * $C$41</f>
        <v>395355.867</v>
      </c>
      <c r="OP41" s="215"/>
      <c r="OQ41" s="215"/>
      <c r="OR41" s="215"/>
      <c r="OS41" s="215"/>
      <c r="OT41" s="215"/>
      <c r="OU41" s="215"/>
      <c r="OV41" s="215"/>
      <c r="OW41" s="215"/>
      <c r="OX41" s="215"/>
      <c r="OY41" s="215"/>
      <c r="OZ41" s="215"/>
      <c r="PA41" s="215" t="n">
        <f aca="false">('Premissas Receita'!AL8 + 'Premissas Receita'!AL9) * $C$41</f>
        <v>395355.867</v>
      </c>
      <c r="PB41" s="215"/>
      <c r="PC41" s="215"/>
      <c r="PD41" s="215"/>
      <c r="PE41" s="215"/>
      <c r="PF41" s="215"/>
      <c r="PG41" s="215"/>
      <c r="PH41" s="215"/>
      <c r="PI41" s="215"/>
      <c r="PJ41" s="215"/>
      <c r="PK41" s="215"/>
      <c r="PL41" s="215"/>
      <c r="PM41" s="215" t="n">
        <f aca="false">('Premissas Receita'!AM8 + 'Premissas Receita'!AM9) * $C$41</f>
        <v>395355.867</v>
      </c>
      <c r="PN41" s="215"/>
      <c r="PO41" s="215"/>
      <c r="PP41" s="215"/>
      <c r="PQ41" s="215"/>
      <c r="PR41" s="215"/>
      <c r="PS41" s="215"/>
      <c r="PT41" s="215"/>
      <c r="PU41" s="215"/>
      <c r="PV41" s="215"/>
      <c r="PW41" s="215"/>
      <c r="PX41" s="215"/>
      <c r="PY41" s="215" t="n">
        <f aca="false">('Premissas Receita'!AN8 + 'Premissas Receita'!AN9) * $C$41</f>
        <v>395355.867</v>
      </c>
      <c r="PZ41" s="215"/>
      <c r="QA41" s="215"/>
      <c r="QB41" s="215"/>
      <c r="QC41" s="215"/>
      <c r="QD41" s="215"/>
      <c r="QE41" s="215"/>
      <c r="QF41" s="215"/>
      <c r="QG41" s="215"/>
      <c r="QH41" s="215"/>
      <c r="QI41" s="215"/>
      <c r="QJ41" s="215"/>
      <c r="QK41" s="215" t="n">
        <f aca="false">('Premissas Receita'!AO8 + 'Premissas Receita'!AO9) * $C$41</f>
        <v>395355.867</v>
      </c>
      <c r="QL41" s="215"/>
      <c r="QM41" s="215"/>
      <c r="QN41" s="215"/>
      <c r="QO41" s="215"/>
      <c r="QP41" s="215"/>
      <c r="QQ41" s="215"/>
      <c r="QR41" s="215"/>
      <c r="QS41" s="215"/>
      <c r="QT41" s="215"/>
      <c r="QU41" s="215"/>
      <c r="QV41" s="215"/>
      <c r="QW41" s="215" t="n">
        <f aca="false">('Premissas Receita'!AP8 + 'Premissas Receita'!AP9) * $C$41</f>
        <v>395355.867</v>
      </c>
      <c r="QX41" s="215"/>
      <c r="QY41" s="215"/>
      <c r="QZ41" s="215"/>
      <c r="RA41" s="215"/>
      <c r="RB41" s="215"/>
      <c r="RC41" s="215"/>
      <c r="RD41" s="215"/>
      <c r="RE41" s="215"/>
      <c r="RF41" s="215"/>
      <c r="RG41" s="215"/>
      <c r="RH41" s="215"/>
    </row>
    <row r="42" customFormat="false" ht="12.75" hidden="false" customHeight="true" outlineLevel="0" collapsed="false">
      <c r="B42" s="89"/>
      <c r="E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</row>
    <row r="43" customFormat="false" ht="12.75" hidden="false" customHeight="true" outlineLevel="0" collapsed="false">
      <c r="B43" s="225" t="s">
        <v>33</v>
      </c>
      <c r="C43" s="226"/>
      <c r="D43" s="227"/>
      <c r="E43" s="229" t="n">
        <f aca="false">SUM(H43:AQ43)</f>
        <v>236614711.4</v>
      </c>
      <c r="F43" s="228"/>
      <c r="G43" s="228"/>
      <c r="H43" s="229" t="n">
        <f aca="false">SUM(H37:H42)</f>
        <v>3367234.12</v>
      </c>
      <c r="I43" s="229" t="n">
        <f aca="false">SUM(I37:I42)</f>
        <v>1011780</v>
      </c>
      <c r="J43" s="229" t="n">
        <f aca="false">SUM(J37:J41)</f>
        <v>2109705.3554</v>
      </c>
      <c r="K43" s="229" t="n">
        <f aca="false">SUM(K37:K41)</f>
        <v>2023560</v>
      </c>
      <c r="L43" s="229" t="n">
        <f aca="false">SUM(L37:L41)</f>
        <v>6745200</v>
      </c>
      <c r="M43" s="229" t="n">
        <f aca="false">SUM(M37:M41)</f>
        <v>7140555.867</v>
      </c>
      <c r="N43" s="229" t="n">
        <f aca="false">SUM(N37:N41)</f>
        <v>7140555.867</v>
      </c>
      <c r="O43" s="229" t="n">
        <f aca="false">SUM(O37:O41)</f>
        <v>7140555.867</v>
      </c>
      <c r="P43" s="229" t="n">
        <f aca="false">SUM(P37:P41)</f>
        <v>7140555.867</v>
      </c>
      <c r="Q43" s="229" t="n">
        <f aca="false">SUM(Q37:Q41)</f>
        <v>7140555.867</v>
      </c>
      <c r="R43" s="229" t="n">
        <f aca="false">SUM(R37:R41)</f>
        <v>7140555.867</v>
      </c>
      <c r="S43" s="229" t="n">
        <f aca="false">SUM(S37:S41)</f>
        <v>7140555.867</v>
      </c>
      <c r="T43" s="229" t="n">
        <f aca="false">SUM(T37:T41)</f>
        <v>7140555.867</v>
      </c>
      <c r="U43" s="229" t="n">
        <f aca="false">SUM(U37:U41)</f>
        <v>7140555.867</v>
      </c>
      <c r="V43" s="229" t="n">
        <f aca="false">SUM(V37:V41)</f>
        <v>7140555.867</v>
      </c>
      <c r="W43" s="229" t="n">
        <f aca="false">SUM(W37:W41)</f>
        <v>7140555.867</v>
      </c>
      <c r="X43" s="229" t="n">
        <f aca="false">SUM(X37:X41)</f>
        <v>7140555.867</v>
      </c>
      <c r="Y43" s="229" t="n">
        <f aca="false">SUM(Y37:Y41)</f>
        <v>7140555.867</v>
      </c>
      <c r="Z43" s="229" t="n">
        <f aca="false">SUM(Z37:Z41)</f>
        <v>7140555.867</v>
      </c>
      <c r="AA43" s="229" t="n">
        <f aca="false">SUM(AA37:AA41)</f>
        <v>7140555.867</v>
      </c>
      <c r="AB43" s="229" t="n">
        <f aca="false">SUM(AB37:AB41)</f>
        <v>7140555.867</v>
      </c>
      <c r="AC43" s="229" t="n">
        <f aca="false">SUM(AC37:AC41)</f>
        <v>7140555.867</v>
      </c>
      <c r="AD43" s="229" t="n">
        <f aca="false">SUM(AD37:AD41)</f>
        <v>7140555.867</v>
      </c>
      <c r="AE43" s="229" t="n">
        <f aca="false">SUM(AE37:AE41)</f>
        <v>7140555.867</v>
      </c>
      <c r="AF43" s="229" t="n">
        <f aca="false">SUM(AF37:AF41)</f>
        <v>7140555.867</v>
      </c>
      <c r="AG43" s="229" t="n">
        <f aca="false">SUM(AG37:AG41)</f>
        <v>7140555.867</v>
      </c>
      <c r="AH43" s="229" t="n">
        <f aca="false">SUM(AH37:AH41)</f>
        <v>7140555.867</v>
      </c>
      <c r="AI43" s="229" t="n">
        <f aca="false">SUM(AI37:AI41)</f>
        <v>7140555.867</v>
      </c>
      <c r="AJ43" s="229" t="n">
        <f aca="false">SUM(AJ37:AJ41)</f>
        <v>7140555.867</v>
      </c>
      <c r="AK43" s="229" t="n">
        <f aca="false">SUM(AK37:AK41)</f>
        <v>7140555.867</v>
      </c>
      <c r="AL43" s="229" t="n">
        <f aca="false">SUM(AL37:AL41)</f>
        <v>7140555.867</v>
      </c>
      <c r="AM43" s="229" t="n">
        <f aca="false">SUM(AM37:AM41)</f>
        <v>7140555.867</v>
      </c>
      <c r="AN43" s="229" t="n">
        <f aca="false">SUM(AN37:AN41)</f>
        <v>7140555.867</v>
      </c>
      <c r="AO43" s="229" t="n">
        <f aca="false">SUM(AO37:AO41)</f>
        <v>7140555.867</v>
      </c>
      <c r="AP43" s="229" t="n">
        <f aca="false">SUM(AP37:AP41)</f>
        <v>7140555.867</v>
      </c>
      <c r="AQ43" s="229" t="n">
        <f aca="false">SUM(AQ37:AQ41)</f>
        <v>7140555.867</v>
      </c>
      <c r="AS43" s="229" t="n">
        <f aca="false">SUM(AS37:AS41)</f>
        <v>0</v>
      </c>
      <c r="AT43" s="229" t="n">
        <f aca="false">SUM(AT37:AT41)</f>
        <v>0</v>
      </c>
      <c r="AU43" s="229" t="n">
        <f aca="false">SUM(AU37:AU41)</f>
        <v>0</v>
      </c>
      <c r="AV43" s="229" t="n">
        <f aca="false">SUM(AV37:AV41)</f>
        <v>0</v>
      </c>
      <c r="AW43" s="229" t="n">
        <f aca="false">SUM(AW37:AW41)</f>
        <v>0</v>
      </c>
      <c r="AX43" s="229" t="n">
        <f aca="false">SUM(AX37:AX41)</f>
        <v>0</v>
      </c>
      <c r="AY43" s="229" t="n">
        <f aca="false">SUM(AY37:AY41)</f>
        <v>0</v>
      </c>
      <c r="AZ43" s="229" t="n">
        <f aca="false">SUM(AZ37:AZ41)</f>
        <v>0</v>
      </c>
      <c r="BA43" s="229" t="n">
        <f aca="false">SUM(BA37:BA41)</f>
        <v>0</v>
      </c>
      <c r="BB43" s="229" t="n">
        <f aca="false">SUM(BB37:BB41)</f>
        <v>0</v>
      </c>
      <c r="BC43" s="229" t="n">
        <f aca="false">SUM(BC37:BC41)</f>
        <v>0</v>
      </c>
      <c r="BD43" s="229" t="n">
        <f aca="false">SUM(BD37:BD41)</f>
        <v>3367234.12</v>
      </c>
      <c r="BE43" s="229" t="n">
        <f aca="false">SUM(BE37:BE41)</f>
        <v>84315</v>
      </c>
      <c r="BF43" s="229" t="n">
        <f aca="false">SUM(BF37:BF41)</f>
        <v>84315</v>
      </c>
      <c r="BG43" s="229" t="n">
        <f aca="false">SUM(BG37:BG41)</f>
        <v>84315</v>
      </c>
      <c r="BH43" s="229" t="n">
        <f aca="false">SUM(BH37:BH41)</f>
        <v>84315</v>
      </c>
      <c r="BI43" s="229" t="n">
        <f aca="false">SUM(BI37:BI41)</f>
        <v>84315</v>
      </c>
      <c r="BJ43" s="229" t="n">
        <f aca="false">SUM(BJ37:BJ41)</f>
        <v>84315</v>
      </c>
      <c r="BK43" s="229" t="n">
        <f aca="false">SUM(BK37:BK41)</f>
        <v>84315</v>
      </c>
      <c r="BL43" s="229" t="n">
        <f aca="false">SUM(BL37:BL41)</f>
        <v>84315</v>
      </c>
      <c r="BM43" s="229" t="n">
        <f aca="false">SUM(BM37:BM41)</f>
        <v>84315</v>
      </c>
      <c r="BN43" s="229" t="n">
        <f aca="false">SUM(BN37:BN41)</f>
        <v>84315</v>
      </c>
      <c r="BO43" s="229" t="n">
        <f aca="false">SUM(BO37:BO41)</f>
        <v>84315</v>
      </c>
      <c r="BP43" s="229" t="n">
        <f aca="false">SUM(BP37:BP41)</f>
        <v>84315</v>
      </c>
      <c r="BQ43" s="229" t="n">
        <f aca="false">SUM(BQ37:BQ41)</f>
        <v>254775.3554</v>
      </c>
      <c r="BR43" s="229" t="n">
        <f aca="false">SUM(BR37:BR41)</f>
        <v>168630</v>
      </c>
      <c r="BS43" s="229" t="n">
        <f aca="false">SUM(BS37:BS41)</f>
        <v>168630</v>
      </c>
      <c r="BT43" s="229" t="n">
        <f aca="false">SUM(BT37:BT41)</f>
        <v>168630</v>
      </c>
      <c r="BU43" s="229" t="n">
        <f aca="false">SUM(BU37:BU41)</f>
        <v>168630</v>
      </c>
      <c r="BV43" s="229" t="n">
        <f aca="false">SUM(BV37:BV41)</f>
        <v>168630</v>
      </c>
      <c r="BW43" s="229" t="n">
        <f aca="false">SUM(BW37:BW41)</f>
        <v>168630</v>
      </c>
      <c r="BX43" s="229" t="n">
        <f aca="false">SUM(BX37:BX41)</f>
        <v>168630</v>
      </c>
      <c r="BY43" s="229" t="n">
        <f aca="false">SUM(BY37:BY41)</f>
        <v>168630</v>
      </c>
      <c r="BZ43" s="229" t="n">
        <f aca="false">SUM(BZ37:BZ41)</f>
        <v>168630</v>
      </c>
      <c r="CA43" s="229" t="n">
        <f aca="false">SUM(CA37:CA41)</f>
        <v>168630</v>
      </c>
      <c r="CB43" s="229" t="n">
        <f aca="false">SUM(CB37:CB41)</f>
        <v>168630</v>
      </c>
      <c r="CC43" s="229" t="n">
        <f aca="false">SUM(CC37:CC41)</f>
        <v>168630</v>
      </c>
      <c r="CD43" s="229" t="n">
        <f aca="false">SUM(CD37:CD41)</f>
        <v>168630</v>
      </c>
      <c r="CE43" s="229" t="n">
        <f aca="false">SUM(CE37:CE41)</f>
        <v>168630</v>
      </c>
      <c r="CF43" s="229" t="n">
        <f aca="false">SUM(CF37:CF41)</f>
        <v>168630</v>
      </c>
      <c r="CG43" s="229" t="n">
        <f aca="false">SUM(CG37:CG41)</f>
        <v>168630</v>
      </c>
      <c r="CH43" s="229" t="n">
        <f aca="false">SUM(CH37:CH41)</f>
        <v>168630</v>
      </c>
      <c r="CI43" s="229" t="n">
        <f aca="false">SUM(CI37:CI41)</f>
        <v>168630</v>
      </c>
      <c r="CJ43" s="229" t="n">
        <f aca="false">SUM(CJ37:CJ41)</f>
        <v>168630</v>
      </c>
      <c r="CK43" s="229" t="n">
        <f aca="false">SUM(CK37:CK41)</f>
        <v>168630</v>
      </c>
      <c r="CL43" s="229" t="n">
        <f aca="false">SUM(CL37:CL41)</f>
        <v>168630</v>
      </c>
      <c r="CM43" s="229" t="n">
        <f aca="false">SUM(CM37:CM41)</f>
        <v>168630</v>
      </c>
      <c r="CN43" s="229" t="n">
        <f aca="false">SUM(CN37:CN41)</f>
        <v>168630</v>
      </c>
      <c r="CO43" s="229" t="n">
        <f aca="false">SUM(CO37:CO41)</f>
        <v>562100</v>
      </c>
      <c r="CP43" s="229" t="n">
        <f aca="false">SUM(CP37:CP41)</f>
        <v>562100</v>
      </c>
      <c r="CQ43" s="229" t="n">
        <f aca="false">SUM(CQ37:CQ41)</f>
        <v>562100</v>
      </c>
      <c r="CR43" s="229" t="n">
        <f aca="false">SUM(CR37:CR41)</f>
        <v>562100</v>
      </c>
      <c r="CS43" s="229" t="n">
        <f aca="false">SUM(CS37:CS41)</f>
        <v>562100</v>
      </c>
      <c r="CT43" s="229" t="n">
        <f aca="false">SUM(CT37:CT41)</f>
        <v>562100</v>
      </c>
      <c r="CU43" s="229" t="n">
        <f aca="false">SUM(CU37:CU41)</f>
        <v>562100</v>
      </c>
      <c r="CV43" s="229" t="n">
        <f aca="false">SUM(CV37:CV41)</f>
        <v>562100</v>
      </c>
      <c r="CW43" s="229" t="n">
        <f aca="false">SUM(CW37:CW41)</f>
        <v>562100</v>
      </c>
      <c r="CX43" s="229" t="n">
        <f aca="false">SUM(CX37:CX41)</f>
        <v>562100</v>
      </c>
      <c r="CY43" s="229" t="n">
        <f aca="false">SUM(CY37:CY41)</f>
        <v>562100</v>
      </c>
      <c r="CZ43" s="229" t="n">
        <f aca="false">SUM(CZ37:CZ41)</f>
        <v>562100</v>
      </c>
      <c r="DA43" s="229" t="n">
        <f aca="false">SUM(DA37:DA41)</f>
        <v>957455.867</v>
      </c>
      <c r="DB43" s="229" t="n">
        <f aca="false">SUM(DB37:DB41)</f>
        <v>562100</v>
      </c>
      <c r="DC43" s="229" t="n">
        <f aca="false">SUM(DC37:DC41)</f>
        <v>562100</v>
      </c>
      <c r="DD43" s="229" t="n">
        <f aca="false">SUM(DD37:DD41)</f>
        <v>562100</v>
      </c>
      <c r="DE43" s="229" t="n">
        <f aca="false">SUM(DE37:DE41)</f>
        <v>562100</v>
      </c>
      <c r="DF43" s="229" t="n">
        <f aca="false">SUM(DF37:DF41)</f>
        <v>562100</v>
      </c>
      <c r="DG43" s="229" t="n">
        <f aca="false">SUM(DG37:DG41)</f>
        <v>562100</v>
      </c>
      <c r="DH43" s="229" t="n">
        <f aca="false">SUM(DH37:DH41)</f>
        <v>562100</v>
      </c>
      <c r="DI43" s="229" t="n">
        <f aca="false">SUM(DI37:DI41)</f>
        <v>562100</v>
      </c>
      <c r="DJ43" s="229" t="n">
        <f aca="false">SUM(DJ37:DJ41)</f>
        <v>562100</v>
      </c>
      <c r="DK43" s="229" t="n">
        <f aca="false">SUM(DK37:DK41)</f>
        <v>562100</v>
      </c>
      <c r="DL43" s="229" t="n">
        <f aca="false">SUM(DL37:DL41)</f>
        <v>562100</v>
      </c>
      <c r="DM43" s="229" t="n">
        <f aca="false">SUM(DM37:DM41)</f>
        <v>957455.867</v>
      </c>
      <c r="DN43" s="229" t="n">
        <f aca="false">SUM(DN37:DN41)</f>
        <v>562100</v>
      </c>
      <c r="DO43" s="229" t="n">
        <f aca="false">SUM(DO37:DO41)</f>
        <v>562100</v>
      </c>
      <c r="DP43" s="229" t="n">
        <f aca="false">SUM(DP37:DP41)</f>
        <v>562100</v>
      </c>
      <c r="DQ43" s="229" t="n">
        <f aca="false">SUM(DQ37:DQ41)</f>
        <v>562100</v>
      </c>
      <c r="DR43" s="229" t="n">
        <f aca="false">SUM(DR37:DR41)</f>
        <v>562100</v>
      </c>
      <c r="DS43" s="229" t="n">
        <f aca="false">SUM(DS37:DS41)</f>
        <v>562100</v>
      </c>
      <c r="DT43" s="229" t="n">
        <f aca="false">SUM(DT37:DT41)</f>
        <v>562100</v>
      </c>
      <c r="DU43" s="229" t="n">
        <f aca="false">SUM(DU37:DU41)</f>
        <v>562100</v>
      </c>
      <c r="DV43" s="229" t="n">
        <f aca="false">SUM(DV37:DV41)</f>
        <v>562100</v>
      </c>
      <c r="DW43" s="229" t="n">
        <f aca="false">SUM(DW37:DW41)</f>
        <v>562100</v>
      </c>
      <c r="DX43" s="229" t="n">
        <f aca="false">SUM(DX37:DX41)</f>
        <v>562100</v>
      </c>
      <c r="DY43" s="229" t="n">
        <f aca="false">SUM(DY37:DY41)</f>
        <v>957455.867</v>
      </c>
      <c r="DZ43" s="229" t="n">
        <f aca="false">SUM(DZ37:DZ41)</f>
        <v>562100</v>
      </c>
      <c r="EA43" s="229" t="n">
        <f aca="false">SUM(EA37:EA41)</f>
        <v>562100</v>
      </c>
      <c r="EB43" s="229" t="n">
        <f aca="false">SUM(EB37:EB41)</f>
        <v>562100</v>
      </c>
      <c r="EC43" s="229" t="n">
        <f aca="false">SUM(EC37:EC41)</f>
        <v>562100</v>
      </c>
      <c r="ED43" s="229" t="n">
        <f aca="false">SUM(ED37:ED41)</f>
        <v>562100</v>
      </c>
      <c r="EE43" s="229" t="n">
        <f aca="false">SUM(EE37:EE41)</f>
        <v>562100</v>
      </c>
      <c r="EF43" s="229" t="n">
        <f aca="false">SUM(EF37:EF41)</f>
        <v>562100</v>
      </c>
      <c r="EG43" s="229" t="n">
        <f aca="false">SUM(EG37:EG41)</f>
        <v>562100</v>
      </c>
      <c r="EH43" s="229" t="n">
        <f aca="false">SUM(EH37:EH41)</f>
        <v>562100</v>
      </c>
      <c r="EI43" s="229" t="n">
        <f aca="false">SUM(EI37:EI41)</f>
        <v>562100</v>
      </c>
      <c r="EJ43" s="229" t="n">
        <f aca="false">SUM(EJ37:EJ41)</f>
        <v>562100</v>
      </c>
      <c r="EK43" s="229" t="n">
        <f aca="false">SUM(EK37:EK41)</f>
        <v>957455.867</v>
      </c>
      <c r="EL43" s="229" t="n">
        <f aca="false">SUM(EL37:EL41)</f>
        <v>562100</v>
      </c>
      <c r="EM43" s="229" t="n">
        <f aca="false">SUM(EM37:EM41)</f>
        <v>562100</v>
      </c>
      <c r="EN43" s="229" t="n">
        <f aca="false">SUM(EN37:EN41)</f>
        <v>562100</v>
      </c>
      <c r="EO43" s="229" t="n">
        <f aca="false">SUM(EO37:EO41)</f>
        <v>562100</v>
      </c>
      <c r="EP43" s="229" t="n">
        <f aca="false">SUM(EP37:EP41)</f>
        <v>562100</v>
      </c>
      <c r="EQ43" s="229" t="n">
        <f aca="false">SUM(EQ37:EQ41)</f>
        <v>562100</v>
      </c>
      <c r="ER43" s="229" t="n">
        <f aca="false">SUM(ER37:ER41)</f>
        <v>562100</v>
      </c>
      <c r="ES43" s="229" t="n">
        <f aca="false">SUM(ES37:ES41)</f>
        <v>562100</v>
      </c>
      <c r="ET43" s="229" t="n">
        <f aca="false">SUM(ET37:ET41)</f>
        <v>562100</v>
      </c>
      <c r="EU43" s="229" t="n">
        <f aca="false">SUM(EU37:EU41)</f>
        <v>562100</v>
      </c>
      <c r="EV43" s="229" t="n">
        <f aca="false">SUM(EV37:EV41)</f>
        <v>562100</v>
      </c>
      <c r="EW43" s="229" t="n">
        <f aca="false">SUM(EW37:EW41)</f>
        <v>957455.867</v>
      </c>
      <c r="EX43" s="229" t="n">
        <f aca="false">SUM(EX37:EX41)</f>
        <v>562100</v>
      </c>
      <c r="EY43" s="229" t="n">
        <f aca="false">SUM(EY37:EY41)</f>
        <v>562100</v>
      </c>
      <c r="EZ43" s="229" t="n">
        <f aca="false">SUM(EZ37:EZ41)</f>
        <v>562100</v>
      </c>
      <c r="FA43" s="229" t="n">
        <f aca="false">SUM(FA37:FA41)</f>
        <v>562100</v>
      </c>
      <c r="FB43" s="229" t="n">
        <f aca="false">SUM(FB37:FB41)</f>
        <v>562100</v>
      </c>
      <c r="FC43" s="229" t="n">
        <f aca="false">SUM(FC37:FC41)</f>
        <v>562100</v>
      </c>
      <c r="FD43" s="229" t="n">
        <f aca="false">SUM(FD37:FD41)</f>
        <v>562100</v>
      </c>
      <c r="FE43" s="229" t="n">
        <f aca="false">SUM(FE37:FE41)</f>
        <v>562100</v>
      </c>
      <c r="FF43" s="229" t="n">
        <f aca="false">SUM(FF37:FF41)</f>
        <v>562100</v>
      </c>
      <c r="FG43" s="229" t="n">
        <f aca="false">SUM(FG37:FG41)</f>
        <v>562100</v>
      </c>
      <c r="FH43" s="229" t="n">
        <f aca="false">SUM(FH37:FH41)</f>
        <v>562100</v>
      </c>
      <c r="FI43" s="229" t="n">
        <f aca="false">SUM(FI37:FI41)</f>
        <v>957455.867</v>
      </c>
      <c r="FJ43" s="229" t="n">
        <f aca="false">SUM(FJ37:FJ41)</f>
        <v>562100</v>
      </c>
      <c r="FK43" s="229" t="n">
        <f aca="false">SUM(FK37:FK41)</f>
        <v>562100</v>
      </c>
      <c r="FL43" s="229" t="n">
        <f aca="false">SUM(FL37:FL41)</f>
        <v>562100</v>
      </c>
      <c r="FM43" s="229" t="n">
        <f aca="false">SUM(FM37:FM41)</f>
        <v>562100</v>
      </c>
      <c r="FN43" s="229" t="n">
        <f aca="false">SUM(FN37:FN41)</f>
        <v>562100</v>
      </c>
      <c r="FO43" s="229" t="n">
        <f aca="false">SUM(FO37:FO41)</f>
        <v>562100</v>
      </c>
      <c r="FP43" s="229" t="n">
        <f aca="false">SUM(FP37:FP41)</f>
        <v>562100</v>
      </c>
      <c r="FQ43" s="229" t="n">
        <f aca="false">SUM(FQ37:FQ41)</f>
        <v>562100</v>
      </c>
      <c r="FR43" s="229" t="n">
        <f aca="false">SUM(FR37:FR41)</f>
        <v>562100</v>
      </c>
      <c r="FS43" s="229" t="n">
        <f aca="false">SUM(FS37:FS41)</f>
        <v>562100</v>
      </c>
      <c r="FT43" s="229" t="n">
        <f aca="false">SUM(FT37:FT41)</f>
        <v>562100</v>
      </c>
      <c r="FU43" s="229" t="n">
        <f aca="false">SUM(FU37:FU41)</f>
        <v>957455.867</v>
      </c>
      <c r="FV43" s="229" t="n">
        <f aca="false">SUM(FV37:FV41)</f>
        <v>562100</v>
      </c>
      <c r="FW43" s="229" t="n">
        <f aca="false">SUM(FW37:FW41)</f>
        <v>562100</v>
      </c>
      <c r="FX43" s="229" t="n">
        <f aca="false">SUM(FX37:FX41)</f>
        <v>562100</v>
      </c>
      <c r="FY43" s="229" t="n">
        <f aca="false">SUM(FY37:FY41)</f>
        <v>562100</v>
      </c>
      <c r="FZ43" s="229" t="n">
        <f aca="false">SUM(FZ37:FZ41)</f>
        <v>562100</v>
      </c>
      <c r="GA43" s="229" t="n">
        <f aca="false">SUM(GA37:GA41)</f>
        <v>562100</v>
      </c>
      <c r="GB43" s="229" t="n">
        <f aca="false">SUM(GB37:GB41)</f>
        <v>562100</v>
      </c>
      <c r="GC43" s="229" t="n">
        <f aca="false">SUM(GC37:GC41)</f>
        <v>562100</v>
      </c>
      <c r="GD43" s="229" t="n">
        <f aca="false">SUM(GD37:GD41)</f>
        <v>562100</v>
      </c>
      <c r="GE43" s="229" t="n">
        <f aca="false">SUM(GE37:GE41)</f>
        <v>562100</v>
      </c>
      <c r="GF43" s="229" t="n">
        <f aca="false">SUM(GF37:GF41)</f>
        <v>562100</v>
      </c>
      <c r="GG43" s="229" t="n">
        <f aca="false">SUM(GG37:GG41)</f>
        <v>957455.867</v>
      </c>
      <c r="GH43" s="229" t="n">
        <f aca="false">SUM(GH37:GH41)</f>
        <v>562100</v>
      </c>
      <c r="GI43" s="229" t="n">
        <f aca="false">SUM(GI37:GI41)</f>
        <v>562100</v>
      </c>
      <c r="GJ43" s="229" t="n">
        <f aca="false">SUM(GJ37:GJ41)</f>
        <v>562100</v>
      </c>
      <c r="GK43" s="229" t="n">
        <f aca="false">SUM(GK37:GK41)</f>
        <v>562100</v>
      </c>
      <c r="GL43" s="229" t="n">
        <f aca="false">SUM(GL37:GL41)</f>
        <v>562100</v>
      </c>
      <c r="GM43" s="229" t="n">
        <f aca="false">SUM(GM37:GM41)</f>
        <v>562100</v>
      </c>
      <c r="GN43" s="229" t="n">
        <f aca="false">SUM(GN37:GN41)</f>
        <v>562100</v>
      </c>
      <c r="GO43" s="229" t="n">
        <f aca="false">SUM(GO37:GO41)</f>
        <v>562100</v>
      </c>
      <c r="GP43" s="229" t="n">
        <f aca="false">SUM(GP37:GP41)</f>
        <v>562100</v>
      </c>
      <c r="GQ43" s="229" t="n">
        <f aca="false">SUM(GQ37:GQ41)</f>
        <v>562100</v>
      </c>
      <c r="GR43" s="229" t="n">
        <f aca="false">SUM(GR37:GR41)</f>
        <v>562100</v>
      </c>
      <c r="GS43" s="229" t="n">
        <f aca="false">SUM(GS37:GS41)</f>
        <v>957455.867</v>
      </c>
      <c r="GT43" s="229" t="n">
        <f aca="false">SUM(GT37:GT41)</f>
        <v>562100</v>
      </c>
      <c r="GU43" s="229" t="n">
        <f aca="false">SUM(GU37:GU41)</f>
        <v>562100</v>
      </c>
      <c r="GV43" s="229" t="n">
        <f aca="false">SUM(GV37:GV41)</f>
        <v>562100</v>
      </c>
      <c r="GW43" s="229" t="n">
        <f aca="false">SUM(GW37:GW41)</f>
        <v>562100</v>
      </c>
      <c r="GX43" s="229" t="n">
        <f aca="false">SUM(GX37:GX41)</f>
        <v>562100</v>
      </c>
      <c r="GY43" s="229" t="n">
        <f aca="false">SUM(GY37:GY41)</f>
        <v>562100</v>
      </c>
      <c r="GZ43" s="229" t="n">
        <f aca="false">SUM(GZ37:GZ41)</f>
        <v>562100</v>
      </c>
      <c r="HA43" s="229" t="n">
        <f aca="false">SUM(HA37:HA41)</f>
        <v>562100</v>
      </c>
      <c r="HB43" s="229" t="n">
        <f aca="false">SUM(HB37:HB41)</f>
        <v>562100</v>
      </c>
      <c r="HC43" s="229" t="n">
        <f aca="false">SUM(HC37:HC41)</f>
        <v>562100</v>
      </c>
      <c r="HD43" s="229" t="n">
        <f aca="false">SUM(HD37:HD41)</f>
        <v>562100</v>
      </c>
      <c r="HE43" s="229" t="n">
        <f aca="false">SUM(HE37:HE41)</f>
        <v>957455.867</v>
      </c>
      <c r="HF43" s="229" t="n">
        <f aca="false">SUM(HF37:HF41)</f>
        <v>562100</v>
      </c>
      <c r="HG43" s="229" t="n">
        <f aca="false">SUM(HG37:HG41)</f>
        <v>562100</v>
      </c>
      <c r="HH43" s="229" t="n">
        <f aca="false">SUM(HH37:HH41)</f>
        <v>562100</v>
      </c>
      <c r="HI43" s="229" t="n">
        <f aca="false">SUM(HI37:HI41)</f>
        <v>562100</v>
      </c>
      <c r="HJ43" s="229" t="n">
        <f aca="false">SUM(HJ37:HJ41)</f>
        <v>562100</v>
      </c>
      <c r="HK43" s="229" t="n">
        <f aca="false">SUM(HK37:HK41)</f>
        <v>562100</v>
      </c>
      <c r="HL43" s="229" t="n">
        <f aca="false">SUM(HL37:HL41)</f>
        <v>562100</v>
      </c>
      <c r="HM43" s="229" t="n">
        <f aca="false">SUM(HM37:HM41)</f>
        <v>562100</v>
      </c>
      <c r="HN43" s="229" t="n">
        <f aca="false">SUM(HN37:HN41)</f>
        <v>562100</v>
      </c>
      <c r="HO43" s="229" t="n">
        <f aca="false">SUM(HO37:HO41)</f>
        <v>562100</v>
      </c>
      <c r="HP43" s="229" t="n">
        <f aca="false">SUM(HP37:HP41)</f>
        <v>562100</v>
      </c>
      <c r="HQ43" s="229" t="n">
        <f aca="false">SUM(HQ37:HQ41)</f>
        <v>957455.867</v>
      </c>
      <c r="HR43" s="229" t="n">
        <f aca="false">SUM(HR37:HR41)</f>
        <v>562100</v>
      </c>
      <c r="HS43" s="229" t="n">
        <f aca="false">SUM(HS37:HS41)</f>
        <v>562100</v>
      </c>
      <c r="HT43" s="229" t="n">
        <f aca="false">SUM(HT37:HT41)</f>
        <v>562100</v>
      </c>
      <c r="HU43" s="229" t="n">
        <f aca="false">SUM(HU37:HU41)</f>
        <v>562100</v>
      </c>
      <c r="HV43" s="229" t="n">
        <f aca="false">SUM(HV37:HV41)</f>
        <v>562100</v>
      </c>
      <c r="HW43" s="229" t="n">
        <f aca="false">SUM(HW37:HW41)</f>
        <v>562100</v>
      </c>
      <c r="HX43" s="229" t="n">
        <f aca="false">SUM(HX37:HX41)</f>
        <v>562100</v>
      </c>
      <c r="HY43" s="229" t="n">
        <f aca="false">SUM(HY37:HY41)</f>
        <v>562100</v>
      </c>
      <c r="HZ43" s="229" t="n">
        <f aca="false">SUM(HZ37:HZ41)</f>
        <v>562100</v>
      </c>
      <c r="IA43" s="229" t="n">
        <f aca="false">SUM(IA37:IA41)</f>
        <v>562100</v>
      </c>
      <c r="IB43" s="229" t="n">
        <f aca="false">SUM(IB37:IB41)</f>
        <v>562100</v>
      </c>
      <c r="IC43" s="229" t="n">
        <f aca="false">SUM(IC37:IC41)</f>
        <v>957455.867</v>
      </c>
      <c r="ID43" s="229" t="n">
        <f aca="false">SUM(ID37:ID41)</f>
        <v>562100</v>
      </c>
      <c r="IE43" s="229" t="n">
        <f aca="false">SUM(IE37:IE41)</f>
        <v>562100</v>
      </c>
      <c r="IF43" s="229" t="n">
        <f aca="false">SUM(IF37:IF41)</f>
        <v>562100</v>
      </c>
      <c r="IG43" s="229" t="n">
        <f aca="false">SUM(IG37:IG41)</f>
        <v>562100</v>
      </c>
      <c r="IH43" s="229" t="n">
        <f aca="false">SUM(IH37:IH41)</f>
        <v>562100</v>
      </c>
      <c r="II43" s="229" t="n">
        <f aca="false">SUM(II37:II41)</f>
        <v>562100</v>
      </c>
      <c r="IJ43" s="229" t="n">
        <f aca="false">SUM(IJ37:IJ41)</f>
        <v>562100</v>
      </c>
      <c r="IK43" s="229" t="n">
        <f aca="false">SUM(IK37:IK41)</f>
        <v>562100</v>
      </c>
      <c r="IL43" s="229" t="n">
        <f aca="false">SUM(IL37:IL41)</f>
        <v>562100</v>
      </c>
      <c r="IM43" s="229" t="n">
        <f aca="false">SUM(IM37:IM41)</f>
        <v>562100</v>
      </c>
      <c r="IN43" s="229" t="n">
        <f aca="false">SUM(IN37:IN41)</f>
        <v>562100</v>
      </c>
      <c r="IO43" s="229" t="n">
        <f aca="false">SUM(IO37:IO41)</f>
        <v>957455.867</v>
      </c>
      <c r="IP43" s="229" t="n">
        <f aca="false">SUM(IP37:IP41)</f>
        <v>562100</v>
      </c>
      <c r="IQ43" s="229" t="n">
        <f aca="false">SUM(IQ37:IQ41)</f>
        <v>562100</v>
      </c>
      <c r="IR43" s="229" t="n">
        <f aca="false">SUM(IR37:IR41)</f>
        <v>562100</v>
      </c>
      <c r="IS43" s="229" t="n">
        <f aca="false">SUM(IS37:IS41)</f>
        <v>562100</v>
      </c>
      <c r="IT43" s="229" t="n">
        <f aca="false">SUM(IT37:IT41)</f>
        <v>562100</v>
      </c>
      <c r="IU43" s="229" t="n">
        <f aca="false">SUM(IU37:IU41)</f>
        <v>562100</v>
      </c>
      <c r="IV43" s="229" t="n">
        <f aca="false">SUM(IV37:IV41)</f>
        <v>562100</v>
      </c>
      <c r="IW43" s="229" t="n">
        <f aca="false">SUM(IW37:IW41)</f>
        <v>562100</v>
      </c>
      <c r="IX43" s="229" t="n">
        <f aca="false">SUM(IX37:IX41)</f>
        <v>562100</v>
      </c>
      <c r="IY43" s="229" t="n">
        <f aca="false">SUM(IY37:IY41)</f>
        <v>562100</v>
      </c>
      <c r="IZ43" s="229" t="n">
        <f aca="false">SUM(IZ37:IZ41)</f>
        <v>562100</v>
      </c>
      <c r="JA43" s="229" t="n">
        <f aca="false">SUM(JA37:JA41)</f>
        <v>957455.867</v>
      </c>
      <c r="JB43" s="229" t="n">
        <f aca="false">SUM(JB37:JB41)</f>
        <v>562100</v>
      </c>
      <c r="JC43" s="229" t="n">
        <f aca="false">SUM(JC37:JC41)</f>
        <v>562100</v>
      </c>
      <c r="JD43" s="229" t="n">
        <f aca="false">SUM(JD37:JD41)</f>
        <v>562100</v>
      </c>
      <c r="JE43" s="229" t="n">
        <f aca="false">SUM(JE37:JE41)</f>
        <v>562100</v>
      </c>
      <c r="JF43" s="229" t="n">
        <f aca="false">SUM(JF37:JF41)</f>
        <v>562100</v>
      </c>
      <c r="JG43" s="229" t="n">
        <f aca="false">SUM(JG37:JG41)</f>
        <v>562100</v>
      </c>
      <c r="JH43" s="229" t="n">
        <f aca="false">SUM(JH37:JH41)</f>
        <v>562100</v>
      </c>
      <c r="JI43" s="229" t="n">
        <f aca="false">SUM(JI37:JI41)</f>
        <v>562100</v>
      </c>
      <c r="JJ43" s="229" t="n">
        <f aca="false">SUM(JJ37:JJ41)</f>
        <v>562100</v>
      </c>
      <c r="JK43" s="229" t="n">
        <f aca="false">SUM(JK37:JK41)</f>
        <v>562100</v>
      </c>
      <c r="JL43" s="229" t="n">
        <f aca="false">SUM(JL37:JL41)</f>
        <v>562100</v>
      </c>
      <c r="JM43" s="229" t="n">
        <f aca="false">SUM(JM37:JM41)</f>
        <v>957455.867</v>
      </c>
      <c r="JN43" s="229" t="n">
        <f aca="false">SUM(JN37:JN41)</f>
        <v>562100</v>
      </c>
      <c r="JO43" s="229" t="n">
        <f aca="false">SUM(JO37:JO41)</f>
        <v>562100</v>
      </c>
      <c r="JP43" s="229" t="n">
        <f aca="false">SUM(JP37:JP41)</f>
        <v>562100</v>
      </c>
      <c r="JQ43" s="229" t="n">
        <f aca="false">SUM(JQ37:JQ41)</f>
        <v>562100</v>
      </c>
      <c r="JR43" s="229" t="n">
        <f aca="false">SUM(JR37:JR41)</f>
        <v>562100</v>
      </c>
      <c r="JS43" s="229" t="n">
        <f aca="false">SUM(JS37:JS41)</f>
        <v>562100</v>
      </c>
      <c r="JT43" s="229" t="n">
        <f aca="false">SUM(JT37:JT41)</f>
        <v>562100</v>
      </c>
      <c r="JU43" s="229" t="n">
        <f aca="false">SUM(JU37:JU41)</f>
        <v>562100</v>
      </c>
      <c r="JV43" s="229" t="n">
        <f aca="false">SUM(JV37:JV41)</f>
        <v>562100</v>
      </c>
      <c r="JW43" s="229" t="n">
        <f aca="false">SUM(JW37:JW41)</f>
        <v>562100</v>
      </c>
      <c r="JX43" s="229" t="n">
        <f aca="false">SUM(JX37:JX41)</f>
        <v>562100</v>
      </c>
      <c r="JY43" s="229" t="n">
        <f aca="false">SUM(JY37:JY41)</f>
        <v>957455.867</v>
      </c>
      <c r="JZ43" s="229" t="n">
        <f aca="false">SUM(JZ37:JZ41)</f>
        <v>562100</v>
      </c>
      <c r="KA43" s="229" t="n">
        <f aca="false">SUM(KA37:KA41)</f>
        <v>562100</v>
      </c>
      <c r="KB43" s="229" t="n">
        <f aca="false">SUM(KB37:KB41)</f>
        <v>562100</v>
      </c>
      <c r="KC43" s="229" t="n">
        <f aca="false">SUM(KC37:KC41)</f>
        <v>562100</v>
      </c>
      <c r="KD43" s="229" t="n">
        <f aca="false">SUM(KD37:KD41)</f>
        <v>562100</v>
      </c>
      <c r="KE43" s="229" t="n">
        <f aca="false">SUM(KE37:KE41)</f>
        <v>562100</v>
      </c>
      <c r="KF43" s="229" t="n">
        <f aca="false">SUM(KF37:KF41)</f>
        <v>562100</v>
      </c>
      <c r="KG43" s="229" t="n">
        <f aca="false">SUM(KG37:KG41)</f>
        <v>562100</v>
      </c>
      <c r="KH43" s="229" t="n">
        <f aca="false">SUM(KH37:KH41)</f>
        <v>562100</v>
      </c>
      <c r="KI43" s="229" t="n">
        <f aca="false">SUM(KI37:KI41)</f>
        <v>562100</v>
      </c>
      <c r="KJ43" s="229" t="n">
        <f aca="false">SUM(KJ37:KJ41)</f>
        <v>562100</v>
      </c>
      <c r="KK43" s="229" t="n">
        <f aca="false">SUM(KK37:KK41)</f>
        <v>957455.867</v>
      </c>
      <c r="KL43" s="229" t="n">
        <f aca="false">SUM(KL37:KL41)</f>
        <v>562100</v>
      </c>
      <c r="KM43" s="229" t="n">
        <f aca="false">SUM(KM37:KM41)</f>
        <v>562100</v>
      </c>
      <c r="KN43" s="229" t="n">
        <f aca="false">SUM(KN37:KN41)</f>
        <v>562100</v>
      </c>
      <c r="KO43" s="229" t="n">
        <f aca="false">SUM(KO37:KO41)</f>
        <v>562100</v>
      </c>
      <c r="KP43" s="229" t="n">
        <f aca="false">SUM(KP37:KP41)</f>
        <v>562100</v>
      </c>
      <c r="KQ43" s="229" t="n">
        <f aca="false">SUM(KQ37:KQ41)</f>
        <v>562100</v>
      </c>
      <c r="KR43" s="229" t="n">
        <f aca="false">SUM(KR37:KR41)</f>
        <v>562100</v>
      </c>
      <c r="KS43" s="229" t="n">
        <f aca="false">SUM(KS37:KS41)</f>
        <v>562100</v>
      </c>
      <c r="KT43" s="229" t="n">
        <f aca="false">SUM(KT37:KT41)</f>
        <v>562100</v>
      </c>
      <c r="KU43" s="229" t="n">
        <f aca="false">SUM(KU37:KU41)</f>
        <v>562100</v>
      </c>
      <c r="KV43" s="229" t="n">
        <f aca="false">SUM(KV37:KV41)</f>
        <v>562100</v>
      </c>
      <c r="KW43" s="229" t="n">
        <f aca="false">SUM(KW37:KW41)</f>
        <v>957455.867</v>
      </c>
      <c r="KX43" s="229" t="n">
        <f aca="false">SUM(KX37:KX41)</f>
        <v>562100</v>
      </c>
      <c r="KY43" s="229" t="n">
        <f aca="false">SUM(KY37:KY41)</f>
        <v>562100</v>
      </c>
      <c r="KZ43" s="229" t="n">
        <f aca="false">SUM(KZ37:KZ41)</f>
        <v>562100</v>
      </c>
      <c r="LA43" s="229" t="n">
        <f aca="false">SUM(LA37:LA41)</f>
        <v>562100</v>
      </c>
      <c r="LB43" s="229" t="n">
        <f aca="false">SUM(LB37:LB41)</f>
        <v>562100</v>
      </c>
      <c r="LC43" s="229" t="n">
        <f aca="false">SUM(LC37:LC41)</f>
        <v>562100</v>
      </c>
      <c r="LD43" s="229" t="n">
        <f aca="false">SUM(LD37:LD41)</f>
        <v>562100</v>
      </c>
      <c r="LE43" s="229" t="n">
        <f aca="false">SUM(LE37:LE41)</f>
        <v>562100</v>
      </c>
      <c r="LF43" s="229" t="n">
        <f aca="false">SUM(LF37:LF41)</f>
        <v>562100</v>
      </c>
      <c r="LG43" s="229" t="n">
        <f aca="false">SUM(LG37:LG41)</f>
        <v>562100</v>
      </c>
      <c r="LH43" s="229" t="n">
        <f aca="false">SUM(LH37:LH41)</f>
        <v>562100</v>
      </c>
      <c r="LI43" s="229" t="n">
        <f aca="false">SUM(LI37:LI41)</f>
        <v>957455.867</v>
      </c>
      <c r="LJ43" s="229" t="n">
        <f aca="false">SUM(LJ37:LJ41)</f>
        <v>562100</v>
      </c>
      <c r="LK43" s="229" t="n">
        <f aca="false">SUM(LK37:LK41)</f>
        <v>562100</v>
      </c>
      <c r="LL43" s="229" t="n">
        <f aca="false">SUM(LL37:LL41)</f>
        <v>562100</v>
      </c>
      <c r="LM43" s="229" t="n">
        <f aca="false">SUM(LM37:LM41)</f>
        <v>562100</v>
      </c>
      <c r="LN43" s="229" t="n">
        <f aca="false">SUM(LN37:LN41)</f>
        <v>562100</v>
      </c>
      <c r="LO43" s="229" t="n">
        <f aca="false">SUM(LO37:LO41)</f>
        <v>562100</v>
      </c>
      <c r="LP43" s="229" t="n">
        <f aca="false">SUM(LP37:LP41)</f>
        <v>562100</v>
      </c>
      <c r="LQ43" s="229" t="n">
        <f aca="false">SUM(LQ37:LQ41)</f>
        <v>562100</v>
      </c>
      <c r="LR43" s="229" t="n">
        <f aca="false">SUM(LR37:LR41)</f>
        <v>562100</v>
      </c>
      <c r="LS43" s="229" t="n">
        <f aca="false">SUM(LS37:LS41)</f>
        <v>562100</v>
      </c>
      <c r="LT43" s="229" t="n">
        <f aca="false">SUM(LT37:LT41)</f>
        <v>562100</v>
      </c>
      <c r="LU43" s="229" t="n">
        <f aca="false">SUM(LU37:LU41)</f>
        <v>957455.867</v>
      </c>
      <c r="LV43" s="229" t="n">
        <f aca="false">SUM(LV37:LV41)</f>
        <v>562100</v>
      </c>
      <c r="LW43" s="229" t="n">
        <f aca="false">SUM(LW37:LW41)</f>
        <v>562100</v>
      </c>
      <c r="LX43" s="229" t="n">
        <f aca="false">SUM(LX37:LX41)</f>
        <v>562100</v>
      </c>
      <c r="LY43" s="229" t="n">
        <f aca="false">SUM(LY37:LY41)</f>
        <v>562100</v>
      </c>
      <c r="LZ43" s="229" t="n">
        <f aca="false">SUM(LZ37:LZ41)</f>
        <v>562100</v>
      </c>
      <c r="MA43" s="229" t="n">
        <f aca="false">SUM(MA37:MA41)</f>
        <v>562100</v>
      </c>
      <c r="MB43" s="229" t="n">
        <f aca="false">SUM(MB37:MB41)</f>
        <v>562100</v>
      </c>
      <c r="MC43" s="229" t="n">
        <f aca="false">SUM(MC37:MC41)</f>
        <v>562100</v>
      </c>
      <c r="MD43" s="229" t="n">
        <f aca="false">SUM(MD37:MD41)</f>
        <v>562100</v>
      </c>
      <c r="ME43" s="229" t="n">
        <f aca="false">SUM(ME37:ME41)</f>
        <v>562100</v>
      </c>
      <c r="MF43" s="229" t="n">
        <f aca="false">SUM(MF37:MF41)</f>
        <v>562100</v>
      </c>
      <c r="MG43" s="229" t="n">
        <f aca="false">SUM(MG37:MG41)</f>
        <v>957455.867</v>
      </c>
      <c r="MH43" s="229" t="n">
        <f aca="false">SUM(MH37:MH41)</f>
        <v>562100</v>
      </c>
      <c r="MI43" s="229" t="n">
        <f aca="false">SUM(MI37:MI41)</f>
        <v>562100</v>
      </c>
      <c r="MJ43" s="229" t="n">
        <f aca="false">SUM(MJ37:MJ41)</f>
        <v>562100</v>
      </c>
      <c r="MK43" s="229" t="n">
        <f aca="false">SUM(MK37:MK41)</f>
        <v>562100</v>
      </c>
      <c r="ML43" s="229" t="n">
        <f aca="false">SUM(ML37:ML41)</f>
        <v>562100</v>
      </c>
      <c r="MM43" s="229" t="n">
        <f aca="false">SUM(MM37:MM41)</f>
        <v>562100</v>
      </c>
      <c r="MN43" s="229" t="n">
        <f aca="false">SUM(MN37:MN41)</f>
        <v>562100</v>
      </c>
      <c r="MO43" s="229" t="n">
        <f aca="false">SUM(MO37:MO41)</f>
        <v>562100</v>
      </c>
      <c r="MP43" s="229" t="n">
        <f aca="false">SUM(MP37:MP41)</f>
        <v>562100</v>
      </c>
      <c r="MQ43" s="229" t="n">
        <f aca="false">SUM(MQ37:MQ41)</f>
        <v>562100</v>
      </c>
      <c r="MR43" s="229" t="n">
        <f aca="false">SUM(MR37:MR41)</f>
        <v>562100</v>
      </c>
      <c r="MS43" s="229" t="n">
        <f aca="false">SUM(MS37:MS41)</f>
        <v>957455.867</v>
      </c>
      <c r="MT43" s="229" t="n">
        <f aca="false">SUM(MT37:MT41)</f>
        <v>562100</v>
      </c>
      <c r="MU43" s="229" t="n">
        <f aca="false">SUM(MU37:MU41)</f>
        <v>562100</v>
      </c>
      <c r="MV43" s="229" t="n">
        <f aca="false">SUM(MV37:MV41)</f>
        <v>562100</v>
      </c>
      <c r="MW43" s="229" t="n">
        <f aca="false">SUM(MW37:MW41)</f>
        <v>562100</v>
      </c>
      <c r="MX43" s="229" t="n">
        <f aca="false">SUM(MX37:MX41)</f>
        <v>562100</v>
      </c>
      <c r="MY43" s="229" t="n">
        <f aca="false">SUM(MY37:MY41)</f>
        <v>562100</v>
      </c>
      <c r="MZ43" s="229" t="n">
        <f aca="false">SUM(MZ37:MZ41)</f>
        <v>562100</v>
      </c>
      <c r="NA43" s="229" t="n">
        <f aca="false">SUM(NA37:NA41)</f>
        <v>562100</v>
      </c>
      <c r="NB43" s="229" t="n">
        <f aca="false">SUM(NB37:NB41)</f>
        <v>562100</v>
      </c>
      <c r="NC43" s="229" t="n">
        <f aca="false">SUM(NC37:NC41)</f>
        <v>562100</v>
      </c>
      <c r="ND43" s="229" t="n">
        <f aca="false">SUM(ND37:ND41)</f>
        <v>562100</v>
      </c>
      <c r="NE43" s="229" t="n">
        <f aca="false">SUM(NE37:NE41)</f>
        <v>957455.867</v>
      </c>
      <c r="NF43" s="229" t="n">
        <f aca="false">SUM(NF37:NF41)</f>
        <v>562100</v>
      </c>
      <c r="NG43" s="229" t="n">
        <f aca="false">SUM(NG37:NG41)</f>
        <v>562100</v>
      </c>
      <c r="NH43" s="229" t="n">
        <f aca="false">SUM(NH37:NH41)</f>
        <v>562100</v>
      </c>
      <c r="NI43" s="229" t="n">
        <f aca="false">SUM(NI37:NI41)</f>
        <v>562100</v>
      </c>
      <c r="NJ43" s="229" t="n">
        <f aca="false">SUM(NJ37:NJ41)</f>
        <v>562100</v>
      </c>
      <c r="NK43" s="229" t="n">
        <f aca="false">SUM(NK37:NK41)</f>
        <v>562100</v>
      </c>
      <c r="NL43" s="229" t="n">
        <f aca="false">SUM(NL37:NL41)</f>
        <v>562100</v>
      </c>
      <c r="NM43" s="229" t="n">
        <f aca="false">SUM(NM37:NM41)</f>
        <v>562100</v>
      </c>
      <c r="NN43" s="229" t="n">
        <f aca="false">SUM(NN37:NN41)</f>
        <v>562100</v>
      </c>
      <c r="NO43" s="229" t="n">
        <f aca="false">SUM(NO37:NO41)</f>
        <v>562100</v>
      </c>
      <c r="NP43" s="229" t="n">
        <f aca="false">SUM(NP37:NP41)</f>
        <v>562100</v>
      </c>
      <c r="NQ43" s="229" t="n">
        <f aca="false">SUM(NQ37:NQ41)</f>
        <v>957455.867</v>
      </c>
      <c r="NR43" s="229" t="n">
        <f aca="false">SUM(NR37:NR41)</f>
        <v>562100</v>
      </c>
      <c r="NS43" s="229" t="n">
        <f aca="false">SUM(NS37:NS41)</f>
        <v>562100</v>
      </c>
      <c r="NT43" s="229" t="n">
        <f aca="false">SUM(NT37:NT41)</f>
        <v>562100</v>
      </c>
      <c r="NU43" s="229" t="n">
        <f aca="false">SUM(NU37:NU41)</f>
        <v>562100</v>
      </c>
      <c r="NV43" s="229" t="n">
        <f aca="false">SUM(NV37:NV41)</f>
        <v>562100</v>
      </c>
      <c r="NW43" s="229" t="n">
        <f aca="false">SUM(NW37:NW41)</f>
        <v>562100</v>
      </c>
      <c r="NX43" s="229" t="n">
        <f aca="false">SUM(NX37:NX41)</f>
        <v>562100</v>
      </c>
      <c r="NY43" s="229" t="n">
        <f aca="false">SUM(NY37:NY41)</f>
        <v>562100</v>
      </c>
      <c r="NZ43" s="229" t="n">
        <f aca="false">SUM(NZ37:NZ41)</f>
        <v>562100</v>
      </c>
      <c r="OA43" s="229" t="n">
        <f aca="false">SUM(OA37:OA41)</f>
        <v>562100</v>
      </c>
      <c r="OB43" s="229" t="n">
        <f aca="false">SUM(OB37:OB41)</f>
        <v>562100</v>
      </c>
      <c r="OC43" s="229" t="n">
        <f aca="false">SUM(OC37:OC41)</f>
        <v>957455.867</v>
      </c>
      <c r="OD43" s="229" t="n">
        <f aca="false">SUM(OD37:OD41)</f>
        <v>562100</v>
      </c>
      <c r="OE43" s="229" t="n">
        <f aca="false">SUM(OE37:OE41)</f>
        <v>562100</v>
      </c>
      <c r="OF43" s="229" t="n">
        <f aca="false">SUM(OF37:OF41)</f>
        <v>562100</v>
      </c>
      <c r="OG43" s="229" t="n">
        <f aca="false">SUM(OG37:OG41)</f>
        <v>562100</v>
      </c>
      <c r="OH43" s="229" t="n">
        <f aca="false">SUM(OH37:OH41)</f>
        <v>562100</v>
      </c>
      <c r="OI43" s="229" t="n">
        <f aca="false">SUM(OI37:OI41)</f>
        <v>562100</v>
      </c>
      <c r="OJ43" s="229" t="n">
        <f aca="false">SUM(OJ37:OJ41)</f>
        <v>562100</v>
      </c>
      <c r="OK43" s="229" t="n">
        <f aca="false">SUM(OK37:OK41)</f>
        <v>562100</v>
      </c>
      <c r="OL43" s="229" t="n">
        <f aca="false">SUM(OL37:OL41)</f>
        <v>562100</v>
      </c>
      <c r="OM43" s="229" t="n">
        <f aca="false">SUM(OM37:OM41)</f>
        <v>562100</v>
      </c>
      <c r="ON43" s="229" t="n">
        <f aca="false">SUM(ON37:ON41)</f>
        <v>562100</v>
      </c>
      <c r="OO43" s="229" t="n">
        <f aca="false">SUM(OO37:OO41)</f>
        <v>957455.867</v>
      </c>
      <c r="OP43" s="229" t="n">
        <f aca="false">SUM(OP37:OP41)</f>
        <v>562100</v>
      </c>
      <c r="OQ43" s="229" t="n">
        <f aca="false">SUM(OQ37:OQ41)</f>
        <v>562100</v>
      </c>
      <c r="OR43" s="229" t="n">
        <f aca="false">SUM(OR37:OR41)</f>
        <v>562100</v>
      </c>
      <c r="OS43" s="229" t="n">
        <f aca="false">SUM(OS37:OS41)</f>
        <v>562100</v>
      </c>
      <c r="OT43" s="229" t="n">
        <f aca="false">SUM(OT37:OT41)</f>
        <v>562100</v>
      </c>
      <c r="OU43" s="229" t="n">
        <f aca="false">SUM(OU37:OU41)</f>
        <v>562100</v>
      </c>
      <c r="OV43" s="229" t="n">
        <f aca="false">SUM(OV37:OV41)</f>
        <v>562100</v>
      </c>
      <c r="OW43" s="229" t="n">
        <f aca="false">SUM(OW37:OW41)</f>
        <v>562100</v>
      </c>
      <c r="OX43" s="229" t="n">
        <f aca="false">SUM(OX37:OX41)</f>
        <v>562100</v>
      </c>
      <c r="OY43" s="229" t="n">
        <f aca="false">SUM(OY37:OY41)</f>
        <v>562100</v>
      </c>
      <c r="OZ43" s="229" t="n">
        <f aca="false">SUM(OZ37:OZ41)</f>
        <v>562100</v>
      </c>
      <c r="PA43" s="229" t="n">
        <f aca="false">SUM(PA37:PA41)</f>
        <v>957455.867</v>
      </c>
      <c r="PB43" s="229" t="n">
        <f aca="false">SUM(PB37:PB41)</f>
        <v>562100</v>
      </c>
      <c r="PC43" s="229" t="n">
        <f aca="false">SUM(PC37:PC41)</f>
        <v>562100</v>
      </c>
      <c r="PD43" s="229" t="n">
        <f aca="false">SUM(PD37:PD41)</f>
        <v>562100</v>
      </c>
      <c r="PE43" s="229" t="n">
        <f aca="false">SUM(PE37:PE41)</f>
        <v>562100</v>
      </c>
      <c r="PF43" s="229" t="n">
        <f aca="false">SUM(PF37:PF41)</f>
        <v>562100</v>
      </c>
      <c r="PG43" s="229" t="n">
        <f aca="false">SUM(PG37:PG41)</f>
        <v>562100</v>
      </c>
      <c r="PH43" s="229" t="n">
        <f aca="false">SUM(PH37:PH41)</f>
        <v>562100</v>
      </c>
      <c r="PI43" s="229" t="n">
        <f aca="false">SUM(PI37:PI41)</f>
        <v>562100</v>
      </c>
      <c r="PJ43" s="229" t="n">
        <f aca="false">SUM(PJ37:PJ41)</f>
        <v>562100</v>
      </c>
      <c r="PK43" s="229" t="n">
        <f aca="false">SUM(PK37:PK41)</f>
        <v>562100</v>
      </c>
      <c r="PL43" s="229" t="n">
        <f aca="false">SUM(PL37:PL41)</f>
        <v>562100</v>
      </c>
      <c r="PM43" s="229" t="n">
        <f aca="false">SUM(PM37:PM41)</f>
        <v>957455.867</v>
      </c>
      <c r="PN43" s="229" t="n">
        <f aca="false">SUM(PN37:PN41)</f>
        <v>562100</v>
      </c>
      <c r="PO43" s="229" t="n">
        <f aca="false">SUM(PO37:PO41)</f>
        <v>562100</v>
      </c>
      <c r="PP43" s="229" t="n">
        <f aca="false">SUM(PP37:PP41)</f>
        <v>562100</v>
      </c>
      <c r="PQ43" s="229" t="n">
        <f aca="false">SUM(PQ37:PQ41)</f>
        <v>562100</v>
      </c>
      <c r="PR43" s="229" t="n">
        <f aca="false">SUM(PR37:PR41)</f>
        <v>562100</v>
      </c>
      <c r="PS43" s="229" t="n">
        <f aca="false">SUM(PS37:PS41)</f>
        <v>562100</v>
      </c>
      <c r="PT43" s="229" t="n">
        <f aca="false">SUM(PT37:PT41)</f>
        <v>562100</v>
      </c>
      <c r="PU43" s="229" t="n">
        <f aca="false">SUM(PU37:PU41)</f>
        <v>562100</v>
      </c>
      <c r="PV43" s="229" t="n">
        <f aca="false">SUM(PV37:PV41)</f>
        <v>562100</v>
      </c>
      <c r="PW43" s="229" t="n">
        <f aca="false">SUM(PW37:PW41)</f>
        <v>562100</v>
      </c>
      <c r="PX43" s="229" t="n">
        <f aca="false">SUM(PX37:PX41)</f>
        <v>562100</v>
      </c>
      <c r="PY43" s="229" t="n">
        <f aca="false">SUM(PY37:PY41)</f>
        <v>957455.867</v>
      </c>
      <c r="PZ43" s="229" t="n">
        <f aca="false">SUM(PZ37:PZ41)</f>
        <v>562100</v>
      </c>
      <c r="QA43" s="229" t="n">
        <f aca="false">SUM(QA37:QA41)</f>
        <v>562100</v>
      </c>
      <c r="QB43" s="229" t="n">
        <f aca="false">SUM(QB37:QB41)</f>
        <v>562100</v>
      </c>
      <c r="QC43" s="229" t="n">
        <f aca="false">SUM(QC37:QC41)</f>
        <v>562100</v>
      </c>
      <c r="QD43" s="229" t="n">
        <f aca="false">SUM(QD37:QD41)</f>
        <v>562100</v>
      </c>
      <c r="QE43" s="229" t="n">
        <f aca="false">SUM(QE37:QE41)</f>
        <v>562100</v>
      </c>
      <c r="QF43" s="229" t="n">
        <f aca="false">SUM(QF37:QF41)</f>
        <v>562100</v>
      </c>
      <c r="QG43" s="229" t="n">
        <f aca="false">SUM(QG37:QG41)</f>
        <v>562100</v>
      </c>
      <c r="QH43" s="229" t="n">
        <f aca="false">SUM(QH37:QH41)</f>
        <v>562100</v>
      </c>
      <c r="QI43" s="229" t="n">
        <f aca="false">SUM(QI37:QI41)</f>
        <v>562100</v>
      </c>
      <c r="QJ43" s="229" t="n">
        <f aca="false">SUM(QJ37:QJ41)</f>
        <v>562100</v>
      </c>
      <c r="QK43" s="229" t="n">
        <f aca="false">SUM(QK37:QK41)</f>
        <v>957455.867</v>
      </c>
      <c r="QL43" s="229" t="n">
        <f aca="false">SUM(QL37:QL41)</f>
        <v>562100</v>
      </c>
      <c r="QM43" s="229" t="n">
        <f aca="false">SUM(QM37:QM41)</f>
        <v>562100</v>
      </c>
      <c r="QN43" s="229" t="n">
        <f aca="false">SUM(QN37:QN41)</f>
        <v>562100</v>
      </c>
      <c r="QO43" s="229" t="n">
        <f aca="false">SUM(QO37:QO41)</f>
        <v>562100</v>
      </c>
      <c r="QP43" s="229" t="n">
        <f aca="false">SUM(QP37:QP41)</f>
        <v>562100</v>
      </c>
      <c r="QQ43" s="229" t="n">
        <f aca="false">SUM(QQ37:QQ41)</f>
        <v>562100</v>
      </c>
      <c r="QR43" s="229" t="n">
        <f aca="false">SUM(QR37:QR41)</f>
        <v>562100</v>
      </c>
      <c r="QS43" s="229" t="n">
        <f aca="false">SUM(QS37:QS41)</f>
        <v>562100</v>
      </c>
      <c r="QT43" s="229" t="n">
        <f aca="false">SUM(QT37:QT41)</f>
        <v>562100</v>
      </c>
      <c r="QU43" s="229" t="n">
        <f aca="false">SUM(QU37:QU41)</f>
        <v>562100</v>
      </c>
      <c r="QV43" s="229" t="n">
        <f aca="false">SUM(QV37:QV41)</f>
        <v>562100</v>
      </c>
      <c r="QW43" s="229" t="n">
        <f aca="false">SUM(QW37:QW41)</f>
        <v>957455.867</v>
      </c>
      <c r="QX43" s="229" t="n">
        <f aca="false">SUM(QX37:QX41)</f>
        <v>562100</v>
      </c>
      <c r="QY43" s="229" t="n">
        <f aca="false">SUM(QY37:QY41)</f>
        <v>562100</v>
      </c>
      <c r="QZ43" s="229" t="n">
        <f aca="false">SUM(QZ37:QZ41)</f>
        <v>562100</v>
      </c>
      <c r="RA43" s="229" t="n">
        <f aca="false">SUM(RA37:RA41)</f>
        <v>562100</v>
      </c>
      <c r="RB43" s="229" t="n">
        <f aca="false">SUM(RB37:RB41)</f>
        <v>562100</v>
      </c>
      <c r="RC43" s="229" t="n">
        <f aca="false">SUM(RC37:RC41)</f>
        <v>562100</v>
      </c>
      <c r="RD43" s="229" t="n">
        <f aca="false">SUM(RD37:RD41)</f>
        <v>562100</v>
      </c>
      <c r="RE43" s="229" t="n">
        <f aca="false">SUM(RE37:RE41)</f>
        <v>562100</v>
      </c>
      <c r="RF43" s="229" t="n">
        <f aca="false">SUM(RF37:RF41)</f>
        <v>562100</v>
      </c>
      <c r="RG43" s="229" t="n">
        <f aca="false">SUM(RG37:RG41)</f>
        <v>562100</v>
      </c>
      <c r="RH43" s="229" t="n">
        <f aca="false">SUM(RH37:RH41)</f>
        <v>562100</v>
      </c>
    </row>
    <row r="44" customFormat="false" ht="12.75" hidden="false" customHeight="true" outlineLevel="0" collapsed="false">
      <c r="N44" s="234"/>
    </row>
    <row r="45" customFormat="false" ht="12.75" hidden="false" customHeight="true" outlineLevel="0" collapsed="false"/>
    <row r="46" customFormat="false" ht="15" hidden="false" customHeight="true" outlineLevel="0" collapsed="false">
      <c r="B46" s="199" t="s">
        <v>196</v>
      </c>
      <c r="C46" s="199"/>
      <c r="D46" s="199"/>
      <c r="E46" s="199"/>
      <c r="F46" s="200"/>
      <c r="G46" s="198"/>
      <c r="H46" s="230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2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1"/>
      <c r="HR46" s="201"/>
      <c r="HS46" s="201"/>
      <c r="HT46" s="201"/>
      <c r="HU46" s="201"/>
      <c r="HV46" s="201"/>
      <c r="HW46" s="201"/>
      <c r="HX46" s="201"/>
      <c r="HY46" s="201"/>
      <c r="HZ46" s="201"/>
      <c r="IA46" s="201"/>
      <c r="IB46" s="201"/>
      <c r="IC46" s="201"/>
      <c r="ID46" s="201"/>
      <c r="IE46" s="201"/>
      <c r="IF46" s="201"/>
      <c r="IG46" s="201"/>
      <c r="IH46" s="201"/>
      <c r="II46" s="201"/>
      <c r="IJ46" s="201"/>
      <c r="IK46" s="201"/>
      <c r="IL46" s="201"/>
      <c r="IM46" s="201"/>
      <c r="IN46" s="201"/>
      <c r="IO46" s="201"/>
      <c r="IP46" s="201"/>
      <c r="IQ46" s="201"/>
      <c r="IR46" s="201"/>
      <c r="IS46" s="201"/>
      <c r="IT46" s="201"/>
      <c r="IU46" s="201"/>
      <c r="IV46" s="201"/>
      <c r="IW46" s="201"/>
      <c r="IX46" s="201"/>
      <c r="IY46" s="201"/>
      <c r="IZ46" s="201"/>
      <c r="JA46" s="201"/>
      <c r="JB46" s="201"/>
      <c r="JC46" s="201"/>
      <c r="JD46" s="201"/>
      <c r="JE46" s="201"/>
      <c r="JF46" s="201"/>
      <c r="JG46" s="201"/>
      <c r="JH46" s="201"/>
      <c r="JI46" s="201"/>
      <c r="JJ46" s="201"/>
      <c r="JK46" s="201"/>
      <c r="JL46" s="201"/>
      <c r="JM46" s="201"/>
      <c r="JN46" s="201"/>
      <c r="JO46" s="201"/>
      <c r="JP46" s="201"/>
      <c r="JQ46" s="201"/>
      <c r="JR46" s="201"/>
      <c r="JS46" s="201"/>
      <c r="JT46" s="201"/>
      <c r="JU46" s="201"/>
      <c r="JV46" s="201"/>
      <c r="JW46" s="201"/>
      <c r="JX46" s="201"/>
      <c r="JY46" s="201"/>
      <c r="JZ46" s="201"/>
      <c r="KA46" s="201"/>
      <c r="KB46" s="201"/>
      <c r="KC46" s="201"/>
      <c r="KD46" s="201"/>
      <c r="KE46" s="201"/>
      <c r="KF46" s="201"/>
      <c r="KG46" s="201"/>
      <c r="KH46" s="201"/>
      <c r="KI46" s="201"/>
      <c r="KJ46" s="201"/>
      <c r="KK46" s="201"/>
      <c r="KL46" s="201"/>
      <c r="KM46" s="201"/>
      <c r="KN46" s="201"/>
      <c r="KO46" s="201"/>
      <c r="KP46" s="201"/>
      <c r="KQ46" s="201"/>
      <c r="KR46" s="201"/>
      <c r="KS46" s="201"/>
      <c r="KT46" s="201"/>
      <c r="KU46" s="201"/>
      <c r="KV46" s="201"/>
      <c r="KW46" s="201"/>
      <c r="KX46" s="201"/>
      <c r="KY46" s="201"/>
      <c r="KZ46" s="201"/>
      <c r="LA46" s="201"/>
      <c r="LB46" s="201"/>
      <c r="LC46" s="201"/>
      <c r="LD46" s="201"/>
      <c r="LE46" s="201"/>
      <c r="LF46" s="201"/>
      <c r="LG46" s="201"/>
      <c r="LH46" s="201"/>
      <c r="LI46" s="201"/>
      <c r="LJ46" s="201"/>
      <c r="LK46" s="201"/>
      <c r="LL46" s="201"/>
      <c r="LM46" s="201"/>
      <c r="LN46" s="201"/>
      <c r="LO46" s="201"/>
      <c r="LP46" s="201"/>
      <c r="LQ46" s="201"/>
      <c r="LR46" s="201"/>
      <c r="LS46" s="201"/>
      <c r="LT46" s="201"/>
      <c r="LU46" s="201"/>
      <c r="LV46" s="201"/>
      <c r="LW46" s="201"/>
      <c r="LX46" s="201"/>
      <c r="LY46" s="201"/>
      <c r="LZ46" s="201"/>
      <c r="MA46" s="201"/>
      <c r="MB46" s="201"/>
      <c r="MC46" s="201"/>
      <c r="MD46" s="201"/>
      <c r="ME46" s="201"/>
      <c r="MF46" s="201"/>
      <c r="MG46" s="201"/>
      <c r="MH46" s="201"/>
      <c r="MI46" s="201"/>
      <c r="MJ46" s="201"/>
      <c r="MK46" s="201"/>
      <c r="ML46" s="201"/>
      <c r="MM46" s="201"/>
      <c r="MN46" s="201"/>
      <c r="MO46" s="201"/>
      <c r="MP46" s="201"/>
      <c r="MQ46" s="201"/>
      <c r="MR46" s="201"/>
      <c r="MS46" s="201"/>
      <c r="MT46" s="201"/>
      <c r="MU46" s="201"/>
      <c r="MV46" s="201"/>
      <c r="MW46" s="201"/>
      <c r="MX46" s="201"/>
      <c r="MY46" s="201"/>
      <c r="MZ46" s="201"/>
      <c r="NA46" s="201"/>
      <c r="NB46" s="201"/>
      <c r="NC46" s="201"/>
      <c r="ND46" s="201"/>
      <c r="NE46" s="201"/>
      <c r="NF46" s="201"/>
      <c r="NG46" s="201"/>
      <c r="NH46" s="201"/>
      <c r="NI46" s="201"/>
      <c r="NJ46" s="201"/>
      <c r="NK46" s="201"/>
      <c r="NL46" s="201"/>
      <c r="NM46" s="201"/>
      <c r="NN46" s="201"/>
      <c r="NO46" s="201"/>
      <c r="NP46" s="201"/>
      <c r="NQ46" s="201"/>
      <c r="NR46" s="201"/>
      <c r="NS46" s="201"/>
      <c r="NT46" s="201"/>
      <c r="NU46" s="201"/>
      <c r="NV46" s="201"/>
      <c r="NW46" s="201"/>
      <c r="NX46" s="201"/>
      <c r="NY46" s="201"/>
      <c r="NZ46" s="201"/>
      <c r="OA46" s="201"/>
      <c r="OB46" s="201"/>
      <c r="OC46" s="201"/>
      <c r="OD46" s="201"/>
      <c r="OE46" s="201"/>
      <c r="OF46" s="201"/>
      <c r="OG46" s="201"/>
      <c r="OH46" s="201"/>
      <c r="OI46" s="201"/>
      <c r="OJ46" s="201"/>
      <c r="OK46" s="201"/>
      <c r="OL46" s="201"/>
      <c r="OM46" s="201"/>
      <c r="ON46" s="201"/>
      <c r="OO46" s="201"/>
      <c r="OP46" s="201"/>
      <c r="OQ46" s="201"/>
      <c r="OR46" s="201"/>
      <c r="OS46" s="201"/>
      <c r="OT46" s="201"/>
      <c r="OU46" s="201"/>
      <c r="OV46" s="201"/>
      <c r="OW46" s="201"/>
      <c r="OX46" s="201"/>
      <c r="OY46" s="201"/>
      <c r="OZ46" s="201"/>
      <c r="PA46" s="201"/>
      <c r="PB46" s="201"/>
      <c r="PC46" s="201"/>
      <c r="PD46" s="201"/>
      <c r="PE46" s="201"/>
      <c r="PF46" s="201"/>
      <c r="PG46" s="201"/>
      <c r="PH46" s="201"/>
      <c r="PI46" s="201"/>
      <c r="PJ46" s="201"/>
      <c r="PK46" s="201"/>
      <c r="PL46" s="201"/>
      <c r="PM46" s="201"/>
      <c r="PN46" s="201"/>
      <c r="PO46" s="201"/>
      <c r="PP46" s="201"/>
      <c r="PQ46" s="201"/>
      <c r="PR46" s="201"/>
      <c r="PS46" s="201"/>
      <c r="PT46" s="201"/>
      <c r="PU46" s="201"/>
      <c r="PV46" s="201"/>
      <c r="PW46" s="201"/>
      <c r="PX46" s="201"/>
      <c r="PY46" s="201"/>
      <c r="PZ46" s="201"/>
      <c r="QA46" s="201"/>
      <c r="QB46" s="201"/>
      <c r="QC46" s="201"/>
      <c r="QD46" s="201"/>
      <c r="QE46" s="201"/>
      <c r="QF46" s="201"/>
      <c r="QG46" s="201"/>
      <c r="QH46" s="201"/>
      <c r="QI46" s="201"/>
      <c r="QJ46" s="201"/>
      <c r="QK46" s="201"/>
      <c r="QL46" s="201"/>
      <c r="QM46" s="201"/>
      <c r="QN46" s="201"/>
      <c r="QO46" s="201"/>
      <c r="QP46" s="201"/>
      <c r="QQ46" s="201"/>
      <c r="QR46" s="201"/>
      <c r="QS46" s="201"/>
      <c r="QT46" s="201"/>
      <c r="QU46" s="201"/>
      <c r="QV46" s="201"/>
      <c r="QW46" s="201"/>
      <c r="QX46" s="201"/>
      <c r="QY46" s="201"/>
      <c r="QZ46" s="201"/>
      <c r="RA46" s="201"/>
      <c r="RB46" s="201"/>
      <c r="RC46" s="201"/>
      <c r="RD46" s="201"/>
      <c r="RE46" s="201"/>
      <c r="RF46" s="201"/>
      <c r="RG46" s="201"/>
      <c r="RH46" s="201"/>
    </row>
    <row r="47" customFormat="false" ht="12.75" hidden="false" customHeight="true" outlineLevel="0" collapsed="false"/>
    <row r="48" customFormat="false" ht="15.75" hidden="false" customHeight="true" outlineLevel="0" collapsed="false">
      <c r="B48" s="56" t="s">
        <v>197</v>
      </c>
      <c r="E48" s="76" t="n">
        <f aca="false">SUM(H48:AV48)</f>
        <v>0</v>
      </c>
      <c r="H48" s="64" t="n">
        <f aca="false">SUM(AS48:BD48)</f>
        <v>0</v>
      </c>
      <c r="I48" s="64" t="n">
        <f aca="false">SUM(BE48:BP48)</f>
        <v>0</v>
      </c>
      <c r="J48" s="64" t="n">
        <f aca="false">SUM(BQ48:CB48)</f>
        <v>0</v>
      </c>
      <c r="K48" s="64" t="n">
        <f aca="false">SUM(CC48:CN48)</f>
        <v>0</v>
      </c>
      <c r="L48" s="64" t="n">
        <f aca="false">SUM(CO48:CZ48)</f>
        <v>0</v>
      </c>
      <c r="M48" s="64" t="n">
        <f aca="false">SUM(DA48:DL48)</f>
        <v>0</v>
      </c>
      <c r="N48" s="64" t="n">
        <f aca="false">SUM(DM48:DX48)</f>
        <v>0</v>
      </c>
      <c r="O48" s="64" t="n">
        <f aca="false">SUM(DY48:EJ48)</f>
        <v>0</v>
      </c>
      <c r="P48" s="64" t="n">
        <f aca="false">SUM(EK48:EV48)</f>
        <v>0</v>
      </c>
      <c r="Q48" s="64" t="n">
        <f aca="false">SUM(EW48:FH48)</f>
        <v>0</v>
      </c>
      <c r="R48" s="64" t="n">
        <f aca="false">SUM(FI48:FT48)</f>
        <v>0</v>
      </c>
      <c r="S48" s="64" t="n">
        <f aca="false">SUM(FU48:GF48)</f>
        <v>0</v>
      </c>
      <c r="T48" s="64" t="n">
        <f aca="false">SUM(GG48:GR48)</f>
        <v>0</v>
      </c>
      <c r="U48" s="64" t="n">
        <f aca="false">SUM(GS48:HD48)</f>
        <v>0</v>
      </c>
      <c r="V48" s="64" t="n">
        <f aca="false">SUM(HE48:HP48)</f>
        <v>0</v>
      </c>
      <c r="W48" s="64" t="n">
        <f aca="false">SUM(HQ48:IB48)</f>
        <v>0</v>
      </c>
      <c r="X48" s="64" t="n">
        <f aca="false">SUM(IC48:IN48)</f>
        <v>0</v>
      </c>
      <c r="Y48" s="64" t="n">
        <f aca="false">SUM(IO48:IZ48)</f>
        <v>0</v>
      </c>
      <c r="Z48" s="64" t="n">
        <f aca="false">SUM(JA48:JL48)</f>
        <v>0</v>
      </c>
      <c r="AA48" s="64" t="n">
        <f aca="false">SUM(JM48:JX48)</f>
        <v>0</v>
      </c>
      <c r="AB48" s="64" t="n">
        <f aca="false">SUM(JY48:KJ48)</f>
        <v>0</v>
      </c>
      <c r="AC48" s="64" t="n">
        <f aca="false">SUM(KK48:KV48)</f>
        <v>0</v>
      </c>
      <c r="AD48" s="64" t="n">
        <f aca="false">SUM(KW48:LH48)</f>
        <v>0</v>
      </c>
      <c r="AE48" s="64" t="n">
        <f aca="false">SUM(LI48:LT48)</f>
        <v>0</v>
      </c>
      <c r="AF48" s="64" t="n">
        <f aca="false">SUM(LU48:MF48)</f>
        <v>0</v>
      </c>
      <c r="AG48" s="64" t="n">
        <f aca="false">SUM(MG48:MR48)</f>
        <v>0</v>
      </c>
      <c r="AH48" s="64" t="n">
        <f aca="false">SUM(MS48:ND48)</f>
        <v>0</v>
      </c>
      <c r="AI48" s="64" t="n">
        <f aca="false">SUM(NE48:NP48)</f>
        <v>0</v>
      </c>
      <c r="AJ48" s="64" t="n">
        <f aca="false">SUM(NQ48:OB48)</f>
        <v>0</v>
      </c>
      <c r="AK48" s="64" t="n">
        <f aca="false">SUM(OC48:ON48)</f>
        <v>0</v>
      </c>
      <c r="AL48" s="64" t="n">
        <f aca="false">SUM(OO48:OZ48)</f>
        <v>0</v>
      </c>
      <c r="AM48" s="64" t="n">
        <f aca="false">SUM(PA48:PL48)</f>
        <v>0</v>
      </c>
      <c r="AN48" s="64" t="n">
        <f aca="false">SUM(PM48:PX48)</f>
        <v>0</v>
      </c>
      <c r="AO48" s="64" t="n">
        <f aca="false">SUM(PY48:QJ48)</f>
        <v>0</v>
      </c>
      <c r="AP48" s="64" t="n">
        <f aca="false">SUM(QK48:QV48)</f>
        <v>0</v>
      </c>
      <c r="AQ48" s="64" t="n">
        <f aca="false">SUM(QW48:RH48)</f>
        <v>0</v>
      </c>
      <c r="AR48" s="119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35"/>
      <c r="DX48" s="235"/>
      <c r="DY48" s="235"/>
      <c r="DZ48" s="235"/>
      <c r="EA48" s="235"/>
      <c r="EB48" s="235"/>
      <c r="EC48" s="235"/>
      <c r="ED48" s="235"/>
      <c r="EE48" s="235"/>
      <c r="EF48" s="235"/>
      <c r="EG48" s="235"/>
      <c r="EH48" s="235"/>
      <c r="EI48" s="235"/>
      <c r="EJ48" s="235"/>
      <c r="EK48" s="235"/>
      <c r="EL48" s="235"/>
      <c r="EM48" s="235"/>
      <c r="EN48" s="235"/>
      <c r="EO48" s="235"/>
      <c r="EP48" s="235"/>
      <c r="EQ48" s="235"/>
      <c r="ER48" s="235"/>
      <c r="ES48" s="235"/>
      <c r="ET48" s="235"/>
      <c r="EU48" s="235"/>
      <c r="EV48" s="235"/>
      <c r="EW48" s="235"/>
      <c r="EX48" s="235"/>
      <c r="EY48" s="235"/>
      <c r="EZ48" s="235"/>
      <c r="FA48" s="235"/>
      <c r="FB48" s="235"/>
      <c r="FC48" s="235"/>
      <c r="FD48" s="235"/>
      <c r="FE48" s="235"/>
      <c r="FF48" s="235"/>
      <c r="FG48" s="235"/>
      <c r="FH48" s="235"/>
      <c r="FI48" s="235"/>
      <c r="FJ48" s="235"/>
      <c r="FK48" s="235"/>
      <c r="FL48" s="235"/>
      <c r="FM48" s="235"/>
      <c r="FN48" s="235"/>
      <c r="FO48" s="235"/>
      <c r="FP48" s="235"/>
      <c r="FQ48" s="235"/>
      <c r="FR48" s="235"/>
      <c r="FS48" s="235"/>
      <c r="FT48" s="235"/>
      <c r="FU48" s="235"/>
      <c r="FV48" s="235"/>
      <c r="FW48" s="235"/>
      <c r="FX48" s="235"/>
      <c r="FY48" s="235"/>
      <c r="FZ48" s="235"/>
      <c r="GA48" s="235"/>
      <c r="GB48" s="235"/>
      <c r="GC48" s="235"/>
      <c r="GD48" s="235"/>
      <c r="GE48" s="235"/>
      <c r="GF48" s="235"/>
      <c r="GG48" s="235"/>
      <c r="GH48" s="235"/>
      <c r="GI48" s="235"/>
      <c r="GJ48" s="235"/>
      <c r="GK48" s="235"/>
      <c r="GL48" s="235"/>
      <c r="GM48" s="235"/>
      <c r="GN48" s="235"/>
      <c r="GO48" s="235"/>
      <c r="GP48" s="235"/>
      <c r="GQ48" s="235"/>
      <c r="GR48" s="235"/>
      <c r="GS48" s="235"/>
      <c r="GT48" s="235"/>
      <c r="GU48" s="235"/>
      <c r="GV48" s="235"/>
      <c r="GW48" s="235"/>
      <c r="GX48" s="235"/>
      <c r="GY48" s="235"/>
      <c r="GZ48" s="235"/>
      <c r="HA48" s="235"/>
      <c r="HB48" s="235"/>
      <c r="HC48" s="235"/>
      <c r="HD48" s="235"/>
      <c r="HE48" s="235"/>
      <c r="HF48" s="235"/>
      <c r="HG48" s="235"/>
      <c r="HH48" s="235"/>
      <c r="HI48" s="235"/>
      <c r="HJ48" s="235"/>
      <c r="HK48" s="235"/>
      <c r="HL48" s="235"/>
      <c r="HM48" s="235"/>
      <c r="HN48" s="235"/>
      <c r="HO48" s="235"/>
      <c r="HP48" s="235"/>
      <c r="HQ48" s="235"/>
      <c r="HR48" s="235"/>
      <c r="HS48" s="235"/>
      <c r="HT48" s="235"/>
      <c r="HU48" s="235"/>
      <c r="HV48" s="235"/>
      <c r="HW48" s="235"/>
      <c r="HX48" s="235"/>
      <c r="HY48" s="235"/>
      <c r="HZ48" s="235"/>
      <c r="IA48" s="235"/>
      <c r="IB48" s="235"/>
      <c r="IC48" s="235"/>
      <c r="ID48" s="235"/>
      <c r="IE48" s="235"/>
      <c r="IF48" s="235"/>
      <c r="IG48" s="235"/>
      <c r="IH48" s="235"/>
      <c r="II48" s="235"/>
      <c r="IJ48" s="235"/>
      <c r="IK48" s="235"/>
      <c r="IL48" s="235"/>
      <c r="IM48" s="235"/>
      <c r="IN48" s="235"/>
      <c r="IO48" s="235"/>
      <c r="IP48" s="235"/>
      <c r="IQ48" s="235"/>
      <c r="IR48" s="235"/>
      <c r="IS48" s="235"/>
      <c r="IT48" s="235"/>
      <c r="IU48" s="235"/>
      <c r="IV48" s="235"/>
      <c r="IW48" s="235"/>
      <c r="IX48" s="235"/>
      <c r="IY48" s="235"/>
      <c r="IZ48" s="235"/>
      <c r="JA48" s="235"/>
      <c r="JB48" s="235"/>
      <c r="JC48" s="235"/>
      <c r="JD48" s="235"/>
      <c r="JE48" s="235"/>
      <c r="JF48" s="235"/>
      <c r="JG48" s="235"/>
      <c r="JH48" s="235"/>
      <c r="JI48" s="235"/>
      <c r="JJ48" s="235"/>
      <c r="JK48" s="235"/>
      <c r="JL48" s="235"/>
      <c r="JM48" s="235"/>
      <c r="JN48" s="235"/>
      <c r="JO48" s="235"/>
      <c r="JP48" s="235"/>
      <c r="JQ48" s="235"/>
      <c r="JR48" s="235"/>
      <c r="JS48" s="235"/>
      <c r="JT48" s="235"/>
      <c r="JU48" s="235"/>
      <c r="JV48" s="235"/>
      <c r="JW48" s="235"/>
      <c r="JX48" s="235"/>
      <c r="JY48" s="235"/>
      <c r="JZ48" s="235"/>
      <c r="KA48" s="235"/>
      <c r="KB48" s="235"/>
      <c r="KC48" s="235"/>
      <c r="KD48" s="235"/>
      <c r="KE48" s="235"/>
      <c r="KF48" s="235"/>
      <c r="KG48" s="235"/>
      <c r="KH48" s="235"/>
      <c r="KI48" s="235"/>
      <c r="KJ48" s="235"/>
      <c r="KK48" s="235"/>
      <c r="KL48" s="235"/>
      <c r="KM48" s="235"/>
      <c r="KN48" s="235"/>
      <c r="KO48" s="235"/>
      <c r="KP48" s="235"/>
      <c r="KQ48" s="235"/>
      <c r="KR48" s="235"/>
      <c r="KS48" s="235"/>
      <c r="KT48" s="235"/>
      <c r="KU48" s="235"/>
      <c r="KV48" s="235"/>
      <c r="KW48" s="235"/>
      <c r="KX48" s="235"/>
      <c r="KY48" s="235"/>
      <c r="KZ48" s="235"/>
      <c r="LA48" s="235"/>
      <c r="LB48" s="235"/>
      <c r="LC48" s="235"/>
      <c r="LD48" s="235"/>
      <c r="LE48" s="235"/>
      <c r="LF48" s="235"/>
      <c r="LG48" s="235"/>
      <c r="LH48" s="235"/>
      <c r="LI48" s="235"/>
      <c r="LJ48" s="235"/>
      <c r="LK48" s="235"/>
      <c r="LL48" s="235"/>
      <c r="LM48" s="235"/>
      <c r="LN48" s="235"/>
      <c r="LO48" s="235"/>
      <c r="LP48" s="235"/>
      <c r="LQ48" s="235"/>
      <c r="LR48" s="235"/>
      <c r="LS48" s="235"/>
      <c r="LT48" s="235"/>
      <c r="LU48" s="235"/>
      <c r="LV48" s="235"/>
      <c r="LW48" s="235"/>
      <c r="LX48" s="235"/>
      <c r="LY48" s="235"/>
      <c r="LZ48" s="235"/>
      <c r="MA48" s="235"/>
      <c r="MB48" s="235"/>
      <c r="MC48" s="235"/>
      <c r="MD48" s="235"/>
      <c r="ME48" s="235"/>
      <c r="MF48" s="235"/>
      <c r="MG48" s="235"/>
      <c r="MH48" s="235"/>
      <c r="MI48" s="235"/>
      <c r="MJ48" s="235"/>
      <c r="MK48" s="235"/>
      <c r="ML48" s="235"/>
      <c r="MM48" s="235"/>
      <c r="MN48" s="235"/>
      <c r="MO48" s="235"/>
      <c r="MP48" s="235"/>
      <c r="MQ48" s="235"/>
      <c r="MR48" s="235"/>
      <c r="MS48" s="235"/>
      <c r="MT48" s="235"/>
      <c r="MU48" s="235"/>
      <c r="MV48" s="235"/>
      <c r="MW48" s="235"/>
      <c r="MX48" s="235"/>
      <c r="MY48" s="235"/>
      <c r="MZ48" s="235"/>
      <c r="NA48" s="235"/>
      <c r="NB48" s="235"/>
      <c r="NC48" s="235"/>
      <c r="ND48" s="235"/>
      <c r="NE48" s="235"/>
      <c r="NF48" s="235"/>
      <c r="NG48" s="235"/>
      <c r="NH48" s="235"/>
      <c r="NI48" s="235"/>
      <c r="NJ48" s="235"/>
      <c r="NK48" s="235"/>
      <c r="NL48" s="235"/>
      <c r="NM48" s="235"/>
      <c r="NN48" s="235"/>
      <c r="NO48" s="235"/>
      <c r="NP48" s="235"/>
      <c r="NQ48" s="235"/>
      <c r="NR48" s="235"/>
      <c r="NS48" s="235"/>
      <c r="NT48" s="235"/>
      <c r="NU48" s="235"/>
      <c r="NV48" s="235"/>
      <c r="NW48" s="235"/>
      <c r="NX48" s="235"/>
      <c r="NY48" s="235"/>
      <c r="NZ48" s="235"/>
      <c r="OA48" s="235"/>
      <c r="OB48" s="235"/>
      <c r="OC48" s="235"/>
      <c r="OD48" s="235"/>
      <c r="OE48" s="235"/>
      <c r="OF48" s="235"/>
      <c r="OG48" s="235"/>
      <c r="OH48" s="235"/>
      <c r="OI48" s="235"/>
      <c r="OJ48" s="235"/>
      <c r="OK48" s="235"/>
      <c r="OL48" s="235"/>
      <c r="OM48" s="235"/>
      <c r="ON48" s="235"/>
      <c r="OO48" s="235"/>
      <c r="OP48" s="235"/>
      <c r="OQ48" s="235"/>
      <c r="OR48" s="235"/>
      <c r="OS48" s="235"/>
      <c r="OT48" s="235"/>
      <c r="OU48" s="235"/>
      <c r="OV48" s="235"/>
      <c r="OW48" s="235"/>
      <c r="OX48" s="235"/>
      <c r="OY48" s="235"/>
      <c r="OZ48" s="235"/>
      <c r="PA48" s="235"/>
      <c r="PB48" s="235"/>
      <c r="PC48" s="235"/>
      <c r="PD48" s="235"/>
      <c r="PE48" s="235"/>
      <c r="PF48" s="235"/>
      <c r="PG48" s="235"/>
      <c r="PH48" s="235"/>
      <c r="PI48" s="235"/>
      <c r="PJ48" s="235"/>
      <c r="PK48" s="235"/>
      <c r="PL48" s="235"/>
      <c r="PM48" s="235"/>
      <c r="PN48" s="235"/>
      <c r="PO48" s="235"/>
      <c r="PP48" s="235"/>
      <c r="PQ48" s="235"/>
      <c r="PR48" s="235"/>
      <c r="PS48" s="235"/>
      <c r="PT48" s="235"/>
      <c r="PU48" s="235"/>
      <c r="PV48" s="235"/>
      <c r="PW48" s="235"/>
      <c r="PX48" s="235"/>
      <c r="PY48" s="235"/>
      <c r="PZ48" s="235"/>
      <c r="QA48" s="235"/>
      <c r="QB48" s="235"/>
      <c r="QC48" s="235"/>
      <c r="QD48" s="235"/>
      <c r="QE48" s="235"/>
      <c r="QF48" s="235"/>
      <c r="QG48" s="235"/>
      <c r="QH48" s="235"/>
      <c r="QI48" s="235"/>
      <c r="QJ48" s="235"/>
      <c r="QK48" s="235"/>
      <c r="QL48" s="235"/>
      <c r="QM48" s="235"/>
      <c r="QN48" s="235"/>
      <c r="QO48" s="235"/>
      <c r="QP48" s="235"/>
      <c r="QQ48" s="235"/>
      <c r="QR48" s="235"/>
      <c r="QS48" s="235"/>
      <c r="QT48" s="235"/>
      <c r="QU48" s="235"/>
      <c r="QV48" s="235"/>
      <c r="QW48" s="235"/>
      <c r="QX48" s="235"/>
      <c r="QY48" s="235"/>
      <c r="QZ48" s="235"/>
      <c r="RA48" s="235"/>
      <c r="RB48" s="235"/>
      <c r="RC48" s="235"/>
      <c r="RD48" s="235"/>
      <c r="RE48" s="235"/>
      <c r="RF48" s="235"/>
      <c r="RG48" s="235"/>
      <c r="RH48" s="235"/>
    </row>
    <row r="49" customFormat="false" ht="15.75" hidden="false" customHeight="true" outlineLevel="0" collapsed="false">
      <c r="B49" s="56" t="s">
        <v>198</v>
      </c>
      <c r="E49" s="76" t="n">
        <f aca="false">SUM(H49:AV49)</f>
        <v>0</v>
      </c>
      <c r="H49" s="64" t="n">
        <f aca="false">SUM(AS49:BD49)</f>
        <v>0</v>
      </c>
      <c r="I49" s="64" t="n">
        <f aca="false">SUM(BE49:BP49)</f>
        <v>0</v>
      </c>
      <c r="J49" s="64" t="n">
        <f aca="false">SUM(BQ49:CB49)</f>
        <v>0</v>
      </c>
      <c r="K49" s="64" t="n">
        <f aca="false">SUM(CC49:CN49)</f>
        <v>0</v>
      </c>
      <c r="L49" s="64" t="n">
        <f aca="false">SUM(CO49:CZ49)</f>
        <v>0</v>
      </c>
      <c r="M49" s="64" t="n">
        <f aca="false">SUM(DA49:DL49)</f>
        <v>0</v>
      </c>
      <c r="N49" s="64" t="n">
        <f aca="false">SUM(DM49:DX49)</f>
        <v>0</v>
      </c>
      <c r="O49" s="64" t="n">
        <f aca="false">SUM(DY49:EJ49)</f>
        <v>0</v>
      </c>
      <c r="P49" s="64" t="n">
        <f aca="false">SUM(EK49:EV49)</f>
        <v>0</v>
      </c>
      <c r="Q49" s="64" t="n">
        <f aca="false">SUM(EW49:FH49)</f>
        <v>0</v>
      </c>
      <c r="R49" s="64" t="n">
        <f aca="false">SUM(FI49:FT49)</f>
        <v>0</v>
      </c>
      <c r="S49" s="64" t="n">
        <f aca="false">SUM(FU49:GF49)</f>
        <v>0</v>
      </c>
      <c r="T49" s="64" t="n">
        <f aca="false">SUM(GG49:GR49)</f>
        <v>0</v>
      </c>
      <c r="U49" s="64" t="n">
        <f aca="false">SUM(GS49:HD49)</f>
        <v>0</v>
      </c>
      <c r="V49" s="64" t="n">
        <f aca="false">SUM(HE49:HP49)</f>
        <v>0</v>
      </c>
      <c r="W49" s="64" t="n">
        <f aca="false">SUM(HQ49:IB49)</f>
        <v>0</v>
      </c>
      <c r="X49" s="64" t="n">
        <f aca="false">SUM(IC49:IN49)</f>
        <v>0</v>
      </c>
      <c r="Y49" s="64" t="n">
        <f aca="false">SUM(IO49:IZ49)</f>
        <v>0</v>
      </c>
      <c r="Z49" s="64" t="n">
        <f aca="false">SUM(JA49:JL49)</f>
        <v>0</v>
      </c>
      <c r="AA49" s="64" t="n">
        <f aca="false">SUM(JM49:JX49)</f>
        <v>0</v>
      </c>
      <c r="AB49" s="64" t="n">
        <f aca="false">SUM(JY49:KJ49)</f>
        <v>0</v>
      </c>
      <c r="AC49" s="64" t="n">
        <f aca="false">SUM(KK49:KV49)</f>
        <v>0</v>
      </c>
      <c r="AD49" s="64" t="n">
        <f aca="false">SUM(KW49:LH49)</f>
        <v>0</v>
      </c>
      <c r="AE49" s="64" t="n">
        <f aca="false">SUM(LI49:LT49)</f>
        <v>0</v>
      </c>
      <c r="AF49" s="64" t="n">
        <f aca="false">SUM(LU49:MF49)</f>
        <v>0</v>
      </c>
      <c r="AG49" s="64" t="n">
        <f aca="false">SUM(MG49:MR49)</f>
        <v>0</v>
      </c>
      <c r="AH49" s="64" t="n">
        <f aca="false">SUM(MS49:ND49)</f>
        <v>0</v>
      </c>
      <c r="AI49" s="64" t="n">
        <f aca="false">SUM(NE49:NP49)</f>
        <v>0</v>
      </c>
      <c r="AJ49" s="64" t="n">
        <f aca="false">SUM(NQ49:OB49)</f>
        <v>0</v>
      </c>
      <c r="AK49" s="64" t="n">
        <f aca="false">SUM(OC49:ON49)</f>
        <v>0</v>
      </c>
      <c r="AL49" s="64" t="n">
        <f aca="false">SUM(OO49:OZ49)</f>
        <v>0</v>
      </c>
      <c r="AM49" s="64" t="n">
        <f aca="false">SUM(PA49:PL49)</f>
        <v>0</v>
      </c>
      <c r="AN49" s="64" t="n">
        <f aca="false">SUM(PM49:PX49)</f>
        <v>0</v>
      </c>
      <c r="AO49" s="64" t="n">
        <f aca="false">SUM(PY49:QJ49)</f>
        <v>0</v>
      </c>
      <c r="AP49" s="64" t="n">
        <f aca="false">SUM(QK49:QV49)</f>
        <v>0</v>
      </c>
      <c r="AQ49" s="64" t="n">
        <f aca="false">SUM(QW49:RH49)</f>
        <v>0</v>
      </c>
      <c r="AR49" s="64"/>
    </row>
    <row r="50" customFormat="false" ht="15.75" hidden="false" customHeight="true" outlineLevel="0" collapsed="false">
      <c r="B50" s="56" t="s">
        <v>199</v>
      </c>
      <c r="E50" s="76" t="n">
        <f aca="false">SUM(H50:AV50)</f>
        <v>0</v>
      </c>
      <c r="H50" s="64" t="n">
        <f aca="false">SUM(AS50:BD50)</f>
        <v>0</v>
      </c>
      <c r="I50" s="64" t="n">
        <f aca="false">SUM(BE50:BP50)</f>
        <v>0</v>
      </c>
      <c r="J50" s="64" t="n">
        <f aca="false">SUM(BQ50:CB50)</f>
        <v>0</v>
      </c>
      <c r="K50" s="64" t="n">
        <f aca="false">SUM(CC50:CN50)</f>
        <v>0</v>
      </c>
      <c r="L50" s="64" t="n">
        <f aca="false">SUM(CO50:CZ50)</f>
        <v>0</v>
      </c>
      <c r="M50" s="64" t="n">
        <f aca="false">SUM(DA50:DL50)</f>
        <v>0</v>
      </c>
      <c r="N50" s="64" t="n">
        <f aca="false">SUM(DM50:DX50)</f>
        <v>0</v>
      </c>
      <c r="O50" s="64" t="n">
        <f aca="false">SUM(DY50:EJ50)</f>
        <v>0</v>
      </c>
      <c r="P50" s="64" t="n">
        <f aca="false">SUM(EK50:EV50)</f>
        <v>0</v>
      </c>
      <c r="Q50" s="64" t="n">
        <f aca="false">SUM(EW50:FH50)</f>
        <v>0</v>
      </c>
      <c r="R50" s="64" t="n">
        <f aca="false">SUM(FI50:FT50)</f>
        <v>0</v>
      </c>
      <c r="S50" s="64" t="n">
        <f aca="false">SUM(FU50:GF50)</f>
        <v>0</v>
      </c>
      <c r="T50" s="64" t="n">
        <f aca="false">SUM(GG50:GR50)</f>
        <v>0</v>
      </c>
      <c r="U50" s="64" t="n">
        <f aca="false">SUM(GS50:HD50)</f>
        <v>0</v>
      </c>
      <c r="V50" s="64" t="n">
        <f aca="false">SUM(HE50:HP50)</f>
        <v>0</v>
      </c>
      <c r="W50" s="64" t="n">
        <f aca="false">SUM(HQ50:IB50)</f>
        <v>0</v>
      </c>
      <c r="X50" s="64" t="n">
        <f aca="false">SUM(IC50:IN50)</f>
        <v>0</v>
      </c>
      <c r="Y50" s="64" t="n">
        <f aca="false">SUM(IO50:IZ50)</f>
        <v>0</v>
      </c>
      <c r="Z50" s="64" t="n">
        <f aca="false">SUM(JA50:JL50)</f>
        <v>0</v>
      </c>
      <c r="AA50" s="64" t="n">
        <f aca="false">SUM(JM50:JX50)</f>
        <v>0</v>
      </c>
      <c r="AB50" s="64" t="n">
        <f aca="false">SUM(JY50:KJ50)</f>
        <v>0</v>
      </c>
      <c r="AC50" s="64" t="n">
        <f aca="false">SUM(KK50:KV50)</f>
        <v>0</v>
      </c>
      <c r="AD50" s="64" t="n">
        <f aca="false">SUM(KW50:LH50)</f>
        <v>0</v>
      </c>
      <c r="AE50" s="64" t="n">
        <f aca="false">SUM(LI50:LT50)</f>
        <v>0</v>
      </c>
      <c r="AF50" s="64" t="n">
        <f aca="false">SUM(LU50:MF50)</f>
        <v>0</v>
      </c>
      <c r="AG50" s="64" t="n">
        <f aca="false">SUM(MG50:MR50)</f>
        <v>0</v>
      </c>
      <c r="AH50" s="64" t="n">
        <f aca="false">SUM(MS50:ND50)</f>
        <v>0</v>
      </c>
      <c r="AI50" s="64" t="n">
        <f aca="false">SUM(NE50:NP50)</f>
        <v>0</v>
      </c>
      <c r="AJ50" s="64" t="n">
        <f aca="false">SUM(NQ50:OB50)</f>
        <v>0</v>
      </c>
      <c r="AK50" s="64" t="n">
        <f aca="false">SUM(OC50:ON50)</f>
        <v>0</v>
      </c>
      <c r="AL50" s="64" t="n">
        <f aca="false">SUM(OO50:OZ50)</f>
        <v>0</v>
      </c>
      <c r="AM50" s="64" t="n">
        <f aca="false">SUM(PA50:PL50)</f>
        <v>0</v>
      </c>
      <c r="AN50" s="64" t="n">
        <f aca="false">SUM(PM50:PX50)</f>
        <v>0</v>
      </c>
      <c r="AO50" s="64" t="n">
        <f aca="false">SUM(PY50:QJ50)</f>
        <v>0</v>
      </c>
      <c r="AP50" s="64" t="n">
        <f aca="false">SUM(QK50:QV50)</f>
        <v>0</v>
      </c>
      <c r="AQ50" s="64" t="n">
        <f aca="false">SUM(QW50:RH50)</f>
        <v>0</v>
      </c>
      <c r="AR50" s="64"/>
    </row>
    <row r="51" customFormat="false" ht="15.75" hidden="false" customHeight="true" outlineLevel="0" collapsed="false">
      <c r="B51" s="56" t="s">
        <v>200</v>
      </c>
      <c r="E51" s="76" t="n">
        <f aca="false">SUM(H51:AV51)</f>
        <v>0</v>
      </c>
      <c r="H51" s="64" t="n">
        <f aca="false">SUM(AS51:BD51)</f>
        <v>0</v>
      </c>
      <c r="I51" s="64" t="n">
        <f aca="false">SUM(BE51:BP51)</f>
        <v>0</v>
      </c>
      <c r="J51" s="64" t="n">
        <f aca="false">SUM(BQ51:CB51)</f>
        <v>0</v>
      </c>
      <c r="K51" s="64" t="n">
        <f aca="false">SUM(CC51:CN51)</f>
        <v>0</v>
      </c>
      <c r="L51" s="64" t="n">
        <f aca="false">SUM(CO51:CZ51)</f>
        <v>0</v>
      </c>
      <c r="M51" s="64" t="n">
        <f aca="false">SUM(DA51:DL51)</f>
        <v>0</v>
      </c>
      <c r="N51" s="64" t="n">
        <f aca="false">SUM(DM51:DX51)</f>
        <v>0</v>
      </c>
      <c r="O51" s="64" t="n">
        <f aca="false">SUM(DY51:EJ51)</f>
        <v>0</v>
      </c>
      <c r="P51" s="64" t="n">
        <f aca="false">SUM(EK51:EV51)</f>
        <v>0</v>
      </c>
      <c r="Q51" s="64" t="n">
        <f aca="false">SUM(EW51:FH51)</f>
        <v>0</v>
      </c>
      <c r="R51" s="64" t="n">
        <f aca="false">SUM(FI51:FT51)</f>
        <v>0</v>
      </c>
      <c r="S51" s="64" t="n">
        <f aca="false">SUM(FU51:GF51)</f>
        <v>0</v>
      </c>
      <c r="T51" s="64" t="n">
        <f aca="false">SUM(GG51:GR51)</f>
        <v>0</v>
      </c>
      <c r="U51" s="64" t="n">
        <f aca="false">SUM(GS51:HD51)</f>
        <v>0</v>
      </c>
      <c r="V51" s="64" t="n">
        <f aca="false">SUM(HE51:HP51)</f>
        <v>0</v>
      </c>
      <c r="W51" s="64" t="n">
        <f aca="false">SUM(HQ51:IB51)</f>
        <v>0</v>
      </c>
      <c r="X51" s="64" t="n">
        <f aca="false">SUM(IC51:IN51)</f>
        <v>0</v>
      </c>
      <c r="Y51" s="64" t="n">
        <f aca="false">SUM(IO51:IZ51)</f>
        <v>0</v>
      </c>
      <c r="Z51" s="64" t="n">
        <f aca="false">SUM(JA51:JL51)</f>
        <v>0</v>
      </c>
      <c r="AA51" s="64" t="n">
        <f aca="false">SUM(JM51:JX51)</f>
        <v>0</v>
      </c>
      <c r="AB51" s="64" t="n">
        <f aca="false">SUM(JY51:KJ51)</f>
        <v>0</v>
      </c>
      <c r="AC51" s="64" t="n">
        <f aca="false">SUM(KK51:KV51)</f>
        <v>0</v>
      </c>
      <c r="AD51" s="64" t="n">
        <f aca="false">SUM(KW51:LH51)</f>
        <v>0</v>
      </c>
      <c r="AE51" s="64" t="n">
        <f aca="false">SUM(LI51:LT51)</f>
        <v>0</v>
      </c>
      <c r="AF51" s="64" t="n">
        <f aca="false">SUM(LU51:MF51)</f>
        <v>0</v>
      </c>
      <c r="AG51" s="64" t="n">
        <f aca="false">SUM(MG51:MR51)</f>
        <v>0</v>
      </c>
      <c r="AH51" s="64" t="n">
        <f aca="false">SUM(MS51:ND51)</f>
        <v>0</v>
      </c>
      <c r="AI51" s="64" t="n">
        <f aca="false">SUM(NE51:NP51)</f>
        <v>0</v>
      </c>
      <c r="AJ51" s="64" t="n">
        <f aca="false">SUM(NQ51:OB51)</f>
        <v>0</v>
      </c>
      <c r="AK51" s="64" t="n">
        <f aca="false">SUM(OC51:ON51)</f>
        <v>0</v>
      </c>
      <c r="AL51" s="64" t="n">
        <f aca="false">SUM(OO51:OZ51)</f>
        <v>0</v>
      </c>
      <c r="AM51" s="64" t="n">
        <f aca="false">SUM(PA51:PL51)</f>
        <v>0</v>
      </c>
      <c r="AN51" s="64" t="n">
        <f aca="false">SUM(PM51:PX51)</f>
        <v>0</v>
      </c>
      <c r="AO51" s="64" t="n">
        <f aca="false">SUM(PY51:QJ51)</f>
        <v>0</v>
      </c>
      <c r="AP51" s="64" t="n">
        <f aca="false">SUM(QK51:QV51)</f>
        <v>0</v>
      </c>
      <c r="AQ51" s="64" t="n">
        <f aca="false">SUM(QW51:RH51)</f>
        <v>0</v>
      </c>
      <c r="AR51" s="64"/>
    </row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true"/>
  </sheetPr>
  <dimension ref="A1:RG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3" min="2" style="0" width="9.13"/>
    <col collapsed="false" customWidth="true" hidden="false" outlineLevel="0" max="4" min="4" style="0" width="9.88"/>
    <col collapsed="false" customWidth="true" hidden="false" outlineLevel="0" max="5" min="5" style="0" width="10.25"/>
    <col collapsed="false" customWidth="true" hidden="false" outlineLevel="0" max="10" min="6" style="0" width="9.13"/>
    <col collapsed="false" customWidth="true" hidden="false" outlineLevel="0" max="11" min="11" style="0" width="13.37"/>
    <col collapsed="false" customWidth="true" hidden="false" outlineLevel="0" max="16" min="12" style="0" width="9.13"/>
    <col collapsed="false" customWidth="true" hidden="false" outlineLevel="0" max="17" min="17" style="0" width="14.13"/>
    <col collapsed="false" customWidth="true" hidden="false" outlineLevel="0" max="30" min="18" style="0" width="9.13"/>
    <col collapsed="false" customWidth="true" hidden="false" outlineLevel="0" max="31" min="31" style="0" width="9.38"/>
    <col collapsed="false" customWidth="true" hidden="false" outlineLevel="0" max="40" min="32" style="0" width="9.13"/>
    <col collapsed="false" customWidth="true" hidden="false" outlineLevel="0" max="41" min="41" style="0" width="9.38"/>
    <col collapsed="false" customWidth="true" hidden="false" outlineLevel="0" max="475" min="42" style="0" width="9.13"/>
  </cols>
  <sheetData>
    <row r="1" customFormat="false" ht="6" hidden="false" customHeight="true" outlineLevel="0" collapsed="false"/>
    <row r="2" customFormat="false" ht="12" hidden="false" customHeight="true" outlineLevel="0" collapsed="false">
      <c r="A2" s="197"/>
      <c r="B2" s="198"/>
      <c r="C2" s="198"/>
      <c r="D2" s="198"/>
      <c r="E2" s="198"/>
      <c r="F2" s="198"/>
      <c r="G2" s="198"/>
      <c r="H2" s="198" t="n">
        <f aca="false">'Premissas Financeiras'!H12</f>
        <v>2024</v>
      </c>
      <c r="I2" s="198" t="n">
        <f aca="false">'Premissas Financeiras'!I12</f>
        <v>2025</v>
      </c>
      <c r="J2" s="198" t="n">
        <f aca="false">'Premissas Financeiras'!J12</f>
        <v>2026</v>
      </c>
      <c r="K2" s="198" t="n">
        <f aca="false">'Premissas Financeiras'!K12</f>
        <v>2027</v>
      </c>
      <c r="L2" s="198" t="n">
        <f aca="false">'Premissas Financeiras'!L12</f>
        <v>2028</v>
      </c>
      <c r="M2" s="198" t="n">
        <f aca="false">'Premissas Financeiras'!M12</f>
        <v>2029</v>
      </c>
      <c r="N2" s="198" t="n">
        <f aca="false">'Premissas Financeiras'!N12</f>
        <v>2030</v>
      </c>
      <c r="O2" s="198" t="n">
        <f aca="false">'Premissas Financeiras'!O12</f>
        <v>2031</v>
      </c>
      <c r="P2" s="198" t="n">
        <f aca="false">'Premissas Financeiras'!P12</f>
        <v>2032</v>
      </c>
      <c r="Q2" s="198" t="n">
        <f aca="false">'Premissas Financeiras'!Q12</f>
        <v>2033</v>
      </c>
      <c r="R2" s="198" t="n">
        <f aca="false">'Premissas Financeiras'!R12</f>
        <v>2034</v>
      </c>
      <c r="S2" s="198" t="n">
        <f aca="false">'Premissas Financeiras'!S12</f>
        <v>2035</v>
      </c>
      <c r="T2" s="198" t="n">
        <f aca="false">'Premissas Financeiras'!T12</f>
        <v>2036</v>
      </c>
      <c r="U2" s="198" t="n">
        <f aca="false">'Premissas Financeiras'!U12</f>
        <v>2037</v>
      </c>
      <c r="V2" s="198" t="n">
        <f aca="false">'Premissas Financeiras'!V12</f>
        <v>2038</v>
      </c>
      <c r="W2" s="198" t="n">
        <f aca="false">'Premissas Financeiras'!W12</f>
        <v>2039</v>
      </c>
      <c r="X2" s="198" t="n">
        <f aca="false">'Premissas Financeiras'!X12</f>
        <v>2040</v>
      </c>
      <c r="Y2" s="198" t="n">
        <f aca="false">'Premissas Financeiras'!Y12</f>
        <v>2041</v>
      </c>
      <c r="Z2" s="198" t="n">
        <f aca="false">'Premissas Financeiras'!Z12</f>
        <v>2042</v>
      </c>
      <c r="AA2" s="198" t="n">
        <f aca="false">'Premissas Financeiras'!AA12</f>
        <v>2043</v>
      </c>
      <c r="AB2" s="198" t="n">
        <f aca="false">'Premissas Financeiras'!AB12</f>
        <v>2044</v>
      </c>
      <c r="AC2" s="198" t="n">
        <f aca="false">'Premissas Financeiras'!AC12</f>
        <v>2045</v>
      </c>
      <c r="AD2" s="198" t="n">
        <f aca="false">'Premissas Financeiras'!AD12</f>
        <v>2046</v>
      </c>
      <c r="AE2" s="198" t="n">
        <f aca="false">'Premissas Financeiras'!AE12</f>
        <v>2047</v>
      </c>
      <c r="AF2" s="198" t="n">
        <f aca="false">'Premissas Financeiras'!AF12</f>
        <v>2048</v>
      </c>
      <c r="AG2" s="198" t="n">
        <f aca="false">'Premissas Financeiras'!AG12</f>
        <v>2049</v>
      </c>
      <c r="AH2" s="198" t="n">
        <f aca="false">'Premissas Financeiras'!AH12</f>
        <v>2050</v>
      </c>
      <c r="AI2" s="198" t="n">
        <f aca="false">'Premissas Financeiras'!AI12</f>
        <v>2051</v>
      </c>
      <c r="AJ2" s="198" t="n">
        <f aca="false">'Premissas Financeiras'!AJ12</f>
        <v>2052</v>
      </c>
      <c r="AK2" s="198" t="n">
        <f aca="false">'Premissas Financeiras'!AK12</f>
        <v>2053</v>
      </c>
      <c r="AL2" s="198" t="n">
        <f aca="false">'Premissas Financeiras'!AL12</f>
        <v>2054</v>
      </c>
      <c r="AM2" s="198" t="n">
        <f aca="false">'Premissas Financeiras'!AM12</f>
        <v>2055</v>
      </c>
      <c r="AN2" s="198" t="n">
        <f aca="false">'Premissas Financeiras'!AN12</f>
        <v>2056</v>
      </c>
      <c r="AO2" s="198" t="n">
        <f aca="false">'Premissas Financeiras'!AO12</f>
        <v>2057</v>
      </c>
      <c r="AP2" s="198" t="n">
        <f aca="false">'Premissas Financeiras'!AP12</f>
        <v>2058</v>
      </c>
      <c r="AQ2" s="198" t="n">
        <f aca="false">'Premissas Financeiras'!AQ12</f>
        <v>2059</v>
      </c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97"/>
      <c r="JR2" s="197"/>
      <c r="JS2" s="197"/>
      <c r="JT2" s="197"/>
      <c r="JU2" s="197"/>
      <c r="JV2" s="197"/>
      <c r="JW2" s="197"/>
      <c r="JX2" s="197"/>
      <c r="JY2" s="197"/>
      <c r="JZ2" s="197"/>
      <c r="KA2" s="197"/>
      <c r="KB2" s="197"/>
      <c r="KC2" s="197"/>
      <c r="KD2" s="197"/>
      <c r="KE2" s="197"/>
      <c r="KF2" s="197"/>
      <c r="KG2" s="197"/>
      <c r="KH2" s="197"/>
      <c r="KI2" s="197"/>
      <c r="KJ2" s="197"/>
      <c r="KK2" s="197"/>
      <c r="KL2" s="197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197"/>
      <c r="KX2" s="197"/>
      <c r="KY2" s="197"/>
      <c r="KZ2" s="197"/>
      <c r="LA2" s="197"/>
      <c r="LB2" s="197"/>
      <c r="LC2" s="197"/>
      <c r="LD2" s="197"/>
      <c r="LE2" s="197"/>
      <c r="LF2" s="197"/>
      <c r="LG2" s="197"/>
      <c r="LH2" s="197"/>
      <c r="LI2" s="197"/>
      <c r="LJ2" s="197"/>
      <c r="LK2" s="197"/>
      <c r="LL2" s="197"/>
      <c r="LM2" s="197"/>
      <c r="LN2" s="197"/>
      <c r="LO2" s="197"/>
      <c r="LP2" s="197"/>
      <c r="LQ2" s="197"/>
      <c r="LR2" s="197"/>
      <c r="LS2" s="197"/>
      <c r="LT2" s="197"/>
      <c r="LU2" s="197"/>
      <c r="LV2" s="197"/>
      <c r="LW2" s="197"/>
      <c r="LX2" s="197"/>
      <c r="LY2" s="197"/>
      <c r="LZ2" s="197"/>
      <c r="MA2" s="197"/>
      <c r="MB2" s="197"/>
      <c r="MC2" s="197"/>
      <c r="MD2" s="197"/>
      <c r="ME2" s="197"/>
      <c r="MF2" s="197"/>
      <c r="MG2" s="197"/>
      <c r="MH2" s="197"/>
      <c r="MI2" s="197"/>
      <c r="MJ2" s="197"/>
      <c r="MK2" s="197"/>
      <c r="ML2" s="197"/>
      <c r="MM2" s="197"/>
      <c r="MN2" s="197"/>
      <c r="MO2" s="197"/>
      <c r="MP2" s="197"/>
      <c r="MQ2" s="197"/>
      <c r="MR2" s="197"/>
      <c r="MS2" s="197"/>
      <c r="MT2" s="197"/>
      <c r="MU2" s="197"/>
      <c r="MV2" s="197"/>
      <c r="MW2" s="197"/>
      <c r="MX2" s="197"/>
      <c r="MY2" s="197"/>
      <c r="MZ2" s="197"/>
      <c r="NA2" s="197"/>
      <c r="NB2" s="197"/>
      <c r="NC2" s="197"/>
      <c r="ND2" s="197"/>
      <c r="NE2" s="197"/>
      <c r="NF2" s="197"/>
      <c r="NG2" s="197"/>
      <c r="NH2" s="197"/>
      <c r="NI2" s="197"/>
      <c r="NJ2" s="197"/>
      <c r="NK2" s="197"/>
      <c r="NL2" s="197"/>
      <c r="NM2" s="197"/>
      <c r="NN2" s="197"/>
      <c r="NO2" s="197"/>
      <c r="NP2" s="197"/>
      <c r="NQ2" s="197"/>
      <c r="NR2" s="197"/>
      <c r="NS2" s="197"/>
      <c r="NT2" s="197"/>
      <c r="NU2" s="197"/>
      <c r="NV2" s="197"/>
      <c r="NW2" s="197"/>
      <c r="NX2" s="197"/>
      <c r="NY2" s="197"/>
      <c r="NZ2" s="197"/>
      <c r="OA2" s="197"/>
      <c r="OB2" s="197"/>
      <c r="OC2" s="197"/>
      <c r="OD2" s="197"/>
      <c r="OE2" s="197"/>
      <c r="OF2" s="197"/>
      <c r="OG2" s="197"/>
      <c r="OH2" s="197"/>
      <c r="OI2" s="197"/>
      <c r="OJ2" s="197"/>
      <c r="OK2" s="197"/>
      <c r="OL2" s="197"/>
      <c r="OM2" s="197"/>
      <c r="ON2" s="197"/>
      <c r="OO2" s="197"/>
      <c r="OP2" s="197"/>
      <c r="OQ2" s="197"/>
      <c r="OR2" s="197"/>
      <c r="OS2" s="197"/>
      <c r="OT2" s="197"/>
      <c r="OU2" s="197"/>
      <c r="OV2" s="197"/>
      <c r="OW2" s="197"/>
      <c r="OX2" s="197"/>
      <c r="OY2" s="197"/>
      <c r="OZ2" s="197"/>
      <c r="PA2" s="197"/>
      <c r="PB2" s="197"/>
      <c r="PC2" s="197"/>
      <c r="PD2" s="197"/>
      <c r="PE2" s="197"/>
      <c r="PF2" s="197"/>
      <c r="PG2" s="197"/>
      <c r="PH2" s="197"/>
      <c r="PI2" s="197"/>
      <c r="PJ2" s="197"/>
      <c r="PK2" s="197"/>
      <c r="PL2" s="197"/>
      <c r="PM2" s="197"/>
      <c r="PN2" s="197"/>
      <c r="PO2" s="197"/>
      <c r="PP2" s="197"/>
      <c r="PQ2" s="197"/>
      <c r="PR2" s="197"/>
      <c r="PS2" s="197"/>
      <c r="PT2" s="197"/>
      <c r="PU2" s="197"/>
      <c r="PV2" s="197"/>
      <c r="PW2" s="197"/>
      <c r="PX2" s="197"/>
      <c r="PY2" s="197"/>
      <c r="PZ2" s="197"/>
      <c r="QA2" s="197"/>
      <c r="QB2" s="197"/>
      <c r="QC2" s="197"/>
      <c r="QD2" s="197"/>
      <c r="QE2" s="197"/>
      <c r="QF2" s="197"/>
      <c r="QG2" s="197"/>
      <c r="QH2" s="197"/>
      <c r="QI2" s="197"/>
      <c r="QJ2" s="197"/>
      <c r="QK2" s="197"/>
      <c r="QL2" s="197"/>
      <c r="QM2" s="197"/>
      <c r="QN2" s="197"/>
      <c r="QO2" s="197"/>
      <c r="QP2" s="197"/>
      <c r="QQ2" s="197"/>
      <c r="QR2" s="197"/>
      <c r="QS2" s="197"/>
      <c r="QT2" s="197"/>
      <c r="QU2" s="197"/>
      <c r="QV2" s="197"/>
      <c r="QW2" s="197"/>
      <c r="QX2" s="197"/>
      <c r="QY2" s="197"/>
      <c r="QZ2" s="197"/>
      <c r="RA2" s="197"/>
      <c r="RB2" s="197"/>
      <c r="RC2" s="197"/>
      <c r="RD2" s="197"/>
      <c r="RE2" s="197"/>
      <c r="RF2" s="197"/>
      <c r="RG2" s="197"/>
    </row>
    <row r="3" customFormat="false" ht="15.75" hidden="false" customHeight="true" outlineLevel="0" collapsed="false">
      <c r="A3" s="44"/>
      <c r="B3" s="199" t="s">
        <v>201</v>
      </c>
      <c r="C3" s="199"/>
      <c r="D3" s="199"/>
      <c r="E3" s="199"/>
      <c r="F3" s="200"/>
      <c r="G3" s="198"/>
      <c r="H3" s="201" t="n">
        <f aca="false">'Premissas Financeiras'!H13</f>
        <v>0</v>
      </c>
      <c r="I3" s="201" t="n">
        <f aca="false">'Premissas Financeiras'!I13</f>
        <v>1</v>
      </c>
      <c r="J3" s="201" t="n">
        <f aca="false">'Premissas Financeiras'!J13</f>
        <v>2</v>
      </c>
      <c r="K3" s="201" t="n">
        <f aca="false">'Premissas Financeiras'!K13</f>
        <v>3</v>
      </c>
      <c r="L3" s="201" t="n">
        <f aca="false">'Premissas Financeiras'!L13</f>
        <v>4</v>
      </c>
      <c r="M3" s="201" t="n">
        <f aca="false">'Premissas Financeiras'!M13</f>
        <v>5</v>
      </c>
      <c r="N3" s="201" t="n">
        <f aca="false">'Premissas Financeiras'!N13</f>
        <v>6</v>
      </c>
      <c r="O3" s="201" t="n">
        <f aca="false">'Premissas Financeiras'!O13</f>
        <v>7</v>
      </c>
      <c r="P3" s="201" t="n">
        <f aca="false">'Premissas Financeiras'!P13</f>
        <v>8</v>
      </c>
      <c r="Q3" s="201" t="n">
        <f aca="false">'Premissas Financeiras'!Q13</f>
        <v>9</v>
      </c>
      <c r="R3" s="201" t="n">
        <f aca="false">'Premissas Financeiras'!R13</f>
        <v>10</v>
      </c>
      <c r="S3" s="201" t="n">
        <f aca="false">'Premissas Financeiras'!S13</f>
        <v>11</v>
      </c>
      <c r="T3" s="201" t="n">
        <f aca="false">'Premissas Financeiras'!T13</f>
        <v>12</v>
      </c>
      <c r="U3" s="201" t="n">
        <f aca="false">'Premissas Financeiras'!U13</f>
        <v>13</v>
      </c>
      <c r="V3" s="201" t="n">
        <f aca="false">'Premissas Financeiras'!V13</f>
        <v>14</v>
      </c>
      <c r="W3" s="201" t="n">
        <f aca="false">'Premissas Financeiras'!W13</f>
        <v>15</v>
      </c>
      <c r="X3" s="201" t="n">
        <f aca="false">'Premissas Financeiras'!X13</f>
        <v>16</v>
      </c>
      <c r="Y3" s="201" t="n">
        <f aca="false">'Premissas Financeiras'!Y13</f>
        <v>17</v>
      </c>
      <c r="Z3" s="201" t="n">
        <f aca="false">'Premissas Financeiras'!Z13</f>
        <v>18</v>
      </c>
      <c r="AA3" s="201" t="n">
        <f aca="false">'Premissas Financeiras'!AA13</f>
        <v>19</v>
      </c>
      <c r="AB3" s="201" t="n">
        <f aca="false">'Premissas Financeiras'!AB13</f>
        <v>20</v>
      </c>
      <c r="AC3" s="201" t="n">
        <f aca="false">'Premissas Financeiras'!AC13</f>
        <v>21</v>
      </c>
      <c r="AD3" s="201" t="n">
        <f aca="false">'Premissas Financeiras'!AD13</f>
        <v>22</v>
      </c>
      <c r="AE3" s="201" t="n">
        <f aca="false">'Premissas Financeiras'!AE13</f>
        <v>23</v>
      </c>
      <c r="AF3" s="201" t="n">
        <f aca="false">'Premissas Financeiras'!AF13</f>
        <v>24</v>
      </c>
      <c r="AG3" s="201" t="n">
        <f aca="false">'Premissas Financeiras'!AG13</f>
        <v>25</v>
      </c>
      <c r="AH3" s="201" t="n">
        <f aca="false">'Premissas Financeiras'!AH13</f>
        <v>26</v>
      </c>
      <c r="AI3" s="201" t="n">
        <f aca="false">'Premissas Financeiras'!AI13</f>
        <v>27</v>
      </c>
      <c r="AJ3" s="201" t="n">
        <f aca="false">'Premissas Financeiras'!AJ13</f>
        <v>28</v>
      </c>
      <c r="AK3" s="201" t="n">
        <f aca="false">'Premissas Financeiras'!AK13</f>
        <v>29</v>
      </c>
      <c r="AL3" s="201" t="n">
        <f aca="false">'Premissas Financeiras'!AL13</f>
        <v>30</v>
      </c>
      <c r="AM3" s="201" t="n">
        <f aca="false">'Premissas Financeiras'!AM13</f>
        <v>31</v>
      </c>
      <c r="AN3" s="201" t="n">
        <f aca="false">'Premissas Financeiras'!AN13</f>
        <v>32</v>
      </c>
      <c r="AO3" s="201" t="n">
        <f aca="false">'Premissas Financeiras'!AO13</f>
        <v>33</v>
      </c>
      <c r="AP3" s="201" t="n">
        <f aca="false">'Premissas Financeiras'!AP13</f>
        <v>34</v>
      </c>
      <c r="AQ3" s="201" t="n">
        <f aca="false">'Premissas Financeiras'!AQ13</f>
        <v>35</v>
      </c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</row>
    <row r="4" customFormat="false" ht="12.75" hidden="false" customHeight="true" outlineLevel="0" collapsed="false">
      <c r="A4" s="44"/>
      <c r="B4" s="204"/>
      <c r="C4" s="205"/>
      <c r="D4" s="205"/>
      <c r="E4" s="205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</row>
    <row r="5" customFormat="false" ht="15.75" hidden="false" customHeight="true" outlineLevel="0" collapsed="false">
      <c r="A5" s="44"/>
      <c r="B5" s="236" t="s">
        <v>202</v>
      </c>
      <c r="C5" s="236"/>
      <c r="D5" s="236"/>
      <c r="E5" s="237"/>
      <c r="F5" s="237"/>
      <c r="G5" s="238" t="n">
        <v>1</v>
      </c>
      <c r="H5" s="238" t="n">
        <f aca="false">IF('Painel  de Controle'!$E$28="REAL",1,(G5+'Premissas Financeiras'!G19))</f>
        <v>1</v>
      </c>
      <c r="I5" s="239" t="n">
        <f aca="false">IF('Painel  de Controle'!$E$28="REAL",1,(H5*(1+'Premissas Financeiras'!H19)))</f>
        <v>1</v>
      </c>
      <c r="J5" s="239" t="n">
        <f aca="false">IF('Painel  de Controle'!$E$28="REAL",1,(I5*(1+'Premissas Financeiras'!I19)))</f>
        <v>1</v>
      </c>
      <c r="K5" s="239" t="n">
        <f aca="false">IF('Painel  de Controle'!$E$28="REAL",1,(J5*(1+'Premissas Financeiras'!J19)))</f>
        <v>1</v>
      </c>
      <c r="L5" s="239" t="n">
        <f aca="false">IF('Painel  de Controle'!$E$28="REAL",1,(K5*(1+'Premissas Financeiras'!K19)))</f>
        <v>1</v>
      </c>
      <c r="M5" s="239" t="n">
        <f aca="false">IF('Painel  de Controle'!$E$28="REAL",1,(L5*(1+'Premissas Financeiras'!L19)))</f>
        <v>1</v>
      </c>
      <c r="N5" s="239" t="n">
        <f aca="false">IF('Painel  de Controle'!$E$28="REAL",1,(M5*(1+'Premissas Financeiras'!M19)))</f>
        <v>1</v>
      </c>
      <c r="O5" s="239" t="n">
        <f aca="false">IF('Painel  de Controle'!$E$28="REAL",1,(N5*(1+'Premissas Financeiras'!N19)))</f>
        <v>1</v>
      </c>
      <c r="P5" s="239" t="n">
        <f aca="false">IF('Painel  de Controle'!$E$28="REAL",1,(O5*(1+'Premissas Financeiras'!O19)))</f>
        <v>1</v>
      </c>
      <c r="Q5" s="239" t="n">
        <f aca="false">IF('Painel  de Controle'!$E$28="REAL",1,(P5*(1+'Premissas Financeiras'!P19)))</f>
        <v>1</v>
      </c>
      <c r="R5" s="239" t="n">
        <f aca="false">IF('Painel  de Controle'!$E$28="REAL",1,(Q5*(1+'Premissas Financeiras'!Q19)))</f>
        <v>1</v>
      </c>
      <c r="S5" s="239" t="n">
        <f aca="false">IF('Painel  de Controle'!$E$28="REAL",1,(R5*(1+'Premissas Financeiras'!R19)))</f>
        <v>1</v>
      </c>
      <c r="T5" s="239" t="n">
        <f aca="false">IF('Painel  de Controle'!$E$28="REAL",1,(S5*(1+'Premissas Financeiras'!S19)))</f>
        <v>1</v>
      </c>
      <c r="U5" s="239" t="n">
        <f aca="false">IF('Painel  de Controle'!$E$28="REAL",1,(T5*(1+'Premissas Financeiras'!T19)))</f>
        <v>1</v>
      </c>
      <c r="V5" s="239" t="n">
        <f aca="false">IF('Painel  de Controle'!$E$28="REAL",1,(U5*(1+'Premissas Financeiras'!U19)))</f>
        <v>1</v>
      </c>
      <c r="W5" s="239" t="n">
        <f aca="false">IF('Painel  de Controle'!$E$28="REAL",1,(V5*(1+'Premissas Financeiras'!V19)))</f>
        <v>1</v>
      </c>
      <c r="X5" s="239" t="n">
        <f aca="false">IF('Painel  de Controle'!$E$28="REAL",1,(W5*(1+'Premissas Financeiras'!W19)))</f>
        <v>1</v>
      </c>
      <c r="Y5" s="239" t="n">
        <f aca="false">IF('Painel  de Controle'!$E$28="REAL",1,(X5*(1+'Premissas Financeiras'!X19)))</f>
        <v>1</v>
      </c>
      <c r="Z5" s="239" t="n">
        <f aca="false">IF('Painel  de Controle'!$E$28="REAL",1,(Y5*(1+'Premissas Financeiras'!Y19)))</f>
        <v>1</v>
      </c>
      <c r="AA5" s="239" t="n">
        <f aca="false">IF('Painel  de Controle'!$E$28="REAL",1,(Z5*(1+'Premissas Financeiras'!Z19)))</f>
        <v>1</v>
      </c>
      <c r="AB5" s="239" t="n">
        <f aca="false">IF('Painel  de Controle'!$E$28="REAL",1,(AA5*(1+'Premissas Financeiras'!AA19)))</f>
        <v>1</v>
      </c>
      <c r="AC5" s="239" t="n">
        <f aca="false">IF('Painel  de Controle'!$E$28="REAL",1,(AB5*(1+'Premissas Financeiras'!AB19)))</f>
        <v>1</v>
      </c>
      <c r="AD5" s="239" t="n">
        <f aca="false">IF('Painel  de Controle'!$E$28="REAL",1,(AC5*(1+'Premissas Financeiras'!AC19)))</f>
        <v>1</v>
      </c>
      <c r="AE5" s="239" t="n">
        <f aca="false">IF('Painel  de Controle'!$E$28="REAL",1,(AD5*(1+'Premissas Financeiras'!AD19)))</f>
        <v>1</v>
      </c>
      <c r="AF5" s="239" t="n">
        <f aca="false">IF('Painel  de Controle'!$E$28="REAL",1,(AE5*(1+'Premissas Financeiras'!AE19)))</f>
        <v>1</v>
      </c>
      <c r="AG5" s="239" t="n">
        <f aca="false">IF('Painel  de Controle'!$E$28="REAL",1,(AF5*(1+'Premissas Financeiras'!AF19)))</f>
        <v>1</v>
      </c>
      <c r="AH5" s="239" t="n">
        <f aca="false">IF('Painel  de Controle'!$E$28="REAL",1,(AG5*(1+'Premissas Financeiras'!AG19)))</f>
        <v>1</v>
      </c>
      <c r="AI5" s="239" t="n">
        <f aca="false">IF('Painel  de Controle'!$E$28="REAL",1,(AH5*(1+'Premissas Financeiras'!AH19)))</f>
        <v>1</v>
      </c>
      <c r="AJ5" s="239" t="n">
        <f aca="false">IF('Painel  de Controle'!$E$28="REAL",1,(AI5*(1+'Premissas Financeiras'!AI19)))</f>
        <v>1</v>
      </c>
      <c r="AK5" s="239" t="n">
        <f aca="false">IF('Painel  de Controle'!$E$28="REAL",1,(AJ5*(1+'Premissas Financeiras'!AJ19)))</f>
        <v>1</v>
      </c>
      <c r="AL5" s="239" t="n">
        <f aca="false">IF('Painel  de Controle'!$E$28="REAL",1,(AK5*(1+'Premissas Financeiras'!AK19)))</f>
        <v>1</v>
      </c>
      <c r="AM5" s="239" t="n">
        <f aca="false">IF('Painel  de Controle'!$E$28="REAL",1,(AL5*(1+'Premissas Financeiras'!AL19)))</f>
        <v>1</v>
      </c>
      <c r="AN5" s="239" t="n">
        <f aca="false">IF('Painel  de Controle'!$E$28="REAL",1,(AM5*(1+'Premissas Financeiras'!AM19)))</f>
        <v>1</v>
      </c>
      <c r="AO5" s="239" t="n">
        <f aca="false">IF('Painel  de Controle'!$E$28="REAL",1,(AN5*(1+'Premissas Financeiras'!AN19)))</f>
        <v>1</v>
      </c>
      <c r="AP5" s="239" t="n">
        <f aca="false">IF('Painel  de Controle'!$E$28="REAL",1,(AO5*(1+'Premissas Financeiras'!AO19)))</f>
        <v>1</v>
      </c>
      <c r="AQ5" s="239" t="n">
        <f aca="false">IF('Painel  de Controle'!$E$28="REAL",1,(AP5*(1+'Premissas Financeiras'!AP19)))</f>
        <v>1</v>
      </c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</row>
    <row r="6" customFormat="false" ht="15.75" hidden="false" customHeight="true" outlineLevel="0" collapsed="false">
      <c r="A6" s="44"/>
      <c r="B6" s="44" t="s">
        <v>203</v>
      </c>
      <c r="C6" s="44"/>
      <c r="D6" s="44"/>
      <c r="E6" s="45"/>
      <c r="F6" s="45" t="n">
        <v>12</v>
      </c>
      <c r="G6" s="241" t="n">
        <v>1</v>
      </c>
      <c r="H6" s="242" t="n">
        <f aca="false">IF('Painel  de Controle'!$E$28="Real",1, (((1+G$19)^(1/12))^($F$6)*((1+H$19)^(1/12))^(12-$F$6))*(G6))</f>
        <v>1</v>
      </c>
      <c r="I6" s="242" t="n">
        <f aca="false">IF('Painel  de Controle'!$E$28="Real",1, (((1+H$19)^(1/12))^($F$6)*((1+I$19)^(1/12))^(12-$F$6))*(H6))</f>
        <v>1</v>
      </c>
      <c r="J6" s="242" t="n">
        <f aca="false">IF('Painel  de Controle'!$E$28="Real",1, (((1+I$19)^(1/12))^($F$6)*((1+J$19)^(1/12))^(12-$F$6))*(I6))</f>
        <v>1</v>
      </c>
      <c r="K6" s="242" t="n">
        <f aca="false">IF('Painel  de Controle'!$E$28="Real",1, (((1+J$19)^(1/12))^($F$6)*((1+K$19)^(1/12))^(12-$F$6))*(J6))</f>
        <v>1</v>
      </c>
      <c r="L6" s="242" t="n">
        <f aca="false">IF('Painel  de Controle'!$E$28="Real",1, (((1+K$19)^(1/12))^($F$6)*((1+L$19)^(1/12))^(12-$F$6))*(K6))</f>
        <v>1</v>
      </c>
      <c r="M6" s="242" t="n">
        <f aca="false">IF('Painel  de Controle'!$E$28="Real",1, (((1+L$19)^(1/12))^($F$6)*((1+M$19)^(1/12))^(12-$F$6))*(L6))</f>
        <v>1</v>
      </c>
      <c r="N6" s="242" t="n">
        <f aca="false">IF('Painel  de Controle'!$E$28="Real",1, (((1+M$19)^(1/12))^($F$6)*((1+N$19)^(1/12))^(12-$F$6))*(M6))</f>
        <v>1</v>
      </c>
      <c r="O6" s="242" t="n">
        <f aca="false">IF('Painel  de Controle'!$E$28="Real",1, (((1+N$19)^(1/12))^($F$6)*((1+O$19)^(1/12))^(12-$F$6))*(N6))</f>
        <v>1</v>
      </c>
      <c r="P6" s="242" t="n">
        <f aca="false">IF('Painel  de Controle'!$E$28="Real",1, (((1+O$19)^(1/12))^($F$6)*((1+P$19)^(1/12))^(12-$F$6))*(O6))</f>
        <v>1</v>
      </c>
      <c r="Q6" s="242" t="n">
        <f aca="false">IF('Painel  de Controle'!$E$28="Real",1, (((1+P$19)^(1/12))^($F$6)*((1+Q$19)^(1/12))^(12-$F$6))*(P6))</f>
        <v>1</v>
      </c>
      <c r="R6" s="242" t="n">
        <f aca="false">IF('Painel  de Controle'!$E$28="Real",1, (((1+Q$19)^(1/12))^($F$6)*((1+R$19)^(1/12))^(12-$F$6))*(Q6))</f>
        <v>1</v>
      </c>
      <c r="S6" s="242" t="n">
        <f aca="false">IF('Painel  de Controle'!$E$28="Real",1, (((1+R$19)^(1/12))^($F$6)*((1+S$19)^(1/12))^(12-$F$6))*(R6))</f>
        <v>1</v>
      </c>
      <c r="T6" s="242" t="n">
        <f aca="false">IF('Painel  de Controle'!$E$28="Real",1, (((1+S$19)^(1/12))^($F$6)*((1+T$19)^(1/12))^(12-$F$6))*(S6))</f>
        <v>1</v>
      </c>
      <c r="U6" s="242" t="n">
        <f aca="false">IF('Painel  de Controle'!$E$28="Real",1, (((1+T$19)^(1/12))^($F$6)*((1+U$19)^(1/12))^(12-$F$6))*(T6))</f>
        <v>1</v>
      </c>
      <c r="V6" s="242" t="n">
        <f aca="false">IF('Painel  de Controle'!$E$28="Real",1, (((1+U$19)^(1/12))^($F$6)*((1+V$19)^(1/12))^(12-$F$6))*(U6))</f>
        <v>1</v>
      </c>
      <c r="W6" s="242" t="n">
        <f aca="false">IF('Painel  de Controle'!$E$28="Real",1, (((1+V$19)^(1/12))^($F$6)*((1+W$19)^(1/12))^(12-$F$6))*(V6))</f>
        <v>1</v>
      </c>
      <c r="X6" s="242" t="n">
        <f aca="false">IF('Painel  de Controle'!$E$28="Real",1, (((1+W$19)^(1/12))^($F$6)*((1+X$19)^(1/12))^(12-$F$6))*(W6))</f>
        <v>1</v>
      </c>
      <c r="Y6" s="242" t="n">
        <f aca="false">IF('Painel  de Controle'!$E$28="Real",1, (((1+X$19)^(1/12))^($F$6)*((1+Y$19)^(1/12))^(12-$F$6))*(X6))</f>
        <v>1</v>
      </c>
      <c r="Z6" s="242" t="n">
        <f aca="false">IF('Painel  de Controle'!$E$28="Real",1, (((1+Y$19)^(1/12))^($F$6)*((1+Z$19)^(1/12))^(12-$F$6))*(Y6))</f>
        <v>1</v>
      </c>
      <c r="AA6" s="242" t="n">
        <f aca="false">IF('Painel  de Controle'!$E$28="Real",1, (((1+Z$19)^(1/12))^($F$6)*((1+AA$19)^(1/12))^(12-$F$6))*(Z6))</f>
        <v>1</v>
      </c>
      <c r="AB6" s="242" t="n">
        <f aca="false">IF('Painel  de Controle'!$E$28="Real",1, (((1+AA$19)^(1/12))^($F$6)*((1+AB$19)^(1/12))^(12-$F$6))*(AA6))</f>
        <v>1</v>
      </c>
      <c r="AC6" s="242" t="n">
        <f aca="false">IF('Painel  de Controle'!$E$28="Real",1, (((1+AB$19)^(1/12))^($F$6)*((1+AC$19)^(1/12))^(12-$F$6))*(AB6))</f>
        <v>1</v>
      </c>
      <c r="AD6" s="242" t="n">
        <f aca="false">IF('Painel  de Controle'!$E$28="Real",1, (((1+AC$19)^(1/12))^($F$6)*((1+AD$19)^(1/12))^(12-$F$6))*(AC6))</f>
        <v>1</v>
      </c>
      <c r="AE6" s="242" t="n">
        <f aca="false">IF('Painel  de Controle'!$E$28="Real",1, (((1+AD$19)^(1/12))^($F$6)*((1+AE$19)^(1/12))^(12-$F$6))*(AD6))</f>
        <v>1</v>
      </c>
      <c r="AF6" s="242" t="n">
        <f aca="false">IF('Painel  de Controle'!$E$28="Real",1, (((1+AE$19)^(1/12))^($F$6)*((1+AF$19)^(1/12))^(12-$F$6))*(AE6))</f>
        <v>1</v>
      </c>
      <c r="AG6" s="242" t="n">
        <f aca="false">IF('Painel  de Controle'!$E$28="Real",1, (((1+AF$19)^(1/12))^($F$6)*((1+AG$19)^(1/12))^(12-$F$6))*(AF6))</f>
        <v>1</v>
      </c>
      <c r="AH6" s="242" t="n">
        <f aca="false">IF('Painel  de Controle'!$E$28="Real",1, (((1+AG$19)^(1/12))^($F$6)*((1+AH$19)^(1/12))^(12-$F$6))*(AG6))</f>
        <v>1</v>
      </c>
      <c r="AI6" s="242" t="n">
        <f aca="false">IF('Painel  de Controle'!$E$28="Real",1, (((1+AH$19)^(1/12))^($F$6)*((1+AI$19)^(1/12))^(12-$F$6))*(AH6))</f>
        <v>1</v>
      </c>
      <c r="AJ6" s="242" t="n">
        <f aca="false">IF('Painel  de Controle'!$E$28="Real",1, (((1+AI$19)^(1/12))^($F$6)*((1+AJ$19)^(1/12))^(12-$F$6))*(AI6))</f>
        <v>1</v>
      </c>
      <c r="AK6" s="242" t="n">
        <f aca="false">IF('Painel  de Controle'!$E$28="Real",1, (((1+AJ$19)^(1/12))^($F$6)*((1+AK$19)^(1/12))^(12-$F$6))*(AJ6))</f>
        <v>1</v>
      </c>
      <c r="AL6" s="242" t="n">
        <f aca="false">IF('Painel  de Controle'!$E$28="Real",1, (((1+AK$19)^(1/12))^($F$6)*((1+AL$19)^(1/12))^(12-$F$6))*(AK6))</f>
        <v>1</v>
      </c>
      <c r="AM6" s="242" t="n">
        <f aca="false">IF('Painel  de Controle'!$E$28="Real",1, (((1+AL$19)^(1/12))^($F$6)*((1+AM$19)^(1/12))^(12-$F$6))*(AL6))</f>
        <v>1</v>
      </c>
      <c r="AN6" s="242" t="n">
        <f aca="false">IF('Painel  de Controle'!$E$28="Real",1, (((1+AM$19)^(1/12))^($F$6)*((1+AN$19)^(1/12))^(12-$F$6))*(AM6))</f>
        <v>1</v>
      </c>
      <c r="AO6" s="242" t="n">
        <f aca="false">IF('Painel  de Controle'!$E$28="Real",1, (((1+AN$19)^(1/12))^($F$6)*((1+AO$19)^(1/12))^(12-$F$6))*(AN6))</f>
        <v>1</v>
      </c>
      <c r="AP6" s="242" t="n">
        <f aca="false">IF('Painel  de Controle'!$E$28="Real",1, (((1+AO$19)^(1/12))^($F$6)*((1+AP$19)^(1/12))^(12-$F$6))*(AO6))</f>
        <v>1</v>
      </c>
      <c r="AQ6" s="242" t="n">
        <f aca="false">IF('Painel  de Controle'!$E$28="Real",1, (((1+AP$19)^(1/12))^($F$6)*((1+AQ$19)^(1/12))^(12-$F$6))*(AP6))</f>
        <v>1</v>
      </c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</row>
    <row r="7" customFormat="false" ht="15.75" hidden="false" customHeight="true" outlineLevel="0" collapsed="false">
      <c r="A7" s="44"/>
      <c r="B7" s="44" t="s">
        <v>204</v>
      </c>
      <c r="C7" s="44"/>
      <c r="D7" s="44"/>
      <c r="E7" s="45"/>
      <c r="F7" s="45" t="n">
        <v>12</v>
      </c>
      <c r="G7" s="241" t="n">
        <v>1</v>
      </c>
      <c r="H7" s="241" t="n">
        <f aca="false">IF('Painel  de Controle'!$E$28="Real",1, (((1+G$19)^(1/12))^($F$7)*((1+H$19)^(1/12))^(12-$F$7))*(G7))</f>
        <v>1</v>
      </c>
      <c r="I7" s="241" t="n">
        <f aca="false">IF('Painel  de Controle'!$E$28="Real",1, (((1+H$19)^(1/12))^($F$7)*((1+I$19)^(1/12))^(12-$F$7))*(H7))</f>
        <v>1</v>
      </c>
      <c r="J7" s="241" t="n">
        <f aca="false">IF('Painel  de Controle'!$E$28="Real",1, (((1+I$19)^(1/12))^($F$7)*((1+J$19)^(1/12))^(12-$F$7))*(I7))</f>
        <v>1</v>
      </c>
      <c r="K7" s="241" t="n">
        <f aca="false">IF('Painel  de Controle'!$E$28="Real",1, (((1+J$19)^(1/12))^($F$7)*((1+K$19)^(1/12))^(12-$F$7))*(J7))</f>
        <v>1</v>
      </c>
      <c r="L7" s="241" t="n">
        <f aca="false">IF('Painel  de Controle'!$E$28="Real",1, (((1+K$19)^(1/12))^($F$7)*((1+L$19)^(1/12))^(12-$F$7))*(K7))</f>
        <v>1</v>
      </c>
      <c r="M7" s="241" t="n">
        <f aca="false">IF('Painel  de Controle'!$E$28="Real",1, (((1+L$19)^(1/12))^($F$7)*((1+M$19)^(1/12))^(12-$F$7))*(L7))</f>
        <v>1</v>
      </c>
      <c r="N7" s="241" t="n">
        <f aca="false">IF('Painel  de Controle'!$E$28="Real",1, (((1+M$19)^(1/12))^($F$7)*((1+N$19)^(1/12))^(12-$F$7))*(M7))</f>
        <v>1</v>
      </c>
      <c r="O7" s="241" t="n">
        <f aca="false">IF('Painel  de Controle'!$E$28="Real",1, (((1+N$19)^(1/12))^($F$7)*((1+O$19)^(1/12))^(12-$F$7))*(N7))</f>
        <v>1</v>
      </c>
      <c r="P7" s="241" t="n">
        <f aca="false">IF('Painel  de Controle'!$E$28="Real",1, (((1+O$19)^(1/12))^($F$7)*((1+P$19)^(1/12))^(12-$F$7))*(O7))</f>
        <v>1</v>
      </c>
      <c r="Q7" s="241" t="n">
        <f aca="false">IF('Painel  de Controle'!$E$28="Real",1, (((1+P$19)^(1/12))^($F$7)*((1+Q$19)^(1/12))^(12-$F$7))*(P7))</f>
        <v>1</v>
      </c>
      <c r="R7" s="241" t="n">
        <f aca="false">IF('Painel  de Controle'!$E$28="Real",1, (((1+Q$19)^(1/12))^($F$7)*((1+R$19)^(1/12))^(12-$F$7))*(Q7))</f>
        <v>1</v>
      </c>
      <c r="S7" s="241" t="n">
        <f aca="false">IF('Painel  de Controle'!$E$28="Real",1, (((1+R$19)^(1/12))^($F$7)*((1+S$19)^(1/12))^(12-$F$7))*(R7))</f>
        <v>1</v>
      </c>
      <c r="T7" s="241" t="n">
        <f aca="false">IF('Painel  de Controle'!$E$28="Real",1, (((1+S$19)^(1/12))^($F$7)*((1+T$19)^(1/12))^(12-$F$7))*(S7))</f>
        <v>1</v>
      </c>
      <c r="U7" s="241" t="n">
        <f aca="false">IF('Painel  de Controle'!$E$28="Real",1, (((1+T$19)^(1/12))^($F$7)*((1+U$19)^(1/12))^(12-$F$7))*(T7))</f>
        <v>1</v>
      </c>
      <c r="V7" s="241" t="n">
        <f aca="false">IF('Painel  de Controle'!$E$28="Real",1, (((1+U$19)^(1/12))^($F$7)*((1+V$19)^(1/12))^(12-$F$7))*(U7))</f>
        <v>1</v>
      </c>
      <c r="W7" s="241" t="n">
        <f aca="false">IF('Painel  de Controle'!$E$28="Real",1, (((1+V$19)^(1/12))^($F$7)*((1+W$19)^(1/12))^(12-$F$7))*(V7))</f>
        <v>1</v>
      </c>
      <c r="X7" s="241" t="n">
        <f aca="false">IF('Painel  de Controle'!$E$28="Real",1, (((1+W$19)^(1/12))^($F$7)*((1+X$19)^(1/12))^(12-$F$7))*(W7))</f>
        <v>1</v>
      </c>
      <c r="Y7" s="241" t="n">
        <f aca="false">IF('Painel  de Controle'!$E$28="Real",1, (((1+X$19)^(1/12))^($F$7)*((1+Y$19)^(1/12))^(12-$F$7))*(X7))</f>
        <v>1</v>
      </c>
      <c r="Z7" s="241" t="n">
        <f aca="false">IF('Painel  de Controle'!$E$28="Real",1, (((1+Y$19)^(1/12))^($F$7)*((1+Z$19)^(1/12))^(12-$F$7))*(Y7))</f>
        <v>1</v>
      </c>
      <c r="AA7" s="241" t="n">
        <f aca="false">IF('Painel  de Controle'!$E$28="Real",1, (((1+Z$19)^(1/12))^($F$7)*((1+AA$19)^(1/12))^(12-$F$7))*(Z7))</f>
        <v>1</v>
      </c>
      <c r="AB7" s="241" t="n">
        <f aca="false">IF('Painel  de Controle'!$E$28="Real",1, (((1+AA$19)^(1/12))^($F$7)*((1+AB$19)^(1/12))^(12-$F$7))*(AA7))</f>
        <v>1</v>
      </c>
      <c r="AC7" s="241" t="n">
        <f aca="false">IF('Painel  de Controle'!$E$28="Real",1, (((1+AB$19)^(1/12))^($F$7)*((1+AC$19)^(1/12))^(12-$F$7))*(AB7))</f>
        <v>1</v>
      </c>
      <c r="AD7" s="241" t="n">
        <f aca="false">IF('Painel  de Controle'!$E$28="Real",1, (((1+AC$19)^(1/12))^($F$7)*((1+AD$19)^(1/12))^(12-$F$7))*(AC7))</f>
        <v>1</v>
      </c>
      <c r="AE7" s="241" t="n">
        <f aca="false">IF('Painel  de Controle'!$E$28="Real",1, (((1+AD$19)^(1/12))^($F$7)*((1+AE$19)^(1/12))^(12-$F$7))*(AD7))</f>
        <v>1</v>
      </c>
      <c r="AF7" s="241" t="n">
        <f aca="false">IF('Painel  de Controle'!$E$28="Real",1, (((1+AE$19)^(1/12))^($F$7)*((1+AF$19)^(1/12))^(12-$F$7))*(AE7))</f>
        <v>1</v>
      </c>
      <c r="AG7" s="241" t="n">
        <f aca="false">IF('Painel  de Controle'!$E$28="Real",1, (((1+AF$19)^(1/12))^($F$7)*((1+AG$19)^(1/12))^(12-$F$7))*(AF7))</f>
        <v>1</v>
      </c>
      <c r="AH7" s="241" t="n">
        <f aca="false">IF('Painel  de Controle'!$E$28="Real",1, (((1+AG$19)^(1/12))^($F$7)*((1+AH$19)^(1/12))^(12-$F$7))*(AG7))</f>
        <v>1</v>
      </c>
      <c r="AI7" s="241" t="n">
        <f aca="false">IF('Painel  de Controle'!$E$28="Real",1, (((1+AH$19)^(1/12))^($F$7)*((1+AI$19)^(1/12))^(12-$F$7))*(AH7))</f>
        <v>1</v>
      </c>
      <c r="AJ7" s="241" t="n">
        <f aca="false">IF('Painel  de Controle'!$E$28="Real",1, (((1+AI$19)^(1/12))^($F$7)*((1+AJ$19)^(1/12))^(12-$F$7))*(AI7))</f>
        <v>1</v>
      </c>
      <c r="AK7" s="241" t="n">
        <f aca="false">IF('Painel  de Controle'!$E$28="Real",1, (((1+AJ$19)^(1/12))^($F$7)*((1+AK$19)^(1/12))^(12-$F$7))*(AJ7))</f>
        <v>1</v>
      </c>
      <c r="AL7" s="241" t="n">
        <f aca="false">IF('Painel  de Controle'!$E$28="Real",1, (((1+AK$19)^(1/12))^($F$7)*((1+AL$19)^(1/12))^(12-$F$7))*(AK7))</f>
        <v>1</v>
      </c>
      <c r="AM7" s="241" t="n">
        <f aca="false">IF('Painel  de Controle'!$E$28="Real",1, (((1+AL$19)^(1/12))^($F$7)*((1+AM$19)^(1/12))^(12-$F$7))*(AL7))</f>
        <v>1</v>
      </c>
      <c r="AN7" s="241" t="n">
        <f aca="false">IF('Painel  de Controle'!$E$28="Real",1, (((1+AM$19)^(1/12))^($F$7)*((1+AN$19)^(1/12))^(12-$F$7))*(AM7))</f>
        <v>1</v>
      </c>
      <c r="AO7" s="241" t="n">
        <f aca="false">IF('Painel  de Controle'!$E$28="Real",1, (((1+AN$19)^(1/12))^($F$7)*((1+AO$19)^(1/12))^(12-$F$7))*(AN7))</f>
        <v>1</v>
      </c>
      <c r="AP7" s="241" t="n">
        <f aca="false">IF('Painel  de Controle'!$E$28="Real",1, (((1+AO$19)^(1/12))^($F$7)*((1+AP$19)^(1/12))^(12-$F$7))*(AO7))</f>
        <v>1</v>
      </c>
      <c r="AQ7" s="241" t="n">
        <f aca="false">IF('Painel  de Controle'!$E$28="Real",1, (((1+AP$19)^(1/12))^($F$7)*((1+AQ$19)^(1/12))^(12-$F$7))*(AP7))</f>
        <v>1</v>
      </c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</row>
    <row r="8" customFormat="false" ht="15.75" hidden="false" customHeight="true" outlineLevel="0" collapsed="false">
      <c r="A8" s="44"/>
      <c r="B8" s="44" t="s">
        <v>205</v>
      </c>
      <c r="C8" s="44"/>
      <c r="D8" s="44"/>
      <c r="E8" s="45"/>
      <c r="F8" s="45" t="n">
        <v>12</v>
      </c>
      <c r="G8" s="241" t="n">
        <v>1</v>
      </c>
      <c r="H8" s="241" t="n">
        <f aca="false">IF('Painel  de Controle'!$E$28="Real",1, (((1+G$19)^(1/12))^($F8)*((1+H$19)^(1/12))^(12-$F$8))*(G8))</f>
        <v>1</v>
      </c>
      <c r="I8" s="241" t="n">
        <f aca="false">IF('Painel  de Controle'!$E$28="Real",1, (((1+H$19)^(1/12))^($F8)*((1+I$19)^(1/12))^(12-$F$8))*(H8))</f>
        <v>1</v>
      </c>
      <c r="J8" s="241" t="n">
        <f aca="false">IF('Painel  de Controle'!$E$28="Real",1, (((1+I$19)^(1/12))^($F8)*((1+J$19)^(1/12))^(12-$F$8))*(I8))</f>
        <v>1</v>
      </c>
      <c r="K8" s="241" t="n">
        <f aca="false">IF('Painel  de Controle'!$E$28="Real",1, (((1+J$19)^(1/12))^($F8)*((1+K$19)^(1/12))^(12-$F$8))*(J8))</f>
        <v>1</v>
      </c>
      <c r="L8" s="241" t="n">
        <f aca="false">IF('Painel  de Controle'!$E$28="Real",1, (((1+K$19)^(1/12))^($F8)*((1+L$19)^(1/12))^(12-$F$8))*(K8))</f>
        <v>1</v>
      </c>
      <c r="M8" s="241" t="n">
        <f aca="false">IF('Painel  de Controle'!$E$28="Real",1, (((1+L$19)^(1/12))^($F8)*((1+M$19)^(1/12))^(12-$F$8))*(L8))</f>
        <v>1</v>
      </c>
      <c r="N8" s="241" t="n">
        <f aca="false">IF('Painel  de Controle'!$E$28="Real",1, (((1+M$19)^(1/12))^($F8)*((1+N$19)^(1/12))^(12-$F$8))*(M8))</f>
        <v>1</v>
      </c>
      <c r="O8" s="241" t="n">
        <f aca="false">IF('Painel  de Controle'!$E$28="Real",1, (((1+N$19)^(1/12))^($F8)*((1+O$19)^(1/12))^(12-$F$8))*(N8))</f>
        <v>1</v>
      </c>
      <c r="P8" s="241" t="n">
        <f aca="false">IF('Painel  de Controle'!$E$28="Real",1, (((1+O$19)^(1/12))^($F8)*((1+P$19)^(1/12))^(12-$F$8))*(O8))</f>
        <v>1</v>
      </c>
      <c r="Q8" s="241" t="n">
        <f aca="false">IF('Painel  de Controle'!$E$28="Real",1, (((1+P$19)^(1/12))^($F8)*((1+Q$19)^(1/12))^(12-$F$8))*(P8))</f>
        <v>1</v>
      </c>
      <c r="R8" s="241" t="n">
        <f aca="false">IF('Painel  de Controle'!$E$28="Real",1, (((1+Q$19)^(1/12))^($F8)*((1+R$19)^(1/12))^(12-$F$8))*(Q8))</f>
        <v>1</v>
      </c>
      <c r="S8" s="241" t="n">
        <f aca="false">IF('Painel  de Controle'!$E$28="Real",1, (((1+R$19)^(1/12))^($F8)*((1+S$19)^(1/12))^(12-$F$8))*(R8))</f>
        <v>1</v>
      </c>
      <c r="T8" s="241" t="n">
        <f aca="false">IF('Painel  de Controle'!$E$28="Real",1, (((1+S$19)^(1/12))^($F8)*((1+T$19)^(1/12))^(12-$F$8))*(S8))</f>
        <v>1</v>
      </c>
      <c r="U8" s="241" t="n">
        <f aca="false">IF('Painel  de Controle'!$E$28="Real",1, (((1+T$19)^(1/12))^($F8)*((1+U$19)^(1/12))^(12-$F$8))*(T8))</f>
        <v>1</v>
      </c>
      <c r="V8" s="241" t="n">
        <f aca="false">IF('Painel  de Controle'!$E$28="Real",1, (((1+U$19)^(1/12))^($F8)*((1+V$19)^(1/12))^(12-$F$8))*(U8))</f>
        <v>1</v>
      </c>
      <c r="W8" s="241" t="n">
        <f aca="false">IF('Painel  de Controle'!$E$28="Real",1, (((1+V$19)^(1/12))^($F8)*((1+W$19)^(1/12))^(12-$F$8))*(V8))</f>
        <v>1</v>
      </c>
      <c r="X8" s="241" t="n">
        <f aca="false">IF('Painel  de Controle'!$E$28="Real",1, (((1+W$19)^(1/12))^($F8)*((1+X$19)^(1/12))^(12-$F$8))*(W8))</f>
        <v>1</v>
      </c>
      <c r="Y8" s="241" t="n">
        <f aca="false">IF('Painel  de Controle'!$E$28="Real",1, (((1+X$19)^(1/12))^($F8)*((1+Y$19)^(1/12))^(12-$F$8))*(X8))</f>
        <v>1</v>
      </c>
      <c r="Z8" s="241" t="n">
        <f aca="false">IF('Painel  de Controle'!$E$28="Real",1, (((1+Y$19)^(1/12))^($F8)*((1+Z$19)^(1/12))^(12-$F$8))*(Y8))</f>
        <v>1</v>
      </c>
      <c r="AA8" s="241" t="n">
        <f aca="false">IF('Painel  de Controle'!$E$28="Real",1, (((1+Z$19)^(1/12))^($F8)*((1+AA$19)^(1/12))^(12-$F$8))*(Z8))</f>
        <v>1</v>
      </c>
      <c r="AB8" s="241" t="n">
        <f aca="false">IF('Painel  de Controle'!$E$28="Real",1, (((1+AA$19)^(1/12))^($F8)*((1+AB$19)^(1/12))^(12-$F$8))*(AA8))</f>
        <v>1</v>
      </c>
      <c r="AC8" s="241" t="n">
        <f aca="false">IF('Painel  de Controle'!$E$28="Real",1, (((1+AB$19)^(1/12))^($F8)*((1+AC$19)^(1/12))^(12-$F$8))*(AB8))</f>
        <v>1</v>
      </c>
      <c r="AD8" s="241" t="n">
        <f aca="false">IF('Painel  de Controle'!$E$28="Real",1, (((1+AC$19)^(1/12))^($F8)*((1+AD$19)^(1/12))^(12-$F$8))*(AC8))</f>
        <v>1</v>
      </c>
      <c r="AE8" s="241" t="n">
        <f aca="false">IF('Painel  de Controle'!$E$28="Real",1, (((1+AD$19)^(1/12))^($F8)*((1+AE$19)^(1/12))^(12-$F$8))*(AD8))</f>
        <v>1</v>
      </c>
      <c r="AF8" s="241" t="n">
        <f aca="false">IF('Painel  de Controle'!$E$28="Real",1, (((1+AE$19)^(1/12))^($F8)*((1+AF$19)^(1/12))^(12-$F$8))*(AE8))</f>
        <v>1</v>
      </c>
      <c r="AG8" s="241" t="n">
        <f aca="false">IF('Painel  de Controle'!$E$28="Real",1, (((1+AF$19)^(1/12))^($F8)*((1+AG$19)^(1/12))^(12-$F$8))*(AF8))</f>
        <v>1</v>
      </c>
      <c r="AH8" s="241" t="n">
        <f aca="false">IF('Painel  de Controle'!$E$28="Real",1, (((1+AG$19)^(1/12))^($F8)*((1+AH$19)^(1/12))^(12-$F$8))*(AG8))</f>
        <v>1</v>
      </c>
      <c r="AI8" s="241" t="n">
        <f aca="false">IF('Painel  de Controle'!$E$28="Real",1, (((1+AH$19)^(1/12))^($F8)*((1+AI$19)^(1/12))^(12-$F$8))*(AH8))</f>
        <v>1</v>
      </c>
      <c r="AJ8" s="241" t="n">
        <f aca="false">IF('Painel  de Controle'!$E$28="Real",1, (((1+AI$19)^(1/12))^($F8)*((1+AJ$19)^(1/12))^(12-$F$8))*(AI8))</f>
        <v>1</v>
      </c>
      <c r="AK8" s="241" t="n">
        <f aca="false">IF('Painel  de Controle'!$E$28="Real",1, (((1+AJ$19)^(1/12))^($F8)*((1+AK$19)^(1/12))^(12-$F$8))*(AJ8))</f>
        <v>1</v>
      </c>
      <c r="AL8" s="241" t="n">
        <f aca="false">IF('Painel  de Controle'!$E$28="Real",1, (((1+AK$19)^(1/12))^($F8)*((1+AL$19)^(1/12))^(12-$F$8))*(AK8))</f>
        <v>1</v>
      </c>
      <c r="AM8" s="241" t="n">
        <f aca="false">IF('Painel  de Controle'!$E$28="Real",1, (((1+AL$19)^(1/12))^($F8)*((1+AM$19)^(1/12))^(12-$F$8))*(AL8))</f>
        <v>1</v>
      </c>
      <c r="AN8" s="241" t="n">
        <f aca="false">IF('Painel  de Controle'!$E$28="Real",1, (((1+AM$19)^(1/12))^($F8)*((1+AN$19)^(1/12))^(12-$F$8))*(AM8))</f>
        <v>1</v>
      </c>
      <c r="AO8" s="241" t="n">
        <f aca="false">IF('Painel  de Controle'!$E$28="Real",1, (((1+AN$19)^(1/12))^($F8)*((1+AO$19)^(1/12))^(12-$F$8))*(AN8))</f>
        <v>1</v>
      </c>
      <c r="AP8" s="241" t="n">
        <f aca="false">IF('Painel  de Controle'!$E$28="Real",1, (((1+AO$19)^(1/12))^($F8)*((1+AP$19)^(1/12))^(12-$F$8))*(AO8))</f>
        <v>1</v>
      </c>
      <c r="AQ8" s="241" t="n">
        <f aca="false">IF('Painel  de Controle'!$E$28="Real",1, (((1+AP$19)^(1/12))^($F8)*((1+AQ$19)^(1/12))^(12-$F$8))*(AP8))</f>
        <v>1</v>
      </c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</row>
    <row r="9" customFormat="false" ht="12.75" hidden="false" customHeight="true" outlineLevel="0" collapsed="false"/>
    <row r="10" customFormat="false" ht="15.75" hidden="false" customHeight="true" outlineLevel="0" collapsed="false">
      <c r="B10" s="85" t="s">
        <v>206</v>
      </c>
      <c r="C10" s="86"/>
      <c r="D10" s="86"/>
      <c r="E10" s="243"/>
      <c r="F10" s="24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</row>
    <row r="11" customFormat="false" ht="12.75" hidden="false" customHeight="true" outlineLevel="0" collapsed="false"/>
    <row r="12" customFormat="false" ht="16.5" hidden="false" customHeight="true" outlineLevel="0" collapsed="false">
      <c r="A12" s="44"/>
      <c r="B12" s="199" t="s">
        <v>207</v>
      </c>
      <c r="C12" s="200"/>
      <c r="D12" s="200"/>
      <c r="E12" s="198"/>
      <c r="F12" s="198"/>
      <c r="G12" s="198"/>
      <c r="H12" s="198" t="n">
        <f aca="false">'Painel  de Controle'!E25</f>
        <v>2024</v>
      </c>
      <c r="I12" s="198" t="n">
        <f aca="false">H12+1</f>
        <v>2025</v>
      </c>
      <c r="J12" s="198" t="n">
        <f aca="false">I12+1</f>
        <v>2026</v>
      </c>
      <c r="K12" s="198" t="n">
        <f aca="false">J12+1</f>
        <v>2027</v>
      </c>
      <c r="L12" s="198" t="n">
        <f aca="false">K12+1</f>
        <v>2028</v>
      </c>
      <c r="M12" s="198" t="n">
        <f aca="false">L12+1</f>
        <v>2029</v>
      </c>
      <c r="N12" s="198" t="n">
        <f aca="false">M12+1</f>
        <v>2030</v>
      </c>
      <c r="O12" s="198" t="n">
        <f aca="false">N12+1</f>
        <v>2031</v>
      </c>
      <c r="P12" s="198" t="n">
        <f aca="false">O12+1</f>
        <v>2032</v>
      </c>
      <c r="Q12" s="198" t="n">
        <f aca="false">P12+1</f>
        <v>2033</v>
      </c>
      <c r="R12" s="198" t="n">
        <f aca="false">Q12+1</f>
        <v>2034</v>
      </c>
      <c r="S12" s="198" t="n">
        <f aca="false">R12+1</f>
        <v>2035</v>
      </c>
      <c r="T12" s="198" t="n">
        <f aca="false">S12+1</f>
        <v>2036</v>
      </c>
      <c r="U12" s="198" t="n">
        <f aca="false">T12+1</f>
        <v>2037</v>
      </c>
      <c r="V12" s="198" t="n">
        <f aca="false">U12+1</f>
        <v>2038</v>
      </c>
      <c r="W12" s="198" t="n">
        <f aca="false">V12+1</f>
        <v>2039</v>
      </c>
      <c r="X12" s="198" t="n">
        <f aca="false">W12+1</f>
        <v>2040</v>
      </c>
      <c r="Y12" s="198" t="n">
        <f aca="false">X12+1</f>
        <v>2041</v>
      </c>
      <c r="Z12" s="198" t="n">
        <f aca="false">Y12+1</f>
        <v>2042</v>
      </c>
      <c r="AA12" s="198" t="n">
        <f aca="false">Z12+1</f>
        <v>2043</v>
      </c>
      <c r="AB12" s="198" t="n">
        <f aca="false">AA12+1</f>
        <v>2044</v>
      </c>
      <c r="AC12" s="198" t="n">
        <f aca="false">AB12+1</f>
        <v>2045</v>
      </c>
      <c r="AD12" s="198" t="n">
        <f aca="false">AC12+1</f>
        <v>2046</v>
      </c>
      <c r="AE12" s="198" t="n">
        <f aca="false">AD12+1</f>
        <v>2047</v>
      </c>
      <c r="AF12" s="198" t="n">
        <f aca="false">AE12+1</f>
        <v>2048</v>
      </c>
      <c r="AG12" s="198" t="n">
        <f aca="false">AF12+1</f>
        <v>2049</v>
      </c>
      <c r="AH12" s="198" t="n">
        <f aca="false">AG12+1</f>
        <v>2050</v>
      </c>
      <c r="AI12" s="198" t="n">
        <f aca="false">AH12+1</f>
        <v>2051</v>
      </c>
      <c r="AJ12" s="198" t="n">
        <f aca="false">AI12+1</f>
        <v>2052</v>
      </c>
      <c r="AK12" s="198" t="n">
        <f aca="false">AJ12+1</f>
        <v>2053</v>
      </c>
      <c r="AL12" s="198" t="n">
        <f aca="false">AK12+1</f>
        <v>2054</v>
      </c>
      <c r="AM12" s="198" t="n">
        <f aca="false">AL12+1</f>
        <v>2055</v>
      </c>
      <c r="AN12" s="198" t="n">
        <f aca="false">AM12+1</f>
        <v>2056</v>
      </c>
      <c r="AO12" s="198" t="n">
        <f aca="false">AN12+1</f>
        <v>2057</v>
      </c>
      <c r="AP12" s="198" t="n">
        <f aca="false">AO12+1</f>
        <v>2058</v>
      </c>
      <c r="AQ12" s="198" t="n">
        <f aca="false">AP12+1</f>
        <v>2059</v>
      </c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</row>
    <row r="13" customFormat="false" ht="15.75" hidden="false" customHeight="true" outlineLevel="0" collapsed="false">
      <c r="A13" s="44"/>
      <c r="B13" s="199" t="s">
        <v>208</v>
      </c>
      <c r="C13" s="199"/>
      <c r="D13" s="200"/>
      <c r="E13" s="198"/>
      <c r="F13" s="198"/>
      <c r="G13" s="201"/>
      <c r="H13" s="201" t="n">
        <v>0</v>
      </c>
      <c r="I13" s="201" t="n">
        <f aca="false">H13+1</f>
        <v>1</v>
      </c>
      <c r="J13" s="201" t="n">
        <f aca="false">I13+1</f>
        <v>2</v>
      </c>
      <c r="K13" s="201" t="n">
        <f aca="false">J13+1</f>
        <v>3</v>
      </c>
      <c r="L13" s="201" t="n">
        <f aca="false">K13+1</f>
        <v>4</v>
      </c>
      <c r="M13" s="201" t="n">
        <f aca="false">L13+1</f>
        <v>5</v>
      </c>
      <c r="N13" s="201" t="n">
        <f aca="false">M13+1</f>
        <v>6</v>
      </c>
      <c r="O13" s="201" t="n">
        <f aca="false">N13+1</f>
        <v>7</v>
      </c>
      <c r="P13" s="201" t="n">
        <f aca="false">O13+1</f>
        <v>8</v>
      </c>
      <c r="Q13" s="201" t="n">
        <f aca="false">P13+1</f>
        <v>9</v>
      </c>
      <c r="R13" s="201" t="n">
        <f aca="false">Q13+1</f>
        <v>10</v>
      </c>
      <c r="S13" s="201" t="n">
        <f aca="false">R13+1</f>
        <v>11</v>
      </c>
      <c r="T13" s="201" t="n">
        <f aca="false">S13+1</f>
        <v>12</v>
      </c>
      <c r="U13" s="201" t="n">
        <f aca="false">T13+1</f>
        <v>13</v>
      </c>
      <c r="V13" s="201" t="n">
        <f aca="false">U13+1</f>
        <v>14</v>
      </c>
      <c r="W13" s="201" t="n">
        <f aca="false">V13+1</f>
        <v>15</v>
      </c>
      <c r="X13" s="201" t="n">
        <f aca="false">W13+1</f>
        <v>16</v>
      </c>
      <c r="Y13" s="201" t="n">
        <f aca="false">X13+1</f>
        <v>17</v>
      </c>
      <c r="Z13" s="201" t="n">
        <f aca="false">Y13+1</f>
        <v>18</v>
      </c>
      <c r="AA13" s="201" t="n">
        <f aca="false">Z13+1</f>
        <v>19</v>
      </c>
      <c r="AB13" s="201" t="n">
        <f aca="false">AA13+1</f>
        <v>20</v>
      </c>
      <c r="AC13" s="201" t="n">
        <f aca="false">AB13+1</f>
        <v>21</v>
      </c>
      <c r="AD13" s="201" t="n">
        <f aca="false">AC13+1</f>
        <v>22</v>
      </c>
      <c r="AE13" s="201" t="n">
        <f aca="false">AD13+1</f>
        <v>23</v>
      </c>
      <c r="AF13" s="201" t="n">
        <f aca="false">AE13+1</f>
        <v>24</v>
      </c>
      <c r="AG13" s="201" t="n">
        <f aca="false">AF13+1</f>
        <v>25</v>
      </c>
      <c r="AH13" s="201" t="n">
        <f aca="false">AG13+1</f>
        <v>26</v>
      </c>
      <c r="AI13" s="201" t="n">
        <f aca="false">AH13+1</f>
        <v>27</v>
      </c>
      <c r="AJ13" s="201" t="n">
        <f aca="false">AI13+1</f>
        <v>28</v>
      </c>
      <c r="AK13" s="201" t="n">
        <f aca="false">AJ13+1</f>
        <v>29</v>
      </c>
      <c r="AL13" s="201" t="n">
        <f aca="false">AK13+1</f>
        <v>30</v>
      </c>
      <c r="AM13" s="201" t="n">
        <f aca="false">AL13+1</f>
        <v>31</v>
      </c>
      <c r="AN13" s="201" t="n">
        <f aca="false">AM13+1</f>
        <v>32</v>
      </c>
      <c r="AO13" s="201" t="n">
        <f aca="false">AN13+1</f>
        <v>33</v>
      </c>
      <c r="AP13" s="201" t="n">
        <f aca="false">AO13+1</f>
        <v>34</v>
      </c>
      <c r="AQ13" s="201" t="n">
        <f aca="false">AP13+1</f>
        <v>35</v>
      </c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</row>
    <row r="14" customFormat="false" ht="8.25" hidden="false" customHeight="true" outlineLevel="0" collapsed="false">
      <c r="A14" s="44"/>
      <c r="B14" s="204"/>
      <c r="C14" s="204"/>
      <c r="D14" s="205"/>
      <c r="E14" s="206"/>
      <c r="F14" s="206"/>
      <c r="G14" s="44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</row>
    <row r="15" customFormat="false" ht="16.5" hidden="false" customHeight="true" outlineLevel="0" collapsed="false">
      <c r="A15" s="44"/>
      <c r="B15" s="44" t="s">
        <v>209</v>
      </c>
      <c r="C15" s="44"/>
      <c r="D15" s="44"/>
      <c r="E15" s="45"/>
      <c r="F15" s="45"/>
      <c r="G15" s="44"/>
      <c r="H15" s="244" t="n">
        <v>0.1125</v>
      </c>
      <c r="I15" s="136" t="n">
        <v>0.1025</v>
      </c>
      <c r="J15" s="136" t="n">
        <v>0.095</v>
      </c>
      <c r="K15" s="136" t="n">
        <v>0.09</v>
      </c>
      <c r="L15" s="136" t="n">
        <f aca="false">K15</f>
        <v>0.09</v>
      </c>
      <c r="M15" s="136" t="n">
        <f aca="false">L15</f>
        <v>0.09</v>
      </c>
      <c r="N15" s="136" t="n">
        <f aca="false">M15</f>
        <v>0.09</v>
      </c>
      <c r="O15" s="136" t="n">
        <f aca="false">N15</f>
        <v>0.09</v>
      </c>
      <c r="P15" s="136" t="n">
        <f aca="false">O15</f>
        <v>0.09</v>
      </c>
      <c r="Q15" s="136" t="n">
        <f aca="false">P15</f>
        <v>0.09</v>
      </c>
      <c r="R15" s="136" t="n">
        <f aca="false">Q15</f>
        <v>0.09</v>
      </c>
      <c r="S15" s="136" t="n">
        <f aca="false">R15</f>
        <v>0.09</v>
      </c>
      <c r="T15" s="136" t="n">
        <f aca="false">S15</f>
        <v>0.09</v>
      </c>
      <c r="U15" s="136" t="n">
        <f aca="false">T15</f>
        <v>0.09</v>
      </c>
      <c r="V15" s="136" t="n">
        <f aca="false">U15</f>
        <v>0.09</v>
      </c>
      <c r="W15" s="136" t="n">
        <f aca="false">V15</f>
        <v>0.09</v>
      </c>
      <c r="X15" s="136" t="n">
        <f aca="false">W15</f>
        <v>0.09</v>
      </c>
      <c r="Y15" s="136" t="n">
        <f aca="false">X15</f>
        <v>0.09</v>
      </c>
      <c r="Z15" s="136" t="n">
        <f aca="false">Y15</f>
        <v>0.09</v>
      </c>
      <c r="AA15" s="136" t="n">
        <f aca="false">Z15</f>
        <v>0.09</v>
      </c>
      <c r="AB15" s="136" t="n">
        <f aca="false">AA15</f>
        <v>0.09</v>
      </c>
      <c r="AC15" s="136" t="n">
        <f aca="false">AB15</f>
        <v>0.09</v>
      </c>
      <c r="AD15" s="136" t="n">
        <f aca="false">AC15</f>
        <v>0.09</v>
      </c>
      <c r="AE15" s="136" t="n">
        <f aca="false">AD15</f>
        <v>0.09</v>
      </c>
      <c r="AF15" s="136" t="n">
        <f aca="false">AE15</f>
        <v>0.09</v>
      </c>
      <c r="AG15" s="136" t="n">
        <f aca="false">AF15</f>
        <v>0.09</v>
      </c>
      <c r="AH15" s="136" t="n">
        <f aca="false">AG15</f>
        <v>0.09</v>
      </c>
      <c r="AI15" s="136" t="n">
        <f aca="false">AH15</f>
        <v>0.09</v>
      </c>
      <c r="AJ15" s="136" t="n">
        <f aca="false">AI15</f>
        <v>0.09</v>
      </c>
      <c r="AK15" s="136" t="n">
        <f aca="false">AJ15</f>
        <v>0.09</v>
      </c>
      <c r="AL15" s="136" t="n">
        <f aca="false">AK15</f>
        <v>0.09</v>
      </c>
      <c r="AM15" s="136" t="n">
        <f aca="false">AL15</f>
        <v>0.09</v>
      </c>
      <c r="AN15" s="136" t="n">
        <f aca="false">AM15</f>
        <v>0.09</v>
      </c>
      <c r="AO15" s="136" t="n">
        <f aca="false">AN15</f>
        <v>0.09</v>
      </c>
      <c r="AP15" s="136" t="n">
        <f aca="false">AO15</f>
        <v>0.09</v>
      </c>
      <c r="AQ15" s="136" t="n">
        <f aca="false">AP15</f>
        <v>0.09</v>
      </c>
      <c r="AR15" s="245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</row>
    <row r="16" customFormat="false" ht="16.5" hidden="false" customHeight="true" outlineLevel="0" collapsed="false">
      <c r="A16" s="44"/>
      <c r="B16" s="44" t="s">
        <v>210</v>
      </c>
      <c r="C16" s="44"/>
      <c r="D16" s="44"/>
      <c r="E16" s="45"/>
      <c r="F16" s="45"/>
      <c r="G16" s="44"/>
      <c r="H16" s="59"/>
      <c r="I16" s="59" t="n">
        <f aca="false">(1+I15)/(1+I19)-1</f>
        <v>0.0609122401847577</v>
      </c>
      <c r="J16" s="59" t="n">
        <f aca="false">(1+J15)/(1+J19)-1</f>
        <v>0.0569498069498069</v>
      </c>
      <c r="K16" s="59" t="n">
        <f aca="false">(1+K15)/(1+K19)-1</f>
        <v>0.0531400966183577</v>
      </c>
      <c r="L16" s="59" t="n">
        <f aca="false">(1+L15)/(1+L19)-1</f>
        <v>0.0531400966183577</v>
      </c>
      <c r="M16" s="59" t="n">
        <f aca="false">(1+M15)/(1+M19)-1</f>
        <v>0.0531400966183577</v>
      </c>
      <c r="N16" s="59" t="n">
        <f aca="false">(1+N15)/(1+N19)-1</f>
        <v>0.0531400966183577</v>
      </c>
      <c r="O16" s="59" t="n">
        <f aca="false">(1+O15)/(1+O19)-1</f>
        <v>0.0531400966183577</v>
      </c>
      <c r="P16" s="59" t="n">
        <f aca="false">(1+P15)/(1+P19)-1</f>
        <v>0.0531400966183577</v>
      </c>
      <c r="Q16" s="59" t="n">
        <f aca="false">(1+Q15)/(1+Q19)-1</f>
        <v>0.0531400966183577</v>
      </c>
      <c r="R16" s="59" t="n">
        <f aca="false">(1+R15)/(1+R19)-1</f>
        <v>0.0531400966183577</v>
      </c>
      <c r="S16" s="59" t="n">
        <f aca="false">(1+S15)/(1+S19)-1</f>
        <v>0.0531400966183577</v>
      </c>
      <c r="T16" s="59" t="n">
        <f aca="false">(1+T15)/(1+T19)-1</f>
        <v>0.0531400966183577</v>
      </c>
      <c r="U16" s="59" t="n">
        <f aca="false">(1+U15)/(1+U19)-1</f>
        <v>0.0531400966183577</v>
      </c>
      <c r="V16" s="59" t="n">
        <f aca="false">(1+V15)/(1+V19)-1</f>
        <v>0.0531400966183577</v>
      </c>
      <c r="W16" s="59" t="n">
        <f aca="false">(1+W15)/(1+W19)-1</f>
        <v>0.0531400966183577</v>
      </c>
      <c r="X16" s="59" t="n">
        <f aca="false">(1+X15)/(1+X19)-1</f>
        <v>0.0531400966183577</v>
      </c>
      <c r="Y16" s="59" t="n">
        <f aca="false">(1+Y15)/(1+Y19)-1</f>
        <v>0.0531400966183577</v>
      </c>
      <c r="Z16" s="59" t="n">
        <f aca="false">(1+Z15)/(1+Z19)-1</f>
        <v>0.0531400966183577</v>
      </c>
      <c r="AA16" s="59" t="n">
        <f aca="false">(1+AA15)/(1+AA19)-1</f>
        <v>0.0531400966183577</v>
      </c>
      <c r="AB16" s="59" t="n">
        <f aca="false">(1+AB15)/(1+AB19)-1</f>
        <v>0.0531400966183577</v>
      </c>
      <c r="AC16" s="59" t="n">
        <f aca="false">(1+AC15)/(1+AC19)-1</f>
        <v>0.0531400966183577</v>
      </c>
      <c r="AD16" s="59" t="n">
        <f aca="false">(1+AD15)/(1+AD19)-1</f>
        <v>0.0531400966183577</v>
      </c>
      <c r="AE16" s="59" t="n">
        <f aca="false">(1+AE15)/(1+AE19)-1</f>
        <v>0.0531400966183577</v>
      </c>
      <c r="AF16" s="59" t="n">
        <f aca="false">(1+AF15)/(1+AF19)-1</f>
        <v>0.0531400966183577</v>
      </c>
      <c r="AG16" s="59" t="n">
        <f aca="false">(1+AG15)/(1+AG19)-1</f>
        <v>0.0531400966183577</v>
      </c>
      <c r="AH16" s="59" t="n">
        <f aca="false">(1+AH15)/(1+AH19)-1</f>
        <v>0.0531400966183577</v>
      </c>
      <c r="AI16" s="59" t="n">
        <f aca="false">(1+AI15)/(1+AI19)-1</f>
        <v>0.0531400966183577</v>
      </c>
      <c r="AJ16" s="59" t="n">
        <f aca="false">(1+AJ15)/(1+AJ19)-1</f>
        <v>0.0531400966183577</v>
      </c>
      <c r="AK16" s="59" t="n">
        <f aca="false">(1+AK15)/(1+AK19)-1</f>
        <v>0.0531400966183577</v>
      </c>
      <c r="AL16" s="59" t="n">
        <f aca="false">(1+AL15)/(1+AL19)-1</f>
        <v>0.0531400966183577</v>
      </c>
      <c r="AM16" s="59" t="n">
        <f aca="false">(1+AM15)/(1+AM19)-1</f>
        <v>0.0531400966183577</v>
      </c>
      <c r="AN16" s="59" t="n">
        <f aca="false">(1+AN15)/(1+AN19)-1</f>
        <v>0.0531400966183577</v>
      </c>
      <c r="AO16" s="59" t="n">
        <f aca="false">(1+AO15)/(1+AO19)-1</f>
        <v>0.0531400966183577</v>
      </c>
      <c r="AP16" s="59" t="n">
        <f aca="false">(1+AP15)/(1+AP19)-1</f>
        <v>0.0531400966183577</v>
      </c>
      <c r="AQ16" s="59" t="n">
        <f aca="false">(1+AQ15)/(1+AQ19)-1</f>
        <v>0.0531400966183577</v>
      </c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</row>
    <row r="17" customFormat="false" ht="16.5" hidden="false" customHeight="true" outlineLevel="0" collapsed="false">
      <c r="A17" s="44"/>
      <c r="B17" s="44" t="s">
        <v>211</v>
      </c>
      <c r="C17" s="44"/>
      <c r="D17" s="44"/>
      <c r="E17" s="45"/>
      <c r="F17" s="45"/>
      <c r="G17" s="44"/>
      <c r="H17" s="246"/>
      <c r="I17" s="246" t="n">
        <f aca="false">1/(1+I16)^1</f>
        <v>0.942585034013605</v>
      </c>
      <c r="J17" s="246" t="n">
        <f aca="false">1/(1+J16)^1</f>
        <v>0.946118721461187</v>
      </c>
      <c r="K17" s="246" t="n">
        <f aca="false">1/(1+K16)^1</f>
        <v>0.94954128440367</v>
      </c>
      <c r="L17" s="246" t="n">
        <f aca="false">1/(1+L16)^1</f>
        <v>0.94954128440367</v>
      </c>
      <c r="M17" s="246" t="n">
        <f aca="false">1/(1+M16)^1</f>
        <v>0.94954128440367</v>
      </c>
      <c r="N17" s="246" t="n">
        <f aca="false">1/(1+N16)^1</f>
        <v>0.94954128440367</v>
      </c>
      <c r="O17" s="246" t="n">
        <f aca="false">1/(1+O16)^1</f>
        <v>0.94954128440367</v>
      </c>
      <c r="P17" s="246" t="n">
        <f aca="false">1/(1+P16)^1</f>
        <v>0.94954128440367</v>
      </c>
      <c r="Q17" s="246" t="n">
        <f aca="false">1/(1+Q16)^1</f>
        <v>0.94954128440367</v>
      </c>
      <c r="R17" s="246" t="n">
        <f aca="false">1/(1+R16)^1</f>
        <v>0.94954128440367</v>
      </c>
      <c r="S17" s="246" t="n">
        <f aca="false">1/(1+S16)^1</f>
        <v>0.94954128440367</v>
      </c>
      <c r="T17" s="246" t="n">
        <f aca="false">1/(1+T16)^1</f>
        <v>0.94954128440367</v>
      </c>
      <c r="U17" s="246" t="n">
        <f aca="false">1/(1+U16)^1</f>
        <v>0.94954128440367</v>
      </c>
      <c r="V17" s="246" t="n">
        <f aca="false">1/(1+V16)^1</f>
        <v>0.94954128440367</v>
      </c>
      <c r="W17" s="246" t="n">
        <f aca="false">1/(1+W16)^1</f>
        <v>0.94954128440367</v>
      </c>
      <c r="X17" s="246" t="n">
        <f aca="false">1/(1+X16)^1</f>
        <v>0.94954128440367</v>
      </c>
      <c r="Y17" s="246" t="n">
        <f aca="false">1/(1+Y16)^1</f>
        <v>0.94954128440367</v>
      </c>
      <c r="Z17" s="246" t="n">
        <f aca="false">1/(1+Z16)^1</f>
        <v>0.94954128440367</v>
      </c>
      <c r="AA17" s="246" t="n">
        <f aca="false">1/(1+AA16)^1</f>
        <v>0.94954128440367</v>
      </c>
      <c r="AB17" s="246" t="n">
        <f aca="false">1/(1+AB16)^1</f>
        <v>0.94954128440367</v>
      </c>
      <c r="AC17" s="246" t="n">
        <f aca="false">1/(1+AC16)^1</f>
        <v>0.94954128440367</v>
      </c>
      <c r="AD17" s="246" t="n">
        <f aca="false">1/(1+AD16)^1</f>
        <v>0.94954128440367</v>
      </c>
      <c r="AE17" s="246" t="n">
        <f aca="false">1/(1+AE16)^1</f>
        <v>0.94954128440367</v>
      </c>
      <c r="AF17" s="246" t="n">
        <f aca="false">1/(1+AF16)^1</f>
        <v>0.94954128440367</v>
      </c>
      <c r="AG17" s="246" t="n">
        <f aca="false">1/(1+AG16)^1</f>
        <v>0.94954128440367</v>
      </c>
      <c r="AH17" s="246" t="n">
        <f aca="false">1/(1+AH16)^1</f>
        <v>0.94954128440367</v>
      </c>
      <c r="AI17" s="246" t="n">
        <f aca="false">1/(1+AI16)^1</f>
        <v>0.94954128440367</v>
      </c>
      <c r="AJ17" s="246" t="n">
        <f aca="false">1/(1+AJ16)^1</f>
        <v>0.94954128440367</v>
      </c>
      <c r="AK17" s="246" t="n">
        <f aca="false">1/(1+AK16)^1</f>
        <v>0.94954128440367</v>
      </c>
      <c r="AL17" s="246" t="n">
        <f aca="false">1/(1+AL16)^1</f>
        <v>0.94954128440367</v>
      </c>
      <c r="AM17" s="246" t="n">
        <f aca="false">1/(1+AM16)^1</f>
        <v>0.94954128440367</v>
      </c>
      <c r="AN17" s="246" t="n">
        <f aca="false">1/(1+AN16)^1</f>
        <v>0.94954128440367</v>
      </c>
      <c r="AO17" s="246" t="n">
        <f aca="false">1/(1+AO16)^1</f>
        <v>0.94954128440367</v>
      </c>
      <c r="AP17" s="246" t="n">
        <f aca="false">1/(1+AP16)^1</f>
        <v>0.94954128440367</v>
      </c>
      <c r="AQ17" s="246" t="n">
        <f aca="false">1/(1+AQ16)^1</f>
        <v>0.94954128440367</v>
      </c>
      <c r="AR17" s="247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</row>
    <row r="18" customFormat="false" ht="16.5" hidden="false" customHeight="true" outlineLevel="0" collapsed="false">
      <c r="A18" s="44"/>
      <c r="B18" s="44" t="s">
        <v>212</v>
      </c>
      <c r="C18" s="44"/>
      <c r="D18" s="44"/>
      <c r="E18" s="45"/>
      <c r="F18" s="45"/>
      <c r="G18" s="44"/>
      <c r="H18" s="244" t="n">
        <f aca="false">5.56% + H19</f>
        <v>0.0986</v>
      </c>
      <c r="I18" s="136" t="n">
        <f aca="false">5.56% + I19</f>
        <v>0.0948</v>
      </c>
      <c r="J18" s="136" t="n">
        <f aca="false">5.56% + J19</f>
        <v>0.0916</v>
      </c>
      <c r="K18" s="136" t="n">
        <f aca="false">5.56% + K19</f>
        <v>0.0906</v>
      </c>
      <c r="L18" s="136" t="n">
        <f aca="false">5.56% + L19</f>
        <v>0.0906</v>
      </c>
      <c r="M18" s="136" t="n">
        <f aca="false">5.56% + M19</f>
        <v>0.0906</v>
      </c>
      <c r="N18" s="136" t="n">
        <f aca="false">5.56% + N19</f>
        <v>0.0906</v>
      </c>
      <c r="O18" s="136" t="n">
        <f aca="false">5.56% + O19</f>
        <v>0.0906</v>
      </c>
      <c r="P18" s="136" t="n">
        <f aca="false">5.56% + P19</f>
        <v>0.0906</v>
      </c>
      <c r="Q18" s="136" t="n">
        <f aca="false">5.56% + Q19</f>
        <v>0.0906</v>
      </c>
      <c r="R18" s="136" t="n">
        <f aca="false">5.56% + R19</f>
        <v>0.0906</v>
      </c>
      <c r="S18" s="136" t="n">
        <f aca="false">5.56% + S19</f>
        <v>0.0906</v>
      </c>
      <c r="T18" s="136" t="n">
        <f aca="false">5.56% + T19</f>
        <v>0.0906</v>
      </c>
      <c r="U18" s="136" t="n">
        <f aca="false">5.56% + U19</f>
        <v>0.0906</v>
      </c>
      <c r="V18" s="136" t="n">
        <f aca="false">5.56% + V19</f>
        <v>0.0906</v>
      </c>
      <c r="W18" s="136" t="n">
        <f aca="false">5.56% + W19</f>
        <v>0.0906</v>
      </c>
      <c r="X18" s="136" t="n">
        <f aca="false">5.56% + X19</f>
        <v>0.0906</v>
      </c>
      <c r="Y18" s="136" t="n">
        <f aca="false">5.56% + Y19</f>
        <v>0.0906</v>
      </c>
      <c r="Z18" s="136" t="n">
        <f aca="false">5.56% + Z19</f>
        <v>0.0906</v>
      </c>
      <c r="AA18" s="136" t="n">
        <f aca="false">5.56% + AA19</f>
        <v>0.0906</v>
      </c>
      <c r="AB18" s="136" t="n">
        <f aca="false">5.56% + AB19</f>
        <v>0.0906</v>
      </c>
      <c r="AC18" s="136" t="n">
        <f aca="false">5.56% + AC19</f>
        <v>0.0906</v>
      </c>
      <c r="AD18" s="136" t="n">
        <f aca="false">5.56% + AD19</f>
        <v>0.0906</v>
      </c>
      <c r="AE18" s="136" t="n">
        <f aca="false">5.56% + AE19</f>
        <v>0.0906</v>
      </c>
      <c r="AF18" s="136" t="n">
        <f aca="false">5.56% + AF19</f>
        <v>0.0906</v>
      </c>
      <c r="AG18" s="136" t="n">
        <f aca="false">5.56% + AG19</f>
        <v>0.0906</v>
      </c>
      <c r="AH18" s="136" t="n">
        <f aca="false">5.56% + AH19</f>
        <v>0.0906</v>
      </c>
      <c r="AI18" s="136" t="n">
        <f aca="false">5.56% + AI19</f>
        <v>0.0906</v>
      </c>
      <c r="AJ18" s="136" t="n">
        <f aca="false">5.56% + AJ19</f>
        <v>0.0906</v>
      </c>
      <c r="AK18" s="136" t="n">
        <f aca="false">5.56% + AK19</f>
        <v>0.0906</v>
      </c>
      <c r="AL18" s="136" t="n">
        <f aca="false">5.56% + AL19</f>
        <v>0.0906</v>
      </c>
      <c r="AM18" s="136" t="n">
        <f aca="false">5.56% + AM19</f>
        <v>0.0906</v>
      </c>
      <c r="AN18" s="136" t="n">
        <f aca="false">5.56% + AN19</f>
        <v>0.0906</v>
      </c>
      <c r="AO18" s="136" t="n">
        <f aca="false">5.56% + AO19</f>
        <v>0.0906</v>
      </c>
      <c r="AP18" s="136" t="n">
        <f aca="false">5.56% + AP19</f>
        <v>0.0906</v>
      </c>
      <c r="AQ18" s="136" t="n">
        <f aca="false">5.56% + AQ19</f>
        <v>0.0906</v>
      </c>
      <c r="AR18" s="24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</row>
    <row r="19" customFormat="false" ht="16.5" hidden="false" customHeight="true" outlineLevel="0" collapsed="false">
      <c r="A19" s="44"/>
      <c r="B19" s="44" t="s">
        <v>213</v>
      </c>
      <c r="C19" s="44"/>
      <c r="D19" s="44"/>
      <c r="E19" s="45"/>
      <c r="F19" s="45"/>
      <c r="G19" s="44"/>
      <c r="H19" s="244" t="n">
        <v>0.043</v>
      </c>
      <c r="I19" s="136" t="n">
        <v>0.0392</v>
      </c>
      <c r="J19" s="136" t="n">
        <v>0.036</v>
      </c>
      <c r="K19" s="136" t="n">
        <v>0.035</v>
      </c>
      <c r="L19" s="136" t="n">
        <f aca="false">K19</f>
        <v>0.035</v>
      </c>
      <c r="M19" s="136" t="n">
        <f aca="false">L19</f>
        <v>0.035</v>
      </c>
      <c r="N19" s="136" t="n">
        <f aca="false">M19</f>
        <v>0.035</v>
      </c>
      <c r="O19" s="136" t="n">
        <f aca="false">N19</f>
        <v>0.035</v>
      </c>
      <c r="P19" s="136" t="n">
        <f aca="false">O19</f>
        <v>0.035</v>
      </c>
      <c r="Q19" s="136" t="n">
        <f aca="false">P19</f>
        <v>0.035</v>
      </c>
      <c r="R19" s="136" t="n">
        <f aca="false">Q19</f>
        <v>0.035</v>
      </c>
      <c r="S19" s="136" t="n">
        <f aca="false">R19</f>
        <v>0.035</v>
      </c>
      <c r="T19" s="136" t="n">
        <f aca="false">S19</f>
        <v>0.035</v>
      </c>
      <c r="U19" s="136" t="n">
        <f aca="false">T19</f>
        <v>0.035</v>
      </c>
      <c r="V19" s="136" t="n">
        <f aca="false">U19</f>
        <v>0.035</v>
      </c>
      <c r="W19" s="136" t="n">
        <f aca="false">V19</f>
        <v>0.035</v>
      </c>
      <c r="X19" s="136" t="n">
        <f aca="false">W19</f>
        <v>0.035</v>
      </c>
      <c r="Y19" s="136" t="n">
        <f aca="false">X19</f>
        <v>0.035</v>
      </c>
      <c r="Z19" s="136" t="n">
        <f aca="false">Y19</f>
        <v>0.035</v>
      </c>
      <c r="AA19" s="136" t="n">
        <f aca="false">Z19</f>
        <v>0.035</v>
      </c>
      <c r="AB19" s="136" t="n">
        <f aca="false">AA19</f>
        <v>0.035</v>
      </c>
      <c r="AC19" s="136" t="n">
        <f aca="false">AB19</f>
        <v>0.035</v>
      </c>
      <c r="AD19" s="136" t="n">
        <f aca="false">AC19</f>
        <v>0.035</v>
      </c>
      <c r="AE19" s="136" t="n">
        <f aca="false">AD19</f>
        <v>0.035</v>
      </c>
      <c r="AF19" s="136" t="n">
        <f aca="false">AE19</f>
        <v>0.035</v>
      </c>
      <c r="AG19" s="136" t="n">
        <f aca="false">AF19</f>
        <v>0.035</v>
      </c>
      <c r="AH19" s="136" t="n">
        <f aca="false">AG19</f>
        <v>0.035</v>
      </c>
      <c r="AI19" s="136" t="n">
        <f aca="false">AH19</f>
        <v>0.035</v>
      </c>
      <c r="AJ19" s="136" t="n">
        <f aca="false">AI19</f>
        <v>0.035</v>
      </c>
      <c r="AK19" s="136" t="n">
        <f aca="false">AJ19</f>
        <v>0.035</v>
      </c>
      <c r="AL19" s="136" t="n">
        <f aca="false">AK19</f>
        <v>0.035</v>
      </c>
      <c r="AM19" s="136" t="n">
        <f aca="false">AL19</f>
        <v>0.035</v>
      </c>
      <c r="AN19" s="136" t="n">
        <f aca="false">AM19</f>
        <v>0.035</v>
      </c>
      <c r="AO19" s="136" t="n">
        <f aca="false">AN19</f>
        <v>0.035</v>
      </c>
      <c r="AP19" s="136" t="n">
        <f aca="false">AO19</f>
        <v>0.035</v>
      </c>
      <c r="AQ19" s="136" t="n">
        <f aca="false">AP19</f>
        <v>0.035</v>
      </c>
      <c r="AR19" s="24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</row>
    <row r="20" customFormat="false" ht="16.5" hidden="false" customHeight="true" outlineLevel="0" collapsed="false">
      <c r="A20" s="44"/>
      <c r="B20" s="44" t="s">
        <v>214</v>
      </c>
      <c r="C20" s="44"/>
      <c r="D20" s="44"/>
      <c r="E20" s="45"/>
      <c r="F20" s="45"/>
      <c r="G20" s="44"/>
      <c r="H20" s="244" t="n">
        <v>0.0268</v>
      </c>
      <c r="I20" s="136" t="n">
        <v>0.019</v>
      </c>
      <c r="J20" s="136" t="n">
        <v>0.02</v>
      </c>
      <c r="K20" s="136" t="n">
        <v>0.02</v>
      </c>
      <c r="L20" s="136" t="n">
        <f aca="false">K20</f>
        <v>0.02</v>
      </c>
      <c r="M20" s="136" t="n">
        <f aca="false">L20</f>
        <v>0.02</v>
      </c>
      <c r="N20" s="136" t="n">
        <f aca="false">M20</f>
        <v>0.02</v>
      </c>
      <c r="O20" s="136" t="n">
        <f aca="false">N20</f>
        <v>0.02</v>
      </c>
      <c r="P20" s="136" t="n">
        <f aca="false">O20</f>
        <v>0.02</v>
      </c>
      <c r="Q20" s="136" t="n">
        <f aca="false">P20</f>
        <v>0.02</v>
      </c>
      <c r="R20" s="136" t="n">
        <f aca="false">Q20</f>
        <v>0.02</v>
      </c>
      <c r="S20" s="136" t="n">
        <f aca="false">R20</f>
        <v>0.02</v>
      </c>
      <c r="T20" s="136" t="n">
        <f aca="false">S20</f>
        <v>0.02</v>
      </c>
      <c r="U20" s="136" t="n">
        <f aca="false">T20</f>
        <v>0.02</v>
      </c>
      <c r="V20" s="136" t="n">
        <f aca="false">U20</f>
        <v>0.02</v>
      </c>
      <c r="W20" s="136" t="n">
        <f aca="false">V20</f>
        <v>0.02</v>
      </c>
      <c r="X20" s="136" t="n">
        <f aca="false">W20</f>
        <v>0.02</v>
      </c>
      <c r="Y20" s="136" t="n">
        <f aca="false">X20</f>
        <v>0.02</v>
      </c>
      <c r="Z20" s="136" t="n">
        <f aca="false">Y20</f>
        <v>0.02</v>
      </c>
      <c r="AA20" s="136" t="n">
        <f aca="false">Z20</f>
        <v>0.02</v>
      </c>
      <c r="AB20" s="136" t="n">
        <f aca="false">AA20</f>
        <v>0.02</v>
      </c>
      <c r="AC20" s="136" t="n">
        <f aca="false">AB20</f>
        <v>0.02</v>
      </c>
      <c r="AD20" s="136" t="n">
        <f aca="false">AC20</f>
        <v>0.02</v>
      </c>
      <c r="AE20" s="136" t="n">
        <f aca="false">AD20</f>
        <v>0.02</v>
      </c>
      <c r="AF20" s="136" t="n">
        <f aca="false">AE20</f>
        <v>0.02</v>
      </c>
      <c r="AG20" s="136" t="n">
        <f aca="false">AF20</f>
        <v>0.02</v>
      </c>
      <c r="AH20" s="136" t="n">
        <f aca="false">AG20</f>
        <v>0.02</v>
      </c>
      <c r="AI20" s="136" t="n">
        <f aca="false">AH20</f>
        <v>0.02</v>
      </c>
      <c r="AJ20" s="136" t="n">
        <f aca="false">AI20</f>
        <v>0.02</v>
      </c>
      <c r="AK20" s="136" t="n">
        <f aca="false">AJ20</f>
        <v>0.02</v>
      </c>
      <c r="AL20" s="136" t="n">
        <f aca="false">AK20</f>
        <v>0.02</v>
      </c>
      <c r="AM20" s="136" t="n">
        <f aca="false">AL20</f>
        <v>0.02</v>
      </c>
      <c r="AN20" s="136" t="n">
        <f aca="false">AM20</f>
        <v>0.02</v>
      </c>
      <c r="AO20" s="136" t="n">
        <f aca="false">AN20</f>
        <v>0.02</v>
      </c>
      <c r="AP20" s="136" t="n">
        <f aca="false">AO20</f>
        <v>0.02</v>
      </c>
      <c r="AQ20" s="136" t="n">
        <f aca="false">AP20</f>
        <v>0.02</v>
      </c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</row>
    <row r="21" customFormat="false" ht="16.5" hidden="false" customHeight="true" outlineLevel="0" collapsed="false">
      <c r="A21" s="44"/>
      <c r="B21" s="250" t="s">
        <v>215</v>
      </c>
      <c r="C21" s="236"/>
      <c r="D21" s="251"/>
      <c r="E21" s="252"/>
      <c r="F21" s="252"/>
      <c r="G21" s="44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S21" s="44"/>
      <c r="NT21" s="44"/>
      <c r="NU21" s="44"/>
      <c r="NV21" s="44"/>
      <c r="NW21" s="44"/>
      <c r="NX21" s="44"/>
      <c r="NY21" s="44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4"/>
      <c r="OK21" s="44"/>
      <c r="OL21" s="44"/>
      <c r="OM21" s="44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4"/>
      <c r="OZ21" s="44"/>
      <c r="PA21" s="44"/>
      <c r="PB21" s="44"/>
      <c r="PC21" s="44"/>
      <c r="PD21" s="44"/>
      <c r="PE21" s="44"/>
      <c r="PF21" s="44"/>
      <c r="PG21" s="44"/>
      <c r="PH21" s="44"/>
      <c r="PI21" s="44"/>
      <c r="PJ21" s="44"/>
      <c r="PK21" s="44"/>
      <c r="PL21" s="44"/>
      <c r="PM21" s="44"/>
      <c r="PN21" s="44"/>
      <c r="PO21" s="44"/>
      <c r="PP21" s="44"/>
      <c r="PQ21" s="44"/>
      <c r="PR21" s="44"/>
      <c r="PS21" s="44"/>
      <c r="PT21" s="44"/>
      <c r="PU21" s="44"/>
      <c r="PV21" s="44"/>
      <c r="PW21" s="44"/>
      <c r="PX21" s="44"/>
      <c r="PY21" s="44"/>
      <c r="PZ21" s="44"/>
      <c r="QA21" s="44"/>
      <c r="QB21" s="44"/>
      <c r="QC21" s="44"/>
      <c r="QD21" s="44"/>
      <c r="QE21" s="44"/>
      <c r="QF21" s="44"/>
      <c r="QG21" s="44"/>
      <c r="QH21" s="44"/>
      <c r="QI21" s="44"/>
      <c r="QJ21" s="44"/>
      <c r="QK21" s="44"/>
      <c r="QL21" s="44"/>
      <c r="QM21" s="44"/>
      <c r="QN21" s="44"/>
      <c r="QO21" s="44"/>
      <c r="QP21" s="44"/>
      <c r="QQ21" s="44"/>
      <c r="QR21" s="44"/>
      <c r="QS21" s="44"/>
      <c r="QT21" s="44"/>
      <c r="QU21" s="44"/>
      <c r="QV21" s="44"/>
      <c r="QW21" s="44"/>
      <c r="QX21" s="44"/>
      <c r="QY21" s="44"/>
      <c r="QZ21" s="44"/>
      <c r="RA21" s="44"/>
      <c r="RB21" s="44"/>
      <c r="RC21" s="44"/>
      <c r="RD21" s="44"/>
      <c r="RE21" s="44"/>
      <c r="RF21" s="44"/>
      <c r="RG21" s="44"/>
    </row>
    <row r="22" customFormat="false" ht="12.75" hidden="false" customHeight="true" outlineLevel="0" collapsed="false">
      <c r="B22" s="44" t="s">
        <v>216</v>
      </c>
    </row>
    <row r="23" customFormat="false" ht="12.75" hidden="false" customHeight="true" outlineLevel="0" collapsed="false">
      <c r="B23" s="44" t="s">
        <v>217</v>
      </c>
    </row>
    <row r="24" customFormat="false" ht="15.75" hidden="false" customHeight="true" outlineLevel="0" collapsed="false">
      <c r="B24" s="85" t="s">
        <v>218</v>
      </c>
      <c r="C24" s="86"/>
      <c r="D24" s="86"/>
      <c r="E24" s="243"/>
      <c r="F24" s="243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customFormat="false" ht="12.75" hidden="false" customHeight="true" outlineLevel="0" collapsed="false"/>
    <row r="26" customFormat="false" ht="17.25" hidden="false" customHeight="true" outlineLevel="0" collapsed="false">
      <c r="B26" s="199" t="s">
        <v>219</v>
      </c>
      <c r="C26" s="199"/>
      <c r="D26" s="199"/>
      <c r="E26" s="199"/>
      <c r="G26" s="199" t="s">
        <v>220</v>
      </c>
      <c r="H26" s="199"/>
      <c r="I26" s="199"/>
      <c r="J26" s="199"/>
      <c r="L26" s="199" t="s">
        <v>220</v>
      </c>
      <c r="M26" s="199"/>
      <c r="N26" s="199"/>
      <c r="O26" s="199"/>
      <c r="Q26" s="199" t="s">
        <v>221</v>
      </c>
      <c r="R26" s="199"/>
      <c r="S26" s="199"/>
      <c r="T26" s="199"/>
    </row>
    <row r="27" customFormat="false" ht="12.75" hidden="false" customHeight="true" outlineLevel="0" collapsed="false">
      <c r="B27" s="204"/>
      <c r="C27" s="204"/>
      <c r="D27" s="204"/>
      <c r="E27" s="204"/>
      <c r="G27" s="199" t="s">
        <v>222</v>
      </c>
      <c r="H27" s="199"/>
      <c r="I27" s="199"/>
      <c r="J27" s="199"/>
      <c r="L27" s="199" t="s">
        <v>223</v>
      </c>
      <c r="M27" s="199"/>
      <c r="N27" s="199"/>
      <c r="O27" s="199"/>
      <c r="Q27" s="89" t="s">
        <v>224</v>
      </c>
      <c r="R27" s="196"/>
      <c r="S27" s="196"/>
      <c r="T27" s="135" t="n">
        <f aca="false">T28+T29</f>
        <v>0.1148</v>
      </c>
    </row>
    <row r="28" customFormat="false" ht="18" hidden="false" customHeight="true" outlineLevel="0" collapsed="false">
      <c r="B28" s="44" t="s">
        <v>225</v>
      </c>
      <c r="C28" s="44"/>
      <c r="D28" s="44"/>
      <c r="E28" s="254" t="s">
        <v>226</v>
      </c>
      <c r="G28" s="44" t="s">
        <v>225</v>
      </c>
      <c r="H28" s="44"/>
      <c r="I28" s="44"/>
      <c r="J28" s="254" t="s">
        <v>227</v>
      </c>
      <c r="L28" s="44" t="s">
        <v>225</v>
      </c>
      <c r="M28" s="44"/>
      <c r="N28" s="44"/>
      <c r="O28" s="254" t="s">
        <v>227</v>
      </c>
      <c r="Q28" s="89" t="s">
        <v>228</v>
      </c>
      <c r="T28" s="255" t="n">
        <f aca="false">$I$18</f>
        <v>0.0948</v>
      </c>
    </row>
    <row r="29" customFormat="false" ht="18" hidden="false" customHeight="true" outlineLevel="0" collapsed="false">
      <c r="B29" s="44" t="s">
        <v>229</v>
      </c>
      <c r="C29" s="44"/>
      <c r="D29" s="44"/>
      <c r="E29" s="254" t="s">
        <v>230</v>
      </c>
      <c r="F29" s="256" t="s">
        <v>230</v>
      </c>
      <c r="G29" s="44" t="s">
        <v>229</v>
      </c>
      <c r="H29" s="44"/>
      <c r="I29" s="44"/>
      <c r="J29" s="254" t="s">
        <v>230</v>
      </c>
      <c r="L29" s="44" t="s">
        <v>229</v>
      </c>
      <c r="M29" s="44"/>
      <c r="N29" s="44"/>
      <c r="O29" s="254" t="s">
        <v>230</v>
      </c>
      <c r="Q29" s="89" t="s">
        <v>231</v>
      </c>
      <c r="T29" s="257" t="n">
        <v>0.02</v>
      </c>
    </row>
    <row r="30" customFormat="false" ht="18" hidden="false" customHeight="true" outlineLevel="0" collapsed="false">
      <c r="B30" s="44" t="s">
        <v>232</v>
      </c>
      <c r="C30" s="44"/>
      <c r="D30" s="44"/>
      <c r="E30" s="136" t="n">
        <v>0.6</v>
      </c>
      <c r="F30" s="256" t="s">
        <v>233</v>
      </c>
      <c r="L30" s="44"/>
      <c r="M30" s="44"/>
      <c r="N30" s="44"/>
      <c r="O30" s="258"/>
      <c r="Q30" s="44" t="s">
        <v>234</v>
      </c>
      <c r="R30" s="196"/>
      <c r="S30" s="6"/>
      <c r="T30" s="136" t="n">
        <v>0.0005</v>
      </c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</row>
    <row r="31" customFormat="false" ht="18" hidden="false" customHeight="true" outlineLevel="0" collapsed="false">
      <c r="B31" s="44" t="s">
        <v>235</v>
      </c>
      <c r="C31" s="44"/>
      <c r="D31" s="44"/>
      <c r="E31" s="260" t="n">
        <f aca="false">E32+E33+E34</f>
        <v>0.1248</v>
      </c>
      <c r="G31" s="44" t="s">
        <v>235</v>
      </c>
      <c r="H31" s="44"/>
      <c r="I31" s="44"/>
      <c r="J31" s="260" t="n">
        <f aca="false">J32+J33</f>
        <v>0.1525271131</v>
      </c>
      <c r="K31" s="259"/>
      <c r="L31" s="44" t="s">
        <v>235</v>
      </c>
      <c r="M31" s="44"/>
      <c r="N31" s="44"/>
      <c r="O31" s="260" t="n">
        <f aca="false">O32+O33</f>
        <v>0.1525271131</v>
      </c>
      <c r="Q31" s="89" t="s">
        <v>236</v>
      </c>
      <c r="T31" s="261" t="n">
        <f aca="false">E36</f>
        <v>46204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customFormat="false" ht="18" hidden="false" customHeight="true" outlineLevel="0" collapsed="false">
      <c r="B32" s="89" t="s">
        <v>228</v>
      </c>
      <c r="E32" s="257" t="n">
        <f aca="false">I18</f>
        <v>0.0948</v>
      </c>
      <c r="G32" s="89" t="s">
        <v>237</v>
      </c>
      <c r="J32" s="255"/>
      <c r="K32" s="64"/>
      <c r="L32" s="89" t="s">
        <v>237</v>
      </c>
      <c r="O32" s="255"/>
    </row>
    <row r="33" customFormat="false" ht="18" hidden="false" customHeight="true" outlineLevel="0" collapsed="false">
      <c r="B33" s="89" t="s">
        <v>238</v>
      </c>
      <c r="E33" s="257" t="n">
        <v>0.013</v>
      </c>
      <c r="G33" s="89" t="s">
        <v>231</v>
      </c>
      <c r="J33" s="257" t="n">
        <f aca="false">((1 + 1.19%) ^12) - 1</f>
        <v>0.1525271131</v>
      </c>
      <c r="K33" s="64"/>
      <c r="L33" s="89" t="s">
        <v>231</v>
      </c>
      <c r="O33" s="257" t="n">
        <f aca="false">J33</f>
        <v>0.1525271131</v>
      </c>
    </row>
    <row r="34" customFormat="false" ht="18" hidden="false" customHeight="true" outlineLevel="0" collapsed="false">
      <c r="B34" s="89" t="s">
        <v>239</v>
      </c>
      <c r="E34" s="257" t="n">
        <v>0.017</v>
      </c>
      <c r="G34" s="44"/>
      <c r="L34" s="44"/>
    </row>
    <row r="35" customFormat="false" ht="18" hidden="false" customHeight="true" outlineLevel="0" collapsed="false">
      <c r="B35" s="44" t="s">
        <v>240</v>
      </c>
      <c r="E35" s="262"/>
      <c r="F35" s="259"/>
      <c r="G35" s="44" t="s">
        <v>240</v>
      </c>
      <c r="J35" s="263"/>
      <c r="K35" s="253"/>
      <c r="L35" s="44" t="s">
        <v>240</v>
      </c>
      <c r="O35" s="263"/>
      <c r="Q35" s="199" t="s">
        <v>58</v>
      </c>
      <c r="R35" s="199"/>
      <c r="S35" s="199"/>
      <c r="T35" s="199"/>
    </row>
    <row r="36" customFormat="false" ht="18" hidden="false" customHeight="true" outlineLevel="0" collapsed="false">
      <c r="B36" s="89" t="s">
        <v>241</v>
      </c>
      <c r="E36" s="264" t="n">
        <v>46204</v>
      </c>
      <c r="G36" s="89" t="s">
        <v>242</v>
      </c>
      <c r="K36" s="259"/>
      <c r="L36" s="89" t="s">
        <v>242</v>
      </c>
      <c r="Q36" s="89" t="s">
        <v>243</v>
      </c>
      <c r="R36" s="196"/>
      <c r="S36" s="265"/>
      <c r="T36" s="135" t="n">
        <f aca="false">T37*J15</f>
        <v>0.095</v>
      </c>
    </row>
    <row r="37" customFormat="false" ht="18" hidden="false" customHeight="true" outlineLevel="0" collapsed="false">
      <c r="B37" s="89" t="s">
        <v>244</v>
      </c>
      <c r="E37" s="264" t="n">
        <v>47119</v>
      </c>
      <c r="F37" s="259"/>
      <c r="K37" s="64"/>
      <c r="Q37" s="89" t="s">
        <v>245</v>
      </c>
      <c r="R37" s="196"/>
      <c r="T37" s="136" t="n">
        <v>1</v>
      </c>
    </row>
    <row r="38" customFormat="false" ht="18" hidden="false" customHeight="true" outlineLevel="0" collapsed="false">
      <c r="B38" s="44" t="s">
        <v>246</v>
      </c>
      <c r="C38" s="44"/>
      <c r="D38" s="44"/>
      <c r="E38" s="266" t="n">
        <v>3</v>
      </c>
      <c r="F38" s="64"/>
      <c r="G38" s="44" t="s">
        <v>246</v>
      </c>
      <c r="K38" s="64"/>
      <c r="L38" s="44" t="s">
        <v>246</v>
      </c>
    </row>
    <row r="39" customFormat="false" ht="18" hidden="false" customHeight="true" outlineLevel="0" collapsed="false">
      <c r="B39" s="89" t="s">
        <v>247</v>
      </c>
      <c r="E39" s="261" t="n">
        <f aca="false">E36</f>
        <v>46204</v>
      </c>
      <c r="F39" s="64"/>
      <c r="G39" s="89" t="s">
        <v>248</v>
      </c>
      <c r="J39" s="264" t="n">
        <v>46204</v>
      </c>
      <c r="K39" s="267"/>
      <c r="L39" s="89" t="s">
        <v>248</v>
      </c>
      <c r="O39" s="264" t="n">
        <v>46569</v>
      </c>
      <c r="Q39" s="268" t="s">
        <v>249</v>
      </c>
      <c r="R39" s="269"/>
      <c r="S39" s="269"/>
      <c r="T39" s="270"/>
    </row>
    <row r="40" customFormat="false" ht="18" hidden="false" customHeight="true" outlineLevel="0" collapsed="false">
      <c r="B40" s="89" t="s">
        <v>250</v>
      </c>
      <c r="E40" s="261" t="n">
        <v>47270</v>
      </c>
      <c r="F40" s="64"/>
      <c r="G40" s="89" t="s">
        <v>251</v>
      </c>
      <c r="J40" s="264" t="n">
        <v>46388</v>
      </c>
      <c r="L40" s="89" t="s">
        <v>251</v>
      </c>
      <c r="O40" s="264" t="n">
        <v>46753</v>
      </c>
      <c r="Q40" s="44" t="s">
        <v>252</v>
      </c>
      <c r="T40" s="271" t="n">
        <v>30</v>
      </c>
    </row>
    <row r="41" customFormat="false" ht="18" hidden="false" customHeight="true" outlineLevel="0" collapsed="false">
      <c r="B41" s="44" t="s">
        <v>253</v>
      </c>
      <c r="C41" s="44"/>
      <c r="D41" s="44"/>
      <c r="E41" s="266" t="n">
        <v>12</v>
      </c>
      <c r="F41" s="272"/>
      <c r="G41" s="44" t="s">
        <v>253</v>
      </c>
      <c r="H41" s="44"/>
      <c r="I41" s="44"/>
      <c r="J41" s="266" t="n">
        <v>8</v>
      </c>
      <c r="L41" s="44" t="s">
        <v>253</v>
      </c>
      <c r="M41" s="44"/>
      <c r="N41" s="44"/>
      <c r="O41" s="266" t="n">
        <v>8</v>
      </c>
      <c r="Q41" s="44" t="s">
        <v>254</v>
      </c>
      <c r="T41" s="120" t="n">
        <v>30</v>
      </c>
    </row>
    <row r="42" customFormat="false" ht="18" hidden="false" customHeight="true" outlineLevel="0" collapsed="false">
      <c r="B42" s="89" t="s">
        <v>255</v>
      </c>
      <c r="E42" s="264" t="n">
        <f aca="false">E40</f>
        <v>47270</v>
      </c>
      <c r="G42" s="89" t="s">
        <v>255</v>
      </c>
      <c r="J42" s="264" t="n">
        <v>47300</v>
      </c>
      <c r="L42" s="89" t="s">
        <v>255</v>
      </c>
      <c r="O42" s="264" t="n">
        <v>47665</v>
      </c>
      <c r="Q42" s="89" t="s">
        <v>256</v>
      </c>
      <c r="T42" s="120" t="n">
        <v>30</v>
      </c>
    </row>
    <row r="43" customFormat="false" ht="18" hidden="false" customHeight="true" outlineLevel="0" collapsed="false">
      <c r="B43" s="89" t="s">
        <v>257</v>
      </c>
      <c r="E43" s="264" t="n">
        <v>50557</v>
      </c>
      <c r="G43" s="89" t="s">
        <v>257</v>
      </c>
      <c r="J43" s="264" t="n">
        <v>49491</v>
      </c>
      <c r="L43" s="89" t="s">
        <v>257</v>
      </c>
      <c r="O43" s="264" t="n">
        <v>49857</v>
      </c>
    </row>
    <row r="44" customFormat="false" ht="18" hidden="false" customHeight="true" outlineLevel="0" collapsed="false">
      <c r="B44" s="44" t="s">
        <v>234</v>
      </c>
      <c r="E44" s="135" t="n">
        <f aca="false">SUM(E45,E46,E47)</f>
        <v>0</v>
      </c>
      <c r="F44" s="273"/>
      <c r="G44" s="44" t="s">
        <v>234</v>
      </c>
      <c r="H44" s="6"/>
      <c r="I44" s="6"/>
      <c r="J44" s="135" t="n">
        <f aca="false">SUM(J45,J46)</f>
        <v>0</v>
      </c>
      <c r="L44" s="44" t="s">
        <v>234</v>
      </c>
      <c r="M44" s="6"/>
      <c r="N44" s="6"/>
      <c r="O44" s="135" t="n">
        <f aca="false">SUM(O45,O46)</f>
        <v>0</v>
      </c>
    </row>
    <row r="45" customFormat="false" ht="18" hidden="false" customHeight="true" outlineLevel="0" collapsed="false">
      <c r="B45" s="89" t="s">
        <v>258</v>
      </c>
      <c r="E45" s="136" t="n">
        <v>0</v>
      </c>
      <c r="G45" s="89" t="s">
        <v>259</v>
      </c>
      <c r="J45" s="136"/>
      <c r="L45" s="89" t="s">
        <v>259</v>
      </c>
      <c r="O45" s="136"/>
    </row>
    <row r="46" customFormat="false" ht="18" hidden="false" customHeight="true" outlineLevel="0" collapsed="false">
      <c r="B46" s="89" t="s">
        <v>259</v>
      </c>
      <c r="E46" s="136" t="n">
        <v>0</v>
      </c>
      <c r="G46" s="89" t="s">
        <v>260</v>
      </c>
      <c r="J46" s="136"/>
      <c r="L46" s="89" t="s">
        <v>260</v>
      </c>
      <c r="O46" s="136"/>
    </row>
    <row r="47" customFormat="false" ht="18" hidden="false" customHeight="true" outlineLevel="0" collapsed="false">
      <c r="B47" s="89" t="s">
        <v>260</v>
      </c>
      <c r="E47" s="136" t="n">
        <v>0</v>
      </c>
    </row>
    <row r="48" customFormat="false" ht="18" hidden="false" customHeight="true" outlineLevel="0" collapsed="false">
      <c r="B48" s="274" t="s">
        <v>261</v>
      </c>
    </row>
    <row r="49" customFormat="false" ht="18" hidden="false" customHeight="true" outlineLevel="0" collapsed="false"/>
    <row r="50" customFormat="false" ht="18" hidden="false" customHeight="true" outlineLevel="0" collapsed="false">
      <c r="B50" s="275" t="s">
        <v>262</v>
      </c>
      <c r="C50" s="276"/>
      <c r="D50" s="276"/>
      <c r="E50" s="276"/>
      <c r="F50" s="276"/>
      <c r="G50" s="276"/>
      <c r="H50" s="277" t="s">
        <v>147</v>
      </c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 t="s">
        <v>124</v>
      </c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 t="s">
        <v>125</v>
      </c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 t="s">
        <v>126</v>
      </c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 t="s">
        <v>127</v>
      </c>
      <c r="BI50" s="277"/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 t="s">
        <v>128</v>
      </c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 t="s">
        <v>129</v>
      </c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 t="s">
        <v>130</v>
      </c>
      <c r="CV50" s="277"/>
      <c r="CW50" s="277"/>
      <c r="CX50" s="277"/>
      <c r="CY50" s="277"/>
      <c r="CZ50" s="277"/>
      <c r="DA50" s="277"/>
      <c r="DB50" s="277"/>
      <c r="DC50" s="277"/>
      <c r="DD50" s="277"/>
      <c r="DE50" s="277"/>
      <c r="DF50" s="277"/>
      <c r="DG50" s="277"/>
      <c r="DH50" s="277" t="s">
        <v>131</v>
      </c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 t="s">
        <v>132</v>
      </c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 t="s">
        <v>133</v>
      </c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 t="s">
        <v>148</v>
      </c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 t="s">
        <v>149</v>
      </c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 t="s">
        <v>150</v>
      </c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 t="s">
        <v>151</v>
      </c>
      <c r="GI50" s="277"/>
      <c r="GJ50" s="277"/>
      <c r="GK50" s="277"/>
      <c r="GL50" s="277"/>
      <c r="GM50" s="277"/>
      <c r="GN50" s="277"/>
      <c r="GO50" s="277"/>
      <c r="GP50" s="277"/>
      <c r="GQ50" s="277"/>
      <c r="GR50" s="277"/>
      <c r="GS50" s="277"/>
      <c r="GT50" s="277"/>
      <c r="GU50" s="277" t="s">
        <v>152</v>
      </c>
      <c r="GV50" s="277"/>
      <c r="GW50" s="277"/>
      <c r="GX50" s="277"/>
      <c r="GY50" s="277"/>
      <c r="GZ50" s="277"/>
      <c r="HA50" s="277"/>
      <c r="HB50" s="277"/>
      <c r="HC50" s="277"/>
      <c r="HD50" s="277"/>
      <c r="HE50" s="277"/>
      <c r="HF50" s="277"/>
      <c r="HG50" s="277"/>
      <c r="HH50" s="277" t="s">
        <v>153</v>
      </c>
      <c r="HI50" s="277"/>
      <c r="HJ50" s="277"/>
      <c r="HK50" s="277"/>
      <c r="HL50" s="277"/>
      <c r="HM50" s="277"/>
      <c r="HN50" s="277"/>
      <c r="HO50" s="277"/>
      <c r="HP50" s="277"/>
      <c r="HQ50" s="277"/>
      <c r="HR50" s="277"/>
      <c r="HS50" s="277"/>
      <c r="HT50" s="277"/>
      <c r="HU50" s="277" t="s">
        <v>154</v>
      </c>
      <c r="HV50" s="277"/>
      <c r="HW50" s="277"/>
      <c r="HX50" s="277"/>
      <c r="HY50" s="277"/>
      <c r="HZ50" s="277"/>
      <c r="IA50" s="277"/>
      <c r="IB50" s="277"/>
      <c r="IC50" s="277"/>
      <c r="ID50" s="277"/>
      <c r="IE50" s="277"/>
      <c r="IF50" s="277"/>
      <c r="IG50" s="277"/>
      <c r="IH50" s="277" t="s">
        <v>155</v>
      </c>
      <c r="II50" s="277"/>
      <c r="IJ50" s="277"/>
      <c r="IK50" s="277"/>
      <c r="IL50" s="277"/>
      <c r="IM50" s="277"/>
      <c r="IN50" s="277"/>
      <c r="IO50" s="277"/>
      <c r="IP50" s="277"/>
      <c r="IQ50" s="277"/>
      <c r="IR50" s="277"/>
      <c r="IS50" s="277"/>
      <c r="IT50" s="277"/>
      <c r="IU50" s="277" t="s">
        <v>156</v>
      </c>
      <c r="IV50" s="277"/>
      <c r="IW50" s="277"/>
      <c r="IX50" s="277"/>
      <c r="IY50" s="277"/>
      <c r="IZ50" s="277"/>
      <c r="JA50" s="277"/>
      <c r="JB50" s="277"/>
      <c r="JC50" s="277"/>
      <c r="JD50" s="277"/>
      <c r="JE50" s="277"/>
      <c r="JF50" s="277"/>
      <c r="JG50" s="277"/>
      <c r="JH50" s="277" t="s">
        <v>157</v>
      </c>
      <c r="JI50" s="277"/>
      <c r="JJ50" s="277"/>
      <c r="JK50" s="277"/>
      <c r="JL50" s="277"/>
      <c r="JM50" s="277"/>
      <c r="JN50" s="277"/>
      <c r="JO50" s="277"/>
      <c r="JP50" s="277"/>
      <c r="JQ50" s="277"/>
      <c r="JR50" s="277"/>
      <c r="JS50" s="277"/>
      <c r="JT50" s="277"/>
      <c r="JU50" s="277" t="s">
        <v>158</v>
      </c>
      <c r="JV50" s="277"/>
      <c r="JW50" s="277"/>
      <c r="JX50" s="277"/>
      <c r="JY50" s="277"/>
      <c r="JZ50" s="277"/>
      <c r="KA50" s="277"/>
      <c r="KB50" s="277"/>
      <c r="KC50" s="277"/>
      <c r="KD50" s="277"/>
      <c r="KE50" s="277"/>
      <c r="KF50" s="277"/>
      <c r="KG50" s="277"/>
      <c r="KH50" s="277" t="s">
        <v>159</v>
      </c>
      <c r="KI50" s="277"/>
      <c r="KJ50" s="277"/>
      <c r="KK50" s="277"/>
      <c r="KL50" s="277"/>
      <c r="KM50" s="277"/>
      <c r="KN50" s="277"/>
      <c r="KO50" s="277"/>
      <c r="KP50" s="277"/>
      <c r="KQ50" s="277"/>
      <c r="KR50" s="277"/>
      <c r="KS50" s="277"/>
      <c r="KT50" s="277"/>
      <c r="KU50" s="277" t="s">
        <v>160</v>
      </c>
      <c r="KV50" s="277"/>
      <c r="KW50" s="277"/>
      <c r="KX50" s="277"/>
      <c r="KY50" s="277"/>
      <c r="KZ50" s="277"/>
      <c r="LA50" s="277"/>
      <c r="LB50" s="277"/>
      <c r="LC50" s="277"/>
      <c r="LD50" s="277"/>
      <c r="LE50" s="277"/>
      <c r="LF50" s="277"/>
      <c r="LG50" s="277"/>
      <c r="LH50" s="277" t="s">
        <v>161</v>
      </c>
      <c r="LI50" s="277"/>
      <c r="LJ50" s="277"/>
      <c r="LK50" s="277"/>
      <c r="LL50" s="277"/>
      <c r="LM50" s="277"/>
      <c r="LN50" s="277"/>
      <c r="LO50" s="277"/>
      <c r="LP50" s="277"/>
      <c r="LQ50" s="277"/>
      <c r="LR50" s="277"/>
      <c r="LS50" s="277"/>
      <c r="LT50" s="277"/>
      <c r="LU50" s="277" t="s">
        <v>162</v>
      </c>
      <c r="LV50" s="277"/>
      <c r="LW50" s="277"/>
      <c r="LX50" s="277"/>
      <c r="LY50" s="277"/>
      <c r="LZ50" s="277"/>
      <c r="MA50" s="277"/>
      <c r="MB50" s="277"/>
      <c r="MC50" s="277"/>
      <c r="MD50" s="277"/>
      <c r="ME50" s="277"/>
      <c r="MF50" s="277"/>
      <c r="MG50" s="277"/>
      <c r="MH50" s="277" t="s">
        <v>163</v>
      </c>
      <c r="MI50" s="277"/>
      <c r="MJ50" s="277"/>
      <c r="MK50" s="277"/>
      <c r="ML50" s="277"/>
      <c r="MM50" s="277"/>
      <c r="MN50" s="277"/>
      <c r="MO50" s="277"/>
      <c r="MP50" s="277"/>
      <c r="MQ50" s="277"/>
      <c r="MR50" s="277"/>
      <c r="MS50" s="277"/>
      <c r="MT50" s="277"/>
      <c r="MU50" s="277" t="s">
        <v>164</v>
      </c>
      <c r="MV50" s="277"/>
      <c r="MW50" s="277"/>
      <c r="MX50" s="277"/>
      <c r="MY50" s="277"/>
      <c r="MZ50" s="277"/>
      <c r="NA50" s="277"/>
      <c r="NB50" s="277"/>
      <c r="NC50" s="277"/>
      <c r="ND50" s="277"/>
      <c r="NE50" s="277"/>
      <c r="NF50" s="277"/>
      <c r="NG50" s="277"/>
      <c r="NH50" s="277" t="s">
        <v>165</v>
      </c>
      <c r="NI50" s="277"/>
      <c r="NJ50" s="277"/>
      <c r="NK50" s="277"/>
      <c r="NL50" s="277"/>
      <c r="NM50" s="277"/>
      <c r="NN50" s="277"/>
      <c r="NO50" s="277"/>
      <c r="NP50" s="277"/>
      <c r="NQ50" s="277"/>
      <c r="NR50" s="277"/>
      <c r="NS50" s="277"/>
      <c r="NT50" s="277"/>
      <c r="NU50" s="277" t="s">
        <v>166</v>
      </c>
      <c r="NV50" s="277"/>
      <c r="NW50" s="277"/>
      <c r="NX50" s="277"/>
      <c r="NY50" s="277"/>
      <c r="NZ50" s="277"/>
      <c r="OA50" s="277"/>
      <c r="OB50" s="277"/>
      <c r="OC50" s="277"/>
      <c r="OD50" s="277"/>
      <c r="OE50" s="277"/>
      <c r="OF50" s="277"/>
      <c r="OG50" s="277"/>
      <c r="OH50" s="277" t="s">
        <v>167</v>
      </c>
      <c r="OI50" s="277"/>
      <c r="OJ50" s="277"/>
      <c r="OK50" s="277"/>
      <c r="OL50" s="277"/>
      <c r="OM50" s="277"/>
      <c r="ON50" s="277"/>
      <c r="OO50" s="277"/>
      <c r="OP50" s="277"/>
      <c r="OQ50" s="277"/>
      <c r="OR50" s="277"/>
      <c r="OS50" s="277"/>
      <c r="OT50" s="277"/>
      <c r="OU50" s="277" t="s">
        <v>168</v>
      </c>
      <c r="OV50" s="277"/>
      <c r="OW50" s="277"/>
      <c r="OX50" s="277"/>
      <c r="OY50" s="277"/>
      <c r="OZ50" s="277"/>
      <c r="PA50" s="277"/>
      <c r="PB50" s="277"/>
      <c r="PC50" s="277"/>
      <c r="PD50" s="277"/>
      <c r="PE50" s="277"/>
      <c r="PF50" s="277"/>
      <c r="PG50" s="277"/>
      <c r="PH50" s="277" t="s">
        <v>169</v>
      </c>
      <c r="PI50" s="277"/>
      <c r="PJ50" s="277"/>
      <c r="PK50" s="277"/>
      <c r="PL50" s="277"/>
      <c r="PM50" s="277"/>
      <c r="PN50" s="277"/>
      <c r="PO50" s="277"/>
      <c r="PP50" s="277"/>
      <c r="PQ50" s="277"/>
      <c r="PR50" s="277"/>
      <c r="PS50" s="277"/>
      <c r="PT50" s="277"/>
      <c r="PU50" s="277" t="s">
        <v>170</v>
      </c>
      <c r="PV50" s="277"/>
      <c r="PW50" s="277"/>
      <c r="PX50" s="277"/>
      <c r="PY50" s="277"/>
      <c r="PZ50" s="277"/>
      <c r="QA50" s="277"/>
      <c r="QB50" s="277"/>
      <c r="QC50" s="277"/>
      <c r="QD50" s="277"/>
      <c r="QE50" s="277"/>
      <c r="QF50" s="277"/>
      <c r="QG50" s="277"/>
      <c r="QH50" s="277" t="s">
        <v>171</v>
      </c>
      <c r="QI50" s="277"/>
      <c r="QJ50" s="277"/>
      <c r="QK50" s="277"/>
      <c r="QL50" s="277"/>
      <c r="QM50" s="277"/>
      <c r="QN50" s="277"/>
      <c r="QO50" s="277"/>
      <c r="QP50" s="277"/>
      <c r="QQ50" s="277"/>
      <c r="QR50" s="277"/>
      <c r="QS50" s="277"/>
      <c r="QT50" s="277"/>
      <c r="QU50" s="277" t="s">
        <v>172</v>
      </c>
      <c r="QV50" s="277"/>
      <c r="QW50" s="277"/>
      <c r="QX50" s="277"/>
      <c r="QY50" s="277"/>
      <c r="QZ50" s="277"/>
      <c r="RA50" s="277"/>
      <c r="RB50" s="277"/>
      <c r="RC50" s="277"/>
      <c r="RD50" s="277"/>
      <c r="RE50" s="277"/>
      <c r="RF50" s="277"/>
      <c r="RG50" s="277"/>
    </row>
    <row r="51" customFormat="false" ht="18" hidden="false" customHeight="true" outlineLevel="0" collapsed="false">
      <c r="B51" s="278" t="s">
        <v>263</v>
      </c>
      <c r="C51" s="199"/>
      <c r="D51" s="200"/>
      <c r="E51" s="200"/>
      <c r="F51" s="200"/>
      <c r="G51" s="200"/>
      <c r="H51" s="279" t="n">
        <v>45292</v>
      </c>
      <c r="I51" s="279" t="n">
        <f aca="false">DATE(YEAR(H51),MONTH(H51)+1,1)</f>
        <v>45323</v>
      </c>
      <c r="J51" s="279" t="n">
        <f aca="false">DATE(YEAR(I51),MONTH(I51)+1,1)</f>
        <v>45352</v>
      </c>
      <c r="K51" s="279" t="n">
        <f aca="false">DATE(YEAR(J51),MONTH(J51)+1,1)</f>
        <v>45383</v>
      </c>
      <c r="L51" s="279" t="n">
        <f aca="false">DATE(YEAR(K51),MONTH(K51)+1,1)</f>
        <v>45413</v>
      </c>
      <c r="M51" s="279" t="n">
        <f aca="false">DATE(YEAR(L51),MONTH(L51)+1,1)</f>
        <v>45444</v>
      </c>
      <c r="N51" s="279" t="n">
        <f aca="false">DATE(YEAR(M51),MONTH(M51)+1,1)</f>
        <v>45474</v>
      </c>
      <c r="O51" s="279" t="n">
        <f aca="false">DATE(YEAR(N51),MONTH(N51)+1,1)</f>
        <v>45505</v>
      </c>
      <c r="P51" s="279" t="n">
        <f aca="false">DATE(YEAR(O51),MONTH(O51)+1,1)</f>
        <v>45536</v>
      </c>
      <c r="Q51" s="279" t="n">
        <f aca="false">DATE(YEAR(P51),MONTH(P51)+1,1)</f>
        <v>45566</v>
      </c>
      <c r="R51" s="279" t="n">
        <f aca="false">DATE(YEAR(Q51),MONTH(Q51)+1,1)</f>
        <v>45597</v>
      </c>
      <c r="S51" s="279" t="n">
        <f aca="false">DATE(YEAR(R51),MONTH(R51)+1,1)</f>
        <v>45627</v>
      </c>
      <c r="T51" s="198" t="n">
        <f aca="false">YEAR(S51)</f>
        <v>2024</v>
      </c>
      <c r="U51" s="279" t="n">
        <f aca="false">DATE(YEAR(S51),MONTH(S51)+1,1)</f>
        <v>45658</v>
      </c>
      <c r="V51" s="279" t="n">
        <f aca="false">DATE(YEAR(U51),MONTH(U51)+1,1)</f>
        <v>45689</v>
      </c>
      <c r="W51" s="279" t="n">
        <f aca="false">DATE(YEAR(V51),MONTH(V51)+1,1)</f>
        <v>45717</v>
      </c>
      <c r="X51" s="279" t="n">
        <f aca="false">DATE(YEAR(W51),MONTH(W51)+1,1)</f>
        <v>45748</v>
      </c>
      <c r="Y51" s="279" t="n">
        <f aca="false">DATE(YEAR(X51),MONTH(X51)+1,1)</f>
        <v>45778</v>
      </c>
      <c r="Z51" s="279" t="n">
        <f aca="false">DATE(YEAR(Y51),MONTH(Y51)+1,1)</f>
        <v>45809</v>
      </c>
      <c r="AA51" s="279" t="n">
        <f aca="false">DATE(YEAR(Z51),MONTH(Z51)+1,1)</f>
        <v>45839</v>
      </c>
      <c r="AB51" s="279" t="n">
        <f aca="false">DATE(YEAR(AA51),MONTH(AA51)+1,1)</f>
        <v>45870</v>
      </c>
      <c r="AC51" s="279" t="n">
        <f aca="false">DATE(YEAR(AB51),MONTH(AB51)+1,1)</f>
        <v>45901</v>
      </c>
      <c r="AD51" s="279" t="n">
        <f aca="false">DATE(YEAR(AC51),MONTH(AC51)+1,1)</f>
        <v>45931</v>
      </c>
      <c r="AE51" s="279" t="n">
        <f aca="false">DATE(YEAR(AD51),MONTH(AD51)+1,1)</f>
        <v>45962</v>
      </c>
      <c r="AF51" s="279" t="n">
        <f aca="false">DATE(YEAR(AE51),MONTH(AE51)+1,1)</f>
        <v>45992</v>
      </c>
      <c r="AG51" s="198" t="n">
        <f aca="false">T51+1</f>
        <v>2025</v>
      </c>
      <c r="AH51" s="279" t="n">
        <f aca="false">DATE(YEAR(AF51),MONTH(AF51)+1,1)</f>
        <v>46023</v>
      </c>
      <c r="AI51" s="279" t="n">
        <f aca="false">DATE(YEAR(AH51),MONTH(AH51)+1,1)</f>
        <v>46054</v>
      </c>
      <c r="AJ51" s="279" t="n">
        <f aca="false">DATE(YEAR(AI51),MONTH(AI51)+1,1)</f>
        <v>46082</v>
      </c>
      <c r="AK51" s="279" t="n">
        <f aca="false">DATE(YEAR(AJ51),MONTH(AJ51)+1,1)</f>
        <v>46113</v>
      </c>
      <c r="AL51" s="279" t="n">
        <f aca="false">DATE(YEAR(AK51),MONTH(AK51)+1,1)</f>
        <v>46143</v>
      </c>
      <c r="AM51" s="279" t="n">
        <f aca="false">DATE(YEAR(AL51),MONTH(AL51)+1,1)</f>
        <v>46174</v>
      </c>
      <c r="AN51" s="279" t="n">
        <f aca="false">DATE(YEAR(AM51),MONTH(AM51)+1,1)</f>
        <v>46204</v>
      </c>
      <c r="AO51" s="279" t="n">
        <f aca="false">DATE(YEAR(AN51),MONTH(AN51)+1,1)</f>
        <v>46235</v>
      </c>
      <c r="AP51" s="279" t="n">
        <f aca="false">DATE(YEAR(AO51),MONTH(AO51)+1,1)</f>
        <v>46266</v>
      </c>
      <c r="AQ51" s="279" t="n">
        <f aca="false">DATE(YEAR(AP51),MONTH(AP51)+1,1)</f>
        <v>46296</v>
      </c>
      <c r="AR51" s="279" t="n">
        <f aca="false">DATE(YEAR(AQ51),MONTH(AQ51)+1,1)</f>
        <v>46327</v>
      </c>
      <c r="AS51" s="279" t="n">
        <f aca="false">DATE(YEAR(AR51),MONTH(AR51)+1,1)</f>
        <v>46357</v>
      </c>
      <c r="AT51" s="198" t="n">
        <f aca="false">AG51+1</f>
        <v>2026</v>
      </c>
      <c r="AU51" s="279" t="n">
        <f aca="false">DATE(YEAR(AS51),MONTH(AS51)+1,1)</f>
        <v>46388</v>
      </c>
      <c r="AV51" s="279" t="n">
        <f aca="false">DATE(YEAR(AU51),MONTH(AU51)+1,1)</f>
        <v>46419</v>
      </c>
      <c r="AW51" s="279" t="n">
        <f aca="false">DATE(YEAR(AV51),MONTH(AV51)+1,1)</f>
        <v>46447</v>
      </c>
      <c r="AX51" s="279" t="n">
        <f aca="false">DATE(YEAR(AW51),MONTH(AW51)+1,1)</f>
        <v>46478</v>
      </c>
      <c r="AY51" s="279" t="n">
        <f aca="false">DATE(YEAR(AX51),MONTH(AX51)+1,1)</f>
        <v>46508</v>
      </c>
      <c r="AZ51" s="279" t="n">
        <f aca="false">DATE(YEAR(AY51),MONTH(AY51)+1,1)</f>
        <v>46539</v>
      </c>
      <c r="BA51" s="279" t="n">
        <f aca="false">DATE(YEAR(AZ51),MONTH(AZ51)+1,1)</f>
        <v>46569</v>
      </c>
      <c r="BB51" s="279" t="n">
        <f aca="false">DATE(YEAR(BA51),MONTH(BA51)+1,1)</f>
        <v>46600</v>
      </c>
      <c r="BC51" s="279" t="n">
        <f aca="false">DATE(YEAR(BB51),MONTH(BB51)+1,1)</f>
        <v>46631</v>
      </c>
      <c r="BD51" s="279" t="n">
        <f aca="false">DATE(YEAR(BC51),MONTH(BC51)+1,1)</f>
        <v>46661</v>
      </c>
      <c r="BE51" s="279" t="n">
        <f aca="false">DATE(YEAR(BD51),MONTH(BD51)+1,1)</f>
        <v>46692</v>
      </c>
      <c r="BF51" s="279" t="n">
        <f aca="false">DATE(YEAR(BE51),MONTH(BE51)+1,1)</f>
        <v>46722</v>
      </c>
      <c r="BG51" s="198" t="n">
        <f aca="false">AT51+1</f>
        <v>2027</v>
      </c>
      <c r="BH51" s="279" t="n">
        <f aca="false">DATE(YEAR(BF51),MONTH(BF51)+1,1)</f>
        <v>46753</v>
      </c>
      <c r="BI51" s="279" t="n">
        <f aca="false">DATE(YEAR(BH51),MONTH(BH51)+1,1)</f>
        <v>46784</v>
      </c>
      <c r="BJ51" s="279" t="n">
        <f aca="false">DATE(YEAR(BI51),MONTH(BI51)+1,1)</f>
        <v>46813</v>
      </c>
      <c r="BK51" s="279" t="n">
        <f aca="false">DATE(YEAR(BJ51),MONTH(BJ51)+1,1)</f>
        <v>46844</v>
      </c>
      <c r="BL51" s="279" t="n">
        <f aca="false">DATE(YEAR(BK51),MONTH(BK51)+1,1)</f>
        <v>46874</v>
      </c>
      <c r="BM51" s="279" t="n">
        <f aca="false">DATE(YEAR(BL51),MONTH(BL51)+1,1)</f>
        <v>46905</v>
      </c>
      <c r="BN51" s="279" t="n">
        <f aca="false">DATE(YEAR(BM51),MONTH(BM51)+1,1)</f>
        <v>46935</v>
      </c>
      <c r="BO51" s="279" t="n">
        <f aca="false">DATE(YEAR(BN51),MONTH(BN51)+1,1)</f>
        <v>46966</v>
      </c>
      <c r="BP51" s="279" t="n">
        <f aca="false">DATE(YEAR(BO51),MONTH(BO51)+1,1)</f>
        <v>46997</v>
      </c>
      <c r="BQ51" s="279" t="n">
        <f aca="false">DATE(YEAR(BP51),MONTH(BP51)+1,1)</f>
        <v>47027</v>
      </c>
      <c r="BR51" s="279" t="n">
        <f aca="false">DATE(YEAR(BQ51),MONTH(BQ51)+1,1)</f>
        <v>47058</v>
      </c>
      <c r="BS51" s="279" t="n">
        <f aca="false">DATE(YEAR(BR51),MONTH(BR51)+1,1)</f>
        <v>47088</v>
      </c>
      <c r="BT51" s="198" t="n">
        <f aca="false">BG51+1</f>
        <v>2028</v>
      </c>
      <c r="BU51" s="279" t="n">
        <f aca="false">DATE(YEAR(BS51),MONTH(BS51)+1,1)</f>
        <v>47119</v>
      </c>
      <c r="BV51" s="279" t="n">
        <f aca="false">DATE(YEAR(BU51),MONTH(BU51)+1,1)</f>
        <v>47150</v>
      </c>
      <c r="BW51" s="279" t="n">
        <f aca="false">DATE(YEAR(BV51),MONTH(BV51)+1,1)</f>
        <v>47178</v>
      </c>
      <c r="BX51" s="279" t="n">
        <f aca="false">DATE(YEAR(BW51),MONTH(BW51)+1,1)</f>
        <v>47209</v>
      </c>
      <c r="BY51" s="279" t="n">
        <f aca="false">DATE(YEAR(BX51),MONTH(BX51)+1,1)</f>
        <v>47239</v>
      </c>
      <c r="BZ51" s="279" t="n">
        <f aca="false">DATE(YEAR(BY51),MONTH(BY51)+1,1)</f>
        <v>47270</v>
      </c>
      <c r="CA51" s="279" t="n">
        <f aca="false">DATE(YEAR(BZ51),MONTH(BZ51)+1,1)</f>
        <v>47300</v>
      </c>
      <c r="CB51" s="279" t="n">
        <f aca="false">DATE(YEAR(CA51),MONTH(CA51)+1,1)</f>
        <v>47331</v>
      </c>
      <c r="CC51" s="279" t="n">
        <f aca="false">DATE(YEAR(CB51),MONTH(CB51)+1,1)</f>
        <v>47362</v>
      </c>
      <c r="CD51" s="279" t="n">
        <f aca="false">DATE(YEAR(CC51),MONTH(CC51)+1,1)</f>
        <v>47392</v>
      </c>
      <c r="CE51" s="279" t="n">
        <f aca="false">DATE(YEAR(CD51),MONTH(CD51)+1,1)</f>
        <v>47423</v>
      </c>
      <c r="CF51" s="279" t="n">
        <f aca="false">DATE(YEAR(CE51),MONTH(CE51)+1,1)</f>
        <v>47453</v>
      </c>
      <c r="CG51" s="198" t="n">
        <f aca="false">BT51+1</f>
        <v>2029</v>
      </c>
      <c r="CH51" s="279" t="n">
        <f aca="false">DATE(YEAR(CF51),MONTH(CF51)+1,1)</f>
        <v>47484</v>
      </c>
      <c r="CI51" s="279" t="n">
        <f aca="false">DATE(YEAR(CH51),MONTH(CH51)+1,1)</f>
        <v>47515</v>
      </c>
      <c r="CJ51" s="279" t="n">
        <f aca="false">DATE(YEAR(CI51),MONTH(CI51)+1,1)</f>
        <v>47543</v>
      </c>
      <c r="CK51" s="279" t="n">
        <f aca="false">DATE(YEAR(CJ51),MONTH(CJ51)+1,1)</f>
        <v>47574</v>
      </c>
      <c r="CL51" s="279" t="n">
        <f aca="false">DATE(YEAR(CK51),MONTH(CK51)+1,1)</f>
        <v>47604</v>
      </c>
      <c r="CM51" s="279" t="n">
        <f aca="false">DATE(YEAR(CL51),MONTH(CL51)+1,1)</f>
        <v>47635</v>
      </c>
      <c r="CN51" s="279" t="n">
        <f aca="false">DATE(YEAR(CM51),MONTH(CM51)+1,1)</f>
        <v>47665</v>
      </c>
      <c r="CO51" s="279" t="n">
        <f aca="false">DATE(YEAR(CN51),MONTH(CN51)+1,1)</f>
        <v>47696</v>
      </c>
      <c r="CP51" s="279" t="n">
        <f aca="false">DATE(YEAR(CO51),MONTH(CO51)+1,1)</f>
        <v>47727</v>
      </c>
      <c r="CQ51" s="279" t="n">
        <f aca="false">DATE(YEAR(CP51),MONTH(CP51)+1,1)</f>
        <v>47757</v>
      </c>
      <c r="CR51" s="279" t="n">
        <f aca="false">DATE(YEAR(CQ51),MONTH(CQ51)+1,1)</f>
        <v>47788</v>
      </c>
      <c r="CS51" s="279" t="n">
        <f aca="false">DATE(YEAR(CR51),MONTH(CR51)+1,1)</f>
        <v>47818</v>
      </c>
      <c r="CT51" s="198" t="n">
        <f aca="false">CG51+1</f>
        <v>2030</v>
      </c>
      <c r="CU51" s="279" t="n">
        <f aca="false">DATE(YEAR(CS51),MONTH(CS51)+1,1)</f>
        <v>47849</v>
      </c>
      <c r="CV51" s="279" t="n">
        <f aca="false">DATE(YEAR(CU51),MONTH(CU51)+1,1)</f>
        <v>47880</v>
      </c>
      <c r="CW51" s="279" t="n">
        <f aca="false">DATE(YEAR(CV51),MONTH(CV51)+1,1)</f>
        <v>47908</v>
      </c>
      <c r="CX51" s="279" t="n">
        <f aca="false">DATE(YEAR(CW51),MONTH(CW51)+1,1)</f>
        <v>47939</v>
      </c>
      <c r="CY51" s="279" t="n">
        <f aca="false">DATE(YEAR(CX51),MONTH(CX51)+1,1)</f>
        <v>47969</v>
      </c>
      <c r="CZ51" s="279" t="n">
        <f aca="false">DATE(YEAR(CY51),MONTH(CY51)+1,1)</f>
        <v>48000</v>
      </c>
      <c r="DA51" s="279" t="n">
        <f aca="false">DATE(YEAR(CZ51),MONTH(CZ51)+1,1)</f>
        <v>48030</v>
      </c>
      <c r="DB51" s="279" t="n">
        <f aca="false">DATE(YEAR(DA51),MONTH(DA51)+1,1)</f>
        <v>48061</v>
      </c>
      <c r="DC51" s="279" t="n">
        <f aca="false">DATE(YEAR(DB51),MONTH(DB51)+1,1)</f>
        <v>48092</v>
      </c>
      <c r="DD51" s="279" t="n">
        <f aca="false">DATE(YEAR(DC51),MONTH(DC51)+1,1)</f>
        <v>48122</v>
      </c>
      <c r="DE51" s="279" t="n">
        <f aca="false">DATE(YEAR(DD51),MONTH(DD51)+1,1)</f>
        <v>48153</v>
      </c>
      <c r="DF51" s="279" t="n">
        <f aca="false">DATE(YEAR(DE51),MONTH(DE51)+1,1)</f>
        <v>48183</v>
      </c>
      <c r="DG51" s="198" t="n">
        <f aca="false">CT51+1</f>
        <v>2031</v>
      </c>
      <c r="DH51" s="279" t="n">
        <f aca="false">DATE(YEAR(DF51),MONTH(DF51)+1,1)</f>
        <v>48214</v>
      </c>
      <c r="DI51" s="279" t="n">
        <f aca="false">DATE(YEAR(DH51),MONTH(DH51)+1,1)</f>
        <v>48245</v>
      </c>
      <c r="DJ51" s="279" t="n">
        <f aca="false">DATE(YEAR(DI51),MONTH(DI51)+1,1)</f>
        <v>48274</v>
      </c>
      <c r="DK51" s="279" t="n">
        <f aca="false">DATE(YEAR(DJ51),MONTH(DJ51)+1,1)</f>
        <v>48305</v>
      </c>
      <c r="DL51" s="279" t="n">
        <f aca="false">DATE(YEAR(DK51),MONTH(DK51)+1,1)</f>
        <v>48335</v>
      </c>
      <c r="DM51" s="279" t="n">
        <f aca="false">DATE(YEAR(DL51),MONTH(DL51)+1,1)</f>
        <v>48366</v>
      </c>
      <c r="DN51" s="279" t="n">
        <f aca="false">DATE(YEAR(DM51),MONTH(DM51)+1,1)</f>
        <v>48396</v>
      </c>
      <c r="DO51" s="279" t="n">
        <f aca="false">DATE(YEAR(DN51),MONTH(DN51)+1,1)</f>
        <v>48427</v>
      </c>
      <c r="DP51" s="279" t="n">
        <f aca="false">DATE(YEAR(DO51),MONTH(DO51)+1,1)</f>
        <v>48458</v>
      </c>
      <c r="DQ51" s="279" t="n">
        <f aca="false">DATE(YEAR(DP51),MONTH(DP51)+1,1)</f>
        <v>48488</v>
      </c>
      <c r="DR51" s="279" t="n">
        <f aca="false">DATE(YEAR(DQ51),MONTH(DQ51)+1,1)</f>
        <v>48519</v>
      </c>
      <c r="DS51" s="279" t="n">
        <f aca="false">DATE(YEAR(DR51),MONTH(DR51)+1,1)</f>
        <v>48549</v>
      </c>
      <c r="DT51" s="198" t="n">
        <f aca="false">DG51+1</f>
        <v>2032</v>
      </c>
      <c r="DU51" s="279" t="n">
        <f aca="false">DATE(YEAR(DS51),MONTH(DS51)+1,1)</f>
        <v>48580</v>
      </c>
      <c r="DV51" s="279" t="n">
        <f aca="false">DATE(YEAR(DU51),MONTH(DU51)+1,1)</f>
        <v>48611</v>
      </c>
      <c r="DW51" s="279" t="n">
        <f aca="false">DATE(YEAR(DV51),MONTH(DV51)+1,1)</f>
        <v>48639</v>
      </c>
      <c r="DX51" s="279" t="n">
        <f aca="false">DATE(YEAR(DW51),MONTH(DW51)+1,1)</f>
        <v>48670</v>
      </c>
      <c r="DY51" s="279" t="n">
        <f aca="false">DATE(YEAR(DX51),MONTH(DX51)+1,1)</f>
        <v>48700</v>
      </c>
      <c r="DZ51" s="279" t="n">
        <f aca="false">DATE(YEAR(DY51),MONTH(DY51)+1,1)</f>
        <v>48731</v>
      </c>
      <c r="EA51" s="279" t="n">
        <f aca="false">DATE(YEAR(DZ51),MONTH(DZ51)+1,1)</f>
        <v>48761</v>
      </c>
      <c r="EB51" s="279" t="n">
        <f aca="false">DATE(YEAR(EA51),MONTH(EA51)+1,1)</f>
        <v>48792</v>
      </c>
      <c r="EC51" s="279" t="n">
        <f aca="false">DATE(YEAR(EB51),MONTH(EB51)+1,1)</f>
        <v>48823</v>
      </c>
      <c r="ED51" s="279" t="n">
        <f aca="false">DATE(YEAR(EC51),MONTH(EC51)+1,1)</f>
        <v>48853</v>
      </c>
      <c r="EE51" s="279" t="n">
        <f aca="false">DATE(YEAR(ED51),MONTH(ED51)+1,1)</f>
        <v>48884</v>
      </c>
      <c r="EF51" s="279" t="n">
        <f aca="false">DATE(YEAR(EE51),MONTH(EE51)+1,1)</f>
        <v>48914</v>
      </c>
      <c r="EG51" s="198" t="n">
        <f aca="false">DT51+1</f>
        <v>2033</v>
      </c>
      <c r="EH51" s="279" t="n">
        <f aca="false">DATE(YEAR(EF51),MONTH(EF51)+1,1)</f>
        <v>48945</v>
      </c>
      <c r="EI51" s="279" t="n">
        <f aca="false">DATE(YEAR(EH51),MONTH(EH51)+1,1)</f>
        <v>48976</v>
      </c>
      <c r="EJ51" s="279" t="n">
        <f aca="false">DATE(YEAR(EI51),MONTH(EI51)+1,1)</f>
        <v>49004</v>
      </c>
      <c r="EK51" s="279" t="n">
        <f aca="false">DATE(YEAR(EJ51),MONTH(EJ51)+1,1)</f>
        <v>49035</v>
      </c>
      <c r="EL51" s="279" t="n">
        <f aca="false">DATE(YEAR(EK51),MONTH(EK51)+1,1)</f>
        <v>49065</v>
      </c>
      <c r="EM51" s="279" t="n">
        <f aca="false">DATE(YEAR(EL51),MONTH(EL51)+1,1)</f>
        <v>49096</v>
      </c>
      <c r="EN51" s="279" t="n">
        <f aca="false">DATE(YEAR(EM51),MONTH(EM51)+1,1)</f>
        <v>49126</v>
      </c>
      <c r="EO51" s="279" t="n">
        <f aca="false">DATE(YEAR(EN51),MONTH(EN51)+1,1)</f>
        <v>49157</v>
      </c>
      <c r="EP51" s="279" t="n">
        <f aca="false">DATE(YEAR(EO51),MONTH(EO51)+1,1)</f>
        <v>49188</v>
      </c>
      <c r="EQ51" s="279" t="n">
        <f aca="false">DATE(YEAR(EP51),MONTH(EP51)+1,1)</f>
        <v>49218</v>
      </c>
      <c r="ER51" s="279" t="n">
        <f aca="false">DATE(YEAR(EQ51),MONTH(EQ51)+1,1)</f>
        <v>49249</v>
      </c>
      <c r="ES51" s="279" t="n">
        <f aca="false">DATE(YEAR(ER51),MONTH(ER51)+1,1)</f>
        <v>49279</v>
      </c>
      <c r="ET51" s="198" t="n">
        <f aca="false">EG51+1</f>
        <v>2034</v>
      </c>
      <c r="EU51" s="279" t="n">
        <f aca="false">DATE(YEAR(ES51),MONTH(ES51)+1,1)</f>
        <v>49310</v>
      </c>
      <c r="EV51" s="279" t="n">
        <f aca="false">DATE(YEAR(EU51),MONTH(EU51)+1,1)</f>
        <v>49341</v>
      </c>
      <c r="EW51" s="279" t="n">
        <f aca="false">DATE(YEAR(EV51),MONTH(EV51)+1,1)</f>
        <v>49369</v>
      </c>
      <c r="EX51" s="279" t="n">
        <f aca="false">DATE(YEAR(EW51),MONTH(EW51)+1,1)</f>
        <v>49400</v>
      </c>
      <c r="EY51" s="279" t="n">
        <f aca="false">DATE(YEAR(EX51),MONTH(EX51)+1,1)</f>
        <v>49430</v>
      </c>
      <c r="EZ51" s="279" t="n">
        <f aca="false">DATE(YEAR(EY51),MONTH(EY51)+1,1)</f>
        <v>49461</v>
      </c>
      <c r="FA51" s="279" t="n">
        <f aca="false">DATE(YEAR(EZ51),MONTH(EZ51)+1,1)</f>
        <v>49491</v>
      </c>
      <c r="FB51" s="279" t="n">
        <f aca="false">DATE(YEAR(FA51),MONTH(FA51)+1,1)</f>
        <v>49522</v>
      </c>
      <c r="FC51" s="279" t="n">
        <f aca="false">DATE(YEAR(FB51),MONTH(FB51)+1,1)</f>
        <v>49553</v>
      </c>
      <c r="FD51" s="279" t="n">
        <f aca="false">DATE(YEAR(FC51),MONTH(FC51)+1,1)</f>
        <v>49583</v>
      </c>
      <c r="FE51" s="279" t="n">
        <f aca="false">DATE(YEAR(FD51),MONTH(FD51)+1,1)</f>
        <v>49614</v>
      </c>
      <c r="FF51" s="279" t="n">
        <f aca="false">DATE(YEAR(FE51),MONTH(FE51)+1,1)</f>
        <v>49644</v>
      </c>
      <c r="FG51" s="198" t="n">
        <f aca="false">ET51+1</f>
        <v>2035</v>
      </c>
      <c r="FH51" s="279" t="n">
        <f aca="false">DATE(YEAR(FF51),MONTH(FF51)+1,1)</f>
        <v>49675</v>
      </c>
      <c r="FI51" s="279" t="n">
        <f aca="false">DATE(YEAR(FH51),MONTH(FH51)+1,1)</f>
        <v>49706</v>
      </c>
      <c r="FJ51" s="279" t="n">
        <f aca="false">DATE(YEAR(FI51),MONTH(FI51)+1,1)</f>
        <v>49735</v>
      </c>
      <c r="FK51" s="279" t="n">
        <f aca="false">DATE(YEAR(FJ51),MONTH(FJ51)+1,1)</f>
        <v>49766</v>
      </c>
      <c r="FL51" s="279" t="n">
        <f aca="false">DATE(YEAR(FK51),MONTH(FK51)+1,1)</f>
        <v>49796</v>
      </c>
      <c r="FM51" s="279" t="n">
        <f aca="false">DATE(YEAR(FL51),MONTH(FL51)+1,1)</f>
        <v>49827</v>
      </c>
      <c r="FN51" s="279" t="n">
        <f aca="false">DATE(YEAR(FM51),MONTH(FM51)+1,1)</f>
        <v>49857</v>
      </c>
      <c r="FO51" s="279" t="n">
        <f aca="false">DATE(YEAR(FN51),MONTH(FN51)+1,1)</f>
        <v>49888</v>
      </c>
      <c r="FP51" s="279" t="n">
        <f aca="false">DATE(YEAR(FO51),MONTH(FO51)+1,1)</f>
        <v>49919</v>
      </c>
      <c r="FQ51" s="279" t="n">
        <f aca="false">DATE(YEAR(FP51),MONTH(FP51)+1,1)</f>
        <v>49949</v>
      </c>
      <c r="FR51" s="279" t="n">
        <f aca="false">DATE(YEAR(FQ51),MONTH(FQ51)+1,1)</f>
        <v>49980</v>
      </c>
      <c r="FS51" s="279" t="n">
        <f aca="false">DATE(YEAR(FR51),MONTH(FR51)+1,1)</f>
        <v>50010</v>
      </c>
      <c r="FT51" s="198" t="n">
        <f aca="false">FG51+1</f>
        <v>2036</v>
      </c>
      <c r="FU51" s="279" t="n">
        <f aca="false">DATE(YEAR(FS51),MONTH(FS51)+1,1)</f>
        <v>50041</v>
      </c>
      <c r="FV51" s="279" t="n">
        <f aca="false">DATE(YEAR(FU51),MONTH(FU51)+1,1)</f>
        <v>50072</v>
      </c>
      <c r="FW51" s="279" t="n">
        <f aca="false">DATE(YEAR(FV51),MONTH(FV51)+1,1)</f>
        <v>50100</v>
      </c>
      <c r="FX51" s="279" t="n">
        <f aca="false">DATE(YEAR(FW51),MONTH(FW51)+1,1)</f>
        <v>50131</v>
      </c>
      <c r="FY51" s="279" t="n">
        <f aca="false">DATE(YEAR(FX51),MONTH(FX51)+1,1)</f>
        <v>50161</v>
      </c>
      <c r="FZ51" s="279" t="n">
        <f aca="false">DATE(YEAR(FY51),MONTH(FY51)+1,1)</f>
        <v>50192</v>
      </c>
      <c r="GA51" s="279" t="n">
        <f aca="false">DATE(YEAR(FZ51),MONTH(FZ51)+1,1)</f>
        <v>50222</v>
      </c>
      <c r="GB51" s="279" t="n">
        <f aca="false">DATE(YEAR(GA51),MONTH(GA51)+1,1)</f>
        <v>50253</v>
      </c>
      <c r="GC51" s="279" t="n">
        <f aca="false">DATE(YEAR(GB51),MONTH(GB51)+1,1)</f>
        <v>50284</v>
      </c>
      <c r="GD51" s="279" t="n">
        <f aca="false">DATE(YEAR(GC51),MONTH(GC51)+1,1)</f>
        <v>50314</v>
      </c>
      <c r="GE51" s="279" t="n">
        <f aca="false">DATE(YEAR(GD51),MONTH(GD51)+1,1)</f>
        <v>50345</v>
      </c>
      <c r="GF51" s="279" t="n">
        <f aca="false">DATE(YEAR(GE51),MONTH(GE51)+1,1)</f>
        <v>50375</v>
      </c>
      <c r="GG51" s="198" t="n">
        <f aca="false">FT51+1</f>
        <v>2037</v>
      </c>
      <c r="GH51" s="279" t="n">
        <f aca="false">DATE(YEAR(GF51),MONTH(GF51)+1,1)</f>
        <v>50406</v>
      </c>
      <c r="GI51" s="279" t="n">
        <f aca="false">DATE(YEAR(GH51),MONTH(GH51)+1,1)</f>
        <v>50437</v>
      </c>
      <c r="GJ51" s="279" t="n">
        <f aca="false">DATE(YEAR(GI51),MONTH(GI51)+1,1)</f>
        <v>50465</v>
      </c>
      <c r="GK51" s="279" t="n">
        <f aca="false">DATE(YEAR(GJ51),MONTH(GJ51)+1,1)</f>
        <v>50496</v>
      </c>
      <c r="GL51" s="279" t="n">
        <f aca="false">DATE(YEAR(GK51),MONTH(GK51)+1,1)</f>
        <v>50526</v>
      </c>
      <c r="GM51" s="279" t="n">
        <f aca="false">DATE(YEAR(GL51),MONTH(GL51)+1,1)</f>
        <v>50557</v>
      </c>
      <c r="GN51" s="279" t="n">
        <f aca="false">DATE(YEAR(GM51),MONTH(GM51)+1,1)</f>
        <v>50587</v>
      </c>
      <c r="GO51" s="279" t="n">
        <f aca="false">DATE(YEAR(GN51),MONTH(GN51)+1,1)</f>
        <v>50618</v>
      </c>
      <c r="GP51" s="279" t="n">
        <f aca="false">DATE(YEAR(GO51),MONTH(GO51)+1,1)</f>
        <v>50649</v>
      </c>
      <c r="GQ51" s="279" t="n">
        <f aca="false">DATE(YEAR(GP51),MONTH(GP51)+1,1)</f>
        <v>50679</v>
      </c>
      <c r="GR51" s="279" t="n">
        <f aca="false">DATE(YEAR(GQ51),MONTH(GQ51)+1,1)</f>
        <v>50710</v>
      </c>
      <c r="GS51" s="279" t="n">
        <f aca="false">DATE(YEAR(GR51),MONTH(GR51)+1,1)</f>
        <v>50740</v>
      </c>
      <c r="GT51" s="198" t="n">
        <f aca="false">GG51+1</f>
        <v>2038</v>
      </c>
      <c r="GU51" s="279" t="n">
        <f aca="false">DATE(YEAR(GS51),MONTH(GS51)+1,1)</f>
        <v>50771</v>
      </c>
      <c r="GV51" s="279" t="n">
        <f aca="false">DATE(YEAR(GU51),MONTH(GU51)+1,1)</f>
        <v>50802</v>
      </c>
      <c r="GW51" s="279" t="n">
        <f aca="false">DATE(YEAR(GV51),MONTH(GV51)+1,1)</f>
        <v>50830</v>
      </c>
      <c r="GX51" s="279" t="n">
        <f aca="false">DATE(YEAR(GW51),MONTH(GW51)+1,1)</f>
        <v>50861</v>
      </c>
      <c r="GY51" s="279" t="n">
        <f aca="false">DATE(YEAR(GX51),MONTH(GX51)+1,1)</f>
        <v>50891</v>
      </c>
      <c r="GZ51" s="279" t="n">
        <f aca="false">DATE(YEAR(GY51),MONTH(GY51)+1,1)</f>
        <v>50922</v>
      </c>
      <c r="HA51" s="279" t="n">
        <f aca="false">DATE(YEAR(GZ51),MONTH(GZ51)+1,1)</f>
        <v>50952</v>
      </c>
      <c r="HB51" s="279" t="n">
        <f aca="false">DATE(YEAR(HA51),MONTH(HA51)+1,1)</f>
        <v>50983</v>
      </c>
      <c r="HC51" s="279" t="n">
        <f aca="false">DATE(YEAR(HB51),MONTH(HB51)+1,1)</f>
        <v>51014</v>
      </c>
      <c r="HD51" s="279" t="n">
        <f aca="false">DATE(YEAR(HC51),MONTH(HC51)+1,1)</f>
        <v>51044</v>
      </c>
      <c r="HE51" s="279" t="n">
        <f aca="false">DATE(YEAR(HD51),MONTH(HD51)+1,1)</f>
        <v>51075</v>
      </c>
      <c r="HF51" s="279" t="n">
        <f aca="false">DATE(YEAR(HE51),MONTH(HE51)+1,1)</f>
        <v>51105</v>
      </c>
      <c r="HG51" s="198" t="n">
        <f aca="false">GT51+1</f>
        <v>2039</v>
      </c>
      <c r="HH51" s="279" t="n">
        <f aca="false">DATE(YEAR(HF51),MONTH(HF51)+1,1)</f>
        <v>51136</v>
      </c>
      <c r="HI51" s="279" t="n">
        <f aca="false">DATE(YEAR(HH51),MONTH(HH51)+1,1)</f>
        <v>51167</v>
      </c>
      <c r="HJ51" s="279" t="n">
        <f aca="false">DATE(YEAR(HI51),MONTH(HI51)+1,1)</f>
        <v>51196</v>
      </c>
      <c r="HK51" s="279" t="n">
        <f aca="false">DATE(YEAR(HJ51),MONTH(HJ51)+1,1)</f>
        <v>51227</v>
      </c>
      <c r="HL51" s="279" t="n">
        <f aca="false">DATE(YEAR(HK51),MONTH(HK51)+1,1)</f>
        <v>51257</v>
      </c>
      <c r="HM51" s="279" t="n">
        <f aca="false">DATE(YEAR(HL51),MONTH(HL51)+1,1)</f>
        <v>51288</v>
      </c>
      <c r="HN51" s="279" t="n">
        <f aca="false">DATE(YEAR(HM51),MONTH(HM51)+1,1)</f>
        <v>51318</v>
      </c>
      <c r="HO51" s="279" t="n">
        <f aca="false">DATE(YEAR(HN51),MONTH(HN51)+1,1)</f>
        <v>51349</v>
      </c>
      <c r="HP51" s="279" t="n">
        <f aca="false">DATE(YEAR(HO51),MONTH(HO51)+1,1)</f>
        <v>51380</v>
      </c>
      <c r="HQ51" s="279" t="n">
        <f aca="false">DATE(YEAR(HP51),MONTH(HP51)+1,1)</f>
        <v>51410</v>
      </c>
      <c r="HR51" s="279" t="n">
        <f aca="false">DATE(YEAR(HQ51),MONTH(HQ51)+1,1)</f>
        <v>51441</v>
      </c>
      <c r="HS51" s="279" t="n">
        <f aca="false">DATE(YEAR(HR51),MONTH(HR51)+1,1)</f>
        <v>51471</v>
      </c>
      <c r="HT51" s="198" t="n">
        <f aca="false">HG51+1</f>
        <v>2040</v>
      </c>
      <c r="HU51" s="279" t="n">
        <f aca="false">DATE(YEAR(HS51),MONTH(HS51)+1,1)</f>
        <v>51502</v>
      </c>
      <c r="HV51" s="279" t="n">
        <f aca="false">DATE(YEAR(HU51),MONTH(HU51)+1,1)</f>
        <v>51533</v>
      </c>
      <c r="HW51" s="279" t="n">
        <f aca="false">DATE(YEAR(HV51),MONTH(HV51)+1,1)</f>
        <v>51561</v>
      </c>
      <c r="HX51" s="279" t="n">
        <f aca="false">DATE(YEAR(HW51),MONTH(HW51)+1,1)</f>
        <v>51592</v>
      </c>
      <c r="HY51" s="279" t="n">
        <f aca="false">DATE(YEAR(HX51),MONTH(HX51)+1,1)</f>
        <v>51622</v>
      </c>
      <c r="HZ51" s="279" t="n">
        <f aca="false">DATE(YEAR(HY51),MONTH(HY51)+1,1)</f>
        <v>51653</v>
      </c>
      <c r="IA51" s="279" t="n">
        <f aca="false">DATE(YEAR(HZ51),MONTH(HZ51)+1,1)</f>
        <v>51683</v>
      </c>
      <c r="IB51" s="279" t="n">
        <f aca="false">DATE(YEAR(IA51),MONTH(IA51)+1,1)</f>
        <v>51714</v>
      </c>
      <c r="IC51" s="279" t="n">
        <f aca="false">DATE(YEAR(IB51),MONTH(IB51)+1,1)</f>
        <v>51745</v>
      </c>
      <c r="ID51" s="279" t="n">
        <f aca="false">DATE(YEAR(IC51),MONTH(IC51)+1,1)</f>
        <v>51775</v>
      </c>
      <c r="IE51" s="279" t="n">
        <f aca="false">DATE(YEAR(ID51),MONTH(ID51)+1,1)</f>
        <v>51806</v>
      </c>
      <c r="IF51" s="279" t="n">
        <f aca="false">DATE(YEAR(IE51),MONTH(IE51)+1,1)</f>
        <v>51836</v>
      </c>
      <c r="IG51" s="198" t="n">
        <f aca="false">HT51+1</f>
        <v>2041</v>
      </c>
      <c r="IH51" s="279" t="n">
        <f aca="false">DATE(YEAR(IF51),MONTH(IF51)+1,1)</f>
        <v>51867</v>
      </c>
      <c r="II51" s="279" t="n">
        <f aca="false">DATE(YEAR(IH51),MONTH(IH51)+1,1)</f>
        <v>51898</v>
      </c>
      <c r="IJ51" s="279" t="n">
        <f aca="false">DATE(YEAR(II51),MONTH(II51)+1,1)</f>
        <v>51926</v>
      </c>
      <c r="IK51" s="279" t="n">
        <f aca="false">DATE(YEAR(IJ51),MONTH(IJ51)+1,1)</f>
        <v>51957</v>
      </c>
      <c r="IL51" s="279" t="n">
        <f aca="false">DATE(YEAR(IK51),MONTH(IK51)+1,1)</f>
        <v>51987</v>
      </c>
      <c r="IM51" s="279" t="n">
        <f aca="false">DATE(YEAR(IL51),MONTH(IL51)+1,1)</f>
        <v>52018</v>
      </c>
      <c r="IN51" s="279" t="n">
        <f aca="false">DATE(YEAR(IM51),MONTH(IM51)+1,1)</f>
        <v>52048</v>
      </c>
      <c r="IO51" s="279" t="n">
        <f aca="false">DATE(YEAR(IN51),MONTH(IN51)+1,1)</f>
        <v>52079</v>
      </c>
      <c r="IP51" s="279" t="n">
        <f aca="false">DATE(YEAR(IO51),MONTH(IO51)+1,1)</f>
        <v>52110</v>
      </c>
      <c r="IQ51" s="279" t="n">
        <f aca="false">DATE(YEAR(IP51),MONTH(IP51)+1,1)</f>
        <v>52140</v>
      </c>
      <c r="IR51" s="279" t="n">
        <f aca="false">DATE(YEAR(IQ51),MONTH(IQ51)+1,1)</f>
        <v>52171</v>
      </c>
      <c r="IS51" s="279" t="n">
        <f aca="false">DATE(YEAR(IR51),MONTH(IR51)+1,1)</f>
        <v>52201</v>
      </c>
      <c r="IT51" s="198" t="n">
        <f aca="false">IG51+1</f>
        <v>2042</v>
      </c>
      <c r="IU51" s="279" t="n">
        <f aca="false">DATE(YEAR(IS51),MONTH(IS51)+1,1)</f>
        <v>52232</v>
      </c>
      <c r="IV51" s="279" t="n">
        <f aca="false">DATE(YEAR(IU51),MONTH(IU51)+1,1)</f>
        <v>52263</v>
      </c>
      <c r="IW51" s="279" t="n">
        <f aca="false">DATE(YEAR(IV51),MONTH(IV51)+1,1)</f>
        <v>52291</v>
      </c>
      <c r="IX51" s="279" t="n">
        <f aca="false">DATE(YEAR(IW51),MONTH(IW51)+1,1)</f>
        <v>52322</v>
      </c>
      <c r="IY51" s="279" t="n">
        <f aca="false">DATE(YEAR(IX51),MONTH(IX51)+1,1)</f>
        <v>52352</v>
      </c>
      <c r="IZ51" s="279" t="n">
        <f aca="false">DATE(YEAR(IY51),MONTH(IY51)+1,1)</f>
        <v>52383</v>
      </c>
      <c r="JA51" s="279" t="n">
        <f aca="false">DATE(YEAR(IZ51),MONTH(IZ51)+1,1)</f>
        <v>52413</v>
      </c>
      <c r="JB51" s="279" t="n">
        <f aca="false">DATE(YEAR(JA51),MONTH(JA51)+1,1)</f>
        <v>52444</v>
      </c>
      <c r="JC51" s="279" t="n">
        <f aca="false">DATE(YEAR(JB51),MONTH(JB51)+1,1)</f>
        <v>52475</v>
      </c>
      <c r="JD51" s="279" t="n">
        <f aca="false">DATE(YEAR(JC51),MONTH(JC51)+1,1)</f>
        <v>52505</v>
      </c>
      <c r="JE51" s="279" t="n">
        <f aca="false">DATE(YEAR(JD51),MONTH(JD51)+1,1)</f>
        <v>52536</v>
      </c>
      <c r="JF51" s="279" t="n">
        <f aca="false">DATE(YEAR(JE51),MONTH(JE51)+1,1)</f>
        <v>52566</v>
      </c>
      <c r="JG51" s="198" t="n">
        <f aca="false">IT51+1</f>
        <v>2043</v>
      </c>
      <c r="JH51" s="279" t="n">
        <f aca="false">DATE(YEAR(JF51),MONTH(JF51)+1,1)</f>
        <v>52597</v>
      </c>
      <c r="JI51" s="279" t="n">
        <f aca="false">DATE(YEAR(JH51),MONTH(JH51)+1,1)</f>
        <v>52628</v>
      </c>
      <c r="JJ51" s="279" t="n">
        <f aca="false">DATE(YEAR(JI51),MONTH(JI51)+1,1)</f>
        <v>52657</v>
      </c>
      <c r="JK51" s="279" t="n">
        <f aca="false">DATE(YEAR(JJ51),MONTH(JJ51)+1,1)</f>
        <v>52688</v>
      </c>
      <c r="JL51" s="279" t="n">
        <f aca="false">DATE(YEAR(JK51),MONTH(JK51)+1,1)</f>
        <v>52718</v>
      </c>
      <c r="JM51" s="279" t="n">
        <f aca="false">DATE(YEAR(JL51),MONTH(JL51)+1,1)</f>
        <v>52749</v>
      </c>
      <c r="JN51" s="279" t="n">
        <f aca="false">DATE(YEAR(JM51),MONTH(JM51)+1,1)</f>
        <v>52779</v>
      </c>
      <c r="JO51" s="279" t="n">
        <f aca="false">DATE(YEAR(JN51),MONTH(JN51)+1,1)</f>
        <v>52810</v>
      </c>
      <c r="JP51" s="279" t="n">
        <f aca="false">DATE(YEAR(JO51),MONTH(JO51)+1,1)</f>
        <v>52841</v>
      </c>
      <c r="JQ51" s="279" t="n">
        <f aca="false">DATE(YEAR(JP51),MONTH(JP51)+1,1)</f>
        <v>52871</v>
      </c>
      <c r="JR51" s="279" t="n">
        <f aca="false">DATE(YEAR(JQ51),MONTH(JQ51)+1,1)</f>
        <v>52902</v>
      </c>
      <c r="JS51" s="279" t="n">
        <f aca="false">DATE(YEAR(JR51),MONTH(JR51)+1,1)</f>
        <v>52932</v>
      </c>
      <c r="JT51" s="198" t="n">
        <f aca="false">JG51+1</f>
        <v>2044</v>
      </c>
      <c r="JU51" s="279" t="n">
        <f aca="false">DATE(YEAR(JS51),MONTH(JS51)+1,1)</f>
        <v>52963</v>
      </c>
      <c r="JV51" s="279" t="n">
        <f aca="false">DATE(YEAR(JU51),MONTH(JU51)+1,1)</f>
        <v>52994</v>
      </c>
      <c r="JW51" s="279" t="n">
        <f aca="false">DATE(YEAR(JV51),MONTH(JV51)+1,1)</f>
        <v>53022</v>
      </c>
      <c r="JX51" s="279" t="n">
        <f aca="false">DATE(YEAR(JW51),MONTH(JW51)+1,1)</f>
        <v>53053</v>
      </c>
      <c r="JY51" s="279" t="n">
        <f aca="false">DATE(YEAR(JX51),MONTH(JX51)+1,1)</f>
        <v>53083</v>
      </c>
      <c r="JZ51" s="279" t="n">
        <f aca="false">DATE(YEAR(JY51),MONTH(JY51)+1,1)</f>
        <v>53114</v>
      </c>
      <c r="KA51" s="279" t="n">
        <f aca="false">DATE(YEAR(JZ51),MONTH(JZ51)+1,1)</f>
        <v>53144</v>
      </c>
      <c r="KB51" s="279" t="n">
        <f aca="false">DATE(YEAR(KA51),MONTH(KA51)+1,1)</f>
        <v>53175</v>
      </c>
      <c r="KC51" s="279" t="n">
        <f aca="false">DATE(YEAR(KB51),MONTH(KB51)+1,1)</f>
        <v>53206</v>
      </c>
      <c r="KD51" s="279" t="n">
        <f aca="false">DATE(YEAR(KC51),MONTH(KC51)+1,1)</f>
        <v>53236</v>
      </c>
      <c r="KE51" s="279" t="n">
        <f aca="false">DATE(YEAR(KD51),MONTH(KD51)+1,1)</f>
        <v>53267</v>
      </c>
      <c r="KF51" s="279" t="n">
        <f aca="false">DATE(YEAR(KE51),MONTH(KE51)+1,1)</f>
        <v>53297</v>
      </c>
      <c r="KG51" s="198" t="n">
        <f aca="false">JT51+1</f>
        <v>2045</v>
      </c>
      <c r="KH51" s="279" t="n">
        <f aca="false">DATE(YEAR(KF51),MONTH(KF51)+1,1)</f>
        <v>53328</v>
      </c>
      <c r="KI51" s="279" t="n">
        <f aca="false">DATE(YEAR(KH51),MONTH(KH51)+1,1)</f>
        <v>53359</v>
      </c>
      <c r="KJ51" s="279" t="n">
        <f aca="false">DATE(YEAR(KI51),MONTH(KI51)+1,1)</f>
        <v>53387</v>
      </c>
      <c r="KK51" s="279" t="n">
        <f aca="false">DATE(YEAR(KJ51),MONTH(KJ51)+1,1)</f>
        <v>53418</v>
      </c>
      <c r="KL51" s="279" t="n">
        <f aca="false">DATE(YEAR(KK51),MONTH(KK51)+1,1)</f>
        <v>53448</v>
      </c>
      <c r="KM51" s="279" t="n">
        <f aca="false">DATE(YEAR(KL51),MONTH(KL51)+1,1)</f>
        <v>53479</v>
      </c>
      <c r="KN51" s="279" t="n">
        <f aca="false">DATE(YEAR(KM51),MONTH(KM51)+1,1)</f>
        <v>53509</v>
      </c>
      <c r="KO51" s="279" t="n">
        <f aca="false">DATE(YEAR(KN51),MONTH(KN51)+1,1)</f>
        <v>53540</v>
      </c>
      <c r="KP51" s="279" t="n">
        <f aca="false">DATE(YEAR(KO51),MONTH(KO51)+1,1)</f>
        <v>53571</v>
      </c>
      <c r="KQ51" s="279" t="n">
        <f aca="false">DATE(YEAR(KP51),MONTH(KP51)+1,1)</f>
        <v>53601</v>
      </c>
      <c r="KR51" s="279" t="n">
        <f aca="false">DATE(YEAR(KQ51),MONTH(KQ51)+1,1)</f>
        <v>53632</v>
      </c>
      <c r="KS51" s="279" t="n">
        <f aca="false">DATE(YEAR(KR51),MONTH(KR51)+1,1)</f>
        <v>53662</v>
      </c>
      <c r="KT51" s="198" t="n">
        <f aca="false">KG51+1</f>
        <v>2046</v>
      </c>
      <c r="KU51" s="279" t="n">
        <f aca="false">DATE(YEAR(KS51),MONTH(KS51)+1,1)</f>
        <v>53693</v>
      </c>
      <c r="KV51" s="279" t="n">
        <f aca="false">DATE(YEAR(KU51),MONTH(KU51)+1,1)</f>
        <v>53724</v>
      </c>
      <c r="KW51" s="279" t="n">
        <f aca="false">DATE(YEAR(KV51),MONTH(KV51)+1,1)</f>
        <v>53752</v>
      </c>
      <c r="KX51" s="279" t="n">
        <f aca="false">DATE(YEAR(KW51),MONTH(KW51)+1,1)</f>
        <v>53783</v>
      </c>
      <c r="KY51" s="279" t="n">
        <f aca="false">DATE(YEAR(KX51),MONTH(KX51)+1,1)</f>
        <v>53813</v>
      </c>
      <c r="KZ51" s="279" t="n">
        <f aca="false">DATE(YEAR(KY51),MONTH(KY51)+1,1)</f>
        <v>53844</v>
      </c>
      <c r="LA51" s="279" t="n">
        <f aca="false">DATE(YEAR(KZ51),MONTH(KZ51)+1,1)</f>
        <v>53874</v>
      </c>
      <c r="LB51" s="279" t="n">
        <f aca="false">DATE(YEAR(LA51),MONTH(LA51)+1,1)</f>
        <v>53905</v>
      </c>
      <c r="LC51" s="279" t="n">
        <f aca="false">DATE(YEAR(LB51),MONTH(LB51)+1,1)</f>
        <v>53936</v>
      </c>
      <c r="LD51" s="279" t="n">
        <f aca="false">DATE(YEAR(LC51),MONTH(LC51)+1,1)</f>
        <v>53966</v>
      </c>
      <c r="LE51" s="279" t="n">
        <f aca="false">DATE(YEAR(LD51),MONTH(LD51)+1,1)</f>
        <v>53997</v>
      </c>
      <c r="LF51" s="279" t="n">
        <f aca="false">DATE(YEAR(LE51),MONTH(LE51)+1,1)</f>
        <v>54027</v>
      </c>
      <c r="LG51" s="198" t="n">
        <f aca="false">KT51+1</f>
        <v>2047</v>
      </c>
      <c r="LH51" s="279" t="n">
        <f aca="false">DATE(YEAR(LF51),MONTH(LF51)+1,1)</f>
        <v>54058</v>
      </c>
      <c r="LI51" s="279" t="n">
        <f aca="false">DATE(YEAR(LH51),MONTH(LH51)+1,1)</f>
        <v>54089</v>
      </c>
      <c r="LJ51" s="279" t="n">
        <f aca="false">DATE(YEAR(LI51),MONTH(LI51)+1,1)</f>
        <v>54118</v>
      </c>
      <c r="LK51" s="279" t="n">
        <f aca="false">DATE(YEAR(LJ51),MONTH(LJ51)+1,1)</f>
        <v>54149</v>
      </c>
      <c r="LL51" s="279" t="n">
        <f aca="false">DATE(YEAR(LK51),MONTH(LK51)+1,1)</f>
        <v>54179</v>
      </c>
      <c r="LM51" s="279" t="n">
        <f aca="false">DATE(YEAR(LL51),MONTH(LL51)+1,1)</f>
        <v>54210</v>
      </c>
      <c r="LN51" s="279" t="n">
        <f aca="false">DATE(YEAR(LM51),MONTH(LM51)+1,1)</f>
        <v>54240</v>
      </c>
      <c r="LO51" s="279" t="n">
        <f aca="false">DATE(YEAR(LN51),MONTH(LN51)+1,1)</f>
        <v>54271</v>
      </c>
      <c r="LP51" s="279" t="n">
        <f aca="false">DATE(YEAR(LO51),MONTH(LO51)+1,1)</f>
        <v>54302</v>
      </c>
      <c r="LQ51" s="279" t="n">
        <f aca="false">DATE(YEAR(LP51),MONTH(LP51)+1,1)</f>
        <v>54332</v>
      </c>
      <c r="LR51" s="279" t="n">
        <f aca="false">DATE(YEAR(LQ51),MONTH(LQ51)+1,1)</f>
        <v>54363</v>
      </c>
      <c r="LS51" s="279" t="n">
        <f aca="false">DATE(YEAR(LR51),MONTH(LR51)+1,1)</f>
        <v>54393</v>
      </c>
      <c r="LT51" s="198" t="n">
        <f aca="false">LG51+1</f>
        <v>2048</v>
      </c>
      <c r="LU51" s="279" t="n">
        <f aca="false">DATE(YEAR(LS51),MONTH(LS51)+1,1)</f>
        <v>54424</v>
      </c>
      <c r="LV51" s="279" t="n">
        <f aca="false">DATE(YEAR(LU51),MONTH(LU51)+1,1)</f>
        <v>54455</v>
      </c>
      <c r="LW51" s="279" t="n">
        <f aca="false">DATE(YEAR(LV51),MONTH(LV51)+1,1)</f>
        <v>54483</v>
      </c>
      <c r="LX51" s="279" t="n">
        <f aca="false">DATE(YEAR(LW51),MONTH(LW51)+1,1)</f>
        <v>54514</v>
      </c>
      <c r="LY51" s="279" t="n">
        <f aca="false">DATE(YEAR(LX51),MONTH(LX51)+1,1)</f>
        <v>54544</v>
      </c>
      <c r="LZ51" s="279" t="n">
        <f aca="false">DATE(YEAR(LY51),MONTH(LY51)+1,1)</f>
        <v>54575</v>
      </c>
      <c r="MA51" s="279" t="n">
        <f aca="false">DATE(YEAR(LZ51),MONTH(LZ51)+1,1)</f>
        <v>54605</v>
      </c>
      <c r="MB51" s="279" t="n">
        <f aca="false">DATE(YEAR(MA51),MONTH(MA51)+1,1)</f>
        <v>54636</v>
      </c>
      <c r="MC51" s="279" t="n">
        <f aca="false">DATE(YEAR(MB51),MONTH(MB51)+1,1)</f>
        <v>54667</v>
      </c>
      <c r="MD51" s="279" t="n">
        <f aca="false">DATE(YEAR(MC51),MONTH(MC51)+1,1)</f>
        <v>54697</v>
      </c>
      <c r="ME51" s="279" t="n">
        <f aca="false">DATE(YEAR(MD51),MONTH(MD51)+1,1)</f>
        <v>54728</v>
      </c>
      <c r="MF51" s="279" t="n">
        <f aca="false">DATE(YEAR(ME51),MONTH(ME51)+1,1)</f>
        <v>54758</v>
      </c>
      <c r="MG51" s="198" t="n">
        <f aca="false">LT51+1</f>
        <v>2049</v>
      </c>
      <c r="MH51" s="279" t="n">
        <f aca="false">DATE(YEAR(MF51),MONTH(MF51)+1,1)</f>
        <v>54789</v>
      </c>
      <c r="MI51" s="279" t="n">
        <f aca="false">DATE(YEAR(MH51),MONTH(MH51)+1,1)</f>
        <v>54820</v>
      </c>
      <c r="MJ51" s="279" t="n">
        <f aca="false">DATE(YEAR(MI51),MONTH(MI51)+1,1)</f>
        <v>54848</v>
      </c>
      <c r="MK51" s="279" t="n">
        <f aca="false">DATE(YEAR(MJ51),MONTH(MJ51)+1,1)</f>
        <v>54879</v>
      </c>
      <c r="ML51" s="279" t="n">
        <f aca="false">DATE(YEAR(MK51),MONTH(MK51)+1,1)</f>
        <v>54909</v>
      </c>
      <c r="MM51" s="279" t="n">
        <f aca="false">DATE(YEAR(ML51),MONTH(ML51)+1,1)</f>
        <v>54940</v>
      </c>
      <c r="MN51" s="279" t="n">
        <f aca="false">DATE(YEAR(MM51),MONTH(MM51)+1,1)</f>
        <v>54970</v>
      </c>
      <c r="MO51" s="279" t="n">
        <f aca="false">DATE(YEAR(MN51),MONTH(MN51)+1,1)</f>
        <v>55001</v>
      </c>
      <c r="MP51" s="279" t="n">
        <f aca="false">DATE(YEAR(MO51),MONTH(MO51)+1,1)</f>
        <v>55032</v>
      </c>
      <c r="MQ51" s="279" t="n">
        <f aca="false">DATE(YEAR(MP51),MONTH(MP51)+1,1)</f>
        <v>55062</v>
      </c>
      <c r="MR51" s="279" t="n">
        <f aca="false">DATE(YEAR(MQ51),MONTH(MQ51)+1,1)</f>
        <v>55093</v>
      </c>
      <c r="MS51" s="279" t="n">
        <f aca="false">DATE(YEAR(MR51),MONTH(MR51)+1,1)</f>
        <v>55123</v>
      </c>
      <c r="MT51" s="198" t="n">
        <f aca="false">MG51+1</f>
        <v>2050</v>
      </c>
      <c r="MU51" s="279" t="n">
        <f aca="false">DATE(YEAR(MS51),MONTH(MS51)+1,1)</f>
        <v>55154</v>
      </c>
      <c r="MV51" s="279" t="n">
        <f aca="false">DATE(YEAR(MU51),MONTH(MU51)+1,1)</f>
        <v>55185</v>
      </c>
      <c r="MW51" s="279" t="n">
        <f aca="false">DATE(YEAR(MV51),MONTH(MV51)+1,1)</f>
        <v>55213</v>
      </c>
      <c r="MX51" s="279" t="n">
        <f aca="false">DATE(YEAR(MW51),MONTH(MW51)+1,1)</f>
        <v>55244</v>
      </c>
      <c r="MY51" s="279" t="n">
        <f aca="false">DATE(YEAR(MX51),MONTH(MX51)+1,1)</f>
        <v>55274</v>
      </c>
      <c r="MZ51" s="279" t="n">
        <f aca="false">DATE(YEAR(MY51),MONTH(MY51)+1,1)</f>
        <v>55305</v>
      </c>
      <c r="NA51" s="279" t="n">
        <f aca="false">DATE(YEAR(MZ51),MONTH(MZ51)+1,1)</f>
        <v>55335</v>
      </c>
      <c r="NB51" s="279" t="n">
        <f aca="false">DATE(YEAR(NA51),MONTH(NA51)+1,1)</f>
        <v>55366</v>
      </c>
      <c r="NC51" s="279" t="n">
        <f aca="false">DATE(YEAR(NB51),MONTH(NB51)+1,1)</f>
        <v>55397</v>
      </c>
      <c r="ND51" s="279" t="n">
        <f aca="false">DATE(YEAR(NC51),MONTH(NC51)+1,1)</f>
        <v>55427</v>
      </c>
      <c r="NE51" s="279" t="n">
        <f aca="false">DATE(YEAR(ND51),MONTH(ND51)+1,1)</f>
        <v>55458</v>
      </c>
      <c r="NF51" s="279" t="n">
        <f aca="false">DATE(YEAR(NE51),MONTH(NE51)+1,1)</f>
        <v>55488</v>
      </c>
      <c r="NG51" s="198" t="n">
        <f aca="false">MT51+1</f>
        <v>2051</v>
      </c>
      <c r="NH51" s="279" t="n">
        <f aca="false">DATE(YEAR(NF51),MONTH(NF51)+1,1)</f>
        <v>55519</v>
      </c>
      <c r="NI51" s="279" t="n">
        <f aca="false">DATE(YEAR(NH51),MONTH(NH51)+1,1)</f>
        <v>55550</v>
      </c>
      <c r="NJ51" s="279" t="n">
        <f aca="false">DATE(YEAR(NI51),MONTH(NI51)+1,1)</f>
        <v>55579</v>
      </c>
      <c r="NK51" s="279" t="n">
        <f aca="false">DATE(YEAR(NJ51),MONTH(NJ51)+1,1)</f>
        <v>55610</v>
      </c>
      <c r="NL51" s="279" t="n">
        <f aca="false">DATE(YEAR(NK51),MONTH(NK51)+1,1)</f>
        <v>55640</v>
      </c>
      <c r="NM51" s="279" t="n">
        <f aca="false">DATE(YEAR(NL51),MONTH(NL51)+1,1)</f>
        <v>55671</v>
      </c>
      <c r="NN51" s="279" t="n">
        <f aca="false">DATE(YEAR(NM51),MONTH(NM51)+1,1)</f>
        <v>55701</v>
      </c>
      <c r="NO51" s="279" t="n">
        <f aca="false">DATE(YEAR(NN51),MONTH(NN51)+1,1)</f>
        <v>55732</v>
      </c>
      <c r="NP51" s="279" t="n">
        <f aca="false">DATE(YEAR(NO51),MONTH(NO51)+1,1)</f>
        <v>55763</v>
      </c>
      <c r="NQ51" s="279" t="n">
        <f aca="false">DATE(YEAR(NP51),MONTH(NP51)+1,1)</f>
        <v>55793</v>
      </c>
      <c r="NR51" s="279" t="n">
        <f aca="false">DATE(YEAR(NQ51),MONTH(NQ51)+1,1)</f>
        <v>55824</v>
      </c>
      <c r="NS51" s="279" t="n">
        <f aca="false">DATE(YEAR(NR51),MONTH(NR51)+1,1)</f>
        <v>55854</v>
      </c>
      <c r="NT51" s="198" t="n">
        <f aca="false">NG51+1</f>
        <v>2052</v>
      </c>
      <c r="NU51" s="279" t="n">
        <f aca="false">DATE(YEAR(NS51),MONTH(NS51)+1,1)</f>
        <v>55885</v>
      </c>
      <c r="NV51" s="279" t="n">
        <f aca="false">DATE(YEAR(NU51),MONTH(NU51)+1,1)</f>
        <v>55916</v>
      </c>
      <c r="NW51" s="279" t="n">
        <f aca="false">DATE(YEAR(NV51),MONTH(NV51)+1,1)</f>
        <v>55944</v>
      </c>
      <c r="NX51" s="279" t="n">
        <f aca="false">DATE(YEAR(NW51),MONTH(NW51)+1,1)</f>
        <v>55975</v>
      </c>
      <c r="NY51" s="279" t="n">
        <f aca="false">DATE(YEAR(NX51),MONTH(NX51)+1,1)</f>
        <v>56005</v>
      </c>
      <c r="NZ51" s="279" t="n">
        <f aca="false">DATE(YEAR(NY51),MONTH(NY51)+1,1)</f>
        <v>56036</v>
      </c>
      <c r="OA51" s="279" t="n">
        <f aca="false">DATE(YEAR(NZ51),MONTH(NZ51)+1,1)</f>
        <v>56066</v>
      </c>
      <c r="OB51" s="279" t="n">
        <f aca="false">DATE(YEAR(OA51),MONTH(OA51)+1,1)</f>
        <v>56097</v>
      </c>
      <c r="OC51" s="279" t="n">
        <f aca="false">DATE(YEAR(OB51),MONTH(OB51)+1,1)</f>
        <v>56128</v>
      </c>
      <c r="OD51" s="279" t="n">
        <f aca="false">DATE(YEAR(OC51),MONTH(OC51)+1,1)</f>
        <v>56158</v>
      </c>
      <c r="OE51" s="279" t="n">
        <f aca="false">DATE(YEAR(OD51),MONTH(OD51)+1,1)</f>
        <v>56189</v>
      </c>
      <c r="OF51" s="279" t="n">
        <f aca="false">DATE(YEAR(OE51),MONTH(OE51)+1,1)</f>
        <v>56219</v>
      </c>
      <c r="OG51" s="198" t="n">
        <f aca="false">NT51+1</f>
        <v>2053</v>
      </c>
      <c r="OH51" s="279" t="n">
        <f aca="false">DATE(YEAR(OF51),MONTH(OF51)+1,1)</f>
        <v>56250</v>
      </c>
      <c r="OI51" s="279" t="n">
        <f aca="false">DATE(YEAR(OH51),MONTH(OH51)+1,1)</f>
        <v>56281</v>
      </c>
      <c r="OJ51" s="279" t="n">
        <f aca="false">DATE(YEAR(OI51),MONTH(OI51)+1,1)</f>
        <v>56309</v>
      </c>
      <c r="OK51" s="279" t="n">
        <f aca="false">DATE(YEAR(OJ51),MONTH(OJ51)+1,1)</f>
        <v>56340</v>
      </c>
      <c r="OL51" s="279" t="n">
        <f aca="false">DATE(YEAR(OK51),MONTH(OK51)+1,1)</f>
        <v>56370</v>
      </c>
      <c r="OM51" s="279" t="n">
        <f aca="false">DATE(YEAR(OL51),MONTH(OL51)+1,1)</f>
        <v>56401</v>
      </c>
      <c r="ON51" s="279" t="n">
        <f aca="false">DATE(YEAR(OM51),MONTH(OM51)+1,1)</f>
        <v>56431</v>
      </c>
      <c r="OO51" s="279" t="n">
        <f aca="false">DATE(YEAR(ON51),MONTH(ON51)+1,1)</f>
        <v>56462</v>
      </c>
      <c r="OP51" s="279" t="n">
        <f aca="false">DATE(YEAR(OO51),MONTH(OO51)+1,1)</f>
        <v>56493</v>
      </c>
      <c r="OQ51" s="279" t="n">
        <f aca="false">DATE(YEAR(OP51),MONTH(OP51)+1,1)</f>
        <v>56523</v>
      </c>
      <c r="OR51" s="279" t="n">
        <f aca="false">DATE(YEAR(OQ51),MONTH(OQ51)+1,1)</f>
        <v>56554</v>
      </c>
      <c r="OS51" s="279" t="n">
        <f aca="false">DATE(YEAR(OR51),MONTH(OR51)+1,1)</f>
        <v>56584</v>
      </c>
      <c r="OT51" s="198" t="n">
        <f aca="false">OG51+1</f>
        <v>2054</v>
      </c>
      <c r="OU51" s="279" t="n">
        <f aca="false">DATE(YEAR(OS51),MONTH(OS51)+1,1)</f>
        <v>56615</v>
      </c>
      <c r="OV51" s="279" t="n">
        <f aca="false">DATE(YEAR(OU51),MONTH(OU51)+1,1)</f>
        <v>56646</v>
      </c>
      <c r="OW51" s="279" t="n">
        <f aca="false">DATE(YEAR(OV51),MONTH(OV51)+1,1)</f>
        <v>56674</v>
      </c>
      <c r="OX51" s="279" t="n">
        <f aca="false">DATE(YEAR(OW51),MONTH(OW51)+1,1)</f>
        <v>56705</v>
      </c>
      <c r="OY51" s="279" t="n">
        <f aca="false">DATE(YEAR(OX51),MONTH(OX51)+1,1)</f>
        <v>56735</v>
      </c>
      <c r="OZ51" s="279" t="n">
        <f aca="false">DATE(YEAR(OY51),MONTH(OY51)+1,1)</f>
        <v>56766</v>
      </c>
      <c r="PA51" s="279" t="n">
        <f aca="false">DATE(YEAR(OZ51),MONTH(OZ51)+1,1)</f>
        <v>56796</v>
      </c>
      <c r="PB51" s="279" t="n">
        <f aca="false">DATE(YEAR(PA51),MONTH(PA51)+1,1)</f>
        <v>56827</v>
      </c>
      <c r="PC51" s="279" t="n">
        <f aca="false">DATE(YEAR(PB51),MONTH(PB51)+1,1)</f>
        <v>56858</v>
      </c>
      <c r="PD51" s="279" t="n">
        <f aca="false">DATE(YEAR(PC51),MONTH(PC51)+1,1)</f>
        <v>56888</v>
      </c>
      <c r="PE51" s="279" t="n">
        <f aca="false">DATE(YEAR(PD51),MONTH(PD51)+1,1)</f>
        <v>56919</v>
      </c>
      <c r="PF51" s="279" t="n">
        <f aca="false">DATE(YEAR(PE51),MONTH(PE51)+1,1)</f>
        <v>56949</v>
      </c>
      <c r="PG51" s="198" t="n">
        <f aca="false">OT51+1</f>
        <v>2055</v>
      </c>
      <c r="PH51" s="279" t="n">
        <f aca="false">DATE(YEAR(PF51),MONTH(PF51)+1,1)</f>
        <v>56980</v>
      </c>
      <c r="PI51" s="279" t="n">
        <f aca="false">DATE(YEAR(PH51),MONTH(PH51)+1,1)</f>
        <v>57011</v>
      </c>
      <c r="PJ51" s="279" t="n">
        <f aca="false">DATE(YEAR(PI51),MONTH(PI51)+1,1)</f>
        <v>57040</v>
      </c>
      <c r="PK51" s="279" t="n">
        <f aca="false">DATE(YEAR(PJ51),MONTH(PJ51)+1,1)</f>
        <v>57071</v>
      </c>
      <c r="PL51" s="279" t="n">
        <f aca="false">DATE(YEAR(PK51),MONTH(PK51)+1,1)</f>
        <v>57101</v>
      </c>
      <c r="PM51" s="279" t="n">
        <f aca="false">DATE(YEAR(PL51),MONTH(PL51)+1,1)</f>
        <v>57132</v>
      </c>
      <c r="PN51" s="279" t="n">
        <f aca="false">DATE(YEAR(PM51),MONTH(PM51)+1,1)</f>
        <v>57162</v>
      </c>
      <c r="PO51" s="279" t="n">
        <f aca="false">DATE(YEAR(PN51),MONTH(PN51)+1,1)</f>
        <v>57193</v>
      </c>
      <c r="PP51" s="279" t="n">
        <f aca="false">DATE(YEAR(PO51),MONTH(PO51)+1,1)</f>
        <v>57224</v>
      </c>
      <c r="PQ51" s="279" t="n">
        <f aca="false">DATE(YEAR(PP51),MONTH(PP51)+1,1)</f>
        <v>57254</v>
      </c>
      <c r="PR51" s="279" t="n">
        <f aca="false">DATE(YEAR(PQ51),MONTH(PQ51)+1,1)</f>
        <v>57285</v>
      </c>
      <c r="PS51" s="279" t="n">
        <f aca="false">DATE(YEAR(PR51),MONTH(PR51)+1,1)</f>
        <v>57315</v>
      </c>
      <c r="PT51" s="198" t="n">
        <f aca="false">PG51+1</f>
        <v>2056</v>
      </c>
      <c r="PU51" s="279" t="n">
        <f aca="false">DATE(YEAR(PS51),MONTH(PS51)+1,1)</f>
        <v>57346</v>
      </c>
      <c r="PV51" s="279" t="n">
        <f aca="false">DATE(YEAR(PU51),MONTH(PU51)+1,1)</f>
        <v>57377</v>
      </c>
      <c r="PW51" s="279" t="n">
        <f aca="false">DATE(YEAR(PV51),MONTH(PV51)+1,1)</f>
        <v>57405</v>
      </c>
      <c r="PX51" s="279" t="n">
        <f aca="false">DATE(YEAR(PW51),MONTH(PW51)+1,1)</f>
        <v>57436</v>
      </c>
      <c r="PY51" s="279" t="n">
        <f aca="false">DATE(YEAR(PX51),MONTH(PX51)+1,1)</f>
        <v>57466</v>
      </c>
      <c r="PZ51" s="279" t="n">
        <f aca="false">DATE(YEAR(PY51),MONTH(PY51)+1,1)</f>
        <v>57497</v>
      </c>
      <c r="QA51" s="279" t="n">
        <f aca="false">DATE(YEAR(PZ51),MONTH(PZ51)+1,1)</f>
        <v>57527</v>
      </c>
      <c r="QB51" s="279" t="n">
        <f aca="false">DATE(YEAR(QA51),MONTH(QA51)+1,1)</f>
        <v>57558</v>
      </c>
      <c r="QC51" s="279" t="n">
        <f aca="false">DATE(YEAR(QB51),MONTH(QB51)+1,1)</f>
        <v>57589</v>
      </c>
      <c r="QD51" s="279" t="n">
        <f aca="false">DATE(YEAR(QC51),MONTH(QC51)+1,1)</f>
        <v>57619</v>
      </c>
      <c r="QE51" s="279" t="n">
        <f aca="false">DATE(YEAR(QD51),MONTH(QD51)+1,1)</f>
        <v>57650</v>
      </c>
      <c r="QF51" s="279" t="n">
        <f aca="false">DATE(YEAR(QE51),MONTH(QE51)+1,1)</f>
        <v>57680</v>
      </c>
      <c r="QG51" s="198" t="n">
        <f aca="false">PT51+1</f>
        <v>2057</v>
      </c>
      <c r="QH51" s="279" t="n">
        <f aca="false">DATE(YEAR(QF51),MONTH(QF51)+1,1)</f>
        <v>57711</v>
      </c>
      <c r="QI51" s="279" t="n">
        <f aca="false">DATE(YEAR(QH51),MONTH(QH51)+1,1)</f>
        <v>57742</v>
      </c>
      <c r="QJ51" s="279" t="n">
        <f aca="false">DATE(YEAR(QI51),MONTH(QI51)+1,1)</f>
        <v>57770</v>
      </c>
      <c r="QK51" s="279" t="n">
        <f aca="false">DATE(YEAR(QJ51),MONTH(QJ51)+1,1)</f>
        <v>57801</v>
      </c>
      <c r="QL51" s="279" t="n">
        <f aca="false">DATE(YEAR(QK51),MONTH(QK51)+1,1)</f>
        <v>57831</v>
      </c>
      <c r="QM51" s="279" t="n">
        <f aca="false">DATE(YEAR(QL51),MONTH(QL51)+1,1)</f>
        <v>57862</v>
      </c>
      <c r="QN51" s="279" t="n">
        <f aca="false">DATE(YEAR(QM51),MONTH(QM51)+1,1)</f>
        <v>57892</v>
      </c>
      <c r="QO51" s="279" t="n">
        <f aca="false">DATE(YEAR(QN51),MONTH(QN51)+1,1)</f>
        <v>57923</v>
      </c>
      <c r="QP51" s="279" t="n">
        <f aca="false">DATE(YEAR(QO51),MONTH(QO51)+1,1)</f>
        <v>57954</v>
      </c>
      <c r="QQ51" s="279" t="n">
        <f aca="false">DATE(YEAR(QP51),MONTH(QP51)+1,1)</f>
        <v>57984</v>
      </c>
      <c r="QR51" s="279" t="n">
        <f aca="false">DATE(YEAR(QQ51),MONTH(QQ51)+1,1)</f>
        <v>58015</v>
      </c>
      <c r="QS51" s="279" t="n">
        <f aca="false">DATE(YEAR(QR51),MONTH(QR51)+1,1)</f>
        <v>58045</v>
      </c>
      <c r="QT51" s="198" t="n">
        <f aca="false">QG51+1</f>
        <v>2058</v>
      </c>
      <c r="QU51" s="279" t="n">
        <f aca="false">DATE(YEAR(QS51),MONTH(QS51)+1,1)</f>
        <v>58076</v>
      </c>
      <c r="QV51" s="279" t="n">
        <f aca="false">DATE(YEAR(QU51),MONTH(QU51)+1,1)</f>
        <v>58107</v>
      </c>
      <c r="QW51" s="279" t="n">
        <f aca="false">DATE(YEAR(QV51),MONTH(QV51)+1,1)</f>
        <v>58135</v>
      </c>
      <c r="QX51" s="279" t="n">
        <f aca="false">DATE(YEAR(QW51),MONTH(QW51)+1,1)</f>
        <v>58166</v>
      </c>
      <c r="QY51" s="279" t="n">
        <f aca="false">DATE(YEAR(QX51),MONTH(QX51)+1,1)</f>
        <v>58196</v>
      </c>
      <c r="QZ51" s="279" t="n">
        <f aca="false">DATE(YEAR(QY51),MONTH(QY51)+1,1)</f>
        <v>58227</v>
      </c>
      <c r="RA51" s="279" t="n">
        <f aca="false">DATE(YEAR(QZ51),MONTH(QZ51)+1,1)</f>
        <v>58257</v>
      </c>
      <c r="RB51" s="279" t="n">
        <f aca="false">DATE(YEAR(RA51),MONTH(RA51)+1,1)</f>
        <v>58288</v>
      </c>
      <c r="RC51" s="279" t="n">
        <f aca="false">DATE(YEAR(RB51),MONTH(RB51)+1,1)</f>
        <v>58319</v>
      </c>
      <c r="RD51" s="279" t="n">
        <f aca="false">DATE(YEAR(RC51),MONTH(RC51)+1,1)</f>
        <v>58349</v>
      </c>
      <c r="RE51" s="279" t="n">
        <f aca="false">DATE(YEAR(RD51),MONTH(RD51)+1,1)</f>
        <v>58380</v>
      </c>
      <c r="RF51" s="279" t="n">
        <f aca="false">DATE(YEAR(RE51),MONTH(RE51)+1,1)</f>
        <v>58410</v>
      </c>
      <c r="RG51" s="198" t="n">
        <f aca="false">QT51+1</f>
        <v>2059</v>
      </c>
    </row>
    <row r="52" customFormat="false" ht="18" hidden="false" customHeight="true" outlineLevel="0" collapsed="false">
      <c r="B52" s="44" t="s">
        <v>264</v>
      </c>
      <c r="C52" s="6"/>
      <c r="E52" s="280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2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2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2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282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2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2"/>
      <c r="CU52" s="281"/>
      <c r="CV52" s="281"/>
      <c r="CW52" s="281"/>
      <c r="CX52" s="281"/>
      <c r="CY52" s="281"/>
      <c r="CZ52" s="281"/>
      <c r="DA52" s="281"/>
      <c r="DB52" s="281"/>
      <c r="DC52" s="281"/>
      <c r="DD52" s="281"/>
      <c r="DE52" s="281"/>
      <c r="DF52" s="281"/>
      <c r="DG52" s="282"/>
      <c r="DH52" s="281"/>
      <c r="DI52" s="281"/>
      <c r="DJ52" s="281"/>
      <c r="DK52" s="281"/>
      <c r="DL52" s="281"/>
      <c r="DM52" s="281"/>
      <c r="DN52" s="281"/>
      <c r="DO52" s="281"/>
      <c r="DP52" s="281"/>
      <c r="DQ52" s="281"/>
      <c r="DR52" s="281"/>
      <c r="DS52" s="281"/>
      <c r="DT52" s="282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82"/>
      <c r="EH52" s="281"/>
      <c r="EI52" s="281"/>
      <c r="EJ52" s="281"/>
      <c r="EK52" s="281"/>
      <c r="EL52" s="281"/>
      <c r="EM52" s="281"/>
      <c r="EN52" s="281"/>
      <c r="EO52" s="281"/>
      <c r="EP52" s="281"/>
      <c r="EQ52" s="281"/>
      <c r="ER52" s="281"/>
      <c r="ES52" s="281"/>
      <c r="ET52" s="282"/>
      <c r="EU52" s="281"/>
      <c r="EV52" s="281"/>
      <c r="EW52" s="281"/>
      <c r="EX52" s="281"/>
      <c r="EY52" s="281"/>
      <c r="EZ52" s="281"/>
      <c r="FA52" s="281"/>
      <c r="FB52" s="281"/>
      <c r="FC52" s="281"/>
      <c r="FD52" s="281"/>
      <c r="FE52" s="281"/>
      <c r="FF52" s="281"/>
      <c r="FG52" s="282"/>
      <c r="FH52" s="281"/>
      <c r="FI52" s="281"/>
      <c r="FJ52" s="281"/>
      <c r="FK52" s="281"/>
      <c r="FL52" s="281"/>
      <c r="FM52" s="281"/>
      <c r="FN52" s="281"/>
      <c r="FO52" s="281"/>
      <c r="FP52" s="281"/>
      <c r="FQ52" s="281"/>
      <c r="FR52" s="281"/>
      <c r="FS52" s="281"/>
      <c r="FT52" s="282"/>
      <c r="FU52" s="281"/>
      <c r="FV52" s="281"/>
      <c r="FW52" s="281"/>
      <c r="FX52" s="281"/>
      <c r="FY52" s="281"/>
      <c r="FZ52" s="281"/>
      <c r="GA52" s="281"/>
      <c r="GB52" s="281"/>
      <c r="GC52" s="281"/>
      <c r="GD52" s="281"/>
      <c r="GE52" s="281"/>
      <c r="GF52" s="281"/>
      <c r="GG52" s="282"/>
      <c r="GH52" s="281"/>
      <c r="GI52" s="281"/>
      <c r="GJ52" s="281"/>
      <c r="GK52" s="281"/>
      <c r="GL52" s="281"/>
      <c r="GM52" s="281"/>
      <c r="GN52" s="281"/>
      <c r="GO52" s="281"/>
      <c r="GP52" s="281"/>
      <c r="GQ52" s="281"/>
      <c r="GR52" s="281"/>
      <c r="GS52" s="281"/>
      <c r="GT52" s="282"/>
      <c r="GU52" s="281"/>
      <c r="GV52" s="281"/>
      <c r="GW52" s="281"/>
      <c r="GX52" s="281"/>
      <c r="GY52" s="281"/>
      <c r="GZ52" s="281"/>
      <c r="HA52" s="281"/>
      <c r="HB52" s="281"/>
      <c r="HC52" s="281"/>
      <c r="HD52" s="281"/>
      <c r="HE52" s="281"/>
      <c r="HF52" s="281"/>
      <c r="HG52" s="282"/>
      <c r="HH52" s="281"/>
      <c r="HI52" s="281"/>
      <c r="HJ52" s="281"/>
      <c r="HK52" s="281"/>
      <c r="HL52" s="281"/>
      <c r="HM52" s="281"/>
      <c r="HN52" s="281"/>
      <c r="HO52" s="281"/>
      <c r="HP52" s="281"/>
      <c r="HQ52" s="281"/>
      <c r="HR52" s="281"/>
      <c r="HS52" s="281"/>
      <c r="HT52" s="282"/>
      <c r="HU52" s="281"/>
      <c r="HV52" s="281"/>
      <c r="HW52" s="281"/>
      <c r="HX52" s="281"/>
      <c r="HY52" s="281"/>
      <c r="HZ52" s="281"/>
      <c r="IA52" s="281"/>
      <c r="IB52" s="281"/>
      <c r="IC52" s="281"/>
      <c r="ID52" s="281"/>
      <c r="IE52" s="281"/>
      <c r="IF52" s="281"/>
      <c r="IG52" s="282"/>
      <c r="IH52" s="281"/>
      <c r="II52" s="281"/>
      <c r="IJ52" s="281"/>
      <c r="IK52" s="281"/>
      <c r="IL52" s="281"/>
      <c r="IM52" s="281"/>
      <c r="IN52" s="281"/>
      <c r="IO52" s="281"/>
      <c r="IP52" s="281"/>
      <c r="IQ52" s="281"/>
      <c r="IR52" s="281"/>
      <c r="IS52" s="281"/>
      <c r="IT52" s="282"/>
      <c r="IU52" s="281"/>
      <c r="IV52" s="281"/>
      <c r="IW52" s="281"/>
      <c r="IX52" s="281"/>
      <c r="IY52" s="281"/>
      <c r="IZ52" s="281"/>
      <c r="JA52" s="281"/>
      <c r="JB52" s="281"/>
      <c r="JC52" s="281"/>
      <c r="JD52" s="281"/>
      <c r="JE52" s="281"/>
      <c r="JF52" s="281"/>
      <c r="JG52" s="282"/>
      <c r="JH52" s="281"/>
      <c r="JI52" s="281"/>
      <c r="JJ52" s="281"/>
      <c r="JK52" s="281"/>
      <c r="JL52" s="281"/>
      <c r="JM52" s="281"/>
      <c r="JN52" s="281"/>
      <c r="JO52" s="281"/>
      <c r="JP52" s="281"/>
      <c r="JQ52" s="281"/>
      <c r="JR52" s="281"/>
      <c r="JS52" s="281"/>
      <c r="JT52" s="282"/>
      <c r="JU52" s="281"/>
      <c r="JV52" s="281"/>
      <c r="JW52" s="281"/>
      <c r="JX52" s="281"/>
      <c r="JY52" s="281"/>
      <c r="JZ52" s="281"/>
      <c r="KA52" s="281"/>
      <c r="KB52" s="281"/>
      <c r="KC52" s="281"/>
      <c r="KD52" s="281"/>
      <c r="KE52" s="281"/>
      <c r="KF52" s="281"/>
      <c r="KG52" s="282"/>
      <c r="KH52" s="281"/>
      <c r="KI52" s="281"/>
      <c r="KJ52" s="281"/>
      <c r="KK52" s="281"/>
      <c r="KL52" s="281"/>
      <c r="KM52" s="281"/>
      <c r="KN52" s="281"/>
      <c r="KO52" s="281"/>
      <c r="KP52" s="281"/>
      <c r="KQ52" s="281"/>
      <c r="KR52" s="281"/>
      <c r="KS52" s="281"/>
      <c r="KT52" s="282"/>
      <c r="KU52" s="281"/>
      <c r="KV52" s="281"/>
      <c r="KW52" s="281"/>
      <c r="KX52" s="281"/>
      <c r="KY52" s="281"/>
      <c r="KZ52" s="281"/>
      <c r="LA52" s="281"/>
      <c r="LB52" s="281"/>
      <c r="LC52" s="281"/>
      <c r="LD52" s="281"/>
      <c r="LE52" s="281"/>
      <c r="LF52" s="281"/>
      <c r="LG52" s="282"/>
      <c r="LH52" s="281"/>
      <c r="LI52" s="281"/>
      <c r="LJ52" s="281"/>
      <c r="LK52" s="281"/>
      <c r="LL52" s="281"/>
      <c r="LM52" s="281"/>
      <c r="LN52" s="281"/>
      <c r="LO52" s="281"/>
      <c r="LP52" s="281"/>
      <c r="LQ52" s="281"/>
      <c r="LR52" s="281"/>
      <c r="LS52" s="281"/>
      <c r="LT52" s="282"/>
      <c r="LU52" s="281"/>
      <c r="LV52" s="281"/>
      <c r="LW52" s="281"/>
      <c r="LX52" s="281"/>
      <c r="LY52" s="281"/>
      <c r="LZ52" s="281"/>
      <c r="MA52" s="281"/>
      <c r="MB52" s="281"/>
      <c r="MC52" s="281"/>
      <c r="MD52" s="281"/>
      <c r="ME52" s="281"/>
      <c r="MF52" s="281"/>
      <c r="MG52" s="282"/>
      <c r="MH52" s="281"/>
      <c r="MI52" s="281"/>
      <c r="MJ52" s="281"/>
      <c r="MK52" s="281"/>
      <c r="ML52" s="281"/>
      <c r="MM52" s="281"/>
      <c r="MN52" s="281"/>
      <c r="MO52" s="281"/>
      <c r="MP52" s="281"/>
      <c r="MQ52" s="281"/>
      <c r="MR52" s="281"/>
      <c r="MS52" s="281"/>
      <c r="MT52" s="282"/>
      <c r="MU52" s="281"/>
      <c r="MV52" s="281"/>
      <c r="MW52" s="281"/>
      <c r="MX52" s="281"/>
      <c r="MY52" s="281"/>
      <c r="MZ52" s="281"/>
      <c r="NA52" s="281"/>
      <c r="NB52" s="281"/>
      <c r="NC52" s="281"/>
      <c r="ND52" s="281"/>
      <c r="NE52" s="281"/>
      <c r="NF52" s="281"/>
      <c r="NG52" s="282"/>
      <c r="NH52" s="281"/>
      <c r="NI52" s="281"/>
      <c r="NJ52" s="281"/>
      <c r="NK52" s="281"/>
      <c r="NL52" s="281"/>
      <c r="NM52" s="281"/>
      <c r="NN52" s="281"/>
      <c r="NO52" s="281"/>
      <c r="NP52" s="281"/>
      <c r="NQ52" s="281"/>
      <c r="NR52" s="281"/>
      <c r="NS52" s="281"/>
      <c r="NT52" s="282"/>
      <c r="NU52" s="281"/>
      <c r="NV52" s="281"/>
      <c r="NW52" s="281"/>
      <c r="NX52" s="281"/>
      <c r="NY52" s="281"/>
      <c r="NZ52" s="281"/>
      <c r="OA52" s="281"/>
      <c r="OB52" s="281"/>
      <c r="OC52" s="281"/>
      <c r="OD52" s="281"/>
      <c r="OE52" s="281"/>
      <c r="OF52" s="281"/>
      <c r="OG52" s="282"/>
      <c r="OH52" s="281"/>
      <c r="OI52" s="281"/>
      <c r="OJ52" s="281"/>
      <c r="OK52" s="281"/>
      <c r="OL52" s="281"/>
      <c r="OM52" s="281"/>
      <c r="ON52" s="281"/>
      <c r="OO52" s="281"/>
      <c r="OP52" s="281"/>
      <c r="OQ52" s="281"/>
      <c r="OR52" s="281"/>
      <c r="OS52" s="281"/>
      <c r="OT52" s="282"/>
      <c r="OU52" s="281"/>
      <c r="OV52" s="281"/>
      <c r="OW52" s="281"/>
      <c r="OX52" s="281"/>
      <c r="OY52" s="281"/>
      <c r="OZ52" s="281"/>
      <c r="PA52" s="281"/>
      <c r="PB52" s="281"/>
      <c r="PC52" s="281"/>
      <c r="PD52" s="281"/>
      <c r="PE52" s="281"/>
      <c r="PF52" s="281"/>
      <c r="PG52" s="282"/>
      <c r="PH52" s="281"/>
      <c r="PI52" s="281"/>
      <c r="PJ52" s="281"/>
      <c r="PK52" s="281"/>
      <c r="PL52" s="281"/>
      <c r="PM52" s="281"/>
      <c r="PN52" s="281"/>
      <c r="PO52" s="281"/>
      <c r="PP52" s="281"/>
      <c r="PQ52" s="281"/>
      <c r="PR52" s="281"/>
      <c r="PS52" s="281"/>
      <c r="PT52" s="282"/>
      <c r="PU52" s="281"/>
      <c r="PV52" s="281"/>
      <c r="PW52" s="281"/>
      <c r="PX52" s="281"/>
      <c r="PY52" s="281"/>
      <c r="PZ52" s="281"/>
      <c r="QA52" s="281"/>
      <c r="QB52" s="281"/>
      <c r="QC52" s="281"/>
      <c r="QD52" s="281"/>
      <c r="QE52" s="281"/>
      <c r="QF52" s="281"/>
      <c r="QG52" s="282"/>
      <c r="QH52" s="281"/>
      <c r="QI52" s="281"/>
      <c r="QJ52" s="281"/>
      <c r="QK52" s="281"/>
      <c r="QL52" s="281"/>
      <c r="QM52" s="281"/>
      <c r="QN52" s="281"/>
      <c r="QO52" s="281"/>
      <c r="QP52" s="281"/>
      <c r="QQ52" s="281"/>
      <c r="QR52" s="281"/>
      <c r="QS52" s="281"/>
      <c r="QT52" s="282"/>
      <c r="QU52" s="281"/>
      <c r="QV52" s="281"/>
      <c r="QW52" s="281"/>
      <c r="QX52" s="281"/>
      <c r="QY52" s="281"/>
      <c r="QZ52" s="281"/>
      <c r="RA52" s="281"/>
      <c r="RB52" s="281"/>
      <c r="RC52" s="281"/>
      <c r="RD52" s="281"/>
      <c r="RE52" s="281"/>
      <c r="RF52" s="281"/>
    </row>
    <row r="53" customFormat="false" ht="18" hidden="false" customHeight="true" outlineLevel="0" collapsed="false">
      <c r="B53" s="44" t="s">
        <v>265</v>
      </c>
      <c r="C53" s="6"/>
      <c r="E53" s="280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2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2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2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2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2"/>
      <c r="CH53" s="281"/>
      <c r="CI53" s="281"/>
      <c r="CJ53" s="281"/>
      <c r="CK53" s="281"/>
      <c r="CL53" s="281"/>
      <c r="CM53" s="281"/>
      <c r="CN53" s="281"/>
      <c r="CO53" s="281"/>
      <c r="CP53" s="281"/>
      <c r="CQ53" s="281"/>
      <c r="CR53" s="281"/>
      <c r="CS53" s="281"/>
      <c r="CT53" s="282"/>
      <c r="CU53" s="281"/>
      <c r="CV53" s="281"/>
      <c r="CW53" s="281"/>
      <c r="CX53" s="281"/>
      <c r="CY53" s="281"/>
      <c r="CZ53" s="281"/>
      <c r="DA53" s="281"/>
      <c r="DB53" s="281"/>
      <c r="DC53" s="281"/>
      <c r="DD53" s="281"/>
      <c r="DE53" s="281"/>
      <c r="DF53" s="281"/>
      <c r="DG53" s="282"/>
      <c r="DH53" s="281"/>
      <c r="DI53" s="281"/>
      <c r="DJ53" s="281"/>
      <c r="DK53" s="281"/>
      <c r="DL53" s="281"/>
      <c r="DM53" s="281"/>
      <c r="DN53" s="281"/>
      <c r="DO53" s="281"/>
      <c r="DP53" s="281"/>
      <c r="DQ53" s="281"/>
      <c r="DR53" s="281"/>
      <c r="DS53" s="281"/>
      <c r="DT53" s="282"/>
      <c r="DU53" s="281"/>
      <c r="DV53" s="281"/>
      <c r="DW53" s="281"/>
      <c r="DX53" s="281"/>
      <c r="DY53" s="281"/>
      <c r="DZ53" s="281"/>
      <c r="EA53" s="281"/>
      <c r="EB53" s="281"/>
      <c r="EC53" s="281"/>
      <c r="ED53" s="281"/>
      <c r="EE53" s="281"/>
      <c r="EF53" s="281"/>
      <c r="EG53" s="282"/>
      <c r="EH53" s="281"/>
      <c r="EI53" s="281"/>
      <c r="EJ53" s="281"/>
      <c r="EK53" s="281"/>
      <c r="EL53" s="281"/>
      <c r="EM53" s="281"/>
      <c r="EN53" s="281"/>
      <c r="EO53" s="281"/>
      <c r="EP53" s="281"/>
      <c r="EQ53" s="281"/>
      <c r="ER53" s="281"/>
      <c r="ES53" s="281"/>
      <c r="ET53" s="282"/>
      <c r="EU53" s="281"/>
      <c r="EV53" s="281"/>
      <c r="EW53" s="281"/>
      <c r="EX53" s="281"/>
      <c r="EY53" s="281"/>
      <c r="EZ53" s="281"/>
      <c r="FA53" s="281"/>
      <c r="FB53" s="281"/>
      <c r="FC53" s="281"/>
      <c r="FD53" s="281"/>
      <c r="FE53" s="281"/>
      <c r="FF53" s="281"/>
      <c r="FG53" s="282"/>
      <c r="FH53" s="281"/>
      <c r="FI53" s="281"/>
      <c r="FJ53" s="281"/>
      <c r="FK53" s="281"/>
      <c r="FL53" s="281"/>
      <c r="FM53" s="281"/>
      <c r="FN53" s="281"/>
      <c r="FO53" s="281"/>
      <c r="FP53" s="281"/>
      <c r="FQ53" s="281"/>
      <c r="FR53" s="281"/>
      <c r="FS53" s="281"/>
      <c r="FT53" s="282"/>
      <c r="FU53" s="281"/>
      <c r="FV53" s="281"/>
      <c r="FW53" s="281"/>
      <c r="FX53" s="281"/>
      <c r="FY53" s="281"/>
      <c r="FZ53" s="281"/>
      <c r="GA53" s="281"/>
      <c r="GB53" s="281"/>
      <c r="GC53" s="281"/>
      <c r="GD53" s="281"/>
      <c r="GE53" s="281"/>
      <c r="GF53" s="281"/>
      <c r="GG53" s="282"/>
      <c r="GH53" s="281"/>
      <c r="GI53" s="281"/>
      <c r="GJ53" s="281"/>
      <c r="GK53" s="281"/>
      <c r="GL53" s="281"/>
      <c r="GM53" s="281"/>
      <c r="GN53" s="281"/>
      <c r="GO53" s="281"/>
      <c r="GP53" s="281"/>
      <c r="GQ53" s="281"/>
      <c r="GR53" s="281"/>
      <c r="GS53" s="281"/>
      <c r="GT53" s="282"/>
      <c r="GU53" s="281"/>
      <c r="GV53" s="281"/>
      <c r="GW53" s="281"/>
      <c r="GX53" s="281"/>
      <c r="GY53" s="281"/>
      <c r="GZ53" s="281"/>
      <c r="HA53" s="281"/>
      <c r="HB53" s="281"/>
      <c r="HC53" s="281"/>
      <c r="HD53" s="281"/>
      <c r="HE53" s="281"/>
      <c r="HF53" s="281"/>
      <c r="HG53" s="282"/>
      <c r="HH53" s="281"/>
      <c r="HI53" s="281"/>
      <c r="HJ53" s="281"/>
      <c r="HK53" s="281"/>
      <c r="HL53" s="281"/>
      <c r="HM53" s="281"/>
      <c r="HN53" s="281"/>
      <c r="HO53" s="281"/>
      <c r="HP53" s="281"/>
      <c r="HQ53" s="281"/>
      <c r="HR53" s="281"/>
      <c r="HS53" s="281"/>
      <c r="HT53" s="282"/>
      <c r="HU53" s="281"/>
      <c r="HV53" s="281"/>
      <c r="HW53" s="281"/>
      <c r="HX53" s="281"/>
      <c r="HY53" s="281"/>
      <c r="HZ53" s="281"/>
      <c r="IA53" s="281"/>
      <c r="IB53" s="281"/>
      <c r="IC53" s="281"/>
      <c r="ID53" s="281"/>
      <c r="IE53" s="281"/>
      <c r="IF53" s="281"/>
      <c r="IG53" s="282"/>
      <c r="IH53" s="281"/>
      <c r="II53" s="281"/>
      <c r="IJ53" s="281"/>
      <c r="IK53" s="281"/>
      <c r="IL53" s="281"/>
      <c r="IM53" s="281"/>
      <c r="IN53" s="281"/>
      <c r="IO53" s="281"/>
      <c r="IP53" s="281"/>
      <c r="IQ53" s="281"/>
      <c r="IR53" s="281"/>
      <c r="IS53" s="281"/>
      <c r="IT53" s="282"/>
      <c r="IU53" s="281"/>
      <c r="IV53" s="281"/>
      <c r="IW53" s="281"/>
      <c r="IX53" s="281"/>
      <c r="IY53" s="281"/>
      <c r="IZ53" s="281"/>
      <c r="JA53" s="281"/>
      <c r="JB53" s="281"/>
      <c r="JC53" s="281"/>
      <c r="JD53" s="281"/>
      <c r="JE53" s="281"/>
      <c r="JF53" s="281"/>
      <c r="JG53" s="282"/>
      <c r="JH53" s="281"/>
      <c r="JI53" s="281"/>
      <c r="JJ53" s="281"/>
      <c r="JK53" s="281"/>
      <c r="JL53" s="281"/>
      <c r="JM53" s="281"/>
      <c r="JN53" s="281"/>
      <c r="JO53" s="281"/>
      <c r="JP53" s="281"/>
      <c r="JQ53" s="281"/>
      <c r="JR53" s="281"/>
      <c r="JS53" s="281"/>
      <c r="JT53" s="282"/>
      <c r="JU53" s="281"/>
      <c r="JV53" s="281"/>
      <c r="JW53" s="281"/>
      <c r="JX53" s="281"/>
      <c r="JY53" s="281"/>
      <c r="JZ53" s="281"/>
      <c r="KA53" s="281"/>
      <c r="KB53" s="281"/>
      <c r="KC53" s="281"/>
      <c r="KD53" s="281"/>
      <c r="KE53" s="281"/>
      <c r="KF53" s="281"/>
      <c r="KG53" s="282"/>
      <c r="KH53" s="281"/>
      <c r="KI53" s="281"/>
      <c r="KJ53" s="281"/>
      <c r="KK53" s="281"/>
      <c r="KL53" s="281"/>
      <c r="KM53" s="281"/>
      <c r="KN53" s="281"/>
      <c r="KO53" s="281"/>
      <c r="KP53" s="281"/>
      <c r="KQ53" s="281"/>
      <c r="KR53" s="281"/>
      <c r="KS53" s="281"/>
      <c r="KT53" s="282"/>
      <c r="KU53" s="281"/>
      <c r="KV53" s="281"/>
      <c r="KW53" s="281"/>
      <c r="KX53" s="281"/>
      <c r="KY53" s="281"/>
      <c r="KZ53" s="281"/>
      <c r="LA53" s="281"/>
      <c r="LB53" s="281"/>
      <c r="LC53" s="281"/>
      <c r="LD53" s="281"/>
      <c r="LE53" s="281"/>
      <c r="LF53" s="281"/>
      <c r="LG53" s="282"/>
      <c r="LH53" s="281"/>
      <c r="LI53" s="281"/>
      <c r="LJ53" s="281"/>
      <c r="LK53" s="281"/>
      <c r="LL53" s="281"/>
      <c r="LM53" s="281"/>
      <c r="LN53" s="281"/>
      <c r="LO53" s="281"/>
      <c r="LP53" s="281"/>
      <c r="LQ53" s="281"/>
      <c r="LR53" s="281"/>
      <c r="LS53" s="281"/>
      <c r="LT53" s="282"/>
      <c r="LU53" s="281"/>
      <c r="LV53" s="281"/>
      <c r="LW53" s="281"/>
      <c r="LX53" s="281"/>
      <c r="LY53" s="281"/>
      <c r="LZ53" s="281"/>
      <c r="MA53" s="281"/>
      <c r="MB53" s="281"/>
      <c r="MC53" s="281"/>
      <c r="MD53" s="281"/>
      <c r="ME53" s="281"/>
      <c r="MF53" s="281"/>
      <c r="MG53" s="282"/>
      <c r="MH53" s="281"/>
      <c r="MI53" s="281"/>
      <c r="MJ53" s="281"/>
      <c r="MK53" s="281"/>
      <c r="ML53" s="281"/>
      <c r="MM53" s="281"/>
      <c r="MN53" s="281"/>
      <c r="MO53" s="281"/>
      <c r="MP53" s="281"/>
      <c r="MQ53" s="281"/>
      <c r="MR53" s="281"/>
      <c r="MS53" s="281"/>
      <c r="MT53" s="282"/>
      <c r="MU53" s="281"/>
      <c r="MV53" s="281"/>
      <c r="MW53" s="281"/>
      <c r="MX53" s="281"/>
      <c r="MY53" s="281"/>
      <c r="MZ53" s="281"/>
      <c r="NA53" s="281"/>
      <c r="NB53" s="281"/>
      <c r="NC53" s="281"/>
      <c r="ND53" s="281"/>
      <c r="NE53" s="281"/>
      <c r="NF53" s="281"/>
      <c r="NG53" s="282"/>
      <c r="NH53" s="281"/>
      <c r="NI53" s="281"/>
      <c r="NJ53" s="281"/>
      <c r="NK53" s="281"/>
      <c r="NL53" s="281"/>
      <c r="NM53" s="281"/>
      <c r="NN53" s="281"/>
      <c r="NO53" s="281"/>
      <c r="NP53" s="281"/>
      <c r="NQ53" s="281"/>
      <c r="NR53" s="281"/>
      <c r="NS53" s="281"/>
      <c r="NT53" s="282"/>
      <c r="NU53" s="281"/>
      <c r="NV53" s="281"/>
      <c r="NW53" s="281"/>
      <c r="NX53" s="281"/>
      <c r="NY53" s="281"/>
      <c r="NZ53" s="281"/>
      <c r="OA53" s="281"/>
      <c r="OB53" s="281"/>
      <c r="OC53" s="281"/>
      <c r="OD53" s="281"/>
      <c r="OE53" s="281"/>
      <c r="OF53" s="281"/>
      <c r="OG53" s="282"/>
      <c r="OH53" s="281"/>
      <c r="OI53" s="281"/>
      <c r="OJ53" s="281"/>
      <c r="OK53" s="281"/>
      <c r="OL53" s="281"/>
      <c r="OM53" s="281"/>
      <c r="ON53" s="281"/>
      <c r="OO53" s="281"/>
      <c r="OP53" s="281"/>
      <c r="OQ53" s="281"/>
      <c r="OR53" s="281"/>
      <c r="OS53" s="281"/>
      <c r="OT53" s="282"/>
      <c r="OU53" s="281"/>
      <c r="OV53" s="281"/>
      <c r="OW53" s="281"/>
      <c r="OX53" s="281"/>
      <c r="OY53" s="281"/>
      <c r="OZ53" s="281"/>
      <c r="PA53" s="281"/>
      <c r="PB53" s="281"/>
      <c r="PC53" s="281"/>
      <c r="PD53" s="281"/>
      <c r="PE53" s="281"/>
      <c r="PF53" s="281"/>
      <c r="PG53" s="282"/>
      <c r="PH53" s="281"/>
      <c r="PI53" s="281"/>
      <c r="PJ53" s="281"/>
      <c r="PK53" s="281"/>
      <c r="PL53" s="281"/>
      <c r="PM53" s="281"/>
      <c r="PN53" s="281"/>
      <c r="PO53" s="281"/>
      <c r="PP53" s="281"/>
      <c r="PQ53" s="281"/>
      <c r="PR53" s="281"/>
      <c r="PS53" s="281"/>
      <c r="PT53" s="282"/>
      <c r="PU53" s="281"/>
      <c r="PV53" s="281"/>
      <c r="PW53" s="281"/>
      <c r="PX53" s="281"/>
      <c r="PY53" s="281"/>
      <c r="PZ53" s="281"/>
      <c r="QA53" s="281"/>
      <c r="QB53" s="281"/>
      <c r="QC53" s="281"/>
      <c r="QD53" s="281"/>
      <c r="QE53" s="281"/>
      <c r="QF53" s="281"/>
      <c r="QG53" s="282"/>
      <c r="QH53" s="281"/>
      <c r="QI53" s="281"/>
      <c r="QJ53" s="281"/>
      <c r="QK53" s="281"/>
      <c r="QL53" s="281"/>
      <c r="QM53" s="281"/>
      <c r="QN53" s="281"/>
      <c r="QO53" s="281"/>
      <c r="QP53" s="281"/>
      <c r="QQ53" s="281"/>
      <c r="QR53" s="281"/>
      <c r="QS53" s="281"/>
      <c r="QT53" s="282"/>
      <c r="QU53" s="281"/>
      <c r="QV53" s="281"/>
      <c r="QW53" s="281"/>
      <c r="QX53" s="281"/>
      <c r="QY53" s="281"/>
      <c r="QZ53" s="281"/>
      <c r="RA53" s="281"/>
      <c r="RB53" s="281"/>
      <c r="RC53" s="281"/>
      <c r="RD53" s="281"/>
      <c r="RE53" s="281"/>
      <c r="RF53" s="281"/>
    </row>
    <row r="54" customFormat="false" ht="18" hidden="false" customHeight="true" outlineLevel="0" collapsed="false">
      <c r="B54" s="44" t="s">
        <v>64</v>
      </c>
      <c r="C54" s="6"/>
      <c r="E54" s="280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2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2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2"/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  <c r="BT54" s="282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2"/>
      <c r="CH54" s="281"/>
      <c r="CI54" s="281"/>
      <c r="CJ54" s="281"/>
      <c r="CK54" s="281"/>
      <c r="CL54" s="281"/>
      <c r="CM54" s="281"/>
      <c r="CN54" s="281"/>
      <c r="CO54" s="281"/>
      <c r="CP54" s="281"/>
      <c r="CQ54" s="281"/>
      <c r="CR54" s="281"/>
      <c r="CS54" s="281"/>
      <c r="CT54" s="282"/>
      <c r="CU54" s="281"/>
      <c r="CV54" s="281"/>
      <c r="CW54" s="281"/>
      <c r="CX54" s="281"/>
      <c r="CY54" s="281"/>
      <c r="CZ54" s="281"/>
      <c r="DA54" s="281"/>
      <c r="DB54" s="281"/>
      <c r="DC54" s="281"/>
      <c r="DD54" s="281"/>
      <c r="DE54" s="281"/>
      <c r="DF54" s="281"/>
      <c r="DG54" s="282"/>
      <c r="DH54" s="281"/>
      <c r="DI54" s="281"/>
      <c r="DJ54" s="281"/>
      <c r="DK54" s="281"/>
      <c r="DL54" s="281"/>
      <c r="DM54" s="281"/>
      <c r="DN54" s="281"/>
      <c r="DO54" s="281"/>
      <c r="DP54" s="281"/>
      <c r="DQ54" s="281"/>
      <c r="DR54" s="281"/>
      <c r="DS54" s="281"/>
      <c r="DT54" s="282"/>
      <c r="DU54" s="281"/>
      <c r="DV54" s="281"/>
      <c r="DW54" s="281"/>
      <c r="DX54" s="281"/>
      <c r="DY54" s="281"/>
      <c r="DZ54" s="281"/>
      <c r="EA54" s="281"/>
      <c r="EB54" s="281"/>
      <c r="EC54" s="281"/>
      <c r="ED54" s="281"/>
      <c r="EE54" s="281"/>
      <c r="EF54" s="281"/>
      <c r="EG54" s="282"/>
      <c r="EH54" s="281"/>
      <c r="EI54" s="281"/>
      <c r="EJ54" s="281"/>
      <c r="EK54" s="281"/>
      <c r="EL54" s="281"/>
      <c r="EM54" s="281"/>
      <c r="EN54" s="281"/>
      <c r="EO54" s="281"/>
      <c r="EP54" s="281"/>
      <c r="EQ54" s="281"/>
      <c r="ER54" s="281"/>
      <c r="ES54" s="281"/>
      <c r="ET54" s="282"/>
      <c r="EU54" s="281"/>
      <c r="EV54" s="281"/>
      <c r="EW54" s="281"/>
      <c r="EX54" s="281"/>
      <c r="EY54" s="281"/>
      <c r="EZ54" s="281"/>
      <c r="FA54" s="281"/>
      <c r="FB54" s="281"/>
      <c r="FC54" s="281"/>
      <c r="FD54" s="281"/>
      <c r="FE54" s="281"/>
      <c r="FF54" s="281"/>
      <c r="FG54" s="282"/>
      <c r="FH54" s="281"/>
      <c r="FI54" s="281"/>
      <c r="FJ54" s="281"/>
      <c r="FK54" s="281"/>
      <c r="FL54" s="281"/>
      <c r="FM54" s="281"/>
      <c r="FN54" s="281"/>
      <c r="FO54" s="281"/>
      <c r="FP54" s="281"/>
      <c r="FQ54" s="281"/>
      <c r="FR54" s="281"/>
      <c r="FS54" s="281"/>
      <c r="FT54" s="282"/>
      <c r="FU54" s="281"/>
      <c r="FV54" s="281"/>
      <c r="FW54" s="281"/>
      <c r="FX54" s="281"/>
      <c r="FY54" s="281"/>
      <c r="FZ54" s="281"/>
      <c r="GA54" s="281"/>
      <c r="GB54" s="281"/>
      <c r="GC54" s="281"/>
      <c r="GD54" s="281"/>
      <c r="GE54" s="281"/>
      <c r="GF54" s="281"/>
      <c r="GG54" s="282"/>
      <c r="GH54" s="281"/>
      <c r="GI54" s="281"/>
      <c r="GJ54" s="281"/>
      <c r="GK54" s="281"/>
      <c r="GL54" s="281"/>
      <c r="GM54" s="281"/>
      <c r="GN54" s="281"/>
      <c r="GO54" s="281"/>
      <c r="GP54" s="281"/>
      <c r="GQ54" s="281"/>
      <c r="GR54" s="281"/>
      <c r="GS54" s="281"/>
      <c r="GT54" s="282"/>
      <c r="GU54" s="281"/>
      <c r="GV54" s="281"/>
      <c r="GW54" s="281"/>
      <c r="GX54" s="281"/>
      <c r="GY54" s="281"/>
      <c r="GZ54" s="281"/>
      <c r="HA54" s="281"/>
      <c r="HB54" s="281"/>
      <c r="HC54" s="281"/>
      <c r="HD54" s="281"/>
      <c r="HE54" s="281"/>
      <c r="HF54" s="281"/>
      <c r="HG54" s="282"/>
      <c r="HH54" s="281"/>
      <c r="HI54" s="281"/>
      <c r="HJ54" s="281"/>
      <c r="HK54" s="281"/>
      <c r="HL54" s="281"/>
      <c r="HM54" s="281"/>
      <c r="HN54" s="281"/>
      <c r="HO54" s="281"/>
      <c r="HP54" s="281"/>
      <c r="HQ54" s="281"/>
      <c r="HR54" s="281"/>
      <c r="HS54" s="281"/>
      <c r="HT54" s="282"/>
      <c r="HU54" s="281"/>
      <c r="HV54" s="281"/>
      <c r="HW54" s="281"/>
      <c r="HX54" s="281"/>
      <c r="HY54" s="281"/>
      <c r="HZ54" s="281"/>
      <c r="IA54" s="281"/>
      <c r="IB54" s="281"/>
      <c r="IC54" s="281"/>
      <c r="ID54" s="281"/>
      <c r="IE54" s="281"/>
      <c r="IF54" s="281"/>
      <c r="IG54" s="282"/>
      <c r="IH54" s="281"/>
      <c r="II54" s="281"/>
      <c r="IJ54" s="281"/>
      <c r="IK54" s="281"/>
      <c r="IL54" s="281"/>
      <c r="IM54" s="281"/>
      <c r="IN54" s="281"/>
      <c r="IO54" s="281"/>
      <c r="IP54" s="281"/>
      <c r="IQ54" s="281"/>
      <c r="IR54" s="281"/>
      <c r="IS54" s="281"/>
      <c r="IT54" s="282"/>
      <c r="IU54" s="281"/>
      <c r="IV54" s="281"/>
      <c r="IW54" s="281"/>
      <c r="IX54" s="281"/>
      <c r="IY54" s="281"/>
      <c r="IZ54" s="281"/>
      <c r="JA54" s="281"/>
      <c r="JB54" s="281"/>
      <c r="JC54" s="281"/>
      <c r="JD54" s="281"/>
      <c r="JE54" s="281"/>
      <c r="JF54" s="281"/>
      <c r="JG54" s="282"/>
      <c r="JH54" s="281"/>
      <c r="JI54" s="281"/>
      <c r="JJ54" s="281"/>
      <c r="JK54" s="281"/>
      <c r="JL54" s="281"/>
      <c r="JM54" s="281"/>
      <c r="JN54" s="281"/>
      <c r="JO54" s="281"/>
      <c r="JP54" s="281"/>
      <c r="JQ54" s="281"/>
      <c r="JR54" s="281"/>
      <c r="JS54" s="281"/>
      <c r="JT54" s="282"/>
      <c r="JU54" s="281"/>
      <c r="JV54" s="281"/>
      <c r="JW54" s="281"/>
      <c r="JX54" s="281"/>
      <c r="JY54" s="281"/>
      <c r="JZ54" s="281"/>
      <c r="KA54" s="281"/>
      <c r="KB54" s="281"/>
      <c r="KC54" s="281"/>
      <c r="KD54" s="281"/>
      <c r="KE54" s="281"/>
      <c r="KF54" s="281"/>
      <c r="KG54" s="282"/>
      <c r="KH54" s="281"/>
      <c r="KI54" s="281"/>
      <c r="KJ54" s="281"/>
      <c r="KK54" s="281"/>
      <c r="KL54" s="281"/>
      <c r="KM54" s="281"/>
      <c r="KN54" s="281"/>
      <c r="KO54" s="281"/>
      <c r="KP54" s="281"/>
      <c r="KQ54" s="281"/>
      <c r="KR54" s="281"/>
      <c r="KS54" s="281"/>
      <c r="KT54" s="282"/>
      <c r="KU54" s="281"/>
      <c r="KV54" s="281"/>
      <c r="KW54" s="281"/>
      <c r="KX54" s="281"/>
      <c r="KY54" s="281"/>
      <c r="KZ54" s="281"/>
      <c r="LA54" s="281"/>
      <c r="LB54" s="281"/>
      <c r="LC54" s="281"/>
      <c r="LD54" s="281"/>
      <c r="LE54" s="281"/>
      <c r="LF54" s="281"/>
      <c r="LG54" s="282"/>
      <c r="LH54" s="281"/>
      <c r="LI54" s="281"/>
      <c r="LJ54" s="281"/>
      <c r="LK54" s="281"/>
      <c r="LL54" s="281"/>
      <c r="LM54" s="281"/>
      <c r="LN54" s="281"/>
      <c r="LO54" s="281"/>
      <c r="LP54" s="281"/>
      <c r="LQ54" s="281"/>
      <c r="LR54" s="281"/>
      <c r="LS54" s="281"/>
      <c r="LT54" s="282"/>
      <c r="LU54" s="281"/>
      <c r="LV54" s="281"/>
      <c r="LW54" s="281"/>
      <c r="LX54" s="281"/>
      <c r="LY54" s="281"/>
      <c r="LZ54" s="281"/>
      <c r="MA54" s="281"/>
      <c r="MB54" s="281"/>
      <c r="MC54" s="281"/>
      <c r="MD54" s="281"/>
      <c r="ME54" s="281"/>
      <c r="MF54" s="281"/>
      <c r="MG54" s="282"/>
      <c r="MH54" s="281"/>
      <c r="MI54" s="281"/>
      <c r="MJ54" s="281"/>
      <c r="MK54" s="281"/>
      <c r="ML54" s="281"/>
      <c r="MM54" s="281"/>
      <c r="MN54" s="281"/>
      <c r="MO54" s="281"/>
      <c r="MP54" s="281"/>
      <c r="MQ54" s="281"/>
      <c r="MR54" s="281"/>
      <c r="MS54" s="281"/>
      <c r="MT54" s="282"/>
      <c r="MU54" s="281"/>
      <c r="MV54" s="281"/>
      <c r="MW54" s="281"/>
      <c r="MX54" s="281"/>
      <c r="MY54" s="281"/>
      <c r="MZ54" s="281"/>
      <c r="NA54" s="281"/>
      <c r="NB54" s="281"/>
      <c r="NC54" s="281"/>
      <c r="ND54" s="281"/>
      <c r="NE54" s="281"/>
      <c r="NF54" s="281"/>
      <c r="NG54" s="282"/>
      <c r="NH54" s="281"/>
      <c r="NI54" s="281"/>
      <c r="NJ54" s="281"/>
      <c r="NK54" s="281"/>
      <c r="NL54" s="281"/>
      <c r="NM54" s="281"/>
      <c r="NN54" s="281"/>
      <c r="NO54" s="281"/>
      <c r="NP54" s="281"/>
      <c r="NQ54" s="281"/>
      <c r="NR54" s="281"/>
      <c r="NS54" s="281"/>
      <c r="NT54" s="282"/>
      <c r="NU54" s="281"/>
      <c r="NV54" s="281"/>
      <c r="NW54" s="281"/>
      <c r="NX54" s="281"/>
      <c r="NY54" s="281"/>
      <c r="NZ54" s="281"/>
      <c r="OA54" s="281"/>
      <c r="OB54" s="281"/>
      <c r="OC54" s="281"/>
      <c r="OD54" s="281"/>
      <c r="OE54" s="281"/>
      <c r="OF54" s="281"/>
      <c r="OG54" s="282"/>
      <c r="OH54" s="281"/>
      <c r="OI54" s="281"/>
      <c r="OJ54" s="281"/>
      <c r="OK54" s="281"/>
      <c r="OL54" s="281"/>
      <c r="OM54" s="281"/>
      <c r="ON54" s="281"/>
      <c r="OO54" s="281"/>
      <c r="OP54" s="281"/>
      <c r="OQ54" s="281"/>
      <c r="OR54" s="281"/>
      <c r="OS54" s="281"/>
      <c r="OT54" s="282"/>
      <c r="OU54" s="281"/>
      <c r="OV54" s="281"/>
      <c r="OW54" s="281"/>
      <c r="OX54" s="281"/>
      <c r="OY54" s="281"/>
      <c r="OZ54" s="281"/>
      <c r="PA54" s="281"/>
      <c r="PB54" s="281"/>
      <c r="PC54" s="281"/>
      <c r="PD54" s="281"/>
      <c r="PE54" s="281"/>
      <c r="PF54" s="281"/>
      <c r="PG54" s="282"/>
      <c r="PH54" s="281"/>
      <c r="PI54" s="281"/>
      <c r="PJ54" s="281"/>
      <c r="PK54" s="281"/>
      <c r="PL54" s="281"/>
      <c r="PM54" s="281"/>
      <c r="PN54" s="281"/>
      <c r="PO54" s="281"/>
      <c r="PP54" s="281"/>
      <c r="PQ54" s="281"/>
      <c r="PR54" s="281"/>
      <c r="PS54" s="281"/>
      <c r="PT54" s="282"/>
      <c r="PU54" s="281"/>
      <c r="PV54" s="281"/>
      <c r="PW54" s="281"/>
      <c r="PX54" s="281"/>
      <c r="PY54" s="281"/>
      <c r="PZ54" s="281"/>
      <c r="QA54" s="281"/>
      <c r="QB54" s="281"/>
      <c r="QC54" s="281"/>
      <c r="QD54" s="281"/>
      <c r="QE54" s="281"/>
      <c r="QF54" s="281"/>
      <c r="QG54" s="282"/>
      <c r="QH54" s="281"/>
      <c r="QI54" s="281"/>
      <c r="QJ54" s="281"/>
      <c r="QK54" s="281"/>
      <c r="QL54" s="281"/>
      <c r="QM54" s="281"/>
      <c r="QN54" s="281"/>
      <c r="QO54" s="281"/>
      <c r="QP54" s="281"/>
      <c r="QQ54" s="281"/>
      <c r="QR54" s="281"/>
      <c r="QS54" s="281"/>
      <c r="QT54" s="282"/>
      <c r="QU54" s="281"/>
      <c r="QV54" s="281"/>
      <c r="QW54" s="281"/>
      <c r="QX54" s="281"/>
      <c r="QY54" s="281"/>
      <c r="QZ54" s="281"/>
      <c r="RA54" s="281"/>
      <c r="RB54" s="281"/>
      <c r="RC54" s="281"/>
      <c r="RD54" s="281"/>
      <c r="RE54" s="281"/>
      <c r="RF54" s="281"/>
    </row>
    <row r="55" customFormat="false" ht="18" hidden="false" customHeight="true" outlineLevel="0" collapsed="false">
      <c r="B55" s="44"/>
      <c r="C55" s="6"/>
      <c r="E55" s="280"/>
    </row>
    <row r="56" customFormat="false" ht="18" hidden="false" customHeight="true" outlineLevel="0" collapsed="false">
      <c r="A56" s="44"/>
      <c r="B56" s="199" t="s">
        <v>266</v>
      </c>
      <c r="C56" s="200"/>
      <c r="D56" s="200"/>
      <c r="E56" s="198"/>
      <c r="F56" s="198"/>
      <c r="G56" s="198"/>
      <c r="H56" s="198"/>
      <c r="I56" s="198" t="n">
        <f aca="false">H56+1</f>
        <v>1</v>
      </c>
      <c r="J56" s="198" t="n">
        <f aca="false">I56+1</f>
        <v>2</v>
      </c>
      <c r="K56" s="198" t="n">
        <f aca="false">J56+1</f>
        <v>3</v>
      </c>
      <c r="L56" s="198" t="n">
        <f aca="false">K56+1</f>
        <v>4</v>
      </c>
      <c r="M56" s="198" t="n">
        <f aca="false">L56+1</f>
        <v>5</v>
      </c>
      <c r="N56" s="198" t="n">
        <f aca="false">M56+1</f>
        <v>6</v>
      </c>
      <c r="O56" s="198" t="n">
        <f aca="false">N56+1</f>
        <v>7</v>
      </c>
      <c r="P56" s="198" t="n">
        <f aca="false">O56+1</f>
        <v>8</v>
      </c>
      <c r="Q56" s="198" t="n">
        <f aca="false">P56+1</f>
        <v>9</v>
      </c>
      <c r="R56" s="198" t="n">
        <f aca="false">Q56+1</f>
        <v>10</v>
      </c>
      <c r="S56" s="198" t="n">
        <f aca="false">R56+1</f>
        <v>11</v>
      </c>
      <c r="T56" s="198" t="n">
        <f aca="false">S56+1</f>
        <v>12</v>
      </c>
      <c r="U56" s="198" t="n">
        <f aca="false">T56+1</f>
        <v>13</v>
      </c>
      <c r="V56" s="198" t="n">
        <f aca="false">U56+1</f>
        <v>14</v>
      </c>
      <c r="W56" s="198" t="n">
        <f aca="false">V56+1</f>
        <v>15</v>
      </c>
      <c r="X56" s="198" t="n">
        <f aca="false">W56+1</f>
        <v>16</v>
      </c>
      <c r="Y56" s="198" t="n">
        <f aca="false">X56+1</f>
        <v>17</v>
      </c>
      <c r="Z56" s="198" t="n">
        <f aca="false">Y56+1</f>
        <v>18</v>
      </c>
      <c r="AA56" s="198" t="n">
        <f aca="false">Z56+1</f>
        <v>19</v>
      </c>
      <c r="AB56" s="198" t="n">
        <f aca="false">AA56+1</f>
        <v>20</v>
      </c>
      <c r="AC56" s="198" t="n">
        <f aca="false">AB56+1</f>
        <v>21</v>
      </c>
      <c r="AD56" s="198" t="n">
        <f aca="false">AC56+1</f>
        <v>22</v>
      </c>
      <c r="AE56" s="198" t="n">
        <f aca="false">AD56+1</f>
        <v>23</v>
      </c>
      <c r="AF56" s="198" t="n">
        <f aca="false">AE56+1</f>
        <v>24</v>
      </c>
      <c r="AG56" s="198" t="n">
        <f aca="false">AF56+1</f>
        <v>25</v>
      </c>
      <c r="AH56" s="198" t="n">
        <f aca="false">AG56+1</f>
        <v>26</v>
      </c>
      <c r="AI56" s="198" t="n">
        <f aca="false">AH56+1</f>
        <v>27</v>
      </c>
      <c r="AJ56" s="198" t="n">
        <f aca="false">AI56+1</f>
        <v>28</v>
      </c>
      <c r="AK56" s="198" t="n">
        <f aca="false">AJ56+1</f>
        <v>29</v>
      </c>
      <c r="AL56" s="198" t="n">
        <f aca="false">AK56+1</f>
        <v>30</v>
      </c>
      <c r="AM56" s="198" t="n">
        <f aca="false">AL56+1</f>
        <v>31</v>
      </c>
      <c r="AN56" s="198" t="n">
        <f aca="false">AM56+1</f>
        <v>32</v>
      </c>
      <c r="AO56" s="198" t="n">
        <f aca="false">AN56+1</f>
        <v>33</v>
      </c>
      <c r="AP56" s="198" t="n">
        <f aca="false">AO56+1</f>
        <v>34</v>
      </c>
      <c r="AQ56" s="198" t="n">
        <f aca="false">AP56+1</f>
        <v>35</v>
      </c>
      <c r="AR56" s="198" t="n">
        <f aca="false">AQ56+1</f>
        <v>36</v>
      </c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4"/>
      <c r="KE56" s="44"/>
      <c r="KF56" s="44"/>
      <c r="KG56" s="44"/>
      <c r="KH56" s="44"/>
      <c r="KI56" s="44"/>
      <c r="KJ56" s="44"/>
      <c r="KK56" s="44"/>
      <c r="KL56" s="44"/>
      <c r="KM56" s="44"/>
      <c r="KN56" s="44"/>
      <c r="KO56" s="44"/>
      <c r="KP56" s="44"/>
      <c r="KQ56" s="44"/>
      <c r="KR56" s="44"/>
      <c r="KS56" s="44"/>
      <c r="KT56" s="44"/>
      <c r="KU56" s="44"/>
      <c r="KV56" s="44"/>
      <c r="KW56" s="44"/>
      <c r="KX56" s="44"/>
      <c r="KY56" s="44"/>
      <c r="KZ56" s="44"/>
      <c r="LA56" s="44"/>
      <c r="LB56" s="44"/>
      <c r="LC56" s="44"/>
      <c r="LD56" s="44"/>
      <c r="LE56" s="44"/>
      <c r="LF56" s="44"/>
      <c r="LG56" s="44"/>
      <c r="LH56" s="44"/>
      <c r="LI56" s="44"/>
      <c r="LJ56" s="44"/>
      <c r="LK56" s="44"/>
      <c r="LL56" s="44"/>
      <c r="LM56" s="44"/>
      <c r="LN56" s="44"/>
      <c r="LO56" s="44"/>
      <c r="LP56" s="44"/>
      <c r="LQ56" s="44"/>
      <c r="LR56" s="44"/>
      <c r="LS56" s="44"/>
      <c r="LT56" s="44"/>
      <c r="LU56" s="44"/>
      <c r="LV56" s="44"/>
      <c r="LW56" s="44"/>
      <c r="LX56" s="44"/>
      <c r="LY56" s="44"/>
      <c r="LZ56" s="44"/>
      <c r="MA56" s="44"/>
      <c r="MB56" s="44"/>
      <c r="MC56" s="44"/>
      <c r="MD56" s="44"/>
      <c r="ME56" s="44"/>
      <c r="MF56" s="44"/>
      <c r="MG56" s="44"/>
      <c r="MH56" s="44"/>
      <c r="MI56" s="44"/>
      <c r="MJ56" s="44"/>
      <c r="MK56" s="44"/>
      <c r="ML56" s="44"/>
      <c r="MM56" s="44"/>
      <c r="MN56" s="44"/>
      <c r="MO56" s="44"/>
      <c r="MP56" s="44"/>
      <c r="MQ56" s="44"/>
      <c r="MR56" s="44"/>
      <c r="MS56" s="44"/>
      <c r="MT56" s="44"/>
      <c r="MU56" s="44"/>
      <c r="MV56" s="44"/>
      <c r="MW56" s="44"/>
      <c r="MX56" s="44"/>
      <c r="MY56" s="44"/>
      <c r="MZ56" s="44"/>
      <c r="NA56" s="44"/>
      <c r="NB56" s="44"/>
      <c r="NC56" s="44"/>
      <c r="ND56" s="44"/>
      <c r="NE56" s="44"/>
      <c r="NF56" s="44"/>
      <c r="NG56" s="44"/>
      <c r="NH56" s="44"/>
      <c r="NI56" s="44"/>
      <c r="NJ56" s="44"/>
      <c r="NK56" s="44"/>
      <c r="NL56" s="44"/>
      <c r="NM56" s="44"/>
      <c r="NN56" s="44"/>
      <c r="NO56" s="44"/>
      <c r="NP56" s="44"/>
      <c r="NQ56" s="44"/>
      <c r="NR56" s="44"/>
      <c r="NS56" s="44"/>
      <c r="NT56" s="44"/>
      <c r="NU56" s="44"/>
      <c r="NV56" s="44"/>
      <c r="NW56" s="44"/>
      <c r="NX56" s="44"/>
      <c r="NY56" s="44"/>
      <c r="NZ56" s="44"/>
      <c r="OA56" s="44"/>
      <c r="OB56" s="44"/>
      <c r="OC56" s="44"/>
      <c r="OD56" s="44"/>
      <c r="OE56" s="44"/>
      <c r="OF56" s="44"/>
      <c r="OG56" s="44"/>
      <c r="OH56" s="44"/>
      <c r="OI56" s="44"/>
      <c r="OJ56" s="44"/>
      <c r="OK56" s="44"/>
      <c r="OL56" s="44"/>
      <c r="OM56" s="44"/>
      <c r="ON56" s="44"/>
      <c r="OO56" s="44"/>
      <c r="OP56" s="44"/>
      <c r="OQ56" s="44"/>
      <c r="OR56" s="44"/>
      <c r="OS56" s="44"/>
      <c r="OT56" s="44"/>
      <c r="OU56" s="44"/>
      <c r="OV56" s="44"/>
      <c r="OW56" s="44"/>
      <c r="OX56" s="44"/>
      <c r="OY56" s="44"/>
      <c r="OZ56" s="44"/>
      <c r="PA56" s="44"/>
      <c r="PB56" s="44"/>
      <c r="PC56" s="44"/>
      <c r="PD56" s="44"/>
      <c r="PE56" s="44"/>
      <c r="PF56" s="44"/>
      <c r="PG56" s="44"/>
      <c r="PH56" s="44"/>
      <c r="PI56" s="44"/>
      <c r="PJ56" s="44"/>
      <c r="PK56" s="44"/>
      <c r="PL56" s="44"/>
      <c r="PM56" s="44"/>
      <c r="PN56" s="44"/>
      <c r="PO56" s="44"/>
      <c r="PP56" s="44"/>
      <c r="PQ56" s="44"/>
      <c r="PR56" s="44"/>
      <c r="PS56" s="44"/>
      <c r="PT56" s="44"/>
      <c r="PU56" s="44"/>
      <c r="PV56" s="44"/>
      <c r="PW56" s="44"/>
      <c r="PX56" s="44"/>
      <c r="PY56" s="44"/>
      <c r="PZ56" s="44"/>
      <c r="QA56" s="44"/>
      <c r="QB56" s="44"/>
      <c r="QC56" s="44"/>
      <c r="QD56" s="44"/>
      <c r="QE56" s="44"/>
      <c r="QF56" s="44"/>
      <c r="QG56" s="44"/>
      <c r="QH56" s="44"/>
      <c r="QI56" s="44"/>
      <c r="QJ56" s="44"/>
      <c r="QK56" s="44"/>
      <c r="QL56" s="44"/>
      <c r="QM56" s="44"/>
      <c r="QN56" s="44"/>
      <c r="QO56" s="44"/>
      <c r="QP56" s="44"/>
      <c r="QQ56" s="44"/>
      <c r="QR56" s="44"/>
      <c r="QS56" s="44"/>
      <c r="QT56" s="44"/>
      <c r="QU56" s="44"/>
      <c r="QV56" s="44"/>
      <c r="QW56" s="44"/>
      <c r="QX56" s="44"/>
      <c r="QY56" s="44"/>
      <c r="QZ56" s="44"/>
      <c r="RA56" s="44"/>
      <c r="RB56" s="44"/>
      <c r="RC56" s="44"/>
      <c r="RD56" s="44"/>
      <c r="RE56" s="44"/>
      <c r="RF56" s="44"/>
      <c r="RG56" s="44"/>
    </row>
    <row r="57" customFormat="false" ht="15.75" hidden="false" customHeight="true" outlineLevel="0" collapsed="false">
      <c r="A57" s="44"/>
      <c r="B57" s="199" t="s">
        <v>208</v>
      </c>
      <c r="C57" s="199"/>
      <c r="D57" s="200"/>
      <c r="E57" s="198"/>
      <c r="F57" s="198"/>
      <c r="G57" s="198"/>
      <c r="H57" s="201"/>
      <c r="I57" s="201" t="n">
        <v>0</v>
      </c>
      <c r="J57" s="201" t="n">
        <f aca="false">I57+1</f>
        <v>1</v>
      </c>
      <c r="K57" s="201" t="n">
        <f aca="false">J57+1</f>
        <v>2</v>
      </c>
      <c r="L57" s="201" t="n">
        <f aca="false">K57+1</f>
        <v>3</v>
      </c>
      <c r="M57" s="201" t="n">
        <f aca="false">L57+1</f>
        <v>4</v>
      </c>
      <c r="N57" s="201" t="n">
        <f aca="false">M57+1</f>
        <v>5</v>
      </c>
      <c r="O57" s="201" t="n">
        <f aca="false">N57+1</f>
        <v>6</v>
      </c>
      <c r="P57" s="201" t="n">
        <f aca="false">O57+1</f>
        <v>7</v>
      </c>
      <c r="Q57" s="201" t="n">
        <f aca="false">P57+1</f>
        <v>8</v>
      </c>
      <c r="R57" s="201" t="n">
        <f aca="false">Q57+1</f>
        <v>9</v>
      </c>
      <c r="S57" s="201" t="n">
        <f aca="false">R57+1</f>
        <v>10</v>
      </c>
      <c r="T57" s="201" t="n">
        <f aca="false">S57+1</f>
        <v>11</v>
      </c>
      <c r="U57" s="201" t="n">
        <f aca="false">T57+1</f>
        <v>12</v>
      </c>
      <c r="V57" s="201" t="n">
        <f aca="false">U57+1</f>
        <v>13</v>
      </c>
      <c r="W57" s="201" t="n">
        <f aca="false">V57+1</f>
        <v>14</v>
      </c>
      <c r="X57" s="201" t="n">
        <f aca="false">W57+1</f>
        <v>15</v>
      </c>
      <c r="Y57" s="201" t="n">
        <f aca="false">X57+1</f>
        <v>16</v>
      </c>
      <c r="Z57" s="201" t="n">
        <f aca="false">Y57+1</f>
        <v>17</v>
      </c>
      <c r="AA57" s="201" t="n">
        <f aca="false">Z57+1</f>
        <v>18</v>
      </c>
      <c r="AB57" s="201" t="n">
        <f aca="false">AA57+1</f>
        <v>19</v>
      </c>
      <c r="AC57" s="201" t="n">
        <f aca="false">AB57+1</f>
        <v>20</v>
      </c>
      <c r="AD57" s="201" t="n">
        <f aca="false">AC57+1</f>
        <v>21</v>
      </c>
      <c r="AE57" s="201" t="n">
        <f aca="false">AD57+1</f>
        <v>22</v>
      </c>
      <c r="AF57" s="201" t="n">
        <f aca="false">AE57+1</f>
        <v>23</v>
      </c>
      <c r="AG57" s="201" t="n">
        <f aca="false">AF57+1</f>
        <v>24</v>
      </c>
      <c r="AH57" s="201" t="n">
        <f aca="false">AG57+1</f>
        <v>25</v>
      </c>
      <c r="AI57" s="201" t="n">
        <f aca="false">AH57+1</f>
        <v>26</v>
      </c>
      <c r="AJ57" s="201" t="n">
        <f aca="false">AI57+1</f>
        <v>27</v>
      </c>
      <c r="AK57" s="201" t="n">
        <f aca="false">AJ57+1</f>
        <v>28</v>
      </c>
      <c r="AL57" s="201" t="n">
        <f aca="false">AK57+1</f>
        <v>29</v>
      </c>
      <c r="AM57" s="201" t="n">
        <f aca="false">AL57+1</f>
        <v>30</v>
      </c>
      <c r="AN57" s="201" t="n">
        <f aca="false">AM57+1</f>
        <v>31</v>
      </c>
      <c r="AO57" s="201" t="n">
        <f aca="false">AN57+1</f>
        <v>32</v>
      </c>
      <c r="AP57" s="201" t="n">
        <f aca="false">AO57+1</f>
        <v>33</v>
      </c>
      <c r="AQ57" s="201" t="n">
        <f aca="false">AP57+1</f>
        <v>34</v>
      </c>
      <c r="AR57" s="201" t="n">
        <f aca="false">AQ57+1</f>
        <v>35</v>
      </c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4"/>
      <c r="MI57" s="44"/>
      <c r="MJ57" s="44"/>
      <c r="MK57" s="44"/>
      <c r="ML57" s="44"/>
      <c r="MM57" s="44"/>
      <c r="MN57" s="44"/>
      <c r="MO57" s="44"/>
      <c r="MP57" s="44"/>
      <c r="MQ57" s="44"/>
      <c r="MR57" s="44"/>
      <c r="MS57" s="44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  <c r="NL57" s="44"/>
      <c r="NM57" s="44"/>
      <c r="NN57" s="44"/>
      <c r="NO57" s="44"/>
      <c r="NP57" s="44"/>
      <c r="NQ57" s="44"/>
      <c r="NR57" s="44"/>
      <c r="NS57" s="44"/>
      <c r="NT57" s="44"/>
      <c r="NU57" s="44"/>
      <c r="NV57" s="44"/>
      <c r="NW57" s="44"/>
      <c r="NX57" s="44"/>
      <c r="NY57" s="44"/>
      <c r="NZ57" s="44"/>
      <c r="OA57" s="44"/>
      <c r="OB57" s="44"/>
      <c r="OC57" s="44"/>
      <c r="OD57" s="44"/>
      <c r="OE57" s="44"/>
      <c r="OF57" s="44"/>
      <c r="OG57" s="44"/>
      <c r="OH57" s="44"/>
      <c r="OI57" s="44"/>
      <c r="OJ57" s="44"/>
      <c r="OK57" s="44"/>
      <c r="OL57" s="44"/>
      <c r="OM57" s="44"/>
      <c r="ON57" s="44"/>
      <c r="OO57" s="44"/>
      <c r="OP57" s="44"/>
      <c r="OQ57" s="44"/>
      <c r="OR57" s="44"/>
      <c r="OS57" s="44"/>
      <c r="OT57" s="44"/>
      <c r="OU57" s="44"/>
      <c r="OV57" s="44"/>
      <c r="OW57" s="44"/>
      <c r="OX57" s="44"/>
      <c r="OY57" s="44"/>
      <c r="OZ57" s="44"/>
      <c r="PA57" s="44"/>
      <c r="PB57" s="44"/>
      <c r="PC57" s="44"/>
      <c r="PD57" s="44"/>
      <c r="PE57" s="44"/>
      <c r="PF57" s="44"/>
      <c r="PG57" s="44"/>
      <c r="PH57" s="44"/>
      <c r="PI57" s="44"/>
      <c r="PJ57" s="44"/>
      <c r="PK57" s="44"/>
      <c r="PL57" s="44"/>
      <c r="PM57" s="44"/>
      <c r="PN57" s="44"/>
      <c r="PO57" s="44"/>
      <c r="PP57" s="44"/>
      <c r="PQ57" s="44"/>
      <c r="PR57" s="44"/>
      <c r="PS57" s="44"/>
      <c r="PT57" s="44"/>
      <c r="PU57" s="44"/>
      <c r="PV57" s="44"/>
      <c r="PW57" s="44"/>
      <c r="PX57" s="44"/>
      <c r="PY57" s="44"/>
      <c r="PZ57" s="44"/>
      <c r="QA57" s="44"/>
      <c r="QB57" s="44"/>
      <c r="QC57" s="44"/>
      <c r="QD57" s="44"/>
      <c r="QE57" s="44"/>
      <c r="QF57" s="44"/>
      <c r="QG57" s="44"/>
      <c r="QH57" s="44"/>
      <c r="QI57" s="44"/>
      <c r="QJ57" s="44"/>
      <c r="QK57" s="44"/>
      <c r="QL57" s="44"/>
      <c r="QM57" s="44"/>
      <c r="QN57" s="44"/>
      <c r="QO57" s="44"/>
      <c r="QP57" s="44"/>
      <c r="QQ57" s="44"/>
      <c r="QR57" s="44"/>
      <c r="QS57" s="44"/>
      <c r="QT57" s="44"/>
      <c r="QU57" s="44"/>
      <c r="QV57" s="44"/>
      <c r="QW57" s="44"/>
      <c r="QX57" s="44"/>
      <c r="QY57" s="44"/>
      <c r="QZ57" s="44"/>
      <c r="RA57" s="44"/>
      <c r="RB57" s="44"/>
      <c r="RC57" s="44"/>
      <c r="RD57" s="44"/>
      <c r="RE57" s="44"/>
      <c r="RF57" s="44"/>
      <c r="RG57" s="44"/>
    </row>
    <row r="58" customFormat="false" ht="12.75" hidden="false" customHeight="true" outlineLevel="0" collapsed="false">
      <c r="E58" s="6"/>
      <c r="F58" s="6"/>
      <c r="H58" s="283"/>
      <c r="I58" s="6"/>
      <c r="J58" s="6"/>
    </row>
    <row r="59" customFormat="false" ht="17.25" hidden="false" customHeight="true" outlineLevel="0" collapsed="false">
      <c r="A59" s="284"/>
      <c r="B59" s="285" t="str">
        <f aca="false">E28</f>
        <v>BNDES</v>
      </c>
      <c r="C59" s="284"/>
      <c r="D59" s="286"/>
      <c r="E59" s="284"/>
      <c r="F59" s="287"/>
      <c r="G59" s="284"/>
      <c r="H59" s="287" t="n">
        <f aca="false">IF('Painel  de Controle'!$E$28="Real",(1+H18)/(1+H19)-1+$E$33+$E$34,H18+$E$33+$E$34)</f>
        <v>0.08330776606</v>
      </c>
      <c r="I59" s="287" t="n">
        <f aca="false">IF('Painel  de Controle'!$E$28="Real",(1+I18)/(1+I19)-1+$E$33+$E$34,I18+$E$33+$E$34)</f>
        <v>0.08350269438</v>
      </c>
      <c r="J59" s="287" t="n">
        <f aca="false">IF('Painel  de Controle'!$E$28="Real",(1+J18)/(1+J19)-1+$E$33+$E$34,J18+$E$33+$E$34)</f>
        <v>0.08366795367</v>
      </c>
      <c r="K59" s="287" t="n">
        <f aca="false">IF('Painel  de Controle'!$E$28="Real",(1+K18)/(1+K19)-1+$E$33+$E$34,K18+$E$33+$E$34)</f>
        <v>0.08371980676</v>
      </c>
      <c r="L59" s="287" t="n">
        <f aca="false">IF('Painel  de Controle'!$E$28="Real",(1+L18)/(1+L19)-1+$E$33+$E$34,L18+$E$33+$E$34)</f>
        <v>0.08371980676</v>
      </c>
      <c r="M59" s="287" t="n">
        <f aca="false">IF('Painel  de Controle'!$E$28="Real",(1+M18)/(1+M19)-1+$E$33+$E$34,M18+$E$33+$E$34)</f>
        <v>0.08371980676</v>
      </c>
      <c r="N59" s="287" t="n">
        <f aca="false">IF('Painel  de Controle'!$E$28="Real",(1+N18)/(1+N19)-1+$E$33+$E$34,N18+$E$33+$E$34)</f>
        <v>0.08371980676</v>
      </c>
      <c r="O59" s="287" t="n">
        <f aca="false">IF('Painel  de Controle'!$E$28="Real",(1+O18)/(1+O19)-1+$E$33+$E$34,O18+$E$33+$E$34)</f>
        <v>0.08371980676</v>
      </c>
      <c r="P59" s="287" t="n">
        <f aca="false">IF('Painel  de Controle'!$E$28="Real",(1+P18)/(1+P19)-1+$E$33+$E$34,P18+$E$33+$E$34)</f>
        <v>0.08371980676</v>
      </c>
      <c r="Q59" s="287" t="n">
        <f aca="false">IF('Painel  de Controle'!$E$28="Real",(1+Q18)/(1+Q19)-1+$E$33+$E$34,Q18+$E$33+$E$34)</f>
        <v>0.08371980676</v>
      </c>
      <c r="R59" s="287" t="n">
        <f aca="false">IF('Painel  de Controle'!$E$28="Real",(1+R18)/(1+R19)-1+$E$33+$E$34,R18+$E$33+$E$34)</f>
        <v>0.08371980676</v>
      </c>
      <c r="S59" s="287" t="n">
        <f aca="false">IF('Painel  de Controle'!$E$28="Real",(1+S18)/(1+S19)-1+$E$33+$E$34,S18+$E$33+$E$34)</f>
        <v>0.08371980676</v>
      </c>
      <c r="T59" s="287" t="n">
        <f aca="false">IF('Painel  de Controle'!$E$28="Real",(1+T18)/(1+T19)-1+$E$33+$E$34,T18+$E$33+$E$34)</f>
        <v>0.08371980676</v>
      </c>
      <c r="U59" s="287" t="n">
        <f aca="false">IF('Painel  de Controle'!$E$28="Real",(1+U18)/(1+U19)-1+$E$33+$E$34,U18+$E$33+$E$34)</f>
        <v>0.08371980676</v>
      </c>
      <c r="V59" s="287" t="n">
        <f aca="false">IF('Painel  de Controle'!$E$28="Real",(1+V18)/(1+V19)-1+$E$33+$E$34,V18+$E$33+$E$34)</f>
        <v>0.08371980676</v>
      </c>
      <c r="W59" s="287" t="n">
        <f aca="false">IF('Painel  de Controle'!$E$28="Real",(1+W18)/(1+W19)-1+$E$33+$E$34,W18+$E$33+$E$34)</f>
        <v>0.08371980676</v>
      </c>
      <c r="X59" s="287" t="n">
        <f aca="false">IF('Painel  de Controle'!$E$28="Real",(1+X18)/(1+X19)-1+$E$33+$E$34,X18+$E$33+$E$34)</f>
        <v>0.08371980676</v>
      </c>
      <c r="Y59" s="287" t="n">
        <f aca="false">IF('Painel  de Controle'!$E$28="Real",(1+Y18)/(1+Y19)-1+$E$33+$E$34,Y18+$E$33+$E$34)</f>
        <v>0.08371980676</v>
      </c>
      <c r="Z59" s="287" t="n">
        <f aca="false">IF('Painel  de Controle'!$E$28="Real",(1+Z18)/(1+Z19)-1+$E$33+$E$34,Z18+$E$33+$E$34)</f>
        <v>0.08371980676</v>
      </c>
      <c r="AA59" s="287" t="n">
        <f aca="false">IF('Painel  de Controle'!$E$28="Real",(1+AA18)/(1+AA19)-1+$E$33+$E$34,AA18+$E$33+$E$34)</f>
        <v>0.08371980676</v>
      </c>
      <c r="AB59" s="287" t="n">
        <f aca="false">IF('Painel  de Controle'!$E$28="Real",(1+AB18)/(1+AB19)-1+$E$33+$E$34,AB18+$E$33+$E$34)</f>
        <v>0.08371980676</v>
      </c>
      <c r="AC59" s="287" t="n">
        <f aca="false">IF('Painel  de Controle'!$E$28="Real",(1+AC18)/(1+AC19)-1+$E$33+$E$34,AC18+$E$33+$E$34)</f>
        <v>0.08371980676</v>
      </c>
      <c r="AD59" s="287" t="n">
        <f aca="false">IF('Painel  de Controle'!$E$28="Real",(1+AD18)/(1+AD19)-1+$E$33+$E$34,AD18+$E$33+$E$34)</f>
        <v>0.08371980676</v>
      </c>
      <c r="AE59" s="287" t="n">
        <f aca="false">IF('Painel  de Controle'!$E$28="Real",(1+AE18)/(1+AE19)-1+$E$33+$E$34,AE18+$E$33+$E$34)</f>
        <v>0.08371980676</v>
      </c>
      <c r="AF59" s="287" t="n">
        <f aca="false">IF('Painel  de Controle'!$E$28="Real",(1+AF18)/(1+AF19)-1+$E$33+$E$34,AF18+$E$33+$E$34)</f>
        <v>0.08371980676</v>
      </c>
      <c r="AG59" s="287" t="n">
        <f aca="false">IF('Painel  de Controle'!$E$28="Real",(1+AG18)/(1+AG19)-1+$E$33+$E$34,AG18+$E$33+$E$34)</f>
        <v>0.08371980676</v>
      </c>
      <c r="AH59" s="287" t="n">
        <f aca="false">IF('Painel  de Controle'!$E$28="Real",(1+AH18)/(1+AH19)-1+$E$33+$E$34,AH18+$E$33+$E$34)</f>
        <v>0.08371980676</v>
      </c>
      <c r="AI59" s="287" t="n">
        <f aca="false">IF('Painel  de Controle'!$E$28="Real",(1+AI18)/(1+AI19)-1+$E$33+$E$34,AI18+$E$33+$E$34)</f>
        <v>0.08371980676</v>
      </c>
      <c r="AJ59" s="287" t="n">
        <f aca="false">IF('Painel  de Controle'!$E$28="Real",(1+AJ18)/(1+AJ19)-1+$E$33+$E$34,AJ18+$E$33+$E$34)</f>
        <v>0.08371980676</v>
      </c>
      <c r="AK59" s="287" t="n">
        <f aca="false">IF('Painel  de Controle'!$E$28="Real",(1+AK18)/(1+AK19)-1+$E$33+$E$34,AK18+$E$33+$E$34)</f>
        <v>0.08371980676</v>
      </c>
      <c r="AL59" s="287" t="n">
        <f aca="false">IF('Painel  de Controle'!$E$28="Real",(1+AL18)/(1+AL19)-1+$E$33+$E$34,AL18+$E$33+$E$34)</f>
        <v>0.08371980676</v>
      </c>
      <c r="AM59" s="287" t="n">
        <f aca="false">IF('Painel  de Controle'!$E$28="Real",(1+AM18)/(1+AM19)-1+$E$33+$E$34,AM18+$E$33+$E$34)</f>
        <v>0.08371980676</v>
      </c>
      <c r="AN59" s="287" t="n">
        <f aca="false">IF('Painel  de Controle'!$E$28="Real",(1+AN18)/(1+AN19)-1+$E$33+$E$34,AN18+$E$33+$E$34)</f>
        <v>0.08371980676</v>
      </c>
      <c r="AO59" s="287" t="n">
        <f aca="false">IF('Painel  de Controle'!$E$28="Real",(1+AO18)/(1+AO19)-1+$E$33+$E$34,AO18+$E$33+$E$34)</f>
        <v>0.08371980676</v>
      </c>
      <c r="AP59" s="287" t="n">
        <f aca="false">IF('Painel  de Controle'!$E$28="Real",(1+AP18)/(1+AP19)-1+$E$33+$E$34,AP18+$E$33+$E$34)</f>
        <v>0.08371980676</v>
      </c>
      <c r="AQ59" s="287" t="n">
        <f aca="false">IF('Painel  de Controle'!$E$28="Real",(1+AQ18)/(1+AQ19)-1+$E$33+$E$34,AQ18+$E$33+$E$34)</f>
        <v>0.08371980676</v>
      </c>
      <c r="AR59" s="287" t="n">
        <f aca="false">IF('Painel  de Controle'!$E$28="Real",(1+AR18)/(1+AR19)-1+$E$33+$E$34,AR18+$E$33+$E$34)</f>
        <v>0.03</v>
      </c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E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  <c r="LJ59" s="284"/>
      <c r="LK59" s="284"/>
      <c r="LL59" s="284"/>
      <c r="LM59" s="284"/>
      <c r="LN59" s="284"/>
      <c r="LO59" s="284"/>
      <c r="LP59" s="284"/>
      <c r="LQ59" s="284"/>
      <c r="LR59" s="284"/>
      <c r="LS59" s="284"/>
      <c r="LT59" s="284"/>
      <c r="LU59" s="284"/>
      <c r="LV59" s="284"/>
      <c r="LW59" s="284"/>
      <c r="LX59" s="284"/>
      <c r="LY59" s="284"/>
      <c r="LZ59" s="284"/>
      <c r="MA59" s="284"/>
      <c r="MB59" s="284"/>
      <c r="MC59" s="284"/>
      <c r="MD59" s="284"/>
      <c r="ME59" s="284"/>
      <c r="MF59" s="284"/>
      <c r="MG59" s="284"/>
      <c r="MH59" s="284"/>
      <c r="MI59" s="284"/>
      <c r="MJ59" s="284"/>
      <c r="MK59" s="284"/>
      <c r="ML59" s="284"/>
      <c r="MM59" s="284"/>
      <c r="MN59" s="284"/>
      <c r="MO59" s="284"/>
      <c r="MP59" s="284"/>
      <c r="MQ59" s="284"/>
      <c r="MR59" s="284"/>
      <c r="MS59" s="284"/>
      <c r="MT59" s="284"/>
      <c r="MU59" s="284"/>
      <c r="MV59" s="284"/>
      <c r="MW59" s="284"/>
      <c r="MX59" s="284"/>
      <c r="MY59" s="284"/>
      <c r="MZ59" s="284"/>
      <c r="NA59" s="284"/>
      <c r="NB59" s="284"/>
      <c r="NC59" s="284"/>
      <c r="ND59" s="284"/>
      <c r="NE59" s="284"/>
      <c r="NF59" s="284"/>
      <c r="NG59" s="284"/>
      <c r="NH59" s="284"/>
      <c r="NI59" s="284"/>
      <c r="NJ59" s="284"/>
      <c r="NK59" s="284"/>
      <c r="NL59" s="284"/>
      <c r="NM59" s="284"/>
      <c r="NN59" s="284"/>
      <c r="NO59" s="284"/>
      <c r="NP59" s="284"/>
      <c r="NQ59" s="284"/>
      <c r="NR59" s="284"/>
      <c r="NS59" s="284"/>
      <c r="NT59" s="284"/>
      <c r="NU59" s="284"/>
      <c r="NV59" s="284"/>
      <c r="NW59" s="284"/>
      <c r="NX59" s="284"/>
      <c r="NY59" s="284"/>
      <c r="NZ59" s="284"/>
      <c r="OA59" s="284"/>
      <c r="OB59" s="284"/>
      <c r="OC59" s="284"/>
      <c r="OD59" s="284"/>
      <c r="OE59" s="284"/>
      <c r="OF59" s="284"/>
      <c r="OG59" s="284"/>
      <c r="OH59" s="284"/>
      <c r="OI59" s="284"/>
      <c r="OJ59" s="284"/>
      <c r="OK59" s="284"/>
      <c r="OL59" s="284"/>
      <c r="OM59" s="284"/>
      <c r="ON59" s="284"/>
      <c r="OO59" s="284"/>
      <c r="OP59" s="284"/>
      <c r="OQ59" s="284"/>
      <c r="OR59" s="284"/>
      <c r="OS59" s="284"/>
      <c r="OT59" s="284"/>
      <c r="OU59" s="284"/>
      <c r="OV59" s="284"/>
      <c r="OW59" s="284"/>
      <c r="OX59" s="284"/>
      <c r="OY59" s="284"/>
      <c r="OZ59" s="284"/>
      <c r="PA59" s="284"/>
      <c r="PB59" s="284"/>
      <c r="PC59" s="284"/>
      <c r="PD59" s="284"/>
      <c r="PE59" s="284"/>
      <c r="PF59" s="284"/>
      <c r="PG59" s="284"/>
      <c r="PH59" s="284"/>
      <c r="PI59" s="284"/>
      <c r="PJ59" s="284"/>
      <c r="PK59" s="284"/>
      <c r="PL59" s="284"/>
      <c r="PM59" s="284"/>
      <c r="PN59" s="284"/>
      <c r="PO59" s="284"/>
      <c r="PP59" s="284"/>
      <c r="PQ59" s="284"/>
      <c r="PR59" s="284"/>
      <c r="PS59" s="284"/>
      <c r="PT59" s="284"/>
      <c r="PU59" s="284"/>
      <c r="PV59" s="284"/>
      <c r="PW59" s="284"/>
      <c r="PX59" s="284"/>
      <c r="PY59" s="284"/>
      <c r="PZ59" s="284"/>
      <c r="QA59" s="284"/>
      <c r="QB59" s="284"/>
      <c r="QC59" s="284"/>
      <c r="QD59" s="284"/>
      <c r="QE59" s="284"/>
      <c r="QF59" s="284"/>
      <c r="QG59" s="284"/>
      <c r="QH59" s="284"/>
      <c r="QI59" s="284"/>
      <c r="QJ59" s="284"/>
      <c r="QK59" s="284"/>
      <c r="QL59" s="284"/>
      <c r="QM59" s="284"/>
      <c r="QN59" s="284"/>
      <c r="QO59" s="284"/>
      <c r="QP59" s="284"/>
      <c r="QQ59" s="284"/>
      <c r="QR59" s="284"/>
      <c r="QS59" s="284"/>
      <c r="QT59" s="284"/>
      <c r="QU59" s="284"/>
      <c r="QV59" s="284"/>
      <c r="QW59" s="284"/>
      <c r="QX59" s="284"/>
      <c r="QY59" s="284"/>
      <c r="QZ59" s="284"/>
      <c r="RA59" s="284"/>
      <c r="RB59" s="284"/>
      <c r="RC59" s="284"/>
      <c r="RD59" s="284"/>
      <c r="RE59" s="284"/>
      <c r="RF59" s="284"/>
      <c r="RG59" s="284"/>
    </row>
    <row r="60" customFormat="false" ht="17.25" hidden="false" customHeight="true" outlineLevel="0" collapsed="false">
      <c r="A60" s="284"/>
      <c r="B60" s="285" t="str">
        <f aca="false">J28</f>
        <v>Comercial</v>
      </c>
      <c r="C60" s="284"/>
      <c r="D60" s="286"/>
      <c r="E60" s="284"/>
      <c r="F60" s="287"/>
      <c r="G60" s="284"/>
      <c r="H60" s="287"/>
      <c r="I60" s="287" t="n">
        <f aca="false">IF('Painel  de Controle'!$E$28="Real",((1+I19)/(1+I19))-1+$J$33,I19+$J$33)</f>
        <v>0.1525271131</v>
      </c>
      <c r="J60" s="287" t="n">
        <f aca="false">IF('Painel  de Controle'!$E$28="Real",((1+J19)/(1+J19))-1+$J$33,J19+$J$33)</f>
        <v>0.1525271131</v>
      </c>
      <c r="K60" s="287" t="n">
        <f aca="false">IF('Painel  de Controle'!$E$28="Real",((1+K19)/(1+K19))-1+$J$33,K19+$J$33)</f>
        <v>0.1525271131</v>
      </c>
      <c r="L60" s="287" t="n">
        <f aca="false">IF('Painel  de Controle'!$E$28="Real",((1+L19)/(1+L19))-1+$J$33,L19+$J$33)</f>
        <v>0.1525271131</v>
      </c>
      <c r="M60" s="287" t="n">
        <f aca="false">IF('Painel  de Controle'!$E$28="Real",((1+M19)/(1+M19))-1+$J$33,M19+$J$33)</f>
        <v>0.1525271131</v>
      </c>
      <c r="N60" s="287" t="n">
        <f aca="false">IF('Painel  de Controle'!$E$28="Real",((1+N19)/(1+N19))-1+$J$33,N19+$J$33)</f>
        <v>0.1525271131</v>
      </c>
      <c r="O60" s="287" t="n">
        <f aca="false">IF('Painel  de Controle'!$E$28="Real",((1+O19)/(1+O19))-1+$J$33,O19+$J$33)</f>
        <v>0.1525271131</v>
      </c>
      <c r="P60" s="287" t="n">
        <f aca="false">IF('Painel  de Controle'!$E$28="Real",((1+P19)/(1+P19))-1+$J$33,P19+$J$33)</f>
        <v>0.1525271131</v>
      </c>
      <c r="Q60" s="287" t="n">
        <f aca="false">IF('Painel  de Controle'!$E$28="Real",((1+Q19)/(1+Q19))-1+$J$33,Q19+$J$33)</f>
        <v>0.1525271131</v>
      </c>
      <c r="R60" s="287" t="n">
        <f aca="false">IF('Painel  de Controle'!$E$28="Real",((1+R19)/(1+R19))-1+$J$33,R19+$J$33)</f>
        <v>0.1525271131</v>
      </c>
      <c r="S60" s="287" t="n">
        <f aca="false">IF('Painel  de Controle'!$E$28="Real",((1+S19)/(1+S19))-1+$J$33,S19+$J$33)</f>
        <v>0.1525271131</v>
      </c>
      <c r="T60" s="287" t="n">
        <f aca="false">IF('Painel  de Controle'!$E$28="Real",((1+T19)/(1+T19))-1+$J$33,T19+$J$33)</f>
        <v>0.1525271131</v>
      </c>
      <c r="U60" s="287" t="n">
        <f aca="false">IF('Painel  de Controle'!$E$28="Real",((1+U19)/(1+U19))-1+$J$33,U19+$J$33)</f>
        <v>0.1525271131</v>
      </c>
      <c r="V60" s="287" t="n">
        <f aca="false">IF('Painel  de Controle'!$E$28="Real",((1+V19)/(1+V19))-1+$J$33,V19+$J$33)</f>
        <v>0.1525271131</v>
      </c>
      <c r="W60" s="287" t="n">
        <f aca="false">IF('Painel  de Controle'!$E$28="Real",((1+W19)/(1+W19))-1+$J$33,W19+$J$33)</f>
        <v>0.1525271131</v>
      </c>
      <c r="X60" s="287" t="n">
        <f aca="false">IF('Painel  de Controle'!$E$28="Real",((1+X19)/(1+X19))-1+$J$33,X19+$J$33)</f>
        <v>0.1525271131</v>
      </c>
      <c r="Y60" s="287" t="n">
        <f aca="false">IF('Painel  de Controle'!$E$28="Real",((1+Y19)/(1+Y19))-1+$J$33,Y19+$J$33)</f>
        <v>0.1525271131</v>
      </c>
      <c r="Z60" s="287" t="n">
        <f aca="false">IF('Painel  de Controle'!$E$28="Real",((1+Z19)/(1+Z19))-1+$J$33,Z19+$J$33)</f>
        <v>0.1525271131</v>
      </c>
      <c r="AA60" s="287" t="n">
        <f aca="false">IF('Painel  de Controle'!$E$28="Real",((1+AA19)/(1+AA19))-1+$J$33,AA19+$J$33)</f>
        <v>0.1525271131</v>
      </c>
      <c r="AB60" s="287" t="n">
        <f aca="false">IF('Painel  de Controle'!$E$28="Real",((1+AB19)/(1+AB19))-1+$J$33,AB19+$J$33)</f>
        <v>0.1525271131</v>
      </c>
      <c r="AC60" s="287" t="n">
        <f aca="false">IF('Painel  de Controle'!$E$28="Real",((1+AC19)/(1+AC19))-1+$J$33,AC19+$J$33)</f>
        <v>0.1525271131</v>
      </c>
      <c r="AD60" s="287" t="n">
        <f aca="false">IF('Painel  de Controle'!$E$28="Real",((1+AD19)/(1+AD19))-1+$J$33,AD19+$J$33)</f>
        <v>0.1525271131</v>
      </c>
      <c r="AE60" s="287" t="n">
        <f aca="false">IF('Painel  de Controle'!$E$28="Real",((1+AE19)/(1+AE19))-1+$J$33,AE19+$J$33)</f>
        <v>0.1525271131</v>
      </c>
      <c r="AF60" s="287" t="n">
        <f aca="false">IF('Painel  de Controle'!$E$28="Real",((1+AF19)/(1+AF19))-1+$J$33,AF19+$J$33)</f>
        <v>0.1525271131</v>
      </c>
      <c r="AG60" s="287" t="n">
        <f aca="false">IF('Painel  de Controle'!$E$28="Real",((1+AG19)/(1+AG19))-1+$J$33,AG19+$J$33)</f>
        <v>0.1525271131</v>
      </c>
      <c r="AH60" s="287" t="n">
        <f aca="false">IF('Painel  de Controle'!$E$28="Real",((1+AH19)/(1+AH19))-1+$J$33,AH19+$J$33)</f>
        <v>0.1525271131</v>
      </c>
      <c r="AI60" s="287" t="n">
        <f aca="false">IF('Painel  de Controle'!$E$28="Real",((1+AI19)/(1+AI19))-1+$J$33,AI19+$J$33)</f>
        <v>0.1525271131</v>
      </c>
      <c r="AJ60" s="287" t="n">
        <f aca="false">IF('Painel  de Controle'!$E$28="Real",((1+AJ19)/(1+AJ19))-1+$J$33,AJ19+$J$33)</f>
        <v>0.1525271131</v>
      </c>
      <c r="AK60" s="287" t="n">
        <f aca="false">IF('Painel  de Controle'!$E$28="Real",((1+AK19)/(1+AK19))-1+$J$33,AK19+$J$33)</f>
        <v>0.1525271131</v>
      </c>
      <c r="AL60" s="287" t="n">
        <f aca="false">IF('Painel  de Controle'!$E$28="Real",((1+AL19)/(1+AL19))-1+$J$33,AL19+$J$33)</f>
        <v>0.1525271131</v>
      </c>
      <c r="AM60" s="287" t="n">
        <f aca="false">IF('Painel  de Controle'!$E$28="Real",((1+AM19)/(1+AM19))-1+$J$33,AM19+$J$33)</f>
        <v>0.1525271131</v>
      </c>
      <c r="AN60" s="287" t="n">
        <f aca="false">IF('Painel  de Controle'!$E$28="Real",((1+AN19)/(1+AN19))-1+$J$33,AN19+$J$33)</f>
        <v>0.1525271131</v>
      </c>
      <c r="AO60" s="287" t="n">
        <f aca="false">IF('Painel  de Controle'!$E$28="Real",((1+AO19)/(1+AO19))-1+$J$33,AO19+$J$33)</f>
        <v>0.1525271131</v>
      </c>
      <c r="AP60" s="287" t="n">
        <f aca="false">IF('Painel  de Controle'!$E$28="Real",((1+AP19)/(1+AP19))-1+$J$33,AP19+$J$33)</f>
        <v>0.1525271131</v>
      </c>
      <c r="AQ60" s="287" t="n">
        <f aca="false">IF('Painel  de Controle'!$E$28="Real",((1+AQ19)/(1+AQ19))-1+$J$33,AQ19+$J$33)</f>
        <v>0.1525271131</v>
      </c>
      <c r="AR60" s="287" t="n">
        <f aca="false">IF('Painel  de Controle'!$E$28="Real",((1+AR19)/(1+AR19))-1+$J$33,AR19+$J$33)</f>
        <v>0.1525271131</v>
      </c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  <c r="EO60" s="284"/>
      <c r="EP60" s="284"/>
      <c r="EQ60" s="284"/>
      <c r="ER60" s="284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E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  <c r="LJ60" s="284"/>
      <c r="LK60" s="284"/>
      <c r="LL60" s="284"/>
      <c r="LM60" s="284"/>
      <c r="LN60" s="284"/>
      <c r="LO60" s="284"/>
      <c r="LP60" s="284"/>
      <c r="LQ60" s="284"/>
      <c r="LR60" s="284"/>
      <c r="LS60" s="284"/>
      <c r="LT60" s="284"/>
      <c r="LU60" s="284"/>
      <c r="LV60" s="284"/>
      <c r="LW60" s="284"/>
      <c r="LX60" s="284"/>
      <c r="LY60" s="284"/>
      <c r="LZ60" s="284"/>
      <c r="MA60" s="284"/>
      <c r="MB60" s="284"/>
      <c r="MC60" s="284"/>
      <c r="MD60" s="284"/>
      <c r="ME60" s="284"/>
      <c r="MF60" s="284"/>
      <c r="MG60" s="284"/>
      <c r="MH60" s="284"/>
      <c r="MI60" s="284"/>
      <c r="MJ60" s="284"/>
      <c r="MK60" s="284"/>
      <c r="ML60" s="284"/>
      <c r="MM60" s="284"/>
      <c r="MN60" s="284"/>
      <c r="MO60" s="284"/>
      <c r="MP60" s="284"/>
      <c r="MQ60" s="284"/>
      <c r="MR60" s="284"/>
      <c r="MS60" s="284"/>
      <c r="MT60" s="284"/>
      <c r="MU60" s="284"/>
      <c r="MV60" s="284"/>
      <c r="MW60" s="284"/>
      <c r="MX60" s="284"/>
      <c r="MY60" s="284"/>
      <c r="MZ60" s="284"/>
      <c r="NA60" s="284"/>
      <c r="NB60" s="284"/>
      <c r="NC60" s="284"/>
      <c r="ND60" s="284"/>
      <c r="NE60" s="284"/>
      <c r="NF60" s="284"/>
      <c r="NG60" s="284"/>
      <c r="NH60" s="284"/>
      <c r="NI60" s="284"/>
      <c r="NJ60" s="284"/>
      <c r="NK60" s="284"/>
      <c r="NL60" s="284"/>
      <c r="NM60" s="284"/>
      <c r="NN60" s="284"/>
      <c r="NO60" s="284"/>
      <c r="NP60" s="284"/>
      <c r="NQ60" s="284"/>
      <c r="NR60" s="284"/>
      <c r="NS60" s="284"/>
      <c r="NT60" s="284"/>
      <c r="NU60" s="284"/>
      <c r="NV60" s="284"/>
      <c r="NW60" s="284"/>
      <c r="NX60" s="284"/>
      <c r="NY60" s="284"/>
      <c r="NZ60" s="284"/>
      <c r="OA60" s="284"/>
      <c r="OB60" s="284"/>
      <c r="OC60" s="284"/>
      <c r="OD60" s="284"/>
      <c r="OE60" s="284"/>
      <c r="OF60" s="284"/>
      <c r="OG60" s="284"/>
      <c r="OH60" s="284"/>
      <c r="OI60" s="284"/>
      <c r="OJ60" s="284"/>
      <c r="OK60" s="284"/>
      <c r="OL60" s="284"/>
      <c r="OM60" s="284"/>
      <c r="ON60" s="284"/>
      <c r="OO60" s="284"/>
      <c r="OP60" s="284"/>
      <c r="OQ60" s="284"/>
      <c r="OR60" s="284"/>
      <c r="OS60" s="284"/>
      <c r="OT60" s="284"/>
      <c r="OU60" s="284"/>
      <c r="OV60" s="284"/>
      <c r="OW60" s="284"/>
      <c r="OX60" s="284"/>
      <c r="OY60" s="284"/>
      <c r="OZ60" s="284"/>
      <c r="PA60" s="284"/>
      <c r="PB60" s="284"/>
      <c r="PC60" s="284"/>
      <c r="PD60" s="284"/>
      <c r="PE60" s="284"/>
      <c r="PF60" s="284"/>
      <c r="PG60" s="284"/>
      <c r="PH60" s="284"/>
      <c r="PI60" s="284"/>
      <c r="PJ60" s="284"/>
      <c r="PK60" s="284"/>
      <c r="PL60" s="284"/>
      <c r="PM60" s="284"/>
      <c r="PN60" s="284"/>
      <c r="PO60" s="284"/>
      <c r="PP60" s="284"/>
      <c r="PQ60" s="284"/>
      <c r="PR60" s="284"/>
      <c r="PS60" s="284"/>
      <c r="PT60" s="284"/>
      <c r="PU60" s="284"/>
      <c r="PV60" s="284"/>
      <c r="PW60" s="284"/>
      <c r="PX60" s="284"/>
      <c r="PY60" s="284"/>
      <c r="PZ60" s="284"/>
      <c r="QA60" s="284"/>
      <c r="QB60" s="284"/>
      <c r="QC60" s="284"/>
      <c r="QD60" s="284"/>
      <c r="QE60" s="284"/>
      <c r="QF60" s="284"/>
      <c r="QG60" s="284"/>
      <c r="QH60" s="284"/>
      <c r="QI60" s="284"/>
      <c r="QJ60" s="284"/>
      <c r="QK60" s="284"/>
      <c r="QL60" s="284"/>
      <c r="QM60" s="284"/>
      <c r="QN60" s="284"/>
      <c r="QO60" s="284"/>
      <c r="QP60" s="284"/>
      <c r="QQ60" s="284"/>
      <c r="QR60" s="284"/>
      <c r="QS60" s="284"/>
      <c r="QT60" s="284"/>
      <c r="QU60" s="284"/>
      <c r="QV60" s="284"/>
      <c r="QW60" s="284"/>
      <c r="QX60" s="284"/>
      <c r="QY60" s="284"/>
      <c r="QZ60" s="284"/>
      <c r="RA60" s="284"/>
      <c r="RB60" s="284"/>
      <c r="RC60" s="284"/>
      <c r="RD60" s="284"/>
      <c r="RE60" s="284"/>
      <c r="RF60" s="284"/>
      <c r="RG60" s="284"/>
    </row>
    <row r="61" customFormat="false" ht="17.25" hidden="false" customHeight="true" outlineLevel="0" collapsed="false">
      <c r="A61" s="284"/>
      <c r="B61" s="288" t="s">
        <v>221</v>
      </c>
      <c r="C61" s="284"/>
      <c r="D61" s="286"/>
      <c r="E61" s="284"/>
      <c r="F61" s="287"/>
      <c r="G61" s="284"/>
      <c r="H61" s="287"/>
      <c r="I61" s="287" t="n">
        <f aca="false">I59</f>
        <v>0.08350269438</v>
      </c>
      <c r="J61" s="287" t="n">
        <f aca="false">J59</f>
        <v>0.08366795367</v>
      </c>
      <c r="K61" s="287" t="n">
        <f aca="false">K59</f>
        <v>0.08371980676</v>
      </c>
      <c r="L61" s="287" t="n">
        <f aca="false">L59</f>
        <v>0.08371980676</v>
      </c>
      <c r="M61" s="287" t="n">
        <f aca="false">M59</f>
        <v>0.08371980676</v>
      </c>
      <c r="N61" s="287" t="n">
        <f aca="false">N59</f>
        <v>0.08371980676</v>
      </c>
      <c r="O61" s="287" t="n">
        <f aca="false">O59</f>
        <v>0.08371980676</v>
      </c>
      <c r="P61" s="287" t="n">
        <f aca="false">P59</f>
        <v>0.08371980676</v>
      </c>
      <c r="Q61" s="287" t="n">
        <f aca="false">Q59</f>
        <v>0.08371980676</v>
      </c>
      <c r="R61" s="287" t="n">
        <f aca="false">R59</f>
        <v>0.08371980676</v>
      </c>
      <c r="S61" s="287" t="n">
        <f aca="false">S59</f>
        <v>0.08371980676</v>
      </c>
      <c r="T61" s="287" t="n">
        <f aca="false">T59</f>
        <v>0.08371980676</v>
      </c>
      <c r="U61" s="287" t="n">
        <f aca="false">U59</f>
        <v>0.08371980676</v>
      </c>
      <c r="V61" s="287" t="n">
        <f aca="false">V59</f>
        <v>0.08371980676</v>
      </c>
      <c r="W61" s="287" t="n">
        <f aca="false">W59</f>
        <v>0.08371980676</v>
      </c>
      <c r="X61" s="287" t="n">
        <f aca="false">X59</f>
        <v>0.08371980676</v>
      </c>
      <c r="Y61" s="287" t="n">
        <f aca="false">Y59</f>
        <v>0.08371980676</v>
      </c>
      <c r="Z61" s="287" t="n">
        <f aca="false">Z59</f>
        <v>0.08371980676</v>
      </c>
      <c r="AA61" s="287" t="n">
        <f aca="false">AA59</f>
        <v>0.08371980676</v>
      </c>
      <c r="AB61" s="287" t="n">
        <f aca="false">AB59</f>
        <v>0.08371980676</v>
      </c>
      <c r="AC61" s="287" t="n">
        <f aca="false">AC59</f>
        <v>0.08371980676</v>
      </c>
      <c r="AD61" s="287" t="n">
        <f aca="false">AD59</f>
        <v>0.08371980676</v>
      </c>
      <c r="AE61" s="287" t="n">
        <f aca="false">AE59</f>
        <v>0.08371980676</v>
      </c>
      <c r="AF61" s="287" t="n">
        <f aca="false">AF59</f>
        <v>0.08371980676</v>
      </c>
      <c r="AG61" s="287" t="n">
        <f aca="false">AG59</f>
        <v>0.08371980676</v>
      </c>
      <c r="AH61" s="287" t="n">
        <f aca="false">AH59</f>
        <v>0.08371980676</v>
      </c>
      <c r="AI61" s="287" t="n">
        <f aca="false">AI59</f>
        <v>0.08371980676</v>
      </c>
      <c r="AJ61" s="287" t="n">
        <f aca="false">AJ59</f>
        <v>0.08371980676</v>
      </c>
      <c r="AK61" s="287" t="n">
        <f aca="false">AK59</f>
        <v>0.08371980676</v>
      </c>
      <c r="AL61" s="287" t="n">
        <f aca="false">AL59</f>
        <v>0.08371980676</v>
      </c>
      <c r="AM61" s="287" t="n">
        <f aca="false">AM59</f>
        <v>0.08371980676</v>
      </c>
      <c r="AN61" s="287" t="n">
        <f aca="false">AN59</f>
        <v>0.08371980676</v>
      </c>
      <c r="AO61" s="287" t="n">
        <f aca="false">AO59</f>
        <v>0.08371980676</v>
      </c>
      <c r="AP61" s="287" t="n">
        <f aca="false">AP59</f>
        <v>0.08371980676</v>
      </c>
      <c r="AQ61" s="287" t="n">
        <f aca="false">AQ59</f>
        <v>0.08371980676</v>
      </c>
      <c r="AR61" s="287" t="n">
        <f aca="false">AR59</f>
        <v>0.03</v>
      </c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  <c r="EO61" s="284"/>
      <c r="EP61" s="284"/>
      <c r="EQ61" s="284"/>
      <c r="ER61" s="284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4"/>
      <c r="FI61" s="284"/>
      <c r="FJ61" s="284"/>
      <c r="FK61" s="284"/>
      <c r="FL61" s="284"/>
      <c r="FM61" s="284"/>
      <c r="FN61" s="284"/>
      <c r="FO61" s="284"/>
      <c r="FP61" s="284"/>
      <c r="FQ61" s="284"/>
      <c r="FR61" s="284"/>
      <c r="FS61" s="284"/>
      <c r="FT61" s="284"/>
      <c r="FU61" s="284"/>
      <c r="FV61" s="284"/>
      <c r="FW61" s="284"/>
      <c r="FX61" s="284"/>
      <c r="FY61" s="284"/>
      <c r="FZ61" s="284"/>
      <c r="GA61" s="284"/>
      <c r="GB61" s="284"/>
      <c r="GC61" s="284"/>
      <c r="GD61" s="284"/>
      <c r="GE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  <c r="LJ61" s="284"/>
      <c r="LK61" s="284"/>
      <c r="LL61" s="284"/>
      <c r="LM61" s="284"/>
      <c r="LN61" s="284"/>
      <c r="LO61" s="284"/>
      <c r="LP61" s="284"/>
      <c r="LQ61" s="284"/>
      <c r="LR61" s="284"/>
      <c r="LS61" s="284"/>
      <c r="LT61" s="284"/>
      <c r="LU61" s="284"/>
      <c r="LV61" s="284"/>
      <c r="LW61" s="284"/>
      <c r="LX61" s="284"/>
      <c r="LY61" s="284"/>
      <c r="LZ61" s="284"/>
      <c r="MA61" s="284"/>
      <c r="MB61" s="284"/>
      <c r="MC61" s="284"/>
      <c r="MD61" s="284"/>
      <c r="ME61" s="284"/>
      <c r="MF61" s="284"/>
      <c r="MG61" s="284"/>
      <c r="MH61" s="284"/>
      <c r="MI61" s="284"/>
      <c r="MJ61" s="284"/>
      <c r="MK61" s="284"/>
      <c r="ML61" s="284"/>
      <c r="MM61" s="284"/>
      <c r="MN61" s="284"/>
      <c r="MO61" s="284"/>
      <c r="MP61" s="284"/>
      <c r="MQ61" s="284"/>
      <c r="MR61" s="284"/>
      <c r="MS61" s="284"/>
      <c r="MT61" s="284"/>
      <c r="MU61" s="284"/>
      <c r="MV61" s="284"/>
      <c r="MW61" s="284"/>
      <c r="MX61" s="284"/>
      <c r="MY61" s="284"/>
      <c r="MZ61" s="284"/>
      <c r="NA61" s="284"/>
      <c r="NB61" s="284"/>
      <c r="NC61" s="284"/>
      <c r="ND61" s="284"/>
      <c r="NE61" s="284"/>
      <c r="NF61" s="284"/>
      <c r="NG61" s="284"/>
      <c r="NH61" s="284"/>
      <c r="NI61" s="284"/>
      <c r="NJ61" s="284"/>
      <c r="NK61" s="284"/>
      <c r="NL61" s="284"/>
      <c r="NM61" s="284"/>
      <c r="NN61" s="284"/>
      <c r="NO61" s="284"/>
      <c r="NP61" s="284"/>
      <c r="NQ61" s="284"/>
      <c r="NR61" s="284"/>
      <c r="NS61" s="284"/>
      <c r="NT61" s="284"/>
      <c r="NU61" s="284"/>
      <c r="NV61" s="284"/>
      <c r="NW61" s="284"/>
      <c r="NX61" s="284"/>
      <c r="NY61" s="284"/>
      <c r="NZ61" s="284"/>
      <c r="OA61" s="284"/>
      <c r="OB61" s="284"/>
      <c r="OC61" s="284"/>
      <c r="OD61" s="284"/>
      <c r="OE61" s="284"/>
      <c r="OF61" s="284"/>
      <c r="OG61" s="284"/>
      <c r="OH61" s="284"/>
      <c r="OI61" s="284"/>
      <c r="OJ61" s="284"/>
      <c r="OK61" s="284"/>
      <c r="OL61" s="284"/>
      <c r="OM61" s="284"/>
      <c r="ON61" s="284"/>
      <c r="OO61" s="284"/>
      <c r="OP61" s="284"/>
      <c r="OQ61" s="284"/>
      <c r="OR61" s="284"/>
      <c r="OS61" s="284"/>
      <c r="OT61" s="284"/>
      <c r="OU61" s="284"/>
      <c r="OV61" s="284"/>
      <c r="OW61" s="284"/>
      <c r="OX61" s="284"/>
      <c r="OY61" s="284"/>
      <c r="OZ61" s="284"/>
      <c r="PA61" s="284"/>
      <c r="PB61" s="284"/>
      <c r="PC61" s="284"/>
      <c r="PD61" s="284"/>
      <c r="PE61" s="284"/>
      <c r="PF61" s="284"/>
      <c r="PG61" s="284"/>
      <c r="PH61" s="284"/>
      <c r="PI61" s="284"/>
      <c r="PJ61" s="284"/>
      <c r="PK61" s="284"/>
      <c r="PL61" s="284"/>
      <c r="PM61" s="284"/>
      <c r="PN61" s="284"/>
      <c r="PO61" s="284"/>
      <c r="PP61" s="284"/>
      <c r="PQ61" s="284"/>
      <c r="PR61" s="284"/>
      <c r="PS61" s="284"/>
      <c r="PT61" s="284"/>
      <c r="PU61" s="284"/>
      <c r="PV61" s="284"/>
      <c r="PW61" s="284"/>
      <c r="PX61" s="284"/>
      <c r="PY61" s="284"/>
      <c r="PZ61" s="284"/>
      <c r="QA61" s="284"/>
      <c r="QB61" s="284"/>
      <c r="QC61" s="284"/>
      <c r="QD61" s="284"/>
      <c r="QE61" s="284"/>
      <c r="QF61" s="284"/>
      <c r="QG61" s="284"/>
      <c r="QH61" s="284"/>
      <c r="QI61" s="284"/>
      <c r="QJ61" s="284"/>
      <c r="QK61" s="284"/>
      <c r="QL61" s="284"/>
      <c r="QM61" s="284"/>
      <c r="QN61" s="284"/>
      <c r="QO61" s="284"/>
      <c r="QP61" s="284"/>
      <c r="QQ61" s="284"/>
      <c r="QR61" s="284"/>
      <c r="QS61" s="284"/>
      <c r="QT61" s="284"/>
      <c r="QU61" s="284"/>
      <c r="QV61" s="284"/>
      <c r="QW61" s="284"/>
      <c r="QX61" s="284"/>
      <c r="QY61" s="284"/>
      <c r="QZ61" s="284"/>
      <c r="RA61" s="284"/>
      <c r="RB61" s="284"/>
      <c r="RC61" s="284"/>
      <c r="RD61" s="284"/>
      <c r="RE61" s="284"/>
      <c r="RF61" s="284"/>
      <c r="RG61" s="284"/>
    </row>
    <row r="62" customFormat="false" ht="18" hidden="false" customHeight="true" outlineLevel="0" collapsed="false">
      <c r="A62" s="284"/>
      <c r="B62" s="288" t="s">
        <v>58</v>
      </c>
      <c r="C62" s="284"/>
      <c r="D62" s="286"/>
      <c r="E62" s="284"/>
      <c r="F62" s="287"/>
      <c r="G62" s="284"/>
      <c r="H62" s="287"/>
      <c r="I62" s="287" t="n">
        <f aca="false">IF('Painel  de Controle'!$E$28="Real",(1+H15*$T$37)/(1+I19)-1,H15*$T$37)</f>
        <v>0.07053502694</v>
      </c>
      <c r="J62" s="287" t="n">
        <f aca="false">IF('Painel  de Controle'!$E$28="Real",(1+I15*$T$37)/(1+J19)-1,I15*$T$37)</f>
        <v>0.06418918919</v>
      </c>
      <c r="K62" s="287" t="n">
        <f aca="false">IF('Painel  de Controle'!$E$28="Real",(1+J15*$T$37)/(1+K19)-1,J15*$T$37)</f>
        <v>0.05797101449</v>
      </c>
      <c r="L62" s="287" t="n">
        <f aca="false">IF('Painel  de Controle'!$E$28="Real",(1+K15*$T$37)/(1+L19)-1,K15*$T$37)</f>
        <v>0.05314009662</v>
      </c>
      <c r="M62" s="287" t="n">
        <f aca="false">IF('Painel  de Controle'!$E$28="Real",(1+L15*$T$37)/(1+M19)-1,L15*$T$37)</f>
        <v>0.05314009662</v>
      </c>
      <c r="N62" s="287" t="n">
        <f aca="false">IF('Painel  de Controle'!$E$28="Real",(1+M15*$T$37)/(1+N19)-1,M15*$T$37)</f>
        <v>0.05314009662</v>
      </c>
      <c r="O62" s="287" t="n">
        <f aca="false">IF('Painel  de Controle'!$E$28="Real",(1+N15*$T$37)/(1+O19)-1,N15*$T$37)</f>
        <v>0.05314009662</v>
      </c>
      <c r="P62" s="287" t="n">
        <f aca="false">IF('Painel  de Controle'!$E$28="Real",(1+O15*$T$37)/(1+P19)-1,O15*$T$37)</f>
        <v>0.05314009662</v>
      </c>
      <c r="Q62" s="287" t="n">
        <f aca="false">IF('Painel  de Controle'!$E$28="Real",(1+P15*$T$37)/(1+Q19)-1,P15*$T$37)</f>
        <v>0.05314009662</v>
      </c>
      <c r="R62" s="287" t="n">
        <f aca="false">IF('Painel  de Controle'!$E$28="Real",(1+Q15*$T$37)/(1+R19)-1,Q15*$T$37)</f>
        <v>0.05314009662</v>
      </c>
      <c r="S62" s="287" t="n">
        <f aca="false">IF('Painel  de Controle'!$E$28="Real",(1+R15*$T$37)/(1+S19)-1,R15*$T$37)</f>
        <v>0.05314009662</v>
      </c>
      <c r="T62" s="287" t="n">
        <f aca="false">IF('Painel  de Controle'!$E$28="Real",(1+S15*$T$37)/(1+T19)-1,S15*$T$37)</f>
        <v>0.05314009662</v>
      </c>
      <c r="U62" s="287" t="n">
        <f aca="false">IF('Painel  de Controle'!$E$28="Real",(1+T15*$T$37)/(1+U19)-1,T15*$T$37)</f>
        <v>0.05314009662</v>
      </c>
      <c r="V62" s="287" t="n">
        <f aca="false">IF('Painel  de Controle'!$E$28="Real",(1+U15*$T$37)/(1+V19)-1,U15*$T$37)</f>
        <v>0.05314009662</v>
      </c>
      <c r="W62" s="287" t="n">
        <f aca="false">IF('Painel  de Controle'!$E$28="Real",(1+V15*$T$37)/(1+W19)-1,V15*$T$37)</f>
        <v>0.05314009662</v>
      </c>
      <c r="X62" s="287" t="n">
        <f aca="false">IF('Painel  de Controle'!$E$28="Real",(1+W15*$T$37)/(1+X19)-1,W15*$T$37)</f>
        <v>0.05314009662</v>
      </c>
      <c r="Y62" s="287" t="n">
        <f aca="false">IF('Painel  de Controle'!$E$28="Real",(1+X15*$T$37)/(1+Y19)-1,X15*$T$37)</f>
        <v>0.05314009662</v>
      </c>
      <c r="Z62" s="287" t="n">
        <f aca="false">IF('Painel  de Controle'!$E$28="Real",(1+Y15*$T$37)/(1+Z19)-1,Y15*$T$37)</f>
        <v>0.05314009662</v>
      </c>
      <c r="AA62" s="287" t="n">
        <f aca="false">IF('Painel  de Controle'!$E$28="Real",(1+Z15*$T$37)/(1+AA19)-1,Z15*$T$37)</f>
        <v>0.05314009662</v>
      </c>
      <c r="AB62" s="287" t="n">
        <f aca="false">IF('Painel  de Controle'!$E$28="Real",(1+AA15*$T$37)/(1+AB19)-1,AA15*$T$37)</f>
        <v>0.05314009662</v>
      </c>
      <c r="AC62" s="287" t="n">
        <f aca="false">IF('Painel  de Controle'!$E$28="Real",(1+AB15*$T$37)/(1+AC19)-1,AB15*$T$37)</f>
        <v>0.05314009662</v>
      </c>
      <c r="AD62" s="287" t="n">
        <f aca="false">IF('Painel  de Controle'!$E$28="Real",(1+AC15*$T$37)/(1+AD19)-1,AC15*$T$37)</f>
        <v>0.05314009662</v>
      </c>
      <c r="AE62" s="287" t="n">
        <f aca="false">IF('Painel  de Controle'!$E$28="Real",(1+AD15*$T$37)/(1+AE19)-1,AD15*$T$37)</f>
        <v>0.05314009662</v>
      </c>
      <c r="AF62" s="287" t="n">
        <f aca="false">IF('Painel  de Controle'!$E$28="Real",(1+AE15*$T$37)/(1+AF19)-1,AE15*$T$37)</f>
        <v>0.05314009662</v>
      </c>
      <c r="AG62" s="287" t="n">
        <f aca="false">IF('Painel  de Controle'!$E$28="Real",(1+AF15*$T$37)/(1+AG19)-1,AF15*$T$37)</f>
        <v>0.05314009662</v>
      </c>
      <c r="AH62" s="287" t="n">
        <f aca="false">IF('Painel  de Controle'!$E$28="Real",(1+AG15*$T$37)/(1+AH19)-1,AG15*$T$37)</f>
        <v>0.05314009662</v>
      </c>
      <c r="AI62" s="287" t="n">
        <f aca="false">IF('Painel  de Controle'!$E$28="Real",(1+AH15*$T$37)/(1+AI19)-1,AH15*$T$37)</f>
        <v>0.05314009662</v>
      </c>
      <c r="AJ62" s="287" t="n">
        <f aca="false">IF('Painel  de Controle'!$E$28="Real",(1+AI15*$T$37)/(1+AJ19)-1,AI15*$T$37)</f>
        <v>0.05314009662</v>
      </c>
      <c r="AK62" s="287" t="n">
        <f aca="false">IF('Painel  de Controle'!$E$28="Real",(1+AJ15*$T$37)/(1+AK19)-1,AJ15*$T$37)</f>
        <v>0.05314009662</v>
      </c>
      <c r="AL62" s="287" t="n">
        <f aca="false">IF('Painel  de Controle'!$E$28="Real",(1+AK15*$T$37)/(1+AL19)-1,AK15*$T$37)</f>
        <v>0.05314009662</v>
      </c>
      <c r="AM62" s="287" t="n">
        <f aca="false">IF('Painel  de Controle'!$E$28="Real",(1+AL15*$T$37)/(1+AM19)-1,AL15*$T$37)</f>
        <v>0.05314009662</v>
      </c>
      <c r="AN62" s="287" t="n">
        <f aca="false">IF('Painel  de Controle'!$E$28="Real",(1+AM15*$T$37)/(1+AN19)-1,AM15*$T$37)</f>
        <v>0.05314009662</v>
      </c>
      <c r="AO62" s="287" t="n">
        <f aca="false">IF('Painel  de Controle'!$E$28="Real",(1+AN15*$T$37)/(1+AO19)-1,AN15*$T$37)</f>
        <v>0.05314009662</v>
      </c>
      <c r="AP62" s="287" t="n">
        <f aca="false">IF('Painel  de Controle'!$E$28="Real",(1+AO15*$T$37)/(1+AP19)-1,AO15*$T$37)</f>
        <v>0.05314009662</v>
      </c>
      <c r="AQ62" s="287" t="n">
        <f aca="false">IF('Painel  de Controle'!$E$28="Real",(1+AP15*$T$37)/(1+AQ19)-1,AP15*$T$37)</f>
        <v>0.05314009662</v>
      </c>
      <c r="AR62" s="287" t="n">
        <f aca="false">IF('Painel  de Controle'!$E$28="Real",(1+AQ15*$T$37)/(1+AR19)-1,AQ15*$T$37)</f>
        <v>0.09</v>
      </c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E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  <c r="LJ62" s="284"/>
      <c r="LK62" s="284"/>
      <c r="LL62" s="284"/>
      <c r="LM62" s="284"/>
      <c r="LN62" s="284"/>
      <c r="LO62" s="284"/>
      <c r="LP62" s="284"/>
      <c r="LQ62" s="284"/>
      <c r="LR62" s="284"/>
      <c r="LS62" s="284"/>
      <c r="LT62" s="284"/>
      <c r="LU62" s="284"/>
      <c r="LV62" s="284"/>
      <c r="LW62" s="284"/>
      <c r="LX62" s="284"/>
      <c r="LY62" s="284"/>
      <c r="LZ62" s="284"/>
      <c r="MA62" s="284"/>
      <c r="MB62" s="284"/>
      <c r="MC62" s="284"/>
      <c r="MD62" s="284"/>
      <c r="ME62" s="284"/>
      <c r="MF62" s="284"/>
      <c r="MG62" s="284"/>
      <c r="MH62" s="284"/>
      <c r="MI62" s="284"/>
      <c r="MJ62" s="284"/>
      <c r="MK62" s="284"/>
      <c r="ML62" s="284"/>
      <c r="MM62" s="284"/>
      <c r="MN62" s="284"/>
      <c r="MO62" s="284"/>
      <c r="MP62" s="284"/>
      <c r="MQ62" s="284"/>
      <c r="MR62" s="284"/>
      <c r="MS62" s="284"/>
      <c r="MT62" s="284"/>
      <c r="MU62" s="284"/>
      <c r="MV62" s="284"/>
      <c r="MW62" s="284"/>
      <c r="MX62" s="284"/>
      <c r="MY62" s="284"/>
      <c r="MZ62" s="284"/>
      <c r="NA62" s="284"/>
      <c r="NB62" s="284"/>
      <c r="NC62" s="284"/>
      <c r="ND62" s="284"/>
      <c r="NE62" s="284"/>
      <c r="NF62" s="284"/>
      <c r="NG62" s="284"/>
      <c r="NH62" s="284"/>
      <c r="NI62" s="284"/>
      <c r="NJ62" s="284"/>
      <c r="NK62" s="284"/>
      <c r="NL62" s="284"/>
      <c r="NM62" s="284"/>
      <c r="NN62" s="284"/>
      <c r="NO62" s="284"/>
      <c r="NP62" s="284"/>
      <c r="NQ62" s="284"/>
      <c r="NR62" s="284"/>
      <c r="NS62" s="284"/>
      <c r="NT62" s="284"/>
      <c r="NU62" s="284"/>
      <c r="NV62" s="284"/>
      <c r="NW62" s="284"/>
      <c r="NX62" s="284"/>
      <c r="NY62" s="284"/>
      <c r="NZ62" s="284"/>
      <c r="OA62" s="284"/>
      <c r="OB62" s="284"/>
      <c r="OC62" s="284"/>
      <c r="OD62" s="284"/>
      <c r="OE62" s="284"/>
      <c r="OF62" s="284"/>
      <c r="OG62" s="284"/>
      <c r="OH62" s="284"/>
      <c r="OI62" s="284"/>
      <c r="OJ62" s="284"/>
      <c r="OK62" s="284"/>
      <c r="OL62" s="284"/>
      <c r="OM62" s="284"/>
      <c r="ON62" s="284"/>
      <c r="OO62" s="284"/>
      <c r="OP62" s="284"/>
      <c r="OQ62" s="284"/>
      <c r="OR62" s="284"/>
      <c r="OS62" s="284"/>
      <c r="OT62" s="284"/>
      <c r="OU62" s="284"/>
      <c r="OV62" s="284"/>
      <c r="OW62" s="284"/>
      <c r="OX62" s="284"/>
      <c r="OY62" s="284"/>
      <c r="OZ62" s="284"/>
      <c r="PA62" s="284"/>
      <c r="PB62" s="284"/>
      <c r="PC62" s="284"/>
      <c r="PD62" s="284"/>
      <c r="PE62" s="284"/>
      <c r="PF62" s="284"/>
      <c r="PG62" s="284"/>
      <c r="PH62" s="284"/>
      <c r="PI62" s="284"/>
      <c r="PJ62" s="284"/>
      <c r="PK62" s="284"/>
      <c r="PL62" s="284"/>
      <c r="PM62" s="284"/>
      <c r="PN62" s="284"/>
      <c r="PO62" s="284"/>
      <c r="PP62" s="284"/>
      <c r="PQ62" s="284"/>
      <c r="PR62" s="284"/>
      <c r="PS62" s="284"/>
      <c r="PT62" s="284"/>
      <c r="PU62" s="284"/>
      <c r="PV62" s="284"/>
      <c r="PW62" s="284"/>
      <c r="PX62" s="284"/>
      <c r="PY62" s="284"/>
      <c r="PZ62" s="284"/>
      <c r="QA62" s="284"/>
      <c r="QB62" s="284"/>
      <c r="QC62" s="284"/>
      <c r="QD62" s="284"/>
      <c r="QE62" s="284"/>
      <c r="QF62" s="284"/>
      <c r="QG62" s="284"/>
      <c r="QH62" s="284"/>
      <c r="QI62" s="284"/>
      <c r="QJ62" s="284"/>
      <c r="QK62" s="284"/>
      <c r="QL62" s="284"/>
      <c r="QM62" s="284"/>
      <c r="QN62" s="284"/>
      <c r="QO62" s="284"/>
      <c r="QP62" s="284"/>
      <c r="QQ62" s="284"/>
      <c r="QR62" s="284"/>
      <c r="QS62" s="284"/>
      <c r="QT62" s="284"/>
      <c r="QU62" s="284"/>
      <c r="QV62" s="284"/>
      <c r="QW62" s="284"/>
      <c r="QX62" s="284"/>
      <c r="QY62" s="284"/>
      <c r="QZ62" s="284"/>
      <c r="RA62" s="284"/>
      <c r="RB62" s="284"/>
      <c r="RC62" s="284"/>
      <c r="RD62" s="284"/>
      <c r="RE62" s="284"/>
      <c r="RF62" s="284"/>
      <c r="RG62" s="284"/>
    </row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</sheetData>
  <mergeCells count="36">
    <mergeCell ref="H50:T50"/>
    <mergeCell ref="U50:AG50"/>
    <mergeCell ref="AH50:AT50"/>
    <mergeCell ref="AU50:BG50"/>
    <mergeCell ref="BH50:BT50"/>
    <mergeCell ref="BU50:CG50"/>
    <mergeCell ref="CH50:CT50"/>
    <mergeCell ref="CU50:DG50"/>
    <mergeCell ref="DH50:DT50"/>
    <mergeCell ref="DU50:EG50"/>
    <mergeCell ref="EH50:ET50"/>
    <mergeCell ref="EU50:FG50"/>
    <mergeCell ref="FH50:FT50"/>
    <mergeCell ref="FU50:GG50"/>
    <mergeCell ref="GH50:GT50"/>
    <mergeCell ref="GU50:HG50"/>
    <mergeCell ref="HH50:HT50"/>
    <mergeCell ref="HU50:IG50"/>
    <mergeCell ref="IH50:IT50"/>
    <mergeCell ref="IU50:JG50"/>
    <mergeCell ref="JH50:JT50"/>
    <mergeCell ref="JU50:KG50"/>
    <mergeCell ref="KH50:KT50"/>
    <mergeCell ref="KU50:LG50"/>
    <mergeCell ref="LH50:LT50"/>
    <mergeCell ref="LU50:MG50"/>
    <mergeCell ref="MH50:MT50"/>
    <mergeCell ref="MU50:NG50"/>
    <mergeCell ref="NH50:NT50"/>
    <mergeCell ref="NU50:OG50"/>
    <mergeCell ref="OH50:OT50"/>
    <mergeCell ref="OU50:PG50"/>
    <mergeCell ref="PH50:PT50"/>
    <mergeCell ref="PU50:QG50"/>
    <mergeCell ref="QH50:QT50"/>
    <mergeCell ref="QU50:RG50"/>
  </mergeCells>
  <dataValidations count="2">
    <dataValidation allowBlank="true" errorStyle="stop" operator="between" showDropDown="false" showErrorMessage="true" showInputMessage="false" sqref="E29 J29 O29" type="list">
      <formula1>$F$29:$F$30</formula1>
      <formula2>0</formula2>
    </dataValidation>
    <dataValidation allowBlank="true" errorStyle="stop" operator="between" showDropDown="false" showErrorMessage="true" showInputMessage="false" sqref="E50" type="list">
      <formula1>"0,1"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RH2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2" min="2" style="0" width="30.13"/>
    <col collapsed="false" customWidth="true" hidden="false" outlineLevel="0" max="3" min="3" style="0" width="2.99"/>
    <col collapsed="false" customWidth="true" hidden="false" outlineLevel="0" max="4" min="4" style="0" width="14.01"/>
    <col collapsed="false" customWidth="true" hidden="false" outlineLevel="0" max="5" min="5" style="0" width="3.37"/>
    <col collapsed="false" customWidth="true" hidden="false" outlineLevel="0" max="6" min="6" style="0" width="6.01"/>
    <col collapsed="false" customWidth="true" hidden="false" outlineLevel="0" max="7" min="7" style="0" width="6.13"/>
    <col collapsed="false" customWidth="true" hidden="false" outlineLevel="0" max="43" min="8" style="0" width="12.37"/>
    <col collapsed="false" customWidth="true" hidden="false" outlineLevel="0" max="476" min="44" style="0" width="8.87"/>
  </cols>
  <sheetData>
    <row r="1" customFormat="false" ht="6" hidden="false" customHeight="true" outlineLevel="0" collapsed="false">
      <c r="A1" s="289"/>
      <c r="B1" s="289"/>
      <c r="C1" s="289"/>
      <c r="D1" s="289"/>
      <c r="E1" s="289"/>
      <c r="F1" s="289"/>
      <c r="G1" s="289"/>
      <c r="H1" s="202" t="s">
        <v>124</v>
      </c>
      <c r="I1" s="202" t="s">
        <v>125</v>
      </c>
      <c r="J1" s="202" t="s">
        <v>126</v>
      </c>
      <c r="K1" s="194" t="s">
        <v>127</v>
      </c>
      <c r="L1" s="202" t="s">
        <v>128</v>
      </c>
      <c r="M1" s="202" t="s">
        <v>129</v>
      </c>
      <c r="N1" s="202" t="s">
        <v>130</v>
      </c>
      <c r="O1" s="202" t="s">
        <v>131</v>
      </c>
      <c r="P1" s="202" t="s">
        <v>132</v>
      </c>
      <c r="Q1" s="202" t="s">
        <v>133</v>
      </c>
      <c r="R1" s="202" t="s">
        <v>133</v>
      </c>
      <c r="S1" s="202" t="s">
        <v>133</v>
      </c>
      <c r="T1" s="202" t="s">
        <v>133</v>
      </c>
      <c r="U1" s="202" t="s">
        <v>133</v>
      </c>
      <c r="V1" s="202" t="s">
        <v>133</v>
      </c>
      <c r="W1" s="202" t="s">
        <v>133</v>
      </c>
      <c r="X1" s="202" t="s">
        <v>133</v>
      </c>
      <c r="Y1" s="202" t="s">
        <v>133</v>
      </c>
      <c r="Z1" s="202" t="s">
        <v>133</v>
      </c>
      <c r="AA1" s="202" t="s">
        <v>133</v>
      </c>
      <c r="AB1" s="202" t="s">
        <v>133</v>
      </c>
      <c r="AC1" s="202" t="s">
        <v>133</v>
      </c>
      <c r="AD1" s="202" t="s">
        <v>133</v>
      </c>
      <c r="AE1" s="202" t="s">
        <v>133</v>
      </c>
      <c r="AF1" s="202" t="s">
        <v>133</v>
      </c>
      <c r="AG1" s="202" t="s">
        <v>133</v>
      </c>
      <c r="AH1" s="202" t="s">
        <v>133</v>
      </c>
      <c r="AI1" s="202" t="s">
        <v>133</v>
      </c>
      <c r="AJ1" s="202" t="s">
        <v>133</v>
      </c>
      <c r="AK1" s="202" t="s">
        <v>133</v>
      </c>
      <c r="AL1" s="202" t="s">
        <v>133</v>
      </c>
      <c r="AM1" s="202"/>
      <c r="AN1" s="202"/>
      <c r="AO1" s="202"/>
      <c r="AP1" s="202"/>
      <c r="AQ1" s="202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89"/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89"/>
      <c r="EA1" s="289"/>
      <c r="EB1" s="289"/>
      <c r="EC1" s="289"/>
      <c r="ED1" s="289"/>
      <c r="EE1" s="289"/>
      <c r="EF1" s="289"/>
      <c r="EG1" s="289"/>
      <c r="EH1" s="289"/>
      <c r="EI1" s="289"/>
      <c r="EJ1" s="289"/>
      <c r="EK1" s="289"/>
      <c r="EL1" s="289"/>
      <c r="EM1" s="289"/>
      <c r="EN1" s="289"/>
      <c r="EO1" s="289"/>
      <c r="EP1" s="289"/>
      <c r="EQ1" s="289"/>
      <c r="ER1" s="289"/>
      <c r="ES1" s="289"/>
      <c r="ET1" s="289"/>
      <c r="EU1" s="289"/>
      <c r="EV1" s="289"/>
      <c r="EW1" s="289"/>
      <c r="EX1" s="289"/>
      <c r="EY1" s="289"/>
      <c r="EZ1" s="289"/>
      <c r="FA1" s="289"/>
      <c r="FB1" s="289"/>
      <c r="FC1" s="289"/>
      <c r="FD1" s="289"/>
      <c r="FE1" s="289"/>
      <c r="FF1" s="289"/>
      <c r="FG1" s="289"/>
      <c r="FH1" s="289"/>
      <c r="FI1" s="289"/>
      <c r="FJ1" s="289"/>
      <c r="FK1" s="289"/>
      <c r="FL1" s="289"/>
      <c r="FM1" s="289"/>
      <c r="FN1" s="289"/>
      <c r="FO1" s="289"/>
      <c r="FP1" s="289"/>
      <c r="FQ1" s="289"/>
      <c r="FR1" s="289"/>
      <c r="FS1" s="289"/>
      <c r="FT1" s="289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  <c r="GJ1" s="289"/>
      <c r="GK1" s="289"/>
      <c r="GL1" s="289"/>
      <c r="GM1" s="289"/>
      <c r="GN1" s="289"/>
      <c r="GO1" s="289"/>
      <c r="GP1" s="289"/>
      <c r="GQ1" s="289"/>
      <c r="GR1" s="289"/>
      <c r="GS1" s="289"/>
      <c r="GT1" s="289"/>
      <c r="GU1" s="289"/>
      <c r="GV1" s="289"/>
      <c r="GW1" s="289"/>
      <c r="GX1" s="289"/>
      <c r="GY1" s="289"/>
      <c r="GZ1" s="289"/>
      <c r="HA1" s="289"/>
      <c r="HB1" s="289"/>
      <c r="HC1" s="289"/>
      <c r="HD1" s="289"/>
      <c r="HE1" s="289"/>
      <c r="HF1" s="289"/>
      <c r="HG1" s="289"/>
      <c r="HH1" s="289"/>
      <c r="HI1" s="289"/>
      <c r="HJ1" s="289"/>
      <c r="HK1" s="289"/>
      <c r="HL1" s="289"/>
      <c r="HM1" s="289"/>
      <c r="HN1" s="289"/>
      <c r="HO1" s="289"/>
      <c r="HP1" s="289"/>
      <c r="HQ1" s="289"/>
      <c r="HR1" s="289"/>
      <c r="HS1" s="289"/>
      <c r="HT1" s="289"/>
      <c r="HU1" s="289"/>
      <c r="HV1" s="289"/>
      <c r="HW1" s="289"/>
      <c r="HX1" s="289"/>
      <c r="HY1" s="289"/>
      <c r="HZ1" s="289"/>
      <c r="IA1" s="289"/>
      <c r="IB1" s="289"/>
      <c r="IC1" s="289"/>
      <c r="ID1" s="289"/>
      <c r="IE1" s="289"/>
      <c r="IF1" s="289"/>
      <c r="IG1" s="289"/>
      <c r="IH1" s="289"/>
      <c r="II1" s="289"/>
      <c r="IJ1" s="289"/>
      <c r="IK1" s="289"/>
      <c r="IL1" s="289"/>
      <c r="IM1" s="289"/>
      <c r="IN1" s="289"/>
      <c r="IO1" s="289"/>
      <c r="IP1" s="289"/>
      <c r="IQ1" s="289"/>
      <c r="IR1" s="289"/>
      <c r="IS1" s="289"/>
      <c r="IT1" s="289"/>
      <c r="IU1" s="289"/>
      <c r="IV1" s="289"/>
      <c r="IW1" s="289"/>
      <c r="IX1" s="289"/>
      <c r="IY1" s="289"/>
      <c r="IZ1" s="289"/>
      <c r="JA1" s="289"/>
      <c r="JB1" s="289"/>
      <c r="JC1" s="289"/>
      <c r="JD1" s="289"/>
      <c r="JE1" s="289"/>
      <c r="JF1" s="289"/>
      <c r="JG1" s="289"/>
      <c r="JH1" s="289"/>
      <c r="JI1" s="289"/>
      <c r="JJ1" s="289"/>
      <c r="JK1" s="289"/>
      <c r="JL1" s="289"/>
      <c r="JM1" s="289"/>
      <c r="JN1" s="289"/>
      <c r="JO1" s="289"/>
      <c r="JP1" s="289"/>
      <c r="JQ1" s="289"/>
      <c r="JR1" s="289"/>
      <c r="JS1" s="289"/>
      <c r="JT1" s="289"/>
      <c r="JU1" s="289"/>
      <c r="JV1" s="289"/>
      <c r="JW1" s="289"/>
      <c r="JX1" s="289"/>
      <c r="JY1" s="289"/>
      <c r="JZ1" s="289"/>
      <c r="KA1" s="289"/>
      <c r="KB1" s="289"/>
      <c r="KC1" s="289"/>
      <c r="KD1" s="289"/>
      <c r="KE1" s="289"/>
      <c r="KF1" s="289"/>
      <c r="KG1" s="289"/>
      <c r="KH1" s="289"/>
      <c r="KI1" s="289"/>
      <c r="KJ1" s="289"/>
      <c r="KK1" s="289"/>
      <c r="KL1" s="289"/>
      <c r="KM1" s="289"/>
      <c r="KN1" s="289"/>
      <c r="KO1" s="289"/>
      <c r="KP1" s="289"/>
      <c r="KQ1" s="289"/>
      <c r="KR1" s="289"/>
      <c r="KS1" s="289"/>
      <c r="KT1" s="289"/>
      <c r="KU1" s="289"/>
      <c r="KV1" s="289"/>
      <c r="KW1" s="289"/>
      <c r="KX1" s="289"/>
      <c r="KY1" s="289"/>
      <c r="KZ1" s="289"/>
      <c r="LA1" s="289"/>
      <c r="LB1" s="289"/>
      <c r="LC1" s="289"/>
      <c r="LD1" s="289"/>
      <c r="LE1" s="289"/>
      <c r="LF1" s="289"/>
      <c r="LG1" s="289"/>
      <c r="LH1" s="289"/>
      <c r="LI1" s="289"/>
      <c r="LJ1" s="289"/>
      <c r="LK1" s="289"/>
      <c r="LL1" s="289"/>
      <c r="LM1" s="289"/>
      <c r="LN1" s="289"/>
      <c r="LO1" s="289"/>
      <c r="LP1" s="289"/>
      <c r="LQ1" s="289"/>
      <c r="LR1" s="289"/>
      <c r="LS1" s="289"/>
      <c r="LT1" s="289"/>
      <c r="LU1" s="289"/>
      <c r="LV1" s="289"/>
      <c r="LW1" s="289"/>
      <c r="LX1" s="289"/>
      <c r="LY1" s="289"/>
      <c r="LZ1" s="289"/>
      <c r="MA1" s="289"/>
      <c r="MB1" s="289"/>
      <c r="MC1" s="289"/>
      <c r="MD1" s="289"/>
      <c r="ME1" s="289"/>
      <c r="MF1" s="289"/>
      <c r="MG1" s="289"/>
      <c r="MH1" s="289"/>
      <c r="MI1" s="289"/>
      <c r="MJ1" s="289"/>
      <c r="MK1" s="289"/>
      <c r="ML1" s="289"/>
      <c r="MM1" s="289"/>
      <c r="MN1" s="289"/>
      <c r="MO1" s="289"/>
      <c r="MP1" s="289"/>
      <c r="MQ1" s="289"/>
      <c r="MR1" s="289"/>
      <c r="MS1" s="289"/>
      <c r="MT1" s="289"/>
      <c r="MU1" s="289"/>
      <c r="MV1" s="289"/>
      <c r="MW1" s="289"/>
      <c r="MX1" s="289"/>
      <c r="MY1" s="289"/>
      <c r="MZ1" s="289"/>
      <c r="NA1" s="289"/>
      <c r="NB1" s="289"/>
      <c r="NC1" s="289"/>
      <c r="ND1" s="289"/>
      <c r="NE1" s="289"/>
      <c r="NF1" s="289"/>
      <c r="NG1" s="289"/>
      <c r="NH1" s="289"/>
      <c r="NI1" s="289"/>
      <c r="NJ1" s="289"/>
      <c r="NK1" s="289"/>
      <c r="NL1" s="289"/>
      <c r="NM1" s="289"/>
      <c r="NN1" s="289"/>
      <c r="NO1" s="289"/>
      <c r="NP1" s="289"/>
      <c r="NQ1" s="289"/>
      <c r="NR1" s="289"/>
      <c r="NS1" s="289"/>
      <c r="NT1" s="289"/>
      <c r="NU1" s="289"/>
      <c r="NV1" s="289"/>
      <c r="NW1" s="289"/>
      <c r="NX1" s="289"/>
      <c r="NY1" s="289"/>
      <c r="NZ1" s="289"/>
      <c r="OA1" s="289"/>
      <c r="OB1" s="289"/>
      <c r="OC1" s="289"/>
      <c r="OD1" s="289"/>
      <c r="OE1" s="289"/>
      <c r="OF1" s="289"/>
      <c r="OG1" s="289"/>
      <c r="OH1" s="289"/>
      <c r="OI1" s="289"/>
      <c r="OJ1" s="289"/>
      <c r="OK1" s="289"/>
      <c r="OL1" s="289"/>
      <c r="OM1" s="289"/>
      <c r="ON1" s="289"/>
      <c r="OO1" s="289"/>
      <c r="OP1" s="289"/>
      <c r="OQ1" s="289"/>
      <c r="OR1" s="289"/>
      <c r="OS1" s="289"/>
      <c r="OT1" s="289"/>
      <c r="OU1" s="289"/>
      <c r="OV1" s="289"/>
      <c r="OW1" s="289"/>
      <c r="OX1" s="289"/>
      <c r="OY1" s="289"/>
      <c r="OZ1" s="289"/>
      <c r="PA1" s="289"/>
      <c r="PB1" s="289"/>
      <c r="PC1" s="289"/>
      <c r="PD1" s="289"/>
      <c r="PE1" s="289"/>
      <c r="PF1" s="289"/>
      <c r="PG1" s="289"/>
      <c r="PH1" s="289"/>
      <c r="PI1" s="289"/>
      <c r="PJ1" s="289"/>
      <c r="PK1" s="289"/>
      <c r="PL1" s="289"/>
      <c r="PM1" s="289"/>
      <c r="PN1" s="289"/>
      <c r="PO1" s="289"/>
      <c r="PP1" s="289"/>
      <c r="PQ1" s="289"/>
      <c r="PR1" s="289"/>
      <c r="PS1" s="289"/>
      <c r="PT1" s="289"/>
      <c r="PU1" s="289"/>
      <c r="PV1" s="289"/>
      <c r="PW1" s="289"/>
      <c r="PX1" s="289"/>
      <c r="PY1" s="289"/>
      <c r="PZ1" s="289"/>
      <c r="QA1" s="289"/>
      <c r="QB1" s="289"/>
      <c r="QC1" s="289"/>
      <c r="QD1" s="289"/>
      <c r="QE1" s="289"/>
      <c r="QF1" s="289"/>
      <c r="QG1" s="289"/>
      <c r="QH1" s="289"/>
      <c r="QI1" s="289"/>
      <c r="QJ1" s="289"/>
      <c r="QK1" s="289"/>
      <c r="QL1" s="289"/>
      <c r="QM1" s="289"/>
      <c r="QN1" s="289"/>
      <c r="QO1" s="289"/>
      <c r="QP1" s="289"/>
      <c r="QQ1" s="289"/>
      <c r="QR1" s="289"/>
      <c r="QS1" s="289"/>
      <c r="QT1" s="289"/>
      <c r="QU1" s="289"/>
      <c r="QV1" s="289"/>
      <c r="QW1" s="289"/>
      <c r="QX1" s="289"/>
      <c r="QY1" s="289"/>
      <c r="QZ1" s="289"/>
      <c r="RA1" s="289"/>
      <c r="RB1" s="289"/>
      <c r="RC1" s="289"/>
      <c r="RD1" s="289"/>
      <c r="RE1" s="289"/>
      <c r="RF1" s="289"/>
      <c r="RG1" s="289"/>
      <c r="RH1" s="289"/>
    </row>
    <row r="2" customFormat="false" ht="12" hidden="false" customHeight="true" outlineLevel="0" collapsed="false">
      <c r="A2" s="197"/>
      <c r="B2" s="198"/>
      <c r="C2" s="198"/>
      <c r="D2" s="198"/>
      <c r="E2" s="198"/>
      <c r="F2" s="198"/>
      <c r="G2" s="198"/>
      <c r="H2" s="198" t="n">
        <f aca="false">'Premissas Financeiras'!H12</f>
        <v>2024</v>
      </c>
      <c r="I2" s="198" t="n">
        <f aca="false">'Premissas Financeiras'!I12</f>
        <v>2025</v>
      </c>
      <c r="J2" s="198" t="n">
        <f aca="false">'Premissas Financeiras'!J12</f>
        <v>2026</v>
      </c>
      <c r="K2" s="198" t="n">
        <f aca="false">'Premissas Financeiras'!K12</f>
        <v>2027</v>
      </c>
      <c r="L2" s="198" t="n">
        <f aca="false">'Premissas Financeiras'!L12</f>
        <v>2028</v>
      </c>
      <c r="M2" s="198" t="n">
        <f aca="false">'Premissas Financeiras'!M12</f>
        <v>2029</v>
      </c>
      <c r="N2" s="198" t="n">
        <f aca="false">'Premissas Financeiras'!N12</f>
        <v>2030</v>
      </c>
      <c r="O2" s="198" t="n">
        <f aca="false">'Premissas Financeiras'!O12</f>
        <v>2031</v>
      </c>
      <c r="P2" s="198" t="n">
        <f aca="false">'Premissas Financeiras'!P12</f>
        <v>2032</v>
      </c>
      <c r="Q2" s="198" t="n">
        <f aca="false">'Premissas Financeiras'!Q12</f>
        <v>2033</v>
      </c>
      <c r="R2" s="198" t="n">
        <f aca="false">'Premissas Financeiras'!R12</f>
        <v>2034</v>
      </c>
      <c r="S2" s="198" t="n">
        <f aca="false">'Premissas Financeiras'!S12</f>
        <v>2035</v>
      </c>
      <c r="T2" s="198" t="n">
        <f aca="false">'Premissas Financeiras'!T12</f>
        <v>2036</v>
      </c>
      <c r="U2" s="198" t="n">
        <f aca="false">'Premissas Financeiras'!U12</f>
        <v>2037</v>
      </c>
      <c r="V2" s="198" t="n">
        <f aca="false">'Premissas Financeiras'!V12</f>
        <v>2038</v>
      </c>
      <c r="W2" s="198" t="n">
        <f aca="false">'Premissas Financeiras'!W12</f>
        <v>2039</v>
      </c>
      <c r="X2" s="198" t="n">
        <f aca="false">'Premissas Financeiras'!X12</f>
        <v>2040</v>
      </c>
      <c r="Y2" s="198" t="n">
        <f aca="false">'Premissas Financeiras'!Y12</f>
        <v>2041</v>
      </c>
      <c r="Z2" s="198" t="n">
        <f aca="false">'Premissas Financeiras'!Z12</f>
        <v>2042</v>
      </c>
      <c r="AA2" s="198" t="n">
        <f aca="false">'Premissas Financeiras'!AA12</f>
        <v>2043</v>
      </c>
      <c r="AB2" s="198" t="n">
        <f aca="false">'Premissas Financeiras'!AB12</f>
        <v>2044</v>
      </c>
      <c r="AC2" s="198" t="n">
        <f aca="false">'Premissas Financeiras'!AC12</f>
        <v>2045</v>
      </c>
      <c r="AD2" s="198" t="n">
        <f aca="false">'Premissas Financeiras'!AD12</f>
        <v>2046</v>
      </c>
      <c r="AE2" s="198" t="n">
        <f aca="false">'Premissas Financeiras'!AE12</f>
        <v>2047</v>
      </c>
      <c r="AF2" s="198" t="n">
        <f aca="false">'Premissas Financeiras'!AF12</f>
        <v>2048</v>
      </c>
      <c r="AG2" s="198" t="n">
        <f aca="false">'Premissas Financeiras'!AG12</f>
        <v>2049</v>
      </c>
      <c r="AH2" s="198" t="n">
        <f aca="false">'Premissas Financeiras'!AH12</f>
        <v>2050</v>
      </c>
      <c r="AI2" s="198" t="n">
        <f aca="false">'Premissas Financeiras'!AI12</f>
        <v>2051</v>
      </c>
      <c r="AJ2" s="198" t="n">
        <f aca="false">'Premissas Financeiras'!AJ12</f>
        <v>2052</v>
      </c>
      <c r="AK2" s="198" t="n">
        <f aca="false">'Premissas Financeiras'!AK12</f>
        <v>2053</v>
      </c>
      <c r="AL2" s="198" t="n">
        <f aca="false">'Premissas Financeiras'!AL12</f>
        <v>2054</v>
      </c>
      <c r="AM2" s="198" t="n">
        <f aca="false">'Premissas Financeiras'!AM12</f>
        <v>2055</v>
      </c>
      <c r="AN2" s="198" t="n">
        <f aca="false">'Premissas Financeiras'!AN12</f>
        <v>2056</v>
      </c>
      <c r="AO2" s="198" t="n">
        <f aca="false">'Premissas Financeiras'!AO12</f>
        <v>2057</v>
      </c>
      <c r="AP2" s="198" t="n">
        <f aca="false">'Premissas Financeiras'!AP12</f>
        <v>2058</v>
      </c>
      <c r="AQ2" s="198" t="n">
        <f aca="false">'Premissas Financeiras'!AQ12</f>
        <v>2059</v>
      </c>
      <c r="AR2" s="197"/>
      <c r="AS2" s="195" t="n">
        <f aca="false">H2</f>
        <v>2024</v>
      </c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5" t="n">
        <f aca="false">AS2</f>
        <v>2024</v>
      </c>
      <c r="BE2" s="195" t="n">
        <f aca="false">BD2 + 1</f>
        <v>2025</v>
      </c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5" t="n">
        <f aca="false">BE2</f>
        <v>2025</v>
      </c>
      <c r="BQ2" s="195" t="n">
        <f aca="false">BP2 + 1</f>
        <v>2026</v>
      </c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5" t="n">
        <f aca="false">BQ2</f>
        <v>2026</v>
      </c>
      <c r="CC2" s="195" t="n">
        <f aca="false">CB2 + 1</f>
        <v>2027</v>
      </c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5" t="n">
        <f aca="false">CC2</f>
        <v>2027</v>
      </c>
      <c r="CO2" s="195" t="n">
        <f aca="false">CN2 + 1</f>
        <v>2028</v>
      </c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5" t="n">
        <f aca="false">CO2</f>
        <v>2028</v>
      </c>
      <c r="DA2" s="195" t="n">
        <f aca="false">CZ2 + 1</f>
        <v>2029</v>
      </c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5" t="n">
        <f aca="false">DA2</f>
        <v>2029</v>
      </c>
      <c r="DM2" s="195" t="n">
        <f aca="false">DL2 + 1</f>
        <v>2030</v>
      </c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5" t="n">
        <f aca="false">DM2</f>
        <v>2030</v>
      </c>
      <c r="DY2" s="195" t="n">
        <f aca="false">DX2 + 1</f>
        <v>2031</v>
      </c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5" t="n">
        <f aca="false">DY2</f>
        <v>2031</v>
      </c>
      <c r="EK2" s="195" t="n">
        <f aca="false">EJ2 + 1</f>
        <v>2032</v>
      </c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5" t="n">
        <f aca="false">EK2</f>
        <v>2032</v>
      </c>
      <c r="EW2" s="195" t="n">
        <f aca="false">EV2 + 1</f>
        <v>2033</v>
      </c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5" t="n">
        <f aca="false">EW2</f>
        <v>2033</v>
      </c>
      <c r="FI2" s="195" t="n">
        <f aca="false">FH2 + 1</f>
        <v>2034</v>
      </c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5" t="n">
        <f aca="false">FI2</f>
        <v>2034</v>
      </c>
      <c r="FU2" s="195" t="n">
        <f aca="false">FT2 + 1</f>
        <v>2035</v>
      </c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5" t="n">
        <f aca="false">FU2</f>
        <v>2035</v>
      </c>
      <c r="GG2" s="195" t="n">
        <f aca="false">GF2 + 1</f>
        <v>2036</v>
      </c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5" t="n">
        <f aca="false">GG2</f>
        <v>2036</v>
      </c>
      <c r="GS2" s="195" t="n">
        <f aca="false">GR2 + 1</f>
        <v>2037</v>
      </c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5" t="n">
        <f aca="false">GS2</f>
        <v>2037</v>
      </c>
      <c r="HE2" s="195" t="n">
        <f aca="false">HD2 + 1</f>
        <v>2038</v>
      </c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5" t="n">
        <f aca="false">HE2</f>
        <v>2038</v>
      </c>
      <c r="HQ2" s="195" t="n">
        <f aca="false">HP2 + 1</f>
        <v>2039</v>
      </c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5" t="n">
        <f aca="false">HQ2</f>
        <v>2039</v>
      </c>
      <c r="IC2" s="195" t="n">
        <f aca="false">IB2 + 1</f>
        <v>2040</v>
      </c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5" t="n">
        <f aca="false">IC2</f>
        <v>2040</v>
      </c>
      <c r="IO2" s="195" t="n">
        <f aca="false">IN2 + 1</f>
        <v>2041</v>
      </c>
      <c r="IP2" s="196"/>
      <c r="IQ2" s="196"/>
      <c r="IR2" s="196"/>
      <c r="IS2" s="196"/>
      <c r="IT2" s="196"/>
      <c r="IU2" s="196"/>
      <c r="IV2" s="196"/>
      <c r="IW2" s="196"/>
      <c r="IX2" s="196"/>
      <c r="IY2" s="196"/>
      <c r="IZ2" s="195" t="n">
        <f aca="false">IO2</f>
        <v>2041</v>
      </c>
      <c r="JA2" s="195" t="n">
        <f aca="false">IZ2 + 1</f>
        <v>2042</v>
      </c>
      <c r="JB2" s="196"/>
      <c r="JC2" s="196"/>
      <c r="JD2" s="196"/>
      <c r="JE2" s="196"/>
      <c r="JF2" s="196"/>
      <c r="JG2" s="196"/>
      <c r="JH2" s="196"/>
      <c r="JI2" s="196"/>
      <c r="JJ2" s="196"/>
      <c r="JK2" s="196"/>
      <c r="JL2" s="195" t="n">
        <f aca="false">JA2</f>
        <v>2042</v>
      </c>
      <c r="JM2" s="195" t="n">
        <f aca="false">JL2 + 1</f>
        <v>2043</v>
      </c>
      <c r="JN2" s="196"/>
      <c r="JO2" s="196"/>
      <c r="JP2" s="196"/>
      <c r="JQ2" s="196"/>
      <c r="JR2" s="196"/>
      <c r="JS2" s="196"/>
      <c r="JT2" s="196"/>
      <c r="JU2" s="196"/>
      <c r="JV2" s="196"/>
      <c r="JW2" s="196"/>
      <c r="JX2" s="195" t="n">
        <f aca="false">JM2</f>
        <v>2043</v>
      </c>
      <c r="JY2" s="195" t="n">
        <f aca="false">JX2 + 1</f>
        <v>2044</v>
      </c>
      <c r="JZ2" s="196"/>
      <c r="KA2" s="196"/>
      <c r="KB2" s="196"/>
      <c r="KC2" s="196"/>
      <c r="KD2" s="196"/>
      <c r="KE2" s="196"/>
      <c r="KF2" s="196"/>
      <c r="KG2" s="196"/>
      <c r="KH2" s="196"/>
      <c r="KI2" s="196"/>
      <c r="KJ2" s="195" t="n">
        <f aca="false">JY2</f>
        <v>2044</v>
      </c>
      <c r="KK2" s="195" t="n">
        <f aca="false">KJ2 + 1</f>
        <v>2045</v>
      </c>
      <c r="KL2" s="196"/>
      <c r="KM2" s="196"/>
      <c r="KN2" s="196"/>
      <c r="KO2" s="196"/>
      <c r="KP2" s="196"/>
      <c r="KQ2" s="196"/>
      <c r="KR2" s="196"/>
      <c r="KS2" s="196"/>
      <c r="KT2" s="196"/>
      <c r="KU2" s="196"/>
      <c r="KV2" s="195" t="n">
        <f aca="false">KK2</f>
        <v>2045</v>
      </c>
      <c r="KW2" s="195" t="n">
        <f aca="false">KV2 + 1</f>
        <v>2046</v>
      </c>
      <c r="KX2" s="196"/>
      <c r="KY2" s="196"/>
      <c r="KZ2" s="196"/>
      <c r="LA2" s="196"/>
      <c r="LB2" s="196"/>
      <c r="LC2" s="196"/>
      <c r="LD2" s="196"/>
      <c r="LE2" s="196"/>
      <c r="LF2" s="196"/>
      <c r="LG2" s="196"/>
      <c r="LH2" s="195" t="n">
        <f aca="false">KW2</f>
        <v>2046</v>
      </c>
      <c r="LI2" s="195" t="n">
        <f aca="false">LH2 + 1</f>
        <v>2047</v>
      </c>
      <c r="LJ2" s="196"/>
      <c r="LK2" s="196"/>
      <c r="LL2" s="196"/>
      <c r="LM2" s="196"/>
      <c r="LN2" s="196"/>
      <c r="LO2" s="196"/>
      <c r="LP2" s="196"/>
      <c r="LQ2" s="196"/>
      <c r="LR2" s="196"/>
      <c r="LS2" s="196"/>
      <c r="LT2" s="195" t="n">
        <f aca="false">LI2</f>
        <v>2047</v>
      </c>
      <c r="LU2" s="195" t="n">
        <f aca="false">LT2 + 1</f>
        <v>2048</v>
      </c>
      <c r="LV2" s="196"/>
      <c r="LW2" s="196"/>
      <c r="LX2" s="196"/>
      <c r="LY2" s="196"/>
      <c r="LZ2" s="196"/>
      <c r="MA2" s="196"/>
      <c r="MB2" s="196"/>
      <c r="MC2" s="196"/>
      <c r="MD2" s="196"/>
      <c r="ME2" s="196"/>
      <c r="MF2" s="195" t="n">
        <f aca="false">LU2</f>
        <v>2048</v>
      </c>
      <c r="MG2" s="195" t="n">
        <f aca="false">MF2 + 1</f>
        <v>2049</v>
      </c>
      <c r="MH2" s="196"/>
      <c r="MI2" s="196"/>
      <c r="MJ2" s="196"/>
      <c r="MK2" s="196"/>
      <c r="ML2" s="196"/>
      <c r="MM2" s="196"/>
      <c r="MN2" s="196"/>
      <c r="MO2" s="196"/>
      <c r="MP2" s="196"/>
      <c r="MQ2" s="196"/>
      <c r="MR2" s="195" t="n">
        <f aca="false">MG2</f>
        <v>2049</v>
      </c>
      <c r="MS2" s="195" t="n">
        <f aca="false">MR2 + 1</f>
        <v>2050</v>
      </c>
      <c r="MT2" s="196"/>
      <c r="MU2" s="196"/>
      <c r="MV2" s="196"/>
      <c r="MW2" s="196"/>
      <c r="MX2" s="196"/>
      <c r="MY2" s="196"/>
      <c r="MZ2" s="196"/>
      <c r="NA2" s="196"/>
      <c r="NB2" s="196"/>
      <c r="NC2" s="196"/>
      <c r="ND2" s="195" t="n">
        <f aca="false">MS2</f>
        <v>2050</v>
      </c>
      <c r="NE2" s="195" t="n">
        <f aca="false">ND2 + 1</f>
        <v>2051</v>
      </c>
      <c r="NF2" s="196"/>
      <c r="NG2" s="196"/>
      <c r="NH2" s="196"/>
      <c r="NI2" s="196"/>
      <c r="NJ2" s="196"/>
      <c r="NK2" s="196"/>
      <c r="NL2" s="196"/>
      <c r="NM2" s="196"/>
      <c r="NN2" s="196"/>
      <c r="NO2" s="196"/>
      <c r="NP2" s="195" t="n">
        <f aca="false">NE2</f>
        <v>2051</v>
      </c>
      <c r="NQ2" s="195" t="n">
        <f aca="false">NP2 + 1</f>
        <v>2052</v>
      </c>
      <c r="NR2" s="196"/>
      <c r="NS2" s="196"/>
      <c r="NT2" s="196"/>
      <c r="NU2" s="196"/>
      <c r="NV2" s="196"/>
      <c r="NW2" s="196"/>
      <c r="NX2" s="196"/>
      <c r="NY2" s="196"/>
      <c r="NZ2" s="196"/>
      <c r="OA2" s="196"/>
      <c r="OB2" s="195" t="n">
        <f aca="false">NQ2</f>
        <v>2052</v>
      </c>
      <c r="OC2" s="195" t="n">
        <f aca="false">OB2 + 1</f>
        <v>2053</v>
      </c>
      <c r="OD2" s="196"/>
      <c r="OE2" s="196"/>
      <c r="OF2" s="196"/>
      <c r="OG2" s="196"/>
      <c r="OH2" s="196"/>
      <c r="OI2" s="196"/>
      <c r="OJ2" s="196"/>
      <c r="OK2" s="196"/>
      <c r="OL2" s="196"/>
      <c r="OM2" s="196"/>
      <c r="ON2" s="195" t="n">
        <f aca="false">OC2</f>
        <v>2053</v>
      </c>
      <c r="OO2" s="195" t="n">
        <f aca="false">ON2 + 1</f>
        <v>2054</v>
      </c>
      <c r="OP2" s="196"/>
      <c r="OQ2" s="196"/>
      <c r="OR2" s="196"/>
      <c r="OS2" s="196"/>
      <c r="OT2" s="196"/>
      <c r="OU2" s="196"/>
      <c r="OV2" s="196"/>
      <c r="OW2" s="196"/>
      <c r="OX2" s="196"/>
      <c r="OY2" s="196"/>
      <c r="OZ2" s="195" t="n">
        <f aca="false">OO2</f>
        <v>2054</v>
      </c>
      <c r="PA2" s="195" t="n">
        <f aca="false">OZ2 + 1</f>
        <v>2055</v>
      </c>
      <c r="PB2" s="196"/>
      <c r="PC2" s="196"/>
      <c r="PD2" s="196"/>
      <c r="PE2" s="196"/>
      <c r="PF2" s="196"/>
      <c r="PG2" s="196"/>
      <c r="PH2" s="196"/>
      <c r="PI2" s="196"/>
      <c r="PJ2" s="196"/>
      <c r="PK2" s="196"/>
      <c r="PL2" s="195" t="n">
        <f aca="false">PA2</f>
        <v>2055</v>
      </c>
      <c r="PM2" s="195" t="n">
        <f aca="false">PL2 + 1</f>
        <v>2056</v>
      </c>
      <c r="PN2" s="196"/>
      <c r="PO2" s="196"/>
      <c r="PP2" s="196"/>
      <c r="PQ2" s="196"/>
      <c r="PR2" s="196"/>
      <c r="PS2" s="196"/>
      <c r="PT2" s="196"/>
      <c r="PU2" s="196"/>
      <c r="PV2" s="196"/>
      <c r="PW2" s="196"/>
      <c r="PX2" s="195" t="n">
        <f aca="false">PM2</f>
        <v>2056</v>
      </c>
      <c r="PY2" s="195" t="n">
        <f aca="false">PX2 + 1</f>
        <v>2057</v>
      </c>
      <c r="PZ2" s="196"/>
      <c r="QA2" s="196"/>
      <c r="QB2" s="196"/>
      <c r="QC2" s="196"/>
      <c r="QD2" s="196"/>
      <c r="QE2" s="196"/>
      <c r="QF2" s="196"/>
      <c r="QG2" s="196"/>
      <c r="QH2" s="196"/>
      <c r="QI2" s="196"/>
      <c r="QJ2" s="195" t="n">
        <f aca="false">PY2</f>
        <v>2057</v>
      </c>
      <c r="QK2" s="195" t="n">
        <f aca="false">QJ2 + 1</f>
        <v>2058</v>
      </c>
      <c r="QL2" s="196"/>
      <c r="QM2" s="196"/>
      <c r="QN2" s="196"/>
      <c r="QO2" s="196"/>
      <c r="QP2" s="196"/>
      <c r="QQ2" s="196"/>
      <c r="QR2" s="196"/>
      <c r="QS2" s="196"/>
      <c r="QT2" s="196"/>
      <c r="QU2" s="196"/>
      <c r="QV2" s="195" t="n">
        <f aca="false">QK2</f>
        <v>2058</v>
      </c>
      <c r="QW2" s="195" t="n">
        <f aca="false">QV2 + 1</f>
        <v>2059</v>
      </c>
      <c r="QX2" s="196"/>
      <c r="QY2" s="196"/>
      <c r="QZ2" s="196"/>
      <c r="RA2" s="196"/>
      <c r="RB2" s="196"/>
      <c r="RC2" s="196"/>
      <c r="RD2" s="196"/>
      <c r="RE2" s="196"/>
      <c r="RF2" s="196"/>
      <c r="RG2" s="196"/>
      <c r="RH2" s="195" t="n">
        <f aca="false">QW2</f>
        <v>2059</v>
      </c>
    </row>
    <row r="3" customFormat="false" ht="15.75" hidden="false" customHeight="true" outlineLevel="0" collapsed="false">
      <c r="A3" s="44"/>
      <c r="B3" s="199" t="s">
        <v>267</v>
      </c>
      <c r="C3" s="199"/>
      <c r="D3" s="198" t="str">
        <f aca="false">'Premissas Custos'!E3</f>
        <v>Total</v>
      </c>
      <c r="E3" s="199"/>
      <c r="F3" s="200"/>
      <c r="G3" s="198"/>
      <c r="H3" s="201" t="n">
        <f aca="false">'Premissas Financeiras'!H13</f>
        <v>0</v>
      </c>
      <c r="I3" s="201" t="n">
        <f aca="false">'Premissas Financeiras'!I13</f>
        <v>1</v>
      </c>
      <c r="J3" s="201" t="n">
        <f aca="false">'Premissas Financeiras'!J13</f>
        <v>2</v>
      </c>
      <c r="K3" s="201" t="n">
        <f aca="false">'Premissas Financeiras'!K13</f>
        <v>3</v>
      </c>
      <c r="L3" s="201" t="n">
        <f aca="false">'Premissas Financeiras'!L13</f>
        <v>4</v>
      </c>
      <c r="M3" s="201" t="n">
        <f aca="false">'Premissas Financeiras'!M13</f>
        <v>5</v>
      </c>
      <c r="N3" s="201" t="n">
        <f aca="false">'Premissas Financeiras'!N13</f>
        <v>6</v>
      </c>
      <c r="O3" s="201" t="n">
        <f aca="false">'Premissas Financeiras'!O13</f>
        <v>7</v>
      </c>
      <c r="P3" s="201" t="n">
        <f aca="false">'Premissas Financeiras'!P13</f>
        <v>8</v>
      </c>
      <c r="Q3" s="201" t="n">
        <f aca="false">'Premissas Financeiras'!Q13</f>
        <v>9</v>
      </c>
      <c r="R3" s="201" t="n">
        <f aca="false">'Premissas Financeiras'!R13</f>
        <v>10</v>
      </c>
      <c r="S3" s="201" t="n">
        <f aca="false">'Premissas Financeiras'!S13</f>
        <v>11</v>
      </c>
      <c r="T3" s="201" t="n">
        <f aca="false">'Premissas Financeiras'!T13</f>
        <v>12</v>
      </c>
      <c r="U3" s="201" t="n">
        <f aca="false">'Premissas Financeiras'!U13</f>
        <v>13</v>
      </c>
      <c r="V3" s="201" t="n">
        <f aca="false">'Premissas Financeiras'!V13</f>
        <v>14</v>
      </c>
      <c r="W3" s="201" t="n">
        <f aca="false">'Premissas Financeiras'!W13</f>
        <v>15</v>
      </c>
      <c r="X3" s="201" t="n">
        <f aca="false">'Premissas Financeiras'!X13</f>
        <v>16</v>
      </c>
      <c r="Y3" s="201" t="n">
        <f aca="false">'Premissas Financeiras'!Y13</f>
        <v>17</v>
      </c>
      <c r="Z3" s="201" t="n">
        <f aca="false">'Premissas Financeiras'!Z13</f>
        <v>18</v>
      </c>
      <c r="AA3" s="201" t="n">
        <f aca="false">'Premissas Financeiras'!AA13</f>
        <v>19</v>
      </c>
      <c r="AB3" s="201" t="n">
        <f aca="false">'Premissas Financeiras'!AB13</f>
        <v>20</v>
      </c>
      <c r="AC3" s="201" t="n">
        <f aca="false">'Premissas Financeiras'!AC13</f>
        <v>21</v>
      </c>
      <c r="AD3" s="201" t="n">
        <f aca="false">'Premissas Financeiras'!AD13</f>
        <v>22</v>
      </c>
      <c r="AE3" s="201" t="n">
        <f aca="false">'Premissas Financeiras'!AE13</f>
        <v>23</v>
      </c>
      <c r="AF3" s="201" t="n">
        <f aca="false">'Premissas Financeiras'!AF13</f>
        <v>24</v>
      </c>
      <c r="AG3" s="201" t="n">
        <f aca="false">'Premissas Financeiras'!AG13</f>
        <v>25</v>
      </c>
      <c r="AH3" s="201" t="n">
        <f aca="false">'Premissas Financeiras'!AH13</f>
        <v>26</v>
      </c>
      <c r="AI3" s="201" t="n">
        <f aca="false">'Premissas Financeiras'!AI13</f>
        <v>27</v>
      </c>
      <c r="AJ3" s="201" t="n">
        <f aca="false">'Premissas Financeiras'!AJ13</f>
        <v>28</v>
      </c>
      <c r="AK3" s="201" t="n">
        <f aca="false">'Premissas Financeiras'!AK13</f>
        <v>29</v>
      </c>
      <c r="AL3" s="201" t="n">
        <f aca="false">'Premissas Financeiras'!AL13</f>
        <v>30</v>
      </c>
      <c r="AM3" s="201" t="n">
        <f aca="false">'Premissas Financeiras'!AM13</f>
        <v>31</v>
      </c>
      <c r="AN3" s="201" t="n">
        <f aca="false">'Premissas Financeiras'!AN13</f>
        <v>32</v>
      </c>
      <c r="AO3" s="201" t="n">
        <f aca="false">'Premissas Financeiras'!AO13</f>
        <v>33</v>
      </c>
      <c r="AP3" s="201" t="n">
        <f aca="false">'Premissas Financeiras'!AP13</f>
        <v>34</v>
      </c>
      <c r="AQ3" s="201" t="n">
        <f aca="false">'Premissas Financeiras'!AQ13</f>
        <v>35</v>
      </c>
      <c r="AR3" s="202"/>
      <c r="AS3" s="203" t="s">
        <v>135</v>
      </c>
      <c r="AT3" s="203" t="s">
        <v>136</v>
      </c>
      <c r="AU3" s="203" t="s">
        <v>137</v>
      </c>
      <c r="AV3" s="203" t="s">
        <v>138</v>
      </c>
      <c r="AW3" s="203" t="s">
        <v>139</v>
      </c>
      <c r="AX3" s="203" t="s">
        <v>140</v>
      </c>
      <c r="AY3" s="203" t="s">
        <v>141</v>
      </c>
      <c r="AZ3" s="203" t="s">
        <v>142</v>
      </c>
      <c r="BA3" s="203" t="s">
        <v>143</v>
      </c>
      <c r="BB3" s="203" t="s">
        <v>144</v>
      </c>
      <c r="BC3" s="203" t="s">
        <v>145</v>
      </c>
      <c r="BD3" s="203" t="s">
        <v>146</v>
      </c>
      <c r="BE3" s="203" t="s">
        <v>135</v>
      </c>
      <c r="BF3" s="203" t="s">
        <v>136</v>
      </c>
      <c r="BG3" s="203" t="s">
        <v>137</v>
      </c>
      <c r="BH3" s="203" t="s">
        <v>138</v>
      </c>
      <c r="BI3" s="203" t="s">
        <v>139</v>
      </c>
      <c r="BJ3" s="203" t="s">
        <v>140</v>
      </c>
      <c r="BK3" s="203" t="s">
        <v>141</v>
      </c>
      <c r="BL3" s="203" t="s">
        <v>142</v>
      </c>
      <c r="BM3" s="203" t="s">
        <v>143</v>
      </c>
      <c r="BN3" s="203" t="s">
        <v>144</v>
      </c>
      <c r="BO3" s="203" t="s">
        <v>145</v>
      </c>
      <c r="BP3" s="203" t="s">
        <v>146</v>
      </c>
      <c r="BQ3" s="203" t="s">
        <v>135</v>
      </c>
      <c r="BR3" s="203" t="s">
        <v>136</v>
      </c>
      <c r="BS3" s="203" t="s">
        <v>137</v>
      </c>
      <c r="BT3" s="203" t="s">
        <v>138</v>
      </c>
      <c r="BU3" s="203" t="s">
        <v>139</v>
      </c>
      <c r="BV3" s="203" t="s">
        <v>140</v>
      </c>
      <c r="BW3" s="203" t="s">
        <v>141</v>
      </c>
      <c r="BX3" s="203" t="s">
        <v>142</v>
      </c>
      <c r="BY3" s="203" t="s">
        <v>143</v>
      </c>
      <c r="BZ3" s="203" t="s">
        <v>144</v>
      </c>
      <c r="CA3" s="203" t="s">
        <v>145</v>
      </c>
      <c r="CB3" s="203" t="s">
        <v>146</v>
      </c>
      <c r="CC3" s="203" t="s">
        <v>135</v>
      </c>
      <c r="CD3" s="203" t="s">
        <v>136</v>
      </c>
      <c r="CE3" s="203" t="s">
        <v>137</v>
      </c>
      <c r="CF3" s="203" t="s">
        <v>138</v>
      </c>
      <c r="CG3" s="203" t="s">
        <v>139</v>
      </c>
      <c r="CH3" s="203" t="s">
        <v>140</v>
      </c>
      <c r="CI3" s="203" t="s">
        <v>141</v>
      </c>
      <c r="CJ3" s="203" t="s">
        <v>142</v>
      </c>
      <c r="CK3" s="203" t="s">
        <v>143</v>
      </c>
      <c r="CL3" s="203" t="s">
        <v>144</v>
      </c>
      <c r="CM3" s="203" t="s">
        <v>145</v>
      </c>
      <c r="CN3" s="203" t="s">
        <v>146</v>
      </c>
      <c r="CO3" s="203" t="s">
        <v>135</v>
      </c>
      <c r="CP3" s="203" t="s">
        <v>136</v>
      </c>
      <c r="CQ3" s="203" t="s">
        <v>137</v>
      </c>
      <c r="CR3" s="203" t="s">
        <v>138</v>
      </c>
      <c r="CS3" s="203" t="s">
        <v>139</v>
      </c>
      <c r="CT3" s="203" t="s">
        <v>140</v>
      </c>
      <c r="CU3" s="203" t="s">
        <v>141</v>
      </c>
      <c r="CV3" s="203" t="s">
        <v>142</v>
      </c>
      <c r="CW3" s="203" t="s">
        <v>143</v>
      </c>
      <c r="CX3" s="203" t="s">
        <v>144</v>
      </c>
      <c r="CY3" s="203" t="s">
        <v>145</v>
      </c>
      <c r="CZ3" s="203" t="s">
        <v>146</v>
      </c>
      <c r="DA3" s="203" t="s">
        <v>135</v>
      </c>
      <c r="DB3" s="203" t="s">
        <v>136</v>
      </c>
      <c r="DC3" s="203" t="s">
        <v>137</v>
      </c>
      <c r="DD3" s="203" t="s">
        <v>138</v>
      </c>
      <c r="DE3" s="203" t="s">
        <v>139</v>
      </c>
      <c r="DF3" s="203" t="s">
        <v>140</v>
      </c>
      <c r="DG3" s="203" t="s">
        <v>141</v>
      </c>
      <c r="DH3" s="203" t="s">
        <v>142</v>
      </c>
      <c r="DI3" s="203" t="s">
        <v>143</v>
      </c>
      <c r="DJ3" s="203" t="s">
        <v>144</v>
      </c>
      <c r="DK3" s="203" t="s">
        <v>145</v>
      </c>
      <c r="DL3" s="203" t="s">
        <v>146</v>
      </c>
      <c r="DM3" s="203" t="s">
        <v>135</v>
      </c>
      <c r="DN3" s="203" t="s">
        <v>136</v>
      </c>
      <c r="DO3" s="203" t="s">
        <v>137</v>
      </c>
      <c r="DP3" s="203" t="s">
        <v>138</v>
      </c>
      <c r="DQ3" s="203" t="s">
        <v>139</v>
      </c>
      <c r="DR3" s="203" t="s">
        <v>140</v>
      </c>
      <c r="DS3" s="203" t="s">
        <v>141</v>
      </c>
      <c r="DT3" s="203" t="s">
        <v>142</v>
      </c>
      <c r="DU3" s="203" t="s">
        <v>143</v>
      </c>
      <c r="DV3" s="203" t="s">
        <v>144</v>
      </c>
      <c r="DW3" s="203" t="s">
        <v>145</v>
      </c>
      <c r="DX3" s="203" t="s">
        <v>146</v>
      </c>
      <c r="DY3" s="203" t="s">
        <v>135</v>
      </c>
      <c r="DZ3" s="203" t="s">
        <v>136</v>
      </c>
      <c r="EA3" s="203" t="s">
        <v>137</v>
      </c>
      <c r="EB3" s="203" t="s">
        <v>138</v>
      </c>
      <c r="EC3" s="203" t="s">
        <v>139</v>
      </c>
      <c r="ED3" s="203" t="s">
        <v>140</v>
      </c>
      <c r="EE3" s="203" t="s">
        <v>141</v>
      </c>
      <c r="EF3" s="203" t="s">
        <v>142</v>
      </c>
      <c r="EG3" s="203" t="s">
        <v>143</v>
      </c>
      <c r="EH3" s="203" t="s">
        <v>144</v>
      </c>
      <c r="EI3" s="203" t="s">
        <v>145</v>
      </c>
      <c r="EJ3" s="203" t="s">
        <v>146</v>
      </c>
      <c r="EK3" s="203" t="s">
        <v>135</v>
      </c>
      <c r="EL3" s="203" t="s">
        <v>136</v>
      </c>
      <c r="EM3" s="203" t="s">
        <v>137</v>
      </c>
      <c r="EN3" s="203" t="s">
        <v>138</v>
      </c>
      <c r="EO3" s="203" t="s">
        <v>139</v>
      </c>
      <c r="EP3" s="203" t="s">
        <v>140</v>
      </c>
      <c r="EQ3" s="203" t="s">
        <v>141</v>
      </c>
      <c r="ER3" s="203" t="s">
        <v>142</v>
      </c>
      <c r="ES3" s="203" t="s">
        <v>143</v>
      </c>
      <c r="ET3" s="203" t="s">
        <v>144</v>
      </c>
      <c r="EU3" s="203" t="s">
        <v>145</v>
      </c>
      <c r="EV3" s="203" t="s">
        <v>146</v>
      </c>
      <c r="EW3" s="203" t="s">
        <v>135</v>
      </c>
      <c r="EX3" s="203" t="s">
        <v>136</v>
      </c>
      <c r="EY3" s="203" t="s">
        <v>137</v>
      </c>
      <c r="EZ3" s="203" t="s">
        <v>138</v>
      </c>
      <c r="FA3" s="203" t="s">
        <v>139</v>
      </c>
      <c r="FB3" s="203" t="s">
        <v>140</v>
      </c>
      <c r="FC3" s="203" t="s">
        <v>141</v>
      </c>
      <c r="FD3" s="203" t="s">
        <v>142</v>
      </c>
      <c r="FE3" s="203" t="s">
        <v>143</v>
      </c>
      <c r="FF3" s="203" t="s">
        <v>144</v>
      </c>
      <c r="FG3" s="203" t="s">
        <v>145</v>
      </c>
      <c r="FH3" s="203" t="s">
        <v>146</v>
      </c>
      <c r="FI3" s="203" t="s">
        <v>135</v>
      </c>
      <c r="FJ3" s="203" t="s">
        <v>136</v>
      </c>
      <c r="FK3" s="203" t="s">
        <v>137</v>
      </c>
      <c r="FL3" s="203" t="s">
        <v>138</v>
      </c>
      <c r="FM3" s="203" t="s">
        <v>139</v>
      </c>
      <c r="FN3" s="203" t="s">
        <v>140</v>
      </c>
      <c r="FO3" s="203" t="s">
        <v>141</v>
      </c>
      <c r="FP3" s="203" t="s">
        <v>142</v>
      </c>
      <c r="FQ3" s="203" t="s">
        <v>143</v>
      </c>
      <c r="FR3" s="203" t="s">
        <v>144</v>
      </c>
      <c r="FS3" s="203" t="s">
        <v>145</v>
      </c>
      <c r="FT3" s="203" t="s">
        <v>146</v>
      </c>
      <c r="FU3" s="203" t="s">
        <v>135</v>
      </c>
      <c r="FV3" s="203" t="s">
        <v>136</v>
      </c>
      <c r="FW3" s="203" t="s">
        <v>137</v>
      </c>
      <c r="FX3" s="203" t="s">
        <v>138</v>
      </c>
      <c r="FY3" s="203" t="s">
        <v>139</v>
      </c>
      <c r="FZ3" s="203" t="s">
        <v>140</v>
      </c>
      <c r="GA3" s="203" t="s">
        <v>141</v>
      </c>
      <c r="GB3" s="203" t="s">
        <v>142</v>
      </c>
      <c r="GC3" s="203" t="s">
        <v>143</v>
      </c>
      <c r="GD3" s="203" t="s">
        <v>144</v>
      </c>
      <c r="GE3" s="203" t="s">
        <v>145</v>
      </c>
      <c r="GF3" s="203" t="s">
        <v>146</v>
      </c>
      <c r="GG3" s="203" t="s">
        <v>135</v>
      </c>
      <c r="GH3" s="203" t="s">
        <v>136</v>
      </c>
      <c r="GI3" s="203" t="s">
        <v>137</v>
      </c>
      <c r="GJ3" s="203" t="s">
        <v>138</v>
      </c>
      <c r="GK3" s="203" t="s">
        <v>139</v>
      </c>
      <c r="GL3" s="203" t="s">
        <v>140</v>
      </c>
      <c r="GM3" s="203" t="s">
        <v>141</v>
      </c>
      <c r="GN3" s="203" t="s">
        <v>142</v>
      </c>
      <c r="GO3" s="203" t="s">
        <v>143</v>
      </c>
      <c r="GP3" s="203" t="s">
        <v>144</v>
      </c>
      <c r="GQ3" s="203" t="s">
        <v>145</v>
      </c>
      <c r="GR3" s="203" t="s">
        <v>146</v>
      </c>
      <c r="GS3" s="203" t="s">
        <v>135</v>
      </c>
      <c r="GT3" s="203" t="s">
        <v>136</v>
      </c>
      <c r="GU3" s="203" t="s">
        <v>137</v>
      </c>
      <c r="GV3" s="203" t="s">
        <v>138</v>
      </c>
      <c r="GW3" s="203" t="s">
        <v>139</v>
      </c>
      <c r="GX3" s="203" t="s">
        <v>140</v>
      </c>
      <c r="GY3" s="203" t="s">
        <v>141</v>
      </c>
      <c r="GZ3" s="203" t="s">
        <v>142</v>
      </c>
      <c r="HA3" s="203" t="s">
        <v>143</v>
      </c>
      <c r="HB3" s="203" t="s">
        <v>144</v>
      </c>
      <c r="HC3" s="203" t="s">
        <v>145</v>
      </c>
      <c r="HD3" s="203" t="s">
        <v>146</v>
      </c>
      <c r="HE3" s="203" t="s">
        <v>135</v>
      </c>
      <c r="HF3" s="203" t="s">
        <v>136</v>
      </c>
      <c r="HG3" s="203" t="s">
        <v>137</v>
      </c>
      <c r="HH3" s="203" t="s">
        <v>138</v>
      </c>
      <c r="HI3" s="203" t="s">
        <v>139</v>
      </c>
      <c r="HJ3" s="203" t="s">
        <v>140</v>
      </c>
      <c r="HK3" s="203" t="s">
        <v>141</v>
      </c>
      <c r="HL3" s="203" t="s">
        <v>142</v>
      </c>
      <c r="HM3" s="203" t="s">
        <v>143</v>
      </c>
      <c r="HN3" s="203" t="s">
        <v>144</v>
      </c>
      <c r="HO3" s="203" t="s">
        <v>145</v>
      </c>
      <c r="HP3" s="203" t="s">
        <v>146</v>
      </c>
      <c r="HQ3" s="203" t="s">
        <v>135</v>
      </c>
      <c r="HR3" s="203" t="s">
        <v>136</v>
      </c>
      <c r="HS3" s="203" t="s">
        <v>137</v>
      </c>
      <c r="HT3" s="203" t="s">
        <v>138</v>
      </c>
      <c r="HU3" s="203" t="s">
        <v>139</v>
      </c>
      <c r="HV3" s="203" t="s">
        <v>140</v>
      </c>
      <c r="HW3" s="203" t="s">
        <v>141</v>
      </c>
      <c r="HX3" s="203" t="s">
        <v>142</v>
      </c>
      <c r="HY3" s="203" t="s">
        <v>143</v>
      </c>
      <c r="HZ3" s="203" t="s">
        <v>144</v>
      </c>
      <c r="IA3" s="203" t="s">
        <v>145</v>
      </c>
      <c r="IB3" s="203" t="s">
        <v>146</v>
      </c>
      <c r="IC3" s="203" t="s">
        <v>135</v>
      </c>
      <c r="ID3" s="203" t="s">
        <v>136</v>
      </c>
      <c r="IE3" s="203" t="s">
        <v>137</v>
      </c>
      <c r="IF3" s="203" t="s">
        <v>138</v>
      </c>
      <c r="IG3" s="203" t="s">
        <v>139</v>
      </c>
      <c r="IH3" s="203" t="s">
        <v>140</v>
      </c>
      <c r="II3" s="203" t="s">
        <v>141</v>
      </c>
      <c r="IJ3" s="203" t="s">
        <v>142</v>
      </c>
      <c r="IK3" s="203" t="s">
        <v>143</v>
      </c>
      <c r="IL3" s="203" t="s">
        <v>144</v>
      </c>
      <c r="IM3" s="203" t="s">
        <v>145</v>
      </c>
      <c r="IN3" s="203" t="s">
        <v>146</v>
      </c>
      <c r="IO3" s="203" t="s">
        <v>135</v>
      </c>
      <c r="IP3" s="203" t="s">
        <v>136</v>
      </c>
      <c r="IQ3" s="203" t="s">
        <v>137</v>
      </c>
      <c r="IR3" s="203" t="s">
        <v>138</v>
      </c>
      <c r="IS3" s="203" t="s">
        <v>139</v>
      </c>
      <c r="IT3" s="203" t="s">
        <v>140</v>
      </c>
      <c r="IU3" s="203" t="s">
        <v>141</v>
      </c>
      <c r="IV3" s="203" t="s">
        <v>142</v>
      </c>
      <c r="IW3" s="203" t="s">
        <v>143</v>
      </c>
      <c r="IX3" s="203" t="s">
        <v>144</v>
      </c>
      <c r="IY3" s="203" t="s">
        <v>145</v>
      </c>
      <c r="IZ3" s="203" t="s">
        <v>146</v>
      </c>
      <c r="JA3" s="203" t="s">
        <v>135</v>
      </c>
      <c r="JB3" s="203" t="s">
        <v>136</v>
      </c>
      <c r="JC3" s="203" t="s">
        <v>137</v>
      </c>
      <c r="JD3" s="203" t="s">
        <v>138</v>
      </c>
      <c r="JE3" s="203" t="s">
        <v>139</v>
      </c>
      <c r="JF3" s="203" t="s">
        <v>140</v>
      </c>
      <c r="JG3" s="203" t="s">
        <v>141</v>
      </c>
      <c r="JH3" s="203" t="s">
        <v>142</v>
      </c>
      <c r="JI3" s="203" t="s">
        <v>143</v>
      </c>
      <c r="JJ3" s="203" t="s">
        <v>144</v>
      </c>
      <c r="JK3" s="203" t="s">
        <v>145</v>
      </c>
      <c r="JL3" s="203" t="s">
        <v>146</v>
      </c>
      <c r="JM3" s="203" t="s">
        <v>135</v>
      </c>
      <c r="JN3" s="203" t="s">
        <v>136</v>
      </c>
      <c r="JO3" s="203" t="s">
        <v>137</v>
      </c>
      <c r="JP3" s="203" t="s">
        <v>138</v>
      </c>
      <c r="JQ3" s="203" t="s">
        <v>139</v>
      </c>
      <c r="JR3" s="203" t="s">
        <v>140</v>
      </c>
      <c r="JS3" s="203" t="s">
        <v>141</v>
      </c>
      <c r="JT3" s="203" t="s">
        <v>142</v>
      </c>
      <c r="JU3" s="203" t="s">
        <v>143</v>
      </c>
      <c r="JV3" s="203" t="s">
        <v>144</v>
      </c>
      <c r="JW3" s="203" t="s">
        <v>145</v>
      </c>
      <c r="JX3" s="203" t="s">
        <v>146</v>
      </c>
      <c r="JY3" s="203" t="s">
        <v>135</v>
      </c>
      <c r="JZ3" s="203" t="s">
        <v>136</v>
      </c>
      <c r="KA3" s="203" t="s">
        <v>137</v>
      </c>
      <c r="KB3" s="203" t="s">
        <v>138</v>
      </c>
      <c r="KC3" s="203" t="s">
        <v>139</v>
      </c>
      <c r="KD3" s="203" t="s">
        <v>140</v>
      </c>
      <c r="KE3" s="203" t="s">
        <v>141</v>
      </c>
      <c r="KF3" s="203" t="s">
        <v>142</v>
      </c>
      <c r="KG3" s="203" t="s">
        <v>143</v>
      </c>
      <c r="KH3" s="203" t="s">
        <v>144</v>
      </c>
      <c r="KI3" s="203" t="s">
        <v>145</v>
      </c>
      <c r="KJ3" s="203" t="s">
        <v>146</v>
      </c>
      <c r="KK3" s="203" t="s">
        <v>135</v>
      </c>
      <c r="KL3" s="203" t="s">
        <v>136</v>
      </c>
      <c r="KM3" s="203" t="s">
        <v>137</v>
      </c>
      <c r="KN3" s="203" t="s">
        <v>138</v>
      </c>
      <c r="KO3" s="203" t="s">
        <v>139</v>
      </c>
      <c r="KP3" s="203" t="s">
        <v>140</v>
      </c>
      <c r="KQ3" s="203" t="s">
        <v>141</v>
      </c>
      <c r="KR3" s="203" t="s">
        <v>142</v>
      </c>
      <c r="KS3" s="203" t="s">
        <v>143</v>
      </c>
      <c r="KT3" s="203" t="s">
        <v>144</v>
      </c>
      <c r="KU3" s="203" t="s">
        <v>145</v>
      </c>
      <c r="KV3" s="203" t="s">
        <v>146</v>
      </c>
      <c r="KW3" s="203" t="s">
        <v>135</v>
      </c>
      <c r="KX3" s="203" t="s">
        <v>136</v>
      </c>
      <c r="KY3" s="203" t="s">
        <v>137</v>
      </c>
      <c r="KZ3" s="203" t="s">
        <v>138</v>
      </c>
      <c r="LA3" s="203" t="s">
        <v>139</v>
      </c>
      <c r="LB3" s="203" t="s">
        <v>140</v>
      </c>
      <c r="LC3" s="203" t="s">
        <v>141</v>
      </c>
      <c r="LD3" s="203" t="s">
        <v>142</v>
      </c>
      <c r="LE3" s="203" t="s">
        <v>143</v>
      </c>
      <c r="LF3" s="203" t="s">
        <v>144</v>
      </c>
      <c r="LG3" s="203" t="s">
        <v>145</v>
      </c>
      <c r="LH3" s="203" t="s">
        <v>146</v>
      </c>
      <c r="LI3" s="203" t="s">
        <v>135</v>
      </c>
      <c r="LJ3" s="203" t="s">
        <v>136</v>
      </c>
      <c r="LK3" s="203" t="s">
        <v>137</v>
      </c>
      <c r="LL3" s="203" t="s">
        <v>138</v>
      </c>
      <c r="LM3" s="203" t="s">
        <v>139</v>
      </c>
      <c r="LN3" s="203" t="s">
        <v>140</v>
      </c>
      <c r="LO3" s="203" t="s">
        <v>141</v>
      </c>
      <c r="LP3" s="203" t="s">
        <v>142</v>
      </c>
      <c r="LQ3" s="203" t="s">
        <v>143</v>
      </c>
      <c r="LR3" s="203" t="s">
        <v>144</v>
      </c>
      <c r="LS3" s="203" t="s">
        <v>145</v>
      </c>
      <c r="LT3" s="203" t="s">
        <v>146</v>
      </c>
      <c r="LU3" s="203" t="s">
        <v>135</v>
      </c>
      <c r="LV3" s="203" t="s">
        <v>136</v>
      </c>
      <c r="LW3" s="203" t="s">
        <v>137</v>
      </c>
      <c r="LX3" s="203" t="s">
        <v>138</v>
      </c>
      <c r="LY3" s="203" t="s">
        <v>139</v>
      </c>
      <c r="LZ3" s="203" t="s">
        <v>140</v>
      </c>
      <c r="MA3" s="203" t="s">
        <v>141</v>
      </c>
      <c r="MB3" s="203" t="s">
        <v>142</v>
      </c>
      <c r="MC3" s="203" t="s">
        <v>143</v>
      </c>
      <c r="MD3" s="203" t="s">
        <v>144</v>
      </c>
      <c r="ME3" s="203" t="s">
        <v>145</v>
      </c>
      <c r="MF3" s="203" t="s">
        <v>146</v>
      </c>
      <c r="MG3" s="203" t="s">
        <v>135</v>
      </c>
      <c r="MH3" s="203" t="s">
        <v>136</v>
      </c>
      <c r="MI3" s="203" t="s">
        <v>137</v>
      </c>
      <c r="MJ3" s="203" t="s">
        <v>138</v>
      </c>
      <c r="MK3" s="203" t="s">
        <v>139</v>
      </c>
      <c r="ML3" s="203" t="s">
        <v>140</v>
      </c>
      <c r="MM3" s="203" t="s">
        <v>141</v>
      </c>
      <c r="MN3" s="203" t="s">
        <v>142</v>
      </c>
      <c r="MO3" s="203" t="s">
        <v>143</v>
      </c>
      <c r="MP3" s="203" t="s">
        <v>144</v>
      </c>
      <c r="MQ3" s="203" t="s">
        <v>145</v>
      </c>
      <c r="MR3" s="203" t="s">
        <v>146</v>
      </c>
      <c r="MS3" s="203" t="s">
        <v>135</v>
      </c>
      <c r="MT3" s="203" t="s">
        <v>136</v>
      </c>
      <c r="MU3" s="203" t="s">
        <v>137</v>
      </c>
      <c r="MV3" s="203" t="s">
        <v>138</v>
      </c>
      <c r="MW3" s="203" t="s">
        <v>139</v>
      </c>
      <c r="MX3" s="203" t="s">
        <v>140</v>
      </c>
      <c r="MY3" s="203" t="s">
        <v>141</v>
      </c>
      <c r="MZ3" s="203" t="s">
        <v>142</v>
      </c>
      <c r="NA3" s="203" t="s">
        <v>143</v>
      </c>
      <c r="NB3" s="203" t="s">
        <v>144</v>
      </c>
      <c r="NC3" s="203" t="s">
        <v>145</v>
      </c>
      <c r="ND3" s="203" t="s">
        <v>146</v>
      </c>
      <c r="NE3" s="203" t="s">
        <v>135</v>
      </c>
      <c r="NF3" s="203" t="s">
        <v>136</v>
      </c>
      <c r="NG3" s="203" t="s">
        <v>137</v>
      </c>
      <c r="NH3" s="203" t="s">
        <v>138</v>
      </c>
      <c r="NI3" s="203" t="s">
        <v>139</v>
      </c>
      <c r="NJ3" s="203" t="s">
        <v>140</v>
      </c>
      <c r="NK3" s="203" t="s">
        <v>141</v>
      </c>
      <c r="NL3" s="203" t="s">
        <v>142</v>
      </c>
      <c r="NM3" s="203" t="s">
        <v>143</v>
      </c>
      <c r="NN3" s="203" t="s">
        <v>144</v>
      </c>
      <c r="NO3" s="203" t="s">
        <v>145</v>
      </c>
      <c r="NP3" s="203" t="s">
        <v>146</v>
      </c>
      <c r="NQ3" s="203" t="s">
        <v>135</v>
      </c>
      <c r="NR3" s="203" t="s">
        <v>136</v>
      </c>
      <c r="NS3" s="203" t="s">
        <v>137</v>
      </c>
      <c r="NT3" s="203" t="s">
        <v>138</v>
      </c>
      <c r="NU3" s="203" t="s">
        <v>139</v>
      </c>
      <c r="NV3" s="203" t="s">
        <v>140</v>
      </c>
      <c r="NW3" s="203" t="s">
        <v>141</v>
      </c>
      <c r="NX3" s="203" t="s">
        <v>142</v>
      </c>
      <c r="NY3" s="203" t="s">
        <v>143</v>
      </c>
      <c r="NZ3" s="203" t="s">
        <v>144</v>
      </c>
      <c r="OA3" s="203" t="s">
        <v>145</v>
      </c>
      <c r="OB3" s="203" t="s">
        <v>146</v>
      </c>
      <c r="OC3" s="203" t="s">
        <v>135</v>
      </c>
      <c r="OD3" s="203" t="s">
        <v>136</v>
      </c>
      <c r="OE3" s="203" t="s">
        <v>137</v>
      </c>
      <c r="OF3" s="203" t="s">
        <v>138</v>
      </c>
      <c r="OG3" s="203" t="s">
        <v>139</v>
      </c>
      <c r="OH3" s="203" t="s">
        <v>140</v>
      </c>
      <c r="OI3" s="203" t="s">
        <v>141</v>
      </c>
      <c r="OJ3" s="203" t="s">
        <v>142</v>
      </c>
      <c r="OK3" s="203" t="s">
        <v>143</v>
      </c>
      <c r="OL3" s="203" t="s">
        <v>144</v>
      </c>
      <c r="OM3" s="203" t="s">
        <v>145</v>
      </c>
      <c r="ON3" s="203" t="s">
        <v>146</v>
      </c>
      <c r="OO3" s="203" t="s">
        <v>135</v>
      </c>
      <c r="OP3" s="203" t="s">
        <v>136</v>
      </c>
      <c r="OQ3" s="203" t="s">
        <v>137</v>
      </c>
      <c r="OR3" s="203" t="s">
        <v>138</v>
      </c>
      <c r="OS3" s="203" t="s">
        <v>139</v>
      </c>
      <c r="OT3" s="203" t="s">
        <v>140</v>
      </c>
      <c r="OU3" s="203" t="s">
        <v>141</v>
      </c>
      <c r="OV3" s="203" t="s">
        <v>142</v>
      </c>
      <c r="OW3" s="203" t="s">
        <v>143</v>
      </c>
      <c r="OX3" s="203" t="s">
        <v>144</v>
      </c>
      <c r="OY3" s="203" t="s">
        <v>145</v>
      </c>
      <c r="OZ3" s="203" t="s">
        <v>146</v>
      </c>
      <c r="PA3" s="203" t="s">
        <v>135</v>
      </c>
      <c r="PB3" s="203" t="s">
        <v>136</v>
      </c>
      <c r="PC3" s="203" t="s">
        <v>137</v>
      </c>
      <c r="PD3" s="203" t="s">
        <v>138</v>
      </c>
      <c r="PE3" s="203" t="s">
        <v>139</v>
      </c>
      <c r="PF3" s="203" t="s">
        <v>140</v>
      </c>
      <c r="PG3" s="203" t="s">
        <v>141</v>
      </c>
      <c r="PH3" s="203" t="s">
        <v>142</v>
      </c>
      <c r="PI3" s="203" t="s">
        <v>143</v>
      </c>
      <c r="PJ3" s="203" t="s">
        <v>144</v>
      </c>
      <c r="PK3" s="203" t="s">
        <v>145</v>
      </c>
      <c r="PL3" s="203" t="s">
        <v>146</v>
      </c>
      <c r="PM3" s="203" t="s">
        <v>135</v>
      </c>
      <c r="PN3" s="203" t="s">
        <v>136</v>
      </c>
      <c r="PO3" s="203" t="s">
        <v>137</v>
      </c>
      <c r="PP3" s="203" t="s">
        <v>138</v>
      </c>
      <c r="PQ3" s="203" t="s">
        <v>139</v>
      </c>
      <c r="PR3" s="203" t="s">
        <v>140</v>
      </c>
      <c r="PS3" s="203" t="s">
        <v>141</v>
      </c>
      <c r="PT3" s="203" t="s">
        <v>142</v>
      </c>
      <c r="PU3" s="203" t="s">
        <v>143</v>
      </c>
      <c r="PV3" s="203" t="s">
        <v>144</v>
      </c>
      <c r="PW3" s="203" t="s">
        <v>145</v>
      </c>
      <c r="PX3" s="203" t="s">
        <v>146</v>
      </c>
      <c r="PY3" s="203" t="s">
        <v>135</v>
      </c>
      <c r="PZ3" s="203" t="s">
        <v>136</v>
      </c>
      <c r="QA3" s="203" t="s">
        <v>137</v>
      </c>
      <c r="QB3" s="203" t="s">
        <v>138</v>
      </c>
      <c r="QC3" s="203" t="s">
        <v>139</v>
      </c>
      <c r="QD3" s="203" t="s">
        <v>140</v>
      </c>
      <c r="QE3" s="203" t="s">
        <v>141</v>
      </c>
      <c r="QF3" s="203" t="s">
        <v>142</v>
      </c>
      <c r="QG3" s="203" t="s">
        <v>143</v>
      </c>
      <c r="QH3" s="203" t="s">
        <v>144</v>
      </c>
      <c r="QI3" s="203" t="s">
        <v>145</v>
      </c>
      <c r="QJ3" s="203" t="s">
        <v>146</v>
      </c>
      <c r="QK3" s="203" t="s">
        <v>135</v>
      </c>
      <c r="QL3" s="203" t="s">
        <v>136</v>
      </c>
      <c r="QM3" s="203" t="s">
        <v>137</v>
      </c>
      <c r="QN3" s="203" t="s">
        <v>138</v>
      </c>
      <c r="QO3" s="203" t="s">
        <v>139</v>
      </c>
      <c r="QP3" s="203" t="s">
        <v>140</v>
      </c>
      <c r="QQ3" s="203" t="s">
        <v>141</v>
      </c>
      <c r="QR3" s="203" t="s">
        <v>142</v>
      </c>
      <c r="QS3" s="203" t="s">
        <v>143</v>
      </c>
      <c r="QT3" s="203" t="s">
        <v>144</v>
      </c>
      <c r="QU3" s="203" t="s">
        <v>145</v>
      </c>
      <c r="QV3" s="203" t="s">
        <v>146</v>
      </c>
      <c r="QW3" s="203" t="s">
        <v>135</v>
      </c>
      <c r="QX3" s="203" t="s">
        <v>136</v>
      </c>
      <c r="QY3" s="203" t="s">
        <v>137</v>
      </c>
      <c r="QZ3" s="203" t="s">
        <v>138</v>
      </c>
      <c r="RA3" s="203" t="s">
        <v>139</v>
      </c>
      <c r="RB3" s="203" t="s">
        <v>140</v>
      </c>
      <c r="RC3" s="203" t="s">
        <v>141</v>
      </c>
      <c r="RD3" s="203" t="s">
        <v>142</v>
      </c>
      <c r="RE3" s="203" t="s">
        <v>143</v>
      </c>
      <c r="RF3" s="203" t="s">
        <v>144</v>
      </c>
      <c r="RG3" s="203" t="s">
        <v>145</v>
      </c>
      <c r="RH3" s="203" t="s">
        <v>146</v>
      </c>
    </row>
    <row r="4" customFormat="false" ht="12.75" hidden="false" customHeight="true" outlineLevel="0" collapsed="false">
      <c r="A4" s="44"/>
      <c r="B4" s="204"/>
      <c r="C4" s="205"/>
      <c r="D4" s="290"/>
      <c r="E4" s="205"/>
      <c r="F4" s="206"/>
      <c r="G4" s="206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06"/>
      <c r="AS4" s="207" t="s">
        <v>147</v>
      </c>
      <c r="AT4" s="207" t="s">
        <v>147</v>
      </c>
      <c r="AU4" s="207" t="s">
        <v>147</v>
      </c>
      <c r="AV4" s="207" t="s">
        <v>147</v>
      </c>
      <c r="AW4" s="207" t="s">
        <v>147</v>
      </c>
      <c r="AX4" s="207" t="s">
        <v>147</v>
      </c>
      <c r="AY4" s="207" t="s">
        <v>147</v>
      </c>
      <c r="AZ4" s="207" t="s">
        <v>147</v>
      </c>
      <c r="BA4" s="207" t="s">
        <v>147</v>
      </c>
      <c r="BB4" s="207" t="s">
        <v>147</v>
      </c>
      <c r="BC4" s="207" t="s">
        <v>147</v>
      </c>
      <c r="BD4" s="207" t="s">
        <v>147</v>
      </c>
      <c r="BE4" s="207" t="s">
        <v>124</v>
      </c>
      <c r="BF4" s="207" t="s">
        <v>124</v>
      </c>
      <c r="BG4" s="207" t="s">
        <v>124</v>
      </c>
      <c r="BH4" s="207" t="s">
        <v>124</v>
      </c>
      <c r="BI4" s="207" t="s">
        <v>124</v>
      </c>
      <c r="BJ4" s="207" t="s">
        <v>124</v>
      </c>
      <c r="BK4" s="207" t="s">
        <v>124</v>
      </c>
      <c r="BL4" s="207" t="s">
        <v>124</v>
      </c>
      <c r="BM4" s="207" t="s">
        <v>124</v>
      </c>
      <c r="BN4" s="207" t="s">
        <v>124</v>
      </c>
      <c r="BO4" s="207" t="s">
        <v>124</v>
      </c>
      <c r="BP4" s="207" t="s">
        <v>124</v>
      </c>
      <c r="BQ4" s="207" t="s">
        <v>125</v>
      </c>
      <c r="BR4" s="207" t="s">
        <v>125</v>
      </c>
      <c r="BS4" s="207" t="s">
        <v>125</v>
      </c>
      <c r="BT4" s="207" t="s">
        <v>125</v>
      </c>
      <c r="BU4" s="207" t="s">
        <v>125</v>
      </c>
      <c r="BV4" s="207" t="s">
        <v>125</v>
      </c>
      <c r="BW4" s="207" t="s">
        <v>125</v>
      </c>
      <c r="BX4" s="207" t="s">
        <v>125</v>
      </c>
      <c r="BY4" s="207" t="s">
        <v>125</v>
      </c>
      <c r="BZ4" s="207" t="s">
        <v>125</v>
      </c>
      <c r="CA4" s="207" t="s">
        <v>125</v>
      </c>
      <c r="CB4" s="207" t="s">
        <v>125</v>
      </c>
      <c r="CC4" s="207" t="s">
        <v>126</v>
      </c>
      <c r="CD4" s="207" t="s">
        <v>126</v>
      </c>
      <c r="CE4" s="207" t="s">
        <v>126</v>
      </c>
      <c r="CF4" s="207" t="s">
        <v>126</v>
      </c>
      <c r="CG4" s="207" t="s">
        <v>126</v>
      </c>
      <c r="CH4" s="207" t="s">
        <v>126</v>
      </c>
      <c r="CI4" s="207" t="s">
        <v>126</v>
      </c>
      <c r="CJ4" s="207" t="s">
        <v>126</v>
      </c>
      <c r="CK4" s="207" t="s">
        <v>126</v>
      </c>
      <c r="CL4" s="207" t="s">
        <v>126</v>
      </c>
      <c r="CM4" s="207" t="s">
        <v>126</v>
      </c>
      <c r="CN4" s="207" t="s">
        <v>126</v>
      </c>
      <c r="CO4" s="207" t="s">
        <v>127</v>
      </c>
      <c r="CP4" s="207" t="s">
        <v>127</v>
      </c>
      <c r="CQ4" s="207" t="s">
        <v>127</v>
      </c>
      <c r="CR4" s="207" t="s">
        <v>127</v>
      </c>
      <c r="CS4" s="207" t="s">
        <v>127</v>
      </c>
      <c r="CT4" s="207" t="s">
        <v>127</v>
      </c>
      <c r="CU4" s="207" t="s">
        <v>127</v>
      </c>
      <c r="CV4" s="207" t="s">
        <v>127</v>
      </c>
      <c r="CW4" s="207" t="s">
        <v>127</v>
      </c>
      <c r="CX4" s="207" t="s">
        <v>127</v>
      </c>
      <c r="CY4" s="207" t="s">
        <v>127</v>
      </c>
      <c r="CZ4" s="207" t="s">
        <v>127</v>
      </c>
      <c r="DA4" s="207" t="s">
        <v>128</v>
      </c>
      <c r="DB4" s="207" t="s">
        <v>128</v>
      </c>
      <c r="DC4" s="207" t="s">
        <v>128</v>
      </c>
      <c r="DD4" s="207" t="s">
        <v>128</v>
      </c>
      <c r="DE4" s="207" t="s">
        <v>128</v>
      </c>
      <c r="DF4" s="207" t="s">
        <v>128</v>
      </c>
      <c r="DG4" s="207" t="s">
        <v>128</v>
      </c>
      <c r="DH4" s="207" t="s">
        <v>128</v>
      </c>
      <c r="DI4" s="207" t="s">
        <v>128</v>
      </c>
      <c r="DJ4" s="207" t="s">
        <v>128</v>
      </c>
      <c r="DK4" s="207" t="s">
        <v>128</v>
      </c>
      <c r="DL4" s="207" t="s">
        <v>128</v>
      </c>
      <c r="DM4" s="207" t="s">
        <v>129</v>
      </c>
      <c r="DN4" s="207" t="s">
        <v>129</v>
      </c>
      <c r="DO4" s="207" t="s">
        <v>129</v>
      </c>
      <c r="DP4" s="207" t="s">
        <v>129</v>
      </c>
      <c r="DQ4" s="207" t="s">
        <v>129</v>
      </c>
      <c r="DR4" s="207" t="s">
        <v>129</v>
      </c>
      <c r="DS4" s="207" t="s">
        <v>129</v>
      </c>
      <c r="DT4" s="207" t="s">
        <v>129</v>
      </c>
      <c r="DU4" s="207" t="s">
        <v>129</v>
      </c>
      <c r="DV4" s="207" t="s">
        <v>129</v>
      </c>
      <c r="DW4" s="207" t="s">
        <v>129</v>
      </c>
      <c r="DX4" s="207" t="s">
        <v>129</v>
      </c>
      <c r="DY4" s="207" t="s">
        <v>130</v>
      </c>
      <c r="DZ4" s="207" t="s">
        <v>130</v>
      </c>
      <c r="EA4" s="207" t="s">
        <v>130</v>
      </c>
      <c r="EB4" s="207" t="s">
        <v>130</v>
      </c>
      <c r="EC4" s="207" t="s">
        <v>130</v>
      </c>
      <c r="ED4" s="207" t="s">
        <v>130</v>
      </c>
      <c r="EE4" s="207" t="s">
        <v>130</v>
      </c>
      <c r="EF4" s="207" t="s">
        <v>130</v>
      </c>
      <c r="EG4" s="207" t="s">
        <v>130</v>
      </c>
      <c r="EH4" s="207" t="s">
        <v>130</v>
      </c>
      <c r="EI4" s="207" t="s">
        <v>130</v>
      </c>
      <c r="EJ4" s="207" t="s">
        <v>130</v>
      </c>
      <c r="EK4" s="207" t="s">
        <v>131</v>
      </c>
      <c r="EL4" s="207" t="s">
        <v>131</v>
      </c>
      <c r="EM4" s="207" t="s">
        <v>131</v>
      </c>
      <c r="EN4" s="207" t="s">
        <v>131</v>
      </c>
      <c r="EO4" s="207" t="s">
        <v>131</v>
      </c>
      <c r="EP4" s="207" t="s">
        <v>131</v>
      </c>
      <c r="EQ4" s="207" t="s">
        <v>131</v>
      </c>
      <c r="ER4" s="207" t="s">
        <v>131</v>
      </c>
      <c r="ES4" s="207" t="s">
        <v>131</v>
      </c>
      <c r="ET4" s="207" t="s">
        <v>131</v>
      </c>
      <c r="EU4" s="207" t="s">
        <v>131</v>
      </c>
      <c r="EV4" s="207" t="s">
        <v>131</v>
      </c>
      <c r="EW4" s="207" t="s">
        <v>132</v>
      </c>
      <c r="EX4" s="207" t="s">
        <v>132</v>
      </c>
      <c r="EY4" s="207" t="s">
        <v>132</v>
      </c>
      <c r="EZ4" s="207" t="s">
        <v>132</v>
      </c>
      <c r="FA4" s="207" t="s">
        <v>132</v>
      </c>
      <c r="FB4" s="207" t="s">
        <v>132</v>
      </c>
      <c r="FC4" s="207" t="s">
        <v>132</v>
      </c>
      <c r="FD4" s="207" t="s">
        <v>132</v>
      </c>
      <c r="FE4" s="207" t="s">
        <v>132</v>
      </c>
      <c r="FF4" s="207" t="s">
        <v>132</v>
      </c>
      <c r="FG4" s="207" t="s">
        <v>132</v>
      </c>
      <c r="FH4" s="207" t="s">
        <v>132</v>
      </c>
      <c r="FI4" s="207" t="s">
        <v>133</v>
      </c>
      <c r="FJ4" s="207" t="s">
        <v>133</v>
      </c>
      <c r="FK4" s="207" t="s">
        <v>133</v>
      </c>
      <c r="FL4" s="207" t="s">
        <v>133</v>
      </c>
      <c r="FM4" s="207" t="s">
        <v>133</v>
      </c>
      <c r="FN4" s="207" t="s">
        <v>133</v>
      </c>
      <c r="FO4" s="207" t="s">
        <v>133</v>
      </c>
      <c r="FP4" s="207" t="s">
        <v>133</v>
      </c>
      <c r="FQ4" s="207" t="s">
        <v>133</v>
      </c>
      <c r="FR4" s="207" t="s">
        <v>133</v>
      </c>
      <c r="FS4" s="207" t="s">
        <v>133</v>
      </c>
      <c r="FT4" s="207" t="s">
        <v>133</v>
      </c>
      <c r="FU4" s="207" t="s">
        <v>148</v>
      </c>
      <c r="FV4" s="207" t="s">
        <v>148</v>
      </c>
      <c r="FW4" s="207" t="s">
        <v>148</v>
      </c>
      <c r="FX4" s="207" t="s">
        <v>148</v>
      </c>
      <c r="FY4" s="207" t="s">
        <v>148</v>
      </c>
      <c r="FZ4" s="207" t="s">
        <v>148</v>
      </c>
      <c r="GA4" s="207" t="s">
        <v>148</v>
      </c>
      <c r="GB4" s="207" t="s">
        <v>148</v>
      </c>
      <c r="GC4" s="207" t="s">
        <v>148</v>
      </c>
      <c r="GD4" s="207" t="s">
        <v>148</v>
      </c>
      <c r="GE4" s="207" t="s">
        <v>148</v>
      </c>
      <c r="GF4" s="207" t="s">
        <v>148</v>
      </c>
      <c r="GG4" s="207" t="s">
        <v>149</v>
      </c>
      <c r="GH4" s="207" t="s">
        <v>149</v>
      </c>
      <c r="GI4" s="207" t="s">
        <v>149</v>
      </c>
      <c r="GJ4" s="207" t="s">
        <v>149</v>
      </c>
      <c r="GK4" s="207" t="s">
        <v>149</v>
      </c>
      <c r="GL4" s="207" t="s">
        <v>149</v>
      </c>
      <c r="GM4" s="207" t="s">
        <v>149</v>
      </c>
      <c r="GN4" s="207" t="s">
        <v>149</v>
      </c>
      <c r="GO4" s="207" t="s">
        <v>149</v>
      </c>
      <c r="GP4" s="207" t="s">
        <v>149</v>
      </c>
      <c r="GQ4" s="207" t="s">
        <v>149</v>
      </c>
      <c r="GR4" s="207" t="s">
        <v>149</v>
      </c>
      <c r="GS4" s="207" t="s">
        <v>150</v>
      </c>
      <c r="GT4" s="207" t="s">
        <v>150</v>
      </c>
      <c r="GU4" s="207" t="s">
        <v>150</v>
      </c>
      <c r="GV4" s="207" t="s">
        <v>150</v>
      </c>
      <c r="GW4" s="207" t="s">
        <v>150</v>
      </c>
      <c r="GX4" s="207" t="s">
        <v>150</v>
      </c>
      <c r="GY4" s="207" t="s">
        <v>150</v>
      </c>
      <c r="GZ4" s="207" t="s">
        <v>150</v>
      </c>
      <c r="HA4" s="207" t="s">
        <v>150</v>
      </c>
      <c r="HB4" s="207" t="s">
        <v>150</v>
      </c>
      <c r="HC4" s="207" t="s">
        <v>150</v>
      </c>
      <c r="HD4" s="207" t="s">
        <v>150</v>
      </c>
      <c r="HE4" s="207" t="s">
        <v>151</v>
      </c>
      <c r="HF4" s="207" t="s">
        <v>151</v>
      </c>
      <c r="HG4" s="207" t="s">
        <v>151</v>
      </c>
      <c r="HH4" s="207" t="s">
        <v>151</v>
      </c>
      <c r="HI4" s="207" t="s">
        <v>151</v>
      </c>
      <c r="HJ4" s="207" t="s">
        <v>151</v>
      </c>
      <c r="HK4" s="207" t="s">
        <v>151</v>
      </c>
      <c r="HL4" s="207" t="s">
        <v>151</v>
      </c>
      <c r="HM4" s="207" t="s">
        <v>151</v>
      </c>
      <c r="HN4" s="207" t="s">
        <v>151</v>
      </c>
      <c r="HO4" s="207" t="s">
        <v>151</v>
      </c>
      <c r="HP4" s="207" t="s">
        <v>151</v>
      </c>
      <c r="HQ4" s="207" t="s">
        <v>152</v>
      </c>
      <c r="HR4" s="207" t="s">
        <v>152</v>
      </c>
      <c r="HS4" s="207" t="s">
        <v>152</v>
      </c>
      <c r="HT4" s="207" t="s">
        <v>152</v>
      </c>
      <c r="HU4" s="207" t="s">
        <v>152</v>
      </c>
      <c r="HV4" s="207" t="s">
        <v>152</v>
      </c>
      <c r="HW4" s="207" t="s">
        <v>152</v>
      </c>
      <c r="HX4" s="207" t="s">
        <v>152</v>
      </c>
      <c r="HY4" s="207" t="s">
        <v>152</v>
      </c>
      <c r="HZ4" s="207" t="s">
        <v>152</v>
      </c>
      <c r="IA4" s="207" t="s">
        <v>152</v>
      </c>
      <c r="IB4" s="207" t="s">
        <v>152</v>
      </c>
      <c r="IC4" s="207" t="s">
        <v>153</v>
      </c>
      <c r="ID4" s="207" t="s">
        <v>153</v>
      </c>
      <c r="IE4" s="207" t="s">
        <v>153</v>
      </c>
      <c r="IF4" s="207" t="s">
        <v>153</v>
      </c>
      <c r="IG4" s="207" t="s">
        <v>153</v>
      </c>
      <c r="IH4" s="207" t="s">
        <v>153</v>
      </c>
      <c r="II4" s="207" t="s">
        <v>153</v>
      </c>
      <c r="IJ4" s="207" t="s">
        <v>153</v>
      </c>
      <c r="IK4" s="207" t="s">
        <v>153</v>
      </c>
      <c r="IL4" s="207" t="s">
        <v>153</v>
      </c>
      <c r="IM4" s="207" t="s">
        <v>153</v>
      </c>
      <c r="IN4" s="207" t="s">
        <v>153</v>
      </c>
      <c r="IO4" s="207" t="s">
        <v>154</v>
      </c>
      <c r="IP4" s="207" t="s">
        <v>154</v>
      </c>
      <c r="IQ4" s="207" t="s">
        <v>154</v>
      </c>
      <c r="IR4" s="207" t="s">
        <v>154</v>
      </c>
      <c r="IS4" s="207" t="s">
        <v>154</v>
      </c>
      <c r="IT4" s="207" t="s">
        <v>154</v>
      </c>
      <c r="IU4" s="207" t="s">
        <v>154</v>
      </c>
      <c r="IV4" s="207" t="s">
        <v>154</v>
      </c>
      <c r="IW4" s="207" t="s">
        <v>154</v>
      </c>
      <c r="IX4" s="207" t="s">
        <v>154</v>
      </c>
      <c r="IY4" s="207" t="s">
        <v>154</v>
      </c>
      <c r="IZ4" s="207" t="s">
        <v>154</v>
      </c>
      <c r="JA4" s="207" t="s">
        <v>155</v>
      </c>
      <c r="JB4" s="207" t="s">
        <v>155</v>
      </c>
      <c r="JC4" s="207" t="s">
        <v>155</v>
      </c>
      <c r="JD4" s="207" t="s">
        <v>155</v>
      </c>
      <c r="JE4" s="207" t="s">
        <v>155</v>
      </c>
      <c r="JF4" s="207" t="s">
        <v>155</v>
      </c>
      <c r="JG4" s="207" t="s">
        <v>155</v>
      </c>
      <c r="JH4" s="207" t="s">
        <v>155</v>
      </c>
      <c r="JI4" s="207" t="s">
        <v>155</v>
      </c>
      <c r="JJ4" s="207" t="s">
        <v>155</v>
      </c>
      <c r="JK4" s="207" t="s">
        <v>155</v>
      </c>
      <c r="JL4" s="207" t="s">
        <v>155</v>
      </c>
      <c r="JM4" s="207" t="s">
        <v>156</v>
      </c>
      <c r="JN4" s="207" t="s">
        <v>156</v>
      </c>
      <c r="JO4" s="207" t="s">
        <v>156</v>
      </c>
      <c r="JP4" s="207" t="s">
        <v>156</v>
      </c>
      <c r="JQ4" s="207" t="s">
        <v>156</v>
      </c>
      <c r="JR4" s="207" t="s">
        <v>156</v>
      </c>
      <c r="JS4" s="207" t="s">
        <v>156</v>
      </c>
      <c r="JT4" s="207" t="s">
        <v>156</v>
      </c>
      <c r="JU4" s="207" t="s">
        <v>156</v>
      </c>
      <c r="JV4" s="207" t="s">
        <v>156</v>
      </c>
      <c r="JW4" s="207" t="s">
        <v>156</v>
      </c>
      <c r="JX4" s="207" t="s">
        <v>156</v>
      </c>
      <c r="JY4" s="207" t="s">
        <v>157</v>
      </c>
      <c r="JZ4" s="207" t="s">
        <v>157</v>
      </c>
      <c r="KA4" s="207" t="s">
        <v>157</v>
      </c>
      <c r="KB4" s="207" t="s">
        <v>157</v>
      </c>
      <c r="KC4" s="207" t="s">
        <v>157</v>
      </c>
      <c r="KD4" s="207" t="s">
        <v>157</v>
      </c>
      <c r="KE4" s="207" t="s">
        <v>157</v>
      </c>
      <c r="KF4" s="207" t="s">
        <v>157</v>
      </c>
      <c r="KG4" s="207" t="s">
        <v>157</v>
      </c>
      <c r="KH4" s="207" t="s">
        <v>157</v>
      </c>
      <c r="KI4" s="207" t="s">
        <v>157</v>
      </c>
      <c r="KJ4" s="207" t="s">
        <v>157</v>
      </c>
      <c r="KK4" s="207" t="s">
        <v>158</v>
      </c>
      <c r="KL4" s="207" t="s">
        <v>158</v>
      </c>
      <c r="KM4" s="207" t="s">
        <v>158</v>
      </c>
      <c r="KN4" s="207" t="s">
        <v>158</v>
      </c>
      <c r="KO4" s="207" t="s">
        <v>158</v>
      </c>
      <c r="KP4" s="207" t="s">
        <v>158</v>
      </c>
      <c r="KQ4" s="207" t="s">
        <v>158</v>
      </c>
      <c r="KR4" s="207" t="s">
        <v>158</v>
      </c>
      <c r="KS4" s="207" t="s">
        <v>158</v>
      </c>
      <c r="KT4" s="207" t="s">
        <v>158</v>
      </c>
      <c r="KU4" s="207" t="s">
        <v>158</v>
      </c>
      <c r="KV4" s="207" t="s">
        <v>158</v>
      </c>
      <c r="KW4" s="207" t="s">
        <v>159</v>
      </c>
      <c r="KX4" s="207" t="s">
        <v>159</v>
      </c>
      <c r="KY4" s="207" t="s">
        <v>159</v>
      </c>
      <c r="KZ4" s="207" t="s">
        <v>159</v>
      </c>
      <c r="LA4" s="207" t="s">
        <v>159</v>
      </c>
      <c r="LB4" s="207" t="s">
        <v>159</v>
      </c>
      <c r="LC4" s="207" t="s">
        <v>159</v>
      </c>
      <c r="LD4" s="207" t="s">
        <v>159</v>
      </c>
      <c r="LE4" s="207" t="s">
        <v>159</v>
      </c>
      <c r="LF4" s="207" t="s">
        <v>159</v>
      </c>
      <c r="LG4" s="207" t="s">
        <v>159</v>
      </c>
      <c r="LH4" s="207" t="s">
        <v>159</v>
      </c>
      <c r="LI4" s="207" t="s">
        <v>160</v>
      </c>
      <c r="LJ4" s="207" t="s">
        <v>160</v>
      </c>
      <c r="LK4" s="207" t="s">
        <v>160</v>
      </c>
      <c r="LL4" s="207" t="s">
        <v>160</v>
      </c>
      <c r="LM4" s="207" t="s">
        <v>160</v>
      </c>
      <c r="LN4" s="207" t="s">
        <v>160</v>
      </c>
      <c r="LO4" s="207" t="s">
        <v>160</v>
      </c>
      <c r="LP4" s="207" t="s">
        <v>160</v>
      </c>
      <c r="LQ4" s="207" t="s">
        <v>160</v>
      </c>
      <c r="LR4" s="207" t="s">
        <v>160</v>
      </c>
      <c r="LS4" s="207" t="s">
        <v>160</v>
      </c>
      <c r="LT4" s="207" t="s">
        <v>160</v>
      </c>
      <c r="LU4" s="207" t="s">
        <v>161</v>
      </c>
      <c r="LV4" s="207" t="s">
        <v>161</v>
      </c>
      <c r="LW4" s="207" t="s">
        <v>161</v>
      </c>
      <c r="LX4" s="207" t="s">
        <v>161</v>
      </c>
      <c r="LY4" s="207" t="s">
        <v>161</v>
      </c>
      <c r="LZ4" s="207" t="s">
        <v>161</v>
      </c>
      <c r="MA4" s="207" t="s">
        <v>161</v>
      </c>
      <c r="MB4" s="207" t="s">
        <v>161</v>
      </c>
      <c r="MC4" s="207" t="s">
        <v>161</v>
      </c>
      <c r="MD4" s="207" t="s">
        <v>161</v>
      </c>
      <c r="ME4" s="207" t="s">
        <v>161</v>
      </c>
      <c r="MF4" s="207" t="s">
        <v>161</v>
      </c>
      <c r="MG4" s="207" t="s">
        <v>162</v>
      </c>
      <c r="MH4" s="207" t="s">
        <v>162</v>
      </c>
      <c r="MI4" s="207" t="s">
        <v>162</v>
      </c>
      <c r="MJ4" s="207" t="s">
        <v>162</v>
      </c>
      <c r="MK4" s="207" t="s">
        <v>162</v>
      </c>
      <c r="ML4" s="207" t="s">
        <v>162</v>
      </c>
      <c r="MM4" s="207" t="s">
        <v>162</v>
      </c>
      <c r="MN4" s="207" t="s">
        <v>162</v>
      </c>
      <c r="MO4" s="207" t="s">
        <v>162</v>
      </c>
      <c r="MP4" s="207" t="s">
        <v>162</v>
      </c>
      <c r="MQ4" s="207" t="s">
        <v>162</v>
      </c>
      <c r="MR4" s="207" t="s">
        <v>162</v>
      </c>
      <c r="MS4" s="207" t="s">
        <v>163</v>
      </c>
      <c r="MT4" s="207" t="s">
        <v>163</v>
      </c>
      <c r="MU4" s="207" t="s">
        <v>163</v>
      </c>
      <c r="MV4" s="207" t="s">
        <v>163</v>
      </c>
      <c r="MW4" s="207" t="s">
        <v>163</v>
      </c>
      <c r="MX4" s="207" t="s">
        <v>163</v>
      </c>
      <c r="MY4" s="207" t="s">
        <v>163</v>
      </c>
      <c r="MZ4" s="207" t="s">
        <v>163</v>
      </c>
      <c r="NA4" s="207" t="s">
        <v>163</v>
      </c>
      <c r="NB4" s="207" t="s">
        <v>163</v>
      </c>
      <c r="NC4" s="207" t="s">
        <v>163</v>
      </c>
      <c r="ND4" s="207" t="s">
        <v>163</v>
      </c>
      <c r="NE4" s="207" t="s">
        <v>164</v>
      </c>
      <c r="NF4" s="207" t="s">
        <v>164</v>
      </c>
      <c r="NG4" s="207" t="s">
        <v>164</v>
      </c>
      <c r="NH4" s="207" t="s">
        <v>164</v>
      </c>
      <c r="NI4" s="207" t="s">
        <v>164</v>
      </c>
      <c r="NJ4" s="207" t="s">
        <v>164</v>
      </c>
      <c r="NK4" s="207" t="s">
        <v>164</v>
      </c>
      <c r="NL4" s="207" t="s">
        <v>164</v>
      </c>
      <c r="NM4" s="207" t="s">
        <v>164</v>
      </c>
      <c r="NN4" s="207" t="s">
        <v>164</v>
      </c>
      <c r="NO4" s="207" t="s">
        <v>164</v>
      </c>
      <c r="NP4" s="207" t="s">
        <v>164</v>
      </c>
      <c r="NQ4" s="207" t="s">
        <v>165</v>
      </c>
      <c r="NR4" s="207" t="s">
        <v>165</v>
      </c>
      <c r="NS4" s="207" t="s">
        <v>165</v>
      </c>
      <c r="NT4" s="207" t="s">
        <v>165</v>
      </c>
      <c r="NU4" s="207" t="s">
        <v>165</v>
      </c>
      <c r="NV4" s="207" t="s">
        <v>165</v>
      </c>
      <c r="NW4" s="207" t="s">
        <v>165</v>
      </c>
      <c r="NX4" s="207" t="s">
        <v>165</v>
      </c>
      <c r="NY4" s="207" t="s">
        <v>165</v>
      </c>
      <c r="NZ4" s="207" t="s">
        <v>165</v>
      </c>
      <c r="OA4" s="207" t="s">
        <v>165</v>
      </c>
      <c r="OB4" s="207" t="s">
        <v>165</v>
      </c>
      <c r="OC4" s="207" t="s">
        <v>166</v>
      </c>
      <c r="OD4" s="207" t="s">
        <v>166</v>
      </c>
      <c r="OE4" s="207" t="s">
        <v>166</v>
      </c>
      <c r="OF4" s="207" t="s">
        <v>166</v>
      </c>
      <c r="OG4" s="207" t="s">
        <v>166</v>
      </c>
      <c r="OH4" s="207" t="s">
        <v>166</v>
      </c>
      <c r="OI4" s="207" t="s">
        <v>166</v>
      </c>
      <c r="OJ4" s="207" t="s">
        <v>166</v>
      </c>
      <c r="OK4" s="207" t="s">
        <v>166</v>
      </c>
      <c r="OL4" s="207" t="s">
        <v>166</v>
      </c>
      <c r="OM4" s="207" t="s">
        <v>166</v>
      </c>
      <c r="ON4" s="207" t="s">
        <v>166</v>
      </c>
      <c r="OO4" s="207" t="s">
        <v>167</v>
      </c>
      <c r="OP4" s="207" t="s">
        <v>167</v>
      </c>
      <c r="OQ4" s="207" t="s">
        <v>167</v>
      </c>
      <c r="OR4" s="207" t="s">
        <v>167</v>
      </c>
      <c r="OS4" s="207" t="s">
        <v>167</v>
      </c>
      <c r="OT4" s="207" t="s">
        <v>167</v>
      </c>
      <c r="OU4" s="207" t="s">
        <v>167</v>
      </c>
      <c r="OV4" s="207" t="s">
        <v>167</v>
      </c>
      <c r="OW4" s="207" t="s">
        <v>167</v>
      </c>
      <c r="OX4" s="207" t="s">
        <v>167</v>
      </c>
      <c r="OY4" s="207" t="s">
        <v>167</v>
      </c>
      <c r="OZ4" s="207" t="s">
        <v>167</v>
      </c>
      <c r="PA4" s="207" t="s">
        <v>168</v>
      </c>
      <c r="PB4" s="207" t="s">
        <v>168</v>
      </c>
      <c r="PC4" s="207" t="s">
        <v>168</v>
      </c>
      <c r="PD4" s="207" t="s">
        <v>168</v>
      </c>
      <c r="PE4" s="207" t="s">
        <v>168</v>
      </c>
      <c r="PF4" s="207" t="s">
        <v>168</v>
      </c>
      <c r="PG4" s="207" t="s">
        <v>168</v>
      </c>
      <c r="PH4" s="207" t="s">
        <v>168</v>
      </c>
      <c r="PI4" s="207" t="s">
        <v>168</v>
      </c>
      <c r="PJ4" s="207" t="s">
        <v>168</v>
      </c>
      <c r="PK4" s="207" t="s">
        <v>168</v>
      </c>
      <c r="PL4" s="207" t="s">
        <v>168</v>
      </c>
      <c r="PM4" s="207" t="s">
        <v>169</v>
      </c>
      <c r="PN4" s="207" t="s">
        <v>169</v>
      </c>
      <c r="PO4" s="207" t="s">
        <v>169</v>
      </c>
      <c r="PP4" s="207" t="s">
        <v>169</v>
      </c>
      <c r="PQ4" s="207" t="s">
        <v>169</v>
      </c>
      <c r="PR4" s="207" t="s">
        <v>169</v>
      </c>
      <c r="PS4" s="207" t="s">
        <v>169</v>
      </c>
      <c r="PT4" s="207" t="s">
        <v>169</v>
      </c>
      <c r="PU4" s="207" t="s">
        <v>169</v>
      </c>
      <c r="PV4" s="207" t="s">
        <v>169</v>
      </c>
      <c r="PW4" s="207" t="s">
        <v>169</v>
      </c>
      <c r="PX4" s="207" t="s">
        <v>169</v>
      </c>
      <c r="PY4" s="207" t="s">
        <v>170</v>
      </c>
      <c r="PZ4" s="207" t="s">
        <v>170</v>
      </c>
      <c r="QA4" s="207" t="s">
        <v>170</v>
      </c>
      <c r="QB4" s="207" t="s">
        <v>170</v>
      </c>
      <c r="QC4" s="207" t="s">
        <v>170</v>
      </c>
      <c r="QD4" s="207" t="s">
        <v>170</v>
      </c>
      <c r="QE4" s="207" t="s">
        <v>170</v>
      </c>
      <c r="QF4" s="207" t="s">
        <v>170</v>
      </c>
      <c r="QG4" s="207" t="s">
        <v>170</v>
      </c>
      <c r="QH4" s="207" t="s">
        <v>170</v>
      </c>
      <c r="QI4" s="207" t="s">
        <v>170</v>
      </c>
      <c r="QJ4" s="207" t="s">
        <v>170</v>
      </c>
      <c r="QK4" s="207" t="s">
        <v>171</v>
      </c>
      <c r="QL4" s="207" t="s">
        <v>171</v>
      </c>
      <c r="QM4" s="207" t="s">
        <v>171</v>
      </c>
      <c r="QN4" s="207" t="s">
        <v>171</v>
      </c>
      <c r="QO4" s="207" t="s">
        <v>171</v>
      </c>
      <c r="QP4" s="207" t="s">
        <v>171</v>
      </c>
      <c r="QQ4" s="207" t="s">
        <v>171</v>
      </c>
      <c r="QR4" s="207" t="s">
        <v>171</v>
      </c>
      <c r="QS4" s="207" t="s">
        <v>171</v>
      </c>
      <c r="QT4" s="207" t="s">
        <v>171</v>
      </c>
      <c r="QU4" s="207" t="s">
        <v>171</v>
      </c>
      <c r="QV4" s="207" t="s">
        <v>171</v>
      </c>
      <c r="QW4" s="207" t="s">
        <v>172</v>
      </c>
      <c r="QX4" s="207" t="s">
        <v>172</v>
      </c>
      <c r="QY4" s="207" t="s">
        <v>172</v>
      </c>
      <c r="QZ4" s="207" t="s">
        <v>172</v>
      </c>
      <c r="RA4" s="207" t="s">
        <v>172</v>
      </c>
      <c r="RB4" s="207" t="s">
        <v>172</v>
      </c>
      <c r="RC4" s="207" t="s">
        <v>172</v>
      </c>
      <c r="RD4" s="207" t="s">
        <v>172</v>
      </c>
      <c r="RE4" s="207" t="s">
        <v>172</v>
      </c>
      <c r="RF4" s="207" t="s">
        <v>172</v>
      </c>
      <c r="RG4" s="207" t="s">
        <v>172</v>
      </c>
      <c r="RH4" s="207" t="s">
        <v>172</v>
      </c>
    </row>
    <row r="5" customFormat="false" ht="12.75" hidden="false" customHeight="true" outlineLevel="0" collapsed="false">
      <c r="A5" s="44"/>
      <c r="B5" s="204"/>
      <c r="C5" s="205"/>
      <c r="D5" s="44"/>
      <c r="E5" s="292"/>
      <c r="F5" s="206"/>
      <c r="G5" s="206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06"/>
      <c r="AS5" s="206"/>
      <c r="AT5" s="206"/>
      <c r="AU5" s="206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</row>
    <row r="6" customFormat="false" ht="15.75" hidden="false" customHeight="true" outlineLevel="0" collapsed="false">
      <c r="A6" s="44"/>
      <c r="B6" s="199" t="s">
        <v>268</v>
      </c>
      <c r="C6" s="199"/>
      <c r="D6" s="199"/>
      <c r="E6" s="199"/>
      <c r="F6" s="200"/>
      <c r="G6" s="198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02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  <c r="IW6" s="293"/>
      <c r="IX6" s="293"/>
      <c r="IY6" s="293"/>
      <c r="IZ6" s="293"/>
      <c r="JA6" s="293"/>
      <c r="JB6" s="293"/>
      <c r="JC6" s="293"/>
      <c r="JD6" s="293"/>
      <c r="JE6" s="293"/>
      <c r="JF6" s="293"/>
      <c r="JG6" s="293"/>
      <c r="JH6" s="293"/>
      <c r="JI6" s="293"/>
      <c r="JJ6" s="293"/>
      <c r="JK6" s="293"/>
      <c r="JL6" s="293"/>
      <c r="JM6" s="293"/>
      <c r="JN6" s="293"/>
      <c r="JO6" s="293"/>
      <c r="JP6" s="293"/>
      <c r="JQ6" s="293"/>
      <c r="JR6" s="293"/>
      <c r="JS6" s="293"/>
      <c r="JT6" s="293"/>
      <c r="JU6" s="293"/>
      <c r="JV6" s="293"/>
      <c r="JW6" s="293"/>
      <c r="JX6" s="293"/>
      <c r="JY6" s="293"/>
      <c r="JZ6" s="293"/>
      <c r="KA6" s="293"/>
      <c r="KB6" s="293"/>
      <c r="KC6" s="293"/>
      <c r="KD6" s="293"/>
      <c r="KE6" s="293"/>
      <c r="KF6" s="293"/>
      <c r="KG6" s="293"/>
      <c r="KH6" s="293"/>
      <c r="KI6" s="293"/>
      <c r="KJ6" s="293"/>
      <c r="KK6" s="293"/>
      <c r="KL6" s="293"/>
      <c r="KM6" s="293"/>
      <c r="KN6" s="293"/>
      <c r="KO6" s="293"/>
      <c r="KP6" s="293"/>
      <c r="KQ6" s="293"/>
      <c r="KR6" s="293"/>
      <c r="KS6" s="293"/>
      <c r="KT6" s="293"/>
      <c r="KU6" s="293"/>
      <c r="KV6" s="293"/>
      <c r="KW6" s="293"/>
      <c r="KX6" s="293"/>
      <c r="KY6" s="293"/>
      <c r="KZ6" s="293"/>
      <c r="LA6" s="293"/>
      <c r="LB6" s="293"/>
      <c r="LC6" s="293"/>
      <c r="LD6" s="293"/>
      <c r="LE6" s="293"/>
      <c r="LF6" s="293"/>
      <c r="LG6" s="293"/>
      <c r="LH6" s="293"/>
      <c r="LI6" s="293"/>
      <c r="LJ6" s="293"/>
      <c r="LK6" s="293"/>
      <c r="LL6" s="293"/>
      <c r="LM6" s="293"/>
      <c r="LN6" s="293"/>
      <c r="LO6" s="293"/>
      <c r="LP6" s="293"/>
      <c r="LQ6" s="293"/>
      <c r="LR6" s="293"/>
      <c r="LS6" s="293"/>
      <c r="LT6" s="293"/>
      <c r="LU6" s="293"/>
      <c r="LV6" s="293"/>
      <c r="LW6" s="293"/>
      <c r="LX6" s="293"/>
      <c r="LY6" s="293"/>
      <c r="LZ6" s="293"/>
      <c r="MA6" s="293"/>
      <c r="MB6" s="293"/>
      <c r="MC6" s="293"/>
      <c r="MD6" s="293"/>
      <c r="ME6" s="293"/>
      <c r="MF6" s="293"/>
      <c r="MG6" s="293"/>
      <c r="MH6" s="293"/>
      <c r="MI6" s="293"/>
      <c r="MJ6" s="293"/>
      <c r="MK6" s="293"/>
      <c r="ML6" s="293"/>
      <c r="MM6" s="293"/>
      <c r="MN6" s="293"/>
      <c r="MO6" s="293"/>
      <c r="MP6" s="293"/>
      <c r="MQ6" s="293"/>
      <c r="MR6" s="293"/>
      <c r="MS6" s="293"/>
      <c r="MT6" s="293"/>
      <c r="MU6" s="293"/>
      <c r="MV6" s="293"/>
      <c r="MW6" s="293"/>
      <c r="MX6" s="293"/>
      <c r="MY6" s="293"/>
      <c r="MZ6" s="293"/>
      <c r="NA6" s="293"/>
      <c r="NB6" s="293"/>
      <c r="NC6" s="293"/>
      <c r="ND6" s="293"/>
      <c r="NE6" s="293"/>
      <c r="NF6" s="293"/>
      <c r="NG6" s="293"/>
      <c r="NH6" s="293"/>
      <c r="NI6" s="293"/>
      <c r="NJ6" s="293"/>
      <c r="NK6" s="293"/>
      <c r="NL6" s="293"/>
      <c r="NM6" s="293"/>
      <c r="NN6" s="293"/>
      <c r="NO6" s="293"/>
      <c r="NP6" s="293"/>
      <c r="NQ6" s="293"/>
      <c r="NR6" s="293"/>
      <c r="NS6" s="293"/>
      <c r="NT6" s="293"/>
      <c r="NU6" s="293"/>
      <c r="NV6" s="293"/>
      <c r="NW6" s="293"/>
      <c r="NX6" s="293"/>
      <c r="NY6" s="293"/>
      <c r="NZ6" s="293"/>
      <c r="OA6" s="293"/>
      <c r="OB6" s="293"/>
      <c r="OC6" s="293"/>
      <c r="OD6" s="293"/>
      <c r="OE6" s="293"/>
      <c r="OF6" s="293"/>
      <c r="OG6" s="293"/>
      <c r="OH6" s="293"/>
      <c r="OI6" s="293"/>
      <c r="OJ6" s="293"/>
      <c r="OK6" s="293"/>
      <c r="OL6" s="293"/>
      <c r="OM6" s="293"/>
      <c r="ON6" s="293"/>
      <c r="OO6" s="293"/>
      <c r="OP6" s="293"/>
      <c r="OQ6" s="293"/>
      <c r="OR6" s="293"/>
      <c r="OS6" s="293"/>
      <c r="OT6" s="293"/>
      <c r="OU6" s="293"/>
      <c r="OV6" s="293"/>
      <c r="OW6" s="293"/>
      <c r="OX6" s="293"/>
      <c r="OY6" s="293"/>
      <c r="OZ6" s="293"/>
      <c r="PA6" s="293"/>
      <c r="PB6" s="293"/>
      <c r="PC6" s="293"/>
      <c r="PD6" s="293"/>
      <c r="PE6" s="293"/>
      <c r="PF6" s="293"/>
      <c r="PG6" s="293"/>
      <c r="PH6" s="293"/>
      <c r="PI6" s="293"/>
      <c r="PJ6" s="293"/>
      <c r="PK6" s="293"/>
      <c r="PL6" s="293"/>
      <c r="PM6" s="293"/>
      <c r="PN6" s="293"/>
      <c r="PO6" s="293"/>
      <c r="PP6" s="293"/>
      <c r="PQ6" s="293"/>
      <c r="PR6" s="293"/>
      <c r="PS6" s="293"/>
      <c r="PT6" s="293"/>
      <c r="PU6" s="293"/>
      <c r="PV6" s="293"/>
      <c r="PW6" s="293"/>
      <c r="PX6" s="293"/>
      <c r="PY6" s="293"/>
      <c r="PZ6" s="293"/>
      <c r="QA6" s="293"/>
      <c r="QB6" s="293"/>
      <c r="QC6" s="293"/>
      <c r="QD6" s="293"/>
      <c r="QE6" s="293"/>
      <c r="QF6" s="293"/>
      <c r="QG6" s="293"/>
      <c r="QH6" s="293"/>
      <c r="QI6" s="293"/>
      <c r="QJ6" s="293"/>
      <c r="QK6" s="293"/>
      <c r="QL6" s="293"/>
      <c r="QM6" s="293"/>
      <c r="QN6" s="293"/>
      <c r="QO6" s="293"/>
      <c r="QP6" s="293"/>
      <c r="QQ6" s="293"/>
      <c r="QR6" s="293"/>
      <c r="QS6" s="293"/>
      <c r="QT6" s="293"/>
      <c r="QU6" s="293"/>
      <c r="QV6" s="293"/>
      <c r="QW6" s="293"/>
      <c r="QX6" s="293"/>
      <c r="QY6" s="293"/>
      <c r="QZ6" s="293"/>
      <c r="RA6" s="293"/>
      <c r="RB6" s="293"/>
      <c r="RC6" s="293"/>
      <c r="RD6" s="293"/>
      <c r="RE6" s="293"/>
      <c r="RF6" s="293"/>
      <c r="RG6" s="293"/>
      <c r="RH6" s="293"/>
    </row>
    <row r="7" customFormat="false" ht="12.75" hidden="false" customHeight="true" outlineLevel="0" collapsed="false">
      <c r="A7" s="44"/>
      <c r="B7" s="204"/>
      <c r="C7" s="205"/>
      <c r="D7" s="205"/>
      <c r="E7" s="205"/>
      <c r="F7" s="206"/>
      <c r="G7" s="206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06"/>
      <c r="AS7" s="206"/>
      <c r="AT7" s="206"/>
      <c r="AU7" s="206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</row>
    <row r="8" customFormat="false" ht="15.75" hidden="false" customHeight="true" outlineLevel="0" collapsed="false">
      <c r="A8" s="294"/>
      <c r="B8" s="295" t="s">
        <v>269</v>
      </c>
      <c r="C8" s="294"/>
      <c r="D8" s="296" t="n">
        <f aca="false">SUM(H8:AQ8)</f>
        <v>0</v>
      </c>
      <c r="E8" s="297"/>
      <c r="F8" s="233"/>
      <c r="G8" s="297"/>
      <c r="H8" s="298" t="n">
        <v>0</v>
      </c>
      <c r="I8" s="298" t="n">
        <f aca="false">- I9 * $F$8</f>
        <v>-0</v>
      </c>
      <c r="J8" s="298" t="n">
        <f aca="false">- J9 * $F$8</f>
        <v>-0</v>
      </c>
      <c r="K8" s="298" t="n">
        <f aca="false">- K9 * $F$8</f>
        <v>-0</v>
      </c>
      <c r="L8" s="298" t="n">
        <f aca="false">- L9 * $F$8</f>
        <v>-0</v>
      </c>
      <c r="M8" s="298" t="n">
        <f aca="false">- M9 * $F$8</f>
        <v>-0</v>
      </c>
      <c r="N8" s="298" t="n">
        <f aca="false">- N9 * $F$8</f>
        <v>-0</v>
      </c>
      <c r="O8" s="298" t="n">
        <f aca="false">- O9 * $F$8</f>
        <v>-0</v>
      </c>
      <c r="P8" s="298" t="n">
        <f aca="false">- P9 * $F$8</f>
        <v>-0</v>
      </c>
      <c r="Q8" s="298" t="n">
        <f aca="false">- Q9 * $F$8</f>
        <v>-0</v>
      </c>
      <c r="R8" s="298" t="n">
        <f aca="false">- R9 * $F$8</f>
        <v>-0</v>
      </c>
      <c r="S8" s="298" t="n">
        <f aca="false">- S9 * $F$8</f>
        <v>-0</v>
      </c>
      <c r="T8" s="298" t="n">
        <f aca="false">- T9 * $F$8</f>
        <v>-0</v>
      </c>
      <c r="U8" s="298" t="n">
        <f aca="false">- U9 * $F$8</f>
        <v>-0</v>
      </c>
      <c r="V8" s="298" t="n">
        <f aca="false">- V9 * $F$8</f>
        <v>-0</v>
      </c>
      <c r="W8" s="298" t="n">
        <f aca="false">- W9 * $F$8</f>
        <v>-0</v>
      </c>
      <c r="X8" s="298" t="n">
        <f aca="false">- X9 * $F$8</f>
        <v>-0</v>
      </c>
      <c r="Y8" s="298" t="n">
        <f aca="false">- Y9 * $F$8</f>
        <v>-0</v>
      </c>
      <c r="Z8" s="298" t="n">
        <f aca="false">- Z9 * $F$8</f>
        <v>-0</v>
      </c>
      <c r="AA8" s="298" t="n">
        <f aca="false">- AA9 * $F$8</f>
        <v>-0</v>
      </c>
      <c r="AB8" s="298" t="n">
        <f aca="false">- AB9 * $F$8</f>
        <v>-0</v>
      </c>
      <c r="AC8" s="298" t="n">
        <f aca="false">- AC9 * $F$8</f>
        <v>-0</v>
      </c>
      <c r="AD8" s="298" t="n">
        <f aca="false">- AD9 * $F$8</f>
        <v>-0</v>
      </c>
      <c r="AE8" s="298" t="n">
        <f aca="false">- AE9 * $F$8</f>
        <v>-0</v>
      </c>
      <c r="AF8" s="298" t="n">
        <f aca="false">- AF9 * $F$8</f>
        <v>-0</v>
      </c>
      <c r="AG8" s="298" t="n">
        <f aca="false">- AG9 * $F$8</f>
        <v>-0</v>
      </c>
      <c r="AH8" s="298" t="n">
        <f aca="false">- AH9 * $F$8</f>
        <v>-0</v>
      </c>
      <c r="AI8" s="298" t="n">
        <f aca="false">- AI9 * $F$8</f>
        <v>-0</v>
      </c>
      <c r="AJ8" s="298" t="n">
        <f aca="false">- AJ9 * $F$8</f>
        <v>-0</v>
      </c>
      <c r="AK8" s="298" t="n">
        <f aca="false">- AK9 * $F$8</f>
        <v>-0</v>
      </c>
      <c r="AL8" s="298" t="n">
        <f aca="false">- AL9 * $F$8</f>
        <v>-0</v>
      </c>
      <c r="AM8" s="298" t="n">
        <f aca="false">- AM9 * $F$8</f>
        <v>-0</v>
      </c>
      <c r="AN8" s="298" t="n">
        <f aca="false">- AN9 * $F$8</f>
        <v>-0</v>
      </c>
      <c r="AO8" s="298" t="n">
        <f aca="false">- AO9 * $F$8</f>
        <v>-0</v>
      </c>
      <c r="AP8" s="298" t="n">
        <f aca="false">- AP9 * $F$8</f>
        <v>-0</v>
      </c>
      <c r="AQ8" s="298" t="n">
        <f aca="false">- AQ9 * $F$8</f>
        <v>-0</v>
      </c>
      <c r="AR8" s="297"/>
      <c r="AS8" s="298" t="n">
        <v>0</v>
      </c>
      <c r="AT8" s="298" t="n">
        <v>0</v>
      </c>
      <c r="AU8" s="298" t="n">
        <v>0</v>
      </c>
      <c r="AV8" s="298" t="n">
        <v>0</v>
      </c>
      <c r="AW8" s="298" t="n">
        <v>0</v>
      </c>
      <c r="AX8" s="298" t="n">
        <v>0</v>
      </c>
      <c r="AY8" s="298" t="n">
        <v>0</v>
      </c>
      <c r="AZ8" s="298" t="n">
        <v>0</v>
      </c>
      <c r="BA8" s="298" t="n">
        <v>0</v>
      </c>
      <c r="BB8" s="298" t="n">
        <v>0</v>
      </c>
      <c r="BC8" s="298" t="n">
        <v>0</v>
      </c>
      <c r="BD8" s="298" t="n">
        <v>0</v>
      </c>
      <c r="BE8" s="298" t="n">
        <v>0</v>
      </c>
      <c r="BF8" s="298" t="n">
        <v>0</v>
      </c>
      <c r="BG8" s="298" t="n">
        <v>0</v>
      </c>
      <c r="BH8" s="298" t="n">
        <v>0</v>
      </c>
      <c r="BI8" s="298" t="n">
        <v>0</v>
      </c>
      <c r="BJ8" s="298" t="n">
        <v>0</v>
      </c>
      <c r="BK8" s="298" t="n">
        <v>0</v>
      </c>
      <c r="BL8" s="298" t="n">
        <v>0</v>
      </c>
      <c r="BM8" s="298" t="n">
        <v>0</v>
      </c>
      <c r="BN8" s="298" t="n">
        <v>0</v>
      </c>
      <c r="BO8" s="298" t="n">
        <v>0</v>
      </c>
      <c r="BP8" s="298" t="n">
        <v>0</v>
      </c>
      <c r="BQ8" s="298" t="n">
        <v>0</v>
      </c>
      <c r="BR8" s="298" t="n">
        <v>0</v>
      </c>
      <c r="BS8" s="298" t="n">
        <v>0</v>
      </c>
      <c r="BT8" s="298" t="n">
        <v>0</v>
      </c>
      <c r="BU8" s="298" t="n">
        <v>0</v>
      </c>
      <c r="BV8" s="298" t="n">
        <v>0</v>
      </c>
      <c r="BW8" s="298" t="n">
        <v>0</v>
      </c>
      <c r="BX8" s="298" t="n">
        <v>0</v>
      </c>
      <c r="BY8" s="298" t="n">
        <v>0</v>
      </c>
      <c r="BZ8" s="298" t="n">
        <v>0</v>
      </c>
      <c r="CA8" s="298" t="n">
        <v>0</v>
      </c>
      <c r="CB8" s="298" t="n">
        <v>0</v>
      </c>
      <c r="CC8" s="298" t="n">
        <v>0</v>
      </c>
      <c r="CD8" s="298" t="n">
        <v>0</v>
      </c>
      <c r="CE8" s="298" t="n">
        <v>0</v>
      </c>
      <c r="CF8" s="298" t="n">
        <v>0</v>
      </c>
      <c r="CG8" s="298" t="n">
        <v>0</v>
      </c>
      <c r="CH8" s="298" t="n">
        <v>0</v>
      </c>
      <c r="CI8" s="298" t="n">
        <v>0</v>
      </c>
      <c r="CJ8" s="298" t="n">
        <v>0</v>
      </c>
      <c r="CK8" s="298" t="n">
        <v>0</v>
      </c>
      <c r="CL8" s="298" t="n">
        <v>0</v>
      </c>
      <c r="CM8" s="298" t="n">
        <v>0</v>
      </c>
      <c r="CN8" s="298" t="n">
        <v>0</v>
      </c>
      <c r="CO8" s="298" t="n">
        <v>0</v>
      </c>
      <c r="CP8" s="298" t="n">
        <v>0</v>
      </c>
      <c r="CQ8" s="298" t="n">
        <v>0</v>
      </c>
      <c r="CR8" s="298" t="n">
        <v>0</v>
      </c>
      <c r="CS8" s="298" t="n">
        <v>0</v>
      </c>
      <c r="CT8" s="298" t="n">
        <v>0</v>
      </c>
      <c r="CU8" s="298" t="n">
        <v>0</v>
      </c>
      <c r="CV8" s="298" t="n">
        <v>0</v>
      </c>
      <c r="CW8" s="298" t="n">
        <v>0</v>
      </c>
      <c r="CX8" s="298" t="n">
        <v>0</v>
      </c>
      <c r="CY8" s="298" t="n">
        <v>0</v>
      </c>
      <c r="CZ8" s="298" t="n">
        <v>0</v>
      </c>
      <c r="DA8" s="298" t="n">
        <v>0</v>
      </c>
      <c r="DB8" s="298" t="n">
        <v>0</v>
      </c>
      <c r="DC8" s="298" t="n">
        <v>0</v>
      </c>
      <c r="DD8" s="298" t="n">
        <v>0</v>
      </c>
      <c r="DE8" s="298" t="n">
        <v>0</v>
      </c>
      <c r="DF8" s="298" t="n">
        <v>0</v>
      </c>
      <c r="DG8" s="298" t="n">
        <v>0</v>
      </c>
      <c r="DH8" s="298" t="n">
        <v>0</v>
      </c>
      <c r="DI8" s="298" t="n">
        <v>0</v>
      </c>
      <c r="DJ8" s="298" t="n">
        <v>0</v>
      </c>
      <c r="DK8" s="298" t="n">
        <v>0</v>
      </c>
      <c r="DL8" s="298" t="n">
        <v>0</v>
      </c>
      <c r="DM8" s="298" t="n">
        <v>0</v>
      </c>
      <c r="DN8" s="298" t="n">
        <v>0</v>
      </c>
      <c r="DO8" s="298" t="n">
        <v>0</v>
      </c>
      <c r="DP8" s="298" t="n">
        <v>0</v>
      </c>
      <c r="DQ8" s="298" t="n">
        <v>0</v>
      </c>
      <c r="DR8" s="298" t="n">
        <v>0</v>
      </c>
      <c r="DS8" s="298" t="n">
        <v>0</v>
      </c>
      <c r="DT8" s="298" t="n">
        <v>0</v>
      </c>
      <c r="DU8" s="298" t="n">
        <v>0</v>
      </c>
      <c r="DV8" s="298" t="n">
        <v>0</v>
      </c>
      <c r="DW8" s="298" t="n">
        <v>0</v>
      </c>
      <c r="DX8" s="298" t="n">
        <v>0</v>
      </c>
      <c r="DY8" s="298" t="n">
        <v>0</v>
      </c>
      <c r="DZ8" s="298" t="n">
        <v>0</v>
      </c>
      <c r="EA8" s="298" t="n">
        <v>0</v>
      </c>
      <c r="EB8" s="298" t="n">
        <v>0</v>
      </c>
      <c r="EC8" s="298" t="n">
        <v>0</v>
      </c>
      <c r="ED8" s="298" t="n">
        <v>0</v>
      </c>
      <c r="EE8" s="298" t="n">
        <v>0</v>
      </c>
      <c r="EF8" s="298" t="n">
        <v>0</v>
      </c>
      <c r="EG8" s="298" t="n">
        <v>0</v>
      </c>
      <c r="EH8" s="298" t="n">
        <v>0</v>
      </c>
      <c r="EI8" s="298" t="n">
        <v>0</v>
      </c>
      <c r="EJ8" s="298" t="n">
        <v>0</v>
      </c>
      <c r="EK8" s="298" t="n">
        <v>0</v>
      </c>
      <c r="EL8" s="298" t="n">
        <v>0</v>
      </c>
      <c r="EM8" s="298" t="n">
        <v>0</v>
      </c>
      <c r="EN8" s="298" t="n">
        <v>0</v>
      </c>
      <c r="EO8" s="298" t="n">
        <v>0</v>
      </c>
      <c r="EP8" s="298" t="n">
        <v>0</v>
      </c>
      <c r="EQ8" s="298" t="n">
        <v>0</v>
      </c>
      <c r="ER8" s="298" t="n">
        <v>0</v>
      </c>
      <c r="ES8" s="298" t="n">
        <v>0</v>
      </c>
      <c r="ET8" s="298" t="n">
        <v>0</v>
      </c>
      <c r="EU8" s="298" t="n">
        <v>0</v>
      </c>
      <c r="EV8" s="298" t="n">
        <v>0</v>
      </c>
      <c r="EW8" s="298" t="n">
        <v>0</v>
      </c>
      <c r="EX8" s="298" t="n">
        <v>0</v>
      </c>
      <c r="EY8" s="298" t="n">
        <v>0</v>
      </c>
      <c r="EZ8" s="298" t="n">
        <v>0</v>
      </c>
      <c r="FA8" s="298" t="n">
        <v>0</v>
      </c>
      <c r="FB8" s="298" t="n">
        <v>0</v>
      </c>
      <c r="FC8" s="298" t="n">
        <v>0</v>
      </c>
      <c r="FD8" s="298" t="n">
        <v>0</v>
      </c>
      <c r="FE8" s="298" t="n">
        <v>0</v>
      </c>
      <c r="FF8" s="298" t="n">
        <v>0</v>
      </c>
      <c r="FG8" s="298" t="n">
        <v>0</v>
      </c>
      <c r="FH8" s="298" t="n">
        <v>0</v>
      </c>
      <c r="FI8" s="298" t="n">
        <v>0</v>
      </c>
      <c r="FJ8" s="298" t="n">
        <v>0</v>
      </c>
      <c r="FK8" s="298" t="n">
        <v>0</v>
      </c>
      <c r="FL8" s="298" t="n">
        <v>0</v>
      </c>
      <c r="FM8" s="298" t="n">
        <v>0</v>
      </c>
      <c r="FN8" s="298" t="n">
        <v>0</v>
      </c>
      <c r="FO8" s="298" t="n">
        <v>0</v>
      </c>
      <c r="FP8" s="298" t="n">
        <v>0</v>
      </c>
      <c r="FQ8" s="298" t="n">
        <v>0</v>
      </c>
      <c r="FR8" s="298" t="n">
        <v>0</v>
      </c>
      <c r="FS8" s="298" t="n">
        <v>0</v>
      </c>
      <c r="FT8" s="298" t="n">
        <v>0</v>
      </c>
      <c r="FU8" s="298" t="n">
        <v>0</v>
      </c>
      <c r="FV8" s="298" t="n">
        <v>0</v>
      </c>
      <c r="FW8" s="298" t="n">
        <v>0</v>
      </c>
      <c r="FX8" s="298" t="n">
        <v>0</v>
      </c>
      <c r="FY8" s="298" t="n">
        <v>0</v>
      </c>
      <c r="FZ8" s="298" t="n">
        <v>0</v>
      </c>
      <c r="GA8" s="298" t="n">
        <v>0</v>
      </c>
      <c r="GB8" s="298" t="n">
        <v>0</v>
      </c>
      <c r="GC8" s="298" t="n">
        <v>0</v>
      </c>
      <c r="GD8" s="298" t="n">
        <v>0</v>
      </c>
      <c r="GE8" s="298" t="n">
        <v>0</v>
      </c>
      <c r="GF8" s="298" t="n">
        <v>0</v>
      </c>
      <c r="GG8" s="298" t="n">
        <v>0</v>
      </c>
      <c r="GH8" s="298" t="n">
        <v>0</v>
      </c>
      <c r="GI8" s="298" t="n">
        <v>0</v>
      </c>
      <c r="GJ8" s="298" t="n">
        <v>0</v>
      </c>
      <c r="GK8" s="298" t="n">
        <v>0</v>
      </c>
      <c r="GL8" s="298" t="n">
        <v>0</v>
      </c>
      <c r="GM8" s="298" t="n">
        <v>0</v>
      </c>
      <c r="GN8" s="298" t="n">
        <v>0</v>
      </c>
      <c r="GO8" s="298" t="n">
        <v>0</v>
      </c>
      <c r="GP8" s="298" t="n">
        <v>0</v>
      </c>
      <c r="GQ8" s="298" t="n">
        <v>0</v>
      </c>
      <c r="GR8" s="298" t="n">
        <v>0</v>
      </c>
      <c r="GS8" s="298" t="n">
        <v>0</v>
      </c>
      <c r="GT8" s="298" t="n">
        <v>0</v>
      </c>
      <c r="GU8" s="298" t="n">
        <v>0</v>
      </c>
      <c r="GV8" s="298" t="n">
        <v>0</v>
      </c>
      <c r="GW8" s="298" t="n">
        <v>0</v>
      </c>
      <c r="GX8" s="298" t="n">
        <v>0</v>
      </c>
      <c r="GY8" s="298" t="n">
        <v>0</v>
      </c>
      <c r="GZ8" s="298" t="n">
        <v>0</v>
      </c>
      <c r="HA8" s="298" t="n">
        <v>0</v>
      </c>
      <c r="HB8" s="298" t="n">
        <v>0</v>
      </c>
      <c r="HC8" s="298" t="n">
        <v>0</v>
      </c>
      <c r="HD8" s="298" t="n">
        <v>0</v>
      </c>
      <c r="HE8" s="298" t="n">
        <v>0</v>
      </c>
      <c r="HF8" s="298" t="n">
        <v>0</v>
      </c>
      <c r="HG8" s="298" t="n">
        <v>0</v>
      </c>
      <c r="HH8" s="298" t="n">
        <v>0</v>
      </c>
      <c r="HI8" s="298" t="n">
        <v>0</v>
      </c>
      <c r="HJ8" s="298" t="n">
        <v>0</v>
      </c>
      <c r="HK8" s="298" t="n">
        <v>0</v>
      </c>
      <c r="HL8" s="298" t="n">
        <v>0</v>
      </c>
      <c r="HM8" s="298" t="n">
        <v>0</v>
      </c>
      <c r="HN8" s="298" t="n">
        <v>0</v>
      </c>
      <c r="HO8" s="298" t="n">
        <v>0</v>
      </c>
      <c r="HP8" s="298" t="n">
        <v>0</v>
      </c>
      <c r="HQ8" s="298" t="n">
        <v>0</v>
      </c>
      <c r="HR8" s="298" t="n">
        <v>0</v>
      </c>
      <c r="HS8" s="298" t="n">
        <v>0</v>
      </c>
      <c r="HT8" s="298" t="n">
        <v>0</v>
      </c>
      <c r="HU8" s="298" t="n">
        <v>0</v>
      </c>
      <c r="HV8" s="298" t="n">
        <v>0</v>
      </c>
      <c r="HW8" s="298" t="n">
        <v>0</v>
      </c>
      <c r="HX8" s="298" t="n">
        <v>0</v>
      </c>
      <c r="HY8" s="298" t="n">
        <v>0</v>
      </c>
      <c r="HZ8" s="298" t="n">
        <v>0</v>
      </c>
      <c r="IA8" s="298" t="n">
        <v>0</v>
      </c>
      <c r="IB8" s="298" t="n">
        <v>0</v>
      </c>
      <c r="IC8" s="298" t="n">
        <v>0</v>
      </c>
      <c r="ID8" s="298" t="n">
        <v>0</v>
      </c>
      <c r="IE8" s="298" t="n">
        <v>0</v>
      </c>
      <c r="IF8" s="298" t="n">
        <v>0</v>
      </c>
      <c r="IG8" s="298" t="n">
        <v>0</v>
      </c>
      <c r="IH8" s="298" t="n">
        <v>0</v>
      </c>
      <c r="II8" s="298" t="n">
        <v>0</v>
      </c>
      <c r="IJ8" s="298" t="n">
        <v>0</v>
      </c>
      <c r="IK8" s="298" t="n">
        <v>0</v>
      </c>
      <c r="IL8" s="298" t="n">
        <v>0</v>
      </c>
      <c r="IM8" s="298" t="n">
        <v>0</v>
      </c>
      <c r="IN8" s="298" t="n">
        <v>0</v>
      </c>
      <c r="IO8" s="298" t="n">
        <v>0</v>
      </c>
      <c r="IP8" s="298" t="n">
        <v>0</v>
      </c>
      <c r="IQ8" s="298" t="n">
        <v>0</v>
      </c>
      <c r="IR8" s="298" t="n">
        <v>0</v>
      </c>
      <c r="IS8" s="298" t="n">
        <v>0</v>
      </c>
      <c r="IT8" s="298" t="n">
        <v>0</v>
      </c>
      <c r="IU8" s="298" t="n">
        <v>0</v>
      </c>
      <c r="IV8" s="298" t="n">
        <v>0</v>
      </c>
      <c r="IW8" s="298" t="n">
        <v>0</v>
      </c>
      <c r="IX8" s="298" t="n">
        <v>0</v>
      </c>
      <c r="IY8" s="298" t="n">
        <v>0</v>
      </c>
      <c r="IZ8" s="298" t="n">
        <v>0</v>
      </c>
      <c r="JA8" s="298" t="n">
        <v>0</v>
      </c>
      <c r="JB8" s="298" t="n">
        <v>0</v>
      </c>
      <c r="JC8" s="298" t="n">
        <v>0</v>
      </c>
      <c r="JD8" s="298" t="n">
        <v>0</v>
      </c>
      <c r="JE8" s="298" t="n">
        <v>0</v>
      </c>
      <c r="JF8" s="298" t="n">
        <v>0</v>
      </c>
      <c r="JG8" s="298" t="n">
        <v>0</v>
      </c>
      <c r="JH8" s="298" t="n">
        <v>0</v>
      </c>
      <c r="JI8" s="298" t="n">
        <v>0</v>
      </c>
      <c r="JJ8" s="298" t="n">
        <v>0</v>
      </c>
      <c r="JK8" s="298" t="n">
        <v>0</v>
      </c>
      <c r="JL8" s="298" t="n">
        <v>0</v>
      </c>
      <c r="JM8" s="298" t="n">
        <v>0</v>
      </c>
      <c r="JN8" s="298" t="n">
        <v>0</v>
      </c>
      <c r="JO8" s="298" t="n">
        <v>0</v>
      </c>
      <c r="JP8" s="298" t="n">
        <v>0</v>
      </c>
      <c r="JQ8" s="298" t="n">
        <v>0</v>
      </c>
      <c r="JR8" s="298" t="n">
        <v>0</v>
      </c>
      <c r="JS8" s="298" t="n">
        <v>0</v>
      </c>
      <c r="JT8" s="298" t="n">
        <v>0</v>
      </c>
      <c r="JU8" s="298" t="n">
        <v>0</v>
      </c>
      <c r="JV8" s="298" t="n">
        <v>0</v>
      </c>
      <c r="JW8" s="298" t="n">
        <v>0</v>
      </c>
      <c r="JX8" s="298" t="n">
        <v>0</v>
      </c>
      <c r="JY8" s="298" t="n">
        <v>0</v>
      </c>
      <c r="JZ8" s="298" t="n">
        <v>0</v>
      </c>
      <c r="KA8" s="298" t="n">
        <v>0</v>
      </c>
      <c r="KB8" s="298" t="n">
        <v>0</v>
      </c>
      <c r="KC8" s="298" t="n">
        <v>0</v>
      </c>
      <c r="KD8" s="298" t="n">
        <v>0</v>
      </c>
      <c r="KE8" s="298" t="n">
        <v>0</v>
      </c>
      <c r="KF8" s="298" t="n">
        <v>0</v>
      </c>
      <c r="KG8" s="298" t="n">
        <v>0</v>
      </c>
      <c r="KH8" s="298" t="n">
        <v>0</v>
      </c>
      <c r="KI8" s="298" t="n">
        <v>0</v>
      </c>
      <c r="KJ8" s="298" t="n">
        <v>0</v>
      </c>
      <c r="KK8" s="298" t="n">
        <v>0</v>
      </c>
      <c r="KL8" s="298" t="n">
        <v>0</v>
      </c>
      <c r="KM8" s="298" t="n">
        <v>0</v>
      </c>
      <c r="KN8" s="298" t="n">
        <v>0</v>
      </c>
      <c r="KO8" s="298" t="n">
        <v>0</v>
      </c>
      <c r="KP8" s="298" t="n">
        <v>0</v>
      </c>
      <c r="KQ8" s="298" t="n">
        <v>0</v>
      </c>
      <c r="KR8" s="298" t="n">
        <v>0</v>
      </c>
      <c r="KS8" s="298" t="n">
        <v>0</v>
      </c>
      <c r="KT8" s="298" t="n">
        <v>0</v>
      </c>
      <c r="KU8" s="298" t="n">
        <v>0</v>
      </c>
      <c r="KV8" s="298" t="n">
        <v>0</v>
      </c>
      <c r="KW8" s="298" t="n">
        <v>0</v>
      </c>
      <c r="KX8" s="298" t="n">
        <v>0</v>
      </c>
      <c r="KY8" s="298" t="n">
        <v>0</v>
      </c>
      <c r="KZ8" s="298" t="n">
        <v>0</v>
      </c>
      <c r="LA8" s="298" t="n">
        <v>0</v>
      </c>
      <c r="LB8" s="298" t="n">
        <v>0</v>
      </c>
      <c r="LC8" s="298" t="n">
        <v>0</v>
      </c>
      <c r="LD8" s="298" t="n">
        <v>0</v>
      </c>
      <c r="LE8" s="298" t="n">
        <v>0</v>
      </c>
      <c r="LF8" s="298" t="n">
        <v>0</v>
      </c>
      <c r="LG8" s="298" t="n">
        <v>0</v>
      </c>
      <c r="LH8" s="298" t="n">
        <v>0</v>
      </c>
      <c r="LI8" s="298" t="n">
        <v>0</v>
      </c>
      <c r="LJ8" s="298" t="n">
        <v>0</v>
      </c>
      <c r="LK8" s="298" t="n">
        <v>0</v>
      </c>
      <c r="LL8" s="298" t="n">
        <v>0</v>
      </c>
      <c r="LM8" s="298" t="n">
        <v>0</v>
      </c>
      <c r="LN8" s="298" t="n">
        <v>0</v>
      </c>
      <c r="LO8" s="298" t="n">
        <v>0</v>
      </c>
      <c r="LP8" s="298" t="n">
        <v>0</v>
      </c>
      <c r="LQ8" s="298" t="n">
        <v>0</v>
      </c>
      <c r="LR8" s="298" t="n">
        <v>0</v>
      </c>
      <c r="LS8" s="298" t="n">
        <v>0</v>
      </c>
      <c r="LT8" s="298" t="n">
        <v>0</v>
      </c>
      <c r="LU8" s="298" t="n">
        <v>0</v>
      </c>
      <c r="LV8" s="298" t="n">
        <v>0</v>
      </c>
      <c r="LW8" s="298" t="n">
        <v>0</v>
      </c>
      <c r="LX8" s="298" t="n">
        <v>0</v>
      </c>
      <c r="LY8" s="298" t="n">
        <v>0</v>
      </c>
      <c r="LZ8" s="298" t="n">
        <v>0</v>
      </c>
      <c r="MA8" s="298" t="n">
        <v>0</v>
      </c>
      <c r="MB8" s="298" t="n">
        <v>0</v>
      </c>
      <c r="MC8" s="298" t="n">
        <v>0</v>
      </c>
      <c r="MD8" s="298" t="n">
        <v>0</v>
      </c>
      <c r="ME8" s="298" t="n">
        <v>0</v>
      </c>
      <c r="MF8" s="298" t="n">
        <v>0</v>
      </c>
      <c r="MG8" s="298" t="n">
        <v>0</v>
      </c>
      <c r="MH8" s="298" t="n">
        <v>0</v>
      </c>
      <c r="MI8" s="298" t="n">
        <v>0</v>
      </c>
      <c r="MJ8" s="298" t="n">
        <v>0</v>
      </c>
      <c r="MK8" s="298" t="n">
        <v>0</v>
      </c>
      <c r="ML8" s="298" t="n">
        <v>0</v>
      </c>
      <c r="MM8" s="298" t="n">
        <v>0</v>
      </c>
      <c r="MN8" s="298" t="n">
        <v>0</v>
      </c>
      <c r="MO8" s="298" t="n">
        <v>0</v>
      </c>
      <c r="MP8" s="298" t="n">
        <v>0</v>
      </c>
      <c r="MQ8" s="298" t="n">
        <v>0</v>
      </c>
      <c r="MR8" s="298" t="n">
        <v>0</v>
      </c>
      <c r="MS8" s="298" t="n">
        <v>0</v>
      </c>
      <c r="MT8" s="298" t="n">
        <v>0</v>
      </c>
      <c r="MU8" s="298" t="n">
        <v>0</v>
      </c>
      <c r="MV8" s="298" t="n">
        <v>0</v>
      </c>
      <c r="MW8" s="298" t="n">
        <v>0</v>
      </c>
      <c r="MX8" s="298" t="n">
        <v>0</v>
      </c>
      <c r="MY8" s="298" t="n">
        <v>0</v>
      </c>
      <c r="MZ8" s="298" t="n">
        <v>0</v>
      </c>
      <c r="NA8" s="298" t="n">
        <v>0</v>
      </c>
      <c r="NB8" s="298" t="n">
        <v>0</v>
      </c>
      <c r="NC8" s="298" t="n">
        <v>0</v>
      </c>
      <c r="ND8" s="298" t="n">
        <v>0</v>
      </c>
      <c r="NE8" s="298" t="n">
        <v>0</v>
      </c>
      <c r="NF8" s="298" t="n">
        <v>0</v>
      </c>
      <c r="NG8" s="298" t="n">
        <v>0</v>
      </c>
      <c r="NH8" s="298" t="n">
        <v>0</v>
      </c>
      <c r="NI8" s="298" t="n">
        <v>0</v>
      </c>
      <c r="NJ8" s="298" t="n">
        <v>0</v>
      </c>
      <c r="NK8" s="298" t="n">
        <v>0</v>
      </c>
      <c r="NL8" s="298" t="n">
        <v>0</v>
      </c>
      <c r="NM8" s="298" t="n">
        <v>0</v>
      </c>
      <c r="NN8" s="298" t="n">
        <v>0</v>
      </c>
      <c r="NO8" s="298" t="n">
        <v>0</v>
      </c>
      <c r="NP8" s="298" t="n">
        <v>0</v>
      </c>
      <c r="NQ8" s="298" t="n">
        <v>0</v>
      </c>
      <c r="NR8" s="298" t="n">
        <v>0</v>
      </c>
      <c r="NS8" s="298" t="n">
        <v>0</v>
      </c>
      <c r="NT8" s="298" t="n">
        <v>0</v>
      </c>
      <c r="NU8" s="298" t="n">
        <v>0</v>
      </c>
      <c r="NV8" s="298" t="n">
        <v>0</v>
      </c>
      <c r="NW8" s="298" t="n">
        <v>0</v>
      </c>
      <c r="NX8" s="298" t="n">
        <v>0</v>
      </c>
      <c r="NY8" s="298" t="n">
        <v>0</v>
      </c>
      <c r="NZ8" s="298" t="n">
        <v>0</v>
      </c>
      <c r="OA8" s="298" t="n">
        <v>0</v>
      </c>
      <c r="OB8" s="298" t="n">
        <v>0</v>
      </c>
      <c r="OC8" s="298" t="n">
        <v>0</v>
      </c>
      <c r="OD8" s="298" t="n">
        <v>0</v>
      </c>
      <c r="OE8" s="298" t="n">
        <v>0</v>
      </c>
      <c r="OF8" s="298" t="n">
        <v>0</v>
      </c>
      <c r="OG8" s="298" t="n">
        <v>0</v>
      </c>
      <c r="OH8" s="298" t="n">
        <v>0</v>
      </c>
      <c r="OI8" s="298" t="n">
        <v>0</v>
      </c>
      <c r="OJ8" s="298" t="n">
        <v>0</v>
      </c>
      <c r="OK8" s="298" t="n">
        <v>0</v>
      </c>
      <c r="OL8" s="298" t="n">
        <v>0</v>
      </c>
      <c r="OM8" s="298" t="n">
        <v>0</v>
      </c>
      <c r="ON8" s="298" t="n">
        <v>0</v>
      </c>
      <c r="OO8" s="298" t="n">
        <v>0</v>
      </c>
      <c r="OP8" s="298" t="n">
        <v>0</v>
      </c>
      <c r="OQ8" s="298" t="n">
        <v>0</v>
      </c>
      <c r="OR8" s="298" t="n">
        <v>0</v>
      </c>
      <c r="OS8" s="298" t="n">
        <v>0</v>
      </c>
      <c r="OT8" s="298" t="n">
        <v>0</v>
      </c>
      <c r="OU8" s="298" t="n">
        <v>0</v>
      </c>
      <c r="OV8" s="298" t="n">
        <v>0</v>
      </c>
      <c r="OW8" s="298" t="n">
        <v>0</v>
      </c>
      <c r="OX8" s="298" t="n">
        <v>0</v>
      </c>
      <c r="OY8" s="298" t="n">
        <v>0</v>
      </c>
      <c r="OZ8" s="298" t="n">
        <v>0</v>
      </c>
      <c r="PA8" s="298" t="n">
        <v>0</v>
      </c>
      <c r="PB8" s="298" t="n">
        <v>0</v>
      </c>
      <c r="PC8" s="298" t="n">
        <v>0</v>
      </c>
      <c r="PD8" s="298" t="n">
        <v>0</v>
      </c>
      <c r="PE8" s="298" t="n">
        <v>0</v>
      </c>
      <c r="PF8" s="298" t="n">
        <v>0</v>
      </c>
      <c r="PG8" s="298" t="n">
        <v>0</v>
      </c>
      <c r="PH8" s="298" t="n">
        <v>0</v>
      </c>
      <c r="PI8" s="298" t="n">
        <v>0</v>
      </c>
      <c r="PJ8" s="298" t="n">
        <v>0</v>
      </c>
      <c r="PK8" s="298" t="n">
        <v>0</v>
      </c>
      <c r="PL8" s="298" t="n">
        <v>0</v>
      </c>
      <c r="PM8" s="298" t="n">
        <v>0</v>
      </c>
      <c r="PN8" s="298" t="n">
        <v>0</v>
      </c>
      <c r="PO8" s="298" t="n">
        <v>0</v>
      </c>
      <c r="PP8" s="298" t="n">
        <v>0</v>
      </c>
      <c r="PQ8" s="298" t="n">
        <v>0</v>
      </c>
      <c r="PR8" s="298" t="n">
        <v>0</v>
      </c>
      <c r="PS8" s="298" t="n">
        <v>0</v>
      </c>
      <c r="PT8" s="298" t="n">
        <v>0</v>
      </c>
      <c r="PU8" s="298" t="n">
        <v>0</v>
      </c>
      <c r="PV8" s="298" t="n">
        <v>0</v>
      </c>
      <c r="PW8" s="298" t="n">
        <v>0</v>
      </c>
      <c r="PX8" s="298" t="n">
        <v>0</v>
      </c>
      <c r="PY8" s="298" t="n">
        <v>0</v>
      </c>
      <c r="PZ8" s="298" t="n">
        <v>0</v>
      </c>
      <c r="QA8" s="298" t="n">
        <v>0</v>
      </c>
      <c r="QB8" s="298" t="n">
        <v>0</v>
      </c>
      <c r="QC8" s="298" t="n">
        <v>0</v>
      </c>
      <c r="QD8" s="298" t="n">
        <v>0</v>
      </c>
      <c r="QE8" s="298" t="n">
        <v>0</v>
      </c>
      <c r="QF8" s="298" t="n">
        <v>0</v>
      </c>
      <c r="QG8" s="298" t="n">
        <v>0</v>
      </c>
      <c r="QH8" s="298" t="n">
        <v>0</v>
      </c>
      <c r="QI8" s="298" t="n">
        <v>0</v>
      </c>
      <c r="QJ8" s="298" t="n">
        <v>0</v>
      </c>
      <c r="QK8" s="298" t="n">
        <v>0</v>
      </c>
      <c r="QL8" s="298" t="n">
        <v>0</v>
      </c>
      <c r="QM8" s="298" t="n">
        <v>0</v>
      </c>
      <c r="QN8" s="298" t="n">
        <v>0</v>
      </c>
      <c r="QO8" s="298" t="n">
        <v>0</v>
      </c>
      <c r="QP8" s="298" t="n">
        <v>0</v>
      </c>
      <c r="QQ8" s="298" t="n">
        <v>0</v>
      </c>
      <c r="QR8" s="298" t="n">
        <v>0</v>
      </c>
      <c r="QS8" s="298" t="n">
        <v>0</v>
      </c>
      <c r="QT8" s="298" t="n">
        <v>0</v>
      </c>
      <c r="QU8" s="298" t="n">
        <v>0</v>
      </c>
      <c r="QV8" s="298" t="n">
        <v>0</v>
      </c>
      <c r="QW8" s="298" t="n">
        <v>0</v>
      </c>
      <c r="QX8" s="298" t="n">
        <v>0</v>
      </c>
      <c r="QY8" s="298" t="n">
        <v>0</v>
      </c>
      <c r="QZ8" s="298" t="n">
        <v>0</v>
      </c>
      <c r="RA8" s="298" t="n">
        <v>0</v>
      </c>
      <c r="RB8" s="298" t="n">
        <v>0</v>
      </c>
      <c r="RC8" s="298" t="n">
        <v>0</v>
      </c>
      <c r="RD8" s="298" t="n">
        <v>0</v>
      </c>
      <c r="RE8" s="298" t="n">
        <v>0</v>
      </c>
      <c r="RF8" s="298" t="n">
        <v>0</v>
      </c>
      <c r="RG8" s="298" t="n">
        <v>0</v>
      </c>
      <c r="RH8" s="298" t="n">
        <v>0</v>
      </c>
    </row>
    <row r="9" customFormat="false" ht="15.75" hidden="false" customHeight="true" outlineLevel="0" collapsed="false">
      <c r="A9" s="44"/>
      <c r="B9" s="299" t="s">
        <v>270</v>
      </c>
      <c r="C9" s="204"/>
      <c r="D9" s="296" t="n">
        <f aca="false">SUM(H9:AQ9)</f>
        <v>2547506619.82627</v>
      </c>
      <c r="E9" s="206"/>
      <c r="F9" s="206"/>
      <c r="G9" s="44"/>
      <c r="H9" s="215" t="n">
        <f aca="false">H27 + H32 + H37 + H42 + H47 + H52 + H59 + H64 + H71 + H76 + H83 + H88 + H95 + H100 + H107 + H112 + H119 +  H124 + H129 + H136 + H141 + H146 + H153 + H158 + H165 + H170 + H175 + H182 + H187</f>
        <v>0</v>
      </c>
      <c r="I9" s="215" t="n">
        <f aca="false">I27 + I32 + I37 + I42 + I47 + I52 + I59 + I64 + I71 + I76 + I83 + I88 + I95 + I100 + I107 + I112 + I119 +  I124 + I129 + I136 + I141 + I146 + I153 + I158 + I165 + I170 + I175 + I182 + I187 + I192</f>
        <v>17229071.0817333</v>
      </c>
      <c r="J9" s="215" t="n">
        <f aca="false">J27 + J32 + J37 + J42 + J47 + J52 + J59 + J64 + J71 + J76 + J83 + J88 + J95 + J100 + J107 + J112 + J119 +  J124 + J129 + J136 + J141 + J146 + J153 + J158 + J165 + J170 + J175 + J182 + J187 + J192</f>
        <v>0</v>
      </c>
      <c r="K9" s="215" t="n">
        <f aca="false">K27 + K32 + K37 + K42 + K47 + K52 + K59 + K64 + K71 + K76 + K83 + K88 + K95 + K100 + K107 + K112 + K119 +  K124 + K129 + K136 + K141 + K146 + K153 + K158 + K165 + K170 + K175 + K182 + K187 + K192</f>
        <v>0</v>
      </c>
      <c r="L9" s="215" t="n">
        <f aca="false">L27 + L32 + L37 + L42 + L47 + L52 + L59 + L64 + L71 + L76 + L83 + L88 + L95 + L100 + L107 + L112 + L119 +  L124 + L129 + L136 + L141 + L146 + L153 + L158 + L165 + L170 + L175 + L182 + L187 + L192</f>
        <v>79071173.3982667</v>
      </c>
      <c r="M9" s="215" t="n">
        <f aca="false">M27 + M32 + M37 + M42 + M47 + M52 + M59 + M64 + M71 + M76 + M83 + M88 + M95 + M100 + M107 + M112 + M119 +  M124 + M129 + M136 + M141 + M146 + M153 + M158 + M165 + M170 + M175 + M182 + M187 + M192</f>
        <v>79071173.3982667</v>
      </c>
      <c r="N9" s="215" t="n">
        <f aca="false">N27 + N32 + N37 + N42 + N47 + N52 + N59 + N64 + N71 + N76 + N83 + N88 + N95 + N100 + N107 + N112 + N119 +  N124 + N129 + N136 + N141 + N146 + N153 + N158 + N165 + N170 + N175 + N182 + N187 + N192</f>
        <v>79071173.3982667</v>
      </c>
      <c r="O9" s="215" t="n">
        <f aca="false">O27 + O32 + O37 + O42 + O47 + O52 + O59 + O64 + O71 + O76 + O83 + O88 + O95 + O100 + O107 + O112 + O119 +  O124 + O129 + O136 + O141 + O146 + O153 + O158 + O165 + O170 + O175 + O182 + O187 + O192</f>
        <v>79071173.3982667</v>
      </c>
      <c r="P9" s="215" t="n">
        <f aca="false">P27 + P32 + P37 + P42 + P47 + P52 + P59 + P64 + P71 + P76 + P83 + P88 + P95 + P100 + P107 + P112 + P119 +  P124 + P129 + P136 + P141 + P146 + P153 + P158 + P165 + P170 + P175 + P182 + P187 + P192</f>
        <v>79071173.3982667</v>
      </c>
      <c r="Q9" s="215" t="n">
        <f aca="false">Q27 + Q32 + Q37 + Q42 + Q47 + Q52 + Q59 + Q64 + Q71 + Q76 + Q83 + Q88 + Q95 + Q100 + Q107 + Q112 + Q119 +  Q124 + Q129 + Q136 + Q141 + Q146 + Q153 + Q158 + Q165 + Q170 + Q175 + Q182 + Q187 + Q192</f>
        <v>79071173.3982667</v>
      </c>
      <c r="R9" s="215" t="n">
        <f aca="false">R27 + R32 + R37 + R42 + R47 + R52 + R59 + R64 + R71 + R76 + R83 + R88 + R95 + R100 + R107 + R112 + R119 +  R124 + R129 + R136 + R141 + R146 + R153 + R158 + R165 + R170 + R175 + R182 + R187 + R192</f>
        <v>79071173.3982667</v>
      </c>
      <c r="S9" s="215" t="n">
        <f aca="false">S27 + S32 + S37 + S42 + S47 + S52 + S59 + S64 + S71 + S76 + S83 + S88 + S95 + S100 + S107 + S112 + S119 +  S124 + S129 + S136 + S141 + S146 + S153 + S158 + S165 + S170 + S175 + S182 + S187 + S192</f>
        <v>79071173.3982667</v>
      </c>
      <c r="T9" s="215" t="n">
        <f aca="false">T27 + T32 + T37 + T42 + T47 + T52 + T59 + T64 + T71 + T76 + T83 + T88 + T95 + T100 + T107 + T112 + T119 +  T124 + T129 + T136 + T141 + T146 + T153 + T158 + T165 + T170 + T175 + T182 + T187 + T192</f>
        <v>79071173.3982667</v>
      </c>
      <c r="U9" s="215" t="n">
        <f aca="false">U27 + U32 + U37 + U42 + U47 + U52 + U59 + U64 + U71 + U76 + U83 + U88 + U95 + U100 + U107 + U112 + U119 +  U124 + U129 + U136 + U141 + U146 + U153 + U158 + U165 + U170 + U175 + U182 + U187 + U192</f>
        <v>79071173.3982667</v>
      </c>
      <c r="V9" s="215" t="n">
        <f aca="false">V27 + V32 + V37 + V42 + V47 + V52 + V59 + V64 + V71 + V76 + V83 + V88 + V95 + V100 + V107 + V112 + V119 +  V124 + V129 + V136 + V141 + V146 + V153 + V158 + V165 + V170 + V175 + V182 + V187 + V192</f>
        <v>79071173.3982667</v>
      </c>
      <c r="W9" s="215" t="n">
        <f aca="false">W27 + W32 + W37 + W42 + W47 + W52 + W59 + W64 + W71 + W76 + W83 + W88 + W95 + W100 + W107 + W112 + W119 +  W124 + W129 + W136 + W141 + W146 + W153 + W158 + W165 + W170 + W175 + W182 + W187 + W192</f>
        <v>79071173.3982667</v>
      </c>
      <c r="X9" s="215" t="n">
        <f aca="false">X27 + X32 + X37 + X42 + X47 + X52 + X59 + X64 + X71 + X76 + X83 + X88 + X95 + X100 + X107 + X112 + X119 +  X124 + X129 + X136 + X141 + X146 + X153 + X158 + X165 + X170 + X175 + X182 + X187 + X192</f>
        <v>79071173.3982667</v>
      </c>
      <c r="Y9" s="215" t="n">
        <f aca="false">Y27 + Y32 + Y37 + Y42 + Y47 + Y52 + Y59 + Y64 + Y71 + Y76 + Y83 + Y88 + Y95 + Y100 + Y107 + Y112 + Y119 +  Y124 + Y129 + Y136 + Y141 + Y146 + Y153 + Y158 + Y165 + Y170 + Y175 + Y182 + Y187 + Y192</f>
        <v>79071173.3982667</v>
      </c>
      <c r="Z9" s="215" t="n">
        <f aca="false">Z27 + Z32 + Z37 + Z42 + Z47 + Z52 + Z59 + Z64 + Z71 + Z76 + Z83 + Z88 + Z95 + Z100 + Z107 + Z112 + Z119 +  Z124 + Z129 + Z136 + Z141 + Z146 + Z153 + Z158 + Z165 + Z170 + Z175 + Z182 + Z187 + Z192</f>
        <v>79071173.3982667</v>
      </c>
      <c r="AA9" s="215" t="n">
        <f aca="false">AA27 + AA32 + AA37 + AA42 + AA47 + AA52 + AA59 + AA64 + AA71 + AA76 + AA83 + AA88 + AA95 + AA100 + AA107 + AA112 + AA119 +  AA124 + AA129 + AA136 + AA141 + AA146 + AA153 + AA158 + AA165 + AA170 + AA175 + AA182 + AA187 + AA192</f>
        <v>79071173.3982667</v>
      </c>
      <c r="AB9" s="215" t="n">
        <f aca="false">AB27 + AB32 + AB37 + AB42 + AB47 + AB52 + AB59 + AB64 + AB71 + AB76 + AB83 + AB88 + AB95 + AB100 + AB107 + AB112 + AB119 +  AB124 + AB129 + AB136 + AB141 + AB146 + AB153 + AB158 + AB165 + AB170 + AB175 + AB182 + AB187 + AB192</f>
        <v>79071173.3982667</v>
      </c>
      <c r="AC9" s="215" t="n">
        <f aca="false">AC27 + AC32 + AC37 + AC42 + AC47 + AC52 + AC59 + AC64 + AC71 + AC76 + AC83 + AC88 + AC95 + AC100 + AC107 + AC112 + AC119 +  AC124 + AC129 + AC136 + AC141 + AC146 + AC153 + AC158 + AC165 + AC170 + AC175 + AC182 + AC187 + AC192</f>
        <v>79071173.3982667</v>
      </c>
      <c r="AD9" s="215" t="n">
        <f aca="false">AD27 + AD32 + AD37 + AD42 + AD47 + AD52 + AD59 + AD64 + AD71 + AD76 + AD83 + AD88 + AD95 + AD100 + AD107 + AD112 + AD119 +  AD124 + AD129 + AD136 + AD141 + AD146 + AD153 + AD158 + AD165 + AD170 + AD175 + AD182 + AD187 + AD192</f>
        <v>79071173.3982667</v>
      </c>
      <c r="AE9" s="215" t="n">
        <f aca="false">AE27 + AE32 + AE37 + AE42 + AE47 + AE52 + AE59 + AE64 + AE71 + AE76 + AE83 + AE88 + AE95 + AE100 + AE107 + AE112 + AE119 +  AE124 + AE129 + AE136 + AE141 + AE146 + AE153 + AE158 + AE165 + AE170 + AE175 + AE182 + AE187 + AE192</f>
        <v>79071173.3982667</v>
      </c>
      <c r="AF9" s="215" t="n">
        <f aca="false">AF27 + AF32 + AF37 + AF42 + AF47 + AF52 + AF59 + AF64 + AF71 + AF76 + AF83 + AF88 + AF95 + AF100 + AF107 + AF112 + AF119 +  AF124 + AF129 + AF136 + AF141 + AF146 + AF153 + AF158 + AF165 + AF170 + AF175 + AF182 + AF187 + AF192</f>
        <v>79071173.3982667</v>
      </c>
      <c r="AG9" s="215" t="n">
        <f aca="false">AG27 + AG32 + AG37 + AG42 + AG47 + AG52 + AG59 + AG64 + AG71 + AG76 + AG83 + AG88 + AG95 + AG100 + AG107 + AG112 + AG119 +  AG124 + AG129 + AG136 + AG141 + AG146 + AG153 + AG158 + AG165 + AG170 + AG175 + AG182 + AG187 + AG192</f>
        <v>79071173.3982667</v>
      </c>
      <c r="AH9" s="215" t="n">
        <f aca="false">AH27 + AH32 + AH37 + AH42 + AH47 + AH52 + AH59 + AH64 + AH71 + AH76 + AH83 + AH88 + AH95 + AH100 + AH107 + AH112 + AH119 +  AH124 + AH129 + AH136 + AH141 + AH146 + AH153 + AH158 + AH165 + AH170 + AH175 + AH182 + AH187 + AH192</f>
        <v>79071173.3982667</v>
      </c>
      <c r="AI9" s="215" t="n">
        <f aca="false">AI27 + AI32 + AI37 + AI42 + AI47 + AI52 + AI59 + AI64 + AI71 + AI76 + AI83 + AI88 + AI95 + AI100 + AI107 + AI112 + AI119 +  AI124 + AI129 + AI136 + AI141 + AI146 + AI153 + AI158 + AI165 + AI170 + AI175 + AI182 + AI187 + AI192</f>
        <v>79071173.3982667</v>
      </c>
      <c r="AJ9" s="215" t="n">
        <f aca="false">AJ27 + AJ32 + AJ37 + AJ42 + AJ47 + AJ52 + AJ59 + AJ64 + AJ71 + AJ76 + AJ83 + AJ88 + AJ95 + AJ100 + AJ107 + AJ112 + AJ119 +  AJ124 + AJ129 + AJ136 + AJ141 + AJ146 + AJ153 + AJ158 + AJ165 + AJ170 + AJ175 + AJ182 + AJ187 + AJ192</f>
        <v>79071173.3982667</v>
      </c>
      <c r="AK9" s="215" t="n">
        <f aca="false">AK27 + AK32 + AK37 + AK42 + AK47 + AK52 + AK59 + AK64 + AK71 + AK76 + AK83 + AK88 + AK95 + AK100 + AK107 + AK112 + AK119 +  AK124 + AK129 + AK136 + AK141 + AK146 + AK153 + AK158 + AK165 + AK170 + AK175 + AK182 + AK187 + AK192</f>
        <v>79071173.3982667</v>
      </c>
      <c r="AL9" s="215" t="n">
        <f aca="false">AL27 + AL32 + AL37 + AL42 + AL47 + AL52 + AL59 + AL64 + AL71 + AL76 + AL83 + AL88 + AL95 + AL100 + AL107 + AL112 + AL119 +  AL124 + AL129 + AL136 + AL141 + AL146 + AL153 + AL158 + AL165 + AL170 + AL175 + AL182 + AL187 + AL192</f>
        <v>79071173.3982667</v>
      </c>
      <c r="AM9" s="215" t="n">
        <f aca="false">AM27 + AM32 + AM37 + AM42 + AM47 + AM52 + AM59 + AM64 + AM71 + AM76 + AM83 + AM88 + AM95 + AM100 + AM107 + AM112 + AM119 +  AM124 + AM129 + AM136 + AM141 + AM146 + AM153 + AM158 + AM165 + AM170 + AM175 + AM182 + AM187 + AM192</f>
        <v>79071173.3982667</v>
      </c>
      <c r="AN9" s="215" t="n">
        <f aca="false">AN27 + AN32 + AN37 + AN42 + AN47 + AN52 + AN59 + AN64 + AN71 + AN76 + AN83 + AN88 + AN95 + AN100 + AN107 + AN112 + AN119 +  AN124 + AN129 + AN136 + AN141 + AN146 + AN153 + AN158 + AN165 + AN170 + AN175 + AN182 + AN187 + AN192</f>
        <v>79071173.3982667</v>
      </c>
      <c r="AO9" s="215" t="n">
        <f aca="false">AO27 + AO32 + AO37 + AO42 + AO47 + AO52 + AO59 + AO64 + AO71 + AO76 + AO83 + AO88 + AO95 + AO100 + AO107 + AO112 + AO119 +  AO124 + AO129 + AO136 + AO141 + AO146 + AO153 + AO158 + AO165 + AO170 + AO175 + AO182 + AO187 + AO192</f>
        <v>79071173.3982667</v>
      </c>
      <c r="AP9" s="215" t="n">
        <f aca="false">AP27 + AP32 + AP37 + AP42 + AP47 + AP52 + AP59 + AP64 + AP71 + AP76 + AP83 + AP88 + AP95 + AP100 + AP107 + AP112 + AP119 +  AP124 + AP129 + AP136 + AP141 + AP146 + AP153 + AP158 + AP165 + AP170 + AP175 + AP182 + AP187 + AP192</f>
        <v>79071173.3982667</v>
      </c>
      <c r="AQ9" s="215" t="n">
        <f aca="false">AQ27 + AQ32 + AQ37 + AQ42 + AQ47 + AQ52 + AQ59 + AQ64 + AQ71 + AQ76 + AQ83 + AQ88 + AQ95 + AQ100 + AQ107 + AQ112 + AQ119 +  AQ124 + AQ129 + AQ136 + AQ141 + AQ146 + AQ153 + AQ158 + AQ165 + AQ170 + AQ175 + AQ182 + AQ187 + AQ192</f>
        <v>79071173.3982667</v>
      </c>
      <c r="AR9" s="300"/>
      <c r="AS9" s="301" t="n">
        <f aca="false">IF('Premissas Receita'!$E$23="REAL",AS25,AS28)</f>
        <v>0</v>
      </c>
      <c r="AT9" s="301" t="n">
        <f aca="false">IF('Premissas Receita'!$E$23="REAL",AT25,AT28)</f>
        <v>0</v>
      </c>
      <c r="AU9" s="301" t="n">
        <f aca="false">IF('Premissas Receita'!$E$23="REAL",AU25,AU28)</f>
        <v>0</v>
      </c>
      <c r="AV9" s="301" t="n">
        <f aca="false">IF('Premissas Receita'!$E$23="REAL",AV25,AV28)</f>
        <v>0</v>
      </c>
      <c r="AW9" s="301" t="n">
        <f aca="false">IF('Premissas Receita'!$E$23="REAL",AW25,AW28)</f>
        <v>0</v>
      </c>
      <c r="AX9" s="301" t="n">
        <f aca="false">IF('Premissas Receita'!$E$23="REAL",AX25,AX28)</f>
        <v>0</v>
      </c>
      <c r="AY9" s="301" t="n">
        <f aca="false">IF('Premissas Receita'!$E$23="REAL",AY25,AY28)</f>
        <v>0</v>
      </c>
      <c r="AZ9" s="301" t="n">
        <f aca="false">IF('Premissas Receita'!$E$23="REAL",AZ25,AZ28)</f>
        <v>0</v>
      </c>
      <c r="BA9" s="301" t="n">
        <f aca="false">IF('Premissas Receita'!$E$23="REAL",BA25,BA28)</f>
        <v>0</v>
      </c>
      <c r="BB9" s="301" t="n">
        <f aca="false">IF('Premissas Receita'!$E$23="REAL",BB25,BB28)</f>
        <v>0</v>
      </c>
      <c r="BC9" s="301" t="n">
        <f aca="false">IF('Premissas Receita'!$E$23="REAL",BC25,BC28)</f>
        <v>0</v>
      </c>
      <c r="BD9" s="301" t="n">
        <f aca="false">IF('Premissas Receita'!$E$23="REAL",BD25,BD28)</f>
        <v>0</v>
      </c>
      <c r="BE9" s="301" t="n">
        <f aca="false">IF('Premissas Receita'!$E$23="REAL",BE25,BE28)</f>
        <v>0</v>
      </c>
      <c r="BF9" s="301" t="n">
        <f aca="false">IF('Premissas Receita'!$E$23="REAL",BF25,BF28)</f>
        <v>0</v>
      </c>
      <c r="BG9" s="301" t="n">
        <f aca="false">IF('Premissas Receita'!$E$23="REAL",BG25,BG28)</f>
        <v>0</v>
      </c>
      <c r="BH9" s="301" t="n">
        <f aca="false">IF('Premissas Receita'!$E$23="REAL",BH25,BH28)</f>
        <v>0</v>
      </c>
      <c r="BI9" s="301" t="n">
        <f aca="false">IF('Premissas Receita'!$E$23="REAL",BI25,BI28)</f>
        <v>0</v>
      </c>
      <c r="BJ9" s="301" t="n">
        <f aca="false">IF('Premissas Receita'!$E$23="REAL",BJ25,BJ28)</f>
        <v>0</v>
      </c>
      <c r="BK9" s="301" t="n">
        <f aca="false">IF('Premissas Receita'!$E$23="REAL",BK25,BK28)</f>
        <v>0</v>
      </c>
      <c r="BL9" s="301" t="n">
        <f aca="false">IF('Premissas Receita'!$E$23="REAL",BL25,BL28)</f>
        <v>0</v>
      </c>
      <c r="BM9" s="301" t="n">
        <f aca="false">IF('Premissas Receita'!$E$23="REAL",BM25,BM28)</f>
        <v>0</v>
      </c>
      <c r="BN9" s="301" t="n">
        <f aca="false">IF('Premissas Receita'!$E$23="REAL",BN25,BN28)</f>
        <v>0</v>
      </c>
      <c r="BO9" s="301" t="n">
        <f aca="false">IF('Premissas Receita'!$E$23="REAL",BO25,BO28)</f>
        <v>0</v>
      </c>
      <c r="BP9" s="301" t="n">
        <f aca="false">IF('Premissas Receita'!$E$23="REAL",BP25,BP28)</f>
        <v>0</v>
      </c>
      <c r="BQ9" s="301" t="n">
        <f aca="false">IF('Premissas Receita'!$E$23="REAL",BQ25,BQ28)</f>
        <v>0</v>
      </c>
      <c r="BR9" s="301" t="n">
        <f aca="false">IF('Premissas Receita'!$E$23="REAL",BR25,BR28)</f>
        <v>0</v>
      </c>
      <c r="BS9" s="301" t="n">
        <f aca="false">IF('Premissas Receita'!$E$23="REAL",BS25,BS28)</f>
        <v>0</v>
      </c>
      <c r="BT9" s="301" t="n">
        <f aca="false">IF('Premissas Receita'!$E$23="REAL",BT25,BT28)</f>
        <v>0</v>
      </c>
      <c r="BU9" s="301" t="n">
        <f aca="false">IF('Premissas Receita'!$E$23="REAL",BU25,BU28)</f>
        <v>0</v>
      </c>
      <c r="BV9" s="301" t="n">
        <f aca="false">IF('Premissas Receita'!$E$23="REAL",BV25,BV28)</f>
        <v>0</v>
      </c>
      <c r="BW9" s="301" t="n">
        <f aca="false">IF('Premissas Receita'!$E$23="REAL",BW25,BW28)</f>
        <v>0</v>
      </c>
      <c r="BX9" s="301" t="n">
        <f aca="false">IF('Premissas Receita'!$E$23="REAL",BX25,BX28)</f>
        <v>0</v>
      </c>
      <c r="BY9" s="301" t="n">
        <f aca="false">IF('Premissas Receita'!$E$23="REAL",BY25,BY28)</f>
        <v>0</v>
      </c>
      <c r="BZ9" s="301" t="n">
        <f aca="false">IF('Premissas Receita'!$E$23="REAL",BZ25,BZ28)</f>
        <v>0</v>
      </c>
      <c r="CA9" s="301" t="n">
        <f aca="false">IF('Premissas Receita'!$E$23="REAL",CA25,CA28)</f>
        <v>0</v>
      </c>
      <c r="CB9" s="301" t="n">
        <f aca="false">IF('Premissas Receita'!$E$23="REAL",CB25,CB28)</f>
        <v>0</v>
      </c>
      <c r="CC9" s="301" t="n">
        <f aca="false">IF('Premissas Receita'!$E$23="REAL",CC25,CC28)</f>
        <v>0</v>
      </c>
      <c r="CD9" s="301" t="n">
        <f aca="false">IF('Premissas Receita'!$E$23="REAL",CD25,CD28)</f>
        <v>0</v>
      </c>
      <c r="CE9" s="301" t="n">
        <f aca="false">IF('Premissas Receita'!$E$23="REAL",CE25,CE28)</f>
        <v>0</v>
      </c>
      <c r="CF9" s="301" t="n">
        <f aca="false">IF('Premissas Receita'!$E$23="REAL",CF25,CF28)</f>
        <v>0</v>
      </c>
      <c r="CG9" s="301" t="n">
        <f aca="false">IF('Premissas Receita'!$E$23="REAL",CG25,CG28)</f>
        <v>0</v>
      </c>
      <c r="CH9" s="301" t="n">
        <f aca="false">IF('Premissas Receita'!$E$23="REAL",CH25,CH28)</f>
        <v>0</v>
      </c>
      <c r="CI9" s="301" t="n">
        <f aca="false">IF('Premissas Receita'!$E$23="REAL",CI25,CI28)</f>
        <v>0</v>
      </c>
      <c r="CJ9" s="301" t="n">
        <f aca="false">IF('Premissas Receita'!$E$23="REAL",CJ25,CJ28)</f>
        <v>0</v>
      </c>
      <c r="CK9" s="301" t="n">
        <f aca="false">IF('Premissas Receita'!$E$23="REAL",CK25,CK28)</f>
        <v>0</v>
      </c>
      <c r="CL9" s="301" t="n">
        <f aca="false">IF('Premissas Receita'!$E$23="REAL",CL25,CL28)</f>
        <v>0</v>
      </c>
      <c r="CM9" s="301" t="n">
        <f aca="false">IF('Premissas Receita'!$E$23="REAL",CM25,CM28)</f>
        <v>0</v>
      </c>
      <c r="CN9" s="301" t="n">
        <f aca="false">IF('Premissas Receita'!$E$23="REAL",CN25,CN28)</f>
        <v>0</v>
      </c>
      <c r="CO9" s="301" t="n">
        <f aca="false">IF('Premissas Receita'!$E$23="REAL",CO25,CO28)</f>
        <v>0</v>
      </c>
      <c r="CP9" s="301" t="n">
        <f aca="false">IF('Premissas Receita'!$E$23="REAL",CP25,CP28)</f>
        <v>0</v>
      </c>
      <c r="CQ9" s="301" t="n">
        <f aca="false">IF('Premissas Receita'!$E$23="REAL",CQ25,CQ28)</f>
        <v>0</v>
      </c>
      <c r="CR9" s="301" t="n">
        <f aca="false">IF('Premissas Receita'!$E$23="REAL",CR25,CR28)</f>
        <v>0</v>
      </c>
      <c r="CS9" s="301" t="n">
        <f aca="false">IF('Premissas Receita'!$E$23="REAL",CS25,CS28)</f>
        <v>0</v>
      </c>
      <c r="CT9" s="301" t="n">
        <f aca="false">IF('Premissas Receita'!$E$23="REAL",CT25,CT28)</f>
        <v>0</v>
      </c>
      <c r="CU9" s="301" t="n">
        <f aca="false">IF('Premissas Receita'!$E$23="REAL",CU25,CU28)</f>
        <v>0</v>
      </c>
      <c r="CV9" s="301" t="n">
        <f aca="false">IF('Premissas Receita'!$E$23="REAL",CV25,CV28)</f>
        <v>0</v>
      </c>
      <c r="CW9" s="301" t="n">
        <f aca="false">IF('Premissas Receita'!$E$23="REAL",CW25,CW28)</f>
        <v>0</v>
      </c>
      <c r="CX9" s="301" t="n">
        <f aca="false">IF('Premissas Receita'!$E$23="REAL",CX25,CX28)</f>
        <v>0</v>
      </c>
      <c r="CY9" s="301" t="n">
        <f aca="false">IF('Premissas Receita'!$E$23="REAL",CY25,CY28)</f>
        <v>0</v>
      </c>
      <c r="CZ9" s="301" t="n">
        <f aca="false">IF('Premissas Receita'!$E$23="REAL",CZ25,CZ28)</f>
        <v>0</v>
      </c>
      <c r="DA9" s="301" t="n">
        <f aca="false">IF('Premissas Receita'!$E$23="REAL",DA25,DA28)</f>
        <v>0</v>
      </c>
      <c r="DB9" s="301" t="n">
        <f aca="false">IF('Premissas Receita'!$E$23="REAL",DB25,DB28)</f>
        <v>0</v>
      </c>
      <c r="DC9" s="301" t="n">
        <f aca="false">IF('Premissas Receita'!$E$23="REAL",DC25,DC28)</f>
        <v>0</v>
      </c>
      <c r="DD9" s="301" t="n">
        <f aca="false">IF('Premissas Receita'!$E$23="REAL",DD25,DD28)</f>
        <v>0</v>
      </c>
      <c r="DE9" s="301" t="n">
        <f aca="false">IF('Premissas Receita'!$E$23="REAL",DE25,DE28)</f>
        <v>0</v>
      </c>
      <c r="DF9" s="301" t="n">
        <f aca="false">IF('Premissas Receita'!$E$23="REAL",DF25,DF28)</f>
        <v>0</v>
      </c>
      <c r="DG9" s="301" t="n">
        <f aca="false">IF('Premissas Receita'!$E$23="REAL",DG25,DG28)</f>
        <v>0</v>
      </c>
      <c r="DH9" s="301" t="n">
        <f aca="false">IF('Premissas Receita'!$E$23="REAL",DH25,DH28)</f>
        <v>0</v>
      </c>
      <c r="DI9" s="301" t="n">
        <f aca="false">IF('Premissas Receita'!$E$23="REAL",DI25,DI28)</f>
        <v>0</v>
      </c>
      <c r="DJ9" s="301" t="n">
        <f aca="false">IF('Premissas Receita'!$E$23="REAL",DJ25,DJ28)</f>
        <v>0</v>
      </c>
      <c r="DK9" s="301" t="n">
        <f aca="false">IF('Premissas Receita'!$E$23="REAL",DK25,DK28)</f>
        <v>0</v>
      </c>
      <c r="DL9" s="301" t="n">
        <f aca="false">IF('Premissas Receita'!$E$23="REAL",DL25,DL28)</f>
        <v>0</v>
      </c>
      <c r="DM9" s="301" t="n">
        <f aca="false">IF('Premissas Receita'!$E$23="REAL",DM25,DM28)</f>
        <v>0</v>
      </c>
      <c r="DN9" s="301" t="n">
        <f aca="false">IF('Premissas Receita'!$E$23="REAL",DN25,DN28)</f>
        <v>0</v>
      </c>
      <c r="DO9" s="301" t="n">
        <f aca="false">IF('Premissas Receita'!$E$23="REAL",DO25,DO28)</f>
        <v>0</v>
      </c>
      <c r="DP9" s="301" t="n">
        <f aca="false">IF('Premissas Receita'!$E$23="REAL",DP25,DP28)</f>
        <v>0</v>
      </c>
      <c r="DQ9" s="301" t="n">
        <f aca="false">IF('Premissas Receita'!$E$23="REAL",DQ25,DQ28)</f>
        <v>0</v>
      </c>
      <c r="DR9" s="301" t="n">
        <f aca="false">IF('Premissas Receita'!$E$23="REAL",DR25,DR28)</f>
        <v>0</v>
      </c>
      <c r="DS9" s="301" t="n">
        <f aca="false">IF('Premissas Receita'!$E$23="REAL",DS25,DS28)</f>
        <v>0</v>
      </c>
      <c r="DT9" s="301" t="n">
        <f aca="false">IF('Premissas Receita'!$E$23="REAL",DT25,DT28)</f>
        <v>0</v>
      </c>
      <c r="DU9" s="301" t="n">
        <f aca="false">IF('Premissas Receita'!$E$23="REAL",DU25,DU28)</f>
        <v>0</v>
      </c>
      <c r="DV9" s="301" t="n">
        <f aca="false">IF('Premissas Receita'!$E$23="REAL",DV25,DV28)</f>
        <v>0</v>
      </c>
      <c r="DW9" s="301" t="n">
        <f aca="false">IF('Premissas Receita'!$E$23="REAL",DW25,DW28)</f>
        <v>0</v>
      </c>
      <c r="DX9" s="301" t="n">
        <f aca="false">IF('Premissas Receita'!$E$23="REAL",DX25,DX28)</f>
        <v>0</v>
      </c>
      <c r="DY9" s="301" t="n">
        <f aca="false">IF('Premissas Receita'!$E$23="REAL",DY25,DY28)</f>
        <v>0</v>
      </c>
      <c r="DZ9" s="301" t="n">
        <f aca="false">IF('Premissas Receita'!$E$23="REAL",DZ25,DZ28)</f>
        <v>0</v>
      </c>
      <c r="EA9" s="301" t="n">
        <f aca="false">IF('Premissas Receita'!$E$23="REAL",EA25,EA28)</f>
        <v>0</v>
      </c>
      <c r="EB9" s="301" t="n">
        <f aca="false">IF('Premissas Receita'!$E$23="REAL",EB25,EB28)</f>
        <v>0</v>
      </c>
      <c r="EC9" s="301" t="n">
        <f aca="false">IF('Premissas Receita'!$E$23="REAL",EC25,EC28)</f>
        <v>0</v>
      </c>
      <c r="ED9" s="301" t="n">
        <f aca="false">IF('Premissas Receita'!$E$23="REAL",ED25,ED28)</f>
        <v>0</v>
      </c>
      <c r="EE9" s="301" t="n">
        <f aca="false">IF('Premissas Receita'!$E$23="REAL",EE25,EE28)</f>
        <v>0</v>
      </c>
      <c r="EF9" s="301" t="n">
        <f aca="false">IF('Premissas Receita'!$E$23="REAL",EF25,EF28)</f>
        <v>0</v>
      </c>
      <c r="EG9" s="301" t="n">
        <f aca="false">IF('Premissas Receita'!$E$23="REAL",EG25,EG28)</f>
        <v>0</v>
      </c>
      <c r="EH9" s="301" t="n">
        <f aca="false">IF('Premissas Receita'!$E$23="REAL",EH25,EH28)</f>
        <v>0</v>
      </c>
      <c r="EI9" s="301" t="n">
        <f aca="false">IF('Premissas Receita'!$E$23="REAL",EI25,EI28)</f>
        <v>0</v>
      </c>
      <c r="EJ9" s="301" t="n">
        <f aca="false">IF('Premissas Receita'!$E$23="REAL",EJ25,EJ28)</f>
        <v>0</v>
      </c>
      <c r="EK9" s="301" t="n">
        <f aca="false">IF('Premissas Receita'!$E$23="REAL",EK25,EK28)</f>
        <v>0</v>
      </c>
      <c r="EL9" s="301" t="n">
        <f aca="false">IF('Premissas Receita'!$E$23="REAL",EL25,EL28)</f>
        <v>0</v>
      </c>
      <c r="EM9" s="301" t="n">
        <f aca="false">IF('Premissas Receita'!$E$23="REAL",EM25,EM28)</f>
        <v>0</v>
      </c>
      <c r="EN9" s="301" t="n">
        <f aca="false">IF('Premissas Receita'!$E$23="REAL",EN25,EN28)</f>
        <v>0</v>
      </c>
      <c r="EO9" s="301" t="n">
        <f aca="false">IF('Premissas Receita'!$E$23="REAL",EO25,EO28)</f>
        <v>0</v>
      </c>
      <c r="EP9" s="301" t="n">
        <f aca="false">IF('Premissas Receita'!$E$23="REAL",EP25,EP28)</f>
        <v>0</v>
      </c>
      <c r="EQ9" s="301" t="n">
        <f aca="false">IF('Premissas Receita'!$E$23="REAL",EQ25,EQ28)</f>
        <v>0</v>
      </c>
      <c r="ER9" s="301" t="n">
        <f aca="false">IF('Premissas Receita'!$E$23="REAL",ER25,ER28)</f>
        <v>0</v>
      </c>
      <c r="ES9" s="301" t="n">
        <f aca="false">IF('Premissas Receita'!$E$23="REAL",ES25,ES28)</f>
        <v>0</v>
      </c>
      <c r="ET9" s="301" t="n">
        <f aca="false">IF('Premissas Receita'!$E$23="REAL",ET25,ET28)</f>
        <v>0</v>
      </c>
      <c r="EU9" s="301" t="n">
        <f aca="false">IF('Premissas Receita'!$E$23="REAL",EU25,EU28)</f>
        <v>0</v>
      </c>
      <c r="EV9" s="301" t="n">
        <f aca="false">IF('Premissas Receita'!$E$23="REAL",EV25,EV28)</f>
        <v>0</v>
      </c>
      <c r="EW9" s="301" t="n">
        <f aca="false">IF('Premissas Receita'!$E$23="REAL",EW25,EW28)</f>
        <v>0</v>
      </c>
      <c r="EX9" s="301" t="n">
        <f aca="false">IF('Premissas Receita'!$E$23="REAL",EX25,EX28)</f>
        <v>0</v>
      </c>
      <c r="EY9" s="301" t="n">
        <f aca="false">IF('Premissas Receita'!$E$23="REAL",EY25,EY28)</f>
        <v>0</v>
      </c>
      <c r="EZ9" s="301" t="n">
        <f aca="false">IF('Premissas Receita'!$E$23="REAL",EZ25,EZ28)</f>
        <v>0</v>
      </c>
      <c r="FA9" s="301" t="n">
        <f aca="false">IF('Premissas Receita'!$E$23="REAL",FA25,FA28)</f>
        <v>0</v>
      </c>
      <c r="FB9" s="301" t="n">
        <f aca="false">IF('Premissas Receita'!$E$23="REAL",FB25,FB28)</f>
        <v>0</v>
      </c>
      <c r="FC9" s="301" t="n">
        <f aca="false">IF('Premissas Receita'!$E$23="REAL",FC25,FC28)</f>
        <v>0</v>
      </c>
      <c r="FD9" s="301" t="n">
        <f aca="false">IF('Premissas Receita'!$E$23="REAL",FD25,FD28)</f>
        <v>0</v>
      </c>
      <c r="FE9" s="301" t="n">
        <f aca="false">IF('Premissas Receita'!$E$23="REAL",FE25,FE28)</f>
        <v>0</v>
      </c>
      <c r="FF9" s="301" t="n">
        <f aca="false">IF('Premissas Receita'!$E$23="REAL",FF25,FF28)</f>
        <v>0</v>
      </c>
      <c r="FG9" s="301" t="n">
        <f aca="false">IF('Premissas Receita'!$E$23="REAL",FG25,FG28)</f>
        <v>0</v>
      </c>
      <c r="FH9" s="301" t="n">
        <f aca="false">IF('Premissas Receita'!$E$23="REAL",FH25,FH28)</f>
        <v>0</v>
      </c>
      <c r="FI9" s="301" t="n">
        <f aca="false">IF('Premissas Receita'!$E$23="REAL",FI25,FI28)</f>
        <v>0</v>
      </c>
      <c r="FJ9" s="301" t="n">
        <f aca="false">IF('Premissas Receita'!$E$23="REAL",FJ25,FJ28)</f>
        <v>0</v>
      </c>
      <c r="FK9" s="301" t="n">
        <f aca="false">IF('Premissas Receita'!$E$23="REAL",FK25,FK28)</f>
        <v>0</v>
      </c>
      <c r="FL9" s="301" t="n">
        <f aca="false">IF('Premissas Receita'!$E$23="REAL",FL25,FL28)</f>
        <v>0</v>
      </c>
      <c r="FM9" s="301" t="n">
        <f aca="false">IF('Premissas Receita'!$E$23="REAL",FM25,FM28)</f>
        <v>0</v>
      </c>
      <c r="FN9" s="301" t="n">
        <f aca="false">IF('Premissas Receita'!$E$23="REAL",FN25,FN28)</f>
        <v>0</v>
      </c>
      <c r="FO9" s="301" t="n">
        <f aca="false">IF('Premissas Receita'!$E$23="REAL",FO25,FO28)</f>
        <v>0</v>
      </c>
      <c r="FP9" s="301" t="n">
        <f aca="false">IF('Premissas Receita'!$E$23="REAL",FP25,FP28)</f>
        <v>0</v>
      </c>
      <c r="FQ9" s="301" t="n">
        <f aca="false">IF('Premissas Receita'!$E$23="REAL",FQ25,FQ28)</f>
        <v>0</v>
      </c>
      <c r="FR9" s="301" t="n">
        <f aca="false">IF('Premissas Receita'!$E$23="REAL",FR25,FR28)</f>
        <v>0</v>
      </c>
      <c r="FS9" s="301" t="n">
        <f aca="false">IF('Premissas Receita'!$E$23="REAL",FS25,FS28)</f>
        <v>0</v>
      </c>
      <c r="FT9" s="301" t="n">
        <f aca="false">IF('Premissas Receita'!$E$23="REAL",FT25,FT28)</f>
        <v>0</v>
      </c>
      <c r="FU9" s="301" t="n">
        <f aca="false">IF('Premissas Receita'!$E$23="REAL",FU25,FU28)</f>
        <v>0</v>
      </c>
      <c r="FV9" s="301" t="n">
        <f aca="false">IF('Premissas Receita'!$E$23="REAL",FV25,FV28)</f>
        <v>0</v>
      </c>
      <c r="FW9" s="301" t="n">
        <f aca="false">IF('Premissas Receita'!$E$23="REAL",FW25,FW28)</f>
        <v>0</v>
      </c>
      <c r="FX9" s="301" t="n">
        <f aca="false">IF('Premissas Receita'!$E$23="REAL",FX25,FX28)</f>
        <v>0</v>
      </c>
      <c r="FY9" s="301" t="n">
        <f aca="false">IF('Premissas Receita'!$E$23="REAL",FY25,FY28)</f>
        <v>0</v>
      </c>
      <c r="FZ9" s="301" t="n">
        <f aca="false">IF('Premissas Receita'!$E$23="REAL",FZ25,FZ28)</f>
        <v>0</v>
      </c>
      <c r="GA9" s="301" t="n">
        <f aca="false">IF('Premissas Receita'!$E$23="REAL",GA25,GA28)</f>
        <v>0</v>
      </c>
      <c r="GB9" s="301" t="n">
        <f aca="false">IF('Premissas Receita'!$E$23="REAL",GB25,GB28)</f>
        <v>0</v>
      </c>
      <c r="GC9" s="301" t="n">
        <f aca="false">IF('Premissas Receita'!$E$23="REAL",GC25,GC28)</f>
        <v>0</v>
      </c>
      <c r="GD9" s="301" t="n">
        <f aca="false">IF('Premissas Receita'!$E$23="REAL",GD25,GD28)</f>
        <v>0</v>
      </c>
      <c r="GE9" s="301" t="n">
        <f aca="false">IF('Premissas Receita'!$E$23="REAL",GE25,GE28)</f>
        <v>0</v>
      </c>
      <c r="GF9" s="301" t="n">
        <f aca="false">IF('Premissas Receita'!$E$23="REAL",GF25,GF28)</f>
        <v>0</v>
      </c>
      <c r="GG9" s="301" t="n">
        <f aca="false">IF('Premissas Receita'!$E$23="REAL",GG25,GG28)</f>
        <v>0</v>
      </c>
      <c r="GH9" s="301" t="n">
        <f aca="false">IF('Premissas Receita'!$E$23="REAL",GH25,GH28)</f>
        <v>0</v>
      </c>
      <c r="GI9" s="301" t="n">
        <f aca="false">IF('Premissas Receita'!$E$23="REAL",GI25,GI28)</f>
        <v>0</v>
      </c>
      <c r="GJ9" s="301" t="n">
        <f aca="false">IF('Premissas Receita'!$E$23="REAL",GJ25,GJ28)</f>
        <v>0</v>
      </c>
      <c r="GK9" s="301" t="n">
        <f aca="false">IF('Premissas Receita'!$E$23="REAL",GK25,GK28)</f>
        <v>0</v>
      </c>
      <c r="GL9" s="301" t="n">
        <f aca="false">IF('Premissas Receita'!$E$23="REAL",GL25,GL28)</f>
        <v>0</v>
      </c>
      <c r="GM9" s="301" t="n">
        <f aca="false">IF('Premissas Receita'!$E$23="REAL",GM25,GM28)</f>
        <v>0</v>
      </c>
      <c r="GN9" s="301" t="n">
        <f aca="false">IF('Premissas Receita'!$E$23="REAL",GN25,GN28)</f>
        <v>0</v>
      </c>
      <c r="GO9" s="301" t="n">
        <f aca="false">IF('Premissas Receita'!$E$23="REAL",GO25,GO28)</f>
        <v>0</v>
      </c>
      <c r="GP9" s="301" t="n">
        <f aca="false">IF('Premissas Receita'!$E$23="REAL",GP25,GP28)</f>
        <v>0</v>
      </c>
      <c r="GQ9" s="301" t="n">
        <f aca="false">IF('Premissas Receita'!$E$23="REAL",GQ25,GQ28)</f>
        <v>0</v>
      </c>
      <c r="GR9" s="301" t="n">
        <f aca="false">IF('Premissas Receita'!$E$23="REAL",GR25,GR28)</f>
        <v>0</v>
      </c>
      <c r="GS9" s="301" t="n">
        <f aca="false">IF('Premissas Receita'!$E$23="REAL",GS25,GS28)</f>
        <v>0</v>
      </c>
      <c r="GT9" s="301" t="n">
        <f aca="false">IF('Premissas Receita'!$E$23="REAL",GT25,GT28)</f>
        <v>0</v>
      </c>
      <c r="GU9" s="301" t="n">
        <f aca="false">IF('Premissas Receita'!$E$23="REAL",GU25,GU28)</f>
        <v>0</v>
      </c>
      <c r="GV9" s="301" t="n">
        <f aca="false">IF('Premissas Receita'!$E$23="REAL",GV25,GV28)</f>
        <v>0</v>
      </c>
      <c r="GW9" s="301" t="n">
        <f aca="false">IF('Premissas Receita'!$E$23="REAL",GW25,GW28)</f>
        <v>0</v>
      </c>
      <c r="GX9" s="301" t="n">
        <f aca="false">IF('Premissas Receita'!$E$23="REAL",GX25,GX28)</f>
        <v>0</v>
      </c>
      <c r="GY9" s="301" t="n">
        <f aca="false">IF('Premissas Receita'!$E$23="REAL",GY25,GY28)</f>
        <v>0</v>
      </c>
      <c r="GZ9" s="301" t="n">
        <f aca="false">IF('Premissas Receita'!$E$23="REAL",GZ25,GZ28)</f>
        <v>0</v>
      </c>
      <c r="HA9" s="301" t="n">
        <f aca="false">IF('Premissas Receita'!$E$23="REAL",HA25,HA28)</f>
        <v>0</v>
      </c>
      <c r="HB9" s="301" t="n">
        <f aca="false">IF('Premissas Receita'!$E$23="REAL",HB25,HB28)</f>
        <v>0</v>
      </c>
      <c r="HC9" s="301" t="n">
        <f aca="false">IF('Premissas Receita'!$E$23="REAL",HC25,HC28)</f>
        <v>0</v>
      </c>
      <c r="HD9" s="301" t="n">
        <f aca="false">IF('Premissas Receita'!$E$23="REAL",HD25,HD28)</f>
        <v>0</v>
      </c>
      <c r="HE9" s="301" t="n">
        <f aca="false">IF('Premissas Receita'!$E$23="REAL",HE25,HE28)</f>
        <v>0</v>
      </c>
      <c r="HF9" s="301" t="n">
        <f aca="false">IF('Premissas Receita'!$E$23="REAL",HF25,HF28)</f>
        <v>0</v>
      </c>
      <c r="HG9" s="301" t="n">
        <f aca="false">IF('Premissas Receita'!$E$23="REAL",HG25,HG28)</f>
        <v>0</v>
      </c>
      <c r="HH9" s="301" t="n">
        <f aca="false">IF('Premissas Receita'!$E$23="REAL",HH25,HH28)</f>
        <v>0</v>
      </c>
      <c r="HI9" s="301" t="n">
        <f aca="false">IF('Premissas Receita'!$E$23="REAL",HI25,HI28)</f>
        <v>0</v>
      </c>
      <c r="HJ9" s="301" t="n">
        <f aca="false">IF('Premissas Receita'!$E$23="REAL",HJ25,HJ28)</f>
        <v>0</v>
      </c>
      <c r="HK9" s="301" t="n">
        <f aca="false">IF('Premissas Receita'!$E$23="REAL",HK25,HK28)</f>
        <v>0</v>
      </c>
      <c r="HL9" s="301" t="n">
        <f aca="false">IF('Premissas Receita'!$E$23="REAL",HL25,HL28)</f>
        <v>0</v>
      </c>
      <c r="HM9" s="301" t="n">
        <f aca="false">IF('Premissas Receita'!$E$23="REAL",HM25,HM28)</f>
        <v>0</v>
      </c>
      <c r="HN9" s="301" t="n">
        <f aca="false">IF('Premissas Receita'!$E$23="REAL",HN25,HN28)</f>
        <v>0</v>
      </c>
      <c r="HO9" s="301" t="n">
        <f aca="false">IF('Premissas Receita'!$E$23="REAL",HO25,HO28)</f>
        <v>0</v>
      </c>
      <c r="HP9" s="301" t="n">
        <f aca="false">IF('Premissas Receita'!$E$23="REAL",HP25,HP28)</f>
        <v>0</v>
      </c>
      <c r="HQ9" s="301" t="n">
        <f aca="false">IF('Premissas Receita'!$E$23="REAL",HQ25,HQ28)</f>
        <v>0</v>
      </c>
      <c r="HR9" s="301" t="n">
        <f aca="false">IF('Premissas Receita'!$E$23="REAL",HR25,HR28)</f>
        <v>0</v>
      </c>
      <c r="HS9" s="301" t="n">
        <f aca="false">IF('Premissas Receita'!$E$23="REAL",HS25,HS28)</f>
        <v>0</v>
      </c>
      <c r="HT9" s="301" t="n">
        <f aca="false">IF('Premissas Receita'!$E$23="REAL",HT25,HT28)</f>
        <v>0</v>
      </c>
      <c r="HU9" s="301" t="n">
        <f aca="false">IF('Premissas Receita'!$E$23="REAL",HU25,HU28)</f>
        <v>0</v>
      </c>
      <c r="HV9" s="301" t="n">
        <f aca="false">IF('Premissas Receita'!$E$23="REAL",HV25,HV28)</f>
        <v>0</v>
      </c>
      <c r="HW9" s="301" t="n">
        <f aca="false">IF('Premissas Receita'!$E$23="REAL",HW25,HW28)</f>
        <v>0</v>
      </c>
      <c r="HX9" s="301" t="n">
        <f aca="false">IF('Premissas Receita'!$E$23="REAL",HX25,HX28)</f>
        <v>0</v>
      </c>
      <c r="HY9" s="301" t="n">
        <f aca="false">IF('Premissas Receita'!$E$23="REAL",HY25,HY28)</f>
        <v>0</v>
      </c>
      <c r="HZ9" s="301" t="n">
        <f aca="false">IF('Premissas Receita'!$E$23="REAL",HZ25,HZ28)</f>
        <v>0</v>
      </c>
      <c r="IA9" s="301" t="n">
        <f aca="false">IF('Premissas Receita'!$E$23="REAL",IA25,IA28)</f>
        <v>0</v>
      </c>
      <c r="IB9" s="301" t="n">
        <f aca="false">IF('Premissas Receita'!$E$23="REAL",IB25,IB28)</f>
        <v>0</v>
      </c>
      <c r="IC9" s="301" t="n">
        <f aca="false">IF('Premissas Receita'!$E$23="REAL",IC25,IC28)</f>
        <v>0</v>
      </c>
      <c r="ID9" s="301" t="n">
        <f aca="false">IF('Premissas Receita'!$E$23="REAL",ID25,ID28)</f>
        <v>0</v>
      </c>
      <c r="IE9" s="301" t="n">
        <f aca="false">IF('Premissas Receita'!$E$23="REAL",IE25,IE28)</f>
        <v>0</v>
      </c>
      <c r="IF9" s="301" t="n">
        <f aca="false">IF('Premissas Receita'!$E$23="REAL",IF25,IF28)</f>
        <v>0</v>
      </c>
      <c r="IG9" s="301" t="n">
        <f aca="false">IF('Premissas Receita'!$E$23="REAL",IG25,IG28)</f>
        <v>0</v>
      </c>
      <c r="IH9" s="301" t="n">
        <f aca="false">IF('Premissas Receita'!$E$23="REAL",IH25,IH28)</f>
        <v>0</v>
      </c>
      <c r="II9" s="301" t="n">
        <f aca="false">IF('Premissas Receita'!$E$23="REAL",II25,II28)</f>
        <v>0</v>
      </c>
      <c r="IJ9" s="301" t="n">
        <f aca="false">IF('Premissas Receita'!$E$23="REAL",IJ25,IJ28)</f>
        <v>0</v>
      </c>
      <c r="IK9" s="301" t="n">
        <f aca="false">IF('Premissas Receita'!$E$23="REAL",IK25,IK28)</f>
        <v>0</v>
      </c>
      <c r="IL9" s="301" t="n">
        <f aca="false">IF('Premissas Receita'!$E$23="REAL",IL25,IL28)</f>
        <v>0</v>
      </c>
      <c r="IM9" s="301" t="n">
        <f aca="false">IF('Premissas Receita'!$E$23="REAL",IM25,IM28)</f>
        <v>0</v>
      </c>
      <c r="IN9" s="301" t="n">
        <f aca="false">IF('Premissas Receita'!$E$23="REAL",IN25,IN28)</f>
        <v>0</v>
      </c>
      <c r="IO9" s="301" t="n">
        <f aca="false">IF('Premissas Receita'!$E$23="REAL",IO25,IO28)</f>
        <v>0</v>
      </c>
      <c r="IP9" s="301" t="n">
        <f aca="false">IF('Premissas Receita'!$E$23="REAL",IP25,IP28)</f>
        <v>0</v>
      </c>
      <c r="IQ9" s="301" t="n">
        <f aca="false">IF('Premissas Receita'!$E$23="REAL",IQ25,IQ28)</f>
        <v>0</v>
      </c>
      <c r="IR9" s="301" t="n">
        <f aca="false">IF('Premissas Receita'!$E$23="REAL",IR25,IR28)</f>
        <v>0</v>
      </c>
      <c r="IS9" s="301" t="n">
        <f aca="false">IF('Premissas Receita'!$E$23="REAL",IS25,IS28)</f>
        <v>0</v>
      </c>
      <c r="IT9" s="301" t="n">
        <f aca="false">IF('Premissas Receita'!$E$23="REAL",IT25,IT28)</f>
        <v>0</v>
      </c>
      <c r="IU9" s="301" t="n">
        <f aca="false">IF('Premissas Receita'!$E$23="REAL",IU25,IU28)</f>
        <v>0</v>
      </c>
      <c r="IV9" s="301" t="n">
        <f aca="false">IF('Premissas Receita'!$E$23="REAL",IV25,IV28)</f>
        <v>0</v>
      </c>
      <c r="IW9" s="301" t="n">
        <f aca="false">IF('Premissas Receita'!$E$23="REAL",IW25,IW28)</f>
        <v>0</v>
      </c>
      <c r="IX9" s="301" t="n">
        <f aca="false">IF('Premissas Receita'!$E$23="REAL",IX25,IX28)</f>
        <v>0</v>
      </c>
      <c r="IY9" s="301" t="n">
        <f aca="false">IF('Premissas Receita'!$E$23="REAL",IY25,IY28)</f>
        <v>0</v>
      </c>
      <c r="IZ9" s="301" t="n">
        <f aca="false">IF('Premissas Receita'!$E$23="REAL",IZ25,IZ28)</f>
        <v>0</v>
      </c>
      <c r="JA9" s="301" t="n">
        <f aca="false">IF('Premissas Receita'!$E$23="REAL",JA25,JA28)</f>
        <v>0</v>
      </c>
      <c r="JB9" s="301" t="n">
        <f aca="false">IF('Premissas Receita'!$E$23="REAL",JB25,JB28)</f>
        <v>0</v>
      </c>
      <c r="JC9" s="301" t="n">
        <f aca="false">IF('Premissas Receita'!$E$23="REAL",JC25,JC28)</f>
        <v>0</v>
      </c>
      <c r="JD9" s="301" t="n">
        <f aca="false">IF('Premissas Receita'!$E$23="REAL",JD25,JD28)</f>
        <v>0</v>
      </c>
      <c r="JE9" s="301" t="n">
        <f aca="false">IF('Premissas Receita'!$E$23="REAL",JE25,JE28)</f>
        <v>0</v>
      </c>
      <c r="JF9" s="301" t="n">
        <f aca="false">IF('Premissas Receita'!$E$23="REAL",JF25,JF28)</f>
        <v>0</v>
      </c>
      <c r="JG9" s="301" t="n">
        <f aca="false">IF('Premissas Receita'!$E$23="REAL",JG25,JG28)</f>
        <v>0</v>
      </c>
      <c r="JH9" s="301" t="n">
        <f aca="false">IF('Premissas Receita'!$E$23="REAL",JH25,JH28)</f>
        <v>0</v>
      </c>
      <c r="JI9" s="301" t="n">
        <f aca="false">IF('Premissas Receita'!$E$23="REAL",JI25,JI28)</f>
        <v>0</v>
      </c>
      <c r="JJ9" s="301" t="n">
        <f aca="false">IF('Premissas Receita'!$E$23="REAL",JJ25,JJ28)</f>
        <v>0</v>
      </c>
      <c r="JK9" s="301" t="n">
        <f aca="false">IF('Premissas Receita'!$E$23="REAL",JK25,JK28)</f>
        <v>0</v>
      </c>
      <c r="JL9" s="301" t="n">
        <f aca="false">IF('Premissas Receita'!$E$23="REAL",JL25,JL28)</f>
        <v>0</v>
      </c>
      <c r="JM9" s="301" t="n">
        <f aca="false">IF('Premissas Receita'!$E$23="REAL",JM25,JM28)</f>
        <v>0</v>
      </c>
      <c r="JN9" s="301" t="n">
        <f aca="false">IF('Premissas Receita'!$E$23="REAL",JN25,JN28)</f>
        <v>0</v>
      </c>
      <c r="JO9" s="301" t="n">
        <f aca="false">IF('Premissas Receita'!$E$23="REAL",JO25,JO28)</f>
        <v>0</v>
      </c>
      <c r="JP9" s="301" t="n">
        <f aca="false">IF('Premissas Receita'!$E$23="REAL",JP25,JP28)</f>
        <v>0</v>
      </c>
      <c r="JQ9" s="301" t="n">
        <f aca="false">IF('Premissas Receita'!$E$23="REAL",JQ25,JQ28)</f>
        <v>0</v>
      </c>
      <c r="JR9" s="301" t="n">
        <f aca="false">IF('Premissas Receita'!$E$23="REAL",JR25,JR28)</f>
        <v>0</v>
      </c>
      <c r="JS9" s="301" t="n">
        <f aca="false">IF('Premissas Receita'!$E$23="REAL",JS25,JS28)</f>
        <v>0</v>
      </c>
      <c r="JT9" s="301" t="n">
        <f aca="false">IF('Premissas Receita'!$E$23="REAL",JT25,JT28)</f>
        <v>0</v>
      </c>
      <c r="JU9" s="301" t="n">
        <f aca="false">IF('Premissas Receita'!$E$23="REAL",JU25,JU28)</f>
        <v>0</v>
      </c>
      <c r="JV9" s="301" t="n">
        <f aca="false">IF('Premissas Receita'!$E$23="REAL",JV25,JV28)</f>
        <v>0</v>
      </c>
      <c r="JW9" s="301" t="n">
        <f aca="false">IF('Premissas Receita'!$E$23="REAL",JW25,JW28)</f>
        <v>0</v>
      </c>
      <c r="JX9" s="301" t="n">
        <f aca="false">IF('Premissas Receita'!$E$23="REAL",JX25,JX28)</f>
        <v>0</v>
      </c>
      <c r="JY9" s="301" t="n">
        <f aca="false">IF('Premissas Receita'!$E$23="REAL",JY25,JY28)</f>
        <v>0</v>
      </c>
      <c r="JZ9" s="301" t="n">
        <f aca="false">IF('Premissas Receita'!$E$23="REAL",JZ25,JZ28)</f>
        <v>0</v>
      </c>
      <c r="KA9" s="301" t="n">
        <f aca="false">IF('Premissas Receita'!$E$23="REAL",KA25,KA28)</f>
        <v>0</v>
      </c>
      <c r="KB9" s="301" t="n">
        <f aca="false">IF('Premissas Receita'!$E$23="REAL",KB25,KB28)</f>
        <v>0</v>
      </c>
      <c r="KC9" s="301" t="n">
        <f aca="false">IF('Premissas Receita'!$E$23="REAL",KC25,KC28)</f>
        <v>0</v>
      </c>
      <c r="KD9" s="301" t="n">
        <f aca="false">IF('Premissas Receita'!$E$23="REAL",KD25,KD28)</f>
        <v>0</v>
      </c>
      <c r="KE9" s="301" t="n">
        <f aca="false">IF('Premissas Receita'!$E$23="REAL",KE25,KE28)</f>
        <v>0</v>
      </c>
      <c r="KF9" s="301" t="n">
        <f aca="false">IF('Premissas Receita'!$E$23="REAL",KF25,KF28)</f>
        <v>0</v>
      </c>
      <c r="KG9" s="301" t="n">
        <f aca="false">IF('Premissas Receita'!$E$23="REAL",KG25,KG28)</f>
        <v>0</v>
      </c>
      <c r="KH9" s="301" t="n">
        <f aca="false">IF('Premissas Receita'!$E$23="REAL",KH25,KH28)</f>
        <v>0</v>
      </c>
      <c r="KI9" s="301" t="n">
        <f aca="false">IF('Premissas Receita'!$E$23="REAL",KI25,KI28)</f>
        <v>0</v>
      </c>
      <c r="KJ9" s="301" t="n">
        <f aca="false">IF('Premissas Receita'!$E$23="REAL",KJ25,KJ28)</f>
        <v>0</v>
      </c>
      <c r="KK9" s="301" t="n">
        <f aca="false">IF('Premissas Receita'!$E$23="REAL",KK25,KK28)</f>
        <v>0</v>
      </c>
      <c r="KL9" s="301" t="n">
        <f aca="false">IF('Premissas Receita'!$E$23="REAL",KL25,KL28)</f>
        <v>0</v>
      </c>
      <c r="KM9" s="301" t="n">
        <f aca="false">IF('Premissas Receita'!$E$23="REAL",KM25,KM28)</f>
        <v>0</v>
      </c>
      <c r="KN9" s="301" t="n">
        <f aca="false">IF('Premissas Receita'!$E$23="REAL",KN25,KN28)</f>
        <v>0</v>
      </c>
      <c r="KO9" s="301" t="n">
        <f aca="false">IF('Premissas Receita'!$E$23="REAL",KO25,KO28)</f>
        <v>0</v>
      </c>
      <c r="KP9" s="301" t="n">
        <f aca="false">IF('Premissas Receita'!$E$23="REAL",KP25,KP28)</f>
        <v>0</v>
      </c>
      <c r="KQ9" s="301" t="n">
        <f aca="false">IF('Premissas Receita'!$E$23="REAL",KQ25,KQ28)</f>
        <v>0</v>
      </c>
      <c r="KR9" s="301" t="n">
        <f aca="false">IF('Premissas Receita'!$E$23="REAL",KR25,KR28)</f>
        <v>0</v>
      </c>
      <c r="KS9" s="301" t="n">
        <f aca="false">IF('Premissas Receita'!$E$23="REAL",KS25,KS28)</f>
        <v>0</v>
      </c>
      <c r="KT9" s="301" t="n">
        <f aca="false">IF('Premissas Receita'!$E$23="REAL",KT25,KT28)</f>
        <v>0</v>
      </c>
      <c r="KU9" s="301" t="n">
        <f aca="false">IF('Premissas Receita'!$E$23="REAL",KU25,KU28)</f>
        <v>0</v>
      </c>
      <c r="KV9" s="301" t="n">
        <f aca="false">IF('Premissas Receita'!$E$23="REAL",KV25,KV28)</f>
        <v>0</v>
      </c>
      <c r="KW9" s="301" t="n">
        <f aca="false">IF('Premissas Receita'!$E$23="REAL",KW25,KW28)</f>
        <v>0</v>
      </c>
      <c r="KX9" s="301" t="n">
        <f aca="false">IF('Premissas Receita'!$E$23="REAL",KX25,KX28)</f>
        <v>0</v>
      </c>
      <c r="KY9" s="301" t="n">
        <f aca="false">IF('Premissas Receita'!$E$23="REAL",KY25,KY28)</f>
        <v>0</v>
      </c>
      <c r="KZ9" s="301" t="n">
        <f aca="false">IF('Premissas Receita'!$E$23="REAL",KZ25,KZ28)</f>
        <v>0</v>
      </c>
      <c r="LA9" s="301" t="n">
        <f aca="false">IF('Premissas Receita'!$E$23="REAL",LA25,LA28)</f>
        <v>0</v>
      </c>
      <c r="LB9" s="301" t="n">
        <f aca="false">IF('Premissas Receita'!$E$23="REAL",LB25,LB28)</f>
        <v>0</v>
      </c>
      <c r="LC9" s="301" t="n">
        <f aca="false">IF('Premissas Receita'!$E$23="REAL",LC25,LC28)</f>
        <v>0</v>
      </c>
      <c r="LD9" s="301" t="n">
        <f aca="false">IF('Premissas Receita'!$E$23="REAL",LD25,LD28)</f>
        <v>0</v>
      </c>
      <c r="LE9" s="301" t="n">
        <f aca="false">IF('Premissas Receita'!$E$23="REAL",LE25,LE28)</f>
        <v>0</v>
      </c>
      <c r="LF9" s="301" t="n">
        <f aca="false">IF('Premissas Receita'!$E$23="REAL",LF25,LF28)</f>
        <v>0</v>
      </c>
      <c r="LG9" s="301" t="n">
        <f aca="false">IF('Premissas Receita'!$E$23="REAL",LG25,LG28)</f>
        <v>0</v>
      </c>
      <c r="LH9" s="301" t="n">
        <f aca="false">IF('Premissas Receita'!$E$23="REAL",LH25,LH28)</f>
        <v>0</v>
      </c>
      <c r="LI9" s="301" t="n">
        <f aca="false">IF('Premissas Receita'!$E$23="REAL",LI25,LI28)</f>
        <v>0</v>
      </c>
      <c r="LJ9" s="301" t="n">
        <f aca="false">IF('Premissas Receita'!$E$23="REAL",LJ25,LJ28)</f>
        <v>0</v>
      </c>
      <c r="LK9" s="301" t="n">
        <f aca="false">IF('Premissas Receita'!$E$23="REAL",LK25,LK28)</f>
        <v>0</v>
      </c>
      <c r="LL9" s="301" t="n">
        <f aca="false">IF('Premissas Receita'!$E$23="REAL",LL25,LL28)</f>
        <v>0</v>
      </c>
      <c r="LM9" s="301" t="n">
        <f aca="false">IF('Premissas Receita'!$E$23="REAL",LM25,LM28)</f>
        <v>0</v>
      </c>
      <c r="LN9" s="301" t="n">
        <f aca="false">IF('Premissas Receita'!$E$23="REAL",LN25,LN28)</f>
        <v>0</v>
      </c>
      <c r="LO9" s="301" t="n">
        <f aca="false">IF('Premissas Receita'!$E$23="REAL",LO25,LO28)</f>
        <v>0</v>
      </c>
      <c r="LP9" s="301" t="n">
        <f aca="false">IF('Premissas Receita'!$E$23="REAL",LP25,LP28)</f>
        <v>0</v>
      </c>
      <c r="LQ9" s="301" t="n">
        <f aca="false">IF('Premissas Receita'!$E$23="REAL",LQ25,LQ28)</f>
        <v>0</v>
      </c>
      <c r="LR9" s="301" t="n">
        <f aca="false">IF('Premissas Receita'!$E$23="REAL",LR25,LR28)</f>
        <v>0</v>
      </c>
      <c r="LS9" s="301" t="n">
        <f aca="false">IF('Premissas Receita'!$E$23="REAL",LS25,LS28)</f>
        <v>0</v>
      </c>
      <c r="LT9" s="301" t="n">
        <f aca="false">IF('Premissas Receita'!$E$23="REAL",LT25,LT28)</f>
        <v>0</v>
      </c>
      <c r="LU9" s="301" t="n">
        <f aca="false">IF('Premissas Receita'!$E$23="REAL",LU25,LU28)</f>
        <v>0</v>
      </c>
      <c r="LV9" s="301" t="n">
        <f aca="false">IF('Premissas Receita'!$E$23="REAL",LV25,LV28)</f>
        <v>0</v>
      </c>
      <c r="LW9" s="301" t="n">
        <f aca="false">IF('Premissas Receita'!$E$23="REAL",LW25,LW28)</f>
        <v>0</v>
      </c>
      <c r="LX9" s="301" t="n">
        <f aca="false">IF('Premissas Receita'!$E$23="REAL",LX25,LX28)</f>
        <v>0</v>
      </c>
      <c r="LY9" s="301" t="n">
        <f aca="false">IF('Premissas Receita'!$E$23="REAL",LY25,LY28)</f>
        <v>0</v>
      </c>
      <c r="LZ9" s="301" t="n">
        <f aca="false">IF('Premissas Receita'!$E$23="REAL",LZ25,LZ28)</f>
        <v>0</v>
      </c>
      <c r="MA9" s="301" t="n">
        <f aca="false">IF('Premissas Receita'!$E$23="REAL",MA25,MA28)</f>
        <v>0</v>
      </c>
      <c r="MB9" s="301" t="n">
        <f aca="false">IF('Premissas Receita'!$E$23="REAL",MB25,MB28)</f>
        <v>0</v>
      </c>
      <c r="MC9" s="301" t="n">
        <f aca="false">IF('Premissas Receita'!$E$23="REAL",MC25,MC28)</f>
        <v>0</v>
      </c>
      <c r="MD9" s="301" t="n">
        <f aca="false">IF('Premissas Receita'!$E$23="REAL",MD25,MD28)</f>
        <v>0</v>
      </c>
      <c r="ME9" s="301" t="n">
        <f aca="false">IF('Premissas Receita'!$E$23="REAL",ME25,ME28)</f>
        <v>0</v>
      </c>
      <c r="MF9" s="301" t="n">
        <f aca="false">IF('Premissas Receita'!$E$23="REAL",MF25,MF28)</f>
        <v>0</v>
      </c>
      <c r="MG9" s="301" t="n">
        <f aca="false">IF('Premissas Receita'!$E$23="REAL",MG25,MG28)</f>
        <v>0</v>
      </c>
      <c r="MH9" s="301" t="n">
        <f aca="false">IF('Premissas Receita'!$E$23="REAL",MH25,MH28)</f>
        <v>0</v>
      </c>
      <c r="MI9" s="301" t="n">
        <f aca="false">IF('Premissas Receita'!$E$23="REAL",MI25,MI28)</f>
        <v>0</v>
      </c>
      <c r="MJ9" s="301" t="n">
        <f aca="false">IF('Premissas Receita'!$E$23="REAL",MJ25,MJ28)</f>
        <v>0</v>
      </c>
      <c r="MK9" s="301" t="n">
        <f aca="false">IF('Premissas Receita'!$E$23="REAL",MK25,MK28)</f>
        <v>0</v>
      </c>
      <c r="ML9" s="301" t="n">
        <f aca="false">IF('Premissas Receita'!$E$23="REAL",ML25,ML28)</f>
        <v>0</v>
      </c>
      <c r="MM9" s="301" t="n">
        <f aca="false">IF('Premissas Receita'!$E$23="REAL",MM25,MM28)</f>
        <v>0</v>
      </c>
      <c r="MN9" s="301" t="n">
        <f aca="false">IF('Premissas Receita'!$E$23="REAL",MN25,MN28)</f>
        <v>0</v>
      </c>
      <c r="MO9" s="301" t="n">
        <f aca="false">IF('Premissas Receita'!$E$23="REAL",MO25,MO28)</f>
        <v>0</v>
      </c>
      <c r="MP9" s="301" t="n">
        <f aca="false">IF('Premissas Receita'!$E$23="REAL",MP25,MP28)</f>
        <v>0</v>
      </c>
      <c r="MQ9" s="301" t="n">
        <f aca="false">IF('Premissas Receita'!$E$23="REAL",MQ25,MQ28)</f>
        <v>0</v>
      </c>
      <c r="MR9" s="301" t="n">
        <f aca="false">IF('Premissas Receita'!$E$23="REAL",MR25,MR28)</f>
        <v>0</v>
      </c>
      <c r="MS9" s="301" t="n">
        <f aca="false">IF('Premissas Receita'!$E$23="REAL",MS25,MS28)</f>
        <v>0</v>
      </c>
      <c r="MT9" s="301" t="n">
        <f aca="false">IF('Premissas Receita'!$E$23="REAL",MT25,MT28)</f>
        <v>0</v>
      </c>
      <c r="MU9" s="301" t="n">
        <f aca="false">IF('Premissas Receita'!$E$23="REAL",MU25,MU28)</f>
        <v>0</v>
      </c>
      <c r="MV9" s="301" t="n">
        <f aca="false">IF('Premissas Receita'!$E$23="REAL",MV25,MV28)</f>
        <v>0</v>
      </c>
      <c r="MW9" s="301" t="n">
        <f aca="false">IF('Premissas Receita'!$E$23="REAL",MW25,MW28)</f>
        <v>0</v>
      </c>
      <c r="MX9" s="301" t="n">
        <f aca="false">IF('Premissas Receita'!$E$23="REAL",MX25,MX28)</f>
        <v>0</v>
      </c>
      <c r="MY9" s="301" t="n">
        <f aca="false">IF('Premissas Receita'!$E$23="REAL",MY25,MY28)</f>
        <v>0</v>
      </c>
      <c r="MZ9" s="301" t="n">
        <f aca="false">IF('Premissas Receita'!$E$23="REAL",MZ25,MZ28)</f>
        <v>0</v>
      </c>
      <c r="NA9" s="301" t="n">
        <f aca="false">IF('Premissas Receita'!$E$23="REAL",NA25,NA28)</f>
        <v>0</v>
      </c>
      <c r="NB9" s="301" t="n">
        <f aca="false">IF('Premissas Receita'!$E$23="REAL",NB25,NB28)</f>
        <v>0</v>
      </c>
      <c r="NC9" s="301" t="n">
        <f aca="false">IF('Premissas Receita'!$E$23="REAL",NC25,NC28)</f>
        <v>0</v>
      </c>
      <c r="ND9" s="301" t="n">
        <f aca="false">IF('Premissas Receita'!$E$23="REAL",ND25,ND28)</f>
        <v>0</v>
      </c>
      <c r="NE9" s="301" t="n">
        <f aca="false">IF('Premissas Receita'!$E$23="REAL",NE25,NE28)</f>
        <v>0</v>
      </c>
      <c r="NF9" s="301" t="n">
        <f aca="false">IF('Premissas Receita'!$E$23="REAL",NF25,NF28)</f>
        <v>0</v>
      </c>
      <c r="NG9" s="301" t="n">
        <f aca="false">IF('Premissas Receita'!$E$23="REAL",NG25,NG28)</f>
        <v>0</v>
      </c>
      <c r="NH9" s="301" t="n">
        <f aca="false">IF('Premissas Receita'!$E$23="REAL",NH25,NH28)</f>
        <v>0</v>
      </c>
      <c r="NI9" s="301" t="n">
        <f aca="false">IF('Premissas Receita'!$E$23="REAL",NI25,NI28)</f>
        <v>0</v>
      </c>
      <c r="NJ9" s="301" t="n">
        <f aca="false">IF('Premissas Receita'!$E$23="REAL",NJ25,NJ28)</f>
        <v>0</v>
      </c>
      <c r="NK9" s="301" t="n">
        <f aca="false">IF('Premissas Receita'!$E$23="REAL",NK25,NK28)</f>
        <v>0</v>
      </c>
      <c r="NL9" s="301" t="n">
        <f aca="false">IF('Premissas Receita'!$E$23="REAL",NL25,NL28)</f>
        <v>0</v>
      </c>
      <c r="NM9" s="301" t="n">
        <f aca="false">IF('Premissas Receita'!$E$23="REAL",NM25,NM28)</f>
        <v>0</v>
      </c>
      <c r="NN9" s="301" t="n">
        <f aca="false">IF('Premissas Receita'!$E$23="REAL",NN25,NN28)</f>
        <v>0</v>
      </c>
      <c r="NO9" s="301" t="n">
        <f aca="false">IF('Premissas Receita'!$E$23="REAL",NO25,NO28)</f>
        <v>0</v>
      </c>
      <c r="NP9" s="301" t="n">
        <f aca="false">IF('Premissas Receita'!$E$23="REAL",NP25,NP28)</f>
        <v>0</v>
      </c>
      <c r="NQ9" s="301" t="n">
        <f aca="false">IF('Premissas Receita'!$E$23="REAL",NQ25,NQ28)</f>
        <v>0</v>
      </c>
      <c r="NR9" s="301" t="n">
        <f aca="false">IF('Premissas Receita'!$E$23="REAL",NR25,NR28)</f>
        <v>0</v>
      </c>
      <c r="NS9" s="301" t="n">
        <f aca="false">IF('Premissas Receita'!$E$23="REAL",NS25,NS28)</f>
        <v>0</v>
      </c>
      <c r="NT9" s="301" t="n">
        <f aca="false">IF('Premissas Receita'!$E$23="REAL",NT25,NT28)</f>
        <v>0</v>
      </c>
      <c r="NU9" s="301" t="n">
        <f aca="false">IF('Premissas Receita'!$E$23="REAL",NU25,NU28)</f>
        <v>0</v>
      </c>
      <c r="NV9" s="301" t="n">
        <f aca="false">IF('Premissas Receita'!$E$23="REAL",NV25,NV28)</f>
        <v>0</v>
      </c>
      <c r="NW9" s="301" t="n">
        <f aca="false">IF('Premissas Receita'!$E$23="REAL",NW25,NW28)</f>
        <v>0</v>
      </c>
      <c r="NX9" s="301" t="n">
        <f aca="false">IF('Premissas Receita'!$E$23="REAL",NX25,NX28)</f>
        <v>0</v>
      </c>
      <c r="NY9" s="301" t="n">
        <f aca="false">IF('Premissas Receita'!$E$23="REAL",NY25,NY28)</f>
        <v>0</v>
      </c>
      <c r="NZ9" s="301" t="n">
        <f aca="false">IF('Premissas Receita'!$E$23="REAL",NZ25,NZ28)</f>
        <v>0</v>
      </c>
      <c r="OA9" s="301" t="n">
        <f aca="false">IF('Premissas Receita'!$E$23="REAL",OA25,OA28)</f>
        <v>0</v>
      </c>
      <c r="OB9" s="301" t="n">
        <f aca="false">IF('Premissas Receita'!$E$23="REAL",OB25,OB28)</f>
        <v>0</v>
      </c>
      <c r="OC9" s="301" t="n">
        <f aca="false">IF('Premissas Receita'!$E$23="REAL",OC25,OC28)</f>
        <v>0</v>
      </c>
      <c r="OD9" s="301" t="n">
        <f aca="false">IF('Premissas Receita'!$E$23="REAL",OD25,OD28)</f>
        <v>0</v>
      </c>
      <c r="OE9" s="301" t="n">
        <f aca="false">IF('Premissas Receita'!$E$23="REAL",OE25,OE28)</f>
        <v>0</v>
      </c>
      <c r="OF9" s="301" t="n">
        <f aca="false">IF('Premissas Receita'!$E$23="REAL",OF25,OF28)</f>
        <v>0</v>
      </c>
      <c r="OG9" s="301" t="n">
        <f aca="false">IF('Premissas Receita'!$E$23="REAL",OG25,OG28)</f>
        <v>0</v>
      </c>
      <c r="OH9" s="301" t="n">
        <f aca="false">IF('Premissas Receita'!$E$23="REAL",OH25,OH28)</f>
        <v>0</v>
      </c>
      <c r="OI9" s="301" t="n">
        <f aca="false">IF('Premissas Receita'!$E$23="REAL",OI25,OI28)</f>
        <v>0</v>
      </c>
      <c r="OJ9" s="301" t="n">
        <f aca="false">IF('Premissas Receita'!$E$23="REAL",OJ25,OJ28)</f>
        <v>0</v>
      </c>
      <c r="OK9" s="301" t="n">
        <f aca="false">IF('Premissas Receita'!$E$23="REAL",OK25,OK28)</f>
        <v>0</v>
      </c>
      <c r="OL9" s="301" t="n">
        <f aca="false">IF('Premissas Receita'!$E$23="REAL",OL25,OL28)</f>
        <v>0</v>
      </c>
      <c r="OM9" s="301" t="n">
        <f aca="false">IF('Premissas Receita'!$E$23="REAL",OM25,OM28)</f>
        <v>0</v>
      </c>
      <c r="ON9" s="301" t="n">
        <f aca="false">IF('Premissas Receita'!$E$23="REAL",ON25,ON28)</f>
        <v>0</v>
      </c>
      <c r="OO9" s="301" t="n">
        <f aca="false">IF('Premissas Receita'!$E$23="REAL",OO25,OO28)</f>
        <v>0</v>
      </c>
      <c r="OP9" s="301" t="n">
        <f aca="false">IF('Premissas Receita'!$E$23="REAL",OP25,OP28)</f>
        <v>0</v>
      </c>
      <c r="OQ9" s="301" t="n">
        <f aca="false">IF('Premissas Receita'!$E$23="REAL",OQ25,OQ28)</f>
        <v>0</v>
      </c>
      <c r="OR9" s="301" t="n">
        <f aca="false">IF('Premissas Receita'!$E$23="REAL",OR25,OR28)</f>
        <v>0</v>
      </c>
      <c r="OS9" s="301" t="n">
        <f aca="false">IF('Premissas Receita'!$E$23="REAL",OS25,OS28)</f>
        <v>0</v>
      </c>
      <c r="OT9" s="301" t="n">
        <f aca="false">IF('Premissas Receita'!$E$23="REAL",OT25,OT28)</f>
        <v>0</v>
      </c>
      <c r="OU9" s="301" t="n">
        <f aca="false">IF('Premissas Receita'!$E$23="REAL",OU25,OU28)</f>
        <v>0</v>
      </c>
      <c r="OV9" s="301" t="n">
        <f aca="false">IF('Premissas Receita'!$E$23="REAL",OV25,OV28)</f>
        <v>0</v>
      </c>
      <c r="OW9" s="301" t="n">
        <f aca="false">IF('Premissas Receita'!$E$23="REAL",OW25,OW28)</f>
        <v>0</v>
      </c>
      <c r="OX9" s="301" t="n">
        <f aca="false">IF('Premissas Receita'!$E$23="REAL",OX25,OX28)</f>
        <v>0</v>
      </c>
      <c r="OY9" s="301" t="n">
        <f aca="false">IF('Premissas Receita'!$E$23="REAL",OY25,OY28)</f>
        <v>0</v>
      </c>
      <c r="OZ9" s="301" t="n">
        <f aca="false">IF('Premissas Receita'!$E$23="REAL",OZ25,OZ28)</f>
        <v>0</v>
      </c>
      <c r="PA9" s="301" t="n">
        <f aca="false">IF('Premissas Receita'!$E$23="REAL",PA25,PA28)</f>
        <v>0</v>
      </c>
      <c r="PB9" s="301" t="n">
        <f aca="false">IF('Premissas Receita'!$E$23="REAL",PB25,PB28)</f>
        <v>0</v>
      </c>
      <c r="PC9" s="301" t="n">
        <f aca="false">IF('Premissas Receita'!$E$23="REAL",PC25,PC28)</f>
        <v>0</v>
      </c>
      <c r="PD9" s="301" t="n">
        <f aca="false">IF('Premissas Receita'!$E$23="REAL",PD25,PD28)</f>
        <v>0</v>
      </c>
      <c r="PE9" s="301" t="n">
        <f aca="false">IF('Premissas Receita'!$E$23="REAL",PE25,PE28)</f>
        <v>0</v>
      </c>
      <c r="PF9" s="301" t="n">
        <f aca="false">IF('Premissas Receita'!$E$23="REAL",PF25,PF28)</f>
        <v>0</v>
      </c>
      <c r="PG9" s="301" t="n">
        <f aca="false">IF('Premissas Receita'!$E$23="REAL",PG25,PG28)</f>
        <v>0</v>
      </c>
      <c r="PH9" s="301" t="n">
        <f aca="false">IF('Premissas Receita'!$E$23="REAL",PH25,PH28)</f>
        <v>0</v>
      </c>
      <c r="PI9" s="301" t="n">
        <f aca="false">IF('Premissas Receita'!$E$23="REAL",PI25,PI28)</f>
        <v>0</v>
      </c>
      <c r="PJ9" s="301" t="n">
        <f aca="false">IF('Premissas Receita'!$E$23="REAL",PJ25,PJ28)</f>
        <v>0</v>
      </c>
      <c r="PK9" s="301" t="n">
        <f aca="false">IF('Premissas Receita'!$E$23="REAL",PK25,PK28)</f>
        <v>0</v>
      </c>
      <c r="PL9" s="301" t="n">
        <f aca="false">IF('Premissas Receita'!$E$23="REAL",PL25,PL28)</f>
        <v>0</v>
      </c>
      <c r="PM9" s="301" t="n">
        <f aca="false">IF('Premissas Receita'!$E$23="REAL",PM25,PM28)</f>
        <v>0</v>
      </c>
      <c r="PN9" s="301" t="n">
        <f aca="false">IF('Premissas Receita'!$E$23="REAL",PN25,PN28)</f>
        <v>0</v>
      </c>
      <c r="PO9" s="301" t="n">
        <f aca="false">IF('Premissas Receita'!$E$23="REAL",PO25,PO28)</f>
        <v>0</v>
      </c>
      <c r="PP9" s="301" t="n">
        <f aca="false">IF('Premissas Receita'!$E$23="REAL",PP25,PP28)</f>
        <v>0</v>
      </c>
      <c r="PQ9" s="301" t="n">
        <f aca="false">IF('Premissas Receita'!$E$23="REAL",PQ25,PQ28)</f>
        <v>0</v>
      </c>
      <c r="PR9" s="301" t="n">
        <f aca="false">IF('Premissas Receita'!$E$23="REAL",PR25,PR28)</f>
        <v>0</v>
      </c>
      <c r="PS9" s="301" t="n">
        <f aca="false">IF('Premissas Receita'!$E$23="REAL",PS25,PS28)</f>
        <v>0</v>
      </c>
      <c r="PT9" s="301" t="n">
        <f aca="false">IF('Premissas Receita'!$E$23="REAL",PT25,PT28)</f>
        <v>0</v>
      </c>
      <c r="PU9" s="301" t="n">
        <f aca="false">IF('Premissas Receita'!$E$23="REAL",PU25,PU28)</f>
        <v>0</v>
      </c>
      <c r="PV9" s="301" t="n">
        <f aca="false">IF('Premissas Receita'!$E$23="REAL",PV25,PV28)</f>
        <v>0</v>
      </c>
      <c r="PW9" s="301" t="n">
        <f aca="false">IF('Premissas Receita'!$E$23="REAL",PW25,PW28)</f>
        <v>0</v>
      </c>
      <c r="PX9" s="301" t="n">
        <f aca="false">IF('Premissas Receita'!$E$23="REAL",PX25,PX28)</f>
        <v>0</v>
      </c>
      <c r="PY9" s="301" t="n">
        <f aca="false">IF('Premissas Receita'!$E$23="REAL",PY25,PY28)</f>
        <v>0</v>
      </c>
      <c r="PZ9" s="301" t="n">
        <f aca="false">IF('Premissas Receita'!$E$23="REAL",PZ25,PZ28)</f>
        <v>0</v>
      </c>
      <c r="QA9" s="301" t="n">
        <f aca="false">IF('Premissas Receita'!$E$23="REAL",QA25,QA28)</f>
        <v>0</v>
      </c>
      <c r="QB9" s="301" t="n">
        <f aca="false">IF('Premissas Receita'!$E$23="REAL",QB25,QB28)</f>
        <v>0</v>
      </c>
      <c r="QC9" s="301" t="n">
        <f aca="false">IF('Premissas Receita'!$E$23="REAL",QC25,QC28)</f>
        <v>0</v>
      </c>
      <c r="QD9" s="301" t="n">
        <f aca="false">IF('Premissas Receita'!$E$23="REAL",QD25,QD28)</f>
        <v>0</v>
      </c>
      <c r="QE9" s="301" t="n">
        <f aca="false">IF('Premissas Receita'!$E$23="REAL",QE25,QE28)</f>
        <v>0</v>
      </c>
      <c r="QF9" s="301" t="n">
        <f aca="false">IF('Premissas Receita'!$E$23="REAL",QF25,QF28)</f>
        <v>0</v>
      </c>
      <c r="QG9" s="301" t="n">
        <f aca="false">IF('Premissas Receita'!$E$23="REAL",QG25,QG28)</f>
        <v>0</v>
      </c>
      <c r="QH9" s="301" t="n">
        <f aca="false">IF('Premissas Receita'!$E$23="REAL",QH25,QH28)</f>
        <v>0</v>
      </c>
      <c r="QI9" s="301" t="n">
        <f aca="false">IF('Premissas Receita'!$E$23="REAL",QI25,QI28)</f>
        <v>0</v>
      </c>
      <c r="QJ9" s="301" t="n">
        <f aca="false">IF('Premissas Receita'!$E$23="REAL",QJ25,QJ28)</f>
        <v>0</v>
      </c>
      <c r="QK9" s="301" t="n">
        <f aca="false">IF('Premissas Receita'!$E$23="REAL",QK25,QK28)</f>
        <v>0</v>
      </c>
      <c r="QL9" s="301" t="n">
        <f aca="false">IF('Premissas Receita'!$E$23="REAL",QL25,QL28)</f>
        <v>0</v>
      </c>
      <c r="QM9" s="301" t="n">
        <f aca="false">IF('Premissas Receita'!$E$23="REAL",QM25,QM28)</f>
        <v>0</v>
      </c>
      <c r="QN9" s="301" t="n">
        <f aca="false">IF('Premissas Receita'!$E$23="REAL",QN25,QN28)</f>
        <v>0</v>
      </c>
      <c r="QO9" s="301" t="n">
        <f aca="false">IF('Premissas Receita'!$E$23="REAL",QO25,QO28)</f>
        <v>0</v>
      </c>
      <c r="QP9" s="301" t="n">
        <f aca="false">IF('Premissas Receita'!$E$23="REAL",QP25,QP28)</f>
        <v>0</v>
      </c>
      <c r="QQ9" s="301" t="n">
        <f aca="false">IF('Premissas Receita'!$E$23="REAL",QQ25,QQ28)</f>
        <v>0</v>
      </c>
      <c r="QR9" s="301" t="n">
        <f aca="false">IF('Premissas Receita'!$E$23="REAL",QR25,QR28)</f>
        <v>0</v>
      </c>
      <c r="QS9" s="301" t="n">
        <f aca="false">IF('Premissas Receita'!$E$23="REAL",QS25,QS28)</f>
        <v>0</v>
      </c>
      <c r="QT9" s="301" t="n">
        <f aca="false">IF('Premissas Receita'!$E$23="REAL",QT25,QT28)</f>
        <v>0</v>
      </c>
      <c r="QU9" s="301" t="n">
        <f aca="false">IF('Premissas Receita'!$E$23="REAL",QU25,QU28)</f>
        <v>0</v>
      </c>
      <c r="QV9" s="301" t="n">
        <f aca="false">IF('Premissas Receita'!$E$23="REAL",QV25,QV28)</f>
        <v>0</v>
      </c>
      <c r="QW9" s="301" t="n">
        <f aca="false">IF('Premissas Receita'!$E$23="REAL",QW25,QW28)</f>
        <v>0</v>
      </c>
      <c r="QX9" s="301" t="n">
        <f aca="false">IF('Premissas Receita'!$E$23="REAL",QX25,QX28)</f>
        <v>0</v>
      </c>
      <c r="QY9" s="301" t="n">
        <f aca="false">IF('Premissas Receita'!$E$23="REAL",QY25,QY28)</f>
        <v>0</v>
      </c>
      <c r="QZ9" s="301" t="n">
        <f aca="false">IF('Premissas Receita'!$E$23="REAL",QZ25,QZ28)</f>
        <v>0</v>
      </c>
      <c r="RA9" s="301" t="n">
        <f aca="false">IF('Premissas Receita'!$E$23="REAL",RA25,RA28)</f>
        <v>0</v>
      </c>
      <c r="RB9" s="301" t="n">
        <f aca="false">IF('Premissas Receita'!$E$23="REAL",RB25,RB28)</f>
        <v>0</v>
      </c>
      <c r="RC9" s="301" t="n">
        <f aca="false">IF('Premissas Receita'!$E$23="REAL",RC25,RC28)</f>
        <v>0</v>
      </c>
      <c r="RD9" s="301" t="n">
        <f aca="false">IF('Premissas Receita'!$E$23="REAL",RD25,RD28)</f>
        <v>0</v>
      </c>
      <c r="RE9" s="301" t="n">
        <f aca="false">IF('Premissas Receita'!$E$23="REAL",RE25,RE28)</f>
        <v>0</v>
      </c>
      <c r="RF9" s="301" t="n">
        <f aca="false">IF('Premissas Receita'!$E$23="REAL",RF25,RF28)</f>
        <v>0</v>
      </c>
      <c r="RG9" s="301" t="n">
        <f aca="false">IF('Premissas Receita'!$E$23="REAL",RG25,RG28)</f>
        <v>0</v>
      </c>
      <c r="RH9" s="301" t="n">
        <f aca="false">IF('Premissas Receita'!$E$23="REAL",RH25,RH28)</f>
        <v>0</v>
      </c>
    </row>
    <row r="10" customFormat="false" ht="7.5" hidden="false" customHeight="true" outlineLevel="0" collapsed="false">
      <c r="A10" s="44"/>
      <c r="B10" s="299"/>
      <c r="C10" s="204"/>
      <c r="D10" s="296"/>
      <c r="E10" s="206"/>
      <c r="F10" s="206"/>
      <c r="G10" s="44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300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</row>
    <row r="11" customFormat="false" ht="15.75" hidden="false" customHeight="true" outlineLevel="0" collapsed="false">
      <c r="A11" s="44"/>
      <c r="B11" s="56" t="s">
        <v>182</v>
      </c>
      <c r="C11" s="204"/>
      <c r="D11" s="296"/>
      <c r="E11" s="206"/>
      <c r="F11" s="206"/>
      <c r="G11" s="44"/>
      <c r="H11" s="302" t="n">
        <f aca="false">'Premissas Financeiras'!H6</f>
        <v>1</v>
      </c>
      <c r="I11" s="302" t="n">
        <f aca="false">'Premissas Financeiras'!I6</f>
        <v>1</v>
      </c>
      <c r="J11" s="302" t="n">
        <f aca="false">'Premissas Financeiras'!J6</f>
        <v>1</v>
      </c>
      <c r="K11" s="302" t="n">
        <f aca="false">'Premissas Financeiras'!K6</f>
        <v>1</v>
      </c>
      <c r="L11" s="302" t="n">
        <f aca="false">'Premissas Financeiras'!L6</f>
        <v>1</v>
      </c>
      <c r="M11" s="302" t="n">
        <f aca="false">'Premissas Financeiras'!M6</f>
        <v>1</v>
      </c>
      <c r="N11" s="302" t="n">
        <f aca="false">'Premissas Financeiras'!N6</f>
        <v>1</v>
      </c>
      <c r="O11" s="302" t="n">
        <f aca="false">'Premissas Financeiras'!O6</f>
        <v>1</v>
      </c>
      <c r="P11" s="302" t="n">
        <f aca="false">'Premissas Financeiras'!P6</f>
        <v>1</v>
      </c>
      <c r="Q11" s="302" t="n">
        <f aca="false">'Premissas Financeiras'!Q6</f>
        <v>1</v>
      </c>
      <c r="R11" s="302" t="n">
        <f aca="false">'Premissas Financeiras'!R6</f>
        <v>1</v>
      </c>
      <c r="S11" s="302" t="n">
        <f aca="false">'Premissas Financeiras'!S6</f>
        <v>1</v>
      </c>
      <c r="T11" s="302" t="n">
        <f aca="false">'Premissas Financeiras'!T6</f>
        <v>1</v>
      </c>
      <c r="U11" s="302" t="n">
        <f aca="false">'Premissas Financeiras'!U6</f>
        <v>1</v>
      </c>
      <c r="V11" s="302" t="n">
        <f aca="false">'Premissas Financeiras'!V6</f>
        <v>1</v>
      </c>
      <c r="W11" s="302" t="n">
        <f aca="false">'Premissas Financeiras'!W6</f>
        <v>1</v>
      </c>
      <c r="X11" s="302" t="n">
        <f aca="false">'Premissas Financeiras'!X6</f>
        <v>1</v>
      </c>
      <c r="Y11" s="302" t="n">
        <f aca="false">'Premissas Financeiras'!Y6</f>
        <v>1</v>
      </c>
      <c r="Z11" s="302" t="n">
        <f aca="false">'Premissas Financeiras'!Z6</f>
        <v>1</v>
      </c>
      <c r="AA11" s="302" t="n">
        <f aca="false">'Premissas Financeiras'!AA6</f>
        <v>1</v>
      </c>
      <c r="AB11" s="302" t="n">
        <f aca="false">'Premissas Financeiras'!AB6</f>
        <v>1</v>
      </c>
      <c r="AC11" s="302" t="n">
        <f aca="false">'Premissas Financeiras'!AC6</f>
        <v>1</v>
      </c>
      <c r="AD11" s="302" t="n">
        <f aca="false">'Premissas Financeiras'!AD6</f>
        <v>1</v>
      </c>
      <c r="AE11" s="302" t="n">
        <f aca="false">'Premissas Financeiras'!AE6</f>
        <v>1</v>
      </c>
      <c r="AF11" s="302" t="n">
        <f aca="false">'Premissas Financeiras'!AF6</f>
        <v>1</v>
      </c>
      <c r="AG11" s="302" t="n">
        <f aca="false">'Premissas Financeiras'!AG6</f>
        <v>1</v>
      </c>
      <c r="AH11" s="302" t="n">
        <f aca="false">'Premissas Financeiras'!AH6</f>
        <v>1</v>
      </c>
      <c r="AI11" s="302" t="n">
        <f aca="false">'Premissas Financeiras'!AI6</f>
        <v>1</v>
      </c>
      <c r="AJ11" s="302" t="n">
        <f aca="false">'Premissas Financeiras'!AJ6</f>
        <v>1</v>
      </c>
      <c r="AK11" s="302" t="n">
        <f aca="false">'Premissas Financeiras'!AK6</f>
        <v>1</v>
      </c>
      <c r="AL11" s="302" t="n">
        <f aca="false">'Premissas Financeiras'!AL6</f>
        <v>1</v>
      </c>
      <c r="AM11" s="302" t="n">
        <f aca="false">'Premissas Financeiras'!AM6</f>
        <v>1</v>
      </c>
      <c r="AN11" s="302" t="n">
        <f aca="false">'Premissas Financeiras'!AN6</f>
        <v>1</v>
      </c>
      <c r="AO11" s="302" t="n">
        <f aca="false">'Premissas Financeiras'!AO6</f>
        <v>1</v>
      </c>
      <c r="AP11" s="302" t="n">
        <f aca="false">'Premissas Financeiras'!AP6</f>
        <v>1</v>
      </c>
      <c r="AQ11" s="302" t="n">
        <f aca="false">'Premissas Financeiras'!AQ6</f>
        <v>1</v>
      </c>
      <c r="AR11" s="300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</row>
    <row r="12" customFormat="false" ht="7.5" hidden="false" customHeight="true" outlineLevel="0" collapsed="false">
      <c r="A12" s="44"/>
      <c r="B12" s="299"/>
      <c r="C12" s="204"/>
      <c r="D12" s="205"/>
      <c r="E12" s="206"/>
      <c r="F12" s="206"/>
      <c r="G12" s="303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0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4"/>
      <c r="FL12" s="304"/>
      <c r="FM12" s="304"/>
      <c r="FN12" s="304"/>
      <c r="FO12" s="304"/>
      <c r="FP12" s="304"/>
      <c r="FQ12" s="304"/>
      <c r="FR12" s="304"/>
      <c r="FS12" s="304"/>
      <c r="FT12" s="304"/>
      <c r="FU12" s="304"/>
      <c r="FV12" s="304"/>
      <c r="FW12" s="304"/>
      <c r="FX12" s="304"/>
      <c r="FY12" s="304"/>
      <c r="FZ12" s="304"/>
      <c r="GA12" s="304"/>
      <c r="GB12" s="304"/>
      <c r="GC12" s="304"/>
      <c r="GD12" s="304"/>
      <c r="GE12" s="304"/>
      <c r="GF12" s="304"/>
      <c r="GG12" s="304"/>
      <c r="GH12" s="304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/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4"/>
      <c r="HE12" s="304"/>
      <c r="HF12" s="304"/>
      <c r="HG12" s="304"/>
      <c r="HH12" s="304"/>
      <c r="HI12" s="304"/>
      <c r="HJ12" s="304"/>
      <c r="HK12" s="304"/>
      <c r="HL12" s="304"/>
      <c r="HM12" s="304"/>
      <c r="HN12" s="304"/>
      <c r="HO12" s="304"/>
      <c r="HP12" s="304"/>
      <c r="HQ12" s="304"/>
      <c r="HR12" s="304"/>
      <c r="HS12" s="304"/>
      <c r="HT12" s="304"/>
      <c r="HU12" s="304"/>
      <c r="HV12" s="304"/>
      <c r="HW12" s="304"/>
      <c r="HX12" s="304"/>
      <c r="HY12" s="304"/>
      <c r="HZ12" s="304"/>
      <c r="IA12" s="304"/>
      <c r="IB12" s="304"/>
      <c r="IC12" s="304"/>
      <c r="ID12" s="304"/>
      <c r="IE12" s="304"/>
      <c r="IF12" s="304"/>
      <c r="IG12" s="304"/>
      <c r="IH12" s="304"/>
      <c r="II12" s="304"/>
      <c r="IJ12" s="304"/>
      <c r="IK12" s="304"/>
      <c r="IL12" s="304"/>
      <c r="IM12" s="304"/>
      <c r="IN12" s="304"/>
      <c r="IO12" s="304"/>
      <c r="IP12" s="304"/>
      <c r="IQ12" s="304"/>
      <c r="IR12" s="304"/>
      <c r="IS12" s="304"/>
      <c r="IT12" s="304"/>
      <c r="IU12" s="304"/>
      <c r="IV12" s="304"/>
      <c r="IW12" s="304"/>
      <c r="IX12" s="304"/>
      <c r="IY12" s="304"/>
      <c r="IZ12" s="304"/>
      <c r="JA12" s="304"/>
      <c r="JB12" s="304"/>
      <c r="JC12" s="304"/>
      <c r="JD12" s="304"/>
      <c r="JE12" s="304"/>
      <c r="JF12" s="304"/>
      <c r="JG12" s="304"/>
      <c r="JH12" s="304"/>
      <c r="JI12" s="304"/>
      <c r="JJ12" s="304"/>
      <c r="JK12" s="304"/>
      <c r="JL12" s="304"/>
      <c r="JM12" s="304"/>
      <c r="JN12" s="304"/>
      <c r="JO12" s="304"/>
      <c r="JP12" s="304"/>
      <c r="JQ12" s="304"/>
      <c r="JR12" s="304"/>
      <c r="JS12" s="304"/>
      <c r="JT12" s="304"/>
      <c r="JU12" s="304"/>
      <c r="JV12" s="304"/>
      <c r="JW12" s="304"/>
      <c r="JX12" s="304"/>
      <c r="JY12" s="304"/>
      <c r="JZ12" s="304"/>
      <c r="KA12" s="304"/>
      <c r="KB12" s="304"/>
      <c r="KC12" s="304"/>
      <c r="KD12" s="304"/>
      <c r="KE12" s="304"/>
      <c r="KF12" s="304"/>
      <c r="KG12" s="304"/>
      <c r="KH12" s="304"/>
      <c r="KI12" s="304"/>
      <c r="KJ12" s="304"/>
      <c r="KK12" s="304"/>
      <c r="KL12" s="304"/>
      <c r="KM12" s="304"/>
      <c r="KN12" s="304"/>
      <c r="KO12" s="304"/>
      <c r="KP12" s="304"/>
      <c r="KQ12" s="304"/>
      <c r="KR12" s="304"/>
      <c r="KS12" s="304"/>
      <c r="KT12" s="304"/>
      <c r="KU12" s="304"/>
      <c r="KV12" s="304"/>
      <c r="KW12" s="304"/>
      <c r="KX12" s="304"/>
      <c r="KY12" s="304"/>
      <c r="KZ12" s="304"/>
      <c r="LA12" s="304"/>
      <c r="LB12" s="304"/>
      <c r="LC12" s="304"/>
      <c r="LD12" s="304"/>
      <c r="LE12" s="304"/>
      <c r="LF12" s="304"/>
      <c r="LG12" s="304"/>
      <c r="LH12" s="304"/>
      <c r="LI12" s="304"/>
      <c r="LJ12" s="304"/>
      <c r="LK12" s="304"/>
      <c r="LL12" s="304"/>
      <c r="LM12" s="304"/>
      <c r="LN12" s="304"/>
      <c r="LO12" s="304"/>
      <c r="LP12" s="304"/>
      <c r="LQ12" s="304"/>
      <c r="LR12" s="304"/>
      <c r="LS12" s="304"/>
      <c r="LT12" s="304"/>
      <c r="LU12" s="304"/>
      <c r="LV12" s="304"/>
      <c r="LW12" s="304"/>
      <c r="LX12" s="304"/>
      <c r="LY12" s="304"/>
      <c r="LZ12" s="304"/>
      <c r="MA12" s="304"/>
      <c r="MB12" s="304"/>
      <c r="MC12" s="304"/>
      <c r="MD12" s="304"/>
      <c r="ME12" s="304"/>
      <c r="MF12" s="304"/>
      <c r="MG12" s="304"/>
      <c r="MH12" s="304"/>
      <c r="MI12" s="304"/>
      <c r="MJ12" s="304"/>
      <c r="MK12" s="304"/>
      <c r="ML12" s="304"/>
      <c r="MM12" s="304"/>
      <c r="MN12" s="304"/>
      <c r="MO12" s="304"/>
      <c r="MP12" s="304"/>
      <c r="MQ12" s="304"/>
      <c r="MR12" s="304"/>
      <c r="MS12" s="304"/>
      <c r="MT12" s="304"/>
      <c r="MU12" s="304"/>
      <c r="MV12" s="304"/>
      <c r="MW12" s="304"/>
      <c r="MX12" s="304"/>
      <c r="MY12" s="304"/>
      <c r="MZ12" s="304"/>
      <c r="NA12" s="304"/>
      <c r="NB12" s="304"/>
      <c r="NC12" s="304"/>
      <c r="ND12" s="304"/>
      <c r="NE12" s="304"/>
      <c r="NF12" s="304"/>
      <c r="NG12" s="304"/>
      <c r="NH12" s="304"/>
      <c r="NI12" s="304"/>
      <c r="NJ12" s="304"/>
      <c r="NK12" s="304"/>
      <c r="NL12" s="304"/>
      <c r="NM12" s="304"/>
      <c r="NN12" s="304"/>
      <c r="NO12" s="304"/>
      <c r="NP12" s="304"/>
      <c r="NQ12" s="304"/>
      <c r="NR12" s="304"/>
      <c r="NS12" s="304"/>
      <c r="NT12" s="304"/>
      <c r="NU12" s="304"/>
      <c r="NV12" s="304"/>
      <c r="NW12" s="304"/>
      <c r="NX12" s="304"/>
      <c r="NY12" s="304"/>
      <c r="NZ12" s="304"/>
      <c r="OA12" s="304"/>
      <c r="OB12" s="304"/>
      <c r="OC12" s="304"/>
      <c r="OD12" s="304"/>
      <c r="OE12" s="304"/>
      <c r="OF12" s="304"/>
      <c r="OG12" s="304"/>
      <c r="OH12" s="304"/>
      <c r="OI12" s="304"/>
      <c r="OJ12" s="304"/>
      <c r="OK12" s="304"/>
      <c r="OL12" s="304"/>
      <c r="OM12" s="304"/>
      <c r="ON12" s="304"/>
      <c r="OO12" s="304"/>
      <c r="OP12" s="304"/>
      <c r="OQ12" s="304"/>
      <c r="OR12" s="304"/>
      <c r="OS12" s="304"/>
      <c r="OT12" s="304"/>
      <c r="OU12" s="304"/>
      <c r="OV12" s="304"/>
      <c r="OW12" s="304"/>
      <c r="OX12" s="304"/>
      <c r="OY12" s="304"/>
      <c r="OZ12" s="304"/>
      <c r="PA12" s="304"/>
      <c r="PB12" s="304"/>
      <c r="PC12" s="304"/>
      <c r="PD12" s="304"/>
      <c r="PE12" s="304"/>
      <c r="PF12" s="304"/>
      <c r="PG12" s="304"/>
      <c r="PH12" s="304"/>
      <c r="PI12" s="304"/>
      <c r="PJ12" s="304"/>
      <c r="PK12" s="304"/>
      <c r="PL12" s="304"/>
      <c r="PM12" s="304"/>
      <c r="PN12" s="304"/>
      <c r="PO12" s="304"/>
      <c r="PP12" s="304"/>
      <c r="PQ12" s="304"/>
      <c r="PR12" s="304"/>
      <c r="PS12" s="304"/>
      <c r="PT12" s="304"/>
      <c r="PU12" s="304"/>
      <c r="PV12" s="304"/>
      <c r="PW12" s="304"/>
      <c r="PX12" s="304"/>
      <c r="PY12" s="304"/>
      <c r="PZ12" s="304"/>
      <c r="QA12" s="304"/>
      <c r="QB12" s="304"/>
      <c r="QC12" s="304"/>
      <c r="QD12" s="304"/>
      <c r="QE12" s="304"/>
      <c r="QF12" s="304"/>
      <c r="QG12" s="304"/>
      <c r="QH12" s="304"/>
      <c r="QI12" s="304"/>
      <c r="QJ12" s="304"/>
      <c r="QK12" s="304"/>
      <c r="QL12" s="304"/>
      <c r="QM12" s="304"/>
      <c r="QN12" s="304"/>
      <c r="QO12" s="304"/>
      <c r="QP12" s="304"/>
      <c r="QQ12" s="304"/>
      <c r="QR12" s="304"/>
      <c r="QS12" s="304"/>
      <c r="QT12" s="304"/>
      <c r="QU12" s="304"/>
      <c r="QV12" s="304"/>
      <c r="QW12" s="304"/>
      <c r="QX12" s="304"/>
      <c r="QY12" s="304"/>
      <c r="QZ12" s="304"/>
      <c r="RA12" s="304"/>
      <c r="RB12" s="304"/>
      <c r="RC12" s="304"/>
      <c r="RD12" s="304"/>
      <c r="RE12" s="304"/>
      <c r="RF12" s="304"/>
      <c r="RG12" s="304"/>
      <c r="RH12" s="304"/>
    </row>
    <row r="13" customFormat="false" ht="15.75" hidden="false" customHeight="true" outlineLevel="0" collapsed="false">
      <c r="A13" s="44"/>
      <c r="B13" s="305" t="s">
        <v>33</v>
      </c>
      <c r="C13" s="306"/>
      <c r="D13" s="307" t="n">
        <f aca="false">SUM(H13:AQ13)</f>
        <v>2547506620</v>
      </c>
      <c r="E13" s="308"/>
      <c r="F13" s="308"/>
      <c r="G13" s="308"/>
      <c r="H13" s="307" t="n">
        <f aca="false">(H9 + H8) * H11 * (1 + 'Painel  de Controle'!$C$13)</f>
        <v>0</v>
      </c>
      <c r="I13" s="307" t="n">
        <f aca="false">(I9 + I8) * I11 * (1 + 'Painel  de Controle'!$C$13)</f>
        <v>17229071.08</v>
      </c>
      <c r="J13" s="307" t="n">
        <f aca="false">(J9 + J8) * J11 * (1 + 'Painel  de Controle'!$C$13)</f>
        <v>0</v>
      </c>
      <c r="K13" s="307" t="n">
        <f aca="false">(K9 + K8) * K11 * (1 + 'Painel  de Controle'!$C$13)</f>
        <v>0</v>
      </c>
      <c r="L13" s="307" t="n">
        <f aca="false">(L9 + L8) * L11 * (1 + 'Painel  de Controle'!$C$13)</f>
        <v>79071173.4</v>
      </c>
      <c r="M13" s="307" t="n">
        <f aca="false">(M9 + M8) * M11 * (1 + 'Painel  de Controle'!$C$13)</f>
        <v>79071173.4</v>
      </c>
      <c r="N13" s="307" t="n">
        <f aca="false">(N9 + N8) * N11 * (1 + 'Painel  de Controle'!$C$13)</f>
        <v>79071173.4</v>
      </c>
      <c r="O13" s="307" t="n">
        <f aca="false">(O9 + O8) * O11 * (1 + 'Painel  de Controle'!$C$13)</f>
        <v>79071173.4</v>
      </c>
      <c r="P13" s="307" t="n">
        <f aca="false">(P9 + P8) * P11 * (1 + 'Painel  de Controle'!$C$13)</f>
        <v>79071173.4</v>
      </c>
      <c r="Q13" s="307" t="n">
        <f aca="false">(Q9 + Q8) * Q11 * (1 + 'Painel  de Controle'!$C$13)</f>
        <v>79071173.4</v>
      </c>
      <c r="R13" s="307" t="n">
        <f aca="false">(R9 + R8) * R11 * (1 + 'Painel  de Controle'!$C$13)</f>
        <v>79071173.4</v>
      </c>
      <c r="S13" s="307" t="n">
        <f aca="false">(S9 + S8) * S11 * (1 + 'Painel  de Controle'!$C$13)</f>
        <v>79071173.4</v>
      </c>
      <c r="T13" s="307" t="n">
        <f aca="false">(T9 + T8) * T11 * (1 + 'Painel  de Controle'!$C$13)</f>
        <v>79071173.4</v>
      </c>
      <c r="U13" s="307" t="n">
        <f aca="false">(U9 + U8) * U11 * (1 + 'Painel  de Controle'!$C$13)</f>
        <v>79071173.4</v>
      </c>
      <c r="V13" s="307" t="n">
        <f aca="false">(V9 + V8) * V11 * (1 + 'Painel  de Controle'!$C$13)</f>
        <v>79071173.4</v>
      </c>
      <c r="W13" s="307" t="n">
        <f aca="false">(W9 + W8) * W11 * (1 + 'Painel  de Controle'!$C$13)</f>
        <v>79071173.4</v>
      </c>
      <c r="X13" s="307" t="n">
        <f aca="false">(X9 + X8) * X11 * (1 + 'Painel  de Controle'!$C$13)</f>
        <v>79071173.4</v>
      </c>
      <c r="Y13" s="307" t="n">
        <f aca="false">(Y9 + Y8) * Y11 * (1 + 'Painel  de Controle'!$C$13)</f>
        <v>79071173.4</v>
      </c>
      <c r="Z13" s="307" t="n">
        <f aca="false">(Z9 + Z8) * Z11 * (1 + 'Painel  de Controle'!$C$13)</f>
        <v>79071173.4</v>
      </c>
      <c r="AA13" s="307" t="n">
        <f aca="false">(AA9 + AA8) * AA11 * (1 + 'Painel  de Controle'!$C$13)</f>
        <v>79071173.4</v>
      </c>
      <c r="AB13" s="307" t="n">
        <f aca="false">(AB9 + AB8) * AB11 * (1 + 'Painel  de Controle'!$C$13)</f>
        <v>79071173.4</v>
      </c>
      <c r="AC13" s="307" t="n">
        <f aca="false">(AC9 + AC8) * AC11 * (1 + 'Painel  de Controle'!$C$13)</f>
        <v>79071173.4</v>
      </c>
      <c r="AD13" s="307" t="n">
        <f aca="false">(AD9 + AD8) * AD11 * (1 + 'Painel  de Controle'!$C$13)</f>
        <v>79071173.4</v>
      </c>
      <c r="AE13" s="307" t="n">
        <f aca="false">(AE9 + AE8) * AE11 * (1 + 'Painel  de Controle'!$C$13)</f>
        <v>79071173.4</v>
      </c>
      <c r="AF13" s="307" t="n">
        <f aca="false">(AF9 + AF8) * AF11 * (1 + 'Painel  de Controle'!$C$13)</f>
        <v>79071173.4</v>
      </c>
      <c r="AG13" s="307" t="n">
        <f aca="false">(AG9 + AG8) * AG11 * (1 + 'Painel  de Controle'!$C$13)</f>
        <v>79071173.4</v>
      </c>
      <c r="AH13" s="307" t="n">
        <f aca="false">(AH9 + AH8) * AH11 * (1 + 'Painel  de Controle'!$C$13)</f>
        <v>79071173.4</v>
      </c>
      <c r="AI13" s="307" t="n">
        <f aca="false">(AI9 + AI8) * AI11 * (1 + 'Painel  de Controle'!$C$13)</f>
        <v>79071173.4</v>
      </c>
      <c r="AJ13" s="307" t="n">
        <f aca="false">(AJ9 + AJ8) * AJ11 * (1 + 'Painel  de Controle'!$C$13)</f>
        <v>79071173.4</v>
      </c>
      <c r="AK13" s="307" t="n">
        <f aca="false">(AK9 + AK8) * AK11 * (1 + 'Painel  de Controle'!$C$13)</f>
        <v>79071173.4</v>
      </c>
      <c r="AL13" s="307" t="n">
        <f aca="false">(AL9 + AL8) * AL11 * (1 + 'Painel  de Controle'!$C$13)</f>
        <v>79071173.4</v>
      </c>
      <c r="AM13" s="307" t="n">
        <f aca="false">(AM9 + AM8) * AM11 * (1 + 'Painel  de Controle'!$C$13)</f>
        <v>79071173.4</v>
      </c>
      <c r="AN13" s="307" t="n">
        <f aca="false">(AN9 + AN8) * AN11 * (1 + 'Painel  de Controle'!$C$13)</f>
        <v>79071173.4</v>
      </c>
      <c r="AO13" s="307" t="n">
        <f aca="false">(AO9 + AO8) * AO11 * (1 + 'Painel  de Controle'!$C$13)</f>
        <v>79071173.4</v>
      </c>
      <c r="AP13" s="307" t="n">
        <f aca="false">(AP9 + AP8) * AP11 * (1 + 'Painel  de Controle'!$C$13)</f>
        <v>79071173.4</v>
      </c>
      <c r="AQ13" s="307" t="n">
        <f aca="false">(AQ9 + AQ8) * AQ11 * (1 + 'Painel  de Controle'!$C$13)</f>
        <v>79071173.4</v>
      </c>
      <c r="AR13" s="119"/>
      <c r="AS13" s="307" t="n">
        <f aca="false">AS9</f>
        <v>0</v>
      </c>
      <c r="AT13" s="307" t="n">
        <f aca="false">AT9</f>
        <v>0</v>
      </c>
      <c r="AU13" s="307" t="n">
        <f aca="false">AU9</f>
        <v>0</v>
      </c>
      <c r="AV13" s="307" t="n">
        <f aca="false">AV9</f>
        <v>0</v>
      </c>
      <c r="AW13" s="307" t="n">
        <f aca="false">AW9</f>
        <v>0</v>
      </c>
      <c r="AX13" s="307" t="n">
        <f aca="false">AX9</f>
        <v>0</v>
      </c>
      <c r="AY13" s="307" t="n">
        <f aca="false">AY9</f>
        <v>0</v>
      </c>
      <c r="AZ13" s="307" t="n">
        <f aca="false">AZ9</f>
        <v>0</v>
      </c>
      <c r="BA13" s="307" t="n">
        <f aca="false">BA9</f>
        <v>0</v>
      </c>
      <c r="BB13" s="307" t="n">
        <f aca="false">BB9</f>
        <v>0</v>
      </c>
      <c r="BC13" s="307" t="n">
        <f aca="false">BC9</f>
        <v>0</v>
      </c>
      <c r="BD13" s="307" t="n">
        <f aca="false">BD9</f>
        <v>0</v>
      </c>
      <c r="BE13" s="307" t="n">
        <f aca="false">BE9</f>
        <v>0</v>
      </c>
      <c r="BF13" s="307" t="n">
        <f aca="false">BF9</f>
        <v>0</v>
      </c>
      <c r="BG13" s="307" t="n">
        <f aca="false">BG9</f>
        <v>0</v>
      </c>
      <c r="BH13" s="307" t="n">
        <f aca="false">BH9</f>
        <v>0</v>
      </c>
      <c r="BI13" s="307" t="n">
        <f aca="false">BI9</f>
        <v>0</v>
      </c>
      <c r="BJ13" s="307" t="n">
        <f aca="false">BJ9</f>
        <v>0</v>
      </c>
      <c r="BK13" s="307" t="n">
        <f aca="false">BK9</f>
        <v>0</v>
      </c>
      <c r="BL13" s="307" t="n">
        <f aca="false">BL9</f>
        <v>0</v>
      </c>
      <c r="BM13" s="307" t="n">
        <f aca="false">BM9</f>
        <v>0</v>
      </c>
      <c r="BN13" s="307" t="n">
        <f aca="false">BN9</f>
        <v>0</v>
      </c>
      <c r="BO13" s="307" t="n">
        <f aca="false">BO9</f>
        <v>0</v>
      </c>
      <c r="BP13" s="307" t="n">
        <f aca="false">BP9</f>
        <v>0</v>
      </c>
      <c r="BQ13" s="307" t="n">
        <f aca="false">BQ9</f>
        <v>0</v>
      </c>
      <c r="BR13" s="307" t="n">
        <f aca="false">BR9</f>
        <v>0</v>
      </c>
      <c r="BS13" s="307" t="n">
        <f aca="false">BS9</f>
        <v>0</v>
      </c>
      <c r="BT13" s="307" t="n">
        <f aca="false">BT9</f>
        <v>0</v>
      </c>
      <c r="BU13" s="307" t="n">
        <f aca="false">BU9</f>
        <v>0</v>
      </c>
      <c r="BV13" s="307" t="n">
        <f aca="false">BV9</f>
        <v>0</v>
      </c>
      <c r="BW13" s="307" t="n">
        <f aca="false">BW9</f>
        <v>0</v>
      </c>
      <c r="BX13" s="307" t="n">
        <f aca="false">BX9</f>
        <v>0</v>
      </c>
      <c r="BY13" s="307" t="n">
        <f aca="false">BY9</f>
        <v>0</v>
      </c>
      <c r="BZ13" s="307" t="n">
        <f aca="false">BZ9</f>
        <v>0</v>
      </c>
      <c r="CA13" s="307" t="n">
        <f aca="false">CA9</f>
        <v>0</v>
      </c>
      <c r="CB13" s="307" t="n">
        <f aca="false">CB9</f>
        <v>0</v>
      </c>
      <c r="CC13" s="307" t="n">
        <f aca="false">CC9</f>
        <v>0</v>
      </c>
      <c r="CD13" s="307" t="n">
        <f aca="false">CD9</f>
        <v>0</v>
      </c>
      <c r="CE13" s="307" t="n">
        <f aca="false">CE9</f>
        <v>0</v>
      </c>
      <c r="CF13" s="307" t="n">
        <f aca="false">CF9</f>
        <v>0</v>
      </c>
      <c r="CG13" s="307" t="n">
        <f aca="false">CG9</f>
        <v>0</v>
      </c>
      <c r="CH13" s="307" t="n">
        <f aca="false">CH9</f>
        <v>0</v>
      </c>
      <c r="CI13" s="307" t="n">
        <f aca="false">CI9</f>
        <v>0</v>
      </c>
      <c r="CJ13" s="307" t="n">
        <f aca="false">CJ9</f>
        <v>0</v>
      </c>
      <c r="CK13" s="307" t="n">
        <f aca="false">CK9</f>
        <v>0</v>
      </c>
      <c r="CL13" s="307" t="n">
        <f aca="false">CL9</f>
        <v>0</v>
      </c>
      <c r="CM13" s="307" t="n">
        <f aca="false">CM9</f>
        <v>0</v>
      </c>
      <c r="CN13" s="307" t="n">
        <f aca="false">CN9</f>
        <v>0</v>
      </c>
      <c r="CO13" s="307" t="n">
        <f aca="false">CO9</f>
        <v>0</v>
      </c>
      <c r="CP13" s="307" t="n">
        <f aca="false">CP9</f>
        <v>0</v>
      </c>
      <c r="CQ13" s="307" t="n">
        <f aca="false">CQ9</f>
        <v>0</v>
      </c>
      <c r="CR13" s="307" t="n">
        <f aca="false">CR9</f>
        <v>0</v>
      </c>
      <c r="CS13" s="307" t="n">
        <f aca="false">CS9</f>
        <v>0</v>
      </c>
      <c r="CT13" s="307" t="n">
        <f aca="false">CT9</f>
        <v>0</v>
      </c>
      <c r="CU13" s="307" t="n">
        <f aca="false">CU9</f>
        <v>0</v>
      </c>
      <c r="CV13" s="307" t="n">
        <f aca="false">CV9</f>
        <v>0</v>
      </c>
      <c r="CW13" s="307" t="n">
        <f aca="false">CW9</f>
        <v>0</v>
      </c>
      <c r="CX13" s="307" t="n">
        <f aca="false">CX9</f>
        <v>0</v>
      </c>
      <c r="CY13" s="307" t="n">
        <f aca="false">CY9</f>
        <v>0</v>
      </c>
      <c r="CZ13" s="307" t="n">
        <f aca="false">CZ9</f>
        <v>0</v>
      </c>
      <c r="DA13" s="307" t="n">
        <f aca="false">DA9</f>
        <v>0</v>
      </c>
      <c r="DB13" s="307" t="n">
        <f aca="false">DB9</f>
        <v>0</v>
      </c>
      <c r="DC13" s="307" t="n">
        <f aca="false">DC9</f>
        <v>0</v>
      </c>
      <c r="DD13" s="307" t="n">
        <f aca="false">DD9</f>
        <v>0</v>
      </c>
      <c r="DE13" s="307" t="n">
        <f aca="false">DE9</f>
        <v>0</v>
      </c>
      <c r="DF13" s="307" t="n">
        <f aca="false">DF9</f>
        <v>0</v>
      </c>
      <c r="DG13" s="307" t="n">
        <f aca="false">DG9</f>
        <v>0</v>
      </c>
      <c r="DH13" s="307" t="n">
        <f aca="false">DH9</f>
        <v>0</v>
      </c>
      <c r="DI13" s="307" t="n">
        <f aca="false">DI9</f>
        <v>0</v>
      </c>
      <c r="DJ13" s="307" t="n">
        <f aca="false">DJ9</f>
        <v>0</v>
      </c>
      <c r="DK13" s="307" t="n">
        <f aca="false">DK9</f>
        <v>0</v>
      </c>
      <c r="DL13" s="307" t="n">
        <f aca="false">DL9</f>
        <v>0</v>
      </c>
      <c r="DM13" s="307" t="n">
        <f aca="false">DM9</f>
        <v>0</v>
      </c>
      <c r="DN13" s="307" t="n">
        <f aca="false">DN9</f>
        <v>0</v>
      </c>
      <c r="DO13" s="307" t="n">
        <f aca="false">DO9</f>
        <v>0</v>
      </c>
      <c r="DP13" s="307" t="n">
        <f aca="false">DP9</f>
        <v>0</v>
      </c>
      <c r="DQ13" s="307" t="n">
        <f aca="false">DQ9</f>
        <v>0</v>
      </c>
      <c r="DR13" s="307" t="n">
        <f aca="false">DR9</f>
        <v>0</v>
      </c>
      <c r="DS13" s="307" t="n">
        <f aca="false">DS9</f>
        <v>0</v>
      </c>
      <c r="DT13" s="307" t="n">
        <f aca="false">DT9</f>
        <v>0</v>
      </c>
      <c r="DU13" s="307" t="n">
        <f aca="false">DU9</f>
        <v>0</v>
      </c>
      <c r="DV13" s="307" t="n">
        <f aca="false">DV9</f>
        <v>0</v>
      </c>
      <c r="DW13" s="307" t="n">
        <f aca="false">DW9</f>
        <v>0</v>
      </c>
      <c r="DX13" s="307" t="n">
        <f aca="false">DX9</f>
        <v>0</v>
      </c>
      <c r="DY13" s="307" t="n">
        <f aca="false">DY9</f>
        <v>0</v>
      </c>
      <c r="DZ13" s="307" t="n">
        <f aca="false">DZ9</f>
        <v>0</v>
      </c>
      <c r="EA13" s="307" t="n">
        <f aca="false">EA9</f>
        <v>0</v>
      </c>
      <c r="EB13" s="307" t="n">
        <f aca="false">EB9</f>
        <v>0</v>
      </c>
      <c r="EC13" s="307" t="n">
        <f aca="false">EC9</f>
        <v>0</v>
      </c>
      <c r="ED13" s="307" t="n">
        <f aca="false">ED9</f>
        <v>0</v>
      </c>
      <c r="EE13" s="307" t="n">
        <f aca="false">EE9</f>
        <v>0</v>
      </c>
      <c r="EF13" s="307" t="n">
        <f aca="false">EF9</f>
        <v>0</v>
      </c>
      <c r="EG13" s="307" t="n">
        <f aca="false">EG9</f>
        <v>0</v>
      </c>
      <c r="EH13" s="307" t="n">
        <f aca="false">EH9</f>
        <v>0</v>
      </c>
      <c r="EI13" s="307" t="n">
        <f aca="false">EI9</f>
        <v>0</v>
      </c>
      <c r="EJ13" s="307" t="n">
        <f aca="false">EJ9</f>
        <v>0</v>
      </c>
      <c r="EK13" s="307" t="n">
        <f aca="false">EK9</f>
        <v>0</v>
      </c>
      <c r="EL13" s="307" t="n">
        <f aca="false">EL9</f>
        <v>0</v>
      </c>
      <c r="EM13" s="307" t="n">
        <f aca="false">EM9</f>
        <v>0</v>
      </c>
      <c r="EN13" s="307" t="n">
        <f aca="false">EN9</f>
        <v>0</v>
      </c>
      <c r="EO13" s="307" t="n">
        <f aca="false">EO9</f>
        <v>0</v>
      </c>
      <c r="EP13" s="307" t="n">
        <f aca="false">EP9</f>
        <v>0</v>
      </c>
      <c r="EQ13" s="307" t="n">
        <f aca="false">EQ9</f>
        <v>0</v>
      </c>
      <c r="ER13" s="307" t="n">
        <f aca="false">ER9</f>
        <v>0</v>
      </c>
      <c r="ES13" s="307" t="n">
        <f aca="false">ES9</f>
        <v>0</v>
      </c>
      <c r="ET13" s="307" t="n">
        <f aca="false">ET9</f>
        <v>0</v>
      </c>
      <c r="EU13" s="307" t="n">
        <f aca="false">EU9</f>
        <v>0</v>
      </c>
      <c r="EV13" s="307" t="n">
        <f aca="false">EV9</f>
        <v>0</v>
      </c>
      <c r="EW13" s="307" t="n">
        <f aca="false">EW9</f>
        <v>0</v>
      </c>
      <c r="EX13" s="307" t="n">
        <f aca="false">EX9</f>
        <v>0</v>
      </c>
      <c r="EY13" s="307" t="n">
        <f aca="false">EY9</f>
        <v>0</v>
      </c>
      <c r="EZ13" s="307" t="n">
        <f aca="false">EZ9</f>
        <v>0</v>
      </c>
      <c r="FA13" s="307" t="n">
        <f aca="false">FA9</f>
        <v>0</v>
      </c>
      <c r="FB13" s="307" t="n">
        <f aca="false">FB9</f>
        <v>0</v>
      </c>
      <c r="FC13" s="307" t="n">
        <f aca="false">FC9</f>
        <v>0</v>
      </c>
      <c r="FD13" s="307" t="n">
        <f aca="false">FD9</f>
        <v>0</v>
      </c>
      <c r="FE13" s="307" t="n">
        <f aca="false">FE9</f>
        <v>0</v>
      </c>
      <c r="FF13" s="307" t="n">
        <f aca="false">FF9</f>
        <v>0</v>
      </c>
      <c r="FG13" s="307" t="n">
        <f aca="false">FG9</f>
        <v>0</v>
      </c>
      <c r="FH13" s="307" t="n">
        <f aca="false">FH9</f>
        <v>0</v>
      </c>
      <c r="FI13" s="307" t="n">
        <f aca="false">FI9</f>
        <v>0</v>
      </c>
      <c r="FJ13" s="307" t="n">
        <f aca="false">FJ9</f>
        <v>0</v>
      </c>
      <c r="FK13" s="307" t="n">
        <f aca="false">FK9</f>
        <v>0</v>
      </c>
      <c r="FL13" s="307" t="n">
        <f aca="false">FL9</f>
        <v>0</v>
      </c>
      <c r="FM13" s="307" t="n">
        <f aca="false">FM9</f>
        <v>0</v>
      </c>
      <c r="FN13" s="307" t="n">
        <f aca="false">FN9</f>
        <v>0</v>
      </c>
      <c r="FO13" s="307" t="n">
        <f aca="false">FO9</f>
        <v>0</v>
      </c>
      <c r="FP13" s="307" t="n">
        <f aca="false">FP9</f>
        <v>0</v>
      </c>
      <c r="FQ13" s="307" t="n">
        <f aca="false">FQ9</f>
        <v>0</v>
      </c>
      <c r="FR13" s="307" t="n">
        <f aca="false">FR9</f>
        <v>0</v>
      </c>
      <c r="FS13" s="307" t="n">
        <f aca="false">FS9</f>
        <v>0</v>
      </c>
      <c r="FT13" s="307" t="n">
        <f aca="false">FT9</f>
        <v>0</v>
      </c>
      <c r="FU13" s="307" t="n">
        <f aca="false">FU9</f>
        <v>0</v>
      </c>
      <c r="FV13" s="307" t="n">
        <f aca="false">FV9</f>
        <v>0</v>
      </c>
      <c r="FW13" s="307" t="n">
        <f aca="false">FW9</f>
        <v>0</v>
      </c>
      <c r="FX13" s="307" t="n">
        <f aca="false">FX9</f>
        <v>0</v>
      </c>
      <c r="FY13" s="307" t="n">
        <f aca="false">FY9</f>
        <v>0</v>
      </c>
      <c r="FZ13" s="307" t="n">
        <f aca="false">FZ9</f>
        <v>0</v>
      </c>
      <c r="GA13" s="307" t="n">
        <f aca="false">GA9</f>
        <v>0</v>
      </c>
      <c r="GB13" s="307" t="n">
        <f aca="false">GB9</f>
        <v>0</v>
      </c>
      <c r="GC13" s="307" t="n">
        <f aca="false">GC9</f>
        <v>0</v>
      </c>
      <c r="GD13" s="307" t="n">
        <f aca="false">GD9</f>
        <v>0</v>
      </c>
      <c r="GE13" s="307" t="n">
        <f aca="false">GE9</f>
        <v>0</v>
      </c>
      <c r="GF13" s="307" t="n">
        <f aca="false">GF9</f>
        <v>0</v>
      </c>
      <c r="GG13" s="307" t="n">
        <f aca="false">GG9</f>
        <v>0</v>
      </c>
      <c r="GH13" s="307" t="n">
        <f aca="false">GH9</f>
        <v>0</v>
      </c>
      <c r="GI13" s="307" t="n">
        <f aca="false">GI9</f>
        <v>0</v>
      </c>
      <c r="GJ13" s="307" t="n">
        <f aca="false">GJ9</f>
        <v>0</v>
      </c>
      <c r="GK13" s="307" t="n">
        <f aca="false">GK9</f>
        <v>0</v>
      </c>
      <c r="GL13" s="307" t="n">
        <f aca="false">GL9</f>
        <v>0</v>
      </c>
      <c r="GM13" s="307" t="n">
        <f aca="false">GM9</f>
        <v>0</v>
      </c>
      <c r="GN13" s="307" t="n">
        <f aca="false">GN9</f>
        <v>0</v>
      </c>
      <c r="GO13" s="307" t="n">
        <f aca="false">GO9</f>
        <v>0</v>
      </c>
      <c r="GP13" s="307" t="n">
        <f aca="false">GP9</f>
        <v>0</v>
      </c>
      <c r="GQ13" s="307" t="n">
        <f aca="false">GQ9</f>
        <v>0</v>
      </c>
      <c r="GR13" s="307" t="n">
        <f aca="false">GR9</f>
        <v>0</v>
      </c>
      <c r="GS13" s="307" t="n">
        <f aca="false">GS9</f>
        <v>0</v>
      </c>
      <c r="GT13" s="307" t="n">
        <f aca="false">GT9</f>
        <v>0</v>
      </c>
      <c r="GU13" s="307" t="n">
        <f aca="false">GU9</f>
        <v>0</v>
      </c>
      <c r="GV13" s="307" t="n">
        <f aca="false">GV9</f>
        <v>0</v>
      </c>
      <c r="GW13" s="307" t="n">
        <f aca="false">GW9</f>
        <v>0</v>
      </c>
      <c r="GX13" s="307" t="n">
        <f aca="false">GX9</f>
        <v>0</v>
      </c>
      <c r="GY13" s="307" t="n">
        <f aca="false">GY9</f>
        <v>0</v>
      </c>
      <c r="GZ13" s="307" t="n">
        <f aca="false">GZ9</f>
        <v>0</v>
      </c>
      <c r="HA13" s="307" t="n">
        <f aca="false">HA9</f>
        <v>0</v>
      </c>
      <c r="HB13" s="307" t="n">
        <f aca="false">HB9</f>
        <v>0</v>
      </c>
      <c r="HC13" s="307" t="n">
        <f aca="false">HC9</f>
        <v>0</v>
      </c>
      <c r="HD13" s="307" t="n">
        <f aca="false">HD9</f>
        <v>0</v>
      </c>
      <c r="HE13" s="307" t="n">
        <f aca="false">HE9</f>
        <v>0</v>
      </c>
      <c r="HF13" s="307" t="n">
        <f aca="false">HF9</f>
        <v>0</v>
      </c>
      <c r="HG13" s="307" t="n">
        <f aca="false">HG9</f>
        <v>0</v>
      </c>
      <c r="HH13" s="307" t="n">
        <f aca="false">HH9</f>
        <v>0</v>
      </c>
      <c r="HI13" s="307" t="n">
        <f aca="false">HI9</f>
        <v>0</v>
      </c>
      <c r="HJ13" s="307" t="n">
        <f aca="false">HJ9</f>
        <v>0</v>
      </c>
      <c r="HK13" s="307" t="n">
        <f aca="false">HK9</f>
        <v>0</v>
      </c>
      <c r="HL13" s="307" t="n">
        <f aca="false">HL9</f>
        <v>0</v>
      </c>
      <c r="HM13" s="307" t="n">
        <f aca="false">HM9</f>
        <v>0</v>
      </c>
      <c r="HN13" s="307" t="n">
        <f aca="false">HN9</f>
        <v>0</v>
      </c>
      <c r="HO13" s="307" t="n">
        <f aca="false">HO9</f>
        <v>0</v>
      </c>
      <c r="HP13" s="307" t="n">
        <f aca="false">HP9</f>
        <v>0</v>
      </c>
      <c r="HQ13" s="307" t="n">
        <f aca="false">HQ9</f>
        <v>0</v>
      </c>
      <c r="HR13" s="307" t="n">
        <f aca="false">HR9</f>
        <v>0</v>
      </c>
      <c r="HS13" s="307" t="n">
        <f aca="false">HS9</f>
        <v>0</v>
      </c>
      <c r="HT13" s="307" t="n">
        <f aca="false">HT9</f>
        <v>0</v>
      </c>
      <c r="HU13" s="307" t="n">
        <f aca="false">HU9</f>
        <v>0</v>
      </c>
      <c r="HV13" s="307" t="n">
        <f aca="false">HV9</f>
        <v>0</v>
      </c>
      <c r="HW13" s="307" t="n">
        <f aca="false">HW9</f>
        <v>0</v>
      </c>
      <c r="HX13" s="307" t="n">
        <f aca="false">HX9</f>
        <v>0</v>
      </c>
      <c r="HY13" s="307" t="n">
        <f aca="false">HY9</f>
        <v>0</v>
      </c>
      <c r="HZ13" s="307" t="n">
        <f aca="false">HZ9</f>
        <v>0</v>
      </c>
      <c r="IA13" s="307" t="n">
        <f aca="false">IA9</f>
        <v>0</v>
      </c>
      <c r="IB13" s="307" t="n">
        <f aca="false">IB9</f>
        <v>0</v>
      </c>
      <c r="IC13" s="307" t="n">
        <f aca="false">IC9</f>
        <v>0</v>
      </c>
      <c r="ID13" s="307" t="n">
        <f aca="false">ID9</f>
        <v>0</v>
      </c>
      <c r="IE13" s="307" t="n">
        <f aca="false">IE9</f>
        <v>0</v>
      </c>
      <c r="IF13" s="307" t="n">
        <f aca="false">IF9</f>
        <v>0</v>
      </c>
      <c r="IG13" s="307" t="n">
        <f aca="false">IG9</f>
        <v>0</v>
      </c>
      <c r="IH13" s="307" t="n">
        <f aca="false">IH9</f>
        <v>0</v>
      </c>
      <c r="II13" s="307" t="n">
        <f aca="false">II9</f>
        <v>0</v>
      </c>
      <c r="IJ13" s="307" t="n">
        <f aca="false">IJ9</f>
        <v>0</v>
      </c>
      <c r="IK13" s="307" t="n">
        <f aca="false">IK9</f>
        <v>0</v>
      </c>
      <c r="IL13" s="307" t="n">
        <f aca="false">IL9</f>
        <v>0</v>
      </c>
      <c r="IM13" s="307" t="n">
        <f aca="false">IM9</f>
        <v>0</v>
      </c>
      <c r="IN13" s="307" t="n">
        <f aca="false">IN9</f>
        <v>0</v>
      </c>
      <c r="IO13" s="307" t="n">
        <f aca="false">IO9</f>
        <v>0</v>
      </c>
      <c r="IP13" s="307" t="n">
        <f aca="false">IP9</f>
        <v>0</v>
      </c>
      <c r="IQ13" s="307" t="n">
        <f aca="false">IQ9</f>
        <v>0</v>
      </c>
      <c r="IR13" s="307" t="n">
        <f aca="false">IR9</f>
        <v>0</v>
      </c>
      <c r="IS13" s="307" t="n">
        <f aca="false">IS9</f>
        <v>0</v>
      </c>
      <c r="IT13" s="307" t="n">
        <f aca="false">IT9</f>
        <v>0</v>
      </c>
      <c r="IU13" s="307" t="n">
        <f aca="false">IU9</f>
        <v>0</v>
      </c>
      <c r="IV13" s="307" t="n">
        <f aca="false">IV9</f>
        <v>0</v>
      </c>
      <c r="IW13" s="307" t="n">
        <f aca="false">IW9</f>
        <v>0</v>
      </c>
      <c r="IX13" s="307" t="n">
        <f aca="false">IX9</f>
        <v>0</v>
      </c>
      <c r="IY13" s="307" t="n">
        <f aca="false">IY9</f>
        <v>0</v>
      </c>
      <c r="IZ13" s="307" t="n">
        <f aca="false">IZ9</f>
        <v>0</v>
      </c>
      <c r="JA13" s="307" t="n">
        <f aca="false">JA9</f>
        <v>0</v>
      </c>
      <c r="JB13" s="307" t="n">
        <f aca="false">JB9</f>
        <v>0</v>
      </c>
      <c r="JC13" s="307" t="n">
        <f aca="false">JC9</f>
        <v>0</v>
      </c>
      <c r="JD13" s="307" t="n">
        <f aca="false">JD9</f>
        <v>0</v>
      </c>
      <c r="JE13" s="307" t="n">
        <f aca="false">JE9</f>
        <v>0</v>
      </c>
      <c r="JF13" s="307" t="n">
        <f aca="false">JF9</f>
        <v>0</v>
      </c>
      <c r="JG13" s="307" t="n">
        <f aca="false">JG9</f>
        <v>0</v>
      </c>
      <c r="JH13" s="307" t="n">
        <f aca="false">JH9</f>
        <v>0</v>
      </c>
      <c r="JI13" s="307" t="n">
        <f aca="false">JI9</f>
        <v>0</v>
      </c>
      <c r="JJ13" s="307" t="n">
        <f aca="false">JJ9</f>
        <v>0</v>
      </c>
      <c r="JK13" s="307" t="n">
        <f aca="false">JK9</f>
        <v>0</v>
      </c>
      <c r="JL13" s="307" t="n">
        <f aca="false">JL9</f>
        <v>0</v>
      </c>
      <c r="JM13" s="307" t="n">
        <f aca="false">JM9</f>
        <v>0</v>
      </c>
      <c r="JN13" s="307" t="n">
        <f aca="false">JN9</f>
        <v>0</v>
      </c>
      <c r="JO13" s="307" t="n">
        <f aca="false">JO9</f>
        <v>0</v>
      </c>
      <c r="JP13" s="307" t="n">
        <f aca="false">JP9</f>
        <v>0</v>
      </c>
      <c r="JQ13" s="307" t="n">
        <f aca="false">JQ9</f>
        <v>0</v>
      </c>
      <c r="JR13" s="307" t="n">
        <f aca="false">JR9</f>
        <v>0</v>
      </c>
      <c r="JS13" s="307" t="n">
        <f aca="false">JS9</f>
        <v>0</v>
      </c>
      <c r="JT13" s="307" t="n">
        <f aca="false">JT9</f>
        <v>0</v>
      </c>
      <c r="JU13" s="307" t="n">
        <f aca="false">JU9</f>
        <v>0</v>
      </c>
      <c r="JV13" s="307" t="n">
        <f aca="false">JV9</f>
        <v>0</v>
      </c>
      <c r="JW13" s="307" t="n">
        <f aca="false">JW9</f>
        <v>0</v>
      </c>
      <c r="JX13" s="307" t="n">
        <f aca="false">JX9</f>
        <v>0</v>
      </c>
      <c r="JY13" s="307" t="n">
        <f aca="false">JY9</f>
        <v>0</v>
      </c>
      <c r="JZ13" s="307" t="n">
        <f aca="false">JZ9</f>
        <v>0</v>
      </c>
      <c r="KA13" s="307" t="n">
        <f aca="false">KA9</f>
        <v>0</v>
      </c>
      <c r="KB13" s="307" t="n">
        <f aca="false">KB9</f>
        <v>0</v>
      </c>
      <c r="KC13" s="307" t="n">
        <f aca="false">KC9</f>
        <v>0</v>
      </c>
      <c r="KD13" s="307" t="n">
        <f aca="false">KD9</f>
        <v>0</v>
      </c>
      <c r="KE13" s="307" t="n">
        <f aca="false">KE9</f>
        <v>0</v>
      </c>
      <c r="KF13" s="307" t="n">
        <f aca="false">KF9</f>
        <v>0</v>
      </c>
      <c r="KG13" s="307" t="n">
        <f aca="false">KG9</f>
        <v>0</v>
      </c>
      <c r="KH13" s="307" t="n">
        <f aca="false">KH9</f>
        <v>0</v>
      </c>
      <c r="KI13" s="307" t="n">
        <f aca="false">KI9</f>
        <v>0</v>
      </c>
      <c r="KJ13" s="307" t="n">
        <f aca="false">KJ9</f>
        <v>0</v>
      </c>
      <c r="KK13" s="307" t="n">
        <f aca="false">KK9</f>
        <v>0</v>
      </c>
      <c r="KL13" s="307" t="n">
        <f aca="false">KL9</f>
        <v>0</v>
      </c>
      <c r="KM13" s="307" t="n">
        <f aca="false">KM9</f>
        <v>0</v>
      </c>
      <c r="KN13" s="307" t="n">
        <f aca="false">KN9</f>
        <v>0</v>
      </c>
      <c r="KO13" s="307" t="n">
        <f aca="false">KO9</f>
        <v>0</v>
      </c>
      <c r="KP13" s="307" t="n">
        <f aca="false">KP9</f>
        <v>0</v>
      </c>
      <c r="KQ13" s="307" t="n">
        <f aca="false">KQ9</f>
        <v>0</v>
      </c>
      <c r="KR13" s="307" t="n">
        <f aca="false">KR9</f>
        <v>0</v>
      </c>
      <c r="KS13" s="307" t="n">
        <f aca="false">KS9</f>
        <v>0</v>
      </c>
      <c r="KT13" s="307" t="n">
        <f aca="false">KT9</f>
        <v>0</v>
      </c>
      <c r="KU13" s="307" t="n">
        <f aca="false">KU9</f>
        <v>0</v>
      </c>
      <c r="KV13" s="307" t="n">
        <f aca="false">KV9</f>
        <v>0</v>
      </c>
      <c r="KW13" s="307" t="n">
        <f aca="false">KW9</f>
        <v>0</v>
      </c>
      <c r="KX13" s="307" t="n">
        <f aca="false">KX9</f>
        <v>0</v>
      </c>
      <c r="KY13" s="307" t="n">
        <f aca="false">KY9</f>
        <v>0</v>
      </c>
      <c r="KZ13" s="307" t="n">
        <f aca="false">KZ9</f>
        <v>0</v>
      </c>
      <c r="LA13" s="307" t="n">
        <f aca="false">LA9</f>
        <v>0</v>
      </c>
      <c r="LB13" s="307" t="n">
        <f aca="false">LB9</f>
        <v>0</v>
      </c>
      <c r="LC13" s="307" t="n">
        <f aca="false">LC9</f>
        <v>0</v>
      </c>
      <c r="LD13" s="307" t="n">
        <f aca="false">LD9</f>
        <v>0</v>
      </c>
      <c r="LE13" s="307" t="n">
        <f aca="false">LE9</f>
        <v>0</v>
      </c>
      <c r="LF13" s="307" t="n">
        <f aca="false">LF9</f>
        <v>0</v>
      </c>
      <c r="LG13" s="307" t="n">
        <f aca="false">LG9</f>
        <v>0</v>
      </c>
      <c r="LH13" s="307" t="n">
        <f aca="false">LH9</f>
        <v>0</v>
      </c>
      <c r="LI13" s="307" t="n">
        <f aca="false">LI9</f>
        <v>0</v>
      </c>
      <c r="LJ13" s="307" t="n">
        <f aca="false">LJ9</f>
        <v>0</v>
      </c>
      <c r="LK13" s="307" t="n">
        <f aca="false">LK9</f>
        <v>0</v>
      </c>
      <c r="LL13" s="307" t="n">
        <f aca="false">LL9</f>
        <v>0</v>
      </c>
      <c r="LM13" s="307" t="n">
        <f aca="false">LM9</f>
        <v>0</v>
      </c>
      <c r="LN13" s="307" t="n">
        <f aca="false">LN9</f>
        <v>0</v>
      </c>
      <c r="LO13" s="307" t="n">
        <f aca="false">LO9</f>
        <v>0</v>
      </c>
      <c r="LP13" s="307" t="n">
        <f aca="false">LP9</f>
        <v>0</v>
      </c>
      <c r="LQ13" s="307" t="n">
        <f aca="false">LQ9</f>
        <v>0</v>
      </c>
      <c r="LR13" s="307" t="n">
        <f aca="false">LR9</f>
        <v>0</v>
      </c>
      <c r="LS13" s="307" t="n">
        <f aca="false">LS9</f>
        <v>0</v>
      </c>
      <c r="LT13" s="307" t="n">
        <f aca="false">LT9</f>
        <v>0</v>
      </c>
      <c r="LU13" s="307" t="n">
        <f aca="false">LU9</f>
        <v>0</v>
      </c>
      <c r="LV13" s="307" t="n">
        <f aca="false">LV9</f>
        <v>0</v>
      </c>
      <c r="LW13" s="307" t="n">
        <f aca="false">LW9</f>
        <v>0</v>
      </c>
      <c r="LX13" s="307" t="n">
        <f aca="false">LX9</f>
        <v>0</v>
      </c>
      <c r="LY13" s="307" t="n">
        <f aca="false">LY9</f>
        <v>0</v>
      </c>
      <c r="LZ13" s="307" t="n">
        <f aca="false">LZ9</f>
        <v>0</v>
      </c>
      <c r="MA13" s="307" t="n">
        <f aca="false">MA9</f>
        <v>0</v>
      </c>
      <c r="MB13" s="307" t="n">
        <f aca="false">MB9</f>
        <v>0</v>
      </c>
      <c r="MC13" s="307" t="n">
        <f aca="false">MC9</f>
        <v>0</v>
      </c>
      <c r="MD13" s="307" t="n">
        <f aca="false">MD9</f>
        <v>0</v>
      </c>
      <c r="ME13" s="307" t="n">
        <f aca="false">ME9</f>
        <v>0</v>
      </c>
      <c r="MF13" s="307" t="n">
        <f aca="false">MF9</f>
        <v>0</v>
      </c>
      <c r="MG13" s="307" t="n">
        <f aca="false">MG9</f>
        <v>0</v>
      </c>
      <c r="MH13" s="307" t="n">
        <f aca="false">MH9</f>
        <v>0</v>
      </c>
      <c r="MI13" s="307" t="n">
        <f aca="false">MI9</f>
        <v>0</v>
      </c>
      <c r="MJ13" s="307" t="n">
        <f aca="false">MJ9</f>
        <v>0</v>
      </c>
      <c r="MK13" s="307" t="n">
        <f aca="false">MK9</f>
        <v>0</v>
      </c>
      <c r="ML13" s="307" t="n">
        <f aca="false">ML9</f>
        <v>0</v>
      </c>
      <c r="MM13" s="307" t="n">
        <f aca="false">MM9</f>
        <v>0</v>
      </c>
      <c r="MN13" s="307" t="n">
        <f aca="false">MN9</f>
        <v>0</v>
      </c>
      <c r="MO13" s="307" t="n">
        <f aca="false">MO9</f>
        <v>0</v>
      </c>
      <c r="MP13" s="307" t="n">
        <f aca="false">MP9</f>
        <v>0</v>
      </c>
      <c r="MQ13" s="307" t="n">
        <f aca="false">MQ9</f>
        <v>0</v>
      </c>
      <c r="MR13" s="307" t="n">
        <f aca="false">MR9</f>
        <v>0</v>
      </c>
      <c r="MS13" s="307" t="n">
        <f aca="false">MS9</f>
        <v>0</v>
      </c>
      <c r="MT13" s="307" t="n">
        <f aca="false">MT9</f>
        <v>0</v>
      </c>
      <c r="MU13" s="307" t="n">
        <f aca="false">MU9</f>
        <v>0</v>
      </c>
      <c r="MV13" s="307" t="n">
        <f aca="false">MV9</f>
        <v>0</v>
      </c>
      <c r="MW13" s="307" t="n">
        <f aca="false">MW9</f>
        <v>0</v>
      </c>
      <c r="MX13" s="307" t="n">
        <f aca="false">MX9</f>
        <v>0</v>
      </c>
      <c r="MY13" s="307" t="n">
        <f aca="false">MY9</f>
        <v>0</v>
      </c>
      <c r="MZ13" s="307" t="n">
        <f aca="false">MZ9</f>
        <v>0</v>
      </c>
      <c r="NA13" s="307" t="n">
        <f aca="false">NA9</f>
        <v>0</v>
      </c>
      <c r="NB13" s="307" t="n">
        <f aca="false">NB9</f>
        <v>0</v>
      </c>
      <c r="NC13" s="307" t="n">
        <f aca="false">NC9</f>
        <v>0</v>
      </c>
      <c r="ND13" s="307" t="n">
        <f aca="false">ND9</f>
        <v>0</v>
      </c>
      <c r="NE13" s="307" t="n">
        <f aca="false">NE9</f>
        <v>0</v>
      </c>
      <c r="NF13" s="307" t="n">
        <f aca="false">NF9</f>
        <v>0</v>
      </c>
      <c r="NG13" s="307" t="n">
        <f aca="false">NG9</f>
        <v>0</v>
      </c>
      <c r="NH13" s="307" t="n">
        <f aca="false">NH9</f>
        <v>0</v>
      </c>
      <c r="NI13" s="307" t="n">
        <f aca="false">NI9</f>
        <v>0</v>
      </c>
      <c r="NJ13" s="307" t="n">
        <f aca="false">NJ9</f>
        <v>0</v>
      </c>
      <c r="NK13" s="307" t="n">
        <f aca="false">NK9</f>
        <v>0</v>
      </c>
      <c r="NL13" s="307" t="n">
        <f aca="false">NL9</f>
        <v>0</v>
      </c>
      <c r="NM13" s="307" t="n">
        <f aca="false">NM9</f>
        <v>0</v>
      </c>
      <c r="NN13" s="307" t="n">
        <f aca="false">NN9</f>
        <v>0</v>
      </c>
      <c r="NO13" s="307" t="n">
        <f aca="false">NO9</f>
        <v>0</v>
      </c>
      <c r="NP13" s="307" t="n">
        <f aca="false">NP9</f>
        <v>0</v>
      </c>
      <c r="NQ13" s="307" t="n">
        <f aca="false">NQ9</f>
        <v>0</v>
      </c>
      <c r="NR13" s="307" t="n">
        <f aca="false">NR9</f>
        <v>0</v>
      </c>
      <c r="NS13" s="307" t="n">
        <f aca="false">NS9</f>
        <v>0</v>
      </c>
      <c r="NT13" s="307" t="n">
        <f aca="false">NT9</f>
        <v>0</v>
      </c>
      <c r="NU13" s="307" t="n">
        <f aca="false">NU9</f>
        <v>0</v>
      </c>
      <c r="NV13" s="307" t="n">
        <f aca="false">NV9</f>
        <v>0</v>
      </c>
      <c r="NW13" s="307" t="n">
        <f aca="false">NW9</f>
        <v>0</v>
      </c>
      <c r="NX13" s="307" t="n">
        <f aca="false">NX9</f>
        <v>0</v>
      </c>
      <c r="NY13" s="307" t="n">
        <f aca="false">NY9</f>
        <v>0</v>
      </c>
      <c r="NZ13" s="307" t="n">
        <f aca="false">NZ9</f>
        <v>0</v>
      </c>
      <c r="OA13" s="307" t="n">
        <f aca="false">OA9</f>
        <v>0</v>
      </c>
      <c r="OB13" s="307" t="n">
        <f aca="false">OB9</f>
        <v>0</v>
      </c>
      <c r="OC13" s="307" t="n">
        <f aca="false">OC9</f>
        <v>0</v>
      </c>
      <c r="OD13" s="307" t="n">
        <f aca="false">OD9</f>
        <v>0</v>
      </c>
      <c r="OE13" s="307" t="n">
        <f aca="false">OE9</f>
        <v>0</v>
      </c>
      <c r="OF13" s="307" t="n">
        <f aca="false">OF9</f>
        <v>0</v>
      </c>
      <c r="OG13" s="307" t="n">
        <f aca="false">OG9</f>
        <v>0</v>
      </c>
      <c r="OH13" s="307" t="n">
        <f aca="false">OH9</f>
        <v>0</v>
      </c>
      <c r="OI13" s="307" t="n">
        <f aca="false">OI9</f>
        <v>0</v>
      </c>
      <c r="OJ13" s="307" t="n">
        <f aca="false">OJ9</f>
        <v>0</v>
      </c>
      <c r="OK13" s="307" t="n">
        <f aca="false">OK9</f>
        <v>0</v>
      </c>
      <c r="OL13" s="307" t="n">
        <f aca="false">OL9</f>
        <v>0</v>
      </c>
      <c r="OM13" s="307" t="n">
        <f aca="false">OM9</f>
        <v>0</v>
      </c>
      <c r="ON13" s="307" t="n">
        <f aca="false">ON9</f>
        <v>0</v>
      </c>
      <c r="OO13" s="307" t="n">
        <f aca="false">OO9</f>
        <v>0</v>
      </c>
      <c r="OP13" s="307" t="n">
        <f aca="false">OP9</f>
        <v>0</v>
      </c>
      <c r="OQ13" s="307" t="n">
        <f aca="false">OQ9</f>
        <v>0</v>
      </c>
      <c r="OR13" s="307" t="n">
        <f aca="false">OR9</f>
        <v>0</v>
      </c>
      <c r="OS13" s="307" t="n">
        <f aca="false">OS9</f>
        <v>0</v>
      </c>
      <c r="OT13" s="307" t="n">
        <f aca="false">OT9</f>
        <v>0</v>
      </c>
      <c r="OU13" s="307" t="n">
        <f aca="false">OU9</f>
        <v>0</v>
      </c>
      <c r="OV13" s="307" t="n">
        <f aca="false">OV9</f>
        <v>0</v>
      </c>
      <c r="OW13" s="307" t="n">
        <f aca="false">OW9</f>
        <v>0</v>
      </c>
      <c r="OX13" s="307" t="n">
        <f aca="false">OX9</f>
        <v>0</v>
      </c>
      <c r="OY13" s="307" t="n">
        <f aca="false">OY9</f>
        <v>0</v>
      </c>
      <c r="OZ13" s="307" t="n">
        <f aca="false">OZ9</f>
        <v>0</v>
      </c>
      <c r="PA13" s="307" t="n">
        <f aca="false">PA9</f>
        <v>0</v>
      </c>
      <c r="PB13" s="307" t="n">
        <f aca="false">PB9</f>
        <v>0</v>
      </c>
      <c r="PC13" s="307" t="n">
        <f aca="false">PC9</f>
        <v>0</v>
      </c>
      <c r="PD13" s="307" t="n">
        <f aca="false">PD9</f>
        <v>0</v>
      </c>
      <c r="PE13" s="307" t="n">
        <f aca="false">PE9</f>
        <v>0</v>
      </c>
      <c r="PF13" s="307" t="n">
        <f aca="false">PF9</f>
        <v>0</v>
      </c>
      <c r="PG13" s="307" t="n">
        <f aca="false">PG9</f>
        <v>0</v>
      </c>
      <c r="PH13" s="307" t="n">
        <f aca="false">PH9</f>
        <v>0</v>
      </c>
      <c r="PI13" s="307" t="n">
        <f aca="false">PI9</f>
        <v>0</v>
      </c>
      <c r="PJ13" s="307" t="n">
        <f aca="false">PJ9</f>
        <v>0</v>
      </c>
      <c r="PK13" s="307" t="n">
        <f aca="false">PK9</f>
        <v>0</v>
      </c>
      <c r="PL13" s="307" t="n">
        <f aca="false">PL9</f>
        <v>0</v>
      </c>
      <c r="PM13" s="307" t="n">
        <f aca="false">PM9</f>
        <v>0</v>
      </c>
      <c r="PN13" s="307" t="n">
        <f aca="false">PN9</f>
        <v>0</v>
      </c>
      <c r="PO13" s="307" t="n">
        <f aca="false">PO9</f>
        <v>0</v>
      </c>
      <c r="PP13" s="307" t="n">
        <f aca="false">PP9</f>
        <v>0</v>
      </c>
      <c r="PQ13" s="307" t="n">
        <f aca="false">PQ9</f>
        <v>0</v>
      </c>
      <c r="PR13" s="307" t="n">
        <f aca="false">PR9</f>
        <v>0</v>
      </c>
      <c r="PS13" s="307" t="n">
        <f aca="false">PS9</f>
        <v>0</v>
      </c>
      <c r="PT13" s="307" t="n">
        <f aca="false">PT9</f>
        <v>0</v>
      </c>
      <c r="PU13" s="307" t="n">
        <f aca="false">PU9</f>
        <v>0</v>
      </c>
      <c r="PV13" s="307" t="n">
        <f aca="false">PV9</f>
        <v>0</v>
      </c>
      <c r="PW13" s="307" t="n">
        <f aca="false">PW9</f>
        <v>0</v>
      </c>
      <c r="PX13" s="307" t="n">
        <f aca="false">PX9</f>
        <v>0</v>
      </c>
      <c r="PY13" s="307" t="n">
        <f aca="false">PY9</f>
        <v>0</v>
      </c>
      <c r="PZ13" s="307" t="n">
        <f aca="false">PZ9</f>
        <v>0</v>
      </c>
      <c r="QA13" s="307" t="n">
        <f aca="false">QA9</f>
        <v>0</v>
      </c>
      <c r="QB13" s="307" t="n">
        <f aca="false">QB9</f>
        <v>0</v>
      </c>
      <c r="QC13" s="307" t="n">
        <f aca="false">QC9</f>
        <v>0</v>
      </c>
      <c r="QD13" s="307" t="n">
        <f aca="false">QD9</f>
        <v>0</v>
      </c>
      <c r="QE13" s="307" t="n">
        <f aca="false">QE9</f>
        <v>0</v>
      </c>
      <c r="QF13" s="307" t="n">
        <f aca="false">QF9</f>
        <v>0</v>
      </c>
      <c r="QG13" s="307" t="n">
        <f aca="false">QG9</f>
        <v>0</v>
      </c>
      <c r="QH13" s="307" t="n">
        <f aca="false">QH9</f>
        <v>0</v>
      </c>
      <c r="QI13" s="307" t="n">
        <f aca="false">QI9</f>
        <v>0</v>
      </c>
      <c r="QJ13" s="307" t="n">
        <f aca="false">QJ9</f>
        <v>0</v>
      </c>
      <c r="QK13" s="307" t="n">
        <f aca="false">QK9</f>
        <v>0</v>
      </c>
      <c r="QL13" s="307" t="n">
        <f aca="false">QL9</f>
        <v>0</v>
      </c>
      <c r="QM13" s="307" t="n">
        <f aca="false">QM9</f>
        <v>0</v>
      </c>
      <c r="QN13" s="307" t="n">
        <f aca="false">QN9</f>
        <v>0</v>
      </c>
      <c r="QO13" s="307" t="n">
        <f aca="false">QO9</f>
        <v>0</v>
      </c>
      <c r="QP13" s="307" t="n">
        <f aca="false">QP9</f>
        <v>0</v>
      </c>
      <c r="QQ13" s="307" t="n">
        <f aca="false">QQ9</f>
        <v>0</v>
      </c>
      <c r="QR13" s="307" t="n">
        <f aca="false">QR9</f>
        <v>0</v>
      </c>
      <c r="QS13" s="307" t="n">
        <f aca="false">QS9</f>
        <v>0</v>
      </c>
      <c r="QT13" s="307" t="n">
        <f aca="false">QT9</f>
        <v>0</v>
      </c>
      <c r="QU13" s="307" t="n">
        <f aca="false">QU9</f>
        <v>0</v>
      </c>
      <c r="QV13" s="307" t="n">
        <f aca="false">QV9</f>
        <v>0</v>
      </c>
      <c r="QW13" s="307" t="n">
        <f aca="false">QW9</f>
        <v>0</v>
      </c>
      <c r="QX13" s="307" t="n">
        <f aca="false">QX9</f>
        <v>0</v>
      </c>
      <c r="QY13" s="307" t="n">
        <f aca="false">QY9</f>
        <v>0</v>
      </c>
      <c r="QZ13" s="307" t="n">
        <f aca="false">QZ9</f>
        <v>0</v>
      </c>
      <c r="RA13" s="307" t="n">
        <f aca="false">RA9</f>
        <v>0</v>
      </c>
      <c r="RB13" s="307" t="n">
        <f aca="false">RB9</f>
        <v>0</v>
      </c>
      <c r="RC13" s="307" t="n">
        <f aca="false">RC9</f>
        <v>0</v>
      </c>
      <c r="RD13" s="307" t="n">
        <f aca="false">RD9</f>
        <v>0</v>
      </c>
      <c r="RE13" s="307" t="n">
        <f aca="false">RE9</f>
        <v>0</v>
      </c>
      <c r="RF13" s="307" t="n">
        <f aca="false">RF9</f>
        <v>0</v>
      </c>
      <c r="RG13" s="307" t="n">
        <f aca="false">RG9</f>
        <v>0</v>
      </c>
      <c r="RH13" s="307" t="n">
        <f aca="false">RH9</f>
        <v>0</v>
      </c>
    </row>
    <row r="14" customFormat="false" ht="15.75" hidden="false" customHeight="true" outlineLevel="0" collapsed="false">
      <c r="A14" s="44"/>
      <c r="B14" s="290"/>
      <c r="C14" s="204"/>
      <c r="D14" s="290"/>
      <c r="E14" s="206"/>
      <c r="F14" s="18"/>
      <c r="G14" s="202"/>
      <c r="H14" s="309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</row>
    <row r="15" customFormat="false" ht="15.75" hidden="false" customHeight="true" outlineLevel="0" collapsed="false">
      <c r="A15" s="44"/>
      <c r="B15" s="199" t="s">
        <v>271</v>
      </c>
      <c r="C15" s="199"/>
      <c r="D15" s="199"/>
      <c r="E15" s="199"/>
      <c r="F15" s="200"/>
      <c r="G15" s="198"/>
      <c r="H15" s="310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02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1"/>
      <c r="IP15" s="231"/>
      <c r="IQ15" s="231"/>
      <c r="IR15" s="231"/>
      <c r="IS15" s="231"/>
      <c r="IT15" s="231"/>
      <c r="IU15" s="231"/>
      <c r="IV15" s="231"/>
      <c r="IW15" s="231"/>
      <c r="IX15" s="231"/>
      <c r="IY15" s="231"/>
      <c r="IZ15" s="231"/>
      <c r="JA15" s="231"/>
      <c r="JB15" s="231"/>
      <c r="JC15" s="231"/>
      <c r="JD15" s="231"/>
      <c r="JE15" s="231"/>
      <c r="JF15" s="231"/>
      <c r="JG15" s="231"/>
      <c r="JH15" s="231"/>
      <c r="JI15" s="231"/>
      <c r="JJ15" s="231"/>
      <c r="JK15" s="231"/>
      <c r="JL15" s="231"/>
      <c r="JM15" s="231"/>
      <c r="JN15" s="231"/>
      <c r="JO15" s="231"/>
      <c r="JP15" s="231"/>
      <c r="JQ15" s="231"/>
      <c r="JR15" s="231"/>
      <c r="JS15" s="231"/>
      <c r="JT15" s="231"/>
      <c r="JU15" s="231"/>
      <c r="JV15" s="231"/>
      <c r="JW15" s="231"/>
      <c r="JX15" s="231"/>
      <c r="JY15" s="231"/>
      <c r="JZ15" s="231"/>
      <c r="KA15" s="231"/>
      <c r="KB15" s="231"/>
      <c r="KC15" s="231"/>
      <c r="KD15" s="231"/>
      <c r="KE15" s="231"/>
      <c r="KF15" s="231"/>
      <c r="KG15" s="231"/>
      <c r="KH15" s="231"/>
      <c r="KI15" s="231"/>
      <c r="KJ15" s="231"/>
      <c r="KK15" s="231"/>
      <c r="KL15" s="231"/>
      <c r="KM15" s="231"/>
      <c r="KN15" s="231"/>
      <c r="KO15" s="231"/>
      <c r="KP15" s="231"/>
      <c r="KQ15" s="231"/>
      <c r="KR15" s="231"/>
      <c r="KS15" s="231"/>
      <c r="KT15" s="231"/>
      <c r="KU15" s="231"/>
      <c r="KV15" s="231"/>
      <c r="KW15" s="231"/>
      <c r="KX15" s="231"/>
      <c r="KY15" s="231"/>
      <c r="KZ15" s="231"/>
      <c r="LA15" s="231"/>
      <c r="LB15" s="231"/>
      <c r="LC15" s="231"/>
      <c r="LD15" s="231"/>
      <c r="LE15" s="231"/>
      <c r="LF15" s="231"/>
      <c r="LG15" s="231"/>
      <c r="LH15" s="231"/>
      <c r="LI15" s="231"/>
      <c r="LJ15" s="231"/>
      <c r="LK15" s="231"/>
      <c r="LL15" s="231"/>
      <c r="LM15" s="231"/>
      <c r="LN15" s="231"/>
      <c r="LO15" s="231"/>
      <c r="LP15" s="231"/>
      <c r="LQ15" s="231"/>
      <c r="LR15" s="231"/>
      <c r="LS15" s="231"/>
      <c r="LT15" s="231"/>
      <c r="LU15" s="231"/>
      <c r="LV15" s="231"/>
      <c r="LW15" s="231"/>
      <c r="LX15" s="231"/>
      <c r="LY15" s="231"/>
      <c r="LZ15" s="231"/>
      <c r="MA15" s="231"/>
      <c r="MB15" s="231"/>
      <c r="MC15" s="231"/>
      <c r="MD15" s="231"/>
      <c r="ME15" s="231"/>
      <c r="MF15" s="231"/>
      <c r="MG15" s="231"/>
      <c r="MH15" s="231"/>
      <c r="MI15" s="231"/>
      <c r="MJ15" s="231"/>
      <c r="MK15" s="231"/>
      <c r="ML15" s="231"/>
      <c r="MM15" s="231"/>
      <c r="MN15" s="231"/>
      <c r="MO15" s="231"/>
      <c r="MP15" s="231"/>
      <c r="MQ15" s="231"/>
      <c r="MR15" s="231"/>
      <c r="MS15" s="231"/>
      <c r="MT15" s="231"/>
      <c r="MU15" s="231"/>
      <c r="MV15" s="231"/>
      <c r="MW15" s="231"/>
      <c r="MX15" s="231"/>
      <c r="MY15" s="231"/>
      <c r="MZ15" s="231"/>
      <c r="NA15" s="231"/>
      <c r="NB15" s="231"/>
      <c r="NC15" s="231"/>
      <c r="ND15" s="231"/>
      <c r="NE15" s="231"/>
      <c r="NF15" s="231"/>
      <c r="NG15" s="231"/>
      <c r="NH15" s="231"/>
      <c r="NI15" s="231"/>
      <c r="NJ15" s="231"/>
      <c r="NK15" s="231"/>
      <c r="NL15" s="231"/>
      <c r="NM15" s="231"/>
      <c r="NN15" s="231"/>
      <c r="NO15" s="231"/>
      <c r="NP15" s="231"/>
      <c r="NQ15" s="231"/>
      <c r="NR15" s="231"/>
      <c r="NS15" s="231"/>
      <c r="NT15" s="231"/>
      <c r="NU15" s="231"/>
      <c r="NV15" s="231"/>
      <c r="NW15" s="231"/>
      <c r="NX15" s="231"/>
      <c r="NY15" s="231"/>
      <c r="NZ15" s="231"/>
      <c r="OA15" s="231"/>
      <c r="OB15" s="231"/>
      <c r="OC15" s="231"/>
      <c r="OD15" s="231"/>
      <c r="OE15" s="231"/>
      <c r="OF15" s="231"/>
      <c r="OG15" s="231"/>
      <c r="OH15" s="231"/>
      <c r="OI15" s="231"/>
      <c r="OJ15" s="231"/>
      <c r="OK15" s="231"/>
      <c r="OL15" s="231"/>
      <c r="OM15" s="231"/>
      <c r="ON15" s="231"/>
      <c r="OO15" s="231"/>
      <c r="OP15" s="231"/>
      <c r="OQ15" s="231"/>
      <c r="OR15" s="231"/>
      <c r="OS15" s="231"/>
      <c r="OT15" s="231"/>
      <c r="OU15" s="231"/>
      <c r="OV15" s="231"/>
      <c r="OW15" s="231"/>
      <c r="OX15" s="231"/>
      <c r="OY15" s="231"/>
      <c r="OZ15" s="231"/>
      <c r="PA15" s="231"/>
      <c r="PB15" s="231"/>
      <c r="PC15" s="231"/>
      <c r="PD15" s="231"/>
      <c r="PE15" s="231"/>
      <c r="PF15" s="231"/>
      <c r="PG15" s="231"/>
      <c r="PH15" s="231"/>
      <c r="PI15" s="231"/>
      <c r="PJ15" s="231"/>
      <c r="PK15" s="231"/>
      <c r="PL15" s="231"/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1"/>
      <c r="QL15" s="231"/>
      <c r="QM15" s="231"/>
      <c r="QN15" s="231"/>
      <c r="QO15" s="231"/>
      <c r="QP15" s="231"/>
      <c r="QQ15" s="231"/>
      <c r="QR15" s="231"/>
      <c r="QS15" s="231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</row>
    <row r="16" customFormat="false" ht="15.75" hidden="false" customHeight="true" outlineLevel="0" collapsed="false">
      <c r="A16" s="44"/>
      <c r="B16" s="299" t="s">
        <v>272</v>
      </c>
      <c r="C16" s="311"/>
      <c r="D16" s="312" t="n">
        <f aca="false">SUM(H16:AQ16)</f>
        <v>122680400.45958</v>
      </c>
      <c r="E16" s="313"/>
      <c r="F16" s="313"/>
      <c r="G16" s="314"/>
      <c r="H16" s="315" t="n">
        <f aca="false">IF('Painel  de Controle'!$E$30="Sim",(BP!G9)  * 'Premissas Financeiras'!I62,0)</f>
        <v>0</v>
      </c>
      <c r="I16" s="315" t="n">
        <f aca="false">IF('Painel  de Controle'!$E$30="Sim",(BP!H9)  * 'Premissas Financeiras'!J62,0)</f>
        <v>-198375.0942</v>
      </c>
      <c r="J16" s="315" t="n">
        <f aca="false">IF('Painel  de Controle'!$E$30="Sim",(BP!I9)  * 'Premissas Financeiras'!K62,0)</f>
        <v>0</v>
      </c>
      <c r="K16" s="315" t="n">
        <f aca="false">IF('Painel  de Controle'!$E$30="Sim",(BP!J9)  * 'Premissas Financeiras'!L62,0)</f>
        <v>0</v>
      </c>
      <c r="L16" s="315" t="n">
        <f aca="false">IF('Painel  de Controle'!$E$30="Sim",(BP!K9)  * 'Premissas Financeiras'!M62,0)</f>
        <v>0</v>
      </c>
      <c r="M16" s="315" t="n">
        <f aca="false">IF('Painel  de Controle'!$E$30="Sim",(BP!L9)  * 'Premissas Financeiras'!N62,0)</f>
        <v>2033149.61</v>
      </c>
      <c r="N16" s="315" t="n">
        <f aca="false">IF('Painel  de Controle'!$E$30="Sim",(BP!M9)  * 'Premissas Financeiras'!O62,0)</f>
        <v>2944119.627</v>
      </c>
      <c r="O16" s="315" t="n">
        <f aca="false">IF('Painel  de Controle'!$E$30="Sim",(BP!N9)  * 'Premissas Financeiras'!P62,0)</f>
        <v>2726412.026</v>
      </c>
      <c r="P16" s="315" t="n">
        <f aca="false">IF('Painel  de Controle'!$E$30="Sim",(BP!O9)  * 'Premissas Financeiras'!Q62,0)</f>
        <v>2151716.702</v>
      </c>
      <c r="Q16" s="315" t="n">
        <f aca="false">IF('Painel  de Controle'!$E$30="Sim",(BP!P9)  * 'Premissas Financeiras'!R62,0)</f>
        <v>1586564.333</v>
      </c>
      <c r="R16" s="315" t="n">
        <f aca="false">IF('Painel  de Controle'!$E$30="Sim",(BP!Q9)  * 'Premissas Financeiras'!S62,0)</f>
        <v>1023572.348</v>
      </c>
      <c r="S16" s="315" t="n">
        <f aca="false">IF('Painel  de Controle'!$E$30="Sim",(BP!R9)  * 'Premissas Financeiras'!T62,0)</f>
        <v>384641.0574</v>
      </c>
      <c r="T16" s="315" t="n">
        <f aca="false">IF('Painel  de Controle'!$E$30="Sim",(BP!S9)  * 'Premissas Financeiras'!U62,0)</f>
        <v>-37016.22742</v>
      </c>
      <c r="U16" s="315" t="n">
        <f aca="false">IF('Painel  de Controle'!$E$30="Sim",(BP!T9)  * 'Premissas Financeiras'!V62,0)</f>
        <v>-370750.2644</v>
      </c>
      <c r="V16" s="315" t="n">
        <f aca="false">IF('Painel  de Controle'!$E$30="Sim",(BP!U9)  * 'Premissas Financeiras'!W62,0)</f>
        <v>-279935.4188</v>
      </c>
      <c r="W16" s="315" t="n">
        <f aca="false">IF('Painel  de Controle'!$E$30="Sim",(BP!V9)  * 'Premissas Financeiras'!X62,0)</f>
        <v>898640.2976</v>
      </c>
      <c r="X16" s="315" t="n">
        <f aca="false">IF('Painel  de Controle'!$E$30="Sim",(BP!W9)  * 'Premissas Financeiras'!Y62,0)</f>
        <v>1802761.586</v>
      </c>
      <c r="Y16" s="315" t="n">
        <f aca="false">IF('Painel  de Controle'!$E$30="Sim",(BP!X9)  * 'Premissas Financeiras'!Z62,0)</f>
        <v>776315.2634</v>
      </c>
      <c r="Z16" s="315" t="n">
        <f aca="false">IF('Painel  de Controle'!$E$30="Sim",(BP!Y9)  * 'Premissas Financeiras'!AA62,0)</f>
        <v>1096187.378</v>
      </c>
      <c r="AA16" s="315" t="n">
        <f aca="false">IF('Painel  de Controle'!$E$30="Sim",(BP!Z9)  * 'Premissas Financeiras'!AB62,0)</f>
        <v>1780352.303</v>
      </c>
      <c r="AB16" s="315" t="n">
        <f aca="false">IF('Painel  de Controle'!$E$30="Sim",(BP!AA9)  * 'Premissas Financeiras'!AC62,0)</f>
        <v>2433538.019</v>
      </c>
      <c r="AC16" s="315" t="n">
        <f aca="false">IF('Painel  de Controle'!$E$30="Sim",(BP!AB9)  * 'Premissas Financeiras'!AD62,0)</f>
        <v>3074653.167</v>
      </c>
      <c r="AD16" s="315" t="n">
        <f aca="false">IF('Painel  de Controle'!$E$30="Sim",(BP!AC9)  * 'Premissas Financeiras'!AE62,0)</f>
        <v>3717504.678</v>
      </c>
      <c r="AE16" s="315" t="n">
        <f aca="false">IF('Painel  de Controle'!$E$30="Sim",(BP!AD9)  * 'Premissas Financeiras'!AF62,0)</f>
        <v>4361946.119</v>
      </c>
      <c r="AF16" s="315" t="n">
        <f aca="false">IF('Painel  de Controle'!$E$30="Sim",(BP!AE9)  * 'Premissas Financeiras'!AG62,0)</f>
        <v>5007515.148</v>
      </c>
      <c r="AG16" s="315" t="n">
        <f aca="false">IF('Painel  de Controle'!$E$30="Sim",(BP!AF9)  * 'Premissas Financeiras'!AH62,0)</f>
        <v>5654202.532</v>
      </c>
      <c r="AH16" s="315" t="n">
        <f aca="false">IF('Painel  de Controle'!$E$30="Sim",(BP!AG9)  * 'Premissas Financeiras'!AI62,0)</f>
        <v>6302025.316</v>
      </c>
      <c r="AI16" s="315" t="n">
        <f aca="false">IF('Painel  de Controle'!$E$30="Sim",(BP!AH9)  * 'Premissas Financeiras'!AJ62,0)</f>
        <v>6950986.39</v>
      </c>
      <c r="AJ16" s="315" t="n">
        <f aca="false">IF('Painel  de Controle'!$E$30="Sim",(BP!AI9)  * 'Premissas Financeiras'!AK62,0)</f>
        <v>7443977.398</v>
      </c>
      <c r="AK16" s="315" t="n">
        <f aca="false">IF('Painel  de Controle'!$E$30="Sim",(BP!AJ9)  * 'Premissas Financeiras'!AL62,0)</f>
        <v>7862992.507</v>
      </c>
      <c r="AL16" s="315" t="n">
        <f aca="false">IF('Painel  de Controle'!$E$30="Sim",(BP!AK9)  * 'Premissas Financeiras'!AM62,0)</f>
        <v>7779500.25</v>
      </c>
      <c r="AM16" s="315" t="n">
        <f aca="false">IF('Painel  de Controle'!$E$30="Sim",(BP!AL9)  * 'Premissas Financeiras'!AN62,0)</f>
        <v>7652151.778</v>
      </c>
      <c r="AN16" s="315" t="n">
        <f aca="false">IF('Painel  de Controle'!$E$30="Sim",(BP!AM9)  * 'Premissas Financeiras'!AO62,0)</f>
        <v>7665607.403</v>
      </c>
      <c r="AO16" s="315" t="n">
        <f aca="false">IF('Painel  de Controle'!$E$30="Sim",(BP!AN9)  * 'Premissas Financeiras'!AP62,0)</f>
        <v>7685748.617</v>
      </c>
      <c r="AP16" s="315" t="n">
        <f aca="false">IF('Painel  de Controle'!$E$30="Sim",(BP!AO9)  * 'Premissas Financeiras'!AQ62,0)</f>
        <v>7701195.891</v>
      </c>
      <c r="AQ16" s="315" t="n">
        <f aca="false">IF('Painel  de Controle'!$E$30="Sim",(BP!AP9)  * 'Premissas Financeiras'!AR62,0)</f>
        <v>13068499.72</v>
      </c>
      <c r="AR16" s="300"/>
      <c r="AS16" s="215" t="n">
        <f aca="false">H16 / 12</f>
        <v>0</v>
      </c>
      <c r="AT16" s="215" t="n">
        <f aca="false">I16 / 12</f>
        <v>-16531.25785</v>
      </c>
      <c r="AU16" s="215" t="n">
        <f aca="false">J16 / 12</f>
        <v>0</v>
      </c>
      <c r="AV16" s="215" t="n">
        <f aca="false">K16 / 12</f>
        <v>0</v>
      </c>
      <c r="AW16" s="215" t="n">
        <f aca="false">L16 / 12</f>
        <v>0</v>
      </c>
      <c r="AX16" s="215" t="n">
        <f aca="false">M16 / 12</f>
        <v>169429.134166667</v>
      </c>
      <c r="AY16" s="215" t="n">
        <f aca="false">N16 / 12</f>
        <v>245343.30225</v>
      </c>
      <c r="AZ16" s="215" t="n">
        <f aca="false">O16 / 12</f>
        <v>227201.002166667</v>
      </c>
      <c r="BA16" s="215" t="n">
        <f aca="false">P16 / 12</f>
        <v>179309.725166667</v>
      </c>
      <c r="BB16" s="215" t="n">
        <f aca="false">Q16 / 12</f>
        <v>132213.694416667</v>
      </c>
      <c r="BC16" s="215" t="n">
        <f aca="false">R16 / 12</f>
        <v>85297.6956666667</v>
      </c>
      <c r="BD16" s="215" t="n">
        <f aca="false">S16 / 12</f>
        <v>32053.42145</v>
      </c>
      <c r="BE16" s="215" t="n">
        <f aca="false">T16 / 12</f>
        <v>-3084.68561833333</v>
      </c>
      <c r="BF16" s="215" t="n">
        <f aca="false">U16 / 12</f>
        <v>-30895.8553666667</v>
      </c>
      <c r="BG16" s="215" t="n">
        <f aca="false">V16 / 12</f>
        <v>-23327.9515666667</v>
      </c>
      <c r="BH16" s="215" t="n">
        <f aca="false">W16 / 12</f>
        <v>74886.6914666667</v>
      </c>
      <c r="BI16" s="215" t="n">
        <f aca="false">X16 / 12</f>
        <v>150230.132166667</v>
      </c>
      <c r="BJ16" s="215" t="n">
        <f aca="false">Y16 / 12</f>
        <v>64692.9386166667</v>
      </c>
      <c r="BK16" s="215" t="n">
        <f aca="false">Z16 / 12</f>
        <v>91348.9481666667</v>
      </c>
      <c r="BL16" s="215" t="n">
        <f aca="false">AA16 / 12</f>
        <v>148362.691916667</v>
      </c>
      <c r="BM16" s="215" t="n">
        <f aca="false">AB16 / 12</f>
        <v>202794.834916667</v>
      </c>
      <c r="BN16" s="215" t="n">
        <f aca="false">AC16 / 12</f>
        <v>256221.09725</v>
      </c>
      <c r="BO16" s="215" t="n">
        <f aca="false">AD16 / 12</f>
        <v>309792.0565</v>
      </c>
      <c r="BP16" s="215" t="n">
        <f aca="false">AE16 / 12</f>
        <v>363495.509916667</v>
      </c>
      <c r="BQ16" s="215" t="n">
        <f aca="false">AF16 / 12</f>
        <v>417292.929</v>
      </c>
      <c r="BR16" s="215" t="n">
        <f aca="false">AG16 / 12</f>
        <v>471183.544333333</v>
      </c>
      <c r="BS16" s="215" t="n">
        <f aca="false">AH16 / 12</f>
        <v>525168.776333333</v>
      </c>
      <c r="BT16" s="215" t="n">
        <f aca="false">AI16 / 12</f>
        <v>579248.865833333</v>
      </c>
      <c r="BU16" s="215" t="n">
        <f aca="false">AJ16 / 12</f>
        <v>620331.449833333</v>
      </c>
      <c r="BV16" s="215" t="n">
        <f aca="false">AK16 / 12</f>
        <v>655249.375583333</v>
      </c>
      <c r="BW16" s="215" t="n">
        <f aca="false">AL16 / 12</f>
        <v>648291.6875</v>
      </c>
      <c r="BX16" s="215" t="n">
        <f aca="false">AM16 / 12</f>
        <v>637679.314833333</v>
      </c>
      <c r="BY16" s="215" t="n">
        <f aca="false">AN16 / 12</f>
        <v>638800.616916667</v>
      </c>
      <c r="BZ16" s="215" t="n">
        <f aca="false">AO16 / 12</f>
        <v>640479.051416667</v>
      </c>
      <c r="CA16" s="215" t="n">
        <f aca="false">AP16 / 12</f>
        <v>641766.32425</v>
      </c>
      <c r="CB16" s="215" t="n">
        <f aca="false">AQ16 / 12</f>
        <v>1089041.64333333</v>
      </c>
      <c r="CC16" s="215" t="n">
        <f aca="false">AR16 / 12</f>
        <v>0</v>
      </c>
      <c r="CD16" s="215" t="n">
        <f aca="false">AS16 / 12</f>
        <v>0</v>
      </c>
      <c r="CE16" s="215" t="n">
        <f aca="false">AT16 / 12</f>
        <v>-1377.60482083333</v>
      </c>
      <c r="CF16" s="215" t="n">
        <f aca="false">AU16 / 12</f>
        <v>0</v>
      </c>
      <c r="CG16" s="215" t="n">
        <f aca="false">AV16 / 12</f>
        <v>0</v>
      </c>
      <c r="CH16" s="215" t="n">
        <f aca="false">AW16 / 12</f>
        <v>0</v>
      </c>
      <c r="CI16" s="215" t="n">
        <f aca="false">AX16 / 12</f>
        <v>14119.0945138889</v>
      </c>
      <c r="CJ16" s="215" t="n">
        <f aca="false">AY16 / 12</f>
        <v>20445.2751875</v>
      </c>
      <c r="CK16" s="215" t="n">
        <f aca="false">AZ16 / 12</f>
        <v>18933.4168472222</v>
      </c>
      <c r="CL16" s="215" t="n">
        <f aca="false">BA16 / 12</f>
        <v>14942.4770972222</v>
      </c>
      <c r="CM16" s="215" t="n">
        <f aca="false">BB16 / 12</f>
        <v>11017.8078680556</v>
      </c>
      <c r="CN16" s="215" t="n">
        <f aca="false">BC16 / 12</f>
        <v>7108.14130555556</v>
      </c>
      <c r="CO16" s="215" t="n">
        <f aca="false">BD16 / 12</f>
        <v>2671.11845416667</v>
      </c>
      <c r="CP16" s="215" t="n">
        <f aca="false">BE16 / 12</f>
        <v>-257.057134861111</v>
      </c>
      <c r="CQ16" s="215" t="n">
        <f aca="false">BF16 / 12</f>
        <v>-2574.65461388889</v>
      </c>
      <c r="CR16" s="215" t="n">
        <f aca="false">BG16 / 12</f>
        <v>-1943.99596388889</v>
      </c>
      <c r="CS16" s="215" t="n">
        <f aca="false">BH16 / 12</f>
        <v>6240.55762222222</v>
      </c>
      <c r="CT16" s="215" t="n">
        <f aca="false">BI16 / 12</f>
        <v>12519.1776805556</v>
      </c>
      <c r="CU16" s="215" t="n">
        <f aca="false">BJ16 / 12</f>
        <v>5391.07821805556</v>
      </c>
      <c r="CV16" s="215" t="n">
        <f aca="false">BK16 / 12</f>
        <v>7612.41234722222</v>
      </c>
      <c r="CW16" s="215" t="n">
        <f aca="false">BL16 / 12</f>
        <v>12363.5576597222</v>
      </c>
      <c r="CX16" s="215" t="n">
        <f aca="false">BM16 / 12</f>
        <v>16899.5695763889</v>
      </c>
      <c r="CY16" s="215" t="n">
        <f aca="false">BN16 / 12</f>
        <v>21351.7581041667</v>
      </c>
      <c r="CZ16" s="215" t="n">
        <f aca="false">BO16 / 12</f>
        <v>25816.0047083333</v>
      </c>
      <c r="DA16" s="215" t="n">
        <f aca="false">BP16 / 12</f>
        <v>30291.2924930556</v>
      </c>
      <c r="DB16" s="215" t="n">
        <f aca="false">BQ16 / 12</f>
        <v>34774.41075</v>
      </c>
      <c r="DC16" s="215" t="n">
        <f aca="false">BR16 / 12</f>
        <v>39265.2953611111</v>
      </c>
      <c r="DD16" s="215" t="n">
        <f aca="false">BS16 / 12</f>
        <v>43764.0646944444</v>
      </c>
      <c r="DE16" s="215" t="n">
        <f aca="false">BT16 / 12</f>
        <v>48270.7388194444</v>
      </c>
      <c r="DF16" s="215" t="n">
        <f aca="false">BU16 / 12</f>
        <v>51694.2874861111</v>
      </c>
      <c r="DG16" s="215" t="n">
        <f aca="false">BV16 / 12</f>
        <v>54604.1146319444</v>
      </c>
      <c r="DH16" s="215" t="n">
        <f aca="false">BW16 / 12</f>
        <v>54024.3072916667</v>
      </c>
      <c r="DI16" s="215" t="n">
        <f aca="false">BX16 / 12</f>
        <v>53139.9429027778</v>
      </c>
      <c r="DJ16" s="215" t="n">
        <f aca="false">BY16 / 12</f>
        <v>53233.3847430556</v>
      </c>
      <c r="DK16" s="215" t="n">
        <f aca="false">BZ16 / 12</f>
        <v>53373.2542847222</v>
      </c>
      <c r="DL16" s="215" t="n">
        <f aca="false">CA16 / 12</f>
        <v>53480.5270208333</v>
      </c>
      <c r="DM16" s="215" t="n">
        <f aca="false">CB16 / 12</f>
        <v>90753.4702777778</v>
      </c>
      <c r="DN16" s="215" t="n">
        <f aca="false">CC16 / 12</f>
        <v>0</v>
      </c>
      <c r="DO16" s="215" t="n">
        <f aca="false">CD16 / 12</f>
        <v>0</v>
      </c>
      <c r="DP16" s="215" t="n">
        <f aca="false">CE16 / 12</f>
        <v>-114.800401736111</v>
      </c>
      <c r="DQ16" s="215" t="n">
        <f aca="false">CF16 / 12</f>
        <v>0</v>
      </c>
      <c r="DR16" s="215" t="n">
        <f aca="false">CG16 / 12</f>
        <v>0</v>
      </c>
      <c r="DS16" s="215" t="n">
        <f aca="false">CH16 / 12</f>
        <v>0</v>
      </c>
      <c r="DT16" s="215" t="n">
        <f aca="false">CI16 / 12</f>
        <v>1176.59120949074</v>
      </c>
      <c r="DU16" s="215" t="n">
        <f aca="false">CJ16 / 12</f>
        <v>1703.77293229167</v>
      </c>
      <c r="DV16" s="215" t="n">
        <f aca="false">CK16 / 12</f>
        <v>1577.78473726852</v>
      </c>
      <c r="DW16" s="215" t="n">
        <f aca="false">CL16 / 12</f>
        <v>1245.20642476852</v>
      </c>
      <c r="DX16" s="215" t="n">
        <f aca="false">CM16 / 12</f>
        <v>918.150655671296</v>
      </c>
      <c r="DY16" s="215" t="n">
        <f aca="false">CN16 / 12</f>
        <v>592.345108796296</v>
      </c>
      <c r="DZ16" s="215" t="n">
        <f aca="false">CO16 / 12</f>
        <v>222.593204513889</v>
      </c>
      <c r="EA16" s="215" t="n">
        <f aca="false">CP16 / 12</f>
        <v>-21.4214279050926</v>
      </c>
      <c r="EB16" s="215" t="n">
        <f aca="false">CQ16 / 12</f>
        <v>-214.554551157407</v>
      </c>
      <c r="EC16" s="215" t="n">
        <f aca="false">CR16 / 12</f>
        <v>-161.999663657407</v>
      </c>
      <c r="ED16" s="215" t="n">
        <f aca="false">CS16 / 12</f>
        <v>520.046468518519</v>
      </c>
      <c r="EE16" s="215" t="n">
        <f aca="false">CT16 / 12</f>
        <v>1043.26480671296</v>
      </c>
      <c r="EF16" s="215" t="n">
        <f aca="false">CU16 / 12</f>
        <v>449.256518171296</v>
      </c>
      <c r="EG16" s="215" t="n">
        <f aca="false">CV16 / 12</f>
        <v>634.367695601852</v>
      </c>
      <c r="EH16" s="215" t="n">
        <f aca="false">CW16 / 12</f>
        <v>1030.29647164352</v>
      </c>
      <c r="EI16" s="215" t="n">
        <f aca="false">CX16 / 12</f>
        <v>1408.29746469907</v>
      </c>
      <c r="EJ16" s="215" t="n">
        <f aca="false">CY16 / 12</f>
        <v>1779.31317534722</v>
      </c>
      <c r="EK16" s="215" t="n">
        <f aca="false">CZ16 / 12</f>
        <v>2151.33372569444</v>
      </c>
      <c r="EL16" s="215" t="n">
        <f aca="false">DA16 / 12</f>
        <v>2524.2743744213</v>
      </c>
      <c r="EM16" s="215" t="n">
        <f aca="false">DB16 / 12</f>
        <v>2897.8675625</v>
      </c>
      <c r="EN16" s="215" t="n">
        <f aca="false">DC16 / 12</f>
        <v>3272.10794675926</v>
      </c>
      <c r="EO16" s="215" t="n">
        <f aca="false">DD16 / 12</f>
        <v>3647.0053912037</v>
      </c>
      <c r="EP16" s="215" t="n">
        <f aca="false">DE16 / 12</f>
        <v>4022.56156828704</v>
      </c>
      <c r="EQ16" s="215" t="n">
        <f aca="false">DF16 / 12</f>
        <v>4307.85729050926</v>
      </c>
      <c r="ER16" s="215" t="n">
        <f aca="false">DG16 / 12</f>
        <v>4550.34288599537</v>
      </c>
      <c r="ES16" s="215" t="n">
        <f aca="false">DH16 / 12</f>
        <v>4502.02560763889</v>
      </c>
      <c r="ET16" s="215" t="n">
        <f aca="false">DI16 / 12</f>
        <v>4428.32857523148</v>
      </c>
      <c r="EU16" s="215" t="n">
        <f aca="false">DJ16 / 12</f>
        <v>4436.11539525463</v>
      </c>
      <c r="EV16" s="215" t="n">
        <f aca="false">DK16 / 12</f>
        <v>4447.77119039352</v>
      </c>
      <c r="EW16" s="215" t="n">
        <f aca="false">DL16 / 12</f>
        <v>4456.71058506944</v>
      </c>
      <c r="EX16" s="215" t="n">
        <f aca="false">DM16 / 12</f>
        <v>7562.78918981482</v>
      </c>
      <c r="EY16" s="215" t="n">
        <f aca="false">DN16 / 12</f>
        <v>0</v>
      </c>
      <c r="EZ16" s="215" t="n">
        <f aca="false">DO16 / 12</f>
        <v>0</v>
      </c>
      <c r="FA16" s="215" t="n">
        <f aca="false">DP16 / 12</f>
        <v>-9.56670014467593</v>
      </c>
      <c r="FB16" s="215" t="n">
        <f aca="false">DQ16 / 12</f>
        <v>0</v>
      </c>
      <c r="FC16" s="215" t="n">
        <f aca="false">DR16 / 12</f>
        <v>0</v>
      </c>
      <c r="FD16" s="215" t="n">
        <f aca="false">DS16 / 12</f>
        <v>0</v>
      </c>
      <c r="FE16" s="215" t="n">
        <f aca="false">DT16 / 12</f>
        <v>98.0492674575618</v>
      </c>
      <c r="FF16" s="215" t="n">
        <f aca="false">DU16 / 12</f>
        <v>141.981077690972</v>
      </c>
      <c r="FG16" s="215" t="n">
        <f aca="false">DV16 / 12</f>
        <v>131.482061439043</v>
      </c>
      <c r="FH16" s="215" t="n">
        <f aca="false">DW16 / 12</f>
        <v>103.767202064043</v>
      </c>
      <c r="FI16" s="215" t="n">
        <f aca="false">DX16 / 12</f>
        <v>76.5125546392747</v>
      </c>
      <c r="FJ16" s="215" t="n">
        <f aca="false">DY16 / 12</f>
        <v>49.3620923996914</v>
      </c>
      <c r="FK16" s="215" t="n">
        <f aca="false">DZ16 / 12</f>
        <v>18.5494337094907</v>
      </c>
      <c r="FL16" s="215" t="n">
        <f aca="false">EA16 / 12</f>
        <v>-1.78511899209105</v>
      </c>
      <c r="FM16" s="215" t="n">
        <f aca="false">EB16 / 12</f>
        <v>-17.879545929784</v>
      </c>
      <c r="FN16" s="215" t="n">
        <f aca="false">EC16 / 12</f>
        <v>-13.4999719714506</v>
      </c>
      <c r="FO16" s="215" t="n">
        <f aca="false">ED16 / 12</f>
        <v>43.3372057098765</v>
      </c>
      <c r="FP16" s="215" t="n">
        <f aca="false">EE16 / 12</f>
        <v>86.9387338927469</v>
      </c>
      <c r="FQ16" s="215" t="n">
        <f aca="false">EF16 / 12</f>
        <v>37.4380431809414</v>
      </c>
      <c r="FR16" s="215" t="n">
        <f aca="false">EG16 / 12</f>
        <v>52.8639746334877</v>
      </c>
      <c r="FS16" s="215" t="n">
        <f aca="false">EH16 / 12</f>
        <v>85.8580393036266</v>
      </c>
      <c r="FT16" s="215" t="n">
        <f aca="false">EI16 / 12</f>
        <v>117.358122058256</v>
      </c>
      <c r="FU16" s="215" t="n">
        <f aca="false">EJ16 / 12</f>
        <v>148.276097945602</v>
      </c>
      <c r="FV16" s="215" t="n">
        <f aca="false">EK16 / 12</f>
        <v>179.277810474537</v>
      </c>
      <c r="FW16" s="215" t="n">
        <f aca="false">EL16 / 12</f>
        <v>210.356197868441</v>
      </c>
      <c r="FX16" s="215" t="n">
        <f aca="false">EM16 / 12</f>
        <v>241.488963541667</v>
      </c>
      <c r="FY16" s="215" t="n">
        <f aca="false">EN16 / 12</f>
        <v>272.675662229938</v>
      </c>
      <c r="FZ16" s="215" t="n">
        <f aca="false">EO16 / 12</f>
        <v>303.917115933642</v>
      </c>
      <c r="GA16" s="215" t="n">
        <f aca="false">EP16 / 12</f>
        <v>335.21346402392</v>
      </c>
      <c r="GB16" s="215" t="n">
        <f aca="false">EQ16 / 12</f>
        <v>358.988107542438</v>
      </c>
      <c r="GC16" s="215" t="n">
        <f aca="false">ER16 / 12</f>
        <v>379.195240499614</v>
      </c>
      <c r="GD16" s="215" t="n">
        <f aca="false">ES16 / 12</f>
        <v>375.168800636574</v>
      </c>
      <c r="GE16" s="215" t="n">
        <f aca="false">ET16 / 12</f>
        <v>369.02738126929</v>
      </c>
      <c r="GF16" s="215" t="n">
        <f aca="false">EU16 / 12</f>
        <v>369.676282937886</v>
      </c>
      <c r="GG16" s="215" t="n">
        <f aca="false">EV16 / 12</f>
        <v>370.64759919946</v>
      </c>
      <c r="GH16" s="215" t="n">
        <f aca="false">EW16 / 12</f>
        <v>371.392548755787</v>
      </c>
      <c r="GI16" s="215" t="n">
        <f aca="false">EX16 / 12</f>
        <v>630.232432484568</v>
      </c>
      <c r="GJ16" s="215" t="n">
        <f aca="false">EY16 / 12</f>
        <v>0</v>
      </c>
      <c r="GK16" s="215" t="n">
        <f aca="false">EZ16 / 12</f>
        <v>0</v>
      </c>
      <c r="GL16" s="215" t="n">
        <f aca="false">FA16 / 12</f>
        <v>-0.797225012056327</v>
      </c>
      <c r="GM16" s="215" t="n">
        <f aca="false">FB16 / 12</f>
        <v>0</v>
      </c>
      <c r="GN16" s="215" t="n">
        <f aca="false">FC16 / 12</f>
        <v>0</v>
      </c>
      <c r="GO16" s="215" t="n">
        <f aca="false">FD16 / 12</f>
        <v>0</v>
      </c>
      <c r="GP16" s="215" t="n">
        <f aca="false">FE16 / 12</f>
        <v>8.17077228813015</v>
      </c>
      <c r="GQ16" s="215" t="n">
        <f aca="false">FF16 / 12</f>
        <v>11.8317564742477</v>
      </c>
      <c r="GR16" s="215" t="n">
        <f aca="false">FG16 / 12</f>
        <v>10.9568384532536</v>
      </c>
      <c r="GS16" s="215" t="n">
        <f aca="false">FH16 / 12</f>
        <v>8.64726683867027</v>
      </c>
      <c r="GT16" s="215" t="n">
        <f aca="false">FI16 / 12</f>
        <v>6.37604621993956</v>
      </c>
      <c r="GU16" s="215" t="n">
        <f aca="false">FJ16 / 12</f>
        <v>4.11350769997428</v>
      </c>
      <c r="GV16" s="215" t="n">
        <f aca="false">FK16 / 12</f>
        <v>1.54578614245756</v>
      </c>
      <c r="GW16" s="215" t="n">
        <f aca="false">FL16 / 12</f>
        <v>-0.148759916007587</v>
      </c>
      <c r="GX16" s="215" t="n">
        <f aca="false">FM16 / 12</f>
        <v>-1.48996216081533</v>
      </c>
      <c r="GY16" s="215" t="n">
        <f aca="false">FN16 / 12</f>
        <v>-1.12499766428755</v>
      </c>
      <c r="GZ16" s="215" t="n">
        <f aca="false">FO16 / 12</f>
        <v>3.61143380915638</v>
      </c>
      <c r="HA16" s="215" t="n">
        <f aca="false">FP16 / 12</f>
        <v>7.24489449106224</v>
      </c>
      <c r="HB16" s="215" t="n">
        <f aca="false">FQ16 / 12</f>
        <v>3.11983693174511</v>
      </c>
      <c r="HC16" s="215" t="n">
        <f aca="false">FR16 / 12</f>
        <v>4.40533121945731</v>
      </c>
      <c r="HD16" s="215" t="n">
        <f aca="false">FS16 / 12</f>
        <v>7.15483660863555</v>
      </c>
      <c r="HE16" s="215" t="n">
        <f aca="false">FT16 / 12</f>
        <v>9.77984350485468</v>
      </c>
      <c r="HF16" s="215" t="n">
        <f aca="false">FU16 / 12</f>
        <v>12.3563414954668</v>
      </c>
      <c r="HG16" s="215" t="n">
        <f aca="false">FV16 / 12</f>
        <v>14.9398175395448</v>
      </c>
      <c r="HH16" s="215" t="n">
        <f aca="false">FW16 / 12</f>
        <v>17.5296831557034</v>
      </c>
      <c r="HI16" s="215" t="n">
        <f aca="false">FX16 / 12</f>
        <v>20.1240802951389</v>
      </c>
      <c r="HJ16" s="215" t="n">
        <f aca="false">FY16 / 12</f>
        <v>22.7229718524949</v>
      </c>
      <c r="HK16" s="215" t="n">
        <f aca="false">FZ16 / 12</f>
        <v>25.3264263278035</v>
      </c>
      <c r="HL16" s="215" t="n">
        <f aca="false">GA16 / 12</f>
        <v>27.9344553353266</v>
      </c>
      <c r="HM16" s="215" t="n">
        <f aca="false">GB16 / 12</f>
        <v>29.9156756285365</v>
      </c>
      <c r="HN16" s="215" t="n">
        <f aca="false">GC16 / 12</f>
        <v>31.5996033749678</v>
      </c>
      <c r="HO16" s="215" t="n">
        <f aca="false">GD16 / 12</f>
        <v>31.2640667197145</v>
      </c>
      <c r="HP16" s="215" t="n">
        <f aca="false">GE16 / 12</f>
        <v>30.7522817724408</v>
      </c>
      <c r="HQ16" s="215" t="n">
        <f aca="false">GF16 / 12</f>
        <v>30.8063569114905</v>
      </c>
      <c r="HR16" s="215" t="n">
        <f aca="false">GG16 / 12</f>
        <v>30.8872999332883</v>
      </c>
      <c r="HS16" s="215" t="n">
        <f aca="false">GH16 / 12</f>
        <v>30.9493790629822</v>
      </c>
      <c r="HT16" s="215" t="n">
        <f aca="false">GI16 / 12</f>
        <v>52.519369373714</v>
      </c>
      <c r="HU16" s="215" t="n">
        <f aca="false">GJ16 / 12</f>
        <v>0</v>
      </c>
      <c r="HV16" s="215" t="n">
        <f aca="false">GK16 / 12</f>
        <v>0</v>
      </c>
      <c r="HW16" s="215" t="n">
        <f aca="false">GL16 / 12</f>
        <v>-0.0664354176713606</v>
      </c>
      <c r="HX16" s="215" t="n">
        <f aca="false">GM16 / 12</f>
        <v>0</v>
      </c>
      <c r="HY16" s="215" t="n">
        <f aca="false">GN16 / 12</f>
        <v>0</v>
      </c>
      <c r="HZ16" s="215" t="n">
        <f aca="false">GO16 / 12</f>
        <v>0</v>
      </c>
      <c r="IA16" s="215" t="n">
        <f aca="false">GP16 / 12</f>
        <v>0.680897690677512</v>
      </c>
      <c r="IB16" s="215" t="n">
        <f aca="false">GQ16 / 12</f>
        <v>0.985979706187307</v>
      </c>
      <c r="IC16" s="215" t="n">
        <f aca="false">GR16 / 12</f>
        <v>0.913069871104467</v>
      </c>
      <c r="ID16" s="215" t="n">
        <f aca="false">GS16 / 12</f>
        <v>0.720605569889189</v>
      </c>
      <c r="IE16" s="215" t="n">
        <f aca="false">GT16 / 12</f>
        <v>0.531337184994963</v>
      </c>
      <c r="IF16" s="215" t="n">
        <f aca="false">GU16 / 12</f>
        <v>0.34279230833119</v>
      </c>
      <c r="IG16" s="215" t="n">
        <f aca="false">GV16 / 12</f>
        <v>0.128815511871463</v>
      </c>
      <c r="IH16" s="215" t="n">
        <f aca="false">GW16 / 12</f>
        <v>-0.012396659667299</v>
      </c>
      <c r="II16" s="215" t="n">
        <f aca="false">GX16 / 12</f>
        <v>-0.124163513401277</v>
      </c>
      <c r="IJ16" s="215" t="n">
        <f aca="false">GY16 / 12</f>
        <v>-0.093749805357296</v>
      </c>
      <c r="IK16" s="215" t="n">
        <f aca="false">GZ16 / 12</f>
        <v>0.300952817429698</v>
      </c>
      <c r="IL16" s="215" t="n">
        <f aca="false">HA16 / 12</f>
        <v>0.60374120758852</v>
      </c>
      <c r="IM16" s="215" t="n">
        <f aca="false">HB16 / 12</f>
        <v>0.259986410978759</v>
      </c>
      <c r="IN16" s="215" t="n">
        <f aca="false">HC16 / 12</f>
        <v>0.367110934954775</v>
      </c>
      <c r="IO16" s="215" t="n">
        <f aca="false">HD16 / 12</f>
        <v>0.596236384052962</v>
      </c>
      <c r="IP16" s="215" t="n">
        <f aca="false">HE16 / 12</f>
        <v>0.81498695873789</v>
      </c>
      <c r="IQ16" s="215" t="n">
        <f aca="false">HF16 / 12</f>
        <v>1.02969512462224</v>
      </c>
      <c r="IR16" s="215" t="n">
        <f aca="false">HG16 / 12</f>
        <v>1.24498479496206</v>
      </c>
      <c r="IS16" s="215" t="n">
        <f aca="false">HH16 / 12</f>
        <v>1.46080692964195</v>
      </c>
      <c r="IT16" s="215" t="n">
        <f aca="false">HI16 / 12</f>
        <v>1.67700669126157</v>
      </c>
      <c r="IU16" s="215" t="n">
        <f aca="false">HJ16 / 12</f>
        <v>1.8935809877079</v>
      </c>
      <c r="IV16" s="215" t="n">
        <f aca="false">HK16 / 12</f>
        <v>2.11053552731696</v>
      </c>
      <c r="IW16" s="215" t="n">
        <f aca="false">HL16 / 12</f>
        <v>2.32787127794389</v>
      </c>
      <c r="IX16" s="215" t="n">
        <f aca="false">HM16 / 12</f>
        <v>2.49297296904471</v>
      </c>
      <c r="IY16" s="215" t="n">
        <f aca="false">HN16 / 12</f>
        <v>2.63330028124732</v>
      </c>
      <c r="IZ16" s="215" t="n">
        <f aca="false">HO16 / 12</f>
        <v>2.60533889330954</v>
      </c>
      <c r="JA16" s="215" t="n">
        <f aca="false">HP16 / 12</f>
        <v>2.5626901477034</v>
      </c>
      <c r="JB16" s="215" t="n">
        <f aca="false">HQ16 / 12</f>
        <v>2.56719640929087</v>
      </c>
      <c r="JC16" s="215" t="n">
        <f aca="false">HR16 / 12</f>
        <v>2.57394166110736</v>
      </c>
      <c r="JD16" s="215" t="n">
        <f aca="false">HS16 / 12</f>
        <v>2.57911492191519</v>
      </c>
      <c r="JE16" s="215" t="n">
        <f aca="false">HT16 / 12</f>
        <v>4.37661411447617</v>
      </c>
      <c r="JF16" s="215" t="n">
        <f aca="false">HU16 / 12</f>
        <v>0</v>
      </c>
      <c r="JG16" s="215" t="n">
        <f aca="false">HV16 / 12</f>
        <v>0</v>
      </c>
      <c r="JH16" s="215" t="n">
        <f aca="false">HW16 / 12</f>
        <v>-0.00553628480594672</v>
      </c>
      <c r="JI16" s="215" t="n">
        <f aca="false">HX16 / 12</f>
        <v>0</v>
      </c>
      <c r="JJ16" s="215" t="n">
        <f aca="false">HY16 / 12</f>
        <v>0</v>
      </c>
      <c r="JK16" s="215" t="n">
        <f aca="false">HZ16 / 12</f>
        <v>0</v>
      </c>
      <c r="JL16" s="215" t="n">
        <f aca="false">IA16 / 12</f>
        <v>0.056741474223126</v>
      </c>
      <c r="JM16" s="215" t="n">
        <f aca="false">IB16 / 12</f>
        <v>0.0821649755156089</v>
      </c>
      <c r="JN16" s="215" t="n">
        <f aca="false">IC16 / 12</f>
        <v>0.0760891559253722</v>
      </c>
      <c r="JO16" s="215" t="n">
        <f aca="false">ID16 / 12</f>
        <v>0.0600504641574324</v>
      </c>
      <c r="JP16" s="215" t="n">
        <f aca="false">IE16 / 12</f>
        <v>0.0442780987495803</v>
      </c>
      <c r="JQ16" s="215" t="n">
        <f aca="false">IF16 / 12</f>
        <v>0.0285660256942658</v>
      </c>
      <c r="JR16" s="215" t="n">
        <f aca="false">IG16 / 12</f>
        <v>0.0107346259892886</v>
      </c>
      <c r="JS16" s="215" t="n">
        <f aca="false">IH16 / 12</f>
        <v>-0.00103305497227491</v>
      </c>
      <c r="JT16" s="215" t="n">
        <f aca="false">II16 / 12</f>
        <v>-0.0103469594501065</v>
      </c>
      <c r="JU16" s="215" t="n">
        <f aca="false">IJ16 / 12</f>
        <v>-0.00781248377977466</v>
      </c>
      <c r="JV16" s="215" t="n">
        <f aca="false">IK16 / 12</f>
        <v>0.0250794014524749</v>
      </c>
      <c r="JW16" s="215" t="n">
        <f aca="false">IL16 / 12</f>
        <v>0.0503117672990433</v>
      </c>
      <c r="JX16" s="215" t="n">
        <f aca="false">IM16 / 12</f>
        <v>0.02166553424823</v>
      </c>
      <c r="JY16" s="215" t="n">
        <f aca="false">IN16 / 12</f>
        <v>0.030592577912898</v>
      </c>
      <c r="JZ16" s="215" t="n">
        <f aca="false">IO16 / 12</f>
        <v>0.0496863653377468</v>
      </c>
      <c r="KA16" s="215" t="n">
        <f aca="false">IP16 / 12</f>
        <v>0.0679155798948242</v>
      </c>
      <c r="KB16" s="215" t="n">
        <f aca="false">IQ16 / 12</f>
        <v>0.0858079270518529</v>
      </c>
      <c r="KC16" s="215" t="n">
        <f aca="false">IR16 / 12</f>
        <v>0.103748732913505</v>
      </c>
      <c r="KD16" s="215" t="n">
        <f aca="false">IS16 / 12</f>
        <v>0.121733910803496</v>
      </c>
      <c r="KE16" s="215" t="n">
        <f aca="false">IT16 / 12</f>
        <v>0.139750557605131</v>
      </c>
      <c r="KF16" s="215" t="n">
        <f aca="false">IU16 / 12</f>
        <v>0.157798415642325</v>
      </c>
      <c r="KG16" s="215" t="n">
        <f aca="false">IV16 / 12</f>
        <v>0.175877960609747</v>
      </c>
      <c r="KH16" s="215" t="n">
        <f aca="false">IW16 / 12</f>
        <v>0.193989273161991</v>
      </c>
      <c r="KI16" s="215" t="n">
        <f aca="false">IX16 / 12</f>
        <v>0.207747747420392</v>
      </c>
      <c r="KJ16" s="215" t="n">
        <f aca="false">IY16 / 12</f>
        <v>0.219441690103943</v>
      </c>
      <c r="KK16" s="215" t="n">
        <f aca="false">IZ16 / 12</f>
        <v>0.217111574442462</v>
      </c>
      <c r="KL16" s="215" t="n">
        <f aca="false">JA16 / 12</f>
        <v>0.213557512308617</v>
      </c>
      <c r="KM16" s="215" t="n">
        <f aca="false">JB16 / 12</f>
        <v>0.213933034107573</v>
      </c>
      <c r="KN16" s="215" t="n">
        <f aca="false">JC16 / 12</f>
        <v>0.214495138425613</v>
      </c>
      <c r="KO16" s="215" t="n">
        <f aca="false">JD16 / 12</f>
        <v>0.214926243492932</v>
      </c>
      <c r="KP16" s="215" t="n">
        <f aca="false">JE16 / 12</f>
        <v>0.364717842873014</v>
      </c>
      <c r="KQ16" s="215" t="n">
        <f aca="false">JF16 / 12</f>
        <v>0</v>
      </c>
      <c r="KR16" s="215" t="n">
        <f aca="false">JG16 / 12</f>
        <v>0</v>
      </c>
      <c r="KS16" s="215" t="n">
        <f aca="false">JH16 / 12</f>
        <v>-0.000461357067162226</v>
      </c>
      <c r="KT16" s="215" t="n">
        <f aca="false">JI16 / 12</f>
        <v>0</v>
      </c>
      <c r="KU16" s="215" t="n">
        <f aca="false">JJ16 / 12</f>
        <v>0</v>
      </c>
      <c r="KV16" s="215" t="n">
        <f aca="false">JK16 / 12</f>
        <v>0</v>
      </c>
      <c r="KW16" s="215" t="n">
        <f aca="false">JL16 / 12</f>
        <v>0.0047284561852605</v>
      </c>
      <c r="KX16" s="215" t="n">
        <f aca="false">JM16 / 12</f>
        <v>0.00684708129296741</v>
      </c>
      <c r="KY16" s="215" t="n">
        <f aca="false">JN16 / 12</f>
        <v>0.00634076299378102</v>
      </c>
      <c r="KZ16" s="215" t="n">
        <f aca="false">JO16 / 12</f>
        <v>0.0050042053464527</v>
      </c>
      <c r="LA16" s="215" t="n">
        <f aca="false">JP16 / 12</f>
        <v>0.00368984156246502</v>
      </c>
      <c r="LB16" s="215" t="n">
        <f aca="false">JQ16 / 12</f>
        <v>0.00238050214118882</v>
      </c>
      <c r="LC16" s="215" t="n">
        <f aca="false">JR16 / 12</f>
        <v>0.000894552165774052</v>
      </c>
      <c r="LD16" s="215" t="n">
        <f aca="false">JS16 / 12</f>
        <v>-8.60879143562427E-005</v>
      </c>
      <c r="LE16" s="215" t="n">
        <f aca="false">JT16 / 12</f>
        <v>-0.000862246620842205</v>
      </c>
      <c r="LF16" s="215" t="n">
        <f aca="false">JU16 / 12</f>
        <v>-0.000651040314981222</v>
      </c>
      <c r="LG16" s="215" t="n">
        <f aca="false">JV16 / 12</f>
        <v>0.00208995012103957</v>
      </c>
      <c r="LH16" s="215" t="n">
        <f aca="false">JW16 / 12</f>
        <v>0.00419264727492028</v>
      </c>
      <c r="LI16" s="215" t="n">
        <f aca="false">JX16 / 12</f>
        <v>0.0018054611873525</v>
      </c>
      <c r="LJ16" s="215" t="n">
        <f aca="false">JY16 / 12</f>
        <v>0.0025493814927415</v>
      </c>
      <c r="LK16" s="215" t="n">
        <f aca="false">JZ16 / 12</f>
        <v>0.00414053044481224</v>
      </c>
      <c r="LL16" s="215" t="n">
        <f aca="false">KA16 / 12</f>
        <v>0.00565963165790202</v>
      </c>
      <c r="LM16" s="215" t="n">
        <f aca="false">KB16 / 12</f>
        <v>0.00715066058765441</v>
      </c>
      <c r="LN16" s="215" t="n">
        <f aca="false">KC16 / 12</f>
        <v>0.0086457277427921</v>
      </c>
      <c r="LO16" s="215" t="n">
        <f aca="false">KD16 / 12</f>
        <v>0.010144492566958</v>
      </c>
      <c r="LP16" s="215" t="n">
        <f aca="false">KE16 / 12</f>
        <v>0.0116458798004276</v>
      </c>
      <c r="LQ16" s="215" t="n">
        <f aca="false">KF16 / 12</f>
        <v>0.0131498679701938</v>
      </c>
      <c r="LR16" s="215" t="n">
        <f aca="false">KG16 / 12</f>
        <v>0.0146564967174789</v>
      </c>
      <c r="LS16" s="215" t="n">
        <f aca="false">KH16 / 12</f>
        <v>0.0161657727634992</v>
      </c>
      <c r="LT16" s="215" t="n">
        <f aca="false">KI16 / 12</f>
        <v>0.0173123122850327</v>
      </c>
      <c r="LU16" s="215" t="n">
        <f aca="false">KJ16 / 12</f>
        <v>0.0182868075086619</v>
      </c>
      <c r="LV16" s="215" t="n">
        <f aca="false">KK16 / 12</f>
        <v>0.0180926312035385</v>
      </c>
      <c r="LW16" s="215" t="n">
        <f aca="false">KL16 / 12</f>
        <v>0.0177964593590514</v>
      </c>
      <c r="LX16" s="215" t="n">
        <f aca="false">KM16 / 12</f>
        <v>0.0178277528422977</v>
      </c>
      <c r="LY16" s="215" t="n">
        <f aca="false">KN16 / 12</f>
        <v>0.0178745948688011</v>
      </c>
      <c r="LZ16" s="215" t="n">
        <f aca="false">KO16 / 12</f>
        <v>0.0179105202910777</v>
      </c>
      <c r="MA16" s="215" t="n">
        <f aca="false">KP16 / 12</f>
        <v>0.0303931535727512</v>
      </c>
      <c r="MB16" s="215" t="n">
        <f aca="false">KQ16 / 12</f>
        <v>0</v>
      </c>
      <c r="MC16" s="215" t="n">
        <f aca="false">KR16 / 12</f>
        <v>0</v>
      </c>
      <c r="MD16" s="215" t="n">
        <f aca="false">KS16 / 12</f>
        <v>-3.84464222635189E-005</v>
      </c>
      <c r="ME16" s="215" t="n">
        <f aca="false">KT16 / 12</f>
        <v>0</v>
      </c>
      <c r="MF16" s="215" t="n">
        <f aca="false">KU16 / 12</f>
        <v>0</v>
      </c>
      <c r="MG16" s="215" t="n">
        <f aca="false">KV16 / 12</f>
        <v>0</v>
      </c>
      <c r="MH16" s="215" t="n">
        <f aca="false">KW16 / 12</f>
        <v>0.000394038015438375</v>
      </c>
      <c r="MI16" s="215" t="n">
        <f aca="false">KX16 / 12</f>
        <v>0.000570590107747284</v>
      </c>
      <c r="MJ16" s="215" t="n">
        <f aca="false">KY16 / 12</f>
        <v>0.000528396916148418</v>
      </c>
      <c r="MK16" s="215" t="n">
        <f aca="false">KZ16 / 12</f>
        <v>0.000417017112204392</v>
      </c>
      <c r="ML16" s="215" t="n">
        <f aca="false">LA16 / 12</f>
        <v>0.000307486796872085</v>
      </c>
      <c r="MM16" s="215" t="n">
        <f aca="false">LB16 / 12</f>
        <v>0.000198375178432402</v>
      </c>
      <c r="MN16" s="215" t="n">
        <f aca="false">LC16 / 12</f>
        <v>7.45460138145043E-005</v>
      </c>
      <c r="MO16" s="215" t="n">
        <f aca="false">LD16 / 12</f>
        <v>-7.17399286302023E-006</v>
      </c>
      <c r="MP16" s="215" t="n">
        <f aca="false">LE16 / 12</f>
        <v>-7.18538850701837E-005</v>
      </c>
      <c r="MQ16" s="215" t="n">
        <f aca="false">LF16 / 12</f>
        <v>-5.42533595817685E-005</v>
      </c>
      <c r="MR16" s="215" t="n">
        <f aca="false">LG16 / 12</f>
        <v>0.000174162510086631</v>
      </c>
      <c r="MS16" s="215" t="n">
        <f aca="false">LH16 / 12</f>
        <v>0.000349387272910023</v>
      </c>
      <c r="MT16" s="215" t="n">
        <f aca="false">LI16 / 12</f>
        <v>0.000150455098946041</v>
      </c>
      <c r="MU16" s="215" t="n">
        <f aca="false">LJ16 / 12</f>
        <v>0.000212448457728458</v>
      </c>
      <c r="MV16" s="215" t="n">
        <f aca="false">LK16 / 12</f>
        <v>0.000345044203734353</v>
      </c>
      <c r="MW16" s="215" t="n">
        <f aca="false">LL16 / 12</f>
        <v>0.000471635971491835</v>
      </c>
      <c r="MX16" s="215" t="n">
        <f aca="false">LM16 / 12</f>
        <v>0.000595888382304534</v>
      </c>
      <c r="MY16" s="215" t="n">
        <f aca="false">LN16 / 12</f>
        <v>0.000720477311899342</v>
      </c>
      <c r="MZ16" s="215" t="n">
        <f aca="false">LO16 / 12</f>
        <v>0.000845374380579834</v>
      </c>
      <c r="NA16" s="215" t="n">
        <f aca="false">LP16 / 12</f>
        <v>0.000970489983368966</v>
      </c>
      <c r="NB16" s="215" t="n">
        <f aca="false">LQ16 / 12</f>
        <v>0.00109582233084948</v>
      </c>
      <c r="NC16" s="215" t="n">
        <f aca="false">LR16 / 12</f>
        <v>0.00122137472645657</v>
      </c>
      <c r="ND16" s="215" t="n">
        <f aca="false">LS16 / 12</f>
        <v>0.0013471477302916</v>
      </c>
      <c r="NE16" s="215" t="n">
        <f aca="false">LT16 / 12</f>
        <v>0.00144269269041939</v>
      </c>
      <c r="NF16" s="215" t="n">
        <f aca="false">LU16 / 12</f>
        <v>0.00152390062572183</v>
      </c>
      <c r="NG16" s="215" t="n">
        <f aca="false">LV16 / 12</f>
        <v>0.00150771926696154</v>
      </c>
      <c r="NH16" s="215" t="n">
        <f aca="false">LW16 / 12</f>
        <v>0.00148303827992095</v>
      </c>
      <c r="NI16" s="215" t="n">
        <f aca="false">LX16 / 12</f>
        <v>0.00148564607019148</v>
      </c>
      <c r="NJ16" s="215" t="n">
        <f aca="false">LY16 / 12</f>
        <v>0.00148954957240009</v>
      </c>
      <c r="NK16" s="215" t="n">
        <f aca="false">LZ16 / 12</f>
        <v>0.00149254335758981</v>
      </c>
      <c r="NL16" s="215" t="n">
        <f aca="false">MA16 / 12</f>
        <v>0.00253276279772926</v>
      </c>
      <c r="NM16" s="215" t="n">
        <f aca="false">MB16 / 12</f>
        <v>0</v>
      </c>
      <c r="NN16" s="215" t="n">
        <f aca="false">MC16 / 12</f>
        <v>0</v>
      </c>
      <c r="NO16" s="215" t="n">
        <f aca="false">MD16 / 12</f>
        <v>-3.2038685219599E-006</v>
      </c>
      <c r="NP16" s="215" t="n">
        <f aca="false">ME16 / 12</f>
        <v>0</v>
      </c>
      <c r="NQ16" s="215" t="n">
        <f aca="false">MF16 / 12</f>
        <v>0</v>
      </c>
      <c r="NR16" s="215" t="n">
        <f aca="false">MG16 / 12</f>
        <v>0</v>
      </c>
      <c r="NS16" s="215" t="n">
        <f aca="false">MH16 / 12</f>
        <v>3.28365012865313E-005</v>
      </c>
      <c r="NT16" s="215" t="n">
        <f aca="false">MI16 / 12</f>
        <v>4.7549175645607E-005</v>
      </c>
      <c r="NU16" s="215" t="n">
        <f aca="false">MJ16 / 12</f>
        <v>4.40330763457015E-005</v>
      </c>
      <c r="NV16" s="215" t="n">
        <f aca="false">MK16 / 12</f>
        <v>3.47514260170326E-005</v>
      </c>
      <c r="NW16" s="215" t="n">
        <f aca="false">ML16 / 12</f>
        <v>2.56238997393404E-005</v>
      </c>
      <c r="NX16" s="215" t="n">
        <f aca="false">MM16 / 12</f>
        <v>1.65312648693668E-005</v>
      </c>
      <c r="NY16" s="215" t="n">
        <f aca="false">MN16 / 12</f>
        <v>6.21216781787536E-006</v>
      </c>
      <c r="NZ16" s="215" t="n">
        <f aca="false">MO16 / 12</f>
        <v>-5.97832738585019E-007</v>
      </c>
      <c r="OA16" s="215" t="n">
        <f aca="false">MP16 / 12</f>
        <v>-5.98782375584864E-006</v>
      </c>
      <c r="OB16" s="215" t="n">
        <f aca="false">MQ16 / 12</f>
        <v>-4.52111329848071E-006</v>
      </c>
      <c r="OC16" s="215" t="n">
        <f aca="false">MR16 / 12</f>
        <v>1.45135425072192E-005</v>
      </c>
      <c r="OD16" s="215" t="n">
        <f aca="false">MS16 / 12</f>
        <v>2.91156060758353E-005</v>
      </c>
      <c r="OE16" s="215" t="n">
        <f aca="false">MT16 / 12</f>
        <v>1.25379249121701E-005</v>
      </c>
      <c r="OF16" s="215" t="n">
        <f aca="false">MU16 / 12</f>
        <v>1.77040381440382E-005</v>
      </c>
      <c r="OG16" s="215" t="n">
        <f aca="false">MV16 / 12</f>
        <v>2.87536836445294E-005</v>
      </c>
      <c r="OH16" s="215" t="n">
        <f aca="false">MW16 / 12</f>
        <v>3.93029976243195E-005</v>
      </c>
      <c r="OI16" s="215" t="n">
        <f aca="false">MX16 / 12</f>
        <v>4.96573651920445E-005</v>
      </c>
      <c r="OJ16" s="215" t="n">
        <f aca="false">MY16 / 12</f>
        <v>6.00397759916118E-005</v>
      </c>
      <c r="OK16" s="215" t="n">
        <f aca="false">MZ16 / 12</f>
        <v>7.04478650483195E-005</v>
      </c>
      <c r="OL16" s="215" t="n">
        <f aca="false">NA16 / 12</f>
        <v>8.08741652807472E-005</v>
      </c>
      <c r="OM16" s="215" t="n">
        <f aca="false">NB16 / 12</f>
        <v>9.13185275707902E-005</v>
      </c>
      <c r="ON16" s="215" t="n">
        <f aca="false">NC16 / 12</f>
        <v>0.000101781227204714</v>
      </c>
      <c r="OO16" s="215" t="n">
        <f aca="false">ND16 / 12</f>
        <v>0.000112262310857633</v>
      </c>
      <c r="OP16" s="215" t="n">
        <f aca="false">NE16 / 12</f>
        <v>0.000120224390868283</v>
      </c>
      <c r="OQ16" s="215" t="n">
        <f aca="false">NF16 / 12</f>
        <v>0.000126991718810152</v>
      </c>
      <c r="OR16" s="215" t="n">
        <f aca="false">NG16 / 12</f>
        <v>0.000125643272246795</v>
      </c>
      <c r="OS16" s="215" t="n">
        <f aca="false">NH16 / 12</f>
        <v>0.000123586523326746</v>
      </c>
      <c r="OT16" s="215" t="n">
        <f aca="false">NI16 / 12</f>
        <v>0.000123803839182623</v>
      </c>
      <c r="OU16" s="215" t="n">
        <f aca="false">NJ16 / 12</f>
        <v>0.000124129131033341</v>
      </c>
      <c r="OV16" s="215" t="n">
        <f aca="false">NK16 / 12</f>
        <v>0.000124378613132484</v>
      </c>
      <c r="OW16" s="215" t="n">
        <f aca="false">NL16 / 12</f>
        <v>0.000211063566477439</v>
      </c>
      <c r="OX16" s="215" t="n">
        <f aca="false">NM16 / 12</f>
        <v>0</v>
      </c>
      <c r="OY16" s="215" t="n">
        <f aca="false">NN16 / 12</f>
        <v>0</v>
      </c>
      <c r="OZ16" s="215" t="n">
        <f aca="false">NO16 / 12</f>
        <v>-2.66989043496659E-007</v>
      </c>
      <c r="PA16" s="215" t="n">
        <f aca="false">NP16 / 12</f>
        <v>0</v>
      </c>
      <c r="PB16" s="215" t="n">
        <f aca="false">NQ16 / 12</f>
        <v>0</v>
      </c>
      <c r="PC16" s="215" t="n">
        <f aca="false">NR16 / 12</f>
        <v>0</v>
      </c>
      <c r="PD16" s="215" t="n">
        <f aca="false">NS16 / 12</f>
        <v>2.73637510721094E-006</v>
      </c>
      <c r="PE16" s="215" t="n">
        <f aca="false">NT16 / 12</f>
        <v>3.96243130380059E-006</v>
      </c>
      <c r="PF16" s="215" t="n">
        <f aca="false">NU16 / 12</f>
        <v>3.66942302880846E-006</v>
      </c>
      <c r="PG16" s="215" t="n">
        <f aca="false">NV16 / 12</f>
        <v>2.89595216808605E-006</v>
      </c>
      <c r="PH16" s="215" t="n">
        <f aca="false">NW16 / 12</f>
        <v>2.13532497827837E-006</v>
      </c>
      <c r="PI16" s="215" t="n">
        <f aca="false">NX16 / 12</f>
        <v>1.37760540578057E-006</v>
      </c>
      <c r="PJ16" s="215" t="n">
        <f aca="false">NY16 / 12</f>
        <v>5.17680651489613E-007</v>
      </c>
      <c r="PK16" s="215" t="n">
        <f aca="false">NZ16 / 12</f>
        <v>-4.98193948820849E-008</v>
      </c>
      <c r="PL16" s="215" t="n">
        <f aca="false">OA16 / 12</f>
        <v>-4.98985312987387E-007</v>
      </c>
      <c r="PM16" s="215" t="n">
        <f aca="false">OB16 / 12</f>
        <v>-3.76759441540059E-007</v>
      </c>
      <c r="PN16" s="215" t="n">
        <f aca="false">OC16 / 12</f>
        <v>1.2094618756016E-006</v>
      </c>
      <c r="PO16" s="215" t="n">
        <f aca="false">OD16 / 12</f>
        <v>2.42630050631961E-006</v>
      </c>
      <c r="PP16" s="215" t="n">
        <f aca="false">OE16 / 12</f>
        <v>1.04482707601418E-006</v>
      </c>
      <c r="PQ16" s="215" t="n">
        <f aca="false">OF16 / 12</f>
        <v>1.47533651200318E-006</v>
      </c>
      <c r="PR16" s="215" t="n">
        <f aca="false">OG16 / 12</f>
        <v>2.39614030371078E-006</v>
      </c>
      <c r="PS16" s="215" t="n">
        <f aca="false">OH16 / 12</f>
        <v>3.27524980202663E-006</v>
      </c>
      <c r="PT16" s="215" t="n">
        <f aca="false">OI16 / 12</f>
        <v>4.13811376600371E-006</v>
      </c>
      <c r="PU16" s="215" t="n">
        <f aca="false">OJ16 / 12</f>
        <v>5.00331466596765E-006</v>
      </c>
      <c r="PV16" s="215" t="n">
        <f aca="false">OK16 / 12</f>
        <v>5.87065542069329E-006</v>
      </c>
      <c r="PW16" s="215" t="n">
        <f aca="false">OL16 / 12</f>
        <v>6.7395137733956E-006</v>
      </c>
      <c r="PX16" s="215" t="n">
        <f aca="false">OM16 / 12</f>
        <v>7.60987729756585E-006</v>
      </c>
      <c r="PY16" s="215" t="n">
        <f aca="false">ON16 / 12</f>
        <v>8.4817689337262E-006</v>
      </c>
      <c r="PZ16" s="215" t="n">
        <f aca="false">OO16 / 12</f>
        <v>9.35519257146945E-006</v>
      </c>
      <c r="QA16" s="215" t="n">
        <f aca="false">OP16 / 12</f>
        <v>1.00186992390236E-005</v>
      </c>
      <c r="QB16" s="215" t="n">
        <f aca="false">OQ16 / 12</f>
        <v>1.05826432341794E-005</v>
      </c>
      <c r="QC16" s="215" t="n">
        <f aca="false">OR16 / 12</f>
        <v>1.04702726872329E-005</v>
      </c>
      <c r="QD16" s="215" t="n">
        <f aca="false">OS16 / 12</f>
        <v>1.02988769438955E-005</v>
      </c>
      <c r="QE16" s="215" t="n">
        <f aca="false">OT16 / 12</f>
        <v>1.03169865985519E-005</v>
      </c>
      <c r="QF16" s="215" t="n">
        <f aca="false">OU16 / 12</f>
        <v>1.03440942527784E-005</v>
      </c>
      <c r="QG16" s="215" t="n">
        <f aca="false">OV16 / 12</f>
        <v>1.0364884427707E-005</v>
      </c>
      <c r="QH16" s="215" t="n">
        <f aca="false">OW16 / 12</f>
        <v>1.75886305397865E-005</v>
      </c>
      <c r="QI16" s="215" t="n">
        <f aca="false">OX16 / 12</f>
        <v>0</v>
      </c>
      <c r="QJ16" s="215" t="n">
        <f aca="false">OY16 / 12</f>
        <v>0</v>
      </c>
      <c r="QK16" s="215" t="n">
        <f aca="false">OZ16 / 12</f>
        <v>-2.22490869580549E-008</v>
      </c>
      <c r="QL16" s="215" t="n">
        <f aca="false">PA16 / 12</f>
        <v>0</v>
      </c>
      <c r="QM16" s="215" t="n">
        <f aca="false">PB16 / 12</f>
        <v>0</v>
      </c>
      <c r="QN16" s="215" t="n">
        <f aca="false">PC16 / 12</f>
        <v>0</v>
      </c>
      <c r="QO16" s="215" t="n">
        <f aca="false">PD16 / 12</f>
        <v>2.28031258934245E-007</v>
      </c>
      <c r="QP16" s="215" t="n">
        <f aca="false">PE16 / 12</f>
        <v>3.30202608650049E-007</v>
      </c>
      <c r="QQ16" s="215" t="n">
        <f aca="false">PF16 / 12</f>
        <v>3.05785252400705E-007</v>
      </c>
      <c r="QR16" s="215" t="n">
        <f aca="false">PG16 / 12</f>
        <v>2.41329347340505E-007</v>
      </c>
      <c r="QS16" s="215" t="n">
        <f aca="false">PH16 / 12</f>
        <v>1.77943748189864E-007</v>
      </c>
      <c r="QT16" s="215" t="n">
        <f aca="false">PI16 / 12</f>
        <v>1.14800450481714E-007</v>
      </c>
      <c r="QU16" s="215" t="n">
        <f aca="false">PJ16 / 12</f>
        <v>4.31400542908011E-008</v>
      </c>
      <c r="QV16" s="215" t="n">
        <f aca="false">PK16 / 12</f>
        <v>-4.15161624017374E-009</v>
      </c>
      <c r="QW16" s="215" t="n">
        <f aca="false">PL16 / 12</f>
        <v>-4.15821094156156E-008</v>
      </c>
      <c r="QX16" s="215" t="n">
        <f aca="false">PM16 / 12</f>
        <v>-3.13966201283382E-008</v>
      </c>
      <c r="QY16" s="215" t="n">
        <f aca="false">PN16 / 12</f>
        <v>1.00788489633467E-007</v>
      </c>
      <c r="QZ16" s="215" t="n">
        <f aca="false">PO16 / 12</f>
        <v>2.02191708859967E-007</v>
      </c>
      <c r="RA16" s="215" t="n">
        <f aca="false">PP16 / 12</f>
        <v>8.70689230011813E-008</v>
      </c>
      <c r="RB16" s="215" t="n">
        <f aca="false">PQ16 / 12</f>
        <v>1.22944709333598E-007</v>
      </c>
      <c r="RC16" s="215" t="n">
        <f aca="false">PR16 / 12</f>
        <v>1.99678358642565E-007</v>
      </c>
      <c r="RD16" s="215" t="n">
        <f aca="false">PS16 / 12</f>
        <v>2.72937483502219E-007</v>
      </c>
      <c r="RE16" s="215" t="n">
        <f aca="false">PT16 / 12</f>
        <v>3.44842813833642E-007</v>
      </c>
      <c r="RF16" s="215" t="n">
        <f aca="false">PU16 / 12</f>
        <v>4.16942888830638E-007</v>
      </c>
      <c r="RG16" s="215" t="n">
        <f aca="false">PV16 / 12</f>
        <v>4.89221285057775E-007</v>
      </c>
      <c r="RH16" s="215" t="n">
        <f aca="false">PW16 / 12</f>
        <v>5.61626147782967E-007</v>
      </c>
    </row>
    <row r="17" customFormat="false" ht="17.25" hidden="false" customHeight="true" outlineLevel="0" collapsed="false">
      <c r="A17" s="44"/>
      <c r="B17" s="299" t="s">
        <v>273</v>
      </c>
      <c r="C17" s="204"/>
      <c r="D17" s="316" t="n">
        <f aca="false">SUM(H17:AQ17)</f>
        <v>0</v>
      </c>
      <c r="E17" s="72"/>
      <c r="F17" s="206"/>
      <c r="G17" s="314"/>
      <c r="H17" s="315" t="n">
        <f aca="false">IF('Painel  de Controle'!$E$30="Sim",BP!G11*'Premissas Financeiras'!G62,0)</f>
        <v>0</v>
      </c>
      <c r="I17" s="315" t="n">
        <f aca="false">IF('Painel  de Controle'!$E$30="Sim",BP!H11*'Premissas Financeiras'!H62,0)</f>
        <v>0</v>
      </c>
      <c r="J17" s="315" t="n">
        <f aca="false">IF('Painel  de Controle'!$E$30="Sim",BP!I11*'Premissas Financeiras'!I62,0)</f>
        <v>0</v>
      </c>
      <c r="K17" s="315" t="n">
        <f aca="false">IF('Painel  de Controle'!$E$30="Sim",BP!J11*'Premissas Financeiras'!J62,0)</f>
        <v>0</v>
      </c>
      <c r="L17" s="315" t="n">
        <f aca="false">IF('Painel  de Controle'!$E$30="Sim",BP!K11*'Premissas Financeiras'!K62,0)</f>
        <v>0</v>
      </c>
      <c r="M17" s="315" t="n">
        <f aca="false">IF('Painel  de Controle'!$E$30="Sim",BP!L11*'Premissas Financeiras'!L62,0)</f>
        <v>0</v>
      </c>
      <c r="N17" s="315" t="n">
        <f aca="false">IF('Painel  de Controle'!$E$30="Sim",BP!M11*'Premissas Financeiras'!M62,0)</f>
        <v>0</v>
      </c>
      <c r="O17" s="315" t="n">
        <f aca="false">IF('Painel  de Controle'!$E$30="Sim",BP!N11*'Premissas Financeiras'!N62,0)</f>
        <v>0</v>
      </c>
      <c r="P17" s="315" t="n">
        <f aca="false">IF('Painel  de Controle'!$E$30="Sim",BP!O11*'Premissas Financeiras'!O62,0)</f>
        <v>0</v>
      </c>
      <c r="Q17" s="315" t="n">
        <f aca="false">IF('Painel  de Controle'!$E$30="Sim",BP!P11*'Premissas Financeiras'!P62,0)</f>
        <v>0</v>
      </c>
      <c r="R17" s="315" t="n">
        <f aca="false">IF('Painel  de Controle'!$E$30="Sim",BP!Q11*'Premissas Financeiras'!Q62,0)</f>
        <v>0</v>
      </c>
      <c r="S17" s="315" t="n">
        <f aca="false">IF('Painel  de Controle'!$E$30="Sim",BP!R11*'Premissas Financeiras'!R62,0)</f>
        <v>0</v>
      </c>
      <c r="T17" s="315" t="n">
        <f aca="false">IF('Painel  de Controle'!$E$30="Sim",BP!S11*'Premissas Financeiras'!S62,0)</f>
        <v>0</v>
      </c>
      <c r="U17" s="315" t="n">
        <f aca="false">IF('Painel  de Controle'!$E$30="Sim",BP!T11*'Premissas Financeiras'!T62,0)</f>
        <v>0</v>
      </c>
      <c r="V17" s="315" t="n">
        <f aca="false">IF('Painel  de Controle'!$E$30="Sim",BP!U11*'Premissas Financeiras'!U62,0)</f>
        <v>0</v>
      </c>
      <c r="W17" s="315" t="n">
        <f aca="false">IF('Painel  de Controle'!$E$30="Sim",BP!V11*'Premissas Financeiras'!V62,0)</f>
        <v>0</v>
      </c>
      <c r="X17" s="315" t="n">
        <f aca="false">IF('Painel  de Controle'!$E$30="Sim",BP!W11*'Premissas Financeiras'!W62,0)</f>
        <v>0</v>
      </c>
      <c r="Y17" s="315" t="n">
        <f aca="false">IF('Painel  de Controle'!$E$30="Sim",BP!X11*'Premissas Financeiras'!X62,0)</f>
        <v>0</v>
      </c>
      <c r="Z17" s="315" t="n">
        <f aca="false">IF('Painel  de Controle'!$E$30="Sim",BP!Y11*'Premissas Financeiras'!Y62,0)</f>
        <v>0</v>
      </c>
      <c r="AA17" s="315" t="n">
        <f aca="false">IF('Painel  de Controle'!$E$30="Sim",BP!Z11*'Premissas Financeiras'!Z62,0)</f>
        <v>0</v>
      </c>
      <c r="AB17" s="315" t="n">
        <f aca="false">IF('Painel  de Controle'!$E$30="Sim",BP!AA11*'Premissas Financeiras'!AA62,0)</f>
        <v>0</v>
      </c>
      <c r="AC17" s="315" t="n">
        <f aca="false">IF('Painel  de Controle'!$E$30="Sim",BP!AB11*'Premissas Financeiras'!AB62,0)</f>
        <v>0</v>
      </c>
      <c r="AD17" s="315" t="n">
        <f aca="false">IF('Painel  de Controle'!$E$30="Sim",BP!AC11*'Premissas Financeiras'!AC62,0)</f>
        <v>0</v>
      </c>
      <c r="AE17" s="315" t="n">
        <f aca="false">IF('Painel  de Controle'!$E$30="Sim",BP!AD11*'Premissas Financeiras'!AD62,0)</f>
        <v>0</v>
      </c>
      <c r="AF17" s="315" t="n">
        <f aca="false">IF('Painel  de Controle'!$E$30="Sim",BP!AE11*'Premissas Financeiras'!AE62,0)</f>
        <v>0</v>
      </c>
      <c r="AG17" s="315" t="n">
        <f aca="false">IF('Painel  de Controle'!$E$30="Sim",BP!AF11*'Premissas Financeiras'!AF62,0)</f>
        <v>0</v>
      </c>
      <c r="AH17" s="315" t="n">
        <f aca="false">IF('Painel  de Controle'!$E$30="Sim",BP!AG11*'Premissas Financeiras'!AG62,0)</f>
        <v>0</v>
      </c>
      <c r="AI17" s="315" t="n">
        <f aca="false">IF('Painel  de Controle'!$E$30="Sim",BP!AH11*'Premissas Financeiras'!AH62,0)</f>
        <v>0</v>
      </c>
      <c r="AJ17" s="315" t="n">
        <f aca="false">IF('Painel  de Controle'!$E$30="Sim",BP!AI11*'Premissas Financeiras'!AI62,0)</f>
        <v>0</v>
      </c>
      <c r="AK17" s="315" t="n">
        <f aca="false">IF('Painel  de Controle'!$E$30="Sim",BP!AJ11*'Premissas Financeiras'!AJ62,0)</f>
        <v>0</v>
      </c>
      <c r="AL17" s="315" t="n">
        <f aca="false">IF('Painel  de Controle'!$E$30="Sim",BP!AK11*'Premissas Financeiras'!AK62,0)</f>
        <v>0</v>
      </c>
      <c r="AM17" s="315" t="n">
        <f aca="false">IF('Painel  de Controle'!$E$30="Sim",BP!AL11*'Premissas Financeiras'!AL62,0)</f>
        <v>0</v>
      </c>
      <c r="AN17" s="315" t="n">
        <f aca="false">IF('Painel  de Controle'!$E$30="Sim",BP!AR11*'Premissas Financeiras'!AM62,0)</f>
        <v>0</v>
      </c>
      <c r="AO17" s="315" t="n">
        <f aca="false">IF('Painel  de Controle'!$E$30="Sim",BP!AS11*'Premissas Financeiras'!AN62,0)</f>
        <v>0</v>
      </c>
      <c r="AP17" s="315" t="n">
        <f aca="false">IF('Painel  de Controle'!$E$30="Sim",BP!AT11*'Premissas Financeiras'!AO62,0)</f>
        <v>0</v>
      </c>
      <c r="AQ17" s="315" t="n">
        <f aca="false">IF('Painel  de Controle'!$E$30="Sim",BP!AU11*'Premissas Financeiras'!AP62,0)</f>
        <v>0</v>
      </c>
      <c r="AR17" s="300"/>
      <c r="AS17" s="215" t="n">
        <f aca="false">H17 / 12</f>
        <v>0</v>
      </c>
      <c r="AT17" s="215" t="n">
        <f aca="false">I17 / 12</f>
        <v>0</v>
      </c>
      <c r="AU17" s="215" t="n">
        <f aca="false">J17 / 12</f>
        <v>0</v>
      </c>
      <c r="AV17" s="215" t="n">
        <f aca="false">K17 / 12</f>
        <v>0</v>
      </c>
      <c r="AW17" s="215" t="n">
        <f aca="false">L17 / 12</f>
        <v>0</v>
      </c>
      <c r="AX17" s="215" t="n">
        <f aca="false">M17 / 12</f>
        <v>0</v>
      </c>
      <c r="AY17" s="215" t="n">
        <f aca="false">N17 / 12</f>
        <v>0</v>
      </c>
      <c r="AZ17" s="215" t="n">
        <f aca="false">O17 / 12</f>
        <v>0</v>
      </c>
      <c r="BA17" s="215" t="n">
        <f aca="false">P17 / 12</f>
        <v>0</v>
      </c>
      <c r="BB17" s="215" t="n">
        <f aca="false">Q17 / 12</f>
        <v>0</v>
      </c>
      <c r="BC17" s="215" t="n">
        <f aca="false">R17 / 12</f>
        <v>0</v>
      </c>
      <c r="BD17" s="215" t="n">
        <f aca="false">S17 / 12</f>
        <v>0</v>
      </c>
      <c r="BE17" s="215" t="n">
        <f aca="false">T17 / 12</f>
        <v>0</v>
      </c>
      <c r="BF17" s="215" t="n">
        <f aca="false">U17 / 12</f>
        <v>0</v>
      </c>
      <c r="BG17" s="215" t="n">
        <f aca="false">V17 / 12</f>
        <v>0</v>
      </c>
      <c r="BH17" s="215" t="n">
        <f aca="false">W17 / 12</f>
        <v>0</v>
      </c>
      <c r="BI17" s="215" t="n">
        <f aca="false">X17 / 12</f>
        <v>0</v>
      </c>
      <c r="BJ17" s="215" t="n">
        <f aca="false">Y17 / 12</f>
        <v>0</v>
      </c>
      <c r="BK17" s="215" t="n">
        <f aca="false">Z17 / 12</f>
        <v>0</v>
      </c>
      <c r="BL17" s="215" t="n">
        <f aca="false">AA17 / 12</f>
        <v>0</v>
      </c>
      <c r="BM17" s="215" t="n">
        <f aca="false">AB17 / 12</f>
        <v>0</v>
      </c>
      <c r="BN17" s="215" t="n">
        <f aca="false">AC17 / 12</f>
        <v>0</v>
      </c>
      <c r="BO17" s="215" t="n">
        <f aca="false">AD17 / 12</f>
        <v>0</v>
      </c>
      <c r="BP17" s="215" t="n">
        <f aca="false">AE17 / 12</f>
        <v>0</v>
      </c>
      <c r="BQ17" s="215" t="n">
        <f aca="false">AF17 / 12</f>
        <v>0</v>
      </c>
      <c r="BR17" s="215" t="n">
        <f aca="false">AG17 / 12</f>
        <v>0</v>
      </c>
      <c r="BS17" s="215" t="n">
        <f aca="false">AH17 / 12</f>
        <v>0</v>
      </c>
      <c r="BT17" s="215" t="n">
        <f aca="false">AI17 / 12</f>
        <v>0</v>
      </c>
      <c r="BU17" s="215" t="n">
        <f aca="false">AJ17 / 12</f>
        <v>0</v>
      </c>
      <c r="BV17" s="215" t="n">
        <f aca="false">AK17 / 12</f>
        <v>0</v>
      </c>
      <c r="BW17" s="215" t="n">
        <f aca="false">AL17 / 12</f>
        <v>0</v>
      </c>
      <c r="BX17" s="215" t="n">
        <f aca="false">AM17 / 12</f>
        <v>0</v>
      </c>
      <c r="BY17" s="215" t="n">
        <f aca="false">AN17 / 12</f>
        <v>0</v>
      </c>
      <c r="BZ17" s="215" t="n">
        <f aca="false">AO17 / 12</f>
        <v>0</v>
      </c>
      <c r="CA17" s="215" t="n">
        <f aca="false">AP17 / 12</f>
        <v>0</v>
      </c>
      <c r="CB17" s="215" t="n">
        <f aca="false">AQ17 / 12</f>
        <v>0</v>
      </c>
      <c r="CC17" s="215" t="n">
        <f aca="false">AR17 / 12</f>
        <v>0</v>
      </c>
      <c r="CD17" s="215" t="n">
        <f aca="false">AS17 / 12</f>
        <v>0</v>
      </c>
      <c r="CE17" s="215" t="n">
        <f aca="false">AT17 / 12</f>
        <v>0</v>
      </c>
      <c r="CF17" s="215" t="n">
        <f aca="false">AU17 / 12</f>
        <v>0</v>
      </c>
      <c r="CG17" s="215" t="n">
        <f aca="false">AV17 / 12</f>
        <v>0</v>
      </c>
      <c r="CH17" s="215" t="n">
        <f aca="false">AW17 / 12</f>
        <v>0</v>
      </c>
      <c r="CI17" s="215" t="n">
        <f aca="false">AX17 / 12</f>
        <v>0</v>
      </c>
      <c r="CJ17" s="215" t="n">
        <f aca="false">AY17 / 12</f>
        <v>0</v>
      </c>
      <c r="CK17" s="215" t="n">
        <f aca="false">AZ17 / 12</f>
        <v>0</v>
      </c>
      <c r="CL17" s="215" t="n">
        <f aca="false">BA17 / 12</f>
        <v>0</v>
      </c>
      <c r="CM17" s="215" t="n">
        <f aca="false">BB17 / 12</f>
        <v>0</v>
      </c>
      <c r="CN17" s="215" t="n">
        <f aca="false">BC17 / 12</f>
        <v>0</v>
      </c>
      <c r="CO17" s="215" t="n">
        <f aca="false">BD17 / 12</f>
        <v>0</v>
      </c>
      <c r="CP17" s="215" t="n">
        <f aca="false">BE17 / 12</f>
        <v>0</v>
      </c>
      <c r="CQ17" s="215" t="n">
        <f aca="false">BF17 / 12</f>
        <v>0</v>
      </c>
      <c r="CR17" s="215" t="n">
        <f aca="false">BG17 / 12</f>
        <v>0</v>
      </c>
      <c r="CS17" s="215" t="n">
        <f aca="false">BH17 / 12</f>
        <v>0</v>
      </c>
      <c r="CT17" s="215" t="n">
        <f aca="false">BI17 / 12</f>
        <v>0</v>
      </c>
      <c r="CU17" s="215" t="n">
        <f aca="false">BJ17 / 12</f>
        <v>0</v>
      </c>
      <c r="CV17" s="215" t="n">
        <f aca="false">BK17 / 12</f>
        <v>0</v>
      </c>
      <c r="CW17" s="215" t="n">
        <f aca="false">BL17 / 12</f>
        <v>0</v>
      </c>
      <c r="CX17" s="215" t="n">
        <f aca="false">BM17 / 12</f>
        <v>0</v>
      </c>
      <c r="CY17" s="215" t="n">
        <f aca="false">BN17 / 12</f>
        <v>0</v>
      </c>
      <c r="CZ17" s="215" t="n">
        <f aca="false">BO17 / 12</f>
        <v>0</v>
      </c>
      <c r="DA17" s="215" t="n">
        <f aca="false">BP17 / 12</f>
        <v>0</v>
      </c>
      <c r="DB17" s="215" t="n">
        <f aca="false">BQ17 / 12</f>
        <v>0</v>
      </c>
      <c r="DC17" s="215" t="n">
        <f aca="false">BR17 / 12</f>
        <v>0</v>
      </c>
      <c r="DD17" s="215" t="n">
        <f aca="false">BS17 / 12</f>
        <v>0</v>
      </c>
      <c r="DE17" s="215" t="n">
        <f aca="false">BT17 / 12</f>
        <v>0</v>
      </c>
      <c r="DF17" s="215" t="n">
        <f aca="false">BU17 / 12</f>
        <v>0</v>
      </c>
      <c r="DG17" s="215" t="n">
        <f aca="false">BV17 / 12</f>
        <v>0</v>
      </c>
      <c r="DH17" s="215" t="n">
        <f aca="false">BW17 / 12</f>
        <v>0</v>
      </c>
      <c r="DI17" s="215" t="n">
        <f aca="false">BX17 / 12</f>
        <v>0</v>
      </c>
      <c r="DJ17" s="215" t="n">
        <f aca="false">BY17 / 12</f>
        <v>0</v>
      </c>
      <c r="DK17" s="215" t="n">
        <f aca="false">BZ17 / 12</f>
        <v>0</v>
      </c>
      <c r="DL17" s="215" t="n">
        <f aca="false">CA17 / 12</f>
        <v>0</v>
      </c>
      <c r="DM17" s="215" t="n">
        <f aca="false">CB17 / 12</f>
        <v>0</v>
      </c>
      <c r="DN17" s="215" t="n">
        <f aca="false">CC17 / 12</f>
        <v>0</v>
      </c>
      <c r="DO17" s="215" t="n">
        <f aca="false">CD17 / 12</f>
        <v>0</v>
      </c>
      <c r="DP17" s="215" t="n">
        <f aca="false">CE17 / 12</f>
        <v>0</v>
      </c>
      <c r="DQ17" s="215" t="n">
        <f aca="false">CF17 / 12</f>
        <v>0</v>
      </c>
      <c r="DR17" s="215" t="n">
        <f aca="false">CG17 / 12</f>
        <v>0</v>
      </c>
      <c r="DS17" s="215" t="n">
        <f aca="false">CH17 / 12</f>
        <v>0</v>
      </c>
      <c r="DT17" s="215" t="n">
        <f aca="false">CI17 / 12</f>
        <v>0</v>
      </c>
      <c r="DU17" s="215" t="n">
        <f aca="false">CJ17 / 12</f>
        <v>0</v>
      </c>
      <c r="DV17" s="215" t="n">
        <f aca="false">CK17 / 12</f>
        <v>0</v>
      </c>
      <c r="DW17" s="215" t="n">
        <f aca="false">CL17 / 12</f>
        <v>0</v>
      </c>
      <c r="DX17" s="215" t="n">
        <f aca="false">CM17 / 12</f>
        <v>0</v>
      </c>
      <c r="DY17" s="215" t="n">
        <f aca="false">CN17 / 12</f>
        <v>0</v>
      </c>
      <c r="DZ17" s="215" t="n">
        <f aca="false">CO17 / 12</f>
        <v>0</v>
      </c>
      <c r="EA17" s="215" t="n">
        <f aca="false">CP17 / 12</f>
        <v>0</v>
      </c>
      <c r="EB17" s="215" t="n">
        <f aca="false">CQ17 / 12</f>
        <v>0</v>
      </c>
      <c r="EC17" s="215" t="n">
        <f aca="false">CR17 / 12</f>
        <v>0</v>
      </c>
      <c r="ED17" s="215" t="n">
        <f aca="false">CS17 / 12</f>
        <v>0</v>
      </c>
      <c r="EE17" s="215" t="n">
        <f aca="false">CT17 / 12</f>
        <v>0</v>
      </c>
      <c r="EF17" s="215" t="n">
        <f aca="false">CU17 / 12</f>
        <v>0</v>
      </c>
      <c r="EG17" s="215" t="n">
        <f aca="false">CV17 / 12</f>
        <v>0</v>
      </c>
      <c r="EH17" s="215" t="n">
        <f aca="false">CW17 / 12</f>
        <v>0</v>
      </c>
      <c r="EI17" s="215" t="n">
        <f aca="false">CX17 / 12</f>
        <v>0</v>
      </c>
      <c r="EJ17" s="215" t="n">
        <f aca="false">CY17 / 12</f>
        <v>0</v>
      </c>
      <c r="EK17" s="215" t="n">
        <f aca="false">CZ17 / 12</f>
        <v>0</v>
      </c>
      <c r="EL17" s="215" t="n">
        <f aca="false">DA17 / 12</f>
        <v>0</v>
      </c>
      <c r="EM17" s="215" t="n">
        <f aca="false">DB17 / 12</f>
        <v>0</v>
      </c>
      <c r="EN17" s="215" t="n">
        <f aca="false">DC17 / 12</f>
        <v>0</v>
      </c>
      <c r="EO17" s="215" t="n">
        <f aca="false">DD17 / 12</f>
        <v>0</v>
      </c>
      <c r="EP17" s="215" t="n">
        <f aca="false">DE17 / 12</f>
        <v>0</v>
      </c>
      <c r="EQ17" s="215" t="n">
        <f aca="false">DF17 / 12</f>
        <v>0</v>
      </c>
      <c r="ER17" s="215" t="n">
        <f aca="false">DG17 / 12</f>
        <v>0</v>
      </c>
      <c r="ES17" s="215" t="n">
        <f aca="false">DH17 / 12</f>
        <v>0</v>
      </c>
      <c r="ET17" s="215" t="n">
        <f aca="false">DI17 / 12</f>
        <v>0</v>
      </c>
      <c r="EU17" s="215" t="n">
        <f aca="false">DJ17 / 12</f>
        <v>0</v>
      </c>
      <c r="EV17" s="215" t="n">
        <f aca="false">DK17 / 12</f>
        <v>0</v>
      </c>
      <c r="EW17" s="215" t="n">
        <f aca="false">DL17 / 12</f>
        <v>0</v>
      </c>
      <c r="EX17" s="215" t="n">
        <f aca="false">DM17 / 12</f>
        <v>0</v>
      </c>
      <c r="EY17" s="215" t="n">
        <f aca="false">DN17 / 12</f>
        <v>0</v>
      </c>
      <c r="EZ17" s="215" t="n">
        <f aca="false">DO17 / 12</f>
        <v>0</v>
      </c>
      <c r="FA17" s="215" t="n">
        <f aca="false">DP17 / 12</f>
        <v>0</v>
      </c>
      <c r="FB17" s="215" t="n">
        <f aca="false">DQ17 / 12</f>
        <v>0</v>
      </c>
      <c r="FC17" s="215" t="n">
        <f aca="false">DR17 / 12</f>
        <v>0</v>
      </c>
      <c r="FD17" s="215" t="n">
        <f aca="false">DS17 / 12</f>
        <v>0</v>
      </c>
      <c r="FE17" s="215" t="n">
        <f aca="false">DT17 / 12</f>
        <v>0</v>
      </c>
      <c r="FF17" s="215" t="n">
        <f aca="false">DU17 / 12</f>
        <v>0</v>
      </c>
      <c r="FG17" s="215" t="n">
        <f aca="false">DV17 / 12</f>
        <v>0</v>
      </c>
      <c r="FH17" s="215" t="n">
        <f aca="false">DW17 / 12</f>
        <v>0</v>
      </c>
      <c r="FI17" s="215" t="n">
        <f aca="false">DX17 / 12</f>
        <v>0</v>
      </c>
      <c r="FJ17" s="215" t="n">
        <f aca="false">DY17 / 12</f>
        <v>0</v>
      </c>
      <c r="FK17" s="215" t="n">
        <f aca="false">DZ17 / 12</f>
        <v>0</v>
      </c>
      <c r="FL17" s="215" t="n">
        <f aca="false">EA17 / 12</f>
        <v>0</v>
      </c>
      <c r="FM17" s="215" t="n">
        <f aca="false">EB17 / 12</f>
        <v>0</v>
      </c>
      <c r="FN17" s="215" t="n">
        <f aca="false">EC17 / 12</f>
        <v>0</v>
      </c>
      <c r="FO17" s="215" t="n">
        <f aca="false">ED17 / 12</f>
        <v>0</v>
      </c>
      <c r="FP17" s="215" t="n">
        <f aca="false">EE17 / 12</f>
        <v>0</v>
      </c>
      <c r="FQ17" s="215" t="n">
        <f aca="false">EF17 / 12</f>
        <v>0</v>
      </c>
      <c r="FR17" s="215" t="n">
        <f aca="false">EG17 / 12</f>
        <v>0</v>
      </c>
      <c r="FS17" s="215" t="n">
        <f aca="false">EH17 / 12</f>
        <v>0</v>
      </c>
      <c r="FT17" s="215" t="n">
        <f aca="false">EI17 / 12</f>
        <v>0</v>
      </c>
      <c r="FU17" s="215" t="n">
        <f aca="false">EJ17 / 12</f>
        <v>0</v>
      </c>
      <c r="FV17" s="215" t="n">
        <f aca="false">EK17 / 12</f>
        <v>0</v>
      </c>
      <c r="FW17" s="215" t="n">
        <f aca="false">EL17 / 12</f>
        <v>0</v>
      </c>
      <c r="FX17" s="215" t="n">
        <f aca="false">EM17 / 12</f>
        <v>0</v>
      </c>
      <c r="FY17" s="215" t="n">
        <f aca="false">EN17 / 12</f>
        <v>0</v>
      </c>
      <c r="FZ17" s="215" t="n">
        <f aca="false">EO17 / 12</f>
        <v>0</v>
      </c>
      <c r="GA17" s="215" t="n">
        <f aca="false">EP17 / 12</f>
        <v>0</v>
      </c>
      <c r="GB17" s="215" t="n">
        <f aca="false">EQ17 / 12</f>
        <v>0</v>
      </c>
      <c r="GC17" s="215" t="n">
        <f aca="false">ER17 / 12</f>
        <v>0</v>
      </c>
      <c r="GD17" s="215" t="n">
        <f aca="false">ES17 / 12</f>
        <v>0</v>
      </c>
      <c r="GE17" s="215" t="n">
        <f aca="false">ET17 / 12</f>
        <v>0</v>
      </c>
      <c r="GF17" s="215" t="n">
        <f aca="false">EU17 / 12</f>
        <v>0</v>
      </c>
      <c r="GG17" s="215" t="n">
        <f aca="false">EV17 / 12</f>
        <v>0</v>
      </c>
      <c r="GH17" s="215" t="n">
        <f aca="false">EW17 / 12</f>
        <v>0</v>
      </c>
      <c r="GI17" s="215" t="n">
        <f aca="false">EX17 / 12</f>
        <v>0</v>
      </c>
      <c r="GJ17" s="215" t="n">
        <f aca="false">EY17 / 12</f>
        <v>0</v>
      </c>
      <c r="GK17" s="215" t="n">
        <f aca="false">EZ17 / 12</f>
        <v>0</v>
      </c>
      <c r="GL17" s="215" t="n">
        <f aca="false">FA17 / 12</f>
        <v>0</v>
      </c>
      <c r="GM17" s="215" t="n">
        <f aca="false">FB17 / 12</f>
        <v>0</v>
      </c>
      <c r="GN17" s="215" t="n">
        <f aca="false">FC17 / 12</f>
        <v>0</v>
      </c>
      <c r="GO17" s="215" t="n">
        <f aca="false">FD17 / 12</f>
        <v>0</v>
      </c>
      <c r="GP17" s="215" t="n">
        <f aca="false">FE17 / 12</f>
        <v>0</v>
      </c>
      <c r="GQ17" s="215" t="n">
        <f aca="false">FF17 / 12</f>
        <v>0</v>
      </c>
      <c r="GR17" s="215" t="n">
        <f aca="false">FG17 / 12</f>
        <v>0</v>
      </c>
      <c r="GS17" s="215" t="n">
        <f aca="false">FH17 / 12</f>
        <v>0</v>
      </c>
      <c r="GT17" s="215" t="n">
        <f aca="false">FI17 / 12</f>
        <v>0</v>
      </c>
      <c r="GU17" s="215" t="n">
        <f aca="false">FJ17 / 12</f>
        <v>0</v>
      </c>
      <c r="GV17" s="215" t="n">
        <f aca="false">FK17 / 12</f>
        <v>0</v>
      </c>
      <c r="GW17" s="215" t="n">
        <f aca="false">FL17 / 12</f>
        <v>0</v>
      </c>
      <c r="GX17" s="215" t="n">
        <f aca="false">FM17 / 12</f>
        <v>0</v>
      </c>
      <c r="GY17" s="215" t="n">
        <f aca="false">FN17 / 12</f>
        <v>0</v>
      </c>
      <c r="GZ17" s="215" t="n">
        <f aca="false">FO17 / 12</f>
        <v>0</v>
      </c>
      <c r="HA17" s="215" t="n">
        <f aca="false">FP17 / 12</f>
        <v>0</v>
      </c>
      <c r="HB17" s="215" t="n">
        <f aca="false">FQ17 / 12</f>
        <v>0</v>
      </c>
      <c r="HC17" s="215" t="n">
        <f aca="false">FR17 / 12</f>
        <v>0</v>
      </c>
      <c r="HD17" s="215" t="n">
        <f aca="false">FS17 / 12</f>
        <v>0</v>
      </c>
      <c r="HE17" s="215" t="n">
        <f aca="false">FT17 / 12</f>
        <v>0</v>
      </c>
      <c r="HF17" s="215" t="n">
        <f aca="false">FU17 / 12</f>
        <v>0</v>
      </c>
      <c r="HG17" s="215" t="n">
        <f aca="false">FV17 / 12</f>
        <v>0</v>
      </c>
      <c r="HH17" s="215" t="n">
        <f aca="false">FW17 / 12</f>
        <v>0</v>
      </c>
      <c r="HI17" s="215" t="n">
        <f aca="false">FX17 / 12</f>
        <v>0</v>
      </c>
      <c r="HJ17" s="215" t="n">
        <f aca="false">FY17 / 12</f>
        <v>0</v>
      </c>
      <c r="HK17" s="215" t="n">
        <f aca="false">FZ17 / 12</f>
        <v>0</v>
      </c>
      <c r="HL17" s="215" t="n">
        <f aca="false">GA17 / 12</f>
        <v>0</v>
      </c>
      <c r="HM17" s="215" t="n">
        <f aca="false">GB17 / 12</f>
        <v>0</v>
      </c>
      <c r="HN17" s="215" t="n">
        <f aca="false">GC17 / 12</f>
        <v>0</v>
      </c>
      <c r="HO17" s="215" t="n">
        <f aca="false">GD17 / 12</f>
        <v>0</v>
      </c>
      <c r="HP17" s="215" t="n">
        <f aca="false">GE17 / 12</f>
        <v>0</v>
      </c>
      <c r="HQ17" s="215" t="n">
        <f aca="false">GF17 / 12</f>
        <v>0</v>
      </c>
      <c r="HR17" s="215" t="n">
        <f aca="false">GG17 / 12</f>
        <v>0</v>
      </c>
      <c r="HS17" s="215" t="n">
        <f aca="false">GH17 / 12</f>
        <v>0</v>
      </c>
      <c r="HT17" s="215" t="n">
        <f aca="false">GI17 / 12</f>
        <v>0</v>
      </c>
      <c r="HU17" s="215" t="n">
        <f aca="false">GJ17 / 12</f>
        <v>0</v>
      </c>
      <c r="HV17" s="215" t="n">
        <f aca="false">GK17 / 12</f>
        <v>0</v>
      </c>
      <c r="HW17" s="215" t="n">
        <f aca="false">GL17 / 12</f>
        <v>0</v>
      </c>
      <c r="HX17" s="215" t="n">
        <f aca="false">GM17 / 12</f>
        <v>0</v>
      </c>
      <c r="HY17" s="215" t="n">
        <f aca="false">GN17 / 12</f>
        <v>0</v>
      </c>
      <c r="HZ17" s="215" t="n">
        <f aca="false">GO17 / 12</f>
        <v>0</v>
      </c>
      <c r="IA17" s="215" t="n">
        <f aca="false">GP17 / 12</f>
        <v>0</v>
      </c>
      <c r="IB17" s="215" t="n">
        <f aca="false">GQ17 / 12</f>
        <v>0</v>
      </c>
      <c r="IC17" s="215" t="n">
        <f aca="false">GR17 / 12</f>
        <v>0</v>
      </c>
      <c r="ID17" s="215" t="n">
        <f aca="false">GS17 / 12</f>
        <v>0</v>
      </c>
      <c r="IE17" s="215" t="n">
        <f aca="false">GT17 / 12</f>
        <v>0</v>
      </c>
      <c r="IF17" s="215" t="n">
        <f aca="false">GU17 / 12</f>
        <v>0</v>
      </c>
      <c r="IG17" s="215" t="n">
        <f aca="false">GV17 / 12</f>
        <v>0</v>
      </c>
      <c r="IH17" s="215" t="n">
        <f aca="false">GW17 / 12</f>
        <v>0</v>
      </c>
      <c r="II17" s="215" t="n">
        <f aca="false">GX17 / 12</f>
        <v>0</v>
      </c>
      <c r="IJ17" s="215" t="n">
        <f aca="false">GY17 / 12</f>
        <v>0</v>
      </c>
      <c r="IK17" s="215" t="n">
        <f aca="false">GZ17 / 12</f>
        <v>0</v>
      </c>
      <c r="IL17" s="215" t="n">
        <f aca="false">HA17 / 12</f>
        <v>0</v>
      </c>
      <c r="IM17" s="215" t="n">
        <f aca="false">HB17 / 12</f>
        <v>0</v>
      </c>
      <c r="IN17" s="215" t="n">
        <f aca="false">HC17 / 12</f>
        <v>0</v>
      </c>
      <c r="IO17" s="215" t="n">
        <f aca="false">HD17 / 12</f>
        <v>0</v>
      </c>
      <c r="IP17" s="215" t="n">
        <f aca="false">HE17 / 12</f>
        <v>0</v>
      </c>
      <c r="IQ17" s="215" t="n">
        <f aca="false">HF17 / 12</f>
        <v>0</v>
      </c>
      <c r="IR17" s="215" t="n">
        <f aca="false">HG17 / 12</f>
        <v>0</v>
      </c>
      <c r="IS17" s="215" t="n">
        <f aca="false">HH17 / 12</f>
        <v>0</v>
      </c>
      <c r="IT17" s="215" t="n">
        <f aca="false">HI17 / 12</f>
        <v>0</v>
      </c>
      <c r="IU17" s="215" t="n">
        <f aca="false">HJ17 / 12</f>
        <v>0</v>
      </c>
      <c r="IV17" s="215" t="n">
        <f aca="false">HK17 / 12</f>
        <v>0</v>
      </c>
      <c r="IW17" s="215" t="n">
        <f aca="false">HL17 / 12</f>
        <v>0</v>
      </c>
      <c r="IX17" s="215" t="n">
        <f aca="false">HM17 / 12</f>
        <v>0</v>
      </c>
      <c r="IY17" s="215" t="n">
        <f aca="false">HN17 / 12</f>
        <v>0</v>
      </c>
      <c r="IZ17" s="215" t="n">
        <f aca="false">HO17 / 12</f>
        <v>0</v>
      </c>
      <c r="JA17" s="215" t="n">
        <f aca="false">HP17 / 12</f>
        <v>0</v>
      </c>
      <c r="JB17" s="215" t="n">
        <f aca="false">HQ17 / 12</f>
        <v>0</v>
      </c>
      <c r="JC17" s="215" t="n">
        <f aca="false">HR17 / 12</f>
        <v>0</v>
      </c>
      <c r="JD17" s="215" t="n">
        <f aca="false">HS17 / 12</f>
        <v>0</v>
      </c>
      <c r="JE17" s="215" t="n">
        <f aca="false">HT17 / 12</f>
        <v>0</v>
      </c>
      <c r="JF17" s="215" t="n">
        <f aca="false">HU17 / 12</f>
        <v>0</v>
      </c>
      <c r="JG17" s="215" t="n">
        <f aca="false">HV17 / 12</f>
        <v>0</v>
      </c>
      <c r="JH17" s="215" t="n">
        <f aca="false">HW17 / 12</f>
        <v>0</v>
      </c>
      <c r="JI17" s="215" t="n">
        <f aca="false">HX17 / 12</f>
        <v>0</v>
      </c>
      <c r="JJ17" s="215" t="n">
        <f aca="false">HY17 / 12</f>
        <v>0</v>
      </c>
      <c r="JK17" s="215" t="n">
        <f aca="false">HZ17 / 12</f>
        <v>0</v>
      </c>
      <c r="JL17" s="215" t="n">
        <f aca="false">IA17 / 12</f>
        <v>0</v>
      </c>
      <c r="JM17" s="215" t="n">
        <f aca="false">IB17 / 12</f>
        <v>0</v>
      </c>
      <c r="JN17" s="215" t="n">
        <f aca="false">IC17 / 12</f>
        <v>0</v>
      </c>
      <c r="JO17" s="215" t="n">
        <f aca="false">ID17 / 12</f>
        <v>0</v>
      </c>
      <c r="JP17" s="215" t="n">
        <f aca="false">IE17 / 12</f>
        <v>0</v>
      </c>
      <c r="JQ17" s="215" t="n">
        <f aca="false">IF17 / 12</f>
        <v>0</v>
      </c>
      <c r="JR17" s="215" t="n">
        <f aca="false">IG17 / 12</f>
        <v>0</v>
      </c>
      <c r="JS17" s="215" t="n">
        <f aca="false">IH17 / 12</f>
        <v>0</v>
      </c>
      <c r="JT17" s="215" t="n">
        <f aca="false">II17 / 12</f>
        <v>0</v>
      </c>
      <c r="JU17" s="215" t="n">
        <f aca="false">IJ17 / 12</f>
        <v>0</v>
      </c>
      <c r="JV17" s="215" t="n">
        <f aca="false">IK17 / 12</f>
        <v>0</v>
      </c>
      <c r="JW17" s="215" t="n">
        <f aca="false">IL17 / 12</f>
        <v>0</v>
      </c>
      <c r="JX17" s="215" t="n">
        <f aca="false">IM17 / 12</f>
        <v>0</v>
      </c>
      <c r="JY17" s="215" t="n">
        <f aca="false">IN17 / 12</f>
        <v>0</v>
      </c>
      <c r="JZ17" s="215" t="n">
        <f aca="false">IO17 / 12</f>
        <v>0</v>
      </c>
      <c r="KA17" s="215" t="n">
        <f aca="false">IP17 / 12</f>
        <v>0</v>
      </c>
      <c r="KB17" s="215" t="n">
        <f aca="false">IQ17 / 12</f>
        <v>0</v>
      </c>
      <c r="KC17" s="215" t="n">
        <f aca="false">IR17 / 12</f>
        <v>0</v>
      </c>
      <c r="KD17" s="215" t="n">
        <f aca="false">IS17 / 12</f>
        <v>0</v>
      </c>
      <c r="KE17" s="215" t="n">
        <f aca="false">IT17 / 12</f>
        <v>0</v>
      </c>
      <c r="KF17" s="215" t="n">
        <f aca="false">IU17 / 12</f>
        <v>0</v>
      </c>
      <c r="KG17" s="215" t="n">
        <f aca="false">IV17 / 12</f>
        <v>0</v>
      </c>
      <c r="KH17" s="215" t="n">
        <f aca="false">IW17 / 12</f>
        <v>0</v>
      </c>
      <c r="KI17" s="215" t="n">
        <f aca="false">IX17 / 12</f>
        <v>0</v>
      </c>
      <c r="KJ17" s="215" t="n">
        <f aca="false">IY17 / 12</f>
        <v>0</v>
      </c>
      <c r="KK17" s="215" t="n">
        <f aca="false">IZ17 / 12</f>
        <v>0</v>
      </c>
      <c r="KL17" s="215" t="n">
        <f aca="false">JA17 / 12</f>
        <v>0</v>
      </c>
      <c r="KM17" s="215" t="n">
        <f aca="false">JB17 / 12</f>
        <v>0</v>
      </c>
      <c r="KN17" s="215" t="n">
        <f aca="false">JC17 / 12</f>
        <v>0</v>
      </c>
      <c r="KO17" s="215" t="n">
        <f aca="false">JD17 / 12</f>
        <v>0</v>
      </c>
      <c r="KP17" s="215" t="n">
        <f aca="false">JE17 / 12</f>
        <v>0</v>
      </c>
      <c r="KQ17" s="215" t="n">
        <f aca="false">JF17 / 12</f>
        <v>0</v>
      </c>
      <c r="KR17" s="215" t="n">
        <f aca="false">JG17 / 12</f>
        <v>0</v>
      </c>
      <c r="KS17" s="215" t="n">
        <f aca="false">JH17 / 12</f>
        <v>0</v>
      </c>
      <c r="KT17" s="215" t="n">
        <f aca="false">JI17 / 12</f>
        <v>0</v>
      </c>
      <c r="KU17" s="215" t="n">
        <f aca="false">JJ17 / 12</f>
        <v>0</v>
      </c>
      <c r="KV17" s="215" t="n">
        <f aca="false">JK17 / 12</f>
        <v>0</v>
      </c>
      <c r="KW17" s="215" t="n">
        <f aca="false">JL17 / 12</f>
        <v>0</v>
      </c>
      <c r="KX17" s="215" t="n">
        <f aca="false">JM17 / 12</f>
        <v>0</v>
      </c>
      <c r="KY17" s="215" t="n">
        <f aca="false">JN17 / 12</f>
        <v>0</v>
      </c>
      <c r="KZ17" s="215" t="n">
        <f aca="false">JO17 / 12</f>
        <v>0</v>
      </c>
      <c r="LA17" s="215" t="n">
        <f aca="false">JP17 / 12</f>
        <v>0</v>
      </c>
      <c r="LB17" s="215" t="n">
        <f aca="false">JQ17 / 12</f>
        <v>0</v>
      </c>
      <c r="LC17" s="215" t="n">
        <f aca="false">JR17 / 12</f>
        <v>0</v>
      </c>
      <c r="LD17" s="215" t="n">
        <f aca="false">JS17 / 12</f>
        <v>0</v>
      </c>
      <c r="LE17" s="215" t="n">
        <f aca="false">JT17 / 12</f>
        <v>0</v>
      </c>
      <c r="LF17" s="215" t="n">
        <f aca="false">JU17 / 12</f>
        <v>0</v>
      </c>
      <c r="LG17" s="215" t="n">
        <f aca="false">JV17 / 12</f>
        <v>0</v>
      </c>
      <c r="LH17" s="215" t="n">
        <f aca="false">JW17 / 12</f>
        <v>0</v>
      </c>
      <c r="LI17" s="215" t="n">
        <f aca="false">JX17 / 12</f>
        <v>0</v>
      </c>
      <c r="LJ17" s="215" t="n">
        <f aca="false">JY17 / 12</f>
        <v>0</v>
      </c>
      <c r="LK17" s="215" t="n">
        <f aca="false">JZ17 / 12</f>
        <v>0</v>
      </c>
      <c r="LL17" s="215" t="n">
        <f aca="false">KA17 / 12</f>
        <v>0</v>
      </c>
      <c r="LM17" s="215" t="n">
        <f aca="false">KB17 / 12</f>
        <v>0</v>
      </c>
      <c r="LN17" s="215" t="n">
        <f aca="false">KC17 / 12</f>
        <v>0</v>
      </c>
      <c r="LO17" s="215" t="n">
        <f aca="false">KD17 / 12</f>
        <v>0</v>
      </c>
      <c r="LP17" s="215" t="n">
        <f aca="false">KE17 / 12</f>
        <v>0</v>
      </c>
      <c r="LQ17" s="215" t="n">
        <f aca="false">KF17 / 12</f>
        <v>0</v>
      </c>
      <c r="LR17" s="215" t="n">
        <f aca="false">KG17 / 12</f>
        <v>0</v>
      </c>
      <c r="LS17" s="215" t="n">
        <f aca="false">KH17 / 12</f>
        <v>0</v>
      </c>
      <c r="LT17" s="215" t="n">
        <f aca="false">KI17 / 12</f>
        <v>0</v>
      </c>
      <c r="LU17" s="215" t="n">
        <f aca="false">KJ17 / 12</f>
        <v>0</v>
      </c>
      <c r="LV17" s="215" t="n">
        <f aca="false">KK17 / 12</f>
        <v>0</v>
      </c>
      <c r="LW17" s="215" t="n">
        <f aca="false">KL17 / 12</f>
        <v>0</v>
      </c>
      <c r="LX17" s="215" t="n">
        <f aca="false">KM17 / 12</f>
        <v>0</v>
      </c>
      <c r="LY17" s="215" t="n">
        <f aca="false">KN17 / 12</f>
        <v>0</v>
      </c>
      <c r="LZ17" s="215" t="n">
        <f aca="false">KO17 / 12</f>
        <v>0</v>
      </c>
      <c r="MA17" s="215" t="n">
        <f aca="false">KP17 / 12</f>
        <v>0</v>
      </c>
      <c r="MB17" s="215" t="n">
        <f aca="false">KQ17 / 12</f>
        <v>0</v>
      </c>
      <c r="MC17" s="215" t="n">
        <f aca="false">KR17 / 12</f>
        <v>0</v>
      </c>
      <c r="MD17" s="215" t="n">
        <f aca="false">KS17 / 12</f>
        <v>0</v>
      </c>
      <c r="ME17" s="215" t="n">
        <f aca="false">KT17 / 12</f>
        <v>0</v>
      </c>
      <c r="MF17" s="215" t="n">
        <f aca="false">KU17 / 12</f>
        <v>0</v>
      </c>
      <c r="MG17" s="215" t="n">
        <f aca="false">KV17 / 12</f>
        <v>0</v>
      </c>
      <c r="MH17" s="215" t="n">
        <f aca="false">KW17 / 12</f>
        <v>0</v>
      </c>
      <c r="MI17" s="215" t="n">
        <f aca="false">KX17 / 12</f>
        <v>0</v>
      </c>
      <c r="MJ17" s="215" t="n">
        <f aca="false">KY17 / 12</f>
        <v>0</v>
      </c>
      <c r="MK17" s="215" t="n">
        <f aca="false">KZ17 / 12</f>
        <v>0</v>
      </c>
      <c r="ML17" s="215" t="n">
        <f aca="false">LA17 / 12</f>
        <v>0</v>
      </c>
      <c r="MM17" s="215" t="n">
        <f aca="false">LB17 / 12</f>
        <v>0</v>
      </c>
      <c r="MN17" s="215" t="n">
        <f aca="false">LC17 / 12</f>
        <v>0</v>
      </c>
      <c r="MO17" s="215" t="n">
        <f aca="false">LD17 / 12</f>
        <v>0</v>
      </c>
      <c r="MP17" s="215" t="n">
        <f aca="false">LE17 / 12</f>
        <v>0</v>
      </c>
      <c r="MQ17" s="215" t="n">
        <f aca="false">LF17 / 12</f>
        <v>0</v>
      </c>
      <c r="MR17" s="215" t="n">
        <f aca="false">LG17 / 12</f>
        <v>0</v>
      </c>
      <c r="MS17" s="215" t="n">
        <f aca="false">LH17 / 12</f>
        <v>0</v>
      </c>
      <c r="MT17" s="215" t="n">
        <f aca="false">LI17 / 12</f>
        <v>0</v>
      </c>
      <c r="MU17" s="215" t="n">
        <f aca="false">LJ17 / 12</f>
        <v>0</v>
      </c>
      <c r="MV17" s="215" t="n">
        <f aca="false">LK17 / 12</f>
        <v>0</v>
      </c>
      <c r="MW17" s="215" t="n">
        <f aca="false">LL17 / 12</f>
        <v>0</v>
      </c>
      <c r="MX17" s="215" t="n">
        <f aca="false">LM17 / 12</f>
        <v>0</v>
      </c>
      <c r="MY17" s="215" t="n">
        <f aca="false">LN17 / 12</f>
        <v>0</v>
      </c>
      <c r="MZ17" s="215" t="n">
        <f aca="false">LO17 / 12</f>
        <v>0</v>
      </c>
      <c r="NA17" s="215" t="n">
        <f aca="false">LP17 / 12</f>
        <v>0</v>
      </c>
      <c r="NB17" s="215" t="n">
        <f aca="false">LQ17 / 12</f>
        <v>0</v>
      </c>
      <c r="NC17" s="215" t="n">
        <f aca="false">LR17 / 12</f>
        <v>0</v>
      </c>
      <c r="ND17" s="215" t="n">
        <f aca="false">LS17 / 12</f>
        <v>0</v>
      </c>
      <c r="NE17" s="215" t="n">
        <f aca="false">LT17 / 12</f>
        <v>0</v>
      </c>
      <c r="NF17" s="215" t="n">
        <f aca="false">LU17 / 12</f>
        <v>0</v>
      </c>
      <c r="NG17" s="215" t="n">
        <f aca="false">LV17 / 12</f>
        <v>0</v>
      </c>
      <c r="NH17" s="215" t="n">
        <f aca="false">LW17 / 12</f>
        <v>0</v>
      </c>
      <c r="NI17" s="215" t="n">
        <f aca="false">LX17 / 12</f>
        <v>0</v>
      </c>
      <c r="NJ17" s="215" t="n">
        <f aca="false">LY17 / 12</f>
        <v>0</v>
      </c>
      <c r="NK17" s="215" t="n">
        <f aca="false">LZ17 / 12</f>
        <v>0</v>
      </c>
      <c r="NL17" s="215" t="n">
        <f aca="false">MA17 / 12</f>
        <v>0</v>
      </c>
      <c r="NM17" s="215" t="n">
        <f aca="false">MB17 / 12</f>
        <v>0</v>
      </c>
      <c r="NN17" s="215" t="n">
        <f aca="false">MC17 / 12</f>
        <v>0</v>
      </c>
      <c r="NO17" s="215" t="n">
        <f aca="false">MD17 / 12</f>
        <v>0</v>
      </c>
      <c r="NP17" s="215" t="n">
        <f aca="false">ME17 / 12</f>
        <v>0</v>
      </c>
      <c r="NQ17" s="215" t="n">
        <f aca="false">MF17 / 12</f>
        <v>0</v>
      </c>
      <c r="NR17" s="215" t="n">
        <f aca="false">MG17 / 12</f>
        <v>0</v>
      </c>
      <c r="NS17" s="215" t="n">
        <f aca="false">MH17 / 12</f>
        <v>0</v>
      </c>
      <c r="NT17" s="215" t="n">
        <f aca="false">MI17 / 12</f>
        <v>0</v>
      </c>
      <c r="NU17" s="215" t="n">
        <f aca="false">MJ17 / 12</f>
        <v>0</v>
      </c>
      <c r="NV17" s="215" t="n">
        <f aca="false">MK17 / 12</f>
        <v>0</v>
      </c>
      <c r="NW17" s="215" t="n">
        <f aca="false">ML17 / 12</f>
        <v>0</v>
      </c>
      <c r="NX17" s="215" t="n">
        <f aca="false">MM17 / 12</f>
        <v>0</v>
      </c>
      <c r="NY17" s="215" t="n">
        <f aca="false">MN17 / 12</f>
        <v>0</v>
      </c>
      <c r="NZ17" s="215" t="n">
        <f aca="false">MO17 / 12</f>
        <v>0</v>
      </c>
      <c r="OA17" s="215" t="n">
        <f aca="false">MP17 / 12</f>
        <v>0</v>
      </c>
      <c r="OB17" s="215" t="n">
        <f aca="false">MQ17 / 12</f>
        <v>0</v>
      </c>
      <c r="OC17" s="215" t="n">
        <f aca="false">MR17 / 12</f>
        <v>0</v>
      </c>
      <c r="OD17" s="215" t="n">
        <f aca="false">MS17 / 12</f>
        <v>0</v>
      </c>
      <c r="OE17" s="215" t="n">
        <f aca="false">MT17 / 12</f>
        <v>0</v>
      </c>
      <c r="OF17" s="215" t="n">
        <f aca="false">MU17 / 12</f>
        <v>0</v>
      </c>
      <c r="OG17" s="215" t="n">
        <f aca="false">MV17 / 12</f>
        <v>0</v>
      </c>
      <c r="OH17" s="215" t="n">
        <f aca="false">MW17 / 12</f>
        <v>0</v>
      </c>
      <c r="OI17" s="215" t="n">
        <f aca="false">MX17 / 12</f>
        <v>0</v>
      </c>
      <c r="OJ17" s="215" t="n">
        <f aca="false">MY17 / 12</f>
        <v>0</v>
      </c>
      <c r="OK17" s="215" t="n">
        <f aca="false">MZ17 / 12</f>
        <v>0</v>
      </c>
      <c r="OL17" s="215" t="n">
        <f aca="false">NA17 / 12</f>
        <v>0</v>
      </c>
      <c r="OM17" s="215" t="n">
        <f aca="false">NB17 / 12</f>
        <v>0</v>
      </c>
      <c r="ON17" s="215" t="n">
        <f aca="false">NC17 / 12</f>
        <v>0</v>
      </c>
      <c r="OO17" s="215" t="n">
        <f aca="false">ND17 / 12</f>
        <v>0</v>
      </c>
      <c r="OP17" s="215" t="n">
        <f aca="false">NE17 / 12</f>
        <v>0</v>
      </c>
      <c r="OQ17" s="215" t="n">
        <f aca="false">NF17 / 12</f>
        <v>0</v>
      </c>
      <c r="OR17" s="215" t="n">
        <f aca="false">NG17 / 12</f>
        <v>0</v>
      </c>
      <c r="OS17" s="215" t="n">
        <f aca="false">NH17 / 12</f>
        <v>0</v>
      </c>
      <c r="OT17" s="215" t="n">
        <f aca="false">NI17 / 12</f>
        <v>0</v>
      </c>
      <c r="OU17" s="215" t="n">
        <f aca="false">NJ17 / 12</f>
        <v>0</v>
      </c>
      <c r="OV17" s="215" t="n">
        <f aca="false">NK17 / 12</f>
        <v>0</v>
      </c>
      <c r="OW17" s="215" t="n">
        <f aca="false">NL17 / 12</f>
        <v>0</v>
      </c>
      <c r="OX17" s="215" t="n">
        <f aca="false">NM17 / 12</f>
        <v>0</v>
      </c>
      <c r="OY17" s="215" t="n">
        <f aca="false">NN17 / 12</f>
        <v>0</v>
      </c>
      <c r="OZ17" s="215" t="n">
        <f aca="false">NO17 / 12</f>
        <v>0</v>
      </c>
      <c r="PA17" s="215" t="n">
        <f aca="false">NP17 / 12</f>
        <v>0</v>
      </c>
      <c r="PB17" s="215" t="n">
        <f aca="false">NQ17 / 12</f>
        <v>0</v>
      </c>
      <c r="PC17" s="215" t="n">
        <f aca="false">NR17 / 12</f>
        <v>0</v>
      </c>
      <c r="PD17" s="215" t="n">
        <f aca="false">NS17 / 12</f>
        <v>0</v>
      </c>
      <c r="PE17" s="215" t="n">
        <f aca="false">NT17 / 12</f>
        <v>0</v>
      </c>
      <c r="PF17" s="215" t="n">
        <f aca="false">NU17 / 12</f>
        <v>0</v>
      </c>
      <c r="PG17" s="215" t="n">
        <f aca="false">NV17 / 12</f>
        <v>0</v>
      </c>
      <c r="PH17" s="215" t="n">
        <f aca="false">NW17 / 12</f>
        <v>0</v>
      </c>
      <c r="PI17" s="215" t="n">
        <f aca="false">NX17 / 12</f>
        <v>0</v>
      </c>
      <c r="PJ17" s="215" t="n">
        <f aca="false">NY17 / 12</f>
        <v>0</v>
      </c>
      <c r="PK17" s="215" t="n">
        <f aca="false">NZ17 / 12</f>
        <v>0</v>
      </c>
      <c r="PL17" s="215" t="n">
        <f aca="false">OA17 / 12</f>
        <v>0</v>
      </c>
      <c r="PM17" s="215" t="n">
        <f aca="false">OB17 / 12</f>
        <v>0</v>
      </c>
      <c r="PN17" s="215" t="n">
        <f aca="false">OC17 / 12</f>
        <v>0</v>
      </c>
      <c r="PO17" s="215" t="n">
        <f aca="false">OD17 / 12</f>
        <v>0</v>
      </c>
      <c r="PP17" s="215" t="n">
        <f aca="false">OE17 / 12</f>
        <v>0</v>
      </c>
      <c r="PQ17" s="215" t="n">
        <f aca="false">OF17 / 12</f>
        <v>0</v>
      </c>
      <c r="PR17" s="215" t="n">
        <f aca="false">OG17 / 12</f>
        <v>0</v>
      </c>
      <c r="PS17" s="215" t="n">
        <f aca="false">OH17 / 12</f>
        <v>0</v>
      </c>
      <c r="PT17" s="215" t="n">
        <f aca="false">OI17 / 12</f>
        <v>0</v>
      </c>
      <c r="PU17" s="215" t="n">
        <f aca="false">OJ17 / 12</f>
        <v>0</v>
      </c>
      <c r="PV17" s="215" t="n">
        <f aca="false">OK17 / 12</f>
        <v>0</v>
      </c>
      <c r="PW17" s="215" t="n">
        <f aca="false">OL17 / 12</f>
        <v>0</v>
      </c>
      <c r="PX17" s="215" t="n">
        <f aca="false">OM17 / 12</f>
        <v>0</v>
      </c>
      <c r="PY17" s="215" t="n">
        <f aca="false">ON17 / 12</f>
        <v>0</v>
      </c>
      <c r="PZ17" s="215" t="n">
        <f aca="false">OO17 / 12</f>
        <v>0</v>
      </c>
      <c r="QA17" s="215" t="n">
        <f aca="false">OP17 / 12</f>
        <v>0</v>
      </c>
      <c r="QB17" s="215" t="n">
        <f aca="false">OQ17 / 12</f>
        <v>0</v>
      </c>
      <c r="QC17" s="215" t="n">
        <f aca="false">OR17 / 12</f>
        <v>0</v>
      </c>
      <c r="QD17" s="215" t="n">
        <f aca="false">OS17 / 12</f>
        <v>0</v>
      </c>
      <c r="QE17" s="215" t="n">
        <f aca="false">OT17 / 12</f>
        <v>0</v>
      </c>
      <c r="QF17" s="215" t="n">
        <f aca="false">OU17 / 12</f>
        <v>0</v>
      </c>
      <c r="QG17" s="215" t="n">
        <f aca="false">OV17 / 12</f>
        <v>0</v>
      </c>
      <c r="QH17" s="215" t="n">
        <f aca="false">OW17 / 12</f>
        <v>0</v>
      </c>
      <c r="QI17" s="215" t="n">
        <f aca="false">OX17 / 12</f>
        <v>0</v>
      </c>
      <c r="QJ17" s="215" t="n">
        <f aca="false">OY17 / 12</f>
        <v>0</v>
      </c>
      <c r="QK17" s="215" t="n">
        <f aca="false">OZ17 / 12</f>
        <v>0</v>
      </c>
      <c r="QL17" s="215" t="n">
        <f aca="false">PA17 / 12</f>
        <v>0</v>
      </c>
      <c r="QM17" s="215" t="n">
        <f aca="false">PB17 / 12</f>
        <v>0</v>
      </c>
      <c r="QN17" s="215" t="n">
        <f aca="false">PC17 / 12</f>
        <v>0</v>
      </c>
      <c r="QO17" s="215" t="n">
        <f aca="false">PD17 / 12</f>
        <v>0</v>
      </c>
      <c r="QP17" s="215" t="n">
        <f aca="false">PE17 / 12</f>
        <v>0</v>
      </c>
      <c r="QQ17" s="215" t="n">
        <f aca="false">PF17 / 12</f>
        <v>0</v>
      </c>
      <c r="QR17" s="215" t="n">
        <f aca="false">PG17 / 12</f>
        <v>0</v>
      </c>
      <c r="QS17" s="215" t="n">
        <f aca="false">PH17 / 12</f>
        <v>0</v>
      </c>
      <c r="QT17" s="215" t="n">
        <f aca="false">PI17 / 12</f>
        <v>0</v>
      </c>
      <c r="QU17" s="215" t="n">
        <f aca="false">PJ17 / 12</f>
        <v>0</v>
      </c>
      <c r="QV17" s="215" t="n">
        <f aca="false">PK17 / 12</f>
        <v>0</v>
      </c>
      <c r="QW17" s="215" t="n">
        <f aca="false">PL17 / 12</f>
        <v>0</v>
      </c>
      <c r="QX17" s="215" t="n">
        <f aca="false">PM17 / 12</f>
        <v>0</v>
      </c>
      <c r="QY17" s="215" t="n">
        <f aca="false">PN17 / 12</f>
        <v>0</v>
      </c>
      <c r="QZ17" s="215" t="n">
        <f aca="false">PO17 / 12</f>
        <v>0</v>
      </c>
      <c r="RA17" s="215" t="n">
        <f aca="false">PP17 / 12</f>
        <v>0</v>
      </c>
      <c r="RB17" s="215" t="n">
        <f aca="false">PQ17 / 12</f>
        <v>0</v>
      </c>
      <c r="RC17" s="215" t="n">
        <f aca="false">PR17 / 12</f>
        <v>0</v>
      </c>
      <c r="RD17" s="215" t="n">
        <f aca="false">PS17 / 12</f>
        <v>0</v>
      </c>
      <c r="RE17" s="215" t="n">
        <f aca="false">PT17 / 12</f>
        <v>0</v>
      </c>
      <c r="RF17" s="215" t="n">
        <f aca="false">PU17 / 12</f>
        <v>0</v>
      </c>
      <c r="RG17" s="215" t="n">
        <f aca="false">PV17 / 12</f>
        <v>0</v>
      </c>
      <c r="RH17" s="215" t="n">
        <f aca="false">PW17 / 12</f>
        <v>0</v>
      </c>
    </row>
    <row r="18" customFormat="false" ht="17.25" hidden="false" customHeight="true" outlineLevel="0" collapsed="false">
      <c r="A18" s="44"/>
      <c r="B18" s="89" t="s">
        <v>274</v>
      </c>
      <c r="C18" s="204"/>
      <c r="D18" s="316" t="n">
        <f aca="false">SUM(H18:AQ18)</f>
        <v>3745142.7994</v>
      </c>
      <c r="E18" s="206"/>
      <c r="F18" s="206"/>
      <c r="G18" s="317"/>
      <c r="H18" s="318" t="n">
        <f aca="false">IF('Painel  de Controle'!$E$30="Sim",(BP!G10 + BP!H10) * 'Premissas Financeiras'!G62,0)</f>
        <v>0</v>
      </c>
      <c r="I18" s="318" t="n">
        <f aca="false">IF('Painel  de Controle'!$E$30="Sim",BP!H10*'Premissas Financeiras'!H62,0)</f>
        <v>0</v>
      </c>
      <c r="J18" s="318" t="n">
        <f aca="false">IF('Painel  de Controle'!$E$30="Sim",BP!I10*'Premissas Financeiras'!I62,0)</f>
        <v>0</v>
      </c>
      <c r="K18" s="318" t="n">
        <f aca="false">IF('Painel  de Controle'!$E$30="Sim",BP!J10*'Premissas Financeiras'!J62,0)</f>
        <v>0</v>
      </c>
      <c r="L18" s="318" t="n">
        <f aca="false">IF('Painel  de Controle'!$E$30="Sim",BP!K10*'Premissas Financeiras'!K62,0)</f>
        <v>0</v>
      </c>
      <c r="M18" s="318" t="n">
        <f aca="false">IF('Painel  de Controle'!$E$30="Sim",BP!L10*'Premissas Financeiras'!L62,0)</f>
        <v>0</v>
      </c>
      <c r="N18" s="318" t="n">
        <f aca="false">IF('Painel  de Controle'!$E$30="Sim",BP!M10*'Premissas Financeiras'!M62,0)</f>
        <v>284954.3631</v>
      </c>
      <c r="O18" s="318" t="n">
        <f aca="false">IF('Painel  de Controle'!$E$30="Sim",BP!N10*'Premissas Financeiras'!N62,0)</f>
        <v>501190.5097</v>
      </c>
      <c r="P18" s="318" t="n">
        <f aca="false">IF('Painel  de Controle'!$E$30="Sim",BP!O10*'Premissas Financeiras'!O62,0)</f>
        <v>476094.6385</v>
      </c>
      <c r="Q18" s="318" t="n">
        <f aca="false">IF('Painel  de Controle'!$E$30="Sim",BP!P10*'Premissas Financeiras'!P62,0)</f>
        <v>450998.7672</v>
      </c>
      <c r="R18" s="318" t="n">
        <f aca="false">IF('Painel  de Controle'!$E$30="Sim",BP!Q10*'Premissas Financeiras'!Q62,0)</f>
        <v>425902.896</v>
      </c>
      <c r="S18" s="318" t="n">
        <f aca="false">IF('Painel  de Controle'!$E$30="Sim",BP!R10*'Premissas Financeiras'!R62,0)</f>
        <v>400807.0247</v>
      </c>
      <c r="T18" s="318" t="n">
        <f aca="false">IF('Painel  de Controle'!$E$30="Sim",BP!S10*'Premissas Financeiras'!S62,0)</f>
        <v>375711.1534</v>
      </c>
      <c r="U18" s="318" t="n">
        <f aca="false">IF('Painel  de Controle'!$E$30="Sim",BP!T10*'Premissas Financeiras'!T62,0)</f>
        <v>350615.2822</v>
      </c>
      <c r="V18" s="318" t="n">
        <f aca="false">IF('Painel  de Controle'!$E$30="Sim",BP!U10*'Premissas Financeiras'!U62,0)</f>
        <v>325519.4109</v>
      </c>
      <c r="W18" s="318" t="n">
        <f aca="false">IF('Painel  de Controle'!$E$30="Sim",BP!V10*'Premissas Financeiras'!V62,0)</f>
        <v>153348.7537</v>
      </c>
      <c r="X18" s="318" t="n">
        <f aca="false">IF('Painel  de Controle'!$E$30="Sim",BP!W10*'Premissas Financeiras'!W62,0)</f>
        <v>0</v>
      </c>
      <c r="Y18" s="318" t="n">
        <f aca="false">IF('Painel  de Controle'!$E$30="Sim",BP!X10*'Premissas Financeiras'!X62,0)</f>
        <v>0</v>
      </c>
      <c r="Z18" s="318" t="n">
        <f aca="false">IF('Painel  de Controle'!$E$30="Sim",BP!Y10*'Premissas Financeiras'!Y62,0)</f>
        <v>0</v>
      </c>
      <c r="AA18" s="318" t="n">
        <f aca="false">IF('Painel  de Controle'!$E$30="Sim",BP!Z10*'Premissas Financeiras'!Z62,0)</f>
        <v>0</v>
      </c>
      <c r="AB18" s="318" t="n">
        <f aca="false">IF('Painel  de Controle'!$E$30="Sim",BP!AA10*'Premissas Financeiras'!AA62,0)</f>
        <v>0</v>
      </c>
      <c r="AC18" s="318" t="n">
        <f aca="false">IF('Painel  de Controle'!$E$30="Sim",BP!AB10*'Premissas Financeiras'!AB62,0)</f>
        <v>0</v>
      </c>
      <c r="AD18" s="318" t="n">
        <f aca="false">IF('Painel  de Controle'!$E$30="Sim",BP!AC10*'Premissas Financeiras'!AC62,0)</f>
        <v>0</v>
      </c>
      <c r="AE18" s="318" t="n">
        <f aca="false">IF('Painel  de Controle'!$E$30="Sim",BP!AD10*'Premissas Financeiras'!AD62,0)</f>
        <v>0</v>
      </c>
      <c r="AF18" s="318" t="n">
        <f aca="false">IF('Painel  de Controle'!$E$30="Sim",BP!AE10*'Premissas Financeiras'!AE62,0)</f>
        <v>0</v>
      </c>
      <c r="AG18" s="318" t="n">
        <f aca="false">IF('Painel  de Controle'!$E$30="Sim",BP!AF10*'Premissas Financeiras'!AF62,0)</f>
        <v>0</v>
      </c>
      <c r="AH18" s="318" t="n">
        <f aca="false">IF('Painel  de Controle'!$E$30="Sim",BP!AG10*'Premissas Financeiras'!AG62,0)</f>
        <v>0</v>
      </c>
      <c r="AI18" s="318" t="n">
        <f aca="false">IF('Painel  de Controle'!$E$30="Sim",BP!AH10*'Premissas Financeiras'!AH62,0)</f>
        <v>0</v>
      </c>
      <c r="AJ18" s="318" t="n">
        <f aca="false">IF('Painel  de Controle'!$E$30="Sim",BP!AI10*'Premissas Financeiras'!AI62,0)</f>
        <v>0</v>
      </c>
      <c r="AK18" s="318" t="n">
        <f aca="false">IF('Painel  de Controle'!$E$30="Sim",BP!AJ10*'Premissas Financeiras'!AJ62,0)</f>
        <v>0</v>
      </c>
      <c r="AL18" s="318" t="n">
        <f aca="false">IF('Painel  de Controle'!$E$30="Sim",BP!AK10*'Premissas Financeiras'!AK62,0)</f>
        <v>0</v>
      </c>
      <c r="AM18" s="318" t="n">
        <f aca="false">IF('Painel  de Controle'!$E$30="Sim",BP!AL10*'Premissas Financeiras'!AL62,0)</f>
        <v>0</v>
      </c>
      <c r="AN18" s="318" t="n">
        <f aca="false">IF('Painel  de Controle'!$E$30="Sim",BP!AR10*'Premissas Financeiras'!AM62,0)</f>
        <v>0</v>
      </c>
      <c r="AO18" s="318" t="n">
        <f aca="false">IF('Painel  de Controle'!$E$30="Sim",BP!AS10*'Premissas Financeiras'!AN62,0)</f>
        <v>0</v>
      </c>
      <c r="AP18" s="318" t="n">
        <f aca="false">IF('Painel  de Controle'!$E$30="Sim",BP!AT10*'Premissas Financeiras'!AO62,0)</f>
        <v>0</v>
      </c>
      <c r="AQ18" s="318" t="n">
        <f aca="false">IF('Painel  de Controle'!$E$30="Sim",BP!AU10*'Premissas Financeiras'!AP62,0)</f>
        <v>0</v>
      </c>
      <c r="AR18" s="300"/>
      <c r="AS18" s="215" t="n">
        <f aca="false">H18 / 12</f>
        <v>0</v>
      </c>
      <c r="AT18" s="215" t="n">
        <f aca="false">I18 / 12</f>
        <v>0</v>
      </c>
      <c r="AU18" s="215" t="n">
        <f aca="false">J18 / 12</f>
        <v>0</v>
      </c>
      <c r="AV18" s="215" t="n">
        <f aca="false">K18 / 12</f>
        <v>0</v>
      </c>
      <c r="AW18" s="215" t="n">
        <f aca="false">L18 / 12</f>
        <v>0</v>
      </c>
      <c r="AX18" s="215" t="n">
        <f aca="false">M18 / 12</f>
        <v>0</v>
      </c>
      <c r="AY18" s="215" t="n">
        <f aca="false">N18 / 12</f>
        <v>23746.196925</v>
      </c>
      <c r="AZ18" s="215" t="n">
        <f aca="false">O18 / 12</f>
        <v>41765.8758083333</v>
      </c>
      <c r="BA18" s="215" t="n">
        <f aca="false">P18 / 12</f>
        <v>39674.5532083333</v>
      </c>
      <c r="BB18" s="215" t="n">
        <f aca="false">Q18 / 12</f>
        <v>37583.2306</v>
      </c>
      <c r="BC18" s="215" t="n">
        <f aca="false">R18 / 12</f>
        <v>35491.908</v>
      </c>
      <c r="BD18" s="215" t="n">
        <f aca="false">S18 / 12</f>
        <v>33400.5853916667</v>
      </c>
      <c r="BE18" s="215" t="n">
        <f aca="false">T18 / 12</f>
        <v>31309.2627833333</v>
      </c>
      <c r="BF18" s="215" t="n">
        <f aca="false">U18 / 12</f>
        <v>29217.9401833333</v>
      </c>
      <c r="BG18" s="215" t="n">
        <f aca="false">V18 / 12</f>
        <v>27126.617575</v>
      </c>
      <c r="BH18" s="215" t="n">
        <f aca="false">W18 / 12</f>
        <v>12779.0628083333</v>
      </c>
      <c r="BI18" s="215" t="n">
        <f aca="false">X18 / 12</f>
        <v>0</v>
      </c>
      <c r="BJ18" s="215" t="n">
        <f aca="false">Y18 / 12</f>
        <v>0</v>
      </c>
      <c r="BK18" s="215" t="n">
        <f aca="false">Z18 / 12</f>
        <v>0</v>
      </c>
      <c r="BL18" s="215" t="n">
        <f aca="false">AA18 / 12</f>
        <v>0</v>
      </c>
      <c r="BM18" s="215" t="n">
        <f aca="false">AB18 / 12</f>
        <v>0</v>
      </c>
      <c r="BN18" s="215" t="n">
        <f aca="false">AC18 / 12</f>
        <v>0</v>
      </c>
      <c r="BO18" s="215" t="n">
        <f aca="false">AD18 / 12</f>
        <v>0</v>
      </c>
      <c r="BP18" s="215" t="n">
        <f aca="false">AE18 / 12</f>
        <v>0</v>
      </c>
      <c r="BQ18" s="215" t="n">
        <f aca="false">AF18 / 12</f>
        <v>0</v>
      </c>
      <c r="BR18" s="215" t="n">
        <f aca="false">AG18 / 12</f>
        <v>0</v>
      </c>
      <c r="BS18" s="215" t="n">
        <f aca="false">AH18 / 12</f>
        <v>0</v>
      </c>
      <c r="BT18" s="215" t="n">
        <f aca="false">AI18 / 12</f>
        <v>0</v>
      </c>
      <c r="BU18" s="215" t="n">
        <f aca="false">AJ18 / 12</f>
        <v>0</v>
      </c>
      <c r="BV18" s="215" t="n">
        <f aca="false">AK18 / 12</f>
        <v>0</v>
      </c>
      <c r="BW18" s="215" t="n">
        <f aca="false">AL18 / 12</f>
        <v>0</v>
      </c>
      <c r="BX18" s="215" t="n">
        <f aca="false">AM18 / 12</f>
        <v>0</v>
      </c>
      <c r="BY18" s="215" t="n">
        <f aca="false">AN18 / 12</f>
        <v>0</v>
      </c>
      <c r="BZ18" s="215" t="n">
        <f aca="false">AO18 / 12</f>
        <v>0</v>
      </c>
      <c r="CA18" s="215" t="n">
        <f aca="false">AP18 / 12</f>
        <v>0</v>
      </c>
      <c r="CB18" s="215" t="n">
        <f aca="false">AQ18 / 12</f>
        <v>0</v>
      </c>
      <c r="CC18" s="215" t="n">
        <f aca="false">AR18 / 12</f>
        <v>0</v>
      </c>
      <c r="CD18" s="215" t="n">
        <f aca="false">AS18 / 12</f>
        <v>0</v>
      </c>
      <c r="CE18" s="215" t="n">
        <f aca="false">AT18 / 12</f>
        <v>0</v>
      </c>
      <c r="CF18" s="215" t="n">
        <f aca="false">AU18 / 12</f>
        <v>0</v>
      </c>
      <c r="CG18" s="215" t="n">
        <f aca="false">AV18 / 12</f>
        <v>0</v>
      </c>
      <c r="CH18" s="215" t="n">
        <f aca="false">AW18 / 12</f>
        <v>0</v>
      </c>
      <c r="CI18" s="215" t="n">
        <f aca="false">AX18 / 12</f>
        <v>0</v>
      </c>
      <c r="CJ18" s="215" t="n">
        <f aca="false">AY18 / 12</f>
        <v>1978.84974375</v>
      </c>
      <c r="CK18" s="215" t="n">
        <f aca="false">AZ18 / 12</f>
        <v>3480.48965069444</v>
      </c>
      <c r="CL18" s="215" t="n">
        <f aca="false">BA18 / 12</f>
        <v>3306.21276736111</v>
      </c>
      <c r="CM18" s="215" t="n">
        <f aca="false">BB18 / 12</f>
        <v>3131.93588333333</v>
      </c>
      <c r="CN18" s="215" t="n">
        <f aca="false">BC18 / 12</f>
        <v>2957.659</v>
      </c>
      <c r="CO18" s="215" t="n">
        <f aca="false">BD18 / 12</f>
        <v>2783.38211597222</v>
      </c>
      <c r="CP18" s="215" t="n">
        <f aca="false">BE18 / 12</f>
        <v>2609.10523194444</v>
      </c>
      <c r="CQ18" s="215" t="n">
        <f aca="false">BF18 / 12</f>
        <v>2434.82834861111</v>
      </c>
      <c r="CR18" s="215" t="n">
        <f aca="false">BG18 / 12</f>
        <v>2260.55146458333</v>
      </c>
      <c r="CS18" s="215" t="n">
        <f aca="false">BH18 / 12</f>
        <v>1064.92190069444</v>
      </c>
      <c r="CT18" s="215" t="n">
        <f aca="false">BI18 / 12</f>
        <v>0</v>
      </c>
      <c r="CU18" s="215" t="n">
        <f aca="false">BJ18 / 12</f>
        <v>0</v>
      </c>
      <c r="CV18" s="215" t="n">
        <f aca="false">BK18 / 12</f>
        <v>0</v>
      </c>
      <c r="CW18" s="215" t="n">
        <f aca="false">BL18 / 12</f>
        <v>0</v>
      </c>
      <c r="CX18" s="215" t="n">
        <f aca="false">BM18 / 12</f>
        <v>0</v>
      </c>
      <c r="CY18" s="215" t="n">
        <f aca="false">BN18 / 12</f>
        <v>0</v>
      </c>
      <c r="CZ18" s="215" t="n">
        <f aca="false">BO18 / 12</f>
        <v>0</v>
      </c>
      <c r="DA18" s="215" t="n">
        <f aca="false">BP18 / 12</f>
        <v>0</v>
      </c>
      <c r="DB18" s="215" t="n">
        <f aca="false">BQ18 / 12</f>
        <v>0</v>
      </c>
      <c r="DC18" s="215" t="n">
        <f aca="false">BR18 / 12</f>
        <v>0</v>
      </c>
      <c r="DD18" s="215" t="n">
        <f aca="false">BS18 / 12</f>
        <v>0</v>
      </c>
      <c r="DE18" s="215" t="n">
        <f aca="false">BT18 / 12</f>
        <v>0</v>
      </c>
      <c r="DF18" s="215" t="n">
        <f aca="false">BU18 / 12</f>
        <v>0</v>
      </c>
      <c r="DG18" s="215" t="n">
        <f aca="false">BV18 / 12</f>
        <v>0</v>
      </c>
      <c r="DH18" s="215" t="n">
        <f aca="false">BW18 / 12</f>
        <v>0</v>
      </c>
      <c r="DI18" s="215" t="n">
        <f aca="false">BX18 / 12</f>
        <v>0</v>
      </c>
      <c r="DJ18" s="215" t="n">
        <f aca="false">BY18 / 12</f>
        <v>0</v>
      </c>
      <c r="DK18" s="215" t="n">
        <f aca="false">BZ18 / 12</f>
        <v>0</v>
      </c>
      <c r="DL18" s="215" t="n">
        <f aca="false">CA18 / 12</f>
        <v>0</v>
      </c>
      <c r="DM18" s="215" t="n">
        <f aca="false">CB18 / 12</f>
        <v>0</v>
      </c>
      <c r="DN18" s="215" t="n">
        <f aca="false">CC18 / 12</f>
        <v>0</v>
      </c>
      <c r="DO18" s="215" t="n">
        <f aca="false">CD18 / 12</f>
        <v>0</v>
      </c>
      <c r="DP18" s="215" t="n">
        <f aca="false">CE18 / 12</f>
        <v>0</v>
      </c>
      <c r="DQ18" s="215" t="n">
        <f aca="false">CF18 / 12</f>
        <v>0</v>
      </c>
      <c r="DR18" s="215" t="n">
        <f aca="false">CG18 / 12</f>
        <v>0</v>
      </c>
      <c r="DS18" s="215" t="n">
        <f aca="false">CH18 / 12</f>
        <v>0</v>
      </c>
      <c r="DT18" s="215" t="n">
        <f aca="false">CI18 / 12</f>
        <v>0</v>
      </c>
      <c r="DU18" s="215" t="n">
        <f aca="false">CJ18 / 12</f>
        <v>164.9041453125</v>
      </c>
      <c r="DV18" s="215" t="n">
        <f aca="false">CK18 / 12</f>
        <v>290.040804224537</v>
      </c>
      <c r="DW18" s="215" t="n">
        <f aca="false">CL18 / 12</f>
        <v>275.517730613426</v>
      </c>
      <c r="DX18" s="215" t="n">
        <f aca="false">CM18 / 12</f>
        <v>260.994656944444</v>
      </c>
      <c r="DY18" s="215" t="n">
        <f aca="false">CN18 / 12</f>
        <v>246.471583333333</v>
      </c>
      <c r="DZ18" s="215" t="n">
        <f aca="false">CO18 / 12</f>
        <v>231.948509664352</v>
      </c>
      <c r="EA18" s="215" t="n">
        <f aca="false">CP18 / 12</f>
        <v>217.42543599537</v>
      </c>
      <c r="EB18" s="215" t="n">
        <f aca="false">CQ18 / 12</f>
        <v>202.902362384259</v>
      </c>
      <c r="EC18" s="215" t="n">
        <f aca="false">CR18 / 12</f>
        <v>188.379288715278</v>
      </c>
      <c r="ED18" s="215" t="n">
        <f aca="false">CS18 / 12</f>
        <v>88.743491724537</v>
      </c>
      <c r="EE18" s="215" t="n">
        <f aca="false">CT18 / 12</f>
        <v>0</v>
      </c>
      <c r="EF18" s="215" t="n">
        <f aca="false">CU18 / 12</f>
        <v>0</v>
      </c>
      <c r="EG18" s="215" t="n">
        <f aca="false">CV18 / 12</f>
        <v>0</v>
      </c>
      <c r="EH18" s="215" t="n">
        <f aca="false">CW18 / 12</f>
        <v>0</v>
      </c>
      <c r="EI18" s="215" t="n">
        <f aca="false">CX18 / 12</f>
        <v>0</v>
      </c>
      <c r="EJ18" s="215" t="n">
        <f aca="false">CY18 / 12</f>
        <v>0</v>
      </c>
      <c r="EK18" s="215" t="n">
        <f aca="false">CZ18 / 12</f>
        <v>0</v>
      </c>
      <c r="EL18" s="215" t="n">
        <f aca="false">DA18 / 12</f>
        <v>0</v>
      </c>
      <c r="EM18" s="215" t="n">
        <f aca="false">DB18 / 12</f>
        <v>0</v>
      </c>
      <c r="EN18" s="215" t="n">
        <f aca="false">DC18 / 12</f>
        <v>0</v>
      </c>
      <c r="EO18" s="215" t="n">
        <f aca="false">DD18 / 12</f>
        <v>0</v>
      </c>
      <c r="EP18" s="215" t="n">
        <f aca="false">DE18 / 12</f>
        <v>0</v>
      </c>
      <c r="EQ18" s="215" t="n">
        <f aca="false">DF18 / 12</f>
        <v>0</v>
      </c>
      <c r="ER18" s="215" t="n">
        <f aca="false">DG18 / 12</f>
        <v>0</v>
      </c>
      <c r="ES18" s="215" t="n">
        <f aca="false">DH18 / 12</f>
        <v>0</v>
      </c>
      <c r="ET18" s="215" t="n">
        <f aca="false">DI18 / 12</f>
        <v>0</v>
      </c>
      <c r="EU18" s="215" t="n">
        <f aca="false">DJ18 / 12</f>
        <v>0</v>
      </c>
      <c r="EV18" s="215" t="n">
        <f aca="false">DK18 / 12</f>
        <v>0</v>
      </c>
      <c r="EW18" s="215" t="n">
        <f aca="false">DL18 / 12</f>
        <v>0</v>
      </c>
      <c r="EX18" s="215" t="n">
        <f aca="false">DM18 / 12</f>
        <v>0</v>
      </c>
      <c r="EY18" s="215" t="n">
        <f aca="false">DN18 / 12</f>
        <v>0</v>
      </c>
      <c r="EZ18" s="215" t="n">
        <f aca="false">DO18 / 12</f>
        <v>0</v>
      </c>
      <c r="FA18" s="215" t="n">
        <f aca="false">DP18 / 12</f>
        <v>0</v>
      </c>
      <c r="FB18" s="215" t="n">
        <f aca="false">DQ18 / 12</f>
        <v>0</v>
      </c>
      <c r="FC18" s="215" t="n">
        <f aca="false">DR18 / 12</f>
        <v>0</v>
      </c>
      <c r="FD18" s="215" t="n">
        <f aca="false">DS18 / 12</f>
        <v>0</v>
      </c>
      <c r="FE18" s="215" t="n">
        <f aca="false">DT18 / 12</f>
        <v>0</v>
      </c>
      <c r="FF18" s="215" t="n">
        <f aca="false">DU18 / 12</f>
        <v>13.742012109375</v>
      </c>
      <c r="FG18" s="215" t="n">
        <f aca="false">DV18 / 12</f>
        <v>24.1700670187114</v>
      </c>
      <c r="FH18" s="215" t="n">
        <f aca="false">DW18 / 12</f>
        <v>22.9598108844522</v>
      </c>
      <c r="FI18" s="215" t="n">
        <f aca="false">DX18 / 12</f>
        <v>21.7495547453704</v>
      </c>
      <c r="FJ18" s="215" t="n">
        <f aca="false">DY18 / 12</f>
        <v>20.5392986111111</v>
      </c>
      <c r="FK18" s="215" t="n">
        <f aca="false">DZ18 / 12</f>
        <v>19.3290424720293</v>
      </c>
      <c r="FL18" s="215" t="n">
        <f aca="false">EA18 / 12</f>
        <v>18.1187863329475</v>
      </c>
      <c r="FM18" s="215" t="n">
        <f aca="false">EB18 / 12</f>
        <v>16.9085301986883</v>
      </c>
      <c r="FN18" s="215" t="n">
        <f aca="false">EC18 / 12</f>
        <v>15.6982740596065</v>
      </c>
      <c r="FO18" s="215" t="n">
        <f aca="false">ED18 / 12</f>
        <v>7.39529097704475</v>
      </c>
      <c r="FP18" s="215" t="n">
        <f aca="false">EE18 / 12</f>
        <v>0</v>
      </c>
      <c r="FQ18" s="215" t="n">
        <f aca="false">EF18 / 12</f>
        <v>0</v>
      </c>
      <c r="FR18" s="215" t="n">
        <f aca="false">EG18 / 12</f>
        <v>0</v>
      </c>
      <c r="FS18" s="215" t="n">
        <f aca="false">EH18 / 12</f>
        <v>0</v>
      </c>
      <c r="FT18" s="215" t="n">
        <f aca="false">EI18 / 12</f>
        <v>0</v>
      </c>
      <c r="FU18" s="215" t="n">
        <f aca="false">EJ18 / 12</f>
        <v>0</v>
      </c>
      <c r="FV18" s="215" t="n">
        <f aca="false">EK18 / 12</f>
        <v>0</v>
      </c>
      <c r="FW18" s="215" t="n">
        <f aca="false">EL18 / 12</f>
        <v>0</v>
      </c>
      <c r="FX18" s="215" t="n">
        <f aca="false">EM18 / 12</f>
        <v>0</v>
      </c>
      <c r="FY18" s="215" t="n">
        <f aca="false">EN18 / 12</f>
        <v>0</v>
      </c>
      <c r="FZ18" s="215" t="n">
        <f aca="false">EO18 / 12</f>
        <v>0</v>
      </c>
      <c r="GA18" s="215" t="n">
        <f aca="false">EP18 / 12</f>
        <v>0</v>
      </c>
      <c r="GB18" s="215" t="n">
        <f aca="false">EQ18 / 12</f>
        <v>0</v>
      </c>
      <c r="GC18" s="215" t="n">
        <f aca="false">ER18 / 12</f>
        <v>0</v>
      </c>
      <c r="GD18" s="215" t="n">
        <f aca="false">ES18 / 12</f>
        <v>0</v>
      </c>
      <c r="GE18" s="215" t="n">
        <f aca="false">ET18 / 12</f>
        <v>0</v>
      </c>
      <c r="GF18" s="215" t="n">
        <f aca="false">EU18 / 12</f>
        <v>0</v>
      </c>
      <c r="GG18" s="215" t="n">
        <f aca="false">EV18 / 12</f>
        <v>0</v>
      </c>
      <c r="GH18" s="215" t="n">
        <f aca="false">EW18 / 12</f>
        <v>0</v>
      </c>
      <c r="GI18" s="215" t="n">
        <f aca="false">EX18 / 12</f>
        <v>0</v>
      </c>
      <c r="GJ18" s="215" t="n">
        <f aca="false">EY18 / 12</f>
        <v>0</v>
      </c>
      <c r="GK18" s="215" t="n">
        <f aca="false">EZ18 / 12</f>
        <v>0</v>
      </c>
      <c r="GL18" s="215" t="n">
        <f aca="false">FA18 / 12</f>
        <v>0</v>
      </c>
      <c r="GM18" s="215" t="n">
        <f aca="false">FB18 / 12</f>
        <v>0</v>
      </c>
      <c r="GN18" s="215" t="n">
        <f aca="false">FC18 / 12</f>
        <v>0</v>
      </c>
      <c r="GO18" s="215" t="n">
        <f aca="false">FD18 / 12</f>
        <v>0</v>
      </c>
      <c r="GP18" s="215" t="n">
        <f aca="false">FE18 / 12</f>
        <v>0</v>
      </c>
      <c r="GQ18" s="215" t="n">
        <f aca="false">FF18 / 12</f>
        <v>1.14516767578125</v>
      </c>
      <c r="GR18" s="215" t="n">
        <f aca="false">FG18 / 12</f>
        <v>2.01417225155928</v>
      </c>
      <c r="GS18" s="215" t="n">
        <f aca="false">FH18 / 12</f>
        <v>1.91331757370435</v>
      </c>
      <c r="GT18" s="215" t="n">
        <f aca="false">FI18 / 12</f>
        <v>1.81246289544753</v>
      </c>
      <c r="GU18" s="215" t="n">
        <f aca="false">FJ18 / 12</f>
        <v>1.71160821759259</v>
      </c>
      <c r="GV18" s="215" t="n">
        <f aca="false">FK18 / 12</f>
        <v>1.61075353933578</v>
      </c>
      <c r="GW18" s="215" t="n">
        <f aca="false">FL18 / 12</f>
        <v>1.50989886107896</v>
      </c>
      <c r="GX18" s="215" t="n">
        <f aca="false">FM18 / 12</f>
        <v>1.40904418322402</v>
      </c>
      <c r="GY18" s="215" t="n">
        <f aca="false">FN18 / 12</f>
        <v>1.30818950496721</v>
      </c>
      <c r="GZ18" s="215" t="n">
        <f aca="false">FO18 / 12</f>
        <v>0.616274248087063</v>
      </c>
      <c r="HA18" s="215" t="n">
        <f aca="false">FP18 / 12</f>
        <v>0</v>
      </c>
      <c r="HB18" s="215" t="n">
        <f aca="false">FQ18 / 12</f>
        <v>0</v>
      </c>
      <c r="HC18" s="215" t="n">
        <f aca="false">FR18 / 12</f>
        <v>0</v>
      </c>
      <c r="HD18" s="215" t="n">
        <f aca="false">FS18 / 12</f>
        <v>0</v>
      </c>
      <c r="HE18" s="215" t="n">
        <f aca="false">FT18 / 12</f>
        <v>0</v>
      </c>
      <c r="HF18" s="215" t="n">
        <f aca="false">FU18 / 12</f>
        <v>0</v>
      </c>
      <c r="HG18" s="215" t="n">
        <f aca="false">FV18 / 12</f>
        <v>0</v>
      </c>
      <c r="HH18" s="215" t="n">
        <f aca="false">FW18 / 12</f>
        <v>0</v>
      </c>
      <c r="HI18" s="215" t="n">
        <f aca="false">FX18 / 12</f>
        <v>0</v>
      </c>
      <c r="HJ18" s="215" t="n">
        <f aca="false">FY18 / 12</f>
        <v>0</v>
      </c>
      <c r="HK18" s="215" t="n">
        <f aca="false">FZ18 / 12</f>
        <v>0</v>
      </c>
      <c r="HL18" s="215" t="n">
        <f aca="false">GA18 / 12</f>
        <v>0</v>
      </c>
      <c r="HM18" s="215" t="n">
        <f aca="false">GB18 / 12</f>
        <v>0</v>
      </c>
      <c r="HN18" s="215" t="n">
        <f aca="false">GC18 / 12</f>
        <v>0</v>
      </c>
      <c r="HO18" s="215" t="n">
        <f aca="false">GD18 / 12</f>
        <v>0</v>
      </c>
      <c r="HP18" s="215" t="n">
        <f aca="false">GE18 / 12</f>
        <v>0</v>
      </c>
      <c r="HQ18" s="215" t="n">
        <f aca="false">GF18 / 12</f>
        <v>0</v>
      </c>
      <c r="HR18" s="215" t="n">
        <f aca="false">GG18 / 12</f>
        <v>0</v>
      </c>
      <c r="HS18" s="215" t="n">
        <f aca="false">GH18 / 12</f>
        <v>0</v>
      </c>
      <c r="HT18" s="215" t="n">
        <f aca="false">GI18 / 12</f>
        <v>0</v>
      </c>
      <c r="HU18" s="215" t="n">
        <f aca="false">GJ18 / 12</f>
        <v>0</v>
      </c>
      <c r="HV18" s="215" t="n">
        <f aca="false">GK18 / 12</f>
        <v>0</v>
      </c>
      <c r="HW18" s="215" t="n">
        <f aca="false">GL18 / 12</f>
        <v>0</v>
      </c>
      <c r="HX18" s="215" t="n">
        <f aca="false">GM18 / 12</f>
        <v>0</v>
      </c>
      <c r="HY18" s="215" t="n">
        <f aca="false">GN18 / 12</f>
        <v>0</v>
      </c>
      <c r="HZ18" s="215" t="n">
        <f aca="false">GO18 / 12</f>
        <v>0</v>
      </c>
      <c r="IA18" s="215" t="n">
        <f aca="false">GP18 / 12</f>
        <v>0</v>
      </c>
      <c r="IB18" s="215" t="n">
        <f aca="false">GQ18 / 12</f>
        <v>0.0954306396484375</v>
      </c>
      <c r="IC18" s="215" t="n">
        <f aca="false">GR18 / 12</f>
        <v>0.16784768762994</v>
      </c>
      <c r="ID18" s="215" t="n">
        <f aca="false">GS18 / 12</f>
        <v>0.159443131142029</v>
      </c>
      <c r="IE18" s="215" t="n">
        <f aca="false">GT18 / 12</f>
        <v>0.151038574620628</v>
      </c>
      <c r="IF18" s="215" t="n">
        <f aca="false">GU18 / 12</f>
        <v>0.142634018132716</v>
      </c>
      <c r="IG18" s="215" t="n">
        <f aca="false">GV18 / 12</f>
        <v>0.134229461611315</v>
      </c>
      <c r="IH18" s="215" t="n">
        <f aca="false">GW18 / 12</f>
        <v>0.125824905089913</v>
      </c>
      <c r="II18" s="215" t="n">
        <f aca="false">GX18 / 12</f>
        <v>0.117420348602002</v>
      </c>
      <c r="IJ18" s="215" t="n">
        <f aca="false">GY18 / 12</f>
        <v>0.109015792080601</v>
      </c>
      <c r="IK18" s="215" t="n">
        <f aca="false">GZ18 / 12</f>
        <v>0.0513561873405886</v>
      </c>
      <c r="IL18" s="215" t="n">
        <f aca="false">HA18 / 12</f>
        <v>0</v>
      </c>
      <c r="IM18" s="215" t="n">
        <f aca="false">HB18 / 12</f>
        <v>0</v>
      </c>
      <c r="IN18" s="215" t="n">
        <f aca="false">HC18 / 12</f>
        <v>0</v>
      </c>
      <c r="IO18" s="215" t="n">
        <f aca="false">HD18 / 12</f>
        <v>0</v>
      </c>
      <c r="IP18" s="215" t="n">
        <f aca="false">HE18 / 12</f>
        <v>0</v>
      </c>
      <c r="IQ18" s="215" t="n">
        <f aca="false">HF18 / 12</f>
        <v>0</v>
      </c>
      <c r="IR18" s="215" t="n">
        <f aca="false">HG18 / 12</f>
        <v>0</v>
      </c>
      <c r="IS18" s="215" t="n">
        <f aca="false">HH18 / 12</f>
        <v>0</v>
      </c>
      <c r="IT18" s="215" t="n">
        <f aca="false">HI18 / 12</f>
        <v>0</v>
      </c>
      <c r="IU18" s="215" t="n">
        <f aca="false">HJ18 / 12</f>
        <v>0</v>
      </c>
      <c r="IV18" s="215" t="n">
        <f aca="false">HK18 / 12</f>
        <v>0</v>
      </c>
      <c r="IW18" s="215" t="n">
        <f aca="false">HL18 / 12</f>
        <v>0</v>
      </c>
      <c r="IX18" s="215" t="n">
        <f aca="false">HM18 / 12</f>
        <v>0</v>
      </c>
      <c r="IY18" s="215" t="n">
        <f aca="false">HN18 / 12</f>
        <v>0</v>
      </c>
      <c r="IZ18" s="215" t="n">
        <f aca="false">HO18 / 12</f>
        <v>0</v>
      </c>
      <c r="JA18" s="215" t="n">
        <f aca="false">HP18 / 12</f>
        <v>0</v>
      </c>
      <c r="JB18" s="215" t="n">
        <f aca="false">HQ18 / 12</f>
        <v>0</v>
      </c>
      <c r="JC18" s="215" t="n">
        <f aca="false">HR18 / 12</f>
        <v>0</v>
      </c>
      <c r="JD18" s="215" t="n">
        <f aca="false">HS18 / 12</f>
        <v>0</v>
      </c>
      <c r="JE18" s="215" t="n">
        <f aca="false">HT18 / 12</f>
        <v>0</v>
      </c>
      <c r="JF18" s="215" t="n">
        <f aca="false">HU18 / 12</f>
        <v>0</v>
      </c>
      <c r="JG18" s="215" t="n">
        <f aca="false">HV18 / 12</f>
        <v>0</v>
      </c>
      <c r="JH18" s="215" t="n">
        <f aca="false">HW18 / 12</f>
        <v>0</v>
      </c>
      <c r="JI18" s="215" t="n">
        <f aca="false">HX18 / 12</f>
        <v>0</v>
      </c>
      <c r="JJ18" s="215" t="n">
        <f aca="false">HY18 / 12</f>
        <v>0</v>
      </c>
      <c r="JK18" s="215" t="n">
        <f aca="false">HZ18 / 12</f>
        <v>0</v>
      </c>
      <c r="JL18" s="215" t="n">
        <f aca="false">IA18 / 12</f>
        <v>0</v>
      </c>
      <c r="JM18" s="215" t="n">
        <f aca="false">IB18 / 12</f>
        <v>0.00795255330403646</v>
      </c>
      <c r="JN18" s="215" t="n">
        <f aca="false">IC18 / 12</f>
        <v>0.013987307302495</v>
      </c>
      <c r="JO18" s="215" t="n">
        <f aca="false">ID18 / 12</f>
        <v>0.0132869275951691</v>
      </c>
      <c r="JP18" s="215" t="n">
        <f aca="false">IE18 / 12</f>
        <v>0.0125865478850523</v>
      </c>
      <c r="JQ18" s="215" t="n">
        <f aca="false">IF18 / 12</f>
        <v>0.0118861681777263</v>
      </c>
      <c r="JR18" s="215" t="n">
        <f aca="false">IG18 / 12</f>
        <v>0.0111857884676096</v>
      </c>
      <c r="JS18" s="215" t="n">
        <f aca="false">IH18 / 12</f>
        <v>0.0104854087574928</v>
      </c>
      <c r="JT18" s="215" t="n">
        <f aca="false">II18 / 12</f>
        <v>0.00978502905016683</v>
      </c>
      <c r="JU18" s="215" t="n">
        <f aca="false">IJ18 / 12</f>
        <v>0.00908464934005005</v>
      </c>
      <c r="JV18" s="215" t="n">
        <f aca="false">IK18 / 12</f>
        <v>0.00427968227838238</v>
      </c>
      <c r="JW18" s="215" t="n">
        <f aca="false">IL18 / 12</f>
        <v>0</v>
      </c>
      <c r="JX18" s="215" t="n">
        <f aca="false">IM18 / 12</f>
        <v>0</v>
      </c>
      <c r="JY18" s="215" t="n">
        <f aca="false">IN18 / 12</f>
        <v>0</v>
      </c>
      <c r="JZ18" s="215" t="n">
        <f aca="false">IO18 / 12</f>
        <v>0</v>
      </c>
      <c r="KA18" s="215" t="n">
        <f aca="false">IP18 / 12</f>
        <v>0</v>
      </c>
      <c r="KB18" s="215" t="n">
        <f aca="false">IQ18 / 12</f>
        <v>0</v>
      </c>
      <c r="KC18" s="215" t="n">
        <f aca="false">IR18 / 12</f>
        <v>0</v>
      </c>
      <c r="KD18" s="215" t="n">
        <f aca="false">IS18 / 12</f>
        <v>0</v>
      </c>
      <c r="KE18" s="215" t="n">
        <f aca="false">IT18 / 12</f>
        <v>0</v>
      </c>
      <c r="KF18" s="215" t="n">
        <f aca="false">IU18 / 12</f>
        <v>0</v>
      </c>
      <c r="KG18" s="215" t="n">
        <f aca="false">IV18 / 12</f>
        <v>0</v>
      </c>
      <c r="KH18" s="215" t="n">
        <f aca="false">IW18 / 12</f>
        <v>0</v>
      </c>
      <c r="KI18" s="215" t="n">
        <f aca="false">IX18 / 12</f>
        <v>0</v>
      </c>
      <c r="KJ18" s="215" t="n">
        <f aca="false">IY18 / 12</f>
        <v>0</v>
      </c>
      <c r="KK18" s="215" t="n">
        <f aca="false">IZ18 / 12</f>
        <v>0</v>
      </c>
      <c r="KL18" s="215" t="n">
        <f aca="false">JA18 / 12</f>
        <v>0</v>
      </c>
      <c r="KM18" s="215" t="n">
        <f aca="false">JB18 / 12</f>
        <v>0</v>
      </c>
      <c r="KN18" s="215" t="n">
        <f aca="false">JC18 / 12</f>
        <v>0</v>
      </c>
      <c r="KO18" s="215" t="n">
        <f aca="false">JD18 / 12</f>
        <v>0</v>
      </c>
      <c r="KP18" s="215" t="n">
        <f aca="false">JE18 / 12</f>
        <v>0</v>
      </c>
      <c r="KQ18" s="215" t="n">
        <f aca="false">JF18 / 12</f>
        <v>0</v>
      </c>
      <c r="KR18" s="215" t="n">
        <f aca="false">JG18 / 12</f>
        <v>0</v>
      </c>
      <c r="KS18" s="215" t="n">
        <f aca="false">JH18 / 12</f>
        <v>0</v>
      </c>
      <c r="KT18" s="215" t="n">
        <f aca="false">JI18 / 12</f>
        <v>0</v>
      </c>
      <c r="KU18" s="215" t="n">
        <f aca="false">JJ18 / 12</f>
        <v>0</v>
      </c>
      <c r="KV18" s="215" t="n">
        <f aca="false">JK18 / 12</f>
        <v>0</v>
      </c>
      <c r="KW18" s="215" t="n">
        <f aca="false">JL18 / 12</f>
        <v>0</v>
      </c>
      <c r="KX18" s="215" t="n">
        <f aca="false">JM18 / 12</f>
        <v>0.000662712775336372</v>
      </c>
      <c r="KY18" s="215" t="n">
        <f aca="false">JN18 / 12</f>
        <v>0.00116560894187459</v>
      </c>
      <c r="KZ18" s="215" t="n">
        <f aca="false">JO18 / 12</f>
        <v>0.00110724396626409</v>
      </c>
      <c r="LA18" s="215" t="n">
        <f aca="false">JP18 / 12</f>
        <v>0.00104887899042103</v>
      </c>
      <c r="LB18" s="215" t="n">
        <f aca="false">JQ18 / 12</f>
        <v>0.000990514014810528</v>
      </c>
      <c r="LC18" s="215" t="n">
        <f aca="false">JR18 / 12</f>
        <v>0.000932149038967463</v>
      </c>
      <c r="LD18" s="215" t="n">
        <f aca="false">JS18 / 12</f>
        <v>0.000873784063124399</v>
      </c>
      <c r="LE18" s="215" t="n">
        <f aca="false">JT18 / 12</f>
        <v>0.000815419087513902</v>
      </c>
      <c r="LF18" s="215" t="n">
        <f aca="false">JU18 / 12</f>
        <v>0.000757054111670837</v>
      </c>
      <c r="LG18" s="215" t="n">
        <f aca="false">JV18 / 12</f>
        <v>0.000356640189865198</v>
      </c>
      <c r="LH18" s="215" t="n">
        <f aca="false">JW18 / 12</f>
        <v>0</v>
      </c>
      <c r="LI18" s="215" t="n">
        <f aca="false">JX18 / 12</f>
        <v>0</v>
      </c>
      <c r="LJ18" s="215" t="n">
        <f aca="false">JY18 / 12</f>
        <v>0</v>
      </c>
      <c r="LK18" s="215" t="n">
        <f aca="false">JZ18 / 12</f>
        <v>0</v>
      </c>
      <c r="LL18" s="215" t="n">
        <f aca="false">KA18 / 12</f>
        <v>0</v>
      </c>
      <c r="LM18" s="215" t="n">
        <f aca="false">KB18 / 12</f>
        <v>0</v>
      </c>
      <c r="LN18" s="215" t="n">
        <f aca="false">KC18 / 12</f>
        <v>0</v>
      </c>
      <c r="LO18" s="215" t="n">
        <f aca="false">KD18 / 12</f>
        <v>0</v>
      </c>
      <c r="LP18" s="215" t="n">
        <f aca="false">KE18 / 12</f>
        <v>0</v>
      </c>
      <c r="LQ18" s="215" t="n">
        <f aca="false">KF18 / 12</f>
        <v>0</v>
      </c>
      <c r="LR18" s="215" t="n">
        <f aca="false">KG18 / 12</f>
        <v>0</v>
      </c>
      <c r="LS18" s="215" t="n">
        <f aca="false">KH18 / 12</f>
        <v>0</v>
      </c>
      <c r="LT18" s="215" t="n">
        <f aca="false">KI18 / 12</f>
        <v>0</v>
      </c>
      <c r="LU18" s="215" t="n">
        <f aca="false">KJ18 / 12</f>
        <v>0</v>
      </c>
      <c r="LV18" s="215" t="n">
        <f aca="false">KK18 / 12</f>
        <v>0</v>
      </c>
      <c r="LW18" s="215" t="n">
        <f aca="false">KL18 / 12</f>
        <v>0</v>
      </c>
      <c r="LX18" s="215" t="n">
        <f aca="false">KM18 / 12</f>
        <v>0</v>
      </c>
      <c r="LY18" s="215" t="n">
        <f aca="false">KN18 / 12</f>
        <v>0</v>
      </c>
      <c r="LZ18" s="215" t="n">
        <f aca="false">KO18 / 12</f>
        <v>0</v>
      </c>
      <c r="MA18" s="215" t="n">
        <f aca="false">KP18 / 12</f>
        <v>0</v>
      </c>
      <c r="MB18" s="215" t="n">
        <f aca="false">KQ18 / 12</f>
        <v>0</v>
      </c>
      <c r="MC18" s="215" t="n">
        <f aca="false">KR18 / 12</f>
        <v>0</v>
      </c>
      <c r="MD18" s="215" t="n">
        <f aca="false">KS18 / 12</f>
        <v>0</v>
      </c>
      <c r="ME18" s="215" t="n">
        <f aca="false">KT18 / 12</f>
        <v>0</v>
      </c>
      <c r="MF18" s="215" t="n">
        <f aca="false">KU18 / 12</f>
        <v>0</v>
      </c>
      <c r="MG18" s="215" t="n">
        <f aca="false">KV18 / 12</f>
        <v>0</v>
      </c>
      <c r="MH18" s="215" t="n">
        <f aca="false">KW18 / 12</f>
        <v>0</v>
      </c>
      <c r="MI18" s="215" t="n">
        <f aca="false">KX18 / 12</f>
        <v>5.52260646113643E-005</v>
      </c>
      <c r="MJ18" s="215" t="n">
        <f aca="false">KY18 / 12</f>
        <v>9.71340784895489E-005</v>
      </c>
      <c r="MK18" s="215" t="n">
        <f aca="false">KZ18 / 12</f>
        <v>9.22703305220074E-005</v>
      </c>
      <c r="ML18" s="215" t="n">
        <f aca="false">LA18 / 12</f>
        <v>8.74065825350854E-005</v>
      </c>
      <c r="MM18" s="215" t="n">
        <f aca="false">LB18 / 12</f>
        <v>8.2542834567544E-005</v>
      </c>
      <c r="MN18" s="215" t="n">
        <f aca="false">LC18 / 12</f>
        <v>7.7679086580622E-005</v>
      </c>
      <c r="MO18" s="215" t="n">
        <f aca="false">LD18 / 12</f>
        <v>7.28153385936999E-005</v>
      </c>
      <c r="MP18" s="215" t="n">
        <f aca="false">LE18 / 12</f>
        <v>6.79515906261585E-005</v>
      </c>
      <c r="MQ18" s="215" t="n">
        <f aca="false">LF18 / 12</f>
        <v>6.30878426392364E-005</v>
      </c>
      <c r="MR18" s="215" t="n">
        <f aca="false">LG18 / 12</f>
        <v>2.97200158220999E-005</v>
      </c>
      <c r="MS18" s="215" t="n">
        <f aca="false">LH18 / 12</f>
        <v>0</v>
      </c>
      <c r="MT18" s="215" t="n">
        <f aca="false">LI18 / 12</f>
        <v>0</v>
      </c>
      <c r="MU18" s="215" t="n">
        <f aca="false">LJ18 / 12</f>
        <v>0</v>
      </c>
      <c r="MV18" s="215" t="n">
        <f aca="false">LK18 / 12</f>
        <v>0</v>
      </c>
      <c r="MW18" s="215" t="n">
        <f aca="false">LL18 / 12</f>
        <v>0</v>
      </c>
      <c r="MX18" s="215" t="n">
        <f aca="false">LM18 / 12</f>
        <v>0</v>
      </c>
      <c r="MY18" s="215" t="n">
        <f aca="false">LN18 / 12</f>
        <v>0</v>
      </c>
      <c r="MZ18" s="215" t="n">
        <f aca="false">LO18 / 12</f>
        <v>0</v>
      </c>
      <c r="NA18" s="215" t="n">
        <f aca="false">LP18 / 12</f>
        <v>0</v>
      </c>
      <c r="NB18" s="215" t="n">
        <f aca="false">LQ18 / 12</f>
        <v>0</v>
      </c>
      <c r="NC18" s="215" t="n">
        <f aca="false">LR18 / 12</f>
        <v>0</v>
      </c>
      <c r="ND18" s="215" t="n">
        <f aca="false">LS18 / 12</f>
        <v>0</v>
      </c>
      <c r="NE18" s="215" t="n">
        <f aca="false">LT18 / 12</f>
        <v>0</v>
      </c>
      <c r="NF18" s="215" t="n">
        <f aca="false">LU18 / 12</f>
        <v>0</v>
      </c>
      <c r="NG18" s="215" t="n">
        <f aca="false">LV18 / 12</f>
        <v>0</v>
      </c>
      <c r="NH18" s="215" t="n">
        <f aca="false">LW18 / 12</f>
        <v>0</v>
      </c>
      <c r="NI18" s="215" t="n">
        <f aca="false">LX18 / 12</f>
        <v>0</v>
      </c>
      <c r="NJ18" s="215" t="n">
        <f aca="false">LY18 / 12</f>
        <v>0</v>
      </c>
      <c r="NK18" s="215" t="n">
        <f aca="false">LZ18 / 12</f>
        <v>0</v>
      </c>
      <c r="NL18" s="215" t="n">
        <f aca="false">MA18 / 12</f>
        <v>0</v>
      </c>
      <c r="NM18" s="215" t="n">
        <f aca="false">MB18 / 12</f>
        <v>0</v>
      </c>
      <c r="NN18" s="215" t="n">
        <f aca="false">MC18 / 12</f>
        <v>0</v>
      </c>
      <c r="NO18" s="215" t="n">
        <f aca="false">MD18 / 12</f>
        <v>0</v>
      </c>
      <c r="NP18" s="215" t="n">
        <f aca="false">ME18 / 12</f>
        <v>0</v>
      </c>
      <c r="NQ18" s="215" t="n">
        <f aca="false">MF18 / 12</f>
        <v>0</v>
      </c>
      <c r="NR18" s="215" t="n">
        <f aca="false">MG18 / 12</f>
        <v>0</v>
      </c>
      <c r="NS18" s="215" t="n">
        <f aca="false">MH18 / 12</f>
        <v>0</v>
      </c>
      <c r="NT18" s="215" t="n">
        <f aca="false">MI18 / 12</f>
        <v>4.60217205094703E-006</v>
      </c>
      <c r="NU18" s="215" t="n">
        <f aca="false">MJ18 / 12</f>
        <v>8.09450654079574E-006</v>
      </c>
      <c r="NV18" s="215" t="n">
        <f aca="false">MK18 / 12</f>
        <v>7.68919421016729E-006</v>
      </c>
      <c r="NW18" s="215" t="n">
        <f aca="false">ML18 / 12</f>
        <v>7.28388187792379E-006</v>
      </c>
      <c r="NX18" s="215" t="n">
        <f aca="false">MM18 / 12</f>
        <v>6.87856954729533E-006</v>
      </c>
      <c r="NY18" s="215" t="n">
        <f aca="false">MN18 / 12</f>
        <v>6.47325721505183E-006</v>
      </c>
      <c r="NZ18" s="215" t="n">
        <f aca="false">MO18 / 12</f>
        <v>6.06794488280833E-006</v>
      </c>
      <c r="OA18" s="215" t="n">
        <f aca="false">MP18 / 12</f>
        <v>5.66263255217987E-006</v>
      </c>
      <c r="OB18" s="215" t="n">
        <f aca="false">MQ18 / 12</f>
        <v>5.25732021993637E-006</v>
      </c>
      <c r="OC18" s="215" t="n">
        <f aca="false">MR18 / 12</f>
        <v>2.47666798517499E-006</v>
      </c>
      <c r="OD18" s="215" t="n">
        <f aca="false">MS18 / 12</f>
        <v>0</v>
      </c>
      <c r="OE18" s="215" t="n">
        <f aca="false">MT18 / 12</f>
        <v>0</v>
      </c>
      <c r="OF18" s="215" t="n">
        <f aca="false">MU18 / 12</f>
        <v>0</v>
      </c>
      <c r="OG18" s="215" t="n">
        <f aca="false">MV18 / 12</f>
        <v>0</v>
      </c>
      <c r="OH18" s="215" t="n">
        <f aca="false">MW18 / 12</f>
        <v>0</v>
      </c>
      <c r="OI18" s="215" t="n">
        <f aca="false">MX18 / 12</f>
        <v>0</v>
      </c>
      <c r="OJ18" s="215" t="n">
        <f aca="false">MY18 / 12</f>
        <v>0</v>
      </c>
      <c r="OK18" s="215" t="n">
        <f aca="false">MZ18 / 12</f>
        <v>0</v>
      </c>
      <c r="OL18" s="215" t="n">
        <f aca="false">NA18 / 12</f>
        <v>0</v>
      </c>
      <c r="OM18" s="215" t="n">
        <f aca="false">NB18 / 12</f>
        <v>0</v>
      </c>
      <c r="ON18" s="215" t="n">
        <f aca="false">NC18 / 12</f>
        <v>0</v>
      </c>
      <c r="OO18" s="215" t="n">
        <f aca="false">ND18 / 12</f>
        <v>0</v>
      </c>
      <c r="OP18" s="215" t="n">
        <f aca="false">NE18 / 12</f>
        <v>0</v>
      </c>
      <c r="OQ18" s="215" t="n">
        <f aca="false">NF18 / 12</f>
        <v>0</v>
      </c>
      <c r="OR18" s="215" t="n">
        <f aca="false">NG18 / 12</f>
        <v>0</v>
      </c>
      <c r="OS18" s="215" t="n">
        <f aca="false">NH18 / 12</f>
        <v>0</v>
      </c>
      <c r="OT18" s="215" t="n">
        <f aca="false">NI18 / 12</f>
        <v>0</v>
      </c>
      <c r="OU18" s="215" t="n">
        <f aca="false">NJ18 / 12</f>
        <v>0</v>
      </c>
      <c r="OV18" s="215" t="n">
        <f aca="false">NK18 / 12</f>
        <v>0</v>
      </c>
      <c r="OW18" s="215" t="n">
        <f aca="false">NL18 / 12</f>
        <v>0</v>
      </c>
      <c r="OX18" s="215" t="n">
        <f aca="false">NM18 / 12</f>
        <v>0</v>
      </c>
      <c r="OY18" s="215" t="n">
        <f aca="false">NN18 / 12</f>
        <v>0</v>
      </c>
      <c r="OZ18" s="215" t="n">
        <f aca="false">NO18 / 12</f>
        <v>0</v>
      </c>
      <c r="PA18" s="215" t="n">
        <f aca="false">NP18 / 12</f>
        <v>0</v>
      </c>
      <c r="PB18" s="215" t="n">
        <f aca="false">NQ18 / 12</f>
        <v>0</v>
      </c>
      <c r="PC18" s="215" t="n">
        <f aca="false">NR18 / 12</f>
        <v>0</v>
      </c>
      <c r="PD18" s="215" t="n">
        <f aca="false">NS18 / 12</f>
        <v>0</v>
      </c>
      <c r="PE18" s="215" t="n">
        <f aca="false">NT18 / 12</f>
        <v>3.83514337578919E-007</v>
      </c>
      <c r="PF18" s="215" t="n">
        <f aca="false">NU18 / 12</f>
        <v>6.74542211732978E-007</v>
      </c>
      <c r="PG18" s="215" t="n">
        <f aca="false">NV18 / 12</f>
        <v>6.40766184180607E-007</v>
      </c>
      <c r="PH18" s="215" t="n">
        <f aca="false">NW18 / 12</f>
        <v>6.06990156493649E-007</v>
      </c>
      <c r="PI18" s="215" t="n">
        <f aca="false">NX18 / 12</f>
        <v>5.73214128941278E-007</v>
      </c>
      <c r="PJ18" s="215" t="n">
        <f aca="false">NY18 / 12</f>
        <v>5.39438101254319E-007</v>
      </c>
      <c r="PK18" s="215" t="n">
        <f aca="false">NZ18 / 12</f>
        <v>5.0566207356736E-007</v>
      </c>
      <c r="PL18" s="215" t="n">
        <f aca="false">OA18 / 12</f>
        <v>4.7188604601499E-007</v>
      </c>
      <c r="PM18" s="215" t="n">
        <f aca="false">OB18 / 12</f>
        <v>4.38110018328031E-007</v>
      </c>
      <c r="PN18" s="215" t="n">
        <f aca="false">OC18 / 12</f>
        <v>2.06388998764582E-007</v>
      </c>
      <c r="PO18" s="215" t="n">
        <f aca="false">OD18 / 12</f>
        <v>0</v>
      </c>
      <c r="PP18" s="215" t="n">
        <f aca="false">OE18 / 12</f>
        <v>0</v>
      </c>
      <c r="PQ18" s="215" t="n">
        <f aca="false">OF18 / 12</f>
        <v>0</v>
      </c>
      <c r="PR18" s="215" t="n">
        <f aca="false">OG18 / 12</f>
        <v>0</v>
      </c>
      <c r="PS18" s="215" t="n">
        <f aca="false">OH18 / 12</f>
        <v>0</v>
      </c>
      <c r="PT18" s="215" t="n">
        <f aca="false">OI18 / 12</f>
        <v>0</v>
      </c>
      <c r="PU18" s="215" t="n">
        <f aca="false">OJ18 / 12</f>
        <v>0</v>
      </c>
      <c r="PV18" s="215" t="n">
        <f aca="false">OK18 / 12</f>
        <v>0</v>
      </c>
      <c r="PW18" s="215" t="n">
        <f aca="false">OL18 / 12</f>
        <v>0</v>
      </c>
      <c r="PX18" s="215" t="n">
        <f aca="false">OM18 / 12</f>
        <v>0</v>
      </c>
      <c r="PY18" s="215" t="n">
        <f aca="false">ON18 / 12</f>
        <v>0</v>
      </c>
      <c r="PZ18" s="215" t="n">
        <f aca="false">OO18 / 12</f>
        <v>0</v>
      </c>
      <c r="QA18" s="215" t="n">
        <f aca="false">OP18 / 12</f>
        <v>0</v>
      </c>
      <c r="QB18" s="215" t="n">
        <f aca="false">OQ18 / 12</f>
        <v>0</v>
      </c>
      <c r="QC18" s="215" t="n">
        <f aca="false">OR18 / 12</f>
        <v>0</v>
      </c>
      <c r="QD18" s="215" t="n">
        <f aca="false">OS18 / 12</f>
        <v>0</v>
      </c>
      <c r="QE18" s="215" t="n">
        <f aca="false">OT18 / 12</f>
        <v>0</v>
      </c>
      <c r="QF18" s="215" t="n">
        <f aca="false">OU18 / 12</f>
        <v>0</v>
      </c>
      <c r="QG18" s="215" t="n">
        <f aca="false">OV18 / 12</f>
        <v>0</v>
      </c>
      <c r="QH18" s="215" t="n">
        <f aca="false">OW18 / 12</f>
        <v>0</v>
      </c>
      <c r="QI18" s="215" t="n">
        <f aca="false">OX18 / 12</f>
        <v>0</v>
      </c>
      <c r="QJ18" s="215" t="n">
        <f aca="false">OY18 / 12</f>
        <v>0</v>
      </c>
      <c r="QK18" s="215" t="n">
        <f aca="false">OZ18 / 12</f>
        <v>0</v>
      </c>
      <c r="QL18" s="215" t="n">
        <f aca="false">PA18 / 12</f>
        <v>0</v>
      </c>
      <c r="QM18" s="215" t="n">
        <f aca="false">PB18 / 12</f>
        <v>0</v>
      </c>
      <c r="QN18" s="215" t="n">
        <f aca="false">PC18 / 12</f>
        <v>0</v>
      </c>
      <c r="QO18" s="215" t="n">
        <f aca="false">PD18 / 12</f>
        <v>0</v>
      </c>
      <c r="QP18" s="215" t="n">
        <f aca="false">PE18 / 12</f>
        <v>3.19595281315766E-008</v>
      </c>
      <c r="QQ18" s="215" t="n">
        <f aca="false">PF18 / 12</f>
        <v>5.62118509777482E-008</v>
      </c>
      <c r="QR18" s="215" t="n">
        <f aca="false">PG18 / 12</f>
        <v>5.33971820150506E-008</v>
      </c>
      <c r="QS18" s="215" t="n">
        <f aca="false">PH18 / 12</f>
        <v>5.05825130411374E-008</v>
      </c>
      <c r="QT18" s="215" t="n">
        <f aca="false">PI18 / 12</f>
        <v>4.77678440784398E-008</v>
      </c>
      <c r="QU18" s="215" t="n">
        <f aca="false">PJ18 / 12</f>
        <v>4.49531751045266E-008</v>
      </c>
      <c r="QV18" s="215" t="n">
        <f aca="false">PK18 / 12</f>
        <v>4.21385061306134E-008</v>
      </c>
      <c r="QW18" s="215" t="n">
        <f aca="false">PL18 / 12</f>
        <v>3.93238371679158E-008</v>
      </c>
      <c r="QX18" s="215" t="n">
        <f aca="false">PM18 / 12</f>
        <v>3.65091681940026E-008</v>
      </c>
      <c r="QY18" s="215" t="n">
        <f aca="false">PN18 / 12</f>
        <v>1.71990832303819E-008</v>
      </c>
      <c r="QZ18" s="215" t="n">
        <f aca="false">PO18 / 12</f>
        <v>0</v>
      </c>
      <c r="RA18" s="215" t="n">
        <f aca="false">PP18 / 12</f>
        <v>0</v>
      </c>
      <c r="RB18" s="215" t="n">
        <f aca="false">PQ18 / 12</f>
        <v>0</v>
      </c>
      <c r="RC18" s="215" t="n">
        <f aca="false">PR18 / 12</f>
        <v>0</v>
      </c>
      <c r="RD18" s="215" t="n">
        <f aca="false">PS18 / 12</f>
        <v>0</v>
      </c>
      <c r="RE18" s="215" t="n">
        <f aca="false">PT18 / 12</f>
        <v>0</v>
      </c>
      <c r="RF18" s="215" t="n">
        <f aca="false">PU18 / 12</f>
        <v>0</v>
      </c>
      <c r="RG18" s="215" t="n">
        <f aca="false">PV18 / 12</f>
        <v>0</v>
      </c>
      <c r="RH18" s="215" t="n">
        <f aca="false">PW18 / 12</f>
        <v>0</v>
      </c>
    </row>
    <row r="19" customFormat="false" ht="15.75" hidden="false" customHeight="true" outlineLevel="0" collapsed="false">
      <c r="A19" s="44"/>
      <c r="B19" s="305" t="s">
        <v>275</v>
      </c>
      <c r="C19" s="306"/>
      <c r="D19" s="307" t="n">
        <f aca="false">SUM(H19:AQ19)</f>
        <v>126425543.25925</v>
      </c>
      <c r="E19" s="308"/>
      <c r="F19" s="308"/>
      <c r="G19" s="308"/>
      <c r="H19" s="307" t="n">
        <f aca="false">IF('Painel  de Controle'!$E$30="Sim",H16+H17+H18,0)</f>
        <v>0</v>
      </c>
      <c r="I19" s="307" t="n">
        <f aca="false">IF('Painel  de Controle'!$E$30="Sim",I16+I17+I18,0)</f>
        <v>-198375.0942</v>
      </c>
      <c r="J19" s="307" t="n">
        <f aca="false">IF('Painel  de Controle'!$E$30="Sim",J16+J17+J18,0)</f>
        <v>0</v>
      </c>
      <c r="K19" s="307" t="n">
        <f aca="false">IF('Painel  de Controle'!$E$30="Sim",K16+K17+K18,0)</f>
        <v>0</v>
      </c>
      <c r="L19" s="307" t="n">
        <f aca="false">IF('Painel  de Controle'!$E$30="Sim",L16+L17+L18,0)</f>
        <v>0</v>
      </c>
      <c r="M19" s="307" t="n">
        <f aca="false">IF('Painel  de Controle'!$E$30="Sim",M16+M17+M18,0)</f>
        <v>2033149.61</v>
      </c>
      <c r="N19" s="307" t="n">
        <f aca="false">IF('Painel  de Controle'!$E$30="Sim",N16+N17+N18,0)</f>
        <v>3229073.99</v>
      </c>
      <c r="O19" s="307" t="n">
        <f aca="false">IF('Painel  de Controle'!$E$30="Sim",O16+O17+O18,0)</f>
        <v>3227602.536</v>
      </c>
      <c r="P19" s="307" t="n">
        <f aca="false">IF('Painel  de Controle'!$E$30="Sim",P16+P17+P18,0)</f>
        <v>2627811.341</v>
      </c>
      <c r="Q19" s="307" t="n">
        <f aca="false">IF('Painel  de Controle'!$E$30="Sim",Q16+Q17+Q18,0)</f>
        <v>2037563.1</v>
      </c>
      <c r="R19" s="307" t="n">
        <f aca="false">IF('Painel  de Controle'!$E$30="Sim",R16+R17+R18,0)</f>
        <v>1449475.244</v>
      </c>
      <c r="S19" s="307" t="n">
        <f aca="false">IF('Painel  de Controle'!$E$30="Sim",S16+S17+S18,0)</f>
        <v>785448.0821</v>
      </c>
      <c r="T19" s="307" t="n">
        <f aca="false">IF('Painel  de Controle'!$E$30="Sim",T16+T17+T18,0)</f>
        <v>338694.926</v>
      </c>
      <c r="U19" s="307" t="n">
        <f aca="false">IF('Painel  de Controle'!$E$30="Sim",U16+U17+U18,0)</f>
        <v>-20134.98218</v>
      </c>
      <c r="V19" s="307" t="n">
        <f aca="false">IF('Painel  de Controle'!$E$30="Sim",V16+V17+V18,0)</f>
        <v>45583.99213</v>
      </c>
      <c r="W19" s="307" t="n">
        <f aca="false">IF('Painel  de Controle'!$E$30="Sim",W16+W17+W18,0)</f>
        <v>1051989.051</v>
      </c>
      <c r="X19" s="307" t="n">
        <f aca="false">IF('Painel  de Controle'!$E$30="Sim",X16+X17+X18,0)</f>
        <v>1802761.586</v>
      </c>
      <c r="Y19" s="307" t="n">
        <f aca="false">IF('Painel  de Controle'!$E$30="Sim",Y16+Y17+Y18,0)</f>
        <v>776315.2634</v>
      </c>
      <c r="Z19" s="307" t="n">
        <f aca="false">IF('Painel  de Controle'!$E$30="Sim",Z16+Z17+Z18,0)</f>
        <v>1096187.378</v>
      </c>
      <c r="AA19" s="307" t="n">
        <f aca="false">IF('Painel  de Controle'!$E$30="Sim",AA16+AA17+AA18,0)</f>
        <v>1780352.303</v>
      </c>
      <c r="AB19" s="307" t="n">
        <f aca="false">IF('Painel  de Controle'!$E$30="Sim",AB16+AB17+AB18,0)</f>
        <v>2433538.019</v>
      </c>
      <c r="AC19" s="307" t="n">
        <f aca="false">IF('Painel  de Controle'!$E$30="Sim",AC16+AC17+AC18,0)</f>
        <v>3074653.167</v>
      </c>
      <c r="AD19" s="307" t="n">
        <f aca="false">IF('Painel  de Controle'!$E$30="Sim",AD16+AD17+AD18,0)</f>
        <v>3717504.678</v>
      </c>
      <c r="AE19" s="307" t="n">
        <f aca="false">IF('Painel  de Controle'!$E$30="Sim",AE16+AE17+AE18,0)</f>
        <v>4361946.119</v>
      </c>
      <c r="AF19" s="307" t="n">
        <f aca="false">IF('Painel  de Controle'!$E$30="Sim",AF16+AF17+AF18,0)</f>
        <v>5007515.148</v>
      </c>
      <c r="AG19" s="307" t="n">
        <f aca="false">IF('Painel  de Controle'!$E$30="Sim",AG16+AG17+AG18,0)</f>
        <v>5654202.532</v>
      </c>
      <c r="AH19" s="307" t="n">
        <f aca="false">IF('Painel  de Controle'!$E$30="Sim",AH16+AH17+AH18,0)</f>
        <v>6302025.316</v>
      </c>
      <c r="AI19" s="307" t="n">
        <f aca="false">IF('Painel  de Controle'!$E$30="Sim",AI16+AI17+AI18,0)</f>
        <v>6950986.39</v>
      </c>
      <c r="AJ19" s="307" t="n">
        <f aca="false">IF('Painel  de Controle'!$E$30="Sim",AJ16+AJ17+AJ18,0)</f>
        <v>7443977.398</v>
      </c>
      <c r="AK19" s="307" t="n">
        <f aca="false">IF('Painel  de Controle'!$E$30="Sim",AK16+AK17+AK18,0)</f>
        <v>7862992.507</v>
      </c>
      <c r="AL19" s="307" t="n">
        <f aca="false">IF('Painel  de Controle'!$E$30="Sim",AL16+AL17+AL18,0)</f>
        <v>7779500.25</v>
      </c>
      <c r="AM19" s="307" t="n">
        <f aca="false">IF('Painel  de Controle'!$E$30="Sim",AM16+AM17+AM18,0)</f>
        <v>7652151.778</v>
      </c>
      <c r="AN19" s="307" t="n">
        <f aca="false">IF('Painel  de Controle'!$E$30="Sim",AN16+AN17+AN18,0)</f>
        <v>7665607.403</v>
      </c>
      <c r="AO19" s="307" t="n">
        <f aca="false">IF('Painel  de Controle'!$E$30="Sim",AO16+AO17+AO18,0)</f>
        <v>7685748.617</v>
      </c>
      <c r="AP19" s="307" t="n">
        <f aca="false">IF('Painel  de Controle'!$E$30="Sim",AP16+AP17+AP18,0)</f>
        <v>7701195.891</v>
      </c>
      <c r="AQ19" s="307" t="n">
        <f aca="false">IF('Painel  de Controle'!$E$30="Sim",AQ16+AQ17+AQ18,0)</f>
        <v>13068499.72</v>
      </c>
      <c r="AR19" s="119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7"/>
      <c r="DA19" s="307"/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/>
      <c r="DO19" s="307"/>
      <c r="DP19" s="307"/>
      <c r="DQ19" s="307"/>
      <c r="DR19" s="307"/>
      <c r="DS19" s="307"/>
      <c r="DT19" s="307"/>
      <c r="DU19" s="307"/>
      <c r="DV19" s="307"/>
      <c r="DW19" s="307"/>
      <c r="DX19" s="307"/>
      <c r="DY19" s="307"/>
      <c r="DZ19" s="307"/>
      <c r="EA19" s="307"/>
      <c r="EB19" s="307"/>
      <c r="EC19" s="307"/>
      <c r="ED19" s="307"/>
      <c r="EE19" s="307"/>
      <c r="EF19" s="307"/>
      <c r="EG19" s="307"/>
      <c r="EH19" s="307"/>
      <c r="EI19" s="307"/>
      <c r="EJ19" s="307"/>
      <c r="EK19" s="307"/>
      <c r="EL19" s="307"/>
      <c r="EM19" s="307"/>
      <c r="EN19" s="307"/>
      <c r="EO19" s="307"/>
      <c r="EP19" s="307"/>
      <c r="EQ19" s="307"/>
      <c r="ER19" s="307"/>
      <c r="ES19" s="307"/>
      <c r="ET19" s="307"/>
      <c r="EU19" s="307"/>
      <c r="EV19" s="307"/>
      <c r="EW19" s="307"/>
      <c r="EX19" s="307"/>
      <c r="EY19" s="307"/>
      <c r="EZ19" s="307"/>
      <c r="FA19" s="307"/>
      <c r="FB19" s="307"/>
      <c r="FC19" s="307"/>
      <c r="FD19" s="307"/>
      <c r="FE19" s="307"/>
      <c r="FF19" s="307"/>
      <c r="FG19" s="307"/>
      <c r="FH19" s="307"/>
      <c r="FI19" s="307"/>
      <c r="FJ19" s="307"/>
      <c r="FK19" s="307"/>
      <c r="FL19" s="307"/>
      <c r="FM19" s="307"/>
      <c r="FN19" s="307"/>
      <c r="FO19" s="307"/>
      <c r="FP19" s="307"/>
      <c r="FQ19" s="307"/>
      <c r="FR19" s="307"/>
      <c r="FS19" s="307"/>
      <c r="FT19" s="307"/>
      <c r="FU19" s="307"/>
      <c r="FV19" s="307"/>
      <c r="FW19" s="307"/>
      <c r="FX19" s="307"/>
      <c r="FY19" s="307"/>
      <c r="FZ19" s="307"/>
      <c r="GA19" s="307"/>
      <c r="GB19" s="307"/>
      <c r="GC19" s="307"/>
      <c r="GD19" s="307"/>
      <c r="GE19" s="307"/>
      <c r="GF19" s="307"/>
      <c r="GG19" s="307"/>
      <c r="GH19" s="307"/>
      <c r="GI19" s="307"/>
      <c r="GJ19" s="307"/>
      <c r="GK19" s="307"/>
      <c r="GL19" s="307"/>
      <c r="GM19" s="307"/>
      <c r="GN19" s="307"/>
      <c r="GO19" s="307"/>
      <c r="GP19" s="307"/>
      <c r="GQ19" s="307"/>
      <c r="GR19" s="307"/>
      <c r="GS19" s="307"/>
      <c r="GT19" s="307"/>
      <c r="GU19" s="307"/>
      <c r="GV19" s="307"/>
      <c r="GW19" s="307"/>
      <c r="GX19" s="307"/>
      <c r="GY19" s="307"/>
      <c r="GZ19" s="307"/>
      <c r="HA19" s="307"/>
      <c r="HB19" s="307"/>
      <c r="HC19" s="307"/>
      <c r="HD19" s="307"/>
      <c r="HE19" s="307"/>
      <c r="HF19" s="307"/>
      <c r="HG19" s="307"/>
      <c r="HH19" s="307"/>
      <c r="HI19" s="307"/>
      <c r="HJ19" s="307"/>
      <c r="HK19" s="307"/>
      <c r="HL19" s="307"/>
      <c r="HM19" s="307"/>
      <c r="HN19" s="307"/>
      <c r="HO19" s="307"/>
      <c r="HP19" s="307"/>
      <c r="HQ19" s="307"/>
      <c r="HR19" s="307"/>
      <c r="HS19" s="307"/>
      <c r="HT19" s="307"/>
      <c r="HU19" s="307"/>
      <c r="HV19" s="307"/>
      <c r="HW19" s="307"/>
      <c r="HX19" s="307"/>
      <c r="HY19" s="307"/>
      <c r="HZ19" s="307"/>
      <c r="IA19" s="307"/>
      <c r="IB19" s="307"/>
      <c r="IC19" s="307"/>
      <c r="ID19" s="307"/>
      <c r="IE19" s="307"/>
      <c r="IF19" s="307"/>
      <c r="IG19" s="307"/>
      <c r="IH19" s="307"/>
      <c r="II19" s="307"/>
      <c r="IJ19" s="307"/>
      <c r="IK19" s="307"/>
      <c r="IL19" s="307"/>
      <c r="IM19" s="307"/>
      <c r="IN19" s="307"/>
      <c r="IO19" s="307"/>
      <c r="IP19" s="307"/>
      <c r="IQ19" s="307"/>
      <c r="IR19" s="307"/>
      <c r="IS19" s="307"/>
      <c r="IT19" s="307"/>
      <c r="IU19" s="307"/>
      <c r="IV19" s="307"/>
      <c r="IW19" s="307"/>
      <c r="IX19" s="307"/>
      <c r="IY19" s="307"/>
      <c r="IZ19" s="307"/>
      <c r="JA19" s="307"/>
      <c r="JB19" s="307"/>
      <c r="JC19" s="307"/>
      <c r="JD19" s="307"/>
      <c r="JE19" s="307"/>
      <c r="JF19" s="307"/>
      <c r="JG19" s="307"/>
      <c r="JH19" s="307"/>
      <c r="JI19" s="307"/>
      <c r="JJ19" s="307"/>
      <c r="JK19" s="307"/>
      <c r="JL19" s="307"/>
      <c r="JM19" s="307"/>
      <c r="JN19" s="307"/>
      <c r="JO19" s="307"/>
      <c r="JP19" s="307"/>
      <c r="JQ19" s="307"/>
      <c r="JR19" s="307"/>
      <c r="JS19" s="307"/>
      <c r="JT19" s="307"/>
      <c r="JU19" s="307"/>
      <c r="JV19" s="307"/>
      <c r="JW19" s="307"/>
      <c r="JX19" s="307"/>
      <c r="JY19" s="307"/>
      <c r="JZ19" s="307"/>
      <c r="KA19" s="307"/>
      <c r="KB19" s="307"/>
      <c r="KC19" s="307"/>
      <c r="KD19" s="307"/>
      <c r="KE19" s="307"/>
      <c r="KF19" s="307"/>
      <c r="KG19" s="307"/>
      <c r="KH19" s="307"/>
      <c r="KI19" s="307"/>
      <c r="KJ19" s="307"/>
      <c r="KK19" s="307"/>
      <c r="KL19" s="307"/>
      <c r="KM19" s="307"/>
      <c r="KN19" s="307"/>
      <c r="KO19" s="307"/>
      <c r="KP19" s="307"/>
      <c r="KQ19" s="307"/>
      <c r="KR19" s="307"/>
      <c r="KS19" s="307"/>
      <c r="KT19" s="307"/>
      <c r="KU19" s="307"/>
      <c r="KV19" s="307"/>
      <c r="KW19" s="307"/>
      <c r="KX19" s="307"/>
      <c r="KY19" s="307"/>
      <c r="KZ19" s="307"/>
      <c r="LA19" s="307"/>
      <c r="LB19" s="307"/>
      <c r="LC19" s="307"/>
      <c r="LD19" s="307"/>
      <c r="LE19" s="307"/>
      <c r="LF19" s="307"/>
      <c r="LG19" s="307"/>
      <c r="LH19" s="307"/>
      <c r="LI19" s="307"/>
      <c r="LJ19" s="307"/>
      <c r="LK19" s="307"/>
      <c r="LL19" s="307"/>
      <c r="LM19" s="307"/>
      <c r="LN19" s="307"/>
      <c r="LO19" s="307"/>
      <c r="LP19" s="307"/>
      <c r="LQ19" s="307"/>
      <c r="LR19" s="307"/>
      <c r="LS19" s="307"/>
      <c r="LT19" s="307"/>
      <c r="LU19" s="307"/>
      <c r="LV19" s="307"/>
      <c r="LW19" s="307"/>
      <c r="LX19" s="307"/>
      <c r="LY19" s="307"/>
      <c r="LZ19" s="307"/>
      <c r="MA19" s="307"/>
      <c r="MB19" s="307"/>
      <c r="MC19" s="307"/>
      <c r="MD19" s="307"/>
      <c r="ME19" s="307"/>
      <c r="MF19" s="307"/>
      <c r="MG19" s="307"/>
      <c r="MH19" s="307"/>
      <c r="MI19" s="307"/>
      <c r="MJ19" s="307"/>
      <c r="MK19" s="307"/>
      <c r="ML19" s="307"/>
      <c r="MM19" s="307"/>
      <c r="MN19" s="307"/>
      <c r="MO19" s="307"/>
      <c r="MP19" s="307"/>
      <c r="MQ19" s="307"/>
      <c r="MR19" s="307"/>
      <c r="MS19" s="307"/>
      <c r="MT19" s="307"/>
      <c r="MU19" s="307"/>
      <c r="MV19" s="307"/>
      <c r="MW19" s="307"/>
      <c r="MX19" s="307"/>
      <c r="MY19" s="307"/>
      <c r="MZ19" s="307"/>
      <c r="NA19" s="307"/>
      <c r="NB19" s="307"/>
      <c r="NC19" s="307"/>
      <c r="ND19" s="307"/>
      <c r="NE19" s="307"/>
      <c r="NF19" s="307"/>
      <c r="NG19" s="307"/>
      <c r="NH19" s="307"/>
      <c r="NI19" s="307"/>
      <c r="NJ19" s="307"/>
      <c r="NK19" s="307"/>
      <c r="NL19" s="307"/>
      <c r="NM19" s="307"/>
      <c r="NN19" s="307"/>
      <c r="NO19" s="307"/>
      <c r="NP19" s="307"/>
      <c r="NQ19" s="307"/>
      <c r="NR19" s="307"/>
      <c r="NS19" s="307"/>
      <c r="NT19" s="307"/>
      <c r="NU19" s="307"/>
      <c r="NV19" s="307"/>
      <c r="NW19" s="307"/>
      <c r="NX19" s="307"/>
      <c r="NY19" s="307"/>
      <c r="NZ19" s="307"/>
      <c r="OA19" s="307"/>
      <c r="OB19" s="307"/>
      <c r="OC19" s="307"/>
      <c r="OD19" s="307"/>
      <c r="OE19" s="307"/>
      <c r="OF19" s="307"/>
      <c r="OG19" s="307"/>
      <c r="OH19" s="307"/>
      <c r="OI19" s="307"/>
      <c r="OJ19" s="307"/>
      <c r="OK19" s="307"/>
      <c r="OL19" s="307"/>
      <c r="OM19" s="307"/>
      <c r="ON19" s="307"/>
      <c r="OO19" s="307"/>
      <c r="OP19" s="307"/>
      <c r="OQ19" s="307"/>
      <c r="OR19" s="307"/>
      <c r="OS19" s="307"/>
      <c r="OT19" s="307"/>
      <c r="OU19" s="307"/>
      <c r="OV19" s="307"/>
      <c r="OW19" s="307"/>
      <c r="OX19" s="307"/>
      <c r="OY19" s="307"/>
      <c r="OZ19" s="307"/>
      <c r="PA19" s="307"/>
      <c r="PB19" s="307"/>
      <c r="PC19" s="307"/>
      <c r="PD19" s="307"/>
      <c r="PE19" s="307"/>
      <c r="PF19" s="307"/>
      <c r="PG19" s="307"/>
      <c r="PH19" s="307"/>
      <c r="PI19" s="307"/>
      <c r="PJ19" s="307"/>
      <c r="PK19" s="307"/>
      <c r="PL19" s="307"/>
      <c r="PM19" s="307"/>
      <c r="PN19" s="307"/>
      <c r="PO19" s="307"/>
      <c r="PP19" s="307"/>
      <c r="PQ19" s="307"/>
      <c r="PR19" s="307"/>
      <c r="PS19" s="307"/>
      <c r="PT19" s="307"/>
      <c r="PU19" s="307"/>
      <c r="PV19" s="307"/>
      <c r="PW19" s="307"/>
      <c r="PX19" s="307"/>
      <c r="PY19" s="307"/>
      <c r="PZ19" s="307"/>
      <c r="QA19" s="307"/>
      <c r="QB19" s="307"/>
      <c r="QC19" s="307"/>
      <c r="QD19" s="307"/>
      <c r="QE19" s="307"/>
      <c r="QF19" s="307"/>
      <c r="QG19" s="307"/>
      <c r="QH19" s="307"/>
      <c r="QI19" s="307"/>
      <c r="QJ19" s="307"/>
      <c r="QK19" s="307"/>
      <c r="QL19" s="307"/>
      <c r="QM19" s="307"/>
      <c r="QN19" s="307"/>
      <c r="QO19" s="307"/>
      <c r="QP19" s="307"/>
      <c r="QQ19" s="307"/>
      <c r="QR19" s="307"/>
      <c r="QS19" s="307"/>
      <c r="QT19" s="307"/>
      <c r="QU19" s="307"/>
      <c r="QV19" s="307"/>
      <c r="QW19" s="307"/>
      <c r="QX19" s="307"/>
      <c r="QY19" s="307"/>
      <c r="QZ19" s="307"/>
      <c r="RA19" s="307"/>
      <c r="RB19" s="307"/>
      <c r="RC19" s="307"/>
      <c r="RD19" s="307"/>
      <c r="RE19" s="307"/>
      <c r="RF19" s="307"/>
      <c r="RG19" s="307"/>
      <c r="RH19" s="307"/>
    </row>
    <row r="20" customFormat="false" ht="12.75" hidden="false" customHeight="true" outlineLevel="0" collapsed="false">
      <c r="A20" s="44"/>
      <c r="B20" s="204"/>
      <c r="C20" s="205"/>
      <c r="D20" s="205"/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</row>
    <row r="21" customFormat="false" ht="12.75" hidden="false" customHeight="true" outlineLevel="0" collapsed="false">
      <c r="A21" s="44"/>
      <c r="B21" s="204"/>
      <c r="C21" s="205"/>
      <c r="D21" s="205"/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S21" s="44"/>
      <c r="NT21" s="44"/>
      <c r="NU21" s="44"/>
      <c r="NV21" s="44"/>
      <c r="NW21" s="44"/>
      <c r="NX21" s="44"/>
      <c r="NY21" s="44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4"/>
      <c r="OK21" s="44"/>
      <c r="OL21" s="44"/>
      <c r="OM21" s="44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4"/>
      <c r="OZ21" s="44"/>
      <c r="PA21" s="44"/>
      <c r="PB21" s="44"/>
      <c r="PC21" s="44"/>
      <c r="PD21" s="44"/>
      <c r="PE21" s="44"/>
      <c r="PF21" s="44"/>
      <c r="PG21" s="44"/>
      <c r="PH21" s="44"/>
      <c r="PI21" s="44"/>
      <c r="PJ21" s="44"/>
      <c r="PK21" s="44"/>
      <c r="PL21" s="44"/>
      <c r="PM21" s="44"/>
      <c r="PN21" s="44"/>
      <c r="PO21" s="44"/>
      <c r="PP21" s="44"/>
      <c r="PQ21" s="44"/>
      <c r="PR21" s="44"/>
      <c r="PS21" s="44"/>
      <c r="PT21" s="44"/>
      <c r="PU21" s="44"/>
      <c r="PV21" s="44"/>
      <c r="PW21" s="44"/>
      <c r="PX21" s="44"/>
      <c r="PY21" s="44"/>
      <c r="PZ21" s="44"/>
      <c r="QA21" s="44"/>
      <c r="QB21" s="44"/>
      <c r="QC21" s="44"/>
      <c r="QD21" s="44"/>
      <c r="QE21" s="44"/>
      <c r="QF21" s="44"/>
      <c r="QG21" s="44"/>
      <c r="QH21" s="44"/>
      <c r="QI21" s="44"/>
      <c r="QJ21" s="44"/>
      <c r="QK21" s="44"/>
      <c r="QL21" s="44"/>
      <c r="QM21" s="44"/>
      <c r="QN21" s="44"/>
      <c r="QO21" s="44"/>
      <c r="QP21" s="44"/>
      <c r="QQ21" s="44"/>
      <c r="QR21" s="44"/>
      <c r="QS21" s="44"/>
      <c r="QT21" s="44"/>
      <c r="QU21" s="44"/>
      <c r="QV21" s="44"/>
      <c r="QW21" s="44"/>
      <c r="QX21" s="44"/>
      <c r="QY21" s="44"/>
      <c r="QZ21" s="44"/>
      <c r="RA21" s="44"/>
      <c r="RB21" s="44"/>
      <c r="RC21" s="44"/>
      <c r="RD21" s="44"/>
      <c r="RE21" s="44"/>
      <c r="RF21" s="44"/>
      <c r="RG21" s="44"/>
      <c r="RH21" s="44"/>
    </row>
    <row r="22" customFormat="false" ht="12.75" hidden="false" customHeight="true" outlineLevel="0" collapsed="false">
      <c r="A22" s="44"/>
      <c r="B22" s="204"/>
      <c r="C22" s="205"/>
      <c r="D22" s="205"/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</row>
    <row r="23" customFormat="false" ht="15.75" hidden="false" customHeight="true" outlineLevel="0" collapsed="false">
      <c r="A23" s="44"/>
      <c r="B23" s="199" t="s">
        <v>276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44"/>
      <c r="PS23" s="44"/>
      <c r="PT23" s="44"/>
      <c r="PU23" s="44"/>
      <c r="PV23" s="44"/>
      <c r="PW23" s="44"/>
      <c r="PX23" s="44"/>
      <c r="PY23" s="44"/>
      <c r="PZ23" s="44"/>
      <c r="QA23" s="44"/>
      <c r="QB23" s="44"/>
      <c r="QC23" s="44"/>
      <c r="QD23" s="44"/>
      <c r="QE23" s="44"/>
      <c r="QF23" s="44"/>
      <c r="QG23" s="44"/>
      <c r="QH23" s="44"/>
      <c r="QI23" s="44"/>
      <c r="QJ23" s="44"/>
      <c r="QK23" s="44"/>
      <c r="QL23" s="44"/>
      <c r="QM23" s="44"/>
      <c r="QN23" s="44"/>
      <c r="QO23" s="44"/>
      <c r="QP23" s="44"/>
      <c r="QQ23" s="44"/>
      <c r="QR23" s="44"/>
      <c r="QS23" s="44"/>
      <c r="QT23" s="44"/>
      <c r="QU23" s="44"/>
      <c r="QV23" s="44"/>
      <c r="QW23" s="44"/>
      <c r="QX23" s="44"/>
      <c r="QY23" s="44"/>
      <c r="QZ23" s="44"/>
      <c r="RA23" s="44"/>
      <c r="RB23" s="44"/>
      <c r="RC23" s="44"/>
      <c r="RD23" s="44"/>
      <c r="RE23" s="44"/>
      <c r="RF23" s="44"/>
      <c r="RG23" s="44"/>
      <c r="RH23" s="44"/>
    </row>
    <row r="24" customFormat="false" ht="6" hidden="false" customHeight="true" outlineLevel="0" collapsed="false">
      <c r="A24" s="44"/>
      <c r="B24" s="319"/>
      <c r="C24" s="44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</row>
    <row r="25" customFormat="false" ht="15.75" hidden="false" customHeight="true" outlineLevel="0" collapsed="false">
      <c r="A25" s="44"/>
      <c r="B25" s="320" t="s">
        <v>277</v>
      </c>
      <c r="C25" s="44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</row>
    <row r="26" customFormat="false" ht="15.75" hidden="false" customHeight="true" outlineLevel="0" collapsed="false">
      <c r="A26" s="44"/>
      <c r="B26" s="321" t="s">
        <v>278</v>
      </c>
      <c r="C26" s="44"/>
      <c r="D26" s="215"/>
      <c r="E26" s="215"/>
      <c r="F26" s="215"/>
      <c r="G26" s="215"/>
      <c r="H26" s="221"/>
      <c r="I26" s="221" t="n">
        <v>187500</v>
      </c>
      <c r="J26" s="221" t="n">
        <f aca="false">I26</f>
        <v>187500</v>
      </c>
      <c r="K26" s="221" t="n">
        <f aca="false">J26</f>
        <v>187500</v>
      </c>
      <c r="L26" s="221" t="n">
        <v>200000</v>
      </c>
      <c r="M26" s="221" t="n">
        <f aca="false">L26</f>
        <v>200000</v>
      </c>
      <c r="N26" s="221" t="n">
        <f aca="false">M26</f>
        <v>200000</v>
      </c>
      <c r="O26" s="221" t="n">
        <f aca="false">N26</f>
        <v>200000</v>
      </c>
      <c r="P26" s="221" t="n">
        <f aca="false">O26</f>
        <v>200000</v>
      </c>
      <c r="Q26" s="221" t="n">
        <f aca="false">P26</f>
        <v>200000</v>
      </c>
      <c r="R26" s="221" t="n">
        <f aca="false">Q26</f>
        <v>200000</v>
      </c>
      <c r="S26" s="221" t="n">
        <f aca="false">R26</f>
        <v>200000</v>
      </c>
      <c r="T26" s="221" t="n">
        <f aca="false">S26</f>
        <v>200000</v>
      </c>
      <c r="U26" s="221" t="n">
        <f aca="false">T26</f>
        <v>200000</v>
      </c>
      <c r="V26" s="221" t="n">
        <f aca="false">U26</f>
        <v>200000</v>
      </c>
      <c r="W26" s="221" t="n">
        <f aca="false">V26</f>
        <v>200000</v>
      </c>
      <c r="X26" s="221" t="n">
        <f aca="false">W26</f>
        <v>200000</v>
      </c>
      <c r="Y26" s="221" t="n">
        <f aca="false">X26</f>
        <v>200000</v>
      </c>
      <c r="Z26" s="221" t="n">
        <f aca="false">Y26</f>
        <v>200000</v>
      </c>
      <c r="AA26" s="221" t="n">
        <f aca="false">Z26</f>
        <v>200000</v>
      </c>
      <c r="AB26" s="221" t="n">
        <f aca="false">AA26</f>
        <v>200000</v>
      </c>
      <c r="AC26" s="221" t="n">
        <f aca="false">AB26</f>
        <v>200000</v>
      </c>
      <c r="AD26" s="221" t="n">
        <f aca="false">AC26</f>
        <v>200000</v>
      </c>
      <c r="AE26" s="221" t="n">
        <f aca="false">AD26</f>
        <v>200000</v>
      </c>
      <c r="AF26" s="221" t="n">
        <f aca="false">AE26</f>
        <v>200000</v>
      </c>
      <c r="AG26" s="221" t="n">
        <f aca="false">AF26</f>
        <v>200000</v>
      </c>
      <c r="AH26" s="221" t="n">
        <f aca="false">AG26</f>
        <v>200000</v>
      </c>
      <c r="AI26" s="221" t="n">
        <f aca="false">AH26</f>
        <v>200000</v>
      </c>
      <c r="AJ26" s="221" t="n">
        <f aca="false">AI26</f>
        <v>200000</v>
      </c>
      <c r="AK26" s="221" t="n">
        <f aca="false">AJ26</f>
        <v>200000</v>
      </c>
      <c r="AL26" s="221" t="n">
        <f aca="false">AK26</f>
        <v>200000</v>
      </c>
      <c r="AM26" s="221" t="n">
        <f aca="false">AL26</f>
        <v>200000</v>
      </c>
      <c r="AN26" s="221" t="n">
        <f aca="false">AM26</f>
        <v>200000</v>
      </c>
      <c r="AO26" s="221" t="n">
        <f aca="false">AN26</f>
        <v>200000</v>
      </c>
      <c r="AP26" s="221" t="n">
        <f aca="false">AO26</f>
        <v>200000</v>
      </c>
      <c r="AQ26" s="221" t="n">
        <f aca="false">AP26</f>
        <v>200000</v>
      </c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</row>
    <row r="27" customFormat="false" ht="15.75" hidden="false" customHeight="true" outlineLevel="0" collapsed="false">
      <c r="A27" s="44"/>
      <c r="B27" s="321" t="s">
        <v>279</v>
      </c>
      <c r="C27" s="44"/>
      <c r="D27" s="215" t="n">
        <f aca="false">SUM(H27:AQ27)</f>
        <v>155850000</v>
      </c>
      <c r="E27" s="215"/>
      <c r="F27" s="215"/>
      <c r="G27" s="215"/>
      <c r="H27" s="64" t="n">
        <f aca="false">+H28*H26</f>
        <v>0</v>
      </c>
      <c r="I27" s="64" t="n">
        <f aca="false">+I28*I26</f>
        <v>2250000</v>
      </c>
      <c r="J27" s="64" t="n">
        <f aca="false">+J28*J26</f>
        <v>0</v>
      </c>
      <c r="K27" s="64" t="n">
        <f aca="false">+K28*K26</f>
        <v>0</v>
      </c>
      <c r="L27" s="64" t="n">
        <f aca="false">+L28*L26</f>
        <v>4800000</v>
      </c>
      <c r="M27" s="64" t="n">
        <f aca="false">+M28*M26</f>
        <v>4800000</v>
      </c>
      <c r="N27" s="64" t="n">
        <f aca="false">+N28*N26</f>
        <v>4800000</v>
      </c>
      <c r="O27" s="64" t="n">
        <f aca="false">+O28*O26</f>
        <v>4800000</v>
      </c>
      <c r="P27" s="64" t="n">
        <f aca="false">+P28*P26</f>
        <v>4800000</v>
      </c>
      <c r="Q27" s="64" t="n">
        <f aca="false">+Q28*Q26</f>
        <v>4800000</v>
      </c>
      <c r="R27" s="64" t="n">
        <f aca="false">+R28*R26</f>
        <v>4800000</v>
      </c>
      <c r="S27" s="64" t="n">
        <f aca="false">+S28*S26</f>
        <v>4800000</v>
      </c>
      <c r="T27" s="64" t="n">
        <f aca="false">+T28*T26</f>
        <v>4800000</v>
      </c>
      <c r="U27" s="64" t="n">
        <f aca="false">+U28*U26</f>
        <v>4800000</v>
      </c>
      <c r="V27" s="64" t="n">
        <f aca="false">+V28*V26</f>
        <v>4800000</v>
      </c>
      <c r="W27" s="64" t="n">
        <f aca="false">+W28*W26</f>
        <v>4800000</v>
      </c>
      <c r="X27" s="64" t="n">
        <f aca="false">+X28*X26</f>
        <v>4800000</v>
      </c>
      <c r="Y27" s="64" t="n">
        <f aca="false">+Y28*Y26</f>
        <v>4800000</v>
      </c>
      <c r="Z27" s="64" t="n">
        <f aca="false">+Z28*Z26</f>
        <v>4800000</v>
      </c>
      <c r="AA27" s="64" t="n">
        <f aca="false">+AA28*AA26</f>
        <v>4800000</v>
      </c>
      <c r="AB27" s="64" t="n">
        <f aca="false">+AB28*AB26</f>
        <v>4800000</v>
      </c>
      <c r="AC27" s="64" t="n">
        <f aca="false">+AC28*AC26</f>
        <v>4800000</v>
      </c>
      <c r="AD27" s="64" t="n">
        <f aca="false">+AD28*AD26</f>
        <v>4800000</v>
      </c>
      <c r="AE27" s="64" t="n">
        <f aca="false">+AE28*AE26</f>
        <v>4800000</v>
      </c>
      <c r="AF27" s="64" t="n">
        <f aca="false">+AF28*AF26</f>
        <v>4800000</v>
      </c>
      <c r="AG27" s="64" t="n">
        <f aca="false">+AG28*AG26</f>
        <v>4800000</v>
      </c>
      <c r="AH27" s="64" t="n">
        <f aca="false">+AH28*AH26</f>
        <v>4800000</v>
      </c>
      <c r="AI27" s="64" t="n">
        <f aca="false">+AI28*AI26</f>
        <v>4800000</v>
      </c>
      <c r="AJ27" s="64" t="n">
        <f aca="false">+AJ28*AJ26</f>
        <v>4800000</v>
      </c>
      <c r="AK27" s="64" t="n">
        <f aca="false">+AK28*AK26</f>
        <v>4800000</v>
      </c>
      <c r="AL27" s="64" t="n">
        <f aca="false">+AL28*AL26</f>
        <v>4800000</v>
      </c>
      <c r="AM27" s="64" t="n">
        <f aca="false">+AM28*AM26</f>
        <v>4800000</v>
      </c>
      <c r="AN27" s="64" t="n">
        <f aca="false">+AN28*AN26</f>
        <v>4800000</v>
      </c>
      <c r="AO27" s="64" t="n">
        <f aca="false">+AO28*AO26</f>
        <v>4800000</v>
      </c>
      <c r="AP27" s="64" t="n">
        <f aca="false">+AP28*AP26</f>
        <v>4800000</v>
      </c>
      <c r="AQ27" s="64" t="n">
        <f aca="false">+AQ28*AQ26</f>
        <v>4800000</v>
      </c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</row>
    <row r="28" customFormat="false" ht="15.75" hidden="false" customHeight="true" outlineLevel="0" collapsed="false">
      <c r="A28" s="44"/>
      <c r="B28" s="321" t="s">
        <v>280</v>
      </c>
      <c r="C28" s="44"/>
      <c r="D28" s="215" t="n">
        <f aca="false">SUM(H28:AQ28)</f>
        <v>780</v>
      </c>
      <c r="E28" s="215"/>
      <c r="F28" s="215"/>
      <c r="G28" s="215"/>
      <c r="H28" s="221"/>
      <c r="I28" s="322" t="n">
        <v>12</v>
      </c>
      <c r="J28" s="322" t="n">
        <v>0</v>
      </c>
      <c r="K28" s="322" t="n">
        <v>0</v>
      </c>
      <c r="L28" s="221" t="n">
        <v>24</v>
      </c>
      <c r="M28" s="221" t="n">
        <f aca="false">L28</f>
        <v>24</v>
      </c>
      <c r="N28" s="221" t="n">
        <f aca="false">M28</f>
        <v>24</v>
      </c>
      <c r="O28" s="221" t="n">
        <f aca="false">N28</f>
        <v>24</v>
      </c>
      <c r="P28" s="221" t="n">
        <f aca="false">O28</f>
        <v>24</v>
      </c>
      <c r="Q28" s="221" t="n">
        <f aca="false">P28</f>
        <v>24</v>
      </c>
      <c r="R28" s="221" t="n">
        <f aca="false">Q28</f>
        <v>24</v>
      </c>
      <c r="S28" s="221" t="n">
        <f aca="false">R28</f>
        <v>24</v>
      </c>
      <c r="T28" s="221" t="n">
        <f aca="false">S28</f>
        <v>24</v>
      </c>
      <c r="U28" s="221" t="n">
        <f aca="false">T28</f>
        <v>24</v>
      </c>
      <c r="V28" s="221" t="n">
        <f aca="false">U28</f>
        <v>24</v>
      </c>
      <c r="W28" s="221" t="n">
        <f aca="false">V28</f>
        <v>24</v>
      </c>
      <c r="X28" s="221" t="n">
        <f aca="false">W28</f>
        <v>24</v>
      </c>
      <c r="Y28" s="221" t="n">
        <f aca="false">X28</f>
        <v>24</v>
      </c>
      <c r="Z28" s="221" t="n">
        <f aca="false">Y28</f>
        <v>24</v>
      </c>
      <c r="AA28" s="221" t="n">
        <f aca="false">Z28</f>
        <v>24</v>
      </c>
      <c r="AB28" s="221" t="n">
        <f aca="false">AA28</f>
        <v>24</v>
      </c>
      <c r="AC28" s="221" t="n">
        <f aca="false">AB28</f>
        <v>24</v>
      </c>
      <c r="AD28" s="221" t="n">
        <f aca="false">AC28</f>
        <v>24</v>
      </c>
      <c r="AE28" s="221" t="n">
        <f aca="false">AD28</f>
        <v>24</v>
      </c>
      <c r="AF28" s="221" t="n">
        <f aca="false">AE28</f>
        <v>24</v>
      </c>
      <c r="AG28" s="221" t="n">
        <f aca="false">AF28</f>
        <v>24</v>
      </c>
      <c r="AH28" s="221" t="n">
        <f aca="false">AG28</f>
        <v>24</v>
      </c>
      <c r="AI28" s="221" t="n">
        <f aca="false">AH28</f>
        <v>24</v>
      </c>
      <c r="AJ28" s="221" t="n">
        <f aca="false">AI28</f>
        <v>24</v>
      </c>
      <c r="AK28" s="221" t="n">
        <f aca="false">AJ28</f>
        <v>24</v>
      </c>
      <c r="AL28" s="221" t="n">
        <f aca="false">AK28</f>
        <v>24</v>
      </c>
      <c r="AM28" s="221" t="n">
        <f aca="false">AL28</f>
        <v>24</v>
      </c>
      <c r="AN28" s="221" t="n">
        <f aca="false">AM28</f>
        <v>24</v>
      </c>
      <c r="AO28" s="221" t="n">
        <f aca="false">AN28</f>
        <v>24</v>
      </c>
      <c r="AP28" s="221" t="n">
        <f aca="false">AO28</f>
        <v>24</v>
      </c>
      <c r="AQ28" s="221" t="n">
        <f aca="false">AP28</f>
        <v>24</v>
      </c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</row>
    <row r="29" customFormat="false" ht="15.75" hidden="false" customHeight="true" outlineLevel="0" collapsed="false">
      <c r="A29" s="44"/>
      <c r="B29" s="323"/>
      <c r="C29" s="324"/>
      <c r="D29" s="325"/>
      <c r="E29" s="325"/>
      <c r="F29" s="325"/>
      <c r="G29" s="325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24"/>
      <c r="CI29" s="324"/>
      <c r="CJ29" s="324"/>
      <c r="CK29" s="324"/>
      <c r="CL29" s="324"/>
      <c r="CM29" s="324"/>
      <c r="CN29" s="324"/>
      <c r="CO29" s="324"/>
      <c r="CP29" s="324"/>
      <c r="CQ29" s="324"/>
      <c r="CR29" s="324"/>
      <c r="CS29" s="324"/>
      <c r="CT29" s="324"/>
      <c r="CU29" s="324"/>
      <c r="CV29" s="324"/>
      <c r="CW29" s="324"/>
      <c r="CX29" s="324"/>
      <c r="CY29" s="324"/>
      <c r="CZ29" s="324"/>
      <c r="DA29" s="324"/>
      <c r="DB29" s="324"/>
      <c r="DC29" s="324"/>
      <c r="DD29" s="324"/>
      <c r="DE29" s="324"/>
      <c r="DF29" s="324"/>
      <c r="DG29" s="324"/>
      <c r="DH29" s="324"/>
      <c r="DI29" s="324"/>
      <c r="DJ29" s="324"/>
      <c r="DK29" s="324"/>
      <c r="DL29" s="324"/>
      <c r="DM29" s="324"/>
      <c r="DN29" s="324"/>
      <c r="DO29" s="324"/>
      <c r="DP29" s="324"/>
      <c r="DQ29" s="324"/>
      <c r="DR29" s="324"/>
      <c r="DS29" s="324"/>
      <c r="DT29" s="324"/>
      <c r="DU29" s="324"/>
      <c r="DV29" s="324"/>
      <c r="DW29" s="324"/>
      <c r="DX29" s="324"/>
      <c r="DY29" s="324"/>
      <c r="DZ29" s="324"/>
      <c r="EA29" s="324"/>
      <c r="EB29" s="324"/>
      <c r="EC29" s="324"/>
      <c r="ED29" s="324"/>
      <c r="EE29" s="324"/>
      <c r="EF29" s="324"/>
      <c r="EG29" s="324"/>
      <c r="EH29" s="324"/>
      <c r="EI29" s="324"/>
      <c r="EJ29" s="324"/>
      <c r="EK29" s="324"/>
      <c r="EL29" s="324"/>
      <c r="EM29" s="324"/>
      <c r="EN29" s="324"/>
      <c r="EO29" s="324"/>
      <c r="EP29" s="324"/>
      <c r="EQ29" s="324"/>
      <c r="ER29" s="324"/>
      <c r="ES29" s="324"/>
      <c r="ET29" s="324"/>
      <c r="EU29" s="324"/>
      <c r="EV29" s="324"/>
      <c r="EW29" s="324"/>
      <c r="EX29" s="324"/>
      <c r="EY29" s="324"/>
      <c r="EZ29" s="324"/>
      <c r="FA29" s="324"/>
      <c r="FB29" s="324"/>
      <c r="FC29" s="324"/>
      <c r="FD29" s="324"/>
      <c r="FE29" s="324"/>
      <c r="FF29" s="324"/>
      <c r="FG29" s="324"/>
      <c r="FH29" s="324"/>
      <c r="FI29" s="324"/>
      <c r="FJ29" s="324"/>
      <c r="FK29" s="324"/>
      <c r="FL29" s="324"/>
      <c r="FM29" s="324"/>
      <c r="FN29" s="324"/>
      <c r="FO29" s="324"/>
      <c r="FP29" s="324"/>
      <c r="FQ29" s="324"/>
      <c r="FR29" s="324"/>
      <c r="FS29" s="324"/>
      <c r="FT29" s="324"/>
      <c r="FU29" s="324"/>
      <c r="FV29" s="324"/>
      <c r="FW29" s="324"/>
      <c r="FX29" s="324"/>
      <c r="FY29" s="324"/>
      <c r="FZ29" s="324"/>
      <c r="GA29" s="324"/>
      <c r="GB29" s="324"/>
      <c r="GC29" s="324"/>
      <c r="GD29" s="324"/>
      <c r="GE29" s="324"/>
      <c r="GF29" s="324"/>
      <c r="GG29" s="324"/>
      <c r="GH29" s="324"/>
      <c r="GI29" s="324"/>
      <c r="GJ29" s="324"/>
      <c r="GK29" s="324"/>
      <c r="GL29" s="324"/>
      <c r="GM29" s="324"/>
      <c r="GN29" s="324"/>
      <c r="GO29" s="324"/>
      <c r="GP29" s="324"/>
      <c r="GQ29" s="324"/>
      <c r="GR29" s="324"/>
      <c r="GS29" s="324"/>
      <c r="GT29" s="324"/>
      <c r="GU29" s="324"/>
      <c r="GV29" s="324"/>
      <c r="GW29" s="324"/>
      <c r="GX29" s="324"/>
      <c r="GY29" s="324"/>
      <c r="GZ29" s="324"/>
      <c r="HA29" s="324"/>
      <c r="HB29" s="324"/>
      <c r="HC29" s="324"/>
      <c r="HD29" s="324"/>
      <c r="HE29" s="324"/>
      <c r="HF29" s="324"/>
      <c r="HG29" s="324"/>
      <c r="HH29" s="324"/>
      <c r="HI29" s="324"/>
      <c r="HJ29" s="324"/>
      <c r="HK29" s="324"/>
      <c r="HL29" s="324"/>
      <c r="HM29" s="324"/>
      <c r="HN29" s="324"/>
      <c r="HO29" s="324"/>
      <c r="HP29" s="324"/>
      <c r="HQ29" s="324"/>
      <c r="HR29" s="324"/>
      <c r="HS29" s="324"/>
      <c r="HT29" s="324"/>
      <c r="HU29" s="324"/>
      <c r="HV29" s="324"/>
      <c r="HW29" s="324"/>
      <c r="HX29" s="324"/>
      <c r="HY29" s="324"/>
      <c r="HZ29" s="324"/>
      <c r="IA29" s="324"/>
      <c r="IB29" s="324"/>
      <c r="IC29" s="324"/>
      <c r="ID29" s="324"/>
      <c r="IE29" s="324"/>
      <c r="IF29" s="324"/>
      <c r="IG29" s="324"/>
      <c r="IH29" s="324"/>
      <c r="II29" s="324"/>
      <c r="IJ29" s="324"/>
      <c r="IK29" s="324"/>
      <c r="IL29" s="324"/>
      <c r="IM29" s="324"/>
      <c r="IN29" s="324"/>
      <c r="IO29" s="324"/>
      <c r="IP29" s="324"/>
      <c r="IQ29" s="324"/>
      <c r="IR29" s="324"/>
      <c r="IS29" s="324"/>
      <c r="IT29" s="324"/>
      <c r="IU29" s="324"/>
      <c r="IV29" s="324"/>
      <c r="IW29" s="324"/>
      <c r="IX29" s="324"/>
      <c r="IY29" s="324"/>
      <c r="IZ29" s="324"/>
      <c r="JA29" s="324"/>
      <c r="JB29" s="324"/>
      <c r="JC29" s="324"/>
      <c r="JD29" s="324"/>
      <c r="JE29" s="324"/>
      <c r="JF29" s="324"/>
      <c r="JG29" s="324"/>
      <c r="JH29" s="324"/>
      <c r="JI29" s="324"/>
      <c r="JJ29" s="324"/>
      <c r="JK29" s="324"/>
      <c r="JL29" s="324"/>
      <c r="JM29" s="324"/>
      <c r="JN29" s="324"/>
      <c r="JO29" s="324"/>
      <c r="JP29" s="324"/>
      <c r="JQ29" s="324"/>
      <c r="JR29" s="324"/>
      <c r="JS29" s="324"/>
      <c r="JT29" s="324"/>
      <c r="JU29" s="324"/>
      <c r="JV29" s="324"/>
      <c r="JW29" s="324"/>
      <c r="JX29" s="324"/>
      <c r="JY29" s="324"/>
      <c r="JZ29" s="324"/>
      <c r="KA29" s="324"/>
      <c r="KB29" s="324"/>
      <c r="KC29" s="324"/>
      <c r="KD29" s="324"/>
      <c r="KE29" s="324"/>
      <c r="KF29" s="324"/>
      <c r="KG29" s="324"/>
      <c r="KH29" s="324"/>
      <c r="KI29" s="324"/>
      <c r="KJ29" s="324"/>
      <c r="KK29" s="324"/>
      <c r="KL29" s="324"/>
      <c r="KM29" s="324"/>
      <c r="KN29" s="324"/>
      <c r="KO29" s="324"/>
      <c r="KP29" s="324"/>
      <c r="KQ29" s="324"/>
      <c r="KR29" s="324"/>
      <c r="KS29" s="324"/>
      <c r="KT29" s="324"/>
      <c r="KU29" s="324"/>
      <c r="KV29" s="324"/>
      <c r="KW29" s="324"/>
      <c r="KX29" s="324"/>
      <c r="KY29" s="324"/>
      <c r="KZ29" s="324"/>
      <c r="LA29" s="324"/>
      <c r="LB29" s="324"/>
      <c r="LC29" s="324"/>
      <c r="LD29" s="324"/>
      <c r="LE29" s="324"/>
      <c r="LF29" s="324"/>
      <c r="LG29" s="324"/>
      <c r="LH29" s="324"/>
      <c r="LI29" s="324"/>
      <c r="LJ29" s="324"/>
      <c r="LK29" s="324"/>
      <c r="LL29" s="324"/>
      <c r="LM29" s="324"/>
      <c r="LN29" s="324"/>
      <c r="LO29" s="324"/>
      <c r="LP29" s="324"/>
      <c r="LQ29" s="324"/>
      <c r="LR29" s="324"/>
      <c r="LS29" s="324"/>
      <c r="LT29" s="324"/>
      <c r="LU29" s="324"/>
      <c r="LV29" s="324"/>
      <c r="LW29" s="324"/>
      <c r="LX29" s="324"/>
      <c r="LY29" s="324"/>
      <c r="LZ29" s="324"/>
      <c r="MA29" s="324"/>
      <c r="MB29" s="324"/>
      <c r="MC29" s="324"/>
      <c r="MD29" s="324"/>
      <c r="ME29" s="324"/>
      <c r="MF29" s="324"/>
      <c r="MG29" s="324"/>
      <c r="MH29" s="324"/>
      <c r="MI29" s="324"/>
      <c r="MJ29" s="324"/>
      <c r="MK29" s="324"/>
      <c r="ML29" s="324"/>
      <c r="MM29" s="324"/>
      <c r="MN29" s="324"/>
      <c r="MO29" s="324"/>
      <c r="MP29" s="324"/>
      <c r="MQ29" s="324"/>
      <c r="MR29" s="324"/>
      <c r="MS29" s="324"/>
      <c r="MT29" s="324"/>
      <c r="MU29" s="324"/>
      <c r="MV29" s="324"/>
      <c r="MW29" s="324"/>
      <c r="MX29" s="324"/>
      <c r="MY29" s="324"/>
      <c r="MZ29" s="324"/>
      <c r="NA29" s="324"/>
      <c r="NB29" s="324"/>
      <c r="NC29" s="324"/>
      <c r="ND29" s="324"/>
      <c r="NE29" s="324"/>
      <c r="NF29" s="324"/>
      <c r="NG29" s="324"/>
      <c r="NH29" s="324"/>
      <c r="NI29" s="324"/>
      <c r="NJ29" s="324"/>
      <c r="NK29" s="324"/>
      <c r="NL29" s="324"/>
      <c r="NM29" s="324"/>
      <c r="NN29" s="324"/>
      <c r="NO29" s="324"/>
      <c r="NP29" s="324"/>
      <c r="NQ29" s="324"/>
      <c r="NR29" s="324"/>
      <c r="NS29" s="324"/>
      <c r="NT29" s="324"/>
      <c r="NU29" s="324"/>
      <c r="NV29" s="324"/>
      <c r="NW29" s="324"/>
      <c r="NX29" s="324"/>
      <c r="NY29" s="324"/>
      <c r="NZ29" s="324"/>
      <c r="OA29" s="324"/>
      <c r="OB29" s="324"/>
      <c r="OC29" s="324"/>
      <c r="OD29" s="324"/>
      <c r="OE29" s="324"/>
      <c r="OF29" s="324"/>
      <c r="OG29" s="324"/>
      <c r="OH29" s="324"/>
      <c r="OI29" s="324"/>
      <c r="OJ29" s="324"/>
      <c r="OK29" s="324"/>
      <c r="OL29" s="324"/>
      <c r="OM29" s="324"/>
      <c r="ON29" s="324"/>
      <c r="OO29" s="324"/>
      <c r="OP29" s="324"/>
      <c r="OQ29" s="324"/>
      <c r="OR29" s="324"/>
      <c r="OS29" s="324"/>
      <c r="OT29" s="324"/>
      <c r="OU29" s="324"/>
      <c r="OV29" s="324"/>
      <c r="OW29" s="324"/>
      <c r="OX29" s="324"/>
      <c r="OY29" s="324"/>
      <c r="OZ29" s="324"/>
      <c r="PA29" s="324"/>
      <c r="PB29" s="324"/>
      <c r="PC29" s="324"/>
      <c r="PD29" s="324"/>
      <c r="PE29" s="324"/>
      <c r="PF29" s="324"/>
      <c r="PG29" s="324"/>
      <c r="PH29" s="324"/>
      <c r="PI29" s="324"/>
      <c r="PJ29" s="324"/>
      <c r="PK29" s="324"/>
      <c r="PL29" s="324"/>
      <c r="PM29" s="324"/>
      <c r="PN29" s="324"/>
      <c r="PO29" s="324"/>
      <c r="PP29" s="324"/>
      <c r="PQ29" s="324"/>
      <c r="PR29" s="324"/>
      <c r="PS29" s="324"/>
      <c r="PT29" s="324"/>
      <c r="PU29" s="324"/>
      <c r="PV29" s="324"/>
      <c r="PW29" s="324"/>
      <c r="PX29" s="324"/>
      <c r="PY29" s="324"/>
      <c r="PZ29" s="324"/>
      <c r="QA29" s="324"/>
      <c r="QB29" s="324"/>
      <c r="QC29" s="324"/>
      <c r="QD29" s="324"/>
      <c r="QE29" s="324"/>
      <c r="QF29" s="324"/>
      <c r="QG29" s="324"/>
      <c r="QH29" s="324"/>
      <c r="QI29" s="324"/>
      <c r="QJ29" s="324"/>
      <c r="QK29" s="324"/>
      <c r="QL29" s="324"/>
      <c r="QM29" s="324"/>
      <c r="QN29" s="324"/>
      <c r="QO29" s="324"/>
      <c r="QP29" s="324"/>
      <c r="QQ29" s="324"/>
      <c r="QR29" s="324"/>
      <c r="QS29" s="324"/>
      <c r="QT29" s="324"/>
      <c r="QU29" s="324"/>
      <c r="QV29" s="324"/>
      <c r="QW29" s="324"/>
      <c r="QX29" s="324"/>
      <c r="QY29" s="324"/>
      <c r="QZ29" s="324"/>
      <c r="RA29" s="324"/>
      <c r="RB29" s="324"/>
      <c r="RC29" s="324"/>
      <c r="RD29" s="324"/>
      <c r="RE29" s="324"/>
      <c r="RF29" s="324"/>
      <c r="RG29" s="324"/>
      <c r="RH29" s="324"/>
    </row>
    <row r="30" customFormat="false" ht="15.75" hidden="false" customHeight="true" outlineLevel="0" collapsed="false">
      <c r="A30" s="324"/>
      <c r="B30" s="320" t="s">
        <v>281</v>
      </c>
      <c r="C30" s="44"/>
      <c r="D30" s="215"/>
      <c r="E30" s="215"/>
      <c r="F30" s="215"/>
      <c r="G30" s="215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</row>
    <row r="31" customFormat="false" ht="15.75" hidden="false" customHeight="true" outlineLevel="0" collapsed="false">
      <c r="A31" s="44"/>
      <c r="B31" s="321" t="s">
        <v>278</v>
      </c>
      <c r="C31" s="44"/>
      <c r="D31" s="215"/>
      <c r="E31" s="215"/>
      <c r="F31" s="215"/>
      <c r="G31" s="215"/>
      <c r="H31" s="221"/>
      <c r="I31" s="221" t="n">
        <v>350000</v>
      </c>
      <c r="J31" s="221" t="n">
        <f aca="false">I31</f>
        <v>350000</v>
      </c>
      <c r="K31" s="221" t="n">
        <f aca="false">J31</f>
        <v>350000</v>
      </c>
      <c r="L31" s="221" t="n">
        <v>375000</v>
      </c>
      <c r="M31" s="221" t="n">
        <f aca="false">L31</f>
        <v>375000</v>
      </c>
      <c r="N31" s="221" t="n">
        <f aca="false">M31</f>
        <v>375000</v>
      </c>
      <c r="O31" s="221" t="n">
        <f aca="false">N31</f>
        <v>375000</v>
      </c>
      <c r="P31" s="221" t="n">
        <f aca="false">O31</f>
        <v>375000</v>
      </c>
      <c r="Q31" s="221" t="n">
        <f aca="false">P31</f>
        <v>375000</v>
      </c>
      <c r="R31" s="221" t="n">
        <f aca="false">Q31</f>
        <v>375000</v>
      </c>
      <c r="S31" s="221" t="n">
        <f aca="false">R31</f>
        <v>375000</v>
      </c>
      <c r="T31" s="221" t="n">
        <f aca="false">S31</f>
        <v>375000</v>
      </c>
      <c r="U31" s="221" t="n">
        <f aca="false">T31</f>
        <v>375000</v>
      </c>
      <c r="V31" s="221" t="n">
        <f aca="false">U31</f>
        <v>375000</v>
      </c>
      <c r="W31" s="221" t="n">
        <f aca="false">V31</f>
        <v>375000</v>
      </c>
      <c r="X31" s="221" t="n">
        <f aca="false">W31</f>
        <v>375000</v>
      </c>
      <c r="Y31" s="221" t="n">
        <f aca="false">X31</f>
        <v>375000</v>
      </c>
      <c r="Z31" s="221" t="n">
        <f aca="false">Y31</f>
        <v>375000</v>
      </c>
      <c r="AA31" s="221" t="n">
        <f aca="false">Z31</f>
        <v>375000</v>
      </c>
      <c r="AB31" s="221" t="n">
        <f aca="false">AA31</f>
        <v>375000</v>
      </c>
      <c r="AC31" s="221" t="n">
        <f aca="false">AB31</f>
        <v>375000</v>
      </c>
      <c r="AD31" s="221" t="n">
        <f aca="false">AC31</f>
        <v>375000</v>
      </c>
      <c r="AE31" s="221" t="n">
        <f aca="false">AD31</f>
        <v>375000</v>
      </c>
      <c r="AF31" s="221" t="n">
        <f aca="false">AE31</f>
        <v>375000</v>
      </c>
      <c r="AG31" s="221" t="n">
        <f aca="false">AF31</f>
        <v>375000</v>
      </c>
      <c r="AH31" s="221" t="n">
        <f aca="false">AG31</f>
        <v>375000</v>
      </c>
      <c r="AI31" s="221" t="n">
        <f aca="false">AH31</f>
        <v>375000</v>
      </c>
      <c r="AJ31" s="221" t="n">
        <f aca="false">AI31</f>
        <v>375000</v>
      </c>
      <c r="AK31" s="221" t="n">
        <f aca="false">AJ31</f>
        <v>375000</v>
      </c>
      <c r="AL31" s="221" t="n">
        <f aca="false">AK31</f>
        <v>375000</v>
      </c>
      <c r="AM31" s="221" t="n">
        <f aca="false">AL31</f>
        <v>375000</v>
      </c>
      <c r="AN31" s="221" t="n">
        <f aca="false">AM31</f>
        <v>375000</v>
      </c>
      <c r="AO31" s="221" t="n">
        <f aca="false">AN31</f>
        <v>375000</v>
      </c>
      <c r="AP31" s="221" t="n">
        <f aca="false">AO31</f>
        <v>375000</v>
      </c>
      <c r="AQ31" s="221" t="n">
        <f aca="false">AP31</f>
        <v>375000</v>
      </c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</row>
    <row r="32" customFormat="false" ht="15.75" hidden="false" customHeight="true" outlineLevel="0" collapsed="false">
      <c r="A32" s="44"/>
      <c r="B32" s="321" t="s">
        <v>279</v>
      </c>
      <c r="C32" s="44"/>
      <c r="D32" s="215" t="n">
        <f aca="false">SUM(H32:AQ32)</f>
        <v>146100000</v>
      </c>
      <c r="E32" s="215"/>
      <c r="F32" s="215"/>
      <c r="G32" s="215"/>
      <c r="H32" s="64" t="n">
        <f aca="false">+H33*H31</f>
        <v>0</v>
      </c>
      <c r="I32" s="64" t="n">
        <f aca="false">+I33*I31</f>
        <v>2100000</v>
      </c>
      <c r="J32" s="64" t="n">
        <f aca="false">+J33*J31</f>
        <v>0</v>
      </c>
      <c r="K32" s="64" t="n">
        <f aca="false">+K33*K31</f>
        <v>0</v>
      </c>
      <c r="L32" s="64" t="n">
        <f aca="false">+L33*L31</f>
        <v>4500000</v>
      </c>
      <c r="M32" s="64" t="n">
        <f aca="false">+M33*M31</f>
        <v>4500000</v>
      </c>
      <c r="N32" s="64" t="n">
        <f aca="false">+N33*N31</f>
        <v>4500000</v>
      </c>
      <c r="O32" s="64" t="n">
        <f aca="false">+O33*O31</f>
        <v>4500000</v>
      </c>
      <c r="P32" s="64" t="n">
        <f aca="false">+P33*P31</f>
        <v>4500000</v>
      </c>
      <c r="Q32" s="64" t="n">
        <f aca="false">+Q33*Q31</f>
        <v>4500000</v>
      </c>
      <c r="R32" s="64" t="n">
        <f aca="false">+R33*R31</f>
        <v>4500000</v>
      </c>
      <c r="S32" s="64" t="n">
        <f aca="false">+S33*S31</f>
        <v>4500000</v>
      </c>
      <c r="T32" s="64" t="n">
        <f aca="false">+T33*T31</f>
        <v>4500000</v>
      </c>
      <c r="U32" s="64" t="n">
        <f aca="false">+U33*U31</f>
        <v>4500000</v>
      </c>
      <c r="V32" s="64" t="n">
        <f aca="false">+V33*V31</f>
        <v>4500000</v>
      </c>
      <c r="W32" s="64" t="n">
        <f aca="false">+W33*W31</f>
        <v>4500000</v>
      </c>
      <c r="X32" s="64" t="n">
        <f aca="false">+X33*X31</f>
        <v>4500000</v>
      </c>
      <c r="Y32" s="64" t="n">
        <f aca="false">+Y33*Y31</f>
        <v>4500000</v>
      </c>
      <c r="Z32" s="64" t="n">
        <f aca="false">+Z33*Z31</f>
        <v>4500000</v>
      </c>
      <c r="AA32" s="64" t="n">
        <f aca="false">+AA33*AA31</f>
        <v>4500000</v>
      </c>
      <c r="AB32" s="64" t="n">
        <f aca="false">+AB33*AB31</f>
        <v>4500000</v>
      </c>
      <c r="AC32" s="64" t="n">
        <f aca="false">+AC33*AC31</f>
        <v>4500000</v>
      </c>
      <c r="AD32" s="64" t="n">
        <f aca="false">+AD33*AD31</f>
        <v>4500000</v>
      </c>
      <c r="AE32" s="64" t="n">
        <f aca="false">+AE33*AE31</f>
        <v>4500000</v>
      </c>
      <c r="AF32" s="64" t="n">
        <f aca="false">+AF33*AF31</f>
        <v>4500000</v>
      </c>
      <c r="AG32" s="64" t="n">
        <f aca="false">+AG33*AG31</f>
        <v>4500000</v>
      </c>
      <c r="AH32" s="64" t="n">
        <f aca="false">+AH33*AH31</f>
        <v>4500000</v>
      </c>
      <c r="AI32" s="64" t="n">
        <f aca="false">+AI33*AI31</f>
        <v>4500000</v>
      </c>
      <c r="AJ32" s="64" t="n">
        <f aca="false">+AJ33*AJ31</f>
        <v>4500000</v>
      </c>
      <c r="AK32" s="64" t="n">
        <f aca="false">+AK33*AK31</f>
        <v>4500000</v>
      </c>
      <c r="AL32" s="64" t="n">
        <f aca="false">+AL33*AL31</f>
        <v>4500000</v>
      </c>
      <c r="AM32" s="64" t="n">
        <f aca="false">+AM33*AM31</f>
        <v>4500000</v>
      </c>
      <c r="AN32" s="64" t="n">
        <f aca="false">+AN33*AN31</f>
        <v>4500000</v>
      </c>
      <c r="AO32" s="64" t="n">
        <f aca="false">+AO33*AO31</f>
        <v>4500000</v>
      </c>
      <c r="AP32" s="64" t="n">
        <f aca="false">+AP33*AP31</f>
        <v>4500000</v>
      </c>
      <c r="AQ32" s="64" t="n">
        <f aca="false">+AQ33*AQ31</f>
        <v>4500000</v>
      </c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</row>
    <row r="33" customFormat="false" ht="15.75" hidden="false" customHeight="true" outlineLevel="0" collapsed="false">
      <c r="A33" s="44"/>
      <c r="B33" s="321" t="s">
        <v>280</v>
      </c>
      <c r="C33" s="44"/>
      <c r="D33" s="215" t="n">
        <f aca="false">SUM(H33:AQ33)</f>
        <v>390</v>
      </c>
      <c r="E33" s="215"/>
      <c r="F33" s="215"/>
      <c r="G33" s="215"/>
      <c r="H33" s="221"/>
      <c r="I33" s="322" t="n">
        <v>6</v>
      </c>
      <c r="J33" s="322" t="n">
        <v>0</v>
      </c>
      <c r="K33" s="322" t="n">
        <v>0</v>
      </c>
      <c r="L33" s="221" t="n">
        <v>12</v>
      </c>
      <c r="M33" s="221" t="n">
        <f aca="false">L33</f>
        <v>12</v>
      </c>
      <c r="N33" s="221" t="n">
        <f aca="false">M33</f>
        <v>12</v>
      </c>
      <c r="O33" s="221" t="n">
        <f aca="false">N33</f>
        <v>12</v>
      </c>
      <c r="P33" s="221" t="n">
        <f aca="false">O33</f>
        <v>12</v>
      </c>
      <c r="Q33" s="221" t="n">
        <f aca="false">P33</f>
        <v>12</v>
      </c>
      <c r="R33" s="221" t="n">
        <f aca="false">Q33</f>
        <v>12</v>
      </c>
      <c r="S33" s="221" t="n">
        <f aca="false">R33</f>
        <v>12</v>
      </c>
      <c r="T33" s="221" t="n">
        <f aca="false">S33</f>
        <v>12</v>
      </c>
      <c r="U33" s="221" t="n">
        <f aca="false">T33</f>
        <v>12</v>
      </c>
      <c r="V33" s="221" t="n">
        <f aca="false">U33</f>
        <v>12</v>
      </c>
      <c r="W33" s="221" t="n">
        <f aca="false">V33</f>
        <v>12</v>
      </c>
      <c r="X33" s="221" t="n">
        <f aca="false">W33</f>
        <v>12</v>
      </c>
      <c r="Y33" s="221" t="n">
        <f aca="false">X33</f>
        <v>12</v>
      </c>
      <c r="Z33" s="221" t="n">
        <f aca="false">Y33</f>
        <v>12</v>
      </c>
      <c r="AA33" s="221" t="n">
        <f aca="false">Z33</f>
        <v>12</v>
      </c>
      <c r="AB33" s="221" t="n">
        <f aca="false">AA33</f>
        <v>12</v>
      </c>
      <c r="AC33" s="221" t="n">
        <f aca="false">AB33</f>
        <v>12</v>
      </c>
      <c r="AD33" s="221" t="n">
        <f aca="false">AC33</f>
        <v>12</v>
      </c>
      <c r="AE33" s="221" t="n">
        <f aca="false">AD33</f>
        <v>12</v>
      </c>
      <c r="AF33" s="221" t="n">
        <f aca="false">AE33</f>
        <v>12</v>
      </c>
      <c r="AG33" s="221" t="n">
        <f aca="false">AF33</f>
        <v>12</v>
      </c>
      <c r="AH33" s="221" t="n">
        <f aca="false">AG33</f>
        <v>12</v>
      </c>
      <c r="AI33" s="221" t="n">
        <f aca="false">AH33</f>
        <v>12</v>
      </c>
      <c r="AJ33" s="221" t="n">
        <f aca="false">AI33</f>
        <v>12</v>
      </c>
      <c r="AK33" s="221" t="n">
        <f aca="false">AJ33</f>
        <v>12</v>
      </c>
      <c r="AL33" s="221" t="n">
        <f aca="false">AK33</f>
        <v>12</v>
      </c>
      <c r="AM33" s="221" t="n">
        <f aca="false">AL33</f>
        <v>12</v>
      </c>
      <c r="AN33" s="221" t="n">
        <f aca="false">AM33</f>
        <v>12</v>
      </c>
      <c r="AO33" s="221" t="n">
        <f aca="false">AN33</f>
        <v>12</v>
      </c>
      <c r="AP33" s="221" t="n">
        <f aca="false">AO33</f>
        <v>12</v>
      </c>
      <c r="AQ33" s="221" t="n">
        <f aca="false">AP33</f>
        <v>12</v>
      </c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</row>
    <row r="34" customFormat="false" ht="15.75" hidden="false" customHeight="true" outlineLevel="0" collapsed="false">
      <c r="A34" s="44"/>
      <c r="B34" s="321"/>
      <c r="C34" s="44"/>
      <c r="D34" s="215"/>
      <c r="E34" s="215"/>
      <c r="F34" s="215"/>
      <c r="G34" s="215"/>
      <c r="H34" s="64"/>
      <c r="I34" s="64"/>
      <c r="J34" s="64"/>
      <c r="K34" s="326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4"/>
      <c r="QO34" s="44"/>
      <c r="QP34" s="44"/>
      <c r="QQ34" s="44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4"/>
      <c r="RC34" s="44"/>
      <c r="RD34" s="44"/>
      <c r="RE34" s="44"/>
      <c r="RF34" s="44"/>
      <c r="RG34" s="44"/>
      <c r="RH34" s="44"/>
    </row>
    <row r="35" customFormat="false" ht="15.75" hidden="false" customHeight="true" outlineLevel="0" collapsed="false">
      <c r="A35" s="44"/>
      <c r="B35" s="320" t="s">
        <v>282</v>
      </c>
      <c r="C35" s="44"/>
      <c r="D35" s="215"/>
      <c r="E35" s="215"/>
      <c r="F35" s="215"/>
      <c r="G35" s="215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44"/>
      <c r="PS35" s="44"/>
      <c r="PT35" s="44"/>
      <c r="PU35" s="44"/>
      <c r="PV35" s="44"/>
      <c r="PW35" s="44"/>
      <c r="PX35" s="44"/>
      <c r="PY35" s="44"/>
      <c r="PZ35" s="44"/>
      <c r="QA35" s="44"/>
      <c r="QB35" s="44"/>
      <c r="QC35" s="44"/>
      <c r="QD35" s="44"/>
      <c r="QE35" s="44"/>
      <c r="QF35" s="44"/>
      <c r="QG35" s="44"/>
      <c r="QH35" s="44"/>
      <c r="QI35" s="44"/>
      <c r="QJ35" s="44"/>
      <c r="QK35" s="44"/>
      <c r="QL35" s="44"/>
      <c r="QM35" s="44"/>
      <c r="QN35" s="44"/>
      <c r="QO35" s="44"/>
      <c r="QP35" s="44"/>
      <c r="QQ35" s="44"/>
      <c r="QR35" s="44"/>
      <c r="QS35" s="44"/>
      <c r="QT35" s="44"/>
      <c r="QU35" s="44"/>
      <c r="QV35" s="44"/>
      <c r="QW35" s="44"/>
      <c r="QX35" s="44"/>
      <c r="QY35" s="44"/>
      <c r="QZ35" s="44"/>
      <c r="RA35" s="44"/>
      <c r="RB35" s="44"/>
      <c r="RC35" s="44"/>
      <c r="RD35" s="44"/>
      <c r="RE35" s="44"/>
      <c r="RF35" s="44"/>
      <c r="RG35" s="44"/>
      <c r="RH35" s="44"/>
    </row>
    <row r="36" customFormat="false" ht="15.75" hidden="false" customHeight="true" outlineLevel="0" collapsed="false">
      <c r="A36" s="44"/>
      <c r="B36" s="321" t="s">
        <v>278</v>
      </c>
      <c r="C36" s="44"/>
      <c r="D36" s="215"/>
      <c r="E36" s="215"/>
      <c r="F36" s="215"/>
      <c r="G36" s="215"/>
      <c r="H36" s="221"/>
      <c r="I36" s="221" t="n">
        <v>120000</v>
      </c>
      <c r="J36" s="221" t="n">
        <v>0</v>
      </c>
      <c r="K36" s="221" t="n">
        <v>0</v>
      </c>
      <c r="L36" s="221" t="n">
        <v>130000</v>
      </c>
      <c r="M36" s="221" t="n">
        <f aca="false">L36</f>
        <v>130000</v>
      </c>
      <c r="N36" s="221" t="n">
        <f aca="false">M36</f>
        <v>130000</v>
      </c>
      <c r="O36" s="221" t="n">
        <f aca="false">N36</f>
        <v>130000</v>
      </c>
      <c r="P36" s="221" t="n">
        <f aca="false">O36</f>
        <v>130000</v>
      </c>
      <c r="Q36" s="221" t="n">
        <f aca="false">P36</f>
        <v>130000</v>
      </c>
      <c r="R36" s="221" t="n">
        <f aca="false">Q36</f>
        <v>130000</v>
      </c>
      <c r="S36" s="221" t="n">
        <f aca="false">R36</f>
        <v>130000</v>
      </c>
      <c r="T36" s="221" t="n">
        <f aca="false">S36</f>
        <v>130000</v>
      </c>
      <c r="U36" s="221" t="n">
        <f aca="false">T36</f>
        <v>130000</v>
      </c>
      <c r="V36" s="221" t="n">
        <f aca="false">U36</f>
        <v>130000</v>
      </c>
      <c r="W36" s="221" t="n">
        <f aca="false">V36</f>
        <v>130000</v>
      </c>
      <c r="X36" s="221" t="n">
        <f aca="false">W36</f>
        <v>130000</v>
      </c>
      <c r="Y36" s="221" t="n">
        <f aca="false">X36</f>
        <v>130000</v>
      </c>
      <c r="Z36" s="221" t="n">
        <f aca="false">Y36</f>
        <v>130000</v>
      </c>
      <c r="AA36" s="221" t="n">
        <f aca="false">Z36</f>
        <v>130000</v>
      </c>
      <c r="AB36" s="221" t="n">
        <f aca="false">AA36</f>
        <v>130000</v>
      </c>
      <c r="AC36" s="221" t="n">
        <f aca="false">AB36</f>
        <v>130000</v>
      </c>
      <c r="AD36" s="221" t="n">
        <f aca="false">AC36</f>
        <v>130000</v>
      </c>
      <c r="AE36" s="221" t="n">
        <f aca="false">AD36</f>
        <v>130000</v>
      </c>
      <c r="AF36" s="221" t="n">
        <f aca="false">AE36</f>
        <v>130000</v>
      </c>
      <c r="AG36" s="221" t="n">
        <f aca="false">AF36</f>
        <v>130000</v>
      </c>
      <c r="AH36" s="221" t="n">
        <f aca="false">AG36</f>
        <v>130000</v>
      </c>
      <c r="AI36" s="221" t="n">
        <f aca="false">AH36</f>
        <v>130000</v>
      </c>
      <c r="AJ36" s="221" t="n">
        <f aca="false">AI36</f>
        <v>130000</v>
      </c>
      <c r="AK36" s="221" t="n">
        <f aca="false">AJ36</f>
        <v>130000</v>
      </c>
      <c r="AL36" s="221" t="n">
        <f aca="false">AK36</f>
        <v>130000</v>
      </c>
      <c r="AM36" s="221" t="n">
        <f aca="false">AL36</f>
        <v>130000</v>
      </c>
      <c r="AN36" s="221" t="n">
        <f aca="false">AM36</f>
        <v>130000</v>
      </c>
      <c r="AO36" s="221" t="n">
        <f aca="false">AN36</f>
        <v>130000</v>
      </c>
      <c r="AP36" s="221" t="n">
        <f aca="false">AO36</f>
        <v>130000</v>
      </c>
      <c r="AQ36" s="221" t="n">
        <f aca="false">AP36</f>
        <v>130000</v>
      </c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</row>
    <row r="37" customFormat="false" ht="15.75" hidden="false" customHeight="true" outlineLevel="0" collapsed="false">
      <c r="A37" s="44"/>
      <c r="B37" s="321" t="s">
        <v>279</v>
      </c>
      <c r="C37" s="44"/>
      <c r="D37" s="215" t="n">
        <f aca="false">SUM(H37:AQ37)</f>
        <v>42200000</v>
      </c>
      <c r="E37" s="215"/>
      <c r="F37" s="215"/>
      <c r="G37" s="215"/>
      <c r="H37" s="64" t="n">
        <f aca="false">+H38*H36</f>
        <v>0</v>
      </c>
      <c r="I37" s="64" t="n">
        <f aca="false">+I38*I36</f>
        <v>600000</v>
      </c>
      <c r="J37" s="64" t="n">
        <f aca="false">+J38*J36</f>
        <v>0</v>
      </c>
      <c r="K37" s="64" t="n">
        <f aca="false">+K38*K36</f>
        <v>0</v>
      </c>
      <c r="L37" s="64" t="n">
        <f aca="false">+L38*L36</f>
        <v>1300000</v>
      </c>
      <c r="M37" s="64" t="n">
        <f aca="false">+M38*M36</f>
        <v>1300000</v>
      </c>
      <c r="N37" s="64" t="n">
        <f aca="false">+N38*N36</f>
        <v>1300000</v>
      </c>
      <c r="O37" s="64" t="n">
        <f aca="false">+O38*O36</f>
        <v>1300000</v>
      </c>
      <c r="P37" s="64" t="n">
        <f aca="false">+P38*P36</f>
        <v>1300000</v>
      </c>
      <c r="Q37" s="64" t="n">
        <f aca="false">+Q38*Q36</f>
        <v>1300000</v>
      </c>
      <c r="R37" s="64" t="n">
        <f aca="false">+R38*R36</f>
        <v>1300000</v>
      </c>
      <c r="S37" s="64" t="n">
        <f aca="false">+S38*S36</f>
        <v>1300000</v>
      </c>
      <c r="T37" s="64" t="n">
        <f aca="false">+T38*T36</f>
        <v>1300000</v>
      </c>
      <c r="U37" s="64" t="n">
        <f aca="false">+U38*U36</f>
        <v>1300000</v>
      </c>
      <c r="V37" s="64" t="n">
        <f aca="false">+V38*V36</f>
        <v>1300000</v>
      </c>
      <c r="W37" s="64" t="n">
        <f aca="false">+W38*W36</f>
        <v>1300000</v>
      </c>
      <c r="X37" s="64" t="n">
        <f aca="false">+X38*X36</f>
        <v>1300000</v>
      </c>
      <c r="Y37" s="64" t="n">
        <f aca="false">+Y38*Y36</f>
        <v>1300000</v>
      </c>
      <c r="Z37" s="64" t="n">
        <f aca="false">+Z38*Z36</f>
        <v>1300000</v>
      </c>
      <c r="AA37" s="64" t="n">
        <f aca="false">+AA38*AA36</f>
        <v>1300000</v>
      </c>
      <c r="AB37" s="64" t="n">
        <f aca="false">+AB38*AB36</f>
        <v>1300000</v>
      </c>
      <c r="AC37" s="64" t="n">
        <f aca="false">+AC38*AC36</f>
        <v>1300000</v>
      </c>
      <c r="AD37" s="64" t="n">
        <f aca="false">+AD38*AD36</f>
        <v>1300000</v>
      </c>
      <c r="AE37" s="64" t="n">
        <f aca="false">+AE38*AE36</f>
        <v>1300000</v>
      </c>
      <c r="AF37" s="64" t="n">
        <f aca="false">+AF38*AF36</f>
        <v>1300000</v>
      </c>
      <c r="AG37" s="64" t="n">
        <f aca="false">+AG38*AG36</f>
        <v>1300000</v>
      </c>
      <c r="AH37" s="64" t="n">
        <f aca="false">+AH38*AH36</f>
        <v>1300000</v>
      </c>
      <c r="AI37" s="64" t="n">
        <f aca="false">+AI38*AI36</f>
        <v>1300000</v>
      </c>
      <c r="AJ37" s="64" t="n">
        <f aca="false">+AJ38*AJ36</f>
        <v>1300000</v>
      </c>
      <c r="AK37" s="64" t="n">
        <f aca="false">+AK38*AK36</f>
        <v>1300000</v>
      </c>
      <c r="AL37" s="64" t="n">
        <f aca="false">+AL38*AL36</f>
        <v>1300000</v>
      </c>
      <c r="AM37" s="64" t="n">
        <f aca="false">+AM38*AM36</f>
        <v>1300000</v>
      </c>
      <c r="AN37" s="64" t="n">
        <f aca="false">+AN38*AN36</f>
        <v>1300000</v>
      </c>
      <c r="AO37" s="64" t="n">
        <f aca="false">+AO38*AO36</f>
        <v>1300000</v>
      </c>
      <c r="AP37" s="64" t="n">
        <f aca="false">+AP38*AP36</f>
        <v>1300000</v>
      </c>
      <c r="AQ37" s="64" t="n">
        <f aca="false">+AQ38*AQ36</f>
        <v>1300000</v>
      </c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</row>
    <row r="38" customFormat="false" ht="15.75" hidden="false" customHeight="true" outlineLevel="0" collapsed="false">
      <c r="A38" s="44"/>
      <c r="B38" s="321" t="s">
        <v>280</v>
      </c>
      <c r="C38" s="44"/>
      <c r="D38" s="215" t="n">
        <f aca="false">SUM(H38:AQ38)</f>
        <v>325</v>
      </c>
      <c r="E38" s="215"/>
      <c r="F38" s="215"/>
      <c r="G38" s="215"/>
      <c r="H38" s="221"/>
      <c r="I38" s="221" t="n">
        <v>5</v>
      </c>
      <c r="J38" s="221" t="n">
        <v>0</v>
      </c>
      <c r="K38" s="221" t="n">
        <v>0</v>
      </c>
      <c r="L38" s="221" t="n">
        <v>10</v>
      </c>
      <c r="M38" s="221" t="n">
        <v>10</v>
      </c>
      <c r="N38" s="221" t="n">
        <v>10</v>
      </c>
      <c r="O38" s="221" t="n">
        <v>10</v>
      </c>
      <c r="P38" s="221" t="n">
        <v>10</v>
      </c>
      <c r="Q38" s="221" t="n">
        <v>10</v>
      </c>
      <c r="R38" s="221" t="n">
        <v>10</v>
      </c>
      <c r="S38" s="221" t="n">
        <v>10</v>
      </c>
      <c r="T38" s="221" t="n">
        <v>10</v>
      </c>
      <c r="U38" s="221" t="n">
        <v>10</v>
      </c>
      <c r="V38" s="221" t="n">
        <v>10</v>
      </c>
      <c r="W38" s="221" t="n">
        <v>10</v>
      </c>
      <c r="X38" s="221" t="n">
        <v>10</v>
      </c>
      <c r="Y38" s="221" t="n">
        <v>10</v>
      </c>
      <c r="Z38" s="221" t="n">
        <v>10</v>
      </c>
      <c r="AA38" s="221" t="n">
        <v>10</v>
      </c>
      <c r="AB38" s="221" t="n">
        <v>10</v>
      </c>
      <c r="AC38" s="221" t="n">
        <v>10</v>
      </c>
      <c r="AD38" s="221" t="n">
        <v>10</v>
      </c>
      <c r="AE38" s="221" t="n">
        <v>10</v>
      </c>
      <c r="AF38" s="221" t="n">
        <v>10</v>
      </c>
      <c r="AG38" s="221" t="n">
        <v>10</v>
      </c>
      <c r="AH38" s="221" t="n">
        <v>10</v>
      </c>
      <c r="AI38" s="221" t="n">
        <v>10</v>
      </c>
      <c r="AJ38" s="221" t="n">
        <v>10</v>
      </c>
      <c r="AK38" s="221" t="n">
        <v>10</v>
      </c>
      <c r="AL38" s="221" t="n">
        <v>10</v>
      </c>
      <c r="AM38" s="221" t="n">
        <v>10</v>
      </c>
      <c r="AN38" s="221" t="n">
        <v>10</v>
      </c>
      <c r="AO38" s="221" t="n">
        <v>10</v>
      </c>
      <c r="AP38" s="221" t="n">
        <v>10</v>
      </c>
      <c r="AQ38" s="221" t="n">
        <v>10</v>
      </c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  <c r="MH38" s="44"/>
      <c r="MI38" s="44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4"/>
      <c r="MU38" s="44"/>
      <c r="MV38" s="44"/>
      <c r="MW38" s="44"/>
      <c r="MX38" s="44"/>
      <c r="MY38" s="44"/>
      <c r="MZ38" s="44"/>
      <c r="NA38" s="44"/>
      <c r="NB38" s="44"/>
      <c r="NC38" s="44"/>
      <c r="ND38" s="44"/>
      <c r="NE38" s="44"/>
      <c r="NF38" s="44"/>
      <c r="NG38" s="44"/>
      <c r="NH38" s="44"/>
      <c r="NI38" s="44"/>
      <c r="NJ38" s="44"/>
      <c r="NK38" s="44"/>
      <c r="NL38" s="44"/>
      <c r="NM38" s="44"/>
      <c r="NN38" s="44"/>
      <c r="NO38" s="44"/>
      <c r="NP38" s="44"/>
      <c r="NQ38" s="44"/>
      <c r="NR38" s="44"/>
      <c r="NS38" s="44"/>
      <c r="NT38" s="44"/>
      <c r="NU38" s="44"/>
      <c r="NV38" s="44"/>
      <c r="NW38" s="44"/>
      <c r="NX38" s="44"/>
      <c r="NY38" s="44"/>
      <c r="NZ38" s="44"/>
      <c r="OA38" s="44"/>
      <c r="OB38" s="44"/>
      <c r="OC38" s="44"/>
      <c r="OD38" s="44"/>
      <c r="OE38" s="44"/>
      <c r="OF38" s="44"/>
      <c r="OG38" s="44"/>
      <c r="OH38" s="44"/>
      <c r="OI38" s="44"/>
      <c r="OJ38" s="44"/>
      <c r="OK38" s="44"/>
      <c r="OL38" s="44"/>
      <c r="OM38" s="44"/>
      <c r="ON38" s="44"/>
      <c r="OO38" s="44"/>
      <c r="OP38" s="44"/>
      <c r="OQ38" s="44"/>
      <c r="OR38" s="44"/>
      <c r="OS38" s="44"/>
      <c r="OT38" s="44"/>
      <c r="OU38" s="44"/>
      <c r="OV38" s="44"/>
      <c r="OW38" s="44"/>
      <c r="OX38" s="44"/>
      <c r="OY38" s="44"/>
      <c r="OZ38" s="44"/>
      <c r="PA38" s="44"/>
      <c r="PB38" s="44"/>
      <c r="PC38" s="44"/>
      <c r="PD38" s="44"/>
      <c r="PE38" s="44"/>
      <c r="PF38" s="44"/>
      <c r="PG38" s="44"/>
      <c r="PH38" s="44"/>
      <c r="PI38" s="44"/>
      <c r="PJ38" s="44"/>
      <c r="PK38" s="44"/>
      <c r="PL38" s="44"/>
      <c r="PM38" s="44"/>
      <c r="PN38" s="44"/>
      <c r="PO38" s="44"/>
      <c r="PP38" s="44"/>
      <c r="PQ38" s="44"/>
      <c r="PR38" s="44"/>
      <c r="PS38" s="44"/>
      <c r="PT38" s="44"/>
      <c r="PU38" s="44"/>
      <c r="PV38" s="44"/>
      <c r="PW38" s="44"/>
      <c r="PX38" s="44"/>
      <c r="PY38" s="44"/>
      <c r="PZ38" s="44"/>
      <c r="QA38" s="44"/>
      <c r="QB38" s="44"/>
      <c r="QC38" s="44"/>
      <c r="QD38" s="44"/>
      <c r="QE38" s="44"/>
      <c r="QF38" s="44"/>
      <c r="QG38" s="44"/>
      <c r="QH38" s="44"/>
      <c r="QI38" s="44"/>
      <c r="QJ38" s="44"/>
      <c r="QK38" s="44"/>
      <c r="QL38" s="44"/>
      <c r="QM38" s="44"/>
      <c r="QN38" s="44"/>
      <c r="QO38" s="44"/>
      <c r="QP38" s="44"/>
      <c r="QQ38" s="44"/>
      <c r="QR38" s="44"/>
      <c r="QS38" s="44"/>
      <c r="QT38" s="44"/>
      <c r="QU38" s="44"/>
      <c r="QV38" s="44"/>
      <c r="QW38" s="44"/>
      <c r="QX38" s="44"/>
      <c r="QY38" s="44"/>
      <c r="QZ38" s="44"/>
      <c r="RA38" s="44"/>
      <c r="RB38" s="44"/>
      <c r="RC38" s="44"/>
      <c r="RD38" s="44"/>
      <c r="RE38" s="44"/>
      <c r="RF38" s="44"/>
      <c r="RG38" s="44"/>
      <c r="RH38" s="44"/>
    </row>
    <row r="39" customFormat="false" ht="15.75" hidden="false" customHeight="true" outlineLevel="0" collapsed="false">
      <c r="A39" s="44"/>
      <c r="B39" s="321"/>
      <c r="C39" s="44"/>
      <c r="D39" s="215"/>
      <c r="E39" s="215"/>
      <c r="F39" s="215"/>
      <c r="G39" s="215"/>
      <c r="H39" s="64"/>
      <c r="I39" s="64"/>
      <c r="J39" s="64"/>
      <c r="K39" s="32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</row>
    <row r="40" customFormat="false" ht="15.75" hidden="false" customHeight="true" outlineLevel="0" collapsed="false">
      <c r="A40" s="44"/>
      <c r="B40" s="320" t="s">
        <v>283</v>
      </c>
      <c r="C40" s="44"/>
      <c r="D40" s="215"/>
      <c r="E40" s="215"/>
      <c r="F40" s="215"/>
      <c r="G40" s="215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44"/>
      <c r="PS40" s="44"/>
      <c r="PT40" s="44"/>
      <c r="PU40" s="44"/>
      <c r="PV40" s="44"/>
      <c r="PW40" s="44"/>
      <c r="PX40" s="44"/>
      <c r="PY40" s="44"/>
      <c r="PZ40" s="44"/>
      <c r="QA40" s="44"/>
      <c r="QB40" s="44"/>
      <c r="QC40" s="44"/>
      <c r="QD40" s="44"/>
      <c r="QE40" s="44"/>
      <c r="QF40" s="44"/>
      <c r="QG40" s="44"/>
      <c r="QH40" s="44"/>
      <c r="QI40" s="44"/>
      <c r="QJ40" s="44"/>
      <c r="QK40" s="44"/>
      <c r="QL40" s="44"/>
      <c r="QM40" s="44"/>
      <c r="QN40" s="44"/>
      <c r="QO40" s="44"/>
      <c r="QP40" s="44"/>
      <c r="QQ40" s="44"/>
      <c r="QR40" s="44"/>
      <c r="QS40" s="44"/>
      <c r="QT40" s="44"/>
      <c r="QU40" s="44"/>
      <c r="QV40" s="44"/>
      <c r="QW40" s="44"/>
      <c r="QX40" s="44"/>
      <c r="QY40" s="44"/>
      <c r="QZ40" s="44"/>
      <c r="RA40" s="44"/>
      <c r="RB40" s="44"/>
      <c r="RC40" s="44"/>
      <c r="RD40" s="44"/>
      <c r="RE40" s="44"/>
      <c r="RF40" s="44"/>
      <c r="RG40" s="44"/>
      <c r="RH40" s="44"/>
    </row>
    <row r="41" customFormat="false" ht="15.75" hidden="false" customHeight="true" outlineLevel="0" collapsed="false">
      <c r="A41" s="44"/>
      <c r="B41" s="321" t="s">
        <v>278</v>
      </c>
      <c r="C41" s="44"/>
      <c r="D41" s="215"/>
      <c r="E41" s="215"/>
      <c r="F41" s="215"/>
      <c r="G41" s="215"/>
      <c r="H41" s="221"/>
      <c r="I41" s="221" t="n">
        <v>0</v>
      </c>
      <c r="J41" s="221" t="n">
        <v>0</v>
      </c>
      <c r="K41" s="221" t="n">
        <v>0</v>
      </c>
      <c r="L41" s="221" t="n">
        <v>43200</v>
      </c>
      <c r="M41" s="221" t="n">
        <v>43200</v>
      </c>
      <c r="N41" s="221" t="n">
        <v>43200</v>
      </c>
      <c r="O41" s="221" t="n">
        <v>43200</v>
      </c>
      <c r="P41" s="221" t="n">
        <v>43200</v>
      </c>
      <c r="Q41" s="221" t="n">
        <v>43200</v>
      </c>
      <c r="R41" s="221" t="n">
        <v>43200</v>
      </c>
      <c r="S41" s="221" t="n">
        <v>43200</v>
      </c>
      <c r="T41" s="221" t="n">
        <v>43200</v>
      </c>
      <c r="U41" s="221" t="n">
        <v>43200</v>
      </c>
      <c r="V41" s="221" t="n">
        <v>43200</v>
      </c>
      <c r="W41" s="221" t="n">
        <v>43200</v>
      </c>
      <c r="X41" s="221" t="n">
        <v>43200</v>
      </c>
      <c r="Y41" s="221" t="n">
        <v>43200</v>
      </c>
      <c r="Z41" s="221" t="n">
        <v>43200</v>
      </c>
      <c r="AA41" s="221" t="n">
        <v>43200</v>
      </c>
      <c r="AB41" s="221" t="n">
        <v>43200</v>
      </c>
      <c r="AC41" s="221" t="n">
        <v>43200</v>
      </c>
      <c r="AD41" s="221" t="n">
        <v>43200</v>
      </c>
      <c r="AE41" s="221" t="n">
        <v>43200</v>
      </c>
      <c r="AF41" s="221" t="n">
        <v>43200</v>
      </c>
      <c r="AG41" s="221" t="n">
        <v>43200</v>
      </c>
      <c r="AH41" s="221" t="n">
        <v>43200</v>
      </c>
      <c r="AI41" s="221" t="n">
        <v>43200</v>
      </c>
      <c r="AJ41" s="221" t="n">
        <v>43200</v>
      </c>
      <c r="AK41" s="221" t="n">
        <v>43200</v>
      </c>
      <c r="AL41" s="221" t="n">
        <v>43200</v>
      </c>
      <c r="AM41" s="221" t="n">
        <v>43200</v>
      </c>
      <c r="AN41" s="221" t="n">
        <v>43200</v>
      </c>
      <c r="AO41" s="221" t="n">
        <v>43200</v>
      </c>
      <c r="AP41" s="221" t="n">
        <v>43200</v>
      </c>
      <c r="AQ41" s="221" t="n">
        <v>43200</v>
      </c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</row>
    <row r="42" customFormat="false" ht="15.75" hidden="false" customHeight="true" outlineLevel="0" collapsed="false">
      <c r="A42" s="44"/>
      <c r="B42" s="321" t="s">
        <v>279</v>
      </c>
      <c r="C42" s="44"/>
      <c r="D42" s="215" t="n">
        <f aca="false">SUM(H42:AQ42)</f>
        <v>9953280</v>
      </c>
      <c r="E42" s="215"/>
      <c r="F42" s="215"/>
      <c r="G42" s="215"/>
      <c r="H42" s="64" t="n">
        <f aca="false">+H43*H41</f>
        <v>0</v>
      </c>
      <c r="I42" s="64" t="n">
        <f aca="false">+I43*I41 * 0.9</f>
        <v>0</v>
      </c>
      <c r="J42" s="64" t="n">
        <f aca="false">+J43*J41 * 0.9</f>
        <v>0</v>
      </c>
      <c r="K42" s="64" t="n">
        <f aca="false">+K43*K41 * 0.9</f>
        <v>0</v>
      </c>
      <c r="L42" s="64" t="n">
        <f aca="false">+L43*L41 * 0.9</f>
        <v>311040</v>
      </c>
      <c r="M42" s="64" t="n">
        <f aca="false">+M43*M41 * 0.9</f>
        <v>311040</v>
      </c>
      <c r="N42" s="64" t="n">
        <f aca="false">+N43*N41 * 0.9</f>
        <v>311040</v>
      </c>
      <c r="O42" s="64" t="n">
        <f aca="false">+O43*O41 * 0.9</f>
        <v>311040</v>
      </c>
      <c r="P42" s="64" t="n">
        <f aca="false">+P43*P41 * 0.9</f>
        <v>311040</v>
      </c>
      <c r="Q42" s="64" t="n">
        <f aca="false">+Q43*Q41 * 0.9</f>
        <v>311040</v>
      </c>
      <c r="R42" s="64" t="n">
        <f aca="false">+R43*R41 * 0.9</f>
        <v>311040</v>
      </c>
      <c r="S42" s="64" t="n">
        <f aca="false">+S43*S41 * 0.9</f>
        <v>311040</v>
      </c>
      <c r="T42" s="64" t="n">
        <f aca="false">+T43*T41 * 0.9</f>
        <v>311040</v>
      </c>
      <c r="U42" s="64" t="n">
        <f aca="false">+U43*U41 * 0.9</f>
        <v>311040</v>
      </c>
      <c r="V42" s="64" t="n">
        <f aca="false">+V43*V41 * 0.9</f>
        <v>311040</v>
      </c>
      <c r="W42" s="64" t="n">
        <f aca="false">+W43*W41 * 0.9</f>
        <v>311040</v>
      </c>
      <c r="X42" s="64" t="n">
        <f aca="false">+X43*X41 * 0.9</f>
        <v>311040</v>
      </c>
      <c r="Y42" s="64" t="n">
        <f aca="false">+Y43*Y41 * 0.9</f>
        <v>311040</v>
      </c>
      <c r="Z42" s="64" t="n">
        <f aca="false">+Z43*Z41 * 0.9</f>
        <v>311040</v>
      </c>
      <c r="AA42" s="64" t="n">
        <f aca="false">+AA43*AA41 * 0.9</f>
        <v>311040</v>
      </c>
      <c r="AB42" s="64" t="n">
        <f aca="false">+AB43*AB41 * 0.9</f>
        <v>311040</v>
      </c>
      <c r="AC42" s="64" t="n">
        <f aca="false">+AC43*AC41 * 0.9</f>
        <v>311040</v>
      </c>
      <c r="AD42" s="64" t="n">
        <f aca="false">+AD43*AD41 * 0.9</f>
        <v>311040</v>
      </c>
      <c r="AE42" s="64" t="n">
        <f aca="false">+AE43*AE41 * 0.9</f>
        <v>311040</v>
      </c>
      <c r="AF42" s="64" t="n">
        <f aca="false">+AF43*AF41 * 0.9</f>
        <v>311040</v>
      </c>
      <c r="AG42" s="64" t="n">
        <f aca="false">+AG43*AG41 * 0.9</f>
        <v>311040</v>
      </c>
      <c r="AH42" s="64" t="n">
        <f aca="false">+AH43*AH41 * 0.9</f>
        <v>311040</v>
      </c>
      <c r="AI42" s="64" t="n">
        <f aca="false">+AI43*AI41 * 0.9</f>
        <v>311040</v>
      </c>
      <c r="AJ42" s="64" t="n">
        <f aca="false">+AJ43*AJ41 * 0.9</f>
        <v>311040</v>
      </c>
      <c r="AK42" s="64" t="n">
        <f aca="false">+AK43*AK41 * 0.9</f>
        <v>311040</v>
      </c>
      <c r="AL42" s="64" t="n">
        <f aca="false">+AL43*AL41 * 0.9</f>
        <v>311040</v>
      </c>
      <c r="AM42" s="64" t="n">
        <f aca="false">+AM43*AM41 * 0.9</f>
        <v>311040</v>
      </c>
      <c r="AN42" s="64" t="n">
        <f aca="false">+AN43*AN41 * 0.9</f>
        <v>311040</v>
      </c>
      <c r="AO42" s="64" t="n">
        <f aca="false">+AO43*AO41 * 0.9</f>
        <v>311040</v>
      </c>
      <c r="AP42" s="64" t="n">
        <f aca="false">+AP43*AP41 * 0.9</f>
        <v>311040</v>
      </c>
      <c r="AQ42" s="64" t="n">
        <f aca="false">+AQ43*AQ41 * 0.9</f>
        <v>311040</v>
      </c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</row>
    <row r="43" customFormat="false" ht="15.75" hidden="false" customHeight="true" outlineLevel="0" collapsed="false">
      <c r="A43" s="44"/>
      <c r="B43" s="321" t="s">
        <v>280</v>
      </c>
      <c r="C43" s="44"/>
      <c r="D43" s="215" t="n">
        <f aca="false">SUM(H43:AQ43)</f>
        <v>256</v>
      </c>
      <c r="E43" s="215"/>
      <c r="F43" s="215"/>
      <c r="G43" s="215"/>
      <c r="H43" s="221"/>
      <c r="I43" s="221" t="n">
        <v>0</v>
      </c>
      <c r="J43" s="221" t="n">
        <v>0</v>
      </c>
      <c r="K43" s="221" t="n">
        <v>0</v>
      </c>
      <c r="L43" s="221" t="n">
        <v>8</v>
      </c>
      <c r="M43" s="221" t="n">
        <v>8</v>
      </c>
      <c r="N43" s="221" t="n">
        <v>8</v>
      </c>
      <c r="O43" s="221" t="n">
        <v>8</v>
      </c>
      <c r="P43" s="221" t="n">
        <v>8</v>
      </c>
      <c r="Q43" s="221" t="n">
        <v>8</v>
      </c>
      <c r="R43" s="221" t="n">
        <v>8</v>
      </c>
      <c r="S43" s="221" t="n">
        <v>8</v>
      </c>
      <c r="T43" s="221" t="n">
        <v>8</v>
      </c>
      <c r="U43" s="221" t="n">
        <v>8</v>
      </c>
      <c r="V43" s="221" t="n">
        <v>8</v>
      </c>
      <c r="W43" s="221" t="n">
        <v>8</v>
      </c>
      <c r="X43" s="221" t="n">
        <v>8</v>
      </c>
      <c r="Y43" s="221" t="n">
        <v>8</v>
      </c>
      <c r="Z43" s="221" t="n">
        <v>8</v>
      </c>
      <c r="AA43" s="221" t="n">
        <v>8</v>
      </c>
      <c r="AB43" s="221" t="n">
        <v>8</v>
      </c>
      <c r="AC43" s="221" t="n">
        <v>8</v>
      </c>
      <c r="AD43" s="221" t="n">
        <v>8</v>
      </c>
      <c r="AE43" s="221" t="n">
        <v>8</v>
      </c>
      <c r="AF43" s="221" t="n">
        <v>8</v>
      </c>
      <c r="AG43" s="221" t="n">
        <v>8</v>
      </c>
      <c r="AH43" s="221" t="n">
        <v>8</v>
      </c>
      <c r="AI43" s="221" t="n">
        <v>8</v>
      </c>
      <c r="AJ43" s="221" t="n">
        <v>8</v>
      </c>
      <c r="AK43" s="221" t="n">
        <v>8</v>
      </c>
      <c r="AL43" s="221" t="n">
        <v>8</v>
      </c>
      <c r="AM43" s="221" t="n">
        <v>8</v>
      </c>
      <c r="AN43" s="221" t="n">
        <v>8</v>
      </c>
      <c r="AO43" s="221" t="n">
        <v>8</v>
      </c>
      <c r="AP43" s="221" t="n">
        <v>8</v>
      </c>
      <c r="AQ43" s="221" t="n">
        <v>8</v>
      </c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</row>
    <row r="44" customFormat="false" ht="15.75" hidden="false" customHeight="true" outlineLevel="0" collapsed="false">
      <c r="A44" s="44"/>
      <c r="B44" s="321"/>
      <c r="C44" s="44"/>
      <c r="D44" s="215"/>
      <c r="E44" s="215"/>
      <c r="F44" s="215"/>
      <c r="G44" s="215"/>
      <c r="H44" s="64"/>
      <c r="I44" s="64"/>
      <c r="J44" s="64"/>
      <c r="K44" s="326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  <c r="MH44" s="44"/>
      <c r="MI44" s="44"/>
      <c r="MJ44" s="44"/>
      <c r="MK44" s="44"/>
      <c r="ML44" s="44"/>
      <c r="MM44" s="44"/>
      <c r="MN44" s="44"/>
      <c r="MO44" s="44"/>
      <c r="MP44" s="44"/>
      <c r="MQ44" s="44"/>
      <c r="MR44" s="44"/>
      <c r="MS44" s="44"/>
      <c r="MT44" s="44"/>
      <c r="MU44" s="44"/>
      <c r="MV44" s="44"/>
      <c r="MW44" s="44"/>
      <c r="MX44" s="44"/>
      <c r="MY44" s="44"/>
      <c r="MZ44" s="44"/>
      <c r="NA44" s="44"/>
      <c r="NB44" s="44"/>
      <c r="NC44" s="44"/>
      <c r="ND44" s="44"/>
      <c r="NE44" s="44"/>
      <c r="NF44" s="44"/>
      <c r="NG44" s="44"/>
      <c r="NH44" s="44"/>
      <c r="NI44" s="44"/>
      <c r="NJ44" s="44"/>
      <c r="NK44" s="44"/>
      <c r="NL44" s="44"/>
      <c r="NM44" s="44"/>
      <c r="NN44" s="44"/>
      <c r="NO44" s="44"/>
      <c r="NP44" s="44"/>
      <c r="NQ44" s="44"/>
      <c r="NR44" s="44"/>
      <c r="NS44" s="44"/>
      <c r="NT44" s="44"/>
      <c r="NU44" s="44"/>
      <c r="NV44" s="44"/>
      <c r="NW44" s="44"/>
      <c r="NX44" s="44"/>
      <c r="NY44" s="44"/>
      <c r="NZ44" s="44"/>
      <c r="OA44" s="44"/>
      <c r="OB44" s="44"/>
      <c r="OC44" s="44"/>
      <c r="OD44" s="44"/>
      <c r="OE44" s="44"/>
      <c r="OF44" s="44"/>
      <c r="OG44" s="44"/>
      <c r="OH44" s="44"/>
      <c r="OI44" s="44"/>
      <c r="OJ44" s="44"/>
      <c r="OK44" s="44"/>
      <c r="OL44" s="44"/>
      <c r="OM44" s="44"/>
      <c r="ON44" s="44"/>
      <c r="OO44" s="44"/>
      <c r="OP44" s="44"/>
      <c r="OQ44" s="44"/>
      <c r="OR44" s="44"/>
      <c r="OS44" s="44"/>
      <c r="OT44" s="44"/>
      <c r="OU44" s="44"/>
      <c r="OV44" s="44"/>
      <c r="OW44" s="44"/>
      <c r="OX44" s="44"/>
      <c r="OY44" s="44"/>
      <c r="OZ44" s="44"/>
      <c r="PA44" s="44"/>
      <c r="PB44" s="44"/>
      <c r="PC44" s="44"/>
      <c r="PD44" s="44"/>
      <c r="PE44" s="44"/>
      <c r="PF44" s="44"/>
      <c r="PG44" s="44"/>
      <c r="PH44" s="44"/>
      <c r="PI44" s="44"/>
      <c r="PJ44" s="44"/>
      <c r="PK44" s="44"/>
      <c r="PL44" s="44"/>
      <c r="PM44" s="44"/>
      <c r="PN44" s="44"/>
      <c r="PO44" s="44"/>
      <c r="PP44" s="44"/>
      <c r="PQ44" s="44"/>
      <c r="PR44" s="44"/>
      <c r="PS44" s="44"/>
      <c r="PT44" s="44"/>
      <c r="PU44" s="44"/>
      <c r="PV44" s="44"/>
      <c r="PW44" s="44"/>
      <c r="PX44" s="44"/>
      <c r="PY44" s="44"/>
      <c r="PZ44" s="44"/>
      <c r="QA44" s="44"/>
      <c r="QB44" s="44"/>
      <c r="QC44" s="44"/>
      <c r="QD44" s="44"/>
      <c r="QE44" s="44"/>
      <c r="QF44" s="44"/>
      <c r="QG44" s="44"/>
      <c r="QH44" s="44"/>
      <c r="QI44" s="44"/>
      <c r="QJ44" s="44"/>
      <c r="QK44" s="44"/>
      <c r="QL44" s="44"/>
      <c r="QM44" s="44"/>
      <c r="QN44" s="44"/>
      <c r="QO44" s="44"/>
      <c r="QP44" s="44"/>
      <c r="QQ44" s="44"/>
      <c r="QR44" s="44"/>
      <c r="QS44" s="44"/>
      <c r="QT44" s="44"/>
      <c r="QU44" s="44"/>
      <c r="QV44" s="44"/>
      <c r="QW44" s="44"/>
      <c r="QX44" s="44"/>
      <c r="QY44" s="44"/>
      <c r="QZ44" s="44"/>
      <c r="RA44" s="44"/>
      <c r="RB44" s="44"/>
      <c r="RC44" s="44"/>
      <c r="RD44" s="44"/>
      <c r="RE44" s="44"/>
      <c r="RF44" s="44"/>
      <c r="RG44" s="44"/>
      <c r="RH44" s="44"/>
    </row>
    <row r="45" customFormat="false" ht="15.75" hidden="false" customHeight="true" outlineLevel="0" collapsed="false">
      <c r="A45" s="44"/>
      <c r="B45" s="320" t="s">
        <v>284</v>
      </c>
      <c r="C45" s="44"/>
      <c r="D45" s="215"/>
      <c r="E45" s="215"/>
      <c r="F45" s="215"/>
      <c r="G45" s="215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4"/>
      <c r="NW45" s="44"/>
      <c r="NX45" s="44"/>
      <c r="NY45" s="44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4"/>
      <c r="OK45" s="44"/>
      <c r="OL45" s="44"/>
      <c r="OM45" s="44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4"/>
      <c r="OY45" s="44"/>
      <c r="OZ45" s="44"/>
      <c r="PA45" s="44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4"/>
      <c r="PM45" s="44"/>
      <c r="PN45" s="44"/>
      <c r="PO45" s="44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4"/>
      <c r="QA45" s="44"/>
      <c r="QB45" s="44"/>
      <c r="QC45" s="44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4"/>
      <c r="QO45" s="44"/>
      <c r="QP45" s="44"/>
      <c r="QQ45" s="44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4"/>
      <c r="RC45" s="44"/>
      <c r="RD45" s="44"/>
      <c r="RE45" s="44"/>
      <c r="RF45" s="44"/>
      <c r="RG45" s="44"/>
      <c r="RH45" s="44"/>
    </row>
    <row r="46" customFormat="false" ht="15.75" hidden="false" customHeight="true" outlineLevel="0" collapsed="false">
      <c r="A46" s="44"/>
      <c r="B46" s="321" t="s">
        <v>278</v>
      </c>
      <c r="C46" s="44"/>
      <c r="D46" s="215"/>
      <c r="E46" s="215"/>
      <c r="F46" s="215"/>
      <c r="G46" s="215"/>
      <c r="H46" s="221"/>
      <c r="I46" s="221" t="n">
        <v>0</v>
      </c>
      <c r="J46" s="221" t="n">
        <v>0</v>
      </c>
      <c r="K46" s="221" t="n">
        <v>0</v>
      </c>
      <c r="L46" s="221" t="n">
        <v>75600</v>
      </c>
      <c r="M46" s="221" t="n">
        <v>75600</v>
      </c>
      <c r="N46" s="221" t="n">
        <v>75600</v>
      </c>
      <c r="O46" s="221" t="n">
        <v>75600</v>
      </c>
      <c r="P46" s="221" t="n">
        <v>75600</v>
      </c>
      <c r="Q46" s="221" t="n">
        <v>75600</v>
      </c>
      <c r="R46" s="221" t="n">
        <v>75600</v>
      </c>
      <c r="S46" s="221" t="n">
        <v>75600</v>
      </c>
      <c r="T46" s="221" t="n">
        <v>75600</v>
      </c>
      <c r="U46" s="221" t="n">
        <v>75600</v>
      </c>
      <c r="V46" s="221" t="n">
        <v>75600</v>
      </c>
      <c r="W46" s="221" t="n">
        <v>75600</v>
      </c>
      <c r="X46" s="221" t="n">
        <v>75600</v>
      </c>
      <c r="Y46" s="221" t="n">
        <v>75600</v>
      </c>
      <c r="Z46" s="221" t="n">
        <v>75600</v>
      </c>
      <c r="AA46" s="221" t="n">
        <v>75600</v>
      </c>
      <c r="AB46" s="221" t="n">
        <v>75600</v>
      </c>
      <c r="AC46" s="221" t="n">
        <v>75600</v>
      </c>
      <c r="AD46" s="221" t="n">
        <v>75600</v>
      </c>
      <c r="AE46" s="221" t="n">
        <v>75600</v>
      </c>
      <c r="AF46" s="221" t="n">
        <v>75600</v>
      </c>
      <c r="AG46" s="221" t="n">
        <v>75600</v>
      </c>
      <c r="AH46" s="221" t="n">
        <v>75600</v>
      </c>
      <c r="AI46" s="221" t="n">
        <v>75600</v>
      </c>
      <c r="AJ46" s="221" t="n">
        <v>75600</v>
      </c>
      <c r="AK46" s="221" t="n">
        <v>75600</v>
      </c>
      <c r="AL46" s="221" t="n">
        <v>75600</v>
      </c>
      <c r="AM46" s="221" t="n">
        <v>75600</v>
      </c>
      <c r="AN46" s="221" t="n">
        <v>75600</v>
      </c>
      <c r="AO46" s="221" t="n">
        <v>75600</v>
      </c>
      <c r="AP46" s="221" t="n">
        <v>75600</v>
      </c>
      <c r="AQ46" s="221" t="n">
        <v>75600</v>
      </c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44"/>
      <c r="PS46" s="44"/>
      <c r="PT46" s="44"/>
      <c r="PU46" s="44"/>
      <c r="PV46" s="44"/>
      <c r="PW46" s="44"/>
      <c r="PX46" s="44"/>
      <c r="PY46" s="44"/>
      <c r="PZ46" s="44"/>
      <c r="QA46" s="44"/>
      <c r="QB46" s="44"/>
      <c r="QC46" s="44"/>
      <c r="QD46" s="44"/>
      <c r="QE46" s="44"/>
      <c r="QF46" s="44"/>
      <c r="QG46" s="44"/>
      <c r="QH46" s="44"/>
      <c r="QI46" s="44"/>
      <c r="QJ46" s="44"/>
      <c r="QK46" s="44"/>
      <c r="QL46" s="44"/>
      <c r="QM46" s="44"/>
      <c r="QN46" s="44"/>
      <c r="QO46" s="44"/>
      <c r="QP46" s="44"/>
      <c r="QQ46" s="44"/>
      <c r="QR46" s="44"/>
      <c r="QS46" s="44"/>
      <c r="QT46" s="44"/>
      <c r="QU46" s="44"/>
      <c r="QV46" s="44"/>
      <c r="QW46" s="44"/>
      <c r="QX46" s="44"/>
      <c r="QY46" s="44"/>
      <c r="QZ46" s="44"/>
      <c r="RA46" s="44"/>
      <c r="RB46" s="44"/>
      <c r="RC46" s="44"/>
      <c r="RD46" s="44"/>
      <c r="RE46" s="44"/>
      <c r="RF46" s="44"/>
      <c r="RG46" s="44"/>
      <c r="RH46" s="44"/>
    </row>
    <row r="47" customFormat="false" ht="15.75" hidden="false" customHeight="true" outlineLevel="0" collapsed="false">
      <c r="A47" s="44"/>
      <c r="B47" s="321" t="s">
        <v>279</v>
      </c>
      <c r="C47" s="44"/>
      <c r="D47" s="215" t="n">
        <f aca="false">SUM(H47:AQ47)</f>
        <v>13063680</v>
      </c>
      <c r="E47" s="215"/>
      <c r="F47" s="215"/>
      <c r="G47" s="215"/>
      <c r="H47" s="64" t="n">
        <f aca="false">+H48*H46</f>
        <v>0</v>
      </c>
      <c r="I47" s="64" t="n">
        <f aca="false">+I48*I46 * 0.9</f>
        <v>0</v>
      </c>
      <c r="J47" s="64" t="n">
        <f aca="false">+J48*J46 * 0.9</f>
        <v>0</v>
      </c>
      <c r="K47" s="64" t="n">
        <f aca="false">+K48*K46 * 0.9</f>
        <v>0</v>
      </c>
      <c r="L47" s="64" t="n">
        <f aca="false">+L48*L46 * 0.9</f>
        <v>408240</v>
      </c>
      <c r="M47" s="64" t="n">
        <f aca="false">+M48*M46 * 0.9</f>
        <v>408240</v>
      </c>
      <c r="N47" s="64" t="n">
        <f aca="false">+N48*N46 * 0.9</f>
        <v>408240</v>
      </c>
      <c r="O47" s="64" t="n">
        <f aca="false">+O48*O46 * 0.9</f>
        <v>408240</v>
      </c>
      <c r="P47" s="64" t="n">
        <f aca="false">+P48*P46 * 0.9</f>
        <v>408240</v>
      </c>
      <c r="Q47" s="64" t="n">
        <f aca="false">+Q48*Q46 * 0.9</f>
        <v>408240</v>
      </c>
      <c r="R47" s="64" t="n">
        <f aca="false">+R48*R46 * 0.9</f>
        <v>408240</v>
      </c>
      <c r="S47" s="64" t="n">
        <f aca="false">+S48*S46 * 0.9</f>
        <v>408240</v>
      </c>
      <c r="T47" s="64" t="n">
        <f aca="false">+T48*T46 * 0.9</f>
        <v>408240</v>
      </c>
      <c r="U47" s="64" t="n">
        <f aca="false">+U48*U46 * 0.9</f>
        <v>408240</v>
      </c>
      <c r="V47" s="64" t="n">
        <f aca="false">+V48*V46 * 0.9</f>
        <v>408240</v>
      </c>
      <c r="W47" s="64" t="n">
        <f aca="false">+W48*W46 * 0.9</f>
        <v>408240</v>
      </c>
      <c r="X47" s="64" t="n">
        <f aca="false">+X48*X46 * 0.9</f>
        <v>408240</v>
      </c>
      <c r="Y47" s="64" t="n">
        <f aca="false">+Y48*Y46 * 0.9</f>
        <v>408240</v>
      </c>
      <c r="Z47" s="64" t="n">
        <f aca="false">+Z48*Z46 * 0.9</f>
        <v>408240</v>
      </c>
      <c r="AA47" s="64" t="n">
        <f aca="false">+AA48*AA46 * 0.9</f>
        <v>408240</v>
      </c>
      <c r="AB47" s="64" t="n">
        <f aca="false">+AB48*AB46 * 0.9</f>
        <v>408240</v>
      </c>
      <c r="AC47" s="64" t="n">
        <f aca="false">+AC48*AC46 * 0.9</f>
        <v>408240</v>
      </c>
      <c r="AD47" s="64" t="n">
        <f aca="false">+AD48*AD46 * 0.9</f>
        <v>408240</v>
      </c>
      <c r="AE47" s="64" t="n">
        <f aca="false">+AE48*AE46 * 0.9</f>
        <v>408240</v>
      </c>
      <c r="AF47" s="64" t="n">
        <f aca="false">+AF48*AF46 * 0.9</f>
        <v>408240</v>
      </c>
      <c r="AG47" s="64" t="n">
        <f aca="false">+AG48*AG46 * 0.9</f>
        <v>408240</v>
      </c>
      <c r="AH47" s="64" t="n">
        <f aca="false">+AH48*AH46 * 0.9</f>
        <v>408240</v>
      </c>
      <c r="AI47" s="64" t="n">
        <f aca="false">+AI48*AI46 * 0.9</f>
        <v>408240</v>
      </c>
      <c r="AJ47" s="64" t="n">
        <f aca="false">+AJ48*AJ46 * 0.9</f>
        <v>408240</v>
      </c>
      <c r="AK47" s="64" t="n">
        <f aca="false">+AK48*AK46 * 0.9</f>
        <v>408240</v>
      </c>
      <c r="AL47" s="64" t="n">
        <f aca="false">+AL48*AL46 * 0.9</f>
        <v>408240</v>
      </c>
      <c r="AM47" s="64" t="n">
        <f aca="false">+AM48*AM46 * 0.9</f>
        <v>408240</v>
      </c>
      <c r="AN47" s="64" t="n">
        <f aca="false">+AN48*AN46 * 0.9</f>
        <v>408240</v>
      </c>
      <c r="AO47" s="64" t="n">
        <f aca="false">+AO48*AO46 * 0.9</f>
        <v>408240</v>
      </c>
      <c r="AP47" s="64" t="n">
        <f aca="false">+AP48*AP46 * 0.9</f>
        <v>408240</v>
      </c>
      <c r="AQ47" s="64" t="n">
        <f aca="false">+AQ48*AQ46 * 0.9</f>
        <v>408240</v>
      </c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4"/>
      <c r="NW47" s="44"/>
      <c r="NX47" s="44"/>
      <c r="NY47" s="44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4"/>
      <c r="OK47" s="44"/>
      <c r="OL47" s="44"/>
      <c r="OM47" s="44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4"/>
      <c r="OY47" s="44"/>
      <c r="OZ47" s="44"/>
      <c r="PA47" s="44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4"/>
      <c r="PM47" s="44"/>
      <c r="PN47" s="44"/>
      <c r="PO47" s="44"/>
      <c r="PP47" s="44"/>
      <c r="PQ47" s="44"/>
      <c r="PR47" s="44"/>
      <c r="PS47" s="44"/>
      <c r="PT47" s="44"/>
      <c r="PU47" s="44"/>
      <c r="PV47" s="44"/>
      <c r="PW47" s="44"/>
      <c r="PX47" s="44"/>
      <c r="PY47" s="44"/>
      <c r="PZ47" s="44"/>
      <c r="QA47" s="44"/>
      <c r="QB47" s="44"/>
      <c r="QC47" s="44"/>
      <c r="QD47" s="44"/>
      <c r="QE47" s="44"/>
      <c r="QF47" s="44"/>
      <c r="QG47" s="44"/>
      <c r="QH47" s="44"/>
      <c r="QI47" s="44"/>
      <c r="QJ47" s="44"/>
      <c r="QK47" s="44"/>
      <c r="QL47" s="44"/>
      <c r="QM47" s="44"/>
      <c r="QN47" s="44"/>
      <c r="QO47" s="44"/>
      <c r="QP47" s="44"/>
      <c r="QQ47" s="44"/>
      <c r="QR47" s="44"/>
      <c r="QS47" s="44"/>
      <c r="QT47" s="44"/>
      <c r="QU47" s="44"/>
      <c r="QV47" s="44"/>
      <c r="QW47" s="44"/>
      <c r="QX47" s="44"/>
      <c r="QY47" s="44"/>
      <c r="QZ47" s="44"/>
      <c r="RA47" s="44"/>
      <c r="RB47" s="44"/>
      <c r="RC47" s="44"/>
      <c r="RD47" s="44"/>
      <c r="RE47" s="44"/>
      <c r="RF47" s="44"/>
      <c r="RG47" s="44"/>
      <c r="RH47" s="44"/>
    </row>
    <row r="48" customFormat="false" ht="15.75" hidden="false" customHeight="true" outlineLevel="0" collapsed="false">
      <c r="A48" s="44"/>
      <c r="B48" s="321" t="s">
        <v>280</v>
      </c>
      <c r="C48" s="44"/>
      <c r="D48" s="215" t="n">
        <f aca="false">SUM(H48:AQ48)</f>
        <v>192</v>
      </c>
      <c r="E48" s="215"/>
      <c r="F48" s="215"/>
      <c r="G48" s="215"/>
      <c r="H48" s="221"/>
      <c r="I48" s="221" t="n">
        <v>0</v>
      </c>
      <c r="J48" s="221" t="n">
        <v>0</v>
      </c>
      <c r="K48" s="221" t="n">
        <v>0</v>
      </c>
      <c r="L48" s="221" t="n">
        <v>6</v>
      </c>
      <c r="M48" s="221" t="n">
        <v>6</v>
      </c>
      <c r="N48" s="221" t="n">
        <v>6</v>
      </c>
      <c r="O48" s="221" t="n">
        <v>6</v>
      </c>
      <c r="P48" s="221" t="n">
        <v>6</v>
      </c>
      <c r="Q48" s="221" t="n">
        <v>6</v>
      </c>
      <c r="R48" s="221" t="n">
        <v>6</v>
      </c>
      <c r="S48" s="221" t="n">
        <v>6</v>
      </c>
      <c r="T48" s="221" t="n">
        <v>6</v>
      </c>
      <c r="U48" s="221" t="n">
        <v>6</v>
      </c>
      <c r="V48" s="221" t="n">
        <v>6</v>
      </c>
      <c r="W48" s="221" t="n">
        <v>6</v>
      </c>
      <c r="X48" s="221" t="n">
        <v>6</v>
      </c>
      <c r="Y48" s="221" t="n">
        <v>6</v>
      </c>
      <c r="Z48" s="221" t="n">
        <v>6</v>
      </c>
      <c r="AA48" s="221" t="n">
        <v>6</v>
      </c>
      <c r="AB48" s="221" t="n">
        <v>6</v>
      </c>
      <c r="AC48" s="221" t="n">
        <v>6</v>
      </c>
      <c r="AD48" s="221" t="n">
        <v>6</v>
      </c>
      <c r="AE48" s="221" t="n">
        <v>6</v>
      </c>
      <c r="AF48" s="221" t="n">
        <v>6</v>
      </c>
      <c r="AG48" s="221" t="n">
        <v>6</v>
      </c>
      <c r="AH48" s="221" t="n">
        <v>6</v>
      </c>
      <c r="AI48" s="221" t="n">
        <v>6</v>
      </c>
      <c r="AJ48" s="221" t="n">
        <v>6</v>
      </c>
      <c r="AK48" s="221" t="n">
        <v>6</v>
      </c>
      <c r="AL48" s="221" t="n">
        <v>6</v>
      </c>
      <c r="AM48" s="221" t="n">
        <v>6</v>
      </c>
      <c r="AN48" s="221" t="n">
        <v>6</v>
      </c>
      <c r="AO48" s="221" t="n">
        <v>6</v>
      </c>
      <c r="AP48" s="221" t="n">
        <v>6</v>
      </c>
      <c r="AQ48" s="221" t="n">
        <v>6</v>
      </c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  <c r="MH48" s="44"/>
      <c r="MI48" s="44"/>
      <c r="MJ48" s="44"/>
      <c r="MK48" s="44"/>
      <c r="ML48" s="44"/>
      <c r="MM48" s="44"/>
      <c r="MN48" s="44"/>
      <c r="MO48" s="44"/>
      <c r="MP48" s="44"/>
      <c r="MQ48" s="44"/>
      <c r="MR48" s="44"/>
      <c r="MS48" s="44"/>
      <c r="MT48" s="44"/>
      <c r="MU48" s="44"/>
      <c r="MV48" s="44"/>
      <c r="MW48" s="44"/>
      <c r="MX48" s="44"/>
      <c r="MY48" s="44"/>
      <c r="MZ48" s="44"/>
      <c r="NA48" s="44"/>
      <c r="NB48" s="44"/>
      <c r="NC48" s="44"/>
      <c r="ND48" s="44"/>
      <c r="NE48" s="44"/>
      <c r="NF48" s="44"/>
      <c r="NG48" s="44"/>
      <c r="NH48" s="44"/>
      <c r="NI48" s="44"/>
      <c r="NJ48" s="44"/>
      <c r="NK48" s="44"/>
      <c r="NL48" s="44"/>
      <c r="NM48" s="44"/>
      <c r="NN48" s="44"/>
      <c r="NO48" s="44"/>
      <c r="NP48" s="44"/>
      <c r="NQ48" s="44"/>
      <c r="NR48" s="44"/>
      <c r="NS48" s="44"/>
      <c r="NT48" s="44"/>
      <c r="NU48" s="44"/>
      <c r="NV48" s="44"/>
      <c r="NW48" s="44"/>
      <c r="NX48" s="44"/>
      <c r="NY48" s="44"/>
      <c r="NZ48" s="44"/>
      <c r="OA48" s="44"/>
      <c r="OB48" s="44"/>
      <c r="OC48" s="44"/>
      <c r="OD48" s="44"/>
      <c r="OE48" s="44"/>
      <c r="OF48" s="44"/>
      <c r="OG48" s="44"/>
      <c r="OH48" s="44"/>
      <c r="OI48" s="44"/>
      <c r="OJ48" s="44"/>
      <c r="OK48" s="44"/>
      <c r="OL48" s="44"/>
      <c r="OM48" s="44"/>
      <c r="ON48" s="44"/>
      <c r="OO48" s="44"/>
      <c r="OP48" s="44"/>
      <c r="OQ48" s="44"/>
      <c r="OR48" s="44"/>
      <c r="OS48" s="44"/>
      <c r="OT48" s="44"/>
      <c r="OU48" s="44"/>
      <c r="OV48" s="44"/>
      <c r="OW48" s="44"/>
      <c r="OX48" s="44"/>
      <c r="OY48" s="44"/>
      <c r="OZ48" s="44"/>
      <c r="PA48" s="44"/>
      <c r="PB48" s="44"/>
      <c r="PC48" s="44"/>
      <c r="PD48" s="44"/>
      <c r="PE48" s="44"/>
      <c r="PF48" s="44"/>
      <c r="PG48" s="44"/>
      <c r="PH48" s="44"/>
      <c r="PI48" s="44"/>
      <c r="PJ48" s="44"/>
      <c r="PK48" s="44"/>
      <c r="PL48" s="44"/>
      <c r="PM48" s="44"/>
      <c r="PN48" s="44"/>
      <c r="PO48" s="44"/>
      <c r="PP48" s="44"/>
      <c r="PQ48" s="44"/>
      <c r="PR48" s="44"/>
      <c r="PS48" s="44"/>
      <c r="PT48" s="44"/>
      <c r="PU48" s="44"/>
      <c r="PV48" s="44"/>
      <c r="PW48" s="44"/>
      <c r="PX48" s="44"/>
      <c r="PY48" s="44"/>
      <c r="PZ48" s="44"/>
      <c r="QA48" s="44"/>
      <c r="QB48" s="44"/>
      <c r="QC48" s="44"/>
      <c r="QD48" s="44"/>
      <c r="QE48" s="44"/>
      <c r="QF48" s="44"/>
      <c r="QG48" s="44"/>
      <c r="QH48" s="44"/>
      <c r="QI48" s="44"/>
      <c r="QJ48" s="44"/>
      <c r="QK48" s="44"/>
      <c r="QL48" s="44"/>
      <c r="QM48" s="44"/>
      <c r="QN48" s="44"/>
      <c r="QO48" s="44"/>
      <c r="QP48" s="44"/>
      <c r="QQ48" s="44"/>
      <c r="QR48" s="44"/>
      <c r="QS48" s="44"/>
      <c r="QT48" s="44"/>
      <c r="QU48" s="44"/>
      <c r="QV48" s="44"/>
      <c r="QW48" s="44"/>
      <c r="QX48" s="44"/>
      <c r="QY48" s="44"/>
      <c r="QZ48" s="44"/>
      <c r="RA48" s="44"/>
      <c r="RB48" s="44"/>
      <c r="RC48" s="44"/>
      <c r="RD48" s="44"/>
      <c r="RE48" s="44"/>
      <c r="RF48" s="44"/>
      <c r="RG48" s="44"/>
      <c r="RH48" s="44"/>
    </row>
    <row r="49" customFormat="false" ht="15.75" hidden="false" customHeight="true" outlineLevel="0" collapsed="false">
      <c r="A49" s="155"/>
      <c r="B49" s="321"/>
      <c r="C49" s="155"/>
      <c r="D49" s="328"/>
      <c r="E49" s="328"/>
      <c r="F49" s="328"/>
      <c r="G49" s="328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5"/>
      <c r="FM49" s="155"/>
      <c r="FN49" s="155"/>
      <c r="FO49" s="155"/>
      <c r="FP49" s="155"/>
      <c r="FQ49" s="155"/>
      <c r="FR49" s="155"/>
      <c r="FS49" s="155"/>
      <c r="FT49" s="155"/>
      <c r="FU49" s="155"/>
      <c r="FV49" s="155"/>
      <c r="FW49" s="155"/>
      <c r="FX49" s="155"/>
      <c r="FY49" s="155"/>
      <c r="FZ49" s="155"/>
      <c r="GA49" s="155"/>
      <c r="GB49" s="155"/>
      <c r="GC49" s="155"/>
      <c r="GD49" s="155"/>
      <c r="GE49" s="155"/>
      <c r="GF49" s="155"/>
      <c r="GG49" s="155"/>
      <c r="GH49" s="155"/>
      <c r="GI49" s="155"/>
      <c r="GJ49" s="155"/>
      <c r="GK49" s="155"/>
      <c r="GL49" s="155"/>
      <c r="GM49" s="155"/>
      <c r="GN49" s="155"/>
      <c r="GO49" s="155"/>
      <c r="GP49" s="155"/>
      <c r="GQ49" s="155"/>
      <c r="GR49" s="155"/>
      <c r="GS49" s="155"/>
      <c r="GT49" s="155"/>
      <c r="GU49" s="155"/>
      <c r="GV49" s="155"/>
      <c r="GW49" s="155"/>
      <c r="GX49" s="155"/>
      <c r="GY49" s="155"/>
      <c r="GZ49" s="155"/>
      <c r="HA49" s="155"/>
      <c r="HB49" s="155"/>
      <c r="HC49" s="155"/>
      <c r="HD49" s="155"/>
      <c r="HE49" s="155"/>
      <c r="HF49" s="155"/>
      <c r="HG49" s="155"/>
      <c r="HH49" s="155"/>
      <c r="HI49" s="155"/>
      <c r="HJ49" s="155"/>
      <c r="HK49" s="155"/>
      <c r="HL49" s="155"/>
      <c r="HM49" s="155"/>
      <c r="HN49" s="155"/>
      <c r="HO49" s="155"/>
      <c r="HP49" s="155"/>
      <c r="HQ49" s="155"/>
      <c r="HR49" s="155"/>
      <c r="HS49" s="155"/>
      <c r="HT49" s="155"/>
      <c r="HU49" s="155"/>
      <c r="HV49" s="155"/>
      <c r="HW49" s="155"/>
      <c r="HX49" s="155"/>
      <c r="HY49" s="155"/>
      <c r="HZ49" s="155"/>
      <c r="IA49" s="155"/>
      <c r="IB49" s="155"/>
      <c r="IC49" s="155"/>
      <c r="ID49" s="155"/>
      <c r="IE49" s="155"/>
      <c r="IF49" s="155"/>
      <c r="IG49" s="155"/>
      <c r="IH49" s="155"/>
      <c r="II49" s="155"/>
      <c r="IJ49" s="155"/>
      <c r="IK49" s="155"/>
      <c r="IL49" s="155"/>
      <c r="IM49" s="155"/>
      <c r="IN49" s="155"/>
      <c r="IO49" s="155"/>
      <c r="IP49" s="155"/>
      <c r="IQ49" s="155"/>
      <c r="IR49" s="155"/>
      <c r="IS49" s="155"/>
      <c r="IT49" s="155"/>
      <c r="IU49" s="155"/>
      <c r="IV49" s="155"/>
      <c r="IW49" s="155"/>
      <c r="IX49" s="155"/>
      <c r="IY49" s="155"/>
      <c r="IZ49" s="155"/>
      <c r="JA49" s="155"/>
      <c r="JB49" s="155"/>
      <c r="JC49" s="155"/>
      <c r="JD49" s="155"/>
      <c r="JE49" s="155"/>
      <c r="JF49" s="155"/>
      <c r="JG49" s="155"/>
      <c r="JH49" s="155"/>
      <c r="JI49" s="155"/>
      <c r="JJ49" s="155"/>
      <c r="JK49" s="155"/>
      <c r="JL49" s="155"/>
      <c r="JM49" s="155"/>
      <c r="JN49" s="155"/>
      <c r="JO49" s="155"/>
      <c r="JP49" s="155"/>
      <c r="JQ49" s="155"/>
      <c r="JR49" s="155"/>
      <c r="JS49" s="155"/>
      <c r="JT49" s="155"/>
      <c r="JU49" s="155"/>
      <c r="JV49" s="155"/>
      <c r="JW49" s="155"/>
      <c r="JX49" s="155"/>
      <c r="JY49" s="155"/>
      <c r="JZ49" s="155"/>
      <c r="KA49" s="155"/>
      <c r="KB49" s="155"/>
      <c r="KC49" s="155"/>
      <c r="KD49" s="155"/>
      <c r="KE49" s="155"/>
      <c r="KF49" s="155"/>
      <c r="KG49" s="155"/>
      <c r="KH49" s="155"/>
      <c r="KI49" s="155"/>
      <c r="KJ49" s="155"/>
      <c r="KK49" s="155"/>
      <c r="KL49" s="155"/>
      <c r="KM49" s="155"/>
      <c r="KN49" s="155"/>
      <c r="KO49" s="155"/>
      <c r="KP49" s="155"/>
      <c r="KQ49" s="155"/>
      <c r="KR49" s="155"/>
      <c r="KS49" s="155"/>
      <c r="KT49" s="155"/>
      <c r="KU49" s="155"/>
      <c r="KV49" s="155"/>
      <c r="KW49" s="155"/>
      <c r="KX49" s="155"/>
      <c r="KY49" s="155"/>
      <c r="KZ49" s="155"/>
      <c r="LA49" s="155"/>
      <c r="LB49" s="155"/>
      <c r="LC49" s="155"/>
      <c r="LD49" s="155"/>
      <c r="LE49" s="155"/>
      <c r="LF49" s="155"/>
      <c r="LG49" s="155"/>
      <c r="LH49" s="155"/>
      <c r="LI49" s="155"/>
      <c r="LJ49" s="155"/>
      <c r="LK49" s="155"/>
      <c r="LL49" s="155"/>
      <c r="LM49" s="155"/>
      <c r="LN49" s="155"/>
      <c r="LO49" s="155"/>
      <c r="LP49" s="155"/>
      <c r="LQ49" s="155"/>
      <c r="LR49" s="155"/>
      <c r="LS49" s="155"/>
      <c r="LT49" s="155"/>
      <c r="LU49" s="155"/>
      <c r="LV49" s="155"/>
      <c r="LW49" s="155"/>
      <c r="LX49" s="155"/>
      <c r="LY49" s="155"/>
      <c r="LZ49" s="155"/>
      <c r="MA49" s="155"/>
      <c r="MB49" s="155"/>
      <c r="MC49" s="155"/>
      <c r="MD49" s="155"/>
      <c r="ME49" s="155"/>
      <c r="MF49" s="155"/>
      <c r="MG49" s="155"/>
      <c r="MH49" s="155"/>
      <c r="MI49" s="155"/>
      <c r="MJ49" s="155"/>
      <c r="MK49" s="155"/>
      <c r="ML49" s="155"/>
      <c r="MM49" s="155"/>
      <c r="MN49" s="155"/>
      <c r="MO49" s="155"/>
      <c r="MP49" s="155"/>
      <c r="MQ49" s="155"/>
      <c r="MR49" s="155"/>
      <c r="MS49" s="155"/>
      <c r="MT49" s="155"/>
      <c r="MU49" s="155"/>
      <c r="MV49" s="155"/>
      <c r="MW49" s="155"/>
      <c r="MX49" s="155"/>
      <c r="MY49" s="155"/>
      <c r="MZ49" s="155"/>
      <c r="NA49" s="155"/>
      <c r="NB49" s="155"/>
      <c r="NC49" s="155"/>
      <c r="ND49" s="155"/>
      <c r="NE49" s="155"/>
      <c r="NF49" s="155"/>
      <c r="NG49" s="155"/>
      <c r="NH49" s="155"/>
      <c r="NI49" s="155"/>
      <c r="NJ49" s="155"/>
      <c r="NK49" s="155"/>
      <c r="NL49" s="155"/>
      <c r="NM49" s="155"/>
      <c r="NN49" s="155"/>
      <c r="NO49" s="155"/>
      <c r="NP49" s="155"/>
      <c r="NQ49" s="155"/>
      <c r="NR49" s="155"/>
      <c r="NS49" s="155"/>
      <c r="NT49" s="155"/>
      <c r="NU49" s="155"/>
      <c r="NV49" s="155"/>
      <c r="NW49" s="155"/>
      <c r="NX49" s="155"/>
      <c r="NY49" s="155"/>
      <c r="NZ49" s="155"/>
      <c r="OA49" s="155"/>
      <c r="OB49" s="155"/>
      <c r="OC49" s="155"/>
      <c r="OD49" s="155"/>
      <c r="OE49" s="155"/>
      <c r="OF49" s="155"/>
      <c r="OG49" s="155"/>
      <c r="OH49" s="155"/>
      <c r="OI49" s="155"/>
      <c r="OJ49" s="155"/>
      <c r="OK49" s="155"/>
      <c r="OL49" s="155"/>
      <c r="OM49" s="155"/>
      <c r="ON49" s="155"/>
      <c r="OO49" s="155"/>
      <c r="OP49" s="155"/>
      <c r="OQ49" s="155"/>
      <c r="OR49" s="155"/>
      <c r="OS49" s="155"/>
      <c r="OT49" s="155"/>
      <c r="OU49" s="155"/>
      <c r="OV49" s="155"/>
      <c r="OW49" s="155"/>
      <c r="OX49" s="155"/>
      <c r="OY49" s="155"/>
      <c r="OZ49" s="155"/>
      <c r="PA49" s="155"/>
      <c r="PB49" s="155"/>
      <c r="PC49" s="155"/>
      <c r="PD49" s="155"/>
      <c r="PE49" s="155"/>
      <c r="PF49" s="155"/>
      <c r="PG49" s="155"/>
      <c r="PH49" s="155"/>
      <c r="PI49" s="155"/>
      <c r="PJ49" s="155"/>
      <c r="PK49" s="155"/>
      <c r="PL49" s="155"/>
      <c r="PM49" s="155"/>
      <c r="PN49" s="155"/>
      <c r="PO49" s="155"/>
      <c r="PP49" s="155"/>
      <c r="PQ49" s="155"/>
      <c r="PR49" s="155"/>
      <c r="PS49" s="155"/>
      <c r="PT49" s="155"/>
      <c r="PU49" s="155"/>
      <c r="PV49" s="155"/>
      <c r="PW49" s="155"/>
      <c r="PX49" s="155"/>
      <c r="PY49" s="155"/>
      <c r="PZ49" s="155"/>
      <c r="QA49" s="155"/>
      <c r="QB49" s="155"/>
      <c r="QC49" s="155"/>
      <c r="QD49" s="155"/>
      <c r="QE49" s="155"/>
      <c r="QF49" s="155"/>
      <c r="QG49" s="155"/>
      <c r="QH49" s="155"/>
      <c r="QI49" s="155"/>
      <c r="QJ49" s="155"/>
      <c r="QK49" s="155"/>
      <c r="QL49" s="155"/>
      <c r="QM49" s="155"/>
      <c r="QN49" s="155"/>
      <c r="QO49" s="155"/>
      <c r="QP49" s="155"/>
      <c r="QQ49" s="155"/>
      <c r="QR49" s="155"/>
      <c r="QS49" s="155"/>
      <c r="QT49" s="155"/>
      <c r="QU49" s="155"/>
      <c r="QV49" s="155"/>
      <c r="QW49" s="155"/>
      <c r="QX49" s="155"/>
      <c r="QY49" s="155"/>
      <c r="QZ49" s="155"/>
      <c r="RA49" s="155"/>
      <c r="RB49" s="155"/>
      <c r="RC49" s="155"/>
      <c r="RD49" s="155"/>
      <c r="RE49" s="155"/>
      <c r="RF49" s="155"/>
      <c r="RG49" s="155"/>
      <c r="RH49" s="155"/>
    </row>
    <row r="50" customFormat="false" ht="15.75" hidden="false" customHeight="true" outlineLevel="0" collapsed="false">
      <c r="A50" s="44"/>
      <c r="B50" s="320" t="s">
        <v>285</v>
      </c>
      <c r="C50" s="44"/>
      <c r="D50" s="215"/>
      <c r="E50" s="215"/>
      <c r="F50" s="215"/>
      <c r="G50" s="215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  <c r="MH50" s="44"/>
      <c r="MI50" s="44"/>
      <c r="MJ50" s="44"/>
      <c r="MK50" s="44"/>
      <c r="ML50" s="44"/>
      <c r="MM50" s="44"/>
      <c r="MN50" s="44"/>
      <c r="MO50" s="44"/>
      <c r="MP50" s="44"/>
      <c r="MQ50" s="44"/>
      <c r="MR50" s="44"/>
      <c r="MS50" s="44"/>
      <c r="MT50" s="44"/>
      <c r="MU50" s="44"/>
      <c r="MV50" s="44"/>
      <c r="MW50" s="44"/>
      <c r="MX50" s="44"/>
      <c r="MY50" s="44"/>
      <c r="MZ50" s="44"/>
      <c r="NA50" s="44"/>
      <c r="NB50" s="44"/>
      <c r="NC50" s="44"/>
      <c r="ND50" s="44"/>
      <c r="NE50" s="44"/>
      <c r="NF50" s="44"/>
      <c r="NG50" s="44"/>
      <c r="NH50" s="44"/>
      <c r="NI50" s="44"/>
      <c r="NJ50" s="44"/>
      <c r="NK50" s="44"/>
      <c r="NL50" s="44"/>
      <c r="NM50" s="44"/>
      <c r="NN50" s="44"/>
      <c r="NO50" s="44"/>
      <c r="NP50" s="44"/>
      <c r="NQ50" s="44"/>
      <c r="NR50" s="44"/>
      <c r="NS50" s="44"/>
      <c r="NT50" s="44"/>
      <c r="NU50" s="44"/>
      <c r="NV50" s="44"/>
      <c r="NW50" s="44"/>
      <c r="NX50" s="44"/>
      <c r="NY50" s="44"/>
      <c r="NZ50" s="44"/>
      <c r="OA50" s="44"/>
      <c r="OB50" s="44"/>
      <c r="OC50" s="44"/>
      <c r="OD50" s="44"/>
      <c r="OE50" s="44"/>
      <c r="OF50" s="44"/>
      <c r="OG50" s="44"/>
      <c r="OH50" s="44"/>
      <c r="OI50" s="44"/>
      <c r="OJ50" s="44"/>
      <c r="OK50" s="44"/>
      <c r="OL50" s="44"/>
      <c r="OM50" s="44"/>
      <c r="ON50" s="44"/>
      <c r="OO50" s="44"/>
      <c r="OP50" s="44"/>
      <c r="OQ50" s="44"/>
      <c r="OR50" s="44"/>
      <c r="OS50" s="44"/>
      <c r="OT50" s="44"/>
      <c r="OU50" s="44"/>
      <c r="OV50" s="44"/>
      <c r="OW50" s="44"/>
      <c r="OX50" s="44"/>
      <c r="OY50" s="44"/>
      <c r="OZ50" s="44"/>
      <c r="PA50" s="44"/>
      <c r="PB50" s="44"/>
      <c r="PC50" s="44"/>
      <c r="PD50" s="44"/>
      <c r="PE50" s="44"/>
      <c r="PF50" s="44"/>
      <c r="PG50" s="44"/>
      <c r="PH50" s="44"/>
      <c r="PI50" s="44"/>
      <c r="PJ50" s="44"/>
      <c r="PK50" s="44"/>
      <c r="PL50" s="44"/>
      <c r="PM50" s="44"/>
      <c r="PN50" s="44"/>
      <c r="PO50" s="44"/>
      <c r="PP50" s="44"/>
      <c r="PQ50" s="44"/>
      <c r="PR50" s="44"/>
      <c r="PS50" s="44"/>
      <c r="PT50" s="44"/>
      <c r="PU50" s="44"/>
      <c r="PV50" s="44"/>
      <c r="PW50" s="44"/>
      <c r="PX50" s="44"/>
      <c r="PY50" s="44"/>
      <c r="PZ50" s="44"/>
      <c r="QA50" s="44"/>
      <c r="QB50" s="44"/>
      <c r="QC50" s="44"/>
      <c r="QD50" s="44"/>
      <c r="QE50" s="44"/>
      <c r="QF50" s="44"/>
      <c r="QG50" s="44"/>
      <c r="QH50" s="44"/>
      <c r="QI50" s="44"/>
      <c r="QJ50" s="44"/>
      <c r="QK50" s="44"/>
      <c r="QL50" s="44"/>
      <c r="QM50" s="44"/>
      <c r="QN50" s="44"/>
      <c r="QO50" s="44"/>
      <c r="QP50" s="44"/>
      <c r="QQ50" s="44"/>
      <c r="QR50" s="44"/>
      <c r="QS50" s="44"/>
      <c r="QT50" s="44"/>
      <c r="QU50" s="44"/>
      <c r="QV50" s="44"/>
      <c r="QW50" s="44"/>
      <c r="QX50" s="44"/>
      <c r="QY50" s="44"/>
      <c r="QZ50" s="44"/>
      <c r="RA50" s="44"/>
      <c r="RB50" s="44"/>
      <c r="RC50" s="44"/>
      <c r="RD50" s="44"/>
      <c r="RE50" s="44"/>
      <c r="RF50" s="44"/>
      <c r="RG50" s="44"/>
      <c r="RH50" s="44"/>
    </row>
    <row r="51" customFormat="false" ht="15.75" hidden="false" customHeight="true" outlineLevel="0" collapsed="false">
      <c r="A51" s="44"/>
      <c r="B51" s="321" t="s">
        <v>278</v>
      </c>
      <c r="C51" s="44"/>
      <c r="D51" s="215"/>
      <c r="E51" s="215"/>
      <c r="F51" s="215"/>
      <c r="G51" s="215"/>
      <c r="H51" s="221"/>
      <c r="I51" s="221" t="n">
        <v>0</v>
      </c>
      <c r="J51" s="221" t="n">
        <v>0</v>
      </c>
      <c r="K51" s="221" t="n">
        <v>0</v>
      </c>
      <c r="L51" s="221" t="n">
        <v>115200</v>
      </c>
      <c r="M51" s="221" t="n">
        <v>115200</v>
      </c>
      <c r="N51" s="221" t="n">
        <v>115200</v>
      </c>
      <c r="O51" s="221" t="n">
        <v>115200</v>
      </c>
      <c r="P51" s="221" t="n">
        <v>115200</v>
      </c>
      <c r="Q51" s="221" t="n">
        <v>115200</v>
      </c>
      <c r="R51" s="221" t="n">
        <v>115200</v>
      </c>
      <c r="S51" s="221" t="n">
        <v>115200</v>
      </c>
      <c r="T51" s="221" t="n">
        <v>115200</v>
      </c>
      <c r="U51" s="221" t="n">
        <v>115200</v>
      </c>
      <c r="V51" s="221" t="n">
        <v>115200</v>
      </c>
      <c r="W51" s="221" t="n">
        <v>115200</v>
      </c>
      <c r="X51" s="221" t="n">
        <v>115200</v>
      </c>
      <c r="Y51" s="221" t="n">
        <v>115200</v>
      </c>
      <c r="Z51" s="221" t="n">
        <v>115200</v>
      </c>
      <c r="AA51" s="221" t="n">
        <v>115200</v>
      </c>
      <c r="AB51" s="221" t="n">
        <v>115200</v>
      </c>
      <c r="AC51" s="221" t="n">
        <v>115200</v>
      </c>
      <c r="AD51" s="221" t="n">
        <v>115200</v>
      </c>
      <c r="AE51" s="221" t="n">
        <v>115200</v>
      </c>
      <c r="AF51" s="221" t="n">
        <v>115200</v>
      </c>
      <c r="AG51" s="221" t="n">
        <v>115200</v>
      </c>
      <c r="AH51" s="221" t="n">
        <v>115200</v>
      </c>
      <c r="AI51" s="221" t="n">
        <v>115200</v>
      </c>
      <c r="AJ51" s="221" t="n">
        <v>115200</v>
      </c>
      <c r="AK51" s="221" t="n">
        <v>115200</v>
      </c>
      <c r="AL51" s="221" t="n">
        <v>115200</v>
      </c>
      <c r="AM51" s="221" t="n">
        <v>115200</v>
      </c>
      <c r="AN51" s="221" t="n">
        <v>115200</v>
      </c>
      <c r="AO51" s="221" t="n">
        <v>115200</v>
      </c>
      <c r="AP51" s="221" t="n">
        <v>115200</v>
      </c>
      <c r="AQ51" s="221" t="n">
        <v>115200</v>
      </c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  <c r="MH51" s="44"/>
      <c r="MI51" s="44"/>
      <c r="MJ51" s="44"/>
      <c r="MK51" s="44"/>
      <c r="ML51" s="44"/>
      <c r="MM51" s="44"/>
      <c r="MN51" s="44"/>
      <c r="MO51" s="44"/>
      <c r="MP51" s="44"/>
      <c r="MQ51" s="44"/>
      <c r="MR51" s="44"/>
      <c r="MS51" s="44"/>
      <c r="MT51" s="44"/>
      <c r="MU51" s="44"/>
      <c r="MV51" s="44"/>
      <c r="MW51" s="44"/>
      <c r="MX51" s="44"/>
      <c r="MY51" s="44"/>
      <c r="MZ51" s="44"/>
      <c r="NA51" s="44"/>
      <c r="NB51" s="44"/>
      <c r="NC51" s="44"/>
      <c r="ND51" s="44"/>
      <c r="NE51" s="44"/>
      <c r="NF51" s="44"/>
      <c r="NG51" s="44"/>
      <c r="NH51" s="44"/>
      <c r="NI51" s="44"/>
      <c r="NJ51" s="44"/>
      <c r="NK51" s="44"/>
      <c r="NL51" s="44"/>
      <c r="NM51" s="44"/>
      <c r="NN51" s="44"/>
      <c r="NO51" s="44"/>
      <c r="NP51" s="44"/>
      <c r="NQ51" s="44"/>
      <c r="NR51" s="44"/>
      <c r="NS51" s="44"/>
      <c r="NT51" s="44"/>
      <c r="NU51" s="44"/>
      <c r="NV51" s="44"/>
      <c r="NW51" s="44"/>
      <c r="NX51" s="44"/>
      <c r="NY51" s="44"/>
      <c r="NZ51" s="44"/>
      <c r="OA51" s="44"/>
      <c r="OB51" s="44"/>
      <c r="OC51" s="44"/>
      <c r="OD51" s="44"/>
      <c r="OE51" s="44"/>
      <c r="OF51" s="44"/>
      <c r="OG51" s="44"/>
      <c r="OH51" s="44"/>
      <c r="OI51" s="44"/>
      <c r="OJ51" s="44"/>
      <c r="OK51" s="44"/>
      <c r="OL51" s="44"/>
      <c r="OM51" s="44"/>
      <c r="ON51" s="44"/>
      <c r="OO51" s="44"/>
      <c r="OP51" s="44"/>
      <c r="OQ51" s="44"/>
      <c r="OR51" s="44"/>
      <c r="OS51" s="44"/>
      <c r="OT51" s="44"/>
      <c r="OU51" s="44"/>
      <c r="OV51" s="44"/>
      <c r="OW51" s="44"/>
      <c r="OX51" s="44"/>
      <c r="OY51" s="44"/>
      <c r="OZ51" s="44"/>
      <c r="PA51" s="44"/>
      <c r="PB51" s="44"/>
      <c r="PC51" s="44"/>
      <c r="PD51" s="44"/>
      <c r="PE51" s="44"/>
      <c r="PF51" s="44"/>
      <c r="PG51" s="44"/>
      <c r="PH51" s="44"/>
      <c r="PI51" s="44"/>
      <c r="PJ51" s="44"/>
      <c r="PK51" s="44"/>
      <c r="PL51" s="44"/>
      <c r="PM51" s="44"/>
      <c r="PN51" s="44"/>
      <c r="PO51" s="44"/>
      <c r="PP51" s="44"/>
      <c r="PQ51" s="44"/>
      <c r="PR51" s="44"/>
      <c r="PS51" s="44"/>
      <c r="PT51" s="44"/>
      <c r="PU51" s="44"/>
      <c r="PV51" s="44"/>
      <c r="PW51" s="44"/>
      <c r="PX51" s="44"/>
      <c r="PY51" s="44"/>
      <c r="PZ51" s="44"/>
      <c r="QA51" s="44"/>
      <c r="QB51" s="44"/>
      <c r="QC51" s="44"/>
      <c r="QD51" s="44"/>
      <c r="QE51" s="44"/>
      <c r="QF51" s="44"/>
      <c r="QG51" s="44"/>
      <c r="QH51" s="44"/>
      <c r="QI51" s="44"/>
      <c r="QJ51" s="44"/>
      <c r="QK51" s="44"/>
      <c r="QL51" s="44"/>
      <c r="QM51" s="44"/>
      <c r="QN51" s="44"/>
      <c r="QO51" s="44"/>
      <c r="QP51" s="44"/>
      <c r="QQ51" s="44"/>
      <c r="QR51" s="44"/>
      <c r="QS51" s="44"/>
      <c r="QT51" s="44"/>
      <c r="QU51" s="44"/>
      <c r="QV51" s="44"/>
      <c r="QW51" s="44"/>
      <c r="QX51" s="44"/>
      <c r="QY51" s="44"/>
      <c r="QZ51" s="44"/>
      <c r="RA51" s="44"/>
      <c r="RB51" s="44"/>
      <c r="RC51" s="44"/>
      <c r="RD51" s="44"/>
      <c r="RE51" s="44"/>
      <c r="RF51" s="44"/>
      <c r="RG51" s="44"/>
      <c r="RH51" s="44"/>
    </row>
    <row r="52" customFormat="false" ht="15.75" hidden="false" customHeight="true" outlineLevel="0" collapsed="false">
      <c r="A52" s="44"/>
      <c r="B52" s="321" t="s">
        <v>279</v>
      </c>
      <c r="C52" s="44"/>
      <c r="D52" s="215" t="n">
        <f aca="false">SUM(H52:AQ52)</f>
        <v>13271040</v>
      </c>
      <c r="E52" s="215"/>
      <c r="F52" s="215"/>
      <c r="G52" s="215"/>
      <c r="H52" s="64" t="n">
        <f aca="false">+H53*H51</f>
        <v>0</v>
      </c>
      <c r="I52" s="64" t="n">
        <f aca="false">+I53*I51 * 0.9</f>
        <v>0</v>
      </c>
      <c r="J52" s="64" t="n">
        <f aca="false">+J53*J51 * 0.9</f>
        <v>0</v>
      </c>
      <c r="K52" s="64" t="n">
        <f aca="false">+K53*K51 * 0.9</f>
        <v>0</v>
      </c>
      <c r="L52" s="64" t="n">
        <f aca="false">+L53*L51 * 0.9</f>
        <v>414720</v>
      </c>
      <c r="M52" s="64" t="n">
        <f aca="false">+M53*M51 * 0.9</f>
        <v>414720</v>
      </c>
      <c r="N52" s="64" t="n">
        <f aca="false">+N53*N51 * 0.9</f>
        <v>414720</v>
      </c>
      <c r="O52" s="64" t="n">
        <f aca="false">+O53*O51 * 0.9</f>
        <v>414720</v>
      </c>
      <c r="P52" s="64" t="n">
        <f aca="false">+P53*P51 * 0.9</f>
        <v>414720</v>
      </c>
      <c r="Q52" s="64" t="n">
        <f aca="false">+Q53*Q51 * 0.9</f>
        <v>414720</v>
      </c>
      <c r="R52" s="64" t="n">
        <f aca="false">+R53*R51 * 0.9</f>
        <v>414720</v>
      </c>
      <c r="S52" s="64" t="n">
        <f aca="false">+S53*S51 * 0.9</f>
        <v>414720</v>
      </c>
      <c r="T52" s="64" t="n">
        <f aca="false">+T53*T51 * 0.9</f>
        <v>414720</v>
      </c>
      <c r="U52" s="64" t="n">
        <f aca="false">+U53*U51 * 0.9</f>
        <v>414720</v>
      </c>
      <c r="V52" s="64" t="n">
        <f aca="false">+V53*V51 * 0.9</f>
        <v>414720</v>
      </c>
      <c r="W52" s="64" t="n">
        <f aca="false">+W53*W51 * 0.9</f>
        <v>414720</v>
      </c>
      <c r="X52" s="64" t="n">
        <f aca="false">+X53*X51 * 0.9</f>
        <v>414720</v>
      </c>
      <c r="Y52" s="64" t="n">
        <f aca="false">+Y53*Y51 * 0.9</f>
        <v>414720</v>
      </c>
      <c r="Z52" s="64" t="n">
        <f aca="false">+Z53*Z51 * 0.9</f>
        <v>414720</v>
      </c>
      <c r="AA52" s="64" t="n">
        <f aca="false">+AA53*AA51 * 0.9</f>
        <v>414720</v>
      </c>
      <c r="AB52" s="64" t="n">
        <f aca="false">+AB53*AB51 * 0.9</f>
        <v>414720</v>
      </c>
      <c r="AC52" s="64" t="n">
        <f aca="false">+AC53*AC51 * 0.9</f>
        <v>414720</v>
      </c>
      <c r="AD52" s="64" t="n">
        <f aca="false">+AD53*AD51 * 0.9</f>
        <v>414720</v>
      </c>
      <c r="AE52" s="64" t="n">
        <f aca="false">+AE53*AE51 * 0.9</f>
        <v>414720</v>
      </c>
      <c r="AF52" s="64" t="n">
        <f aca="false">+AF53*AF51 * 0.9</f>
        <v>414720</v>
      </c>
      <c r="AG52" s="64" t="n">
        <f aca="false">+AG53*AG51 * 0.9</f>
        <v>414720</v>
      </c>
      <c r="AH52" s="64" t="n">
        <f aca="false">+AH53*AH51 * 0.9</f>
        <v>414720</v>
      </c>
      <c r="AI52" s="64" t="n">
        <f aca="false">+AI53*AI51 * 0.9</f>
        <v>414720</v>
      </c>
      <c r="AJ52" s="64" t="n">
        <f aca="false">+AJ53*AJ51 * 0.9</f>
        <v>414720</v>
      </c>
      <c r="AK52" s="64" t="n">
        <f aca="false">+AK53*AK51 * 0.9</f>
        <v>414720</v>
      </c>
      <c r="AL52" s="64" t="n">
        <f aca="false">+AL53*AL51 * 0.9</f>
        <v>414720</v>
      </c>
      <c r="AM52" s="64" t="n">
        <f aca="false">+AM53*AM51 * 0.9</f>
        <v>414720</v>
      </c>
      <c r="AN52" s="64" t="n">
        <f aca="false">+AN53*AN51 * 0.9</f>
        <v>414720</v>
      </c>
      <c r="AO52" s="64" t="n">
        <f aca="false">+AO53*AO51 * 0.9</f>
        <v>414720</v>
      </c>
      <c r="AP52" s="64" t="n">
        <f aca="false">+AP53*AP51 * 0.9</f>
        <v>414720</v>
      </c>
      <c r="AQ52" s="64" t="n">
        <f aca="false">+AQ53*AQ51 * 0.9</f>
        <v>414720</v>
      </c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4"/>
      <c r="KE52" s="44"/>
      <c r="KF52" s="44"/>
      <c r="KG52" s="44"/>
      <c r="KH52" s="44"/>
      <c r="KI52" s="44"/>
      <c r="KJ52" s="44"/>
      <c r="KK52" s="44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4"/>
      <c r="MI52" s="44"/>
      <c r="MJ52" s="44"/>
      <c r="MK52" s="44"/>
      <c r="ML52" s="44"/>
      <c r="MM52" s="44"/>
      <c r="MN52" s="44"/>
      <c r="MO52" s="44"/>
      <c r="MP52" s="44"/>
      <c r="MQ52" s="44"/>
      <c r="MR52" s="44"/>
      <c r="MS52" s="44"/>
      <c r="MT52" s="44"/>
      <c r="MU52" s="44"/>
      <c r="MV52" s="44"/>
      <c r="MW52" s="44"/>
      <c r="MX52" s="44"/>
      <c r="MY52" s="44"/>
      <c r="MZ52" s="44"/>
      <c r="NA52" s="44"/>
      <c r="NB52" s="44"/>
      <c r="NC52" s="44"/>
      <c r="ND52" s="44"/>
      <c r="NE52" s="44"/>
      <c r="NF52" s="44"/>
      <c r="NG52" s="44"/>
      <c r="NH52" s="44"/>
      <c r="NI52" s="44"/>
      <c r="NJ52" s="44"/>
      <c r="NK52" s="44"/>
      <c r="NL52" s="44"/>
      <c r="NM52" s="44"/>
      <c r="NN52" s="44"/>
      <c r="NO52" s="44"/>
      <c r="NP52" s="44"/>
      <c r="NQ52" s="44"/>
      <c r="NR52" s="44"/>
      <c r="NS52" s="44"/>
      <c r="NT52" s="44"/>
      <c r="NU52" s="44"/>
      <c r="NV52" s="44"/>
      <c r="NW52" s="44"/>
      <c r="NX52" s="44"/>
      <c r="NY52" s="44"/>
      <c r="NZ52" s="44"/>
      <c r="OA52" s="44"/>
      <c r="OB52" s="44"/>
      <c r="OC52" s="44"/>
      <c r="OD52" s="44"/>
      <c r="OE52" s="44"/>
      <c r="OF52" s="44"/>
      <c r="OG52" s="44"/>
      <c r="OH52" s="44"/>
      <c r="OI52" s="44"/>
      <c r="OJ52" s="44"/>
      <c r="OK52" s="44"/>
      <c r="OL52" s="44"/>
      <c r="OM52" s="44"/>
      <c r="ON52" s="44"/>
      <c r="OO52" s="44"/>
      <c r="OP52" s="44"/>
      <c r="OQ52" s="44"/>
      <c r="OR52" s="44"/>
      <c r="OS52" s="44"/>
      <c r="OT52" s="44"/>
      <c r="OU52" s="44"/>
      <c r="OV52" s="44"/>
      <c r="OW52" s="44"/>
      <c r="OX52" s="44"/>
      <c r="OY52" s="44"/>
      <c r="OZ52" s="44"/>
      <c r="PA52" s="44"/>
      <c r="PB52" s="44"/>
      <c r="PC52" s="44"/>
      <c r="PD52" s="44"/>
      <c r="PE52" s="44"/>
      <c r="PF52" s="44"/>
      <c r="PG52" s="44"/>
      <c r="PH52" s="44"/>
      <c r="PI52" s="44"/>
      <c r="PJ52" s="44"/>
      <c r="PK52" s="44"/>
      <c r="PL52" s="44"/>
      <c r="PM52" s="44"/>
      <c r="PN52" s="44"/>
      <c r="PO52" s="44"/>
      <c r="PP52" s="44"/>
      <c r="PQ52" s="44"/>
      <c r="PR52" s="44"/>
      <c r="PS52" s="44"/>
      <c r="PT52" s="44"/>
      <c r="PU52" s="44"/>
      <c r="PV52" s="44"/>
      <c r="PW52" s="44"/>
      <c r="PX52" s="44"/>
      <c r="PY52" s="44"/>
      <c r="PZ52" s="44"/>
      <c r="QA52" s="44"/>
      <c r="QB52" s="44"/>
      <c r="QC52" s="44"/>
      <c r="QD52" s="44"/>
      <c r="QE52" s="44"/>
      <c r="QF52" s="44"/>
      <c r="QG52" s="44"/>
      <c r="QH52" s="44"/>
      <c r="QI52" s="44"/>
      <c r="QJ52" s="44"/>
      <c r="QK52" s="44"/>
      <c r="QL52" s="44"/>
      <c r="QM52" s="44"/>
      <c r="QN52" s="44"/>
      <c r="QO52" s="44"/>
      <c r="QP52" s="44"/>
      <c r="QQ52" s="44"/>
      <c r="QR52" s="44"/>
      <c r="QS52" s="44"/>
      <c r="QT52" s="44"/>
      <c r="QU52" s="44"/>
      <c r="QV52" s="44"/>
      <c r="QW52" s="44"/>
      <c r="QX52" s="44"/>
      <c r="QY52" s="44"/>
      <c r="QZ52" s="44"/>
      <c r="RA52" s="44"/>
      <c r="RB52" s="44"/>
      <c r="RC52" s="44"/>
      <c r="RD52" s="44"/>
      <c r="RE52" s="44"/>
      <c r="RF52" s="44"/>
      <c r="RG52" s="44"/>
      <c r="RH52" s="44"/>
    </row>
    <row r="53" customFormat="false" ht="15.75" hidden="false" customHeight="true" outlineLevel="0" collapsed="false">
      <c r="A53" s="44"/>
      <c r="B53" s="321" t="s">
        <v>280</v>
      </c>
      <c r="C53" s="44"/>
      <c r="D53" s="215" t="n">
        <f aca="false">SUM(H53:AQ53)</f>
        <v>128</v>
      </c>
      <c r="E53" s="215"/>
      <c r="F53" s="215"/>
      <c r="G53" s="215"/>
      <c r="H53" s="221"/>
      <c r="I53" s="221" t="n">
        <v>0</v>
      </c>
      <c r="J53" s="221" t="n">
        <v>0</v>
      </c>
      <c r="K53" s="221" t="n">
        <v>0</v>
      </c>
      <c r="L53" s="221" t="n">
        <v>4</v>
      </c>
      <c r="M53" s="221" t="n">
        <v>4</v>
      </c>
      <c r="N53" s="221" t="n">
        <v>4</v>
      </c>
      <c r="O53" s="221" t="n">
        <v>4</v>
      </c>
      <c r="P53" s="221" t="n">
        <v>4</v>
      </c>
      <c r="Q53" s="221" t="n">
        <v>4</v>
      </c>
      <c r="R53" s="221" t="n">
        <v>4</v>
      </c>
      <c r="S53" s="221" t="n">
        <v>4</v>
      </c>
      <c r="T53" s="221" t="n">
        <v>4</v>
      </c>
      <c r="U53" s="221" t="n">
        <v>4</v>
      </c>
      <c r="V53" s="221" t="n">
        <v>4</v>
      </c>
      <c r="W53" s="221" t="n">
        <v>4</v>
      </c>
      <c r="X53" s="221" t="n">
        <v>4</v>
      </c>
      <c r="Y53" s="221" t="n">
        <v>4</v>
      </c>
      <c r="Z53" s="221" t="n">
        <v>4</v>
      </c>
      <c r="AA53" s="221" t="n">
        <v>4</v>
      </c>
      <c r="AB53" s="221" t="n">
        <v>4</v>
      </c>
      <c r="AC53" s="221" t="n">
        <v>4</v>
      </c>
      <c r="AD53" s="221" t="n">
        <v>4</v>
      </c>
      <c r="AE53" s="221" t="n">
        <v>4</v>
      </c>
      <c r="AF53" s="221" t="n">
        <v>4</v>
      </c>
      <c r="AG53" s="221" t="n">
        <v>4</v>
      </c>
      <c r="AH53" s="221" t="n">
        <v>4</v>
      </c>
      <c r="AI53" s="221" t="n">
        <v>4</v>
      </c>
      <c r="AJ53" s="221" t="n">
        <v>4</v>
      </c>
      <c r="AK53" s="221" t="n">
        <v>4</v>
      </c>
      <c r="AL53" s="221" t="n">
        <v>4</v>
      </c>
      <c r="AM53" s="221" t="n">
        <v>4</v>
      </c>
      <c r="AN53" s="221" t="n">
        <v>4</v>
      </c>
      <c r="AO53" s="221" t="n">
        <v>4</v>
      </c>
      <c r="AP53" s="221" t="n">
        <v>4</v>
      </c>
      <c r="AQ53" s="221" t="n">
        <v>4</v>
      </c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4"/>
      <c r="MI53" s="44"/>
      <c r="MJ53" s="44"/>
      <c r="MK53" s="44"/>
      <c r="ML53" s="44"/>
      <c r="MM53" s="44"/>
      <c r="MN53" s="44"/>
      <c r="MO53" s="44"/>
      <c r="MP53" s="44"/>
      <c r="MQ53" s="44"/>
      <c r="MR53" s="44"/>
      <c r="MS53" s="44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  <c r="NL53" s="44"/>
      <c r="NM53" s="44"/>
      <c r="NN53" s="44"/>
      <c r="NO53" s="44"/>
      <c r="NP53" s="44"/>
      <c r="NQ53" s="44"/>
      <c r="NR53" s="44"/>
      <c r="NS53" s="44"/>
      <c r="NT53" s="44"/>
      <c r="NU53" s="44"/>
      <c r="NV53" s="44"/>
      <c r="NW53" s="44"/>
      <c r="NX53" s="44"/>
      <c r="NY53" s="44"/>
      <c r="NZ53" s="44"/>
      <c r="OA53" s="44"/>
      <c r="OB53" s="44"/>
      <c r="OC53" s="44"/>
      <c r="OD53" s="44"/>
      <c r="OE53" s="44"/>
      <c r="OF53" s="44"/>
      <c r="OG53" s="44"/>
      <c r="OH53" s="44"/>
      <c r="OI53" s="44"/>
      <c r="OJ53" s="44"/>
      <c r="OK53" s="44"/>
      <c r="OL53" s="44"/>
      <c r="OM53" s="44"/>
      <c r="ON53" s="44"/>
      <c r="OO53" s="44"/>
      <c r="OP53" s="44"/>
      <c r="OQ53" s="44"/>
      <c r="OR53" s="44"/>
      <c r="OS53" s="44"/>
      <c r="OT53" s="44"/>
      <c r="OU53" s="44"/>
      <c r="OV53" s="44"/>
      <c r="OW53" s="44"/>
      <c r="OX53" s="44"/>
      <c r="OY53" s="44"/>
      <c r="OZ53" s="44"/>
      <c r="PA53" s="44"/>
      <c r="PB53" s="44"/>
      <c r="PC53" s="44"/>
      <c r="PD53" s="44"/>
      <c r="PE53" s="44"/>
      <c r="PF53" s="44"/>
      <c r="PG53" s="44"/>
      <c r="PH53" s="44"/>
      <c r="PI53" s="44"/>
      <c r="PJ53" s="44"/>
      <c r="PK53" s="44"/>
      <c r="PL53" s="44"/>
      <c r="PM53" s="44"/>
      <c r="PN53" s="44"/>
      <c r="PO53" s="44"/>
      <c r="PP53" s="44"/>
      <c r="PQ53" s="44"/>
      <c r="PR53" s="44"/>
      <c r="PS53" s="44"/>
      <c r="PT53" s="44"/>
      <c r="PU53" s="44"/>
      <c r="PV53" s="44"/>
      <c r="PW53" s="44"/>
      <c r="PX53" s="44"/>
      <c r="PY53" s="44"/>
      <c r="PZ53" s="44"/>
      <c r="QA53" s="44"/>
      <c r="QB53" s="44"/>
      <c r="QC53" s="44"/>
      <c r="QD53" s="44"/>
      <c r="QE53" s="44"/>
      <c r="QF53" s="44"/>
      <c r="QG53" s="44"/>
      <c r="QH53" s="44"/>
      <c r="QI53" s="44"/>
      <c r="QJ53" s="44"/>
      <c r="QK53" s="44"/>
      <c r="QL53" s="44"/>
      <c r="QM53" s="44"/>
      <c r="QN53" s="44"/>
      <c r="QO53" s="44"/>
      <c r="QP53" s="44"/>
      <c r="QQ53" s="44"/>
      <c r="QR53" s="44"/>
      <c r="QS53" s="44"/>
      <c r="QT53" s="44"/>
      <c r="QU53" s="44"/>
      <c r="QV53" s="44"/>
      <c r="QW53" s="44"/>
      <c r="QX53" s="44"/>
      <c r="QY53" s="44"/>
      <c r="QZ53" s="44"/>
      <c r="RA53" s="44"/>
      <c r="RB53" s="44"/>
      <c r="RC53" s="44"/>
      <c r="RD53" s="44"/>
      <c r="RE53" s="44"/>
      <c r="RF53" s="44"/>
      <c r="RG53" s="44"/>
      <c r="RH53" s="44"/>
    </row>
    <row r="54" customFormat="false" ht="15.75" hidden="false" customHeight="true" outlineLevel="0" collapsed="false">
      <c r="A54" s="155"/>
      <c r="B54" s="321"/>
      <c r="C54" s="155"/>
      <c r="D54" s="328"/>
      <c r="E54" s="328"/>
      <c r="F54" s="328"/>
      <c r="G54" s="328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  <c r="IO54" s="155"/>
      <c r="IP54" s="155"/>
      <c r="IQ54" s="155"/>
      <c r="IR54" s="155"/>
      <c r="IS54" s="155"/>
      <c r="IT54" s="155"/>
      <c r="IU54" s="155"/>
      <c r="IV54" s="155"/>
      <c r="IW54" s="155"/>
      <c r="IX54" s="155"/>
      <c r="IY54" s="155"/>
      <c r="IZ54" s="155"/>
      <c r="JA54" s="155"/>
      <c r="JB54" s="155"/>
      <c r="JC54" s="155"/>
      <c r="JD54" s="155"/>
      <c r="JE54" s="155"/>
      <c r="JF54" s="155"/>
      <c r="JG54" s="155"/>
      <c r="JH54" s="155"/>
      <c r="JI54" s="155"/>
      <c r="JJ54" s="155"/>
      <c r="JK54" s="155"/>
      <c r="JL54" s="155"/>
      <c r="JM54" s="155"/>
      <c r="JN54" s="155"/>
      <c r="JO54" s="155"/>
      <c r="JP54" s="155"/>
      <c r="JQ54" s="155"/>
      <c r="JR54" s="155"/>
      <c r="JS54" s="155"/>
      <c r="JT54" s="155"/>
      <c r="JU54" s="155"/>
      <c r="JV54" s="155"/>
      <c r="JW54" s="155"/>
      <c r="JX54" s="155"/>
      <c r="JY54" s="155"/>
      <c r="JZ54" s="155"/>
      <c r="KA54" s="155"/>
      <c r="KB54" s="155"/>
      <c r="KC54" s="155"/>
      <c r="KD54" s="155"/>
      <c r="KE54" s="155"/>
      <c r="KF54" s="155"/>
      <c r="KG54" s="155"/>
      <c r="KH54" s="155"/>
      <c r="KI54" s="155"/>
      <c r="KJ54" s="155"/>
      <c r="KK54" s="155"/>
      <c r="KL54" s="155"/>
      <c r="KM54" s="155"/>
      <c r="KN54" s="155"/>
      <c r="KO54" s="155"/>
      <c r="KP54" s="155"/>
      <c r="KQ54" s="155"/>
      <c r="KR54" s="155"/>
      <c r="KS54" s="155"/>
      <c r="KT54" s="155"/>
      <c r="KU54" s="155"/>
      <c r="KV54" s="155"/>
      <c r="KW54" s="155"/>
      <c r="KX54" s="155"/>
      <c r="KY54" s="155"/>
      <c r="KZ54" s="155"/>
      <c r="LA54" s="155"/>
      <c r="LB54" s="155"/>
      <c r="LC54" s="155"/>
      <c r="LD54" s="155"/>
      <c r="LE54" s="155"/>
      <c r="LF54" s="155"/>
      <c r="LG54" s="155"/>
      <c r="LH54" s="155"/>
      <c r="LI54" s="155"/>
      <c r="LJ54" s="155"/>
      <c r="LK54" s="155"/>
      <c r="LL54" s="155"/>
      <c r="LM54" s="155"/>
      <c r="LN54" s="155"/>
      <c r="LO54" s="155"/>
      <c r="LP54" s="155"/>
      <c r="LQ54" s="155"/>
      <c r="LR54" s="155"/>
      <c r="LS54" s="155"/>
      <c r="LT54" s="155"/>
      <c r="LU54" s="155"/>
      <c r="LV54" s="155"/>
      <c r="LW54" s="155"/>
      <c r="LX54" s="155"/>
      <c r="LY54" s="155"/>
      <c r="LZ54" s="155"/>
      <c r="MA54" s="155"/>
      <c r="MB54" s="155"/>
      <c r="MC54" s="155"/>
      <c r="MD54" s="155"/>
      <c r="ME54" s="155"/>
      <c r="MF54" s="155"/>
      <c r="MG54" s="155"/>
      <c r="MH54" s="155"/>
      <c r="MI54" s="155"/>
      <c r="MJ54" s="155"/>
      <c r="MK54" s="155"/>
      <c r="ML54" s="155"/>
      <c r="MM54" s="155"/>
      <c r="MN54" s="155"/>
      <c r="MO54" s="155"/>
      <c r="MP54" s="155"/>
      <c r="MQ54" s="155"/>
      <c r="MR54" s="155"/>
      <c r="MS54" s="155"/>
      <c r="MT54" s="155"/>
      <c r="MU54" s="155"/>
      <c r="MV54" s="155"/>
      <c r="MW54" s="155"/>
      <c r="MX54" s="155"/>
      <c r="MY54" s="155"/>
      <c r="MZ54" s="155"/>
      <c r="NA54" s="155"/>
      <c r="NB54" s="155"/>
      <c r="NC54" s="155"/>
      <c r="ND54" s="155"/>
      <c r="NE54" s="155"/>
      <c r="NF54" s="155"/>
      <c r="NG54" s="155"/>
      <c r="NH54" s="155"/>
      <c r="NI54" s="155"/>
      <c r="NJ54" s="155"/>
      <c r="NK54" s="155"/>
      <c r="NL54" s="155"/>
      <c r="NM54" s="155"/>
      <c r="NN54" s="155"/>
      <c r="NO54" s="155"/>
      <c r="NP54" s="155"/>
      <c r="NQ54" s="155"/>
      <c r="NR54" s="155"/>
      <c r="NS54" s="155"/>
      <c r="NT54" s="155"/>
      <c r="NU54" s="155"/>
      <c r="NV54" s="155"/>
      <c r="NW54" s="155"/>
      <c r="NX54" s="155"/>
      <c r="NY54" s="155"/>
      <c r="NZ54" s="155"/>
      <c r="OA54" s="155"/>
      <c r="OB54" s="155"/>
      <c r="OC54" s="155"/>
      <c r="OD54" s="155"/>
      <c r="OE54" s="155"/>
      <c r="OF54" s="155"/>
      <c r="OG54" s="155"/>
      <c r="OH54" s="155"/>
      <c r="OI54" s="155"/>
      <c r="OJ54" s="155"/>
      <c r="OK54" s="155"/>
      <c r="OL54" s="155"/>
      <c r="OM54" s="155"/>
      <c r="ON54" s="155"/>
      <c r="OO54" s="155"/>
      <c r="OP54" s="155"/>
      <c r="OQ54" s="155"/>
      <c r="OR54" s="155"/>
      <c r="OS54" s="155"/>
      <c r="OT54" s="155"/>
      <c r="OU54" s="155"/>
      <c r="OV54" s="155"/>
      <c r="OW54" s="155"/>
      <c r="OX54" s="155"/>
      <c r="OY54" s="155"/>
      <c r="OZ54" s="155"/>
      <c r="PA54" s="155"/>
      <c r="PB54" s="155"/>
      <c r="PC54" s="155"/>
      <c r="PD54" s="155"/>
      <c r="PE54" s="155"/>
      <c r="PF54" s="155"/>
      <c r="PG54" s="155"/>
      <c r="PH54" s="155"/>
      <c r="PI54" s="155"/>
      <c r="PJ54" s="155"/>
      <c r="PK54" s="155"/>
      <c r="PL54" s="155"/>
      <c r="PM54" s="155"/>
      <c r="PN54" s="155"/>
      <c r="PO54" s="155"/>
      <c r="PP54" s="155"/>
      <c r="PQ54" s="155"/>
      <c r="PR54" s="155"/>
      <c r="PS54" s="155"/>
      <c r="PT54" s="155"/>
      <c r="PU54" s="155"/>
      <c r="PV54" s="155"/>
      <c r="PW54" s="155"/>
      <c r="PX54" s="155"/>
      <c r="PY54" s="155"/>
      <c r="PZ54" s="155"/>
      <c r="QA54" s="155"/>
      <c r="QB54" s="155"/>
      <c r="QC54" s="155"/>
      <c r="QD54" s="155"/>
      <c r="QE54" s="155"/>
      <c r="QF54" s="155"/>
      <c r="QG54" s="155"/>
      <c r="QH54" s="155"/>
      <c r="QI54" s="155"/>
      <c r="QJ54" s="155"/>
      <c r="QK54" s="155"/>
      <c r="QL54" s="155"/>
      <c r="QM54" s="155"/>
      <c r="QN54" s="155"/>
      <c r="QO54" s="155"/>
      <c r="QP54" s="155"/>
      <c r="QQ54" s="155"/>
      <c r="QR54" s="155"/>
      <c r="QS54" s="155"/>
      <c r="QT54" s="155"/>
      <c r="QU54" s="155"/>
      <c r="QV54" s="155"/>
      <c r="QW54" s="155"/>
      <c r="QX54" s="155"/>
      <c r="QY54" s="155"/>
      <c r="QZ54" s="155"/>
      <c r="RA54" s="155"/>
      <c r="RB54" s="155"/>
      <c r="RC54" s="155"/>
      <c r="RD54" s="155"/>
      <c r="RE54" s="155"/>
      <c r="RF54" s="155"/>
      <c r="RG54" s="155"/>
      <c r="RH54" s="155"/>
    </row>
    <row r="55" customFormat="false" ht="15.75" hidden="false" customHeight="true" outlineLevel="0" collapsed="false">
      <c r="A55" s="44"/>
      <c r="B55" s="199" t="s">
        <v>286</v>
      </c>
      <c r="C55" s="198"/>
      <c r="D55" s="198"/>
      <c r="E55" s="198"/>
      <c r="F55" s="198"/>
      <c r="G55" s="198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4"/>
      <c r="KE55" s="44"/>
      <c r="KF55" s="44"/>
      <c r="KG55" s="44"/>
      <c r="KH55" s="44"/>
      <c r="KI55" s="44"/>
      <c r="KJ55" s="44"/>
      <c r="KK55" s="44"/>
      <c r="KL55" s="44"/>
      <c r="KM55" s="44"/>
      <c r="KN55" s="44"/>
      <c r="KO55" s="44"/>
      <c r="KP55" s="44"/>
      <c r="KQ55" s="44"/>
      <c r="KR55" s="44"/>
      <c r="KS55" s="44"/>
      <c r="KT55" s="44"/>
      <c r="KU55" s="44"/>
      <c r="KV55" s="44"/>
      <c r="KW55" s="44"/>
      <c r="KX55" s="44"/>
      <c r="KY55" s="44"/>
      <c r="KZ55" s="44"/>
      <c r="LA55" s="44"/>
      <c r="LB55" s="44"/>
      <c r="LC55" s="44"/>
      <c r="LD55" s="44"/>
      <c r="LE55" s="44"/>
      <c r="LF55" s="44"/>
      <c r="LG55" s="44"/>
      <c r="LH55" s="44"/>
      <c r="LI55" s="44"/>
      <c r="LJ55" s="44"/>
      <c r="LK55" s="44"/>
      <c r="LL55" s="44"/>
      <c r="LM55" s="44"/>
      <c r="LN55" s="44"/>
      <c r="LO55" s="44"/>
      <c r="LP55" s="44"/>
      <c r="LQ55" s="44"/>
      <c r="LR55" s="44"/>
      <c r="LS55" s="44"/>
      <c r="LT55" s="44"/>
      <c r="LU55" s="44"/>
      <c r="LV55" s="44"/>
      <c r="LW55" s="44"/>
      <c r="LX55" s="44"/>
      <c r="LY55" s="44"/>
      <c r="LZ55" s="44"/>
      <c r="MA55" s="44"/>
      <c r="MB55" s="44"/>
      <c r="MC55" s="44"/>
      <c r="MD55" s="44"/>
      <c r="ME55" s="44"/>
      <c r="MF55" s="44"/>
      <c r="MG55" s="44"/>
      <c r="MH55" s="44"/>
      <c r="MI55" s="44"/>
      <c r="MJ55" s="44"/>
      <c r="MK55" s="44"/>
      <c r="ML55" s="44"/>
      <c r="MM55" s="44"/>
      <c r="MN55" s="44"/>
      <c r="MO55" s="44"/>
      <c r="MP55" s="44"/>
      <c r="MQ55" s="44"/>
      <c r="MR55" s="44"/>
      <c r="MS55" s="44"/>
      <c r="MT55" s="44"/>
      <c r="MU55" s="44"/>
      <c r="MV55" s="44"/>
      <c r="MW55" s="44"/>
      <c r="MX55" s="44"/>
      <c r="MY55" s="44"/>
      <c r="MZ55" s="44"/>
      <c r="NA55" s="44"/>
      <c r="NB55" s="44"/>
      <c r="NC55" s="44"/>
      <c r="ND55" s="44"/>
      <c r="NE55" s="44"/>
      <c r="NF55" s="44"/>
      <c r="NG55" s="44"/>
      <c r="NH55" s="44"/>
      <c r="NI55" s="44"/>
      <c r="NJ55" s="44"/>
      <c r="NK55" s="44"/>
      <c r="NL55" s="44"/>
      <c r="NM55" s="44"/>
      <c r="NN55" s="44"/>
      <c r="NO55" s="44"/>
      <c r="NP55" s="44"/>
      <c r="NQ55" s="44"/>
      <c r="NR55" s="44"/>
      <c r="NS55" s="44"/>
      <c r="NT55" s="44"/>
      <c r="NU55" s="44"/>
      <c r="NV55" s="44"/>
      <c r="NW55" s="44"/>
      <c r="NX55" s="44"/>
      <c r="NY55" s="44"/>
      <c r="NZ55" s="44"/>
      <c r="OA55" s="44"/>
      <c r="OB55" s="44"/>
      <c r="OC55" s="44"/>
      <c r="OD55" s="44"/>
      <c r="OE55" s="44"/>
      <c r="OF55" s="44"/>
      <c r="OG55" s="44"/>
      <c r="OH55" s="44"/>
      <c r="OI55" s="44"/>
      <c r="OJ55" s="44"/>
      <c r="OK55" s="44"/>
      <c r="OL55" s="44"/>
      <c r="OM55" s="44"/>
      <c r="ON55" s="44"/>
      <c r="OO55" s="44"/>
      <c r="OP55" s="44"/>
      <c r="OQ55" s="44"/>
      <c r="OR55" s="44"/>
      <c r="OS55" s="44"/>
      <c r="OT55" s="44"/>
      <c r="OU55" s="44"/>
      <c r="OV55" s="44"/>
      <c r="OW55" s="44"/>
      <c r="OX55" s="44"/>
      <c r="OY55" s="44"/>
      <c r="OZ55" s="44"/>
      <c r="PA55" s="44"/>
      <c r="PB55" s="44"/>
      <c r="PC55" s="44"/>
      <c r="PD55" s="44"/>
      <c r="PE55" s="44"/>
      <c r="PF55" s="44"/>
      <c r="PG55" s="44"/>
      <c r="PH55" s="44"/>
      <c r="PI55" s="44"/>
      <c r="PJ55" s="44"/>
      <c r="PK55" s="44"/>
      <c r="PL55" s="44"/>
      <c r="PM55" s="44"/>
      <c r="PN55" s="44"/>
      <c r="PO55" s="44"/>
      <c r="PP55" s="44"/>
      <c r="PQ55" s="44"/>
      <c r="PR55" s="44"/>
      <c r="PS55" s="44"/>
      <c r="PT55" s="44"/>
      <c r="PU55" s="44"/>
      <c r="PV55" s="44"/>
      <c r="PW55" s="44"/>
      <c r="PX55" s="44"/>
      <c r="PY55" s="44"/>
      <c r="PZ55" s="44"/>
      <c r="QA55" s="44"/>
      <c r="QB55" s="44"/>
      <c r="QC55" s="44"/>
      <c r="QD55" s="44"/>
      <c r="QE55" s="44"/>
      <c r="QF55" s="44"/>
      <c r="QG55" s="44"/>
      <c r="QH55" s="44"/>
      <c r="QI55" s="44"/>
      <c r="QJ55" s="44"/>
      <c r="QK55" s="44"/>
      <c r="QL55" s="44"/>
      <c r="QM55" s="44"/>
      <c r="QN55" s="44"/>
      <c r="QO55" s="44"/>
      <c r="QP55" s="44"/>
      <c r="QQ55" s="44"/>
      <c r="QR55" s="44"/>
      <c r="QS55" s="44"/>
      <c r="QT55" s="44"/>
      <c r="QU55" s="44"/>
      <c r="QV55" s="44"/>
      <c r="QW55" s="44"/>
      <c r="QX55" s="44"/>
      <c r="QY55" s="44"/>
      <c r="QZ55" s="44"/>
      <c r="RA55" s="44"/>
      <c r="RB55" s="44"/>
      <c r="RC55" s="44"/>
      <c r="RD55" s="44"/>
      <c r="RE55" s="44"/>
      <c r="RF55" s="44"/>
      <c r="RG55" s="44"/>
      <c r="RH55" s="44"/>
    </row>
    <row r="56" customFormat="false" ht="6" hidden="false" customHeight="true" outlineLevel="0" collapsed="false">
      <c r="A56" s="44"/>
      <c r="B56" s="319"/>
      <c r="C56" s="44"/>
      <c r="D56" s="215"/>
      <c r="E56" s="215"/>
      <c r="F56" s="215"/>
      <c r="G56" s="215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4"/>
      <c r="KE56" s="44"/>
      <c r="KF56" s="44"/>
      <c r="KG56" s="44"/>
      <c r="KH56" s="44"/>
      <c r="KI56" s="44"/>
      <c r="KJ56" s="44"/>
      <c r="KK56" s="44"/>
      <c r="KL56" s="44"/>
      <c r="KM56" s="44"/>
      <c r="KN56" s="44"/>
      <c r="KO56" s="44"/>
      <c r="KP56" s="44"/>
      <c r="KQ56" s="44"/>
      <c r="KR56" s="44"/>
      <c r="KS56" s="44"/>
      <c r="KT56" s="44"/>
      <c r="KU56" s="44"/>
      <c r="KV56" s="44"/>
      <c r="KW56" s="44"/>
      <c r="KX56" s="44"/>
      <c r="KY56" s="44"/>
      <c r="KZ56" s="44"/>
      <c r="LA56" s="44"/>
      <c r="LB56" s="44"/>
      <c r="LC56" s="44"/>
      <c r="LD56" s="44"/>
      <c r="LE56" s="44"/>
      <c r="LF56" s="44"/>
      <c r="LG56" s="44"/>
      <c r="LH56" s="44"/>
      <c r="LI56" s="44"/>
      <c r="LJ56" s="44"/>
      <c r="LK56" s="44"/>
      <c r="LL56" s="44"/>
      <c r="LM56" s="44"/>
      <c r="LN56" s="44"/>
      <c r="LO56" s="44"/>
      <c r="LP56" s="44"/>
      <c r="LQ56" s="44"/>
      <c r="LR56" s="44"/>
      <c r="LS56" s="44"/>
      <c r="LT56" s="44"/>
      <c r="LU56" s="44"/>
      <c r="LV56" s="44"/>
      <c r="LW56" s="44"/>
      <c r="LX56" s="44"/>
      <c r="LY56" s="44"/>
      <c r="LZ56" s="44"/>
      <c r="MA56" s="44"/>
      <c r="MB56" s="44"/>
      <c r="MC56" s="44"/>
      <c r="MD56" s="44"/>
      <c r="ME56" s="44"/>
      <c r="MF56" s="44"/>
      <c r="MG56" s="44"/>
      <c r="MH56" s="44"/>
      <c r="MI56" s="44"/>
      <c r="MJ56" s="44"/>
      <c r="MK56" s="44"/>
      <c r="ML56" s="44"/>
      <c r="MM56" s="44"/>
      <c r="MN56" s="44"/>
      <c r="MO56" s="44"/>
      <c r="MP56" s="44"/>
      <c r="MQ56" s="44"/>
      <c r="MR56" s="44"/>
      <c r="MS56" s="44"/>
      <c r="MT56" s="44"/>
      <c r="MU56" s="44"/>
      <c r="MV56" s="44"/>
      <c r="MW56" s="44"/>
      <c r="MX56" s="44"/>
      <c r="MY56" s="44"/>
      <c r="MZ56" s="44"/>
      <c r="NA56" s="44"/>
      <c r="NB56" s="44"/>
      <c r="NC56" s="44"/>
      <c r="ND56" s="44"/>
      <c r="NE56" s="44"/>
      <c r="NF56" s="44"/>
      <c r="NG56" s="44"/>
      <c r="NH56" s="44"/>
      <c r="NI56" s="44"/>
      <c r="NJ56" s="44"/>
      <c r="NK56" s="44"/>
      <c r="NL56" s="44"/>
      <c r="NM56" s="44"/>
      <c r="NN56" s="44"/>
      <c r="NO56" s="44"/>
      <c r="NP56" s="44"/>
      <c r="NQ56" s="44"/>
      <c r="NR56" s="44"/>
      <c r="NS56" s="44"/>
      <c r="NT56" s="44"/>
      <c r="NU56" s="44"/>
      <c r="NV56" s="44"/>
      <c r="NW56" s="44"/>
      <c r="NX56" s="44"/>
      <c r="NY56" s="44"/>
      <c r="NZ56" s="44"/>
      <c r="OA56" s="44"/>
      <c r="OB56" s="44"/>
      <c r="OC56" s="44"/>
      <c r="OD56" s="44"/>
      <c r="OE56" s="44"/>
      <c r="OF56" s="44"/>
      <c r="OG56" s="44"/>
      <c r="OH56" s="44"/>
      <c r="OI56" s="44"/>
      <c r="OJ56" s="44"/>
      <c r="OK56" s="44"/>
      <c r="OL56" s="44"/>
      <c r="OM56" s="44"/>
      <c r="ON56" s="44"/>
      <c r="OO56" s="44"/>
      <c r="OP56" s="44"/>
      <c r="OQ56" s="44"/>
      <c r="OR56" s="44"/>
      <c r="OS56" s="44"/>
      <c r="OT56" s="44"/>
      <c r="OU56" s="44"/>
      <c r="OV56" s="44"/>
      <c r="OW56" s="44"/>
      <c r="OX56" s="44"/>
      <c r="OY56" s="44"/>
      <c r="OZ56" s="44"/>
      <c r="PA56" s="44"/>
      <c r="PB56" s="44"/>
      <c r="PC56" s="44"/>
      <c r="PD56" s="44"/>
      <c r="PE56" s="44"/>
      <c r="PF56" s="44"/>
      <c r="PG56" s="44"/>
      <c r="PH56" s="44"/>
      <c r="PI56" s="44"/>
      <c r="PJ56" s="44"/>
      <c r="PK56" s="44"/>
      <c r="PL56" s="44"/>
      <c r="PM56" s="44"/>
      <c r="PN56" s="44"/>
      <c r="PO56" s="44"/>
      <c r="PP56" s="44"/>
      <c r="PQ56" s="44"/>
      <c r="PR56" s="44"/>
      <c r="PS56" s="44"/>
      <c r="PT56" s="44"/>
      <c r="PU56" s="44"/>
      <c r="PV56" s="44"/>
      <c r="PW56" s="44"/>
      <c r="PX56" s="44"/>
      <c r="PY56" s="44"/>
      <c r="PZ56" s="44"/>
      <c r="QA56" s="44"/>
      <c r="QB56" s="44"/>
      <c r="QC56" s="44"/>
      <c r="QD56" s="44"/>
      <c r="QE56" s="44"/>
      <c r="QF56" s="44"/>
      <c r="QG56" s="44"/>
      <c r="QH56" s="44"/>
      <c r="QI56" s="44"/>
      <c r="QJ56" s="44"/>
      <c r="QK56" s="44"/>
      <c r="QL56" s="44"/>
      <c r="QM56" s="44"/>
      <c r="QN56" s="44"/>
      <c r="QO56" s="44"/>
      <c r="QP56" s="44"/>
      <c r="QQ56" s="44"/>
      <c r="QR56" s="44"/>
      <c r="QS56" s="44"/>
      <c r="QT56" s="44"/>
      <c r="QU56" s="44"/>
      <c r="QV56" s="44"/>
      <c r="QW56" s="44"/>
      <c r="QX56" s="44"/>
      <c r="QY56" s="44"/>
      <c r="QZ56" s="44"/>
      <c r="RA56" s="44"/>
      <c r="RB56" s="44"/>
      <c r="RC56" s="44"/>
      <c r="RD56" s="44"/>
      <c r="RE56" s="44"/>
      <c r="RF56" s="44"/>
      <c r="RG56" s="44"/>
      <c r="RH56" s="44"/>
    </row>
    <row r="57" customFormat="false" ht="15.75" hidden="false" customHeight="true" outlineLevel="0" collapsed="false">
      <c r="A57" s="44"/>
      <c r="B57" s="320" t="s">
        <v>287</v>
      </c>
      <c r="C57" s="44"/>
      <c r="D57" s="215"/>
      <c r="E57" s="215"/>
      <c r="F57" s="215"/>
      <c r="G57" s="215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4"/>
      <c r="MI57" s="44"/>
      <c r="MJ57" s="44"/>
      <c r="MK57" s="44"/>
      <c r="ML57" s="44"/>
      <c r="MM57" s="44"/>
      <c r="MN57" s="44"/>
      <c r="MO57" s="44"/>
      <c r="MP57" s="44"/>
      <c r="MQ57" s="44"/>
      <c r="MR57" s="44"/>
      <c r="MS57" s="44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  <c r="NL57" s="44"/>
      <c r="NM57" s="44"/>
      <c r="NN57" s="44"/>
      <c r="NO57" s="44"/>
      <c r="NP57" s="44"/>
      <c r="NQ57" s="44"/>
      <c r="NR57" s="44"/>
      <c r="NS57" s="44"/>
      <c r="NT57" s="44"/>
      <c r="NU57" s="44"/>
      <c r="NV57" s="44"/>
      <c r="NW57" s="44"/>
      <c r="NX57" s="44"/>
      <c r="NY57" s="44"/>
      <c r="NZ57" s="44"/>
      <c r="OA57" s="44"/>
      <c r="OB57" s="44"/>
      <c r="OC57" s="44"/>
      <c r="OD57" s="44"/>
      <c r="OE57" s="44"/>
      <c r="OF57" s="44"/>
      <c r="OG57" s="44"/>
      <c r="OH57" s="44"/>
      <c r="OI57" s="44"/>
      <c r="OJ57" s="44"/>
      <c r="OK57" s="44"/>
      <c r="OL57" s="44"/>
      <c r="OM57" s="44"/>
      <c r="ON57" s="44"/>
      <c r="OO57" s="44"/>
      <c r="OP57" s="44"/>
      <c r="OQ57" s="44"/>
      <c r="OR57" s="44"/>
      <c r="OS57" s="44"/>
      <c r="OT57" s="44"/>
      <c r="OU57" s="44"/>
      <c r="OV57" s="44"/>
      <c r="OW57" s="44"/>
      <c r="OX57" s="44"/>
      <c r="OY57" s="44"/>
      <c r="OZ57" s="44"/>
      <c r="PA57" s="44"/>
      <c r="PB57" s="44"/>
      <c r="PC57" s="44"/>
      <c r="PD57" s="44"/>
      <c r="PE57" s="44"/>
      <c r="PF57" s="44"/>
      <c r="PG57" s="44"/>
      <c r="PH57" s="44"/>
      <c r="PI57" s="44"/>
      <c r="PJ57" s="44"/>
      <c r="PK57" s="44"/>
      <c r="PL57" s="44"/>
      <c r="PM57" s="44"/>
      <c r="PN57" s="44"/>
      <c r="PO57" s="44"/>
      <c r="PP57" s="44"/>
      <c r="PQ57" s="44"/>
      <c r="PR57" s="44"/>
      <c r="PS57" s="44"/>
      <c r="PT57" s="44"/>
      <c r="PU57" s="44"/>
      <c r="PV57" s="44"/>
      <c r="PW57" s="44"/>
      <c r="PX57" s="44"/>
      <c r="PY57" s="44"/>
      <c r="PZ57" s="44"/>
      <c r="QA57" s="44"/>
      <c r="QB57" s="44"/>
      <c r="QC57" s="44"/>
      <c r="QD57" s="44"/>
      <c r="QE57" s="44"/>
      <c r="QF57" s="44"/>
      <c r="QG57" s="44"/>
      <c r="QH57" s="44"/>
      <c r="QI57" s="44"/>
      <c r="QJ57" s="44"/>
      <c r="QK57" s="44"/>
      <c r="QL57" s="44"/>
      <c r="QM57" s="44"/>
      <c r="QN57" s="44"/>
      <c r="QO57" s="44"/>
      <c r="QP57" s="44"/>
      <c r="QQ57" s="44"/>
      <c r="QR57" s="44"/>
      <c r="QS57" s="44"/>
      <c r="QT57" s="44"/>
      <c r="QU57" s="44"/>
      <c r="QV57" s="44"/>
      <c r="QW57" s="44"/>
      <c r="QX57" s="44"/>
      <c r="QY57" s="44"/>
      <c r="QZ57" s="44"/>
      <c r="RA57" s="44"/>
      <c r="RB57" s="44"/>
      <c r="RC57" s="44"/>
      <c r="RD57" s="44"/>
      <c r="RE57" s="44"/>
      <c r="RF57" s="44"/>
      <c r="RG57" s="44"/>
      <c r="RH57" s="44"/>
    </row>
    <row r="58" customFormat="false" ht="15.75" hidden="false" customHeight="true" outlineLevel="0" collapsed="false">
      <c r="A58" s="44"/>
      <c r="B58" s="321" t="s">
        <v>288</v>
      </c>
      <c r="C58" s="44"/>
      <c r="D58" s="215"/>
      <c r="E58" s="215"/>
      <c r="F58" s="215"/>
      <c r="G58" s="215"/>
      <c r="H58" s="221"/>
      <c r="I58" s="221" t="n">
        <v>52</v>
      </c>
      <c r="J58" s="221" t="n">
        <f aca="false">I58</f>
        <v>52</v>
      </c>
      <c r="K58" s="221" t="n">
        <f aca="false">J58</f>
        <v>52</v>
      </c>
      <c r="L58" s="221" t="n">
        <f aca="false">K58</f>
        <v>52</v>
      </c>
      <c r="M58" s="221" t="n">
        <f aca="false">L58</f>
        <v>52</v>
      </c>
      <c r="N58" s="221" t="n">
        <f aca="false">M58</f>
        <v>52</v>
      </c>
      <c r="O58" s="221" t="n">
        <f aca="false">N58</f>
        <v>52</v>
      </c>
      <c r="P58" s="221" t="n">
        <f aca="false">O58</f>
        <v>52</v>
      </c>
      <c r="Q58" s="221" t="n">
        <f aca="false">P58</f>
        <v>52</v>
      </c>
      <c r="R58" s="221" t="n">
        <f aca="false">Q58</f>
        <v>52</v>
      </c>
      <c r="S58" s="221" t="n">
        <f aca="false">R58</f>
        <v>52</v>
      </c>
      <c r="T58" s="221" t="n">
        <f aca="false">S58</f>
        <v>52</v>
      </c>
      <c r="U58" s="221" t="n">
        <f aca="false">T58</f>
        <v>52</v>
      </c>
      <c r="V58" s="221" t="n">
        <f aca="false">U58</f>
        <v>52</v>
      </c>
      <c r="W58" s="221" t="n">
        <f aca="false">V58</f>
        <v>52</v>
      </c>
      <c r="X58" s="221" t="n">
        <f aca="false">W58</f>
        <v>52</v>
      </c>
      <c r="Y58" s="221" t="n">
        <f aca="false">X58</f>
        <v>52</v>
      </c>
      <c r="Z58" s="221" t="n">
        <f aca="false">Y58</f>
        <v>52</v>
      </c>
      <c r="AA58" s="221" t="n">
        <f aca="false">Z58</f>
        <v>52</v>
      </c>
      <c r="AB58" s="221" t="n">
        <f aca="false">AA58</f>
        <v>52</v>
      </c>
      <c r="AC58" s="221" t="n">
        <f aca="false">AB58</f>
        <v>52</v>
      </c>
      <c r="AD58" s="221" t="n">
        <f aca="false">AC58</f>
        <v>52</v>
      </c>
      <c r="AE58" s="221" t="n">
        <f aca="false">AD58</f>
        <v>52</v>
      </c>
      <c r="AF58" s="221" t="n">
        <f aca="false">AE58</f>
        <v>52</v>
      </c>
      <c r="AG58" s="221" t="n">
        <f aca="false">AF58</f>
        <v>52</v>
      </c>
      <c r="AH58" s="221" t="n">
        <f aca="false">AG58</f>
        <v>52</v>
      </c>
      <c r="AI58" s="221" t="n">
        <f aca="false">AH58</f>
        <v>52</v>
      </c>
      <c r="AJ58" s="221" t="n">
        <f aca="false">AI58</f>
        <v>52</v>
      </c>
      <c r="AK58" s="221" t="n">
        <f aca="false">AJ58</f>
        <v>52</v>
      </c>
      <c r="AL58" s="221" t="n">
        <f aca="false">AK58</f>
        <v>52</v>
      </c>
      <c r="AM58" s="221" t="n">
        <f aca="false">AL58</f>
        <v>52</v>
      </c>
      <c r="AN58" s="221" t="n">
        <f aca="false">AM58</f>
        <v>52</v>
      </c>
      <c r="AO58" s="221" t="n">
        <f aca="false">AN58</f>
        <v>52</v>
      </c>
      <c r="AP58" s="221" t="n">
        <f aca="false">AO58</f>
        <v>52</v>
      </c>
      <c r="AQ58" s="221" t="n">
        <f aca="false">AP58</f>
        <v>52</v>
      </c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4"/>
      <c r="KE58" s="44"/>
      <c r="KF58" s="44"/>
      <c r="KG58" s="44"/>
      <c r="KH58" s="44"/>
      <c r="KI58" s="44"/>
      <c r="KJ58" s="44"/>
      <c r="KK58" s="44"/>
      <c r="KL58" s="44"/>
      <c r="KM58" s="44"/>
      <c r="KN58" s="44"/>
      <c r="KO58" s="44"/>
      <c r="KP58" s="44"/>
      <c r="KQ58" s="44"/>
      <c r="KR58" s="44"/>
      <c r="KS58" s="44"/>
      <c r="KT58" s="44"/>
      <c r="KU58" s="44"/>
      <c r="KV58" s="44"/>
      <c r="KW58" s="44"/>
      <c r="KX58" s="44"/>
      <c r="KY58" s="44"/>
      <c r="KZ58" s="44"/>
      <c r="LA58" s="44"/>
      <c r="LB58" s="44"/>
      <c r="LC58" s="44"/>
      <c r="LD58" s="44"/>
      <c r="LE58" s="44"/>
      <c r="LF58" s="44"/>
      <c r="LG58" s="44"/>
      <c r="LH58" s="44"/>
      <c r="LI58" s="44"/>
      <c r="LJ58" s="44"/>
      <c r="LK58" s="44"/>
      <c r="LL58" s="44"/>
      <c r="LM58" s="44"/>
      <c r="LN58" s="44"/>
      <c r="LO58" s="44"/>
      <c r="LP58" s="44"/>
      <c r="LQ58" s="44"/>
      <c r="LR58" s="44"/>
      <c r="LS58" s="44"/>
      <c r="LT58" s="44"/>
      <c r="LU58" s="44"/>
      <c r="LV58" s="44"/>
      <c r="LW58" s="44"/>
      <c r="LX58" s="44"/>
      <c r="LY58" s="44"/>
      <c r="LZ58" s="44"/>
      <c r="MA58" s="44"/>
      <c r="MB58" s="44"/>
      <c r="MC58" s="44"/>
      <c r="MD58" s="44"/>
      <c r="ME58" s="44"/>
      <c r="MF58" s="44"/>
      <c r="MG58" s="44"/>
      <c r="MH58" s="44"/>
      <c r="MI58" s="44"/>
      <c r="MJ58" s="44"/>
      <c r="MK58" s="44"/>
      <c r="ML58" s="44"/>
      <c r="MM58" s="44"/>
      <c r="MN58" s="44"/>
      <c r="MO58" s="44"/>
      <c r="MP58" s="44"/>
      <c r="MQ58" s="44"/>
      <c r="MR58" s="44"/>
      <c r="MS58" s="44"/>
      <c r="MT58" s="44"/>
      <c r="MU58" s="44"/>
      <c r="MV58" s="44"/>
      <c r="MW58" s="44"/>
      <c r="MX58" s="44"/>
      <c r="MY58" s="44"/>
      <c r="MZ58" s="44"/>
      <c r="NA58" s="44"/>
      <c r="NB58" s="44"/>
      <c r="NC58" s="44"/>
      <c r="ND58" s="44"/>
      <c r="NE58" s="44"/>
      <c r="NF58" s="44"/>
      <c r="NG58" s="44"/>
      <c r="NH58" s="44"/>
      <c r="NI58" s="44"/>
      <c r="NJ58" s="44"/>
      <c r="NK58" s="44"/>
      <c r="NL58" s="44"/>
      <c r="NM58" s="44"/>
      <c r="NN58" s="44"/>
      <c r="NO58" s="44"/>
      <c r="NP58" s="44"/>
      <c r="NQ58" s="44"/>
      <c r="NR58" s="44"/>
      <c r="NS58" s="44"/>
      <c r="NT58" s="44"/>
      <c r="NU58" s="44"/>
      <c r="NV58" s="44"/>
      <c r="NW58" s="44"/>
      <c r="NX58" s="44"/>
      <c r="NY58" s="44"/>
      <c r="NZ58" s="44"/>
      <c r="OA58" s="44"/>
      <c r="OB58" s="44"/>
      <c r="OC58" s="44"/>
      <c r="OD58" s="44"/>
      <c r="OE58" s="44"/>
      <c r="OF58" s="44"/>
      <c r="OG58" s="44"/>
      <c r="OH58" s="44"/>
      <c r="OI58" s="44"/>
      <c r="OJ58" s="44"/>
      <c r="OK58" s="44"/>
      <c r="OL58" s="44"/>
      <c r="OM58" s="44"/>
      <c r="ON58" s="44"/>
      <c r="OO58" s="44"/>
      <c r="OP58" s="44"/>
      <c r="OQ58" s="44"/>
      <c r="OR58" s="44"/>
      <c r="OS58" s="44"/>
      <c r="OT58" s="44"/>
      <c r="OU58" s="44"/>
      <c r="OV58" s="44"/>
      <c r="OW58" s="44"/>
      <c r="OX58" s="44"/>
      <c r="OY58" s="44"/>
      <c r="OZ58" s="44"/>
      <c r="PA58" s="44"/>
      <c r="PB58" s="44"/>
      <c r="PC58" s="44"/>
      <c r="PD58" s="44"/>
      <c r="PE58" s="44"/>
      <c r="PF58" s="44"/>
      <c r="PG58" s="44"/>
      <c r="PH58" s="44"/>
      <c r="PI58" s="44"/>
      <c r="PJ58" s="44"/>
      <c r="PK58" s="44"/>
      <c r="PL58" s="44"/>
      <c r="PM58" s="44"/>
      <c r="PN58" s="44"/>
      <c r="PO58" s="44"/>
      <c r="PP58" s="44"/>
      <c r="PQ58" s="44"/>
      <c r="PR58" s="44"/>
      <c r="PS58" s="44"/>
      <c r="PT58" s="44"/>
      <c r="PU58" s="44"/>
      <c r="PV58" s="44"/>
      <c r="PW58" s="44"/>
      <c r="PX58" s="44"/>
      <c r="PY58" s="44"/>
      <c r="PZ58" s="44"/>
      <c r="QA58" s="44"/>
      <c r="QB58" s="44"/>
      <c r="QC58" s="44"/>
      <c r="QD58" s="44"/>
      <c r="QE58" s="44"/>
      <c r="QF58" s="44"/>
      <c r="QG58" s="44"/>
      <c r="QH58" s="44"/>
      <c r="QI58" s="44"/>
      <c r="QJ58" s="44"/>
      <c r="QK58" s="44"/>
      <c r="QL58" s="44"/>
      <c r="QM58" s="44"/>
      <c r="QN58" s="44"/>
      <c r="QO58" s="44"/>
      <c r="QP58" s="44"/>
      <c r="QQ58" s="44"/>
      <c r="QR58" s="44"/>
      <c r="QS58" s="44"/>
      <c r="QT58" s="44"/>
      <c r="QU58" s="44"/>
      <c r="QV58" s="44"/>
      <c r="QW58" s="44"/>
      <c r="QX58" s="44"/>
      <c r="QY58" s="44"/>
      <c r="QZ58" s="44"/>
      <c r="RA58" s="44"/>
      <c r="RB58" s="44"/>
      <c r="RC58" s="44"/>
      <c r="RD58" s="44"/>
      <c r="RE58" s="44"/>
      <c r="RF58" s="44"/>
      <c r="RG58" s="44"/>
      <c r="RH58" s="44"/>
    </row>
    <row r="59" customFormat="false" ht="15.75" hidden="false" customHeight="true" outlineLevel="0" collapsed="false">
      <c r="A59" s="44"/>
      <c r="B59" s="321" t="s">
        <v>279</v>
      </c>
      <c r="C59" s="44"/>
      <c r="D59" s="215" t="n">
        <f aca="false">SUM(H59:AQ59)</f>
        <v>425429333.2796</v>
      </c>
      <c r="E59" s="215"/>
      <c r="F59" s="215"/>
      <c r="G59" s="215"/>
      <c r="H59" s="64" t="n">
        <f aca="false">+H60*H58</f>
        <v>0</v>
      </c>
      <c r="I59" s="64" t="n">
        <f aca="false">+I60*I58</f>
        <v>6545066.6684</v>
      </c>
      <c r="J59" s="64" t="n">
        <f aca="false">+J60*J58</f>
        <v>0</v>
      </c>
      <c r="K59" s="64" t="n">
        <f aca="false">+K60*K58</f>
        <v>0</v>
      </c>
      <c r="L59" s="64" t="n">
        <f aca="false">+L60*L58</f>
        <v>13090133.3316</v>
      </c>
      <c r="M59" s="64" t="n">
        <f aca="false">L59</f>
        <v>13090133.3316</v>
      </c>
      <c r="N59" s="64" t="n">
        <f aca="false">M59</f>
        <v>13090133.3316</v>
      </c>
      <c r="O59" s="64" t="n">
        <f aca="false">N59</f>
        <v>13090133.3316</v>
      </c>
      <c r="P59" s="64" t="n">
        <f aca="false">O59</f>
        <v>13090133.3316</v>
      </c>
      <c r="Q59" s="64" t="n">
        <f aca="false">P59</f>
        <v>13090133.3316</v>
      </c>
      <c r="R59" s="64" t="n">
        <f aca="false">Q59</f>
        <v>13090133.3316</v>
      </c>
      <c r="S59" s="64" t="n">
        <f aca="false">R59</f>
        <v>13090133.3316</v>
      </c>
      <c r="T59" s="64" t="n">
        <f aca="false">S59</f>
        <v>13090133.3316</v>
      </c>
      <c r="U59" s="64" t="n">
        <f aca="false">T59</f>
        <v>13090133.3316</v>
      </c>
      <c r="V59" s="64" t="n">
        <f aca="false">U59</f>
        <v>13090133.3316</v>
      </c>
      <c r="W59" s="64" t="n">
        <f aca="false">V59</f>
        <v>13090133.3316</v>
      </c>
      <c r="X59" s="64" t="n">
        <f aca="false">W59</f>
        <v>13090133.3316</v>
      </c>
      <c r="Y59" s="64" t="n">
        <f aca="false">X59</f>
        <v>13090133.3316</v>
      </c>
      <c r="Z59" s="64" t="n">
        <f aca="false">Y59</f>
        <v>13090133.3316</v>
      </c>
      <c r="AA59" s="64" t="n">
        <f aca="false">Z59</f>
        <v>13090133.3316</v>
      </c>
      <c r="AB59" s="64" t="n">
        <f aca="false">AA59</f>
        <v>13090133.3316</v>
      </c>
      <c r="AC59" s="64" t="n">
        <f aca="false">AB59</f>
        <v>13090133.3316</v>
      </c>
      <c r="AD59" s="64" t="n">
        <f aca="false">AC59</f>
        <v>13090133.3316</v>
      </c>
      <c r="AE59" s="64" t="n">
        <f aca="false">AD59</f>
        <v>13090133.3316</v>
      </c>
      <c r="AF59" s="64" t="n">
        <f aca="false">AE59</f>
        <v>13090133.3316</v>
      </c>
      <c r="AG59" s="64" t="n">
        <f aca="false">AF59</f>
        <v>13090133.3316</v>
      </c>
      <c r="AH59" s="64" t="n">
        <f aca="false">AG59</f>
        <v>13090133.3316</v>
      </c>
      <c r="AI59" s="64" t="n">
        <f aca="false">AH59</f>
        <v>13090133.3316</v>
      </c>
      <c r="AJ59" s="64" t="n">
        <f aca="false">AI59</f>
        <v>13090133.3316</v>
      </c>
      <c r="AK59" s="64" t="n">
        <f aca="false">AJ59</f>
        <v>13090133.3316</v>
      </c>
      <c r="AL59" s="64" t="n">
        <f aca="false">AK59</f>
        <v>13090133.3316</v>
      </c>
      <c r="AM59" s="64" t="n">
        <f aca="false">AL59</f>
        <v>13090133.3316</v>
      </c>
      <c r="AN59" s="64" t="n">
        <f aca="false">AM59</f>
        <v>13090133.3316</v>
      </c>
      <c r="AO59" s="64" t="n">
        <f aca="false">AN59</f>
        <v>13090133.3316</v>
      </c>
      <c r="AP59" s="64" t="n">
        <f aca="false">AO59</f>
        <v>13090133.3316</v>
      </c>
      <c r="AQ59" s="64" t="n">
        <f aca="false">AP59</f>
        <v>13090133.3316</v>
      </c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4"/>
      <c r="KE59" s="44"/>
      <c r="KF59" s="44"/>
      <c r="KG59" s="44"/>
      <c r="KH59" s="44"/>
      <c r="KI59" s="44"/>
      <c r="KJ59" s="44"/>
      <c r="KK59" s="44"/>
      <c r="KL59" s="44"/>
      <c r="KM59" s="44"/>
      <c r="KN59" s="44"/>
      <c r="KO59" s="44"/>
      <c r="KP59" s="44"/>
      <c r="KQ59" s="44"/>
      <c r="KR59" s="44"/>
      <c r="KS59" s="44"/>
      <c r="KT59" s="44"/>
      <c r="KU59" s="44"/>
      <c r="KV59" s="44"/>
      <c r="KW59" s="44"/>
      <c r="KX59" s="44"/>
      <c r="KY59" s="44"/>
      <c r="KZ59" s="44"/>
      <c r="LA59" s="44"/>
      <c r="LB59" s="44"/>
      <c r="LC59" s="44"/>
      <c r="LD59" s="44"/>
      <c r="LE59" s="44"/>
      <c r="LF59" s="44"/>
      <c r="LG59" s="44"/>
      <c r="LH59" s="44"/>
      <c r="LI59" s="44"/>
      <c r="LJ59" s="44"/>
      <c r="LK59" s="44"/>
      <c r="LL59" s="44"/>
      <c r="LM59" s="44"/>
      <c r="LN59" s="44"/>
      <c r="LO59" s="44"/>
      <c r="LP59" s="44"/>
      <c r="LQ59" s="44"/>
      <c r="LR59" s="44"/>
      <c r="LS59" s="44"/>
      <c r="LT59" s="44"/>
      <c r="LU59" s="44"/>
      <c r="LV59" s="44"/>
      <c r="LW59" s="44"/>
      <c r="LX59" s="44"/>
      <c r="LY59" s="44"/>
      <c r="LZ59" s="44"/>
      <c r="MA59" s="44"/>
      <c r="MB59" s="44"/>
      <c r="MC59" s="44"/>
      <c r="MD59" s="44"/>
      <c r="ME59" s="44"/>
      <c r="MF59" s="44"/>
      <c r="MG59" s="44"/>
      <c r="MH59" s="44"/>
      <c r="MI59" s="44"/>
      <c r="MJ59" s="44"/>
      <c r="MK59" s="44"/>
      <c r="ML59" s="44"/>
      <c r="MM59" s="44"/>
      <c r="MN59" s="44"/>
      <c r="MO59" s="44"/>
      <c r="MP59" s="44"/>
      <c r="MQ59" s="44"/>
      <c r="MR59" s="44"/>
      <c r="MS59" s="44"/>
      <c r="MT59" s="44"/>
      <c r="MU59" s="44"/>
      <c r="MV59" s="44"/>
      <c r="MW59" s="44"/>
      <c r="MX59" s="44"/>
      <c r="MY59" s="44"/>
      <c r="MZ59" s="44"/>
      <c r="NA59" s="44"/>
      <c r="NB59" s="44"/>
      <c r="NC59" s="44"/>
      <c r="ND59" s="44"/>
      <c r="NE59" s="44"/>
      <c r="NF59" s="44"/>
      <c r="NG59" s="44"/>
      <c r="NH59" s="44"/>
      <c r="NI59" s="44"/>
      <c r="NJ59" s="44"/>
      <c r="NK59" s="44"/>
      <c r="NL59" s="44"/>
      <c r="NM59" s="44"/>
      <c r="NN59" s="44"/>
      <c r="NO59" s="44"/>
      <c r="NP59" s="44"/>
      <c r="NQ59" s="44"/>
      <c r="NR59" s="44"/>
      <c r="NS59" s="44"/>
      <c r="NT59" s="44"/>
      <c r="NU59" s="44"/>
      <c r="NV59" s="44"/>
      <c r="NW59" s="44"/>
      <c r="NX59" s="44"/>
      <c r="NY59" s="44"/>
      <c r="NZ59" s="44"/>
      <c r="OA59" s="44"/>
      <c r="OB59" s="44"/>
      <c r="OC59" s="44"/>
      <c r="OD59" s="44"/>
      <c r="OE59" s="44"/>
      <c r="OF59" s="44"/>
      <c r="OG59" s="44"/>
      <c r="OH59" s="44"/>
      <c r="OI59" s="44"/>
      <c r="OJ59" s="44"/>
      <c r="OK59" s="44"/>
      <c r="OL59" s="44"/>
      <c r="OM59" s="44"/>
      <c r="ON59" s="44"/>
      <c r="OO59" s="44"/>
      <c r="OP59" s="44"/>
      <c r="OQ59" s="44"/>
      <c r="OR59" s="44"/>
      <c r="OS59" s="44"/>
      <c r="OT59" s="44"/>
      <c r="OU59" s="44"/>
      <c r="OV59" s="44"/>
      <c r="OW59" s="44"/>
      <c r="OX59" s="44"/>
      <c r="OY59" s="44"/>
      <c r="OZ59" s="44"/>
      <c r="PA59" s="44"/>
      <c r="PB59" s="44"/>
      <c r="PC59" s="44"/>
      <c r="PD59" s="44"/>
      <c r="PE59" s="44"/>
      <c r="PF59" s="44"/>
      <c r="PG59" s="44"/>
      <c r="PH59" s="44"/>
      <c r="PI59" s="44"/>
      <c r="PJ59" s="44"/>
      <c r="PK59" s="44"/>
      <c r="PL59" s="44"/>
      <c r="PM59" s="44"/>
      <c r="PN59" s="44"/>
      <c r="PO59" s="44"/>
      <c r="PP59" s="44"/>
      <c r="PQ59" s="44"/>
      <c r="PR59" s="44"/>
      <c r="PS59" s="44"/>
      <c r="PT59" s="44"/>
      <c r="PU59" s="44"/>
      <c r="PV59" s="44"/>
      <c r="PW59" s="44"/>
      <c r="PX59" s="44"/>
      <c r="PY59" s="44"/>
      <c r="PZ59" s="44"/>
      <c r="QA59" s="44"/>
      <c r="QB59" s="44"/>
      <c r="QC59" s="44"/>
      <c r="QD59" s="44"/>
      <c r="QE59" s="44"/>
      <c r="QF59" s="44"/>
      <c r="QG59" s="44"/>
      <c r="QH59" s="44"/>
      <c r="QI59" s="44"/>
      <c r="QJ59" s="44"/>
      <c r="QK59" s="44"/>
      <c r="QL59" s="44"/>
      <c r="QM59" s="44"/>
      <c r="QN59" s="44"/>
      <c r="QO59" s="44"/>
      <c r="QP59" s="44"/>
      <c r="QQ59" s="44"/>
      <c r="QR59" s="44"/>
      <c r="QS59" s="44"/>
      <c r="QT59" s="44"/>
      <c r="QU59" s="44"/>
      <c r="QV59" s="44"/>
      <c r="QW59" s="44"/>
      <c r="QX59" s="44"/>
      <c r="QY59" s="44"/>
      <c r="QZ59" s="44"/>
      <c r="RA59" s="44"/>
      <c r="RB59" s="44"/>
      <c r="RC59" s="44"/>
      <c r="RD59" s="44"/>
      <c r="RE59" s="44"/>
      <c r="RF59" s="44"/>
      <c r="RG59" s="44"/>
      <c r="RH59" s="44"/>
    </row>
    <row r="60" customFormat="false" ht="15.75" hidden="false" customHeight="true" outlineLevel="0" collapsed="false">
      <c r="A60" s="44"/>
      <c r="B60" s="321" t="s">
        <v>280</v>
      </c>
      <c r="C60" s="44"/>
      <c r="D60" s="215" t="n">
        <f aca="false">SUM(H60:AQ60)</f>
        <v>8181333.3323</v>
      </c>
      <c r="E60" s="215"/>
      <c r="F60" s="215"/>
      <c r="G60" s="215"/>
      <c r="H60" s="221"/>
      <c r="I60" s="322" t="n">
        <f aca="false">6400*(I28+I33)+6400/3*I38</f>
        <v>125866.6667</v>
      </c>
      <c r="J60" s="322" t="n">
        <f aca="false">3000*(J28+J33+J38)</f>
        <v>0</v>
      </c>
      <c r="K60" s="322" t="n">
        <f aca="false">3000*(K28+K33+K38)</f>
        <v>0</v>
      </c>
      <c r="L60" s="322" t="n">
        <f aca="false">6400*(L28+L33)+6400/3*L38</f>
        <v>251733.3333</v>
      </c>
      <c r="M60" s="322" t="n">
        <f aca="false">L60</f>
        <v>251733.3333</v>
      </c>
      <c r="N60" s="322" t="n">
        <f aca="false">M60</f>
        <v>251733.3333</v>
      </c>
      <c r="O60" s="322" t="n">
        <f aca="false">N60</f>
        <v>251733.3333</v>
      </c>
      <c r="P60" s="322" t="n">
        <f aca="false">O60</f>
        <v>251733.3333</v>
      </c>
      <c r="Q60" s="322" t="n">
        <f aca="false">P60</f>
        <v>251733.3333</v>
      </c>
      <c r="R60" s="322" t="n">
        <f aca="false">Q60</f>
        <v>251733.3333</v>
      </c>
      <c r="S60" s="322" t="n">
        <f aca="false">R60</f>
        <v>251733.3333</v>
      </c>
      <c r="T60" s="322" t="n">
        <f aca="false">S60</f>
        <v>251733.3333</v>
      </c>
      <c r="U60" s="322" t="n">
        <f aca="false">T60</f>
        <v>251733.3333</v>
      </c>
      <c r="V60" s="322" t="n">
        <f aca="false">U60</f>
        <v>251733.3333</v>
      </c>
      <c r="W60" s="322" t="n">
        <f aca="false">V60</f>
        <v>251733.3333</v>
      </c>
      <c r="X60" s="322" t="n">
        <f aca="false">W60</f>
        <v>251733.3333</v>
      </c>
      <c r="Y60" s="322" t="n">
        <f aca="false">X60</f>
        <v>251733.3333</v>
      </c>
      <c r="Z60" s="322" t="n">
        <f aca="false">Y60</f>
        <v>251733.3333</v>
      </c>
      <c r="AA60" s="322" t="n">
        <f aca="false">Z60</f>
        <v>251733.3333</v>
      </c>
      <c r="AB60" s="322" t="n">
        <f aca="false">AA60</f>
        <v>251733.3333</v>
      </c>
      <c r="AC60" s="322" t="n">
        <f aca="false">AB60</f>
        <v>251733.3333</v>
      </c>
      <c r="AD60" s="322" t="n">
        <f aca="false">AC60</f>
        <v>251733.3333</v>
      </c>
      <c r="AE60" s="322" t="n">
        <f aca="false">AD60</f>
        <v>251733.3333</v>
      </c>
      <c r="AF60" s="322" t="n">
        <f aca="false">AE60</f>
        <v>251733.3333</v>
      </c>
      <c r="AG60" s="322" t="n">
        <f aca="false">AF60</f>
        <v>251733.3333</v>
      </c>
      <c r="AH60" s="322" t="n">
        <f aca="false">AG60</f>
        <v>251733.3333</v>
      </c>
      <c r="AI60" s="322" t="n">
        <f aca="false">AH60</f>
        <v>251733.3333</v>
      </c>
      <c r="AJ60" s="322" t="n">
        <f aca="false">AI60</f>
        <v>251733.3333</v>
      </c>
      <c r="AK60" s="322" t="n">
        <f aca="false">AJ60</f>
        <v>251733.3333</v>
      </c>
      <c r="AL60" s="322" t="n">
        <f aca="false">AK60</f>
        <v>251733.3333</v>
      </c>
      <c r="AM60" s="322" t="n">
        <f aca="false">AL60</f>
        <v>251733.3333</v>
      </c>
      <c r="AN60" s="322" t="n">
        <f aca="false">AM60</f>
        <v>251733.3333</v>
      </c>
      <c r="AO60" s="322" t="n">
        <f aca="false">AN60</f>
        <v>251733.3333</v>
      </c>
      <c r="AP60" s="322" t="n">
        <f aca="false">AO60</f>
        <v>251733.3333</v>
      </c>
      <c r="AQ60" s="322" t="n">
        <f aca="false">AP60</f>
        <v>251733.3333</v>
      </c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4"/>
      <c r="KA60" s="44"/>
      <c r="KB60" s="44"/>
      <c r="KC60" s="44"/>
      <c r="KD60" s="44"/>
      <c r="KE60" s="44"/>
      <c r="KF60" s="44"/>
      <c r="KG60" s="44"/>
      <c r="KH60" s="44"/>
      <c r="KI60" s="44"/>
      <c r="KJ60" s="44"/>
      <c r="KK60" s="44"/>
      <c r="KL60" s="44"/>
      <c r="KM60" s="44"/>
      <c r="KN60" s="44"/>
      <c r="KO60" s="44"/>
      <c r="KP60" s="44"/>
      <c r="KQ60" s="44"/>
      <c r="KR60" s="44"/>
      <c r="KS60" s="44"/>
      <c r="KT60" s="44"/>
      <c r="KU60" s="44"/>
      <c r="KV60" s="44"/>
      <c r="KW60" s="44"/>
      <c r="KX60" s="44"/>
      <c r="KY60" s="44"/>
      <c r="KZ60" s="44"/>
      <c r="LA60" s="44"/>
      <c r="LB60" s="44"/>
      <c r="LC60" s="44"/>
      <c r="LD60" s="44"/>
      <c r="LE60" s="44"/>
      <c r="LF60" s="44"/>
      <c r="LG60" s="44"/>
      <c r="LH60" s="44"/>
      <c r="LI60" s="44"/>
      <c r="LJ60" s="44"/>
      <c r="LK60" s="44"/>
      <c r="LL60" s="44"/>
      <c r="LM60" s="44"/>
      <c r="LN60" s="44"/>
      <c r="LO60" s="44"/>
      <c r="LP60" s="44"/>
      <c r="LQ60" s="44"/>
      <c r="LR60" s="44"/>
      <c r="LS60" s="44"/>
      <c r="LT60" s="44"/>
      <c r="LU60" s="44"/>
      <c r="LV60" s="44"/>
      <c r="LW60" s="44"/>
      <c r="LX60" s="44"/>
      <c r="LY60" s="44"/>
      <c r="LZ60" s="44"/>
      <c r="MA60" s="44"/>
      <c r="MB60" s="44"/>
      <c r="MC60" s="44"/>
      <c r="MD60" s="44"/>
      <c r="ME60" s="44"/>
      <c r="MF60" s="44"/>
      <c r="MG60" s="44"/>
      <c r="MH60" s="44"/>
      <c r="MI60" s="44"/>
      <c r="MJ60" s="44"/>
      <c r="MK60" s="44"/>
      <c r="ML60" s="44"/>
      <c r="MM60" s="44"/>
      <c r="MN60" s="44"/>
      <c r="MO60" s="44"/>
      <c r="MP60" s="44"/>
      <c r="MQ60" s="44"/>
      <c r="MR60" s="44"/>
      <c r="MS60" s="44"/>
      <c r="MT60" s="44"/>
      <c r="MU60" s="44"/>
      <c r="MV60" s="44"/>
      <c r="MW60" s="44"/>
      <c r="MX60" s="44"/>
      <c r="MY60" s="44"/>
      <c r="MZ60" s="44"/>
      <c r="NA60" s="44"/>
      <c r="NB60" s="44"/>
      <c r="NC60" s="44"/>
      <c r="ND60" s="44"/>
      <c r="NE60" s="44"/>
      <c r="NF60" s="44"/>
      <c r="NG60" s="44"/>
      <c r="NH60" s="44"/>
      <c r="NI60" s="44"/>
      <c r="NJ60" s="44"/>
      <c r="NK60" s="44"/>
      <c r="NL60" s="44"/>
      <c r="NM60" s="44"/>
      <c r="NN60" s="44"/>
      <c r="NO60" s="44"/>
      <c r="NP60" s="44"/>
      <c r="NQ60" s="44"/>
      <c r="NR60" s="44"/>
      <c r="NS60" s="44"/>
      <c r="NT60" s="44"/>
      <c r="NU60" s="44"/>
      <c r="NV60" s="44"/>
      <c r="NW60" s="44"/>
      <c r="NX60" s="44"/>
      <c r="NY60" s="44"/>
      <c r="NZ60" s="44"/>
      <c r="OA60" s="44"/>
      <c r="OB60" s="44"/>
      <c r="OC60" s="44"/>
      <c r="OD60" s="44"/>
      <c r="OE60" s="44"/>
      <c r="OF60" s="44"/>
      <c r="OG60" s="44"/>
      <c r="OH60" s="44"/>
      <c r="OI60" s="44"/>
      <c r="OJ60" s="44"/>
      <c r="OK60" s="44"/>
      <c r="OL60" s="44"/>
      <c r="OM60" s="44"/>
      <c r="ON60" s="44"/>
      <c r="OO60" s="44"/>
      <c r="OP60" s="44"/>
      <c r="OQ60" s="44"/>
      <c r="OR60" s="44"/>
      <c r="OS60" s="44"/>
      <c r="OT60" s="44"/>
      <c r="OU60" s="44"/>
      <c r="OV60" s="44"/>
      <c r="OW60" s="44"/>
      <c r="OX60" s="44"/>
      <c r="OY60" s="44"/>
      <c r="OZ60" s="44"/>
      <c r="PA60" s="44"/>
      <c r="PB60" s="44"/>
      <c r="PC60" s="44"/>
      <c r="PD60" s="44"/>
      <c r="PE60" s="44"/>
      <c r="PF60" s="44"/>
      <c r="PG60" s="44"/>
      <c r="PH60" s="44"/>
      <c r="PI60" s="44"/>
      <c r="PJ60" s="44"/>
      <c r="PK60" s="44"/>
      <c r="PL60" s="44"/>
      <c r="PM60" s="44"/>
      <c r="PN60" s="44"/>
      <c r="PO60" s="44"/>
      <c r="PP60" s="44"/>
      <c r="PQ60" s="44"/>
      <c r="PR60" s="44"/>
      <c r="PS60" s="44"/>
      <c r="PT60" s="44"/>
      <c r="PU60" s="44"/>
      <c r="PV60" s="44"/>
      <c r="PW60" s="44"/>
      <c r="PX60" s="44"/>
      <c r="PY60" s="44"/>
      <c r="PZ60" s="44"/>
      <c r="QA60" s="44"/>
      <c r="QB60" s="44"/>
      <c r="QC60" s="44"/>
      <c r="QD60" s="44"/>
      <c r="QE60" s="44"/>
      <c r="QF60" s="44"/>
      <c r="QG60" s="44"/>
      <c r="QH60" s="44"/>
      <c r="QI60" s="44"/>
      <c r="QJ60" s="44"/>
      <c r="QK60" s="44"/>
      <c r="QL60" s="44"/>
      <c r="QM60" s="44"/>
      <c r="QN60" s="44"/>
      <c r="QO60" s="44"/>
      <c r="QP60" s="44"/>
      <c r="QQ60" s="44"/>
      <c r="QR60" s="44"/>
      <c r="QS60" s="44"/>
      <c r="QT60" s="44"/>
      <c r="QU60" s="44"/>
      <c r="QV60" s="44"/>
      <c r="QW60" s="44"/>
      <c r="QX60" s="44"/>
      <c r="QY60" s="44"/>
      <c r="QZ60" s="44"/>
      <c r="RA60" s="44"/>
      <c r="RB60" s="44"/>
      <c r="RC60" s="44"/>
      <c r="RD60" s="44"/>
      <c r="RE60" s="44"/>
      <c r="RF60" s="44"/>
      <c r="RG60" s="44"/>
      <c r="RH60" s="44"/>
    </row>
    <row r="61" customFormat="false" ht="15.75" hidden="false" customHeight="true" outlineLevel="0" collapsed="false">
      <c r="A61" s="44"/>
      <c r="B61" s="321"/>
      <c r="C61" s="44"/>
      <c r="D61" s="215"/>
      <c r="E61" s="215"/>
      <c r="F61" s="215"/>
      <c r="G61" s="215"/>
      <c r="H61" s="64"/>
      <c r="I61" s="64"/>
      <c r="J61" s="64"/>
      <c r="K61" s="326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4"/>
      <c r="KA61" s="44"/>
      <c r="KB61" s="44"/>
      <c r="KC61" s="44"/>
      <c r="KD61" s="44"/>
      <c r="KE61" s="44"/>
      <c r="KF61" s="44"/>
      <c r="KG61" s="44"/>
      <c r="KH61" s="44"/>
      <c r="KI61" s="44"/>
      <c r="KJ61" s="44"/>
      <c r="KK61" s="44"/>
      <c r="KL61" s="44"/>
      <c r="KM61" s="44"/>
      <c r="KN61" s="44"/>
      <c r="KO61" s="44"/>
      <c r="KP61" s="44"/>
      <c r="KQ61" s="44"/>
      <c r="KR61" s="44"/>
      <c r="KS61" s="44"/>
      <c r="KT61" s="44"/>
      <c r="KU61" s="44"/>
      <c r="KV61" s="44"/>
      <c r="KW61" s="44"/>
      <c r="KX61" s="44"/>
      <c r="KY61" s="44"/>
      <c r="KZ61" s="44"/>
      <c r="LA61" s="44"/>
      <c r="LB61" s="44"/>
      <c r="LC61" s="44"/>
      <c r="LD61" s="44"/>
      <c r="LE61" s="44"/>
      <c r="LF61" s="44"/>
      <c r="LG61" s="44"/>
      <c r="LH61" s="44"/>
      <c r="LI61" s="44"/>
      <c r="LJ61" s="44"/>
      <c r="LK61" s="44"/>
      <c r="LL61" s="44"/>
      <c r="LM61" s="44"/>
      <c r="LN61" s="44"/>
      <c r="LO61" s="44"/>
      <c r="LP61" s="44"/>
      <c r="LQ61" s="44"/>
      <c r="LR61" s="44"/>
      <c r="LS61" s="44"/>
      <c r="LT61" s="44"/>
      <c r="LU61" s="44"/>
      <c r="LV61" s="44"/>
      <c r="LW61" s="44"/>
      <c r="LX61" s="44"/>
      <c r="LY61" s="44"/>
      <c r="LZ61" s="44"/>
      <c r="MA61" s="44"/>
      <c r="MB61" s="44"/>
      <c r="MC61" s="44"/>
      <c r="MD61" s="44"/>
      <c r="ME61" s="44"/>
      <c r="MF61" s="44"/>
      <c r="MG61" s="44"/>
      <c r="MH61" s="44"/>
      <c r="MI61" s="44"/>
      <c r="MJ61" s="44"/>
      <c r="MK61" s="44"/>
      <c r="ML61" s="44"/>
      <c r="MM61" s="44"/>
      <c r="MN61" s="44"/>
      <c r="MO61" s="44"/>
      <c r="MP61" s="44"/>
      <c r="MQ61" s="44"/>
      <c r="MR61" s="44"/>
      <c r="MS61" s="44"/>
      <c r="MT61" s="44"/>
      <c r="MU61" s="44"/>
      <c r="MV61" s="44"/>
      <c r="MW61" s="44"/>
      <c r="MX61" s="44"/>
      <c r="MY61" s="44"/>
      <c r="MZ61" s="44"/>
      <c r="NA61" s="44"/>
      <c r="NB61" s="44"/>
      <c r="NC61" s="44"/>
      <c r="ND61" s="44"/>
      <c r="NE61" s="44"/>
      <c r="NF61" s="44"/>
      <c r="NG61" s="44"/>
      <c r="NH61" s="44"/>
      <c r="NI61" s="44"/>
      <c r="NJ61" s="44"/>
      <c r="NK61" s="44"/>
      <c r="NL61" s="44"/>
      <c r="NM61" s="44"/>
      <c r="NN61" s="44"/>
      <c r="NO61" s="44"/>
      <c r="NP61" s="44"/>
      <c r="NQ61" s="44"/>
      <c r="NR61" s="44"/>
      <c r="NS61" s="44"/>
      <c r="NT61" s="44"/>
      <c r="NU61" s="44"/>
      <c r="NV61" s="44"/>
      <c r="NW61" s="44"/>
      <c r="NX61" s="44"/>
      <c r="NY61" s="44"/>
      <c r="NZ61" s="44"/>
      <c r="OA61" s="44"/>
      <c r="OB61" s="44"/>
      <c r="OC61" s="44"/>
      <c r="OD61" s="44"/>
      <c r="OE61" s="44"/>
      <c r="OF61" s="44"/>
      <c r="OG61" s="44"/>
      <c r="OH61" s="44"/>
      <c r="OI61" s="44"/>
      <c r="OJ61" s="44"/>
      <c r="OK61" s="44"/>
      <c r="OL61" s="44"/>
      <c r="OM61" s="44"/>
      <c r="ON61" s="44"/>
      <c r="OO61" s="44"/>
      <c r="OP61" s="44"/>
      <c r="OQ61" s="44"/>
      <c r="OR61" s="44"/>
      <c r="OS61" s="44"/>
      <c r="OT61" s="44"/>
      <c r="OU61" s="44"/>
      <c r="OV61" s="44"/>
      <c r="OW61" s="44"/>
      <c r="OX61" s="44"/>
      <c r="OY61" s="44"/>
      <c r="OZ61" s="44"/>
      <c r="PA61" s="44"/>
      <c r="PB61" s="44"/>
      <c r="PC61" s="44"/>
      <c r="PD61" s="44"/>
      <c r="PE61" s="44"/>
      <c r="PF61" s="44"/>
      <c r="PG61" s="44"/>
      <c r="PH61" s="44"/>
      <c r="PI61" s="44"/>
      <c r="PJ61" s="44"/>
      <c r="PK61" s="44"/>
      <c r="PL61" s="44"/>
      <c r="PM61" s="44"/>
      <c r="PN61" s="44"/>
      <c r="PO61" s="44"/>
      <c r="PP61" s="44"/>
      <c r="PQ61" s="44"/>
      <c r="PR61" s="44"/>
      <c r="PS61" s="44"/>
      <c r="PT61" s="44"/>
      <c r="PU61" s="44"/>
      <c r="PV61" s="44"/>
      <c r="PW61" s="44"/>
      <c r="PX61" s="44"/>
      <c r="PY61" s="44"/>
      <c r="PZ61" s="44"/>
      <c r="QA61" s="44"/>
      <c r="QB61" s="44"/>
      <c r="QC61" s="44"/>
      <c r="QD61" s="44"/>
      <c r="QE61" s="44"/>
      <c r="QF61" s="44"/>
      <c r="QG61" s="44"/>
      <c r="QH61" s="44"/>
      <c r="QI61" s="44"/>
      <c r="QJ61" s="44"/>
      <c r="QK61" s="44"/>
      <c r="QL61" s="44"/>
      <c r="QM61" s="44"/>
      <c r="QN61" s="44"/>
      <c r="QO61" s="44"/>
      <c r="QP61" s="44"/>
      <c r="QQ61" s="44"/>
      <c r="QR61" s="44"/>
      <c r="QS61" s="44"/>
      <c r="QT61" s="44"/>
      <c r="QU61" s="44"/>
      <c r="QV61" s="44"/>
      <c r="QW61" s="44"/>
      <c r="QX61" s="44"/>
      <c r="QY61" s="44"/>
      <c r="QZ61" s="44"/>
      <c r="RA61" s="44"/>
      <c r="RB61" s="44"/>
      <c r="RC61" s="44"/>
      <c r="RD61" s="44"/>
      <c r="RE61" s="44"/>
      <c r="RF61" s="44"/>
      <c r="RG61" s="44"/>
      <c r="RH61" s="44"/>
    </row>
    <row r="62" customFormat="false" ht="15.75" hidden="false" customHeight="true" outlineLevel="0" collapsed="false">
      <c r="A62" s="44"/>
      <c r="B62" s="320" t="s">
        <v>289</v>
      </c>
      <c r="C62" s="44"/>
      <c r="D62" s="215"/>
      <c r="E62" s="215"/>
      <c r="F62" s="215"/>
      <c r="G62" s="215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4"/>
      <c r="KE62" s="44"/>
      <c r="KF62" s="44"/>
      <c r="KG62" s="44"/>
      <c r="KH62" s="44"/>
      <c r="KI62" s="44"/>
      <c r="KJ62" s="44"/>
      <c r="KK62" s="44"/>
      <c r="KL62" s="44"/>
      <c r="KM62" s="44"/>
      <c r="KN62" s="44"/>
      <c r="KO62" s="44"/>
      <c r="KP62" s="44"/>
      <c r="KQ62" s="44"/>
      <c r="KR62" s="44"/>
      <c r="KS62" s="44"/>
      <c r="KT62" s="44"/>
      <c r="KU62" s="44"/>
      <c r="KV62" s="44"/>
      <c r="KW62" s="44"/>
      <c r="KX62" s="44"/>
      <c r="KY62" s="44"/>
      <c r="KZ62" s="44"/>
      <c r="LA62" s="44"/>
      <c r="LB62" s="44"/>
      <c r="LC62" s="44"/>
      <c r="LD62" s="44"/>
      <c r="LE62" s="44"/>
      <c r="LF62" s="44"/>
      <c r="LG62" s="44"/>
      <c r="LH62" s="44"/>
      <c r="LI62" s="44"/>
      <c r="LJ62" s="44"/>
      <c r="LK62" s="44"/>
      <c r="LL62" s="44"/>
      <c r="LM62" s="44"/>
      <c r="LN62" s="44"/>
      <c r="LO62" s="44"/>
      <c r="LP62" s="44"/>
      <c r="LQ62" s="44"/>
      <c r="LR62" s="44"/>
      <c r="LS62" s="44"/>
      <c r="LT62" s="44"/>
      <c r="LU62" s="44"/>
      <c r="LV62" s="44"/>
      <c r="LW62" s="44"/>
      <c r="LX62" s="44"/>
      <c r="LY62" s="44"/>
      <c r="LZ62" s="44"/>
      <c r="MA62" s="44"/>
      <c r="MB62" s="44"/>
      <c r="MC62" s="44"/>
      <c r="MD62" s="44"/>
      <c r="ME62" s="44"/>
      <c r="MF62" s="44"/>
      <c r="MG62" s="44"/>
      <c r="MH62" s="44"/>
      <c r="MI62" s="44"/>
      <c r="MJ62" s="44"/>
      <c r="MK62" s="44"/>
      <c r="ML62" s="44"/>
      <c r="MM62" s="44"/>
      <c r="MN62" s="44"/>
      <c r="MO62" s="44"/>
      <c r="MP62" s="44"/>
      <c r="MQ62" s="44"/>
      <c r="MR62" s="44"/>
      <c r="MS62" s="44"/>
      <c r="MT62" s="44"/>
      <c r="MU62" s="44"/>
      <c r="MV62" s="44"/>
      <c r="MW62" s="44"/>
      <c r="MX62" s="44"/>
      <c r="MY62" s="44"/>
      <c r="MZ62" s="44"/>
      <c r="NA62" s="44"/>
      <c r="NB62" s="44"/>
      <c r="NC62" s="44"/>
      <c r="ND62" s="44"/>
      <c r="NE62" s="44"/>
      <c r="NF62" s="44"/>
      <c r="NG62" s="44"/>
      <c r="NH62" s="44"/>
      <c r="NI62" s="44"/>
      <c r="NJ62" s="44"/>
      <c r="NK62" s="44"/>
      <c r="NL62" s="44"/>
      <c r="NM62" s="44"/>
      <c r="NN62" s="44"/>
      <c r="NO62" s="44"/>
      <c r="NP62" s="44"/>
      <c r="NQ62" s="44"/>
      <c r="NR62" s="44"/>
      <c r="NS62" s="44"/>
      <c r="NT62" s="44"/>
      <c r="NU62" s="44"/>
      <c r="NV62" s="44"/>
      <c r="NW62" s="44"/>
      <c r="NX62" s="44"/>
      <c r="NY62" s="44"/>
      <c r="NZ62" s="44"/>
      <c r="OA62" s="44"/>
      <c r="OB62" s="44"/>
      <c r="OC62" s="44"/>
      <c r="OD62" s="44"/>
      <c r="OE62" s="44"/>
      <c r="OF62" s="44"/>
      <c r="OG62" s="44"/>
      <c r="OH62" s="44"/>
      <c r="OI62" s="44"/>
      <c r="OJ62" s="44"/>
      <c r="OK62" s="44"/>
      <c r="OL62" s="44"/>
      <c r="OM62" s="44"/>
      <c r="ON62" s="44"/>
      <c r="OO62" s="44"/>
      <c r="OP62" s="44"/>
      <c r="OQ62" s="44"/>
      <c r="OR62" s="44"/>
      <c r="OS62" s="44"/>
      <c r="OT62" s="44"/>
      <c r="OU62" s="44"/>
      <c r="OV62" s="44"/>
      <c r="OW62" s="44"/>
      <c r="OX62" s="44"/>
      <c r="OY62" s="44"/>
      <c r="OZ62" s="44"/>
      <c r="PA62" s="44"/>
      <c r="PB62" s="44"/>
      <c r="PC62" s="44"/>
      <c r="PD62" s="44"/>
      <c r="PE62" s="44"/>
      <c r="PF62" s="44"/>
      <c r="PG62" s="44"/>
      <c r="PH62" s="44"/>
      <c r="PI62" s="44"/>
      <c r="PJ62" s="44"/>
      <c r="PK62" s="44"/>
      <c r="PL62" s="44"/>
      <c r="PM62" s="44"/>
      <c r="PN62" s="44"/>
      <c r="PO62" s="44"/>
      <c r="PP62" s="44"/>
      <c r="PQ62" s="44"/>
      <c r="PR62" s="44"/>
      <c r="PS62" s="44"/>
      <c r="PT62" s="44"/>
      <c r="PU62" s="44"/>
      <c r="PV62" s="44"/>
      <c r="PW62" s="44"/>
      <c r="PX62" s="44"/>
      <c r="PY62" s="44"/>
      <c r="PZ62" s="44"/>
      <c r="QA62" s="44"/>
      <c r="QB62" s="44"/>
      <c r="QC62" s="44"/>
      <c r="QD62" s="44"/>
      <c r="QE62" s="44"/>
      <c r="QF62" s="44"/>
      <c r="QG62" s="44"/>
      <c r="QH62" s="44"/>
      <c r="QI62" s="44"/>
      <c r="QJ62" s="44"/>
      <c r="QK62" s="44"/>
      <c r="QL62" s="44"/>
      <c r="QM62" s="44"/>
      <c r="QN62" s="44"/>
      <c r="QO62" s="44"/>
      <c r="QP62" s="44"/>
      <c r="QQ62" s="44"/>
      <c r="QR62" s="44"/>
      <c r="QS62" s="44"/>
      <c r="QT62" s="44"/>
      <c r="QU62" s="44"/>
      <c r="QV62" s="44"/>
      <c r="QW62" s="44"/>
      <c r="QX62" s="44"/>
      <c r="QY62" s="44"/>
      <c r="QZ62" s="44"/>
      <c r="RA62" s="44"/>
      <c r="RB62" s="44"/>
      <c r="RC62" s="44"/>
      <c r="RD62" s="44"/>
      <c r="RE62" s="44"/>
      <c r="RF62" s="44"/>
      <c r="RG62" s="44"/>
      <c r="RH62" s="44"/>
    </row>
    <row r="63" customFormat="false" ht="15.75" hidden="false" customHeight="true" outlineLevel="0" collapsed="false">
      <c r="A63" s="44"/>
      <c r="B63" s="321" t="s">
        <v>288</v>
      </c>
      <c r="C63" s="44"/>
      <c r="D63" s="215"/>
      <c r="E63" s="215"/>
      <c r="F63" s="215"/>
      <c r="G63" s="215"/>
      <c r="H63" s="221"/>
      <c r="I63" s="332" t="n">
        <v>27.12</v>
      </c>
      <c r="J63" s="332" t="n">
        <f aca="false">I63</f>
        <v>27.12</v>
      </c>
      <c r="K63" s="332" t="n">
        <f aca="false">J63</f>
        <v>27.12</v>
      </c>
      <c r="L63" s="332" t="n">
        <f aca="false">K63</f>
        <v>27.12</v>
      </c>
      <c r="M63" s="332" t="n">
        <f aca="false">L63</f>
        <v>27.12</v>
      </c>
      <c r="N63" s="332" t="n">
        <f aca="false">M63</f>
        <v>27.12</v>
      </c>
      <c r="O63" s="332" t="n">
        <f aca="false">N63</f>
        <v>27.12</v>
      </c>
      <c r="P63" s="332" t="n">
        <f aca="false">O63</f>
        <v>27.12</v>
      </c>
      <c r="Q63" s="332" t="n">
        <f aca="false">P63</f>
        <v>27.12</v>
      </c>
      <c r="R63" s="332" t="n">
        <f aca="false">Q63</f>
        <v>27.12</v>
      </c>
      <c r="S63" s="332" t="n">
        <f aca="false">R63</f>
        <v>27.12</v>
      </c>
      <c r="T63" s="332" t="n">
        <f aca="false">S63</f>
        <v>27.12</v>
      </c>
      <c r="U63" s="332" t="n">
        <f aca="false">T63</f>
        <v>27.12</v>
      </c>
      <c r="V63" s="332" t="n">
        <f aca="false">U63</f>
        <v>27.12</v>
      </c>
      <c r="W63" s="332" t="n">
        <f aca="false">V63</f>
        <v>27.12</v>
      </c>
      <c r="X63" s="332" t="n">
        <f aca="false">W63</f>
        <v>27.12</v>
      </c>
      <c r="Y63" s="332" t="n">
        <f aca="false">X63</f>
        <v>27.12</v>
      </c>
      <c r="Z63" s="332" t="n">
        <f aca="false">Y63</f>
        <v>27.12</v>
      </c>
      <c r="AA63" s="332" t="n">
        <f aca="false">Z63</f>
        <v>27.12</v>
      </c>
      <c r="AB63" s="332" t="n">
        <f aca="false">AA63</f>
        <v>27.12</v>
      </c>
      <c r="AC63" s="332" t="n">
        <f aca="false">AB63</f>
        <v>27.12</v>
      </c>
      <c r="AD63" s="332" t="n">
        <f aca="false">AC63</f>
        <v>27.12</v>
      </c>
      <c r="AE63" s="332" t="n">
        <f aca="false">AD63</f>
        <v>27.12</v>
      </c>
      <c r="AF63" s="332" t="n">
        <f aca="false">AE63</f>
        <v>27.12</v>
      </c>
      <c r="AG63" s="332" t="n">
        <f aca="false">AF63</f>
        <v>27.12</v>
      </c>
      <c r="AH63" s="332" t="n">
        <f aca="false">AG63</f>
        <v>27.12</v>
      </c>
      <c r="AI63" s="332" t="n">
        <f aca="false">AH63</f>
        <v>27.12</v>
      </c>
      <c r="AJ63" s="332" t="n">
        <f aca="false">AI63</f>
        <v>27.12</v>
      </c>
      <c r="AK63" s="332" t="n">
        <f aca="false">AJ63</f>
        <v>27.12</v>
      </c>
      <c r="AL63" s="332" t="n">
        <f aca="false">AK63</f>
        <v>27.12</v>
      </c>
      <c r="AM63" s="332" t="n">
        <f aca="false">AL63</f>
        <v>27.12</v>
      </c>
      <c r="AN63" s="332" t="n">
        <f aca="false">AM63</f>
        <v>27.12</v>
      </c>
      <c r="AO63" s="332" t="n">
        <f aca="false">AN63</f>
        <v>27.12</v>
      </c>
      <c r="AP63" s="332" t="n">
        <f aca="false">AO63</f>
        <v>27.12</v>
      </c>
      <c r="AQ63" s="332" t="n">
        <f aca="false">AP63</f>
        <v>27.12</v>
      </c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44"/>
      <c r="JF63" s="44"/>
      <c r="JG63" s="44"/>
      <c r="JH63" s="44"/>
      <c r="JI63" s="44"/>
      <c r="JJ63" s="44"/>
      <c r="JK63" s="44"/>
      <c r="JL63" s="44"/>
      <c r="JM63" s="44"/>
      <c r="JN63" s="44"/>
      <c r="JO63" s="44"/>
      <c r="JP63" s="44"/>
      <c r="JQ63" s="44"/>
      <c r="JR63" s="44"/>
      <c r="JS63" s="44"/>
      <c r="JT63" s="44"/>
      <c r="JU63" s="44"/>
      <c r="JV63" s="44"/>
      <c r="JW63" s="44"/>
      <c r="JX63" s="44"/>
      <c r="JY63" s="44"/>
      <c r="JZ63" s="44"/>
      <c r="KA63" s="44"/>
      <c r="KB63" s="44"/>
      <c r="KC63" s="44"/>
      <c r="KD63" s="44"/>
      <c r="KE63" s="44"/>
      <c r="KF63" s="44"/>
      <c r="KG63" s="44"/>
      <c r="KH63" s="44"/>
      <c r="KI63" s="44"/>
      <c r="KJ63" s="44"/>
      <c r="KK63" s="44"/>
      <c r="KL63" s="44"/>
      <c r="KM63" s="44"/>
      <c r="KN63" s="44"/>
      <c r="KO63" s="44"/>
      <c r="KP63" s="44"/>
      <c r="KQ63" s="44"/>
      <c r="KR63" s="44"/>
      <c r="KS63" s="44"/>
      <c r="KT63" s="44"/>
      <c r="KU63" s="44"/>
      <c r="KV63" s="44"/>
      <c r="KW63" s="44"/>
      <c r="KX63" s="44"/>
      <c r="KY63" s="44"/>
      <c r="KZ63" s="44"/>
      <c r="LA63" s="44"/>
      <c r="LB63" s="44"/>
      <c r="LC63" s="44"/>
      <c r="LD63" s="44"/>
      <c r="LE63" s="44"/>
      <c r="LF63" s="44"/>
      <c r="LG63" s="44"/>
      <c r="LH63" s="44"/>
      <c r="LI63" s="44"/>
      <c r="LJ63" s="44"/>
      <c r="LK63" s="44"/>
      <c r="LL63" s="44"/>
      <c r="LM63" s="44"/>
      <c r="LN63" s="44"/>
      <c r="LO63" s="44"/>
      <c r="LP63" s="44"/>
      <c r="LQ63" s="44"/>
      <c r="LR63" s="44"/>
      <c r="LS63" s="44"/>
      <c r="LT63" s="44"/>
      <c r="LU63" s="44"/>
      <c r="LV63" s="44"/>
      <c r="LW63" s="44"/>
      <c r="LX63" s="44"/>
      <c r="LY63" s="44"/>
      <c r="LZ63" s="44"/>
      <c r="MA63" s="44"/>
      <c r="MB63" s="44"/>
      <c r="MC63" s="44"/>
      <c r="MD63" s="44"/>
      <c r="ME63" s="44"/>
      <c r="MF63" s="44"/>
      <c r="MG63" s="44"/>
      <c r="MH63" s="44"/>
      <c r="MI63" s="44"/>
      <c r="MJ63" s="44"/>
      <c r="MK63" s="44"/>
      <c r="ML63" s="44"/>
      <c r="MM63" s="44"/>
      <c r="MN63" s="44"/>
      <c r="MO63" s="44"/>
      <c r="MP63" s="44"/>
      <c r="MQ63" s="44"/>
      <c r="MR63" s="44"/>
      <c r="MS63" s="44"/>
      <c r="MT63" s="44"/>
      <c r="MU63" s="44"/>
      <c r="MV63" s="44"/>
      <c r="MW63" s="44"/>
      <c r="MX63" s="44"/>
      <c r="MY63" s="44"/>
      <c r="MZ63" s="44"/>
      <c r="NA63" s="44"/>
      <c r="NB63" s="44"/>
      <c r="NC63" s="44"/>
      <c r="ND63" s="44"/>
      <c r="NE63" s="44"/>
      <c r="NF63" s="44"/>
      <c r="NG63" s="44"/>
      <c r="NH63" s="44"/>
      <c r="NI63" s="44"/>
      <c r="NJ63" s="44"/>
      <c r="NK63" s="44"/>
      <c r="NL63" s="44"/>
      <c r="NM63" s="44"/>
      <c r="NN63" s="44"/>
      <c r="NO63" s="44"/>
      <c r="NP63" s="44"/>
      <c r="NQ63" s="44"/>
      <c r="NR63" s="44"/>
      <c r="NS63" s="44"/>
      <c r="NT63" s="44"/>
      <c r="NU63" s="44"/>
      <c r="NV63" s="44"/>
      <c r="NW63" s="44"/>
      <c r="NX63" s="44"/>
      <c r="NY63" s="44"/>
      <c r="NZ63" s="44"/>
      <c r="OA63" s="44"/>
      <c r="OB63" s="44"/>
      <c r="OC63" s="44"/>
      <c r="OD63" s="44"/>
      <c r="OE63" s="44"/>
      <c r="OF63" s="44"/>
      <c r="OG63" s="44"/>
      <c r="OH63" s="44"/>
      <c r="OI63" s="44"/>
      <c r="OJ63" s="44"/>
      <c r="OK63" s="44"/>
      <c r="OL63" s="44"/>
      <c r="OM63" s="44"/>
      <c r="ON63" s="44"/>
      <c r="OO63" s="44"/>
      <c r="OP63" s="44"/>
      <c r="OQ63" s="44"/>
      <c r="OR63" s="44"/>
      <c r="OS63" s="44"/>
      <c r="OT63" s="44"/>
      <c r="OU63" s="44"/>
      <c r="OV63" s="44"/>
      <c r="OW63" s="44"/>
      <c r="OX63" s="44"/>
      <c r="OY63" s="44"/>
      <c r="OZ63" s="44"/>
      <c r="PA63" s="44"/>
      <c r="PB63" s="44"/>
      <c r="PC63" s="44"/>
      <c r="PD63" s="44"/>
      <c r="PE63" s="44"/>
      <c r="PF63" s="44"/>
      <c r="PG63" s="44"/>
      <c r="PH63" s="44"/>
      <c r="PI63" s="44"/>
      <c r="PJ63" s="44"/>
      <c r="PK63" s="44"/>
      <c r="PL63" s="44"/>
      <c r="PM63" s="44"/>
      <c r="PN63" s="44"/>
      <c r="PO63" s="44"/>
      <c r="PP63" s="44"/>
      <c r="PQ63" s="44"/>
      <c r="PR63" s="44"/>
      <c r="PS63" s="44"/>
      <c r="PT63" s="44"/>
      <c r="PU63" s="44"/>
      <c r="PV63" s="44"/>
      <c r="PW63" s="44"/>
      <c r="PX63" s="44"/>
      <c r="PY63" s="44"/>
      <c r="PZ63" s="44"/>
      <c r="QA63" s="44"/>
      <c r="QB63" s="44"/>
      <c r="QC63" s="44"/>
      <c r="QD63" s="44"/>
      <c r="QE63" s="44"/>
      <c r="QF63" s="44"/>
      <c r="QG63" s="44"/>
      <c r="QH63" s="44"/>
      <c r="QI63" s="44"/>
      <c r="QJ63" s="44"/>
      <c r="QK63" s="44"/>
      <c r="QL63" s="44"/>
      <c r="QM63" s="44"/>
      <c r="QN63" s="44"/>
      <c r="QO63" s="44"/>
      <c r="QP63" s="44"/>
      <c r="QQ63" s="44"/>
      <c r="QR63" s="44"/>
      <c r="QS63" s="44"/>
      <c r="QT63" s="44"/>
      <c r="QU63" s="44"/>
      <c r="QV63" s="44"/>
      <c r="QW63" s="44"/>
      <c r="QX63" s="44"/>
      <c r="QY63" s="44"/>
      <c r="QZ63" s="44"/>
      <c r="RA63" s="44"/>
      <c r="RB63" s="44"/>
      <c r="RC63" s="44"/>
      <c r="RD63" s="44"/>
      <c r="RE63" s="44"/>
      <c r="RF63" s="44"/>
      <c r="RG63" s="44"/>
      <c r="RH63" s="44"/>
    </row>
    <row r="64" customFormat="false" ht="15.75" hidden="false" customHeight="true" outlineLevel="0" collapsed="false">
      <c r="A64" s="44"/>
      <c r="B64" s="321" t="s">
        <v>279</v>
      </c>
      <c r="C64" s="44"/>
      <c r="D64" s="215" t="n">
        <f aca="false">SUM(H64:AQ64)</f>
        <v>279569503.2</v>
      </c>
      <c r="E64" s="215"/>
      <c r="F64" s="215"/>
      <c r="G64" s="215"/>
      <c r="H64" s="64" t="n">
        <f aca="false">+H65*H63</f>
        <v>0</v>
      </c>
      <c r="I64" s="64" t="n">
        <f aca="false">(I65*I63*0.2215)</f>
        <v>4301069.28</v>
      </c>
      <c r="J64" s="64" t="n">
        <f aca="false">(J65*J63*0.2215)</f>
        <v>0</v>
      </c>
      <c r="K64" s="64" t="n">
        <f aca="false">(K65*K63*0.2215)</f>
        <v>0</v>
      </c>
      <c r="L64" s="64" t="n">
        <f aca="false">(L65*L63*0.2215)</f>
        <v>8602138.56</v>
      </c>
      <c r="M64" s="64" t="n">
        <f aca="false">(M65*M63*0.2215)</f>
        <v>8602138.56</v>
      </c>
      <c r="N64" s="64" t="n">
        <f aca="false">(N65*N63*0.2215)</f>
        <v>8602138.56</v>
      </c>
      <c r="O64" s="64" t="n">
        <f aca="false">(O65*O63*0.2215)</f>
        <v>8602138.56</v>
      </c>
      <c r="P64" s="64" t="n">
        <f aca="false">(P65*P63*0.2215)</f>
        <v>8602138.56</v>
      </c>
      <c r="Q64" s="64" t="n">
        <f aca="false">(Q65*Q63*0.2215)</f>
        <v>8602138.56</v>
      </c>
      <c r="R64" s="64" t="n">
        <f aca="false">(R65*R63*0.2215)</f>
        <v>8602138.56</v>
      </c>
      <c r="S64" s="64" t="n">
        <f aca="false">(S65*S63*0.2215)</f>
        <v>8602138.56</v>
      </c>
      <c r="T64" s="64" t="n">
        <f aca="false">(T65*T63*0.2215)</f>
        <v>8602138.56</v>
      </c>
      <c r="U64" s="64" t="n">
        <f aca="false">(U65*U63*0.2215)</f>
        <v>8602138.56</v>
      </c>
      <c r="V64" s="64" t="n">
        <f aca="false">(V65*V63*0.2215)</f>
        <v>8602138.56</v>
      </c>
      <c r="W64" s="64" t="n">
        <f aca="false">(W65*W63*0.2215)</f>
        <v>8602138.56</v>
      </c>
      <c r="X64" s="64" t="n">
        <f aca="false">(X65*X63*0.2215)</f>
        <v>8602138.56</v>
      </c>
      <c r="Y64" s="64" t="n">
        <f aca="false">(Y65*Y63*0.2215)</f>
        <v>8602138.56</v>
      </c>
      <c r="Z64" s="64" t="n">
        <f aca="false">(Z65*Z63*0.2215)</f>
        <v>8602138.56</v>
      </c>
      <c r="AA64" s="64" t="n">
        <f aca="false">(AA65*AA63*0.2215)</f>
        <v>8602138.56</v>
      </c>
      <c r="AB64" s="64" t="n">
        <f aca="false">(AB65*AB63*0.2215)</f>
        <v>8602138.56</v>
      </c>
      <c r="AC64" s="64" t="n">
        <f aca="false">(AC65*AC63*0.2215)</f>
        <v>8602138.56</v>
      </c>
      <c r="AD64" s="64" t="n">
        <f aca="false">(AD65*AD63*0.2215)</f>
        <v>8602138.56</v>
      </c>
      <c r="AE64" s="64" t="n">
        <f aca="false">(AE65*AE63*0.2215)</f>
        <v>8602138.56</v>
      </c>
      <c r="AF64" s="64" t="n">
        <f aca="false">(AF65*AF63*0.2215)</f>
        <v>8602138.56</v>
      </c>
      <c r="AG64" s="64" t="n">
        <f aca="false">(AG65*AG63*0.2215)</f>
        <v>8602138.56</v>
      </c>
      <c r="AH64" s="64" t="n">
        <f aca="false">(AH65*AH63*0.2215)</f>
        <v>8602138.56</v>
      </c>
      <c r="AI64" s="64" t="n">
        <f aca="false">(AI65*AI63*0.2215)</f>
        <v>8602138.56</v>
      </c>
      <c r="AJ64" s="64" t="n">
        <f aca="false">(AJ65*AJ63*0.2215)</f>
        <v>8602138.56</v>
      </c>
      <c r="AK64" s="64" t="n">
        <f aca="false">(AK65*AK63*0.2215)</f>
        <v>8602138.56</v>
      </c>
      <c r="AL64" s="64" t="n">
        <f aca="false">(AL65*AL63*0.2215)</f>
        <v>8602138.56</v>
      </c>
      <c r="AM64" s="64" t="n">
        <f aca="false">(AM65*AM63*0.2215)</f>
        <v>8602138.56</v>
      </c>
      <c r="AN64" s="64" t="n">
        <f aca="false">(AN65*AN63*0.2215)</f>
        <v>8602138.56</v>
      </c>
      <c r="AO64" s="64" t="n">
        <f aca="false">(AO65*AO63*0.2215)</f>
        <v>8602138.56</v>
      </c>
      <c r="AP64" s="64" t="n">
        <f aca="false">(AP65*AP63*0.2215)</f>
        <v>8602138.56</v>
      </c>
      <c r="AQ64" s="64" t="n">
        <f aca="false">(AQ65*AQ63*0.2215)</f>
        <v>8602138.56</v>
      </c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  <c r="JT64" s="44"/>
      <c r="JU64" s="44"/>
      <c r="JV64" s="44"/>
      <c r="JW64" s="44"/>
      <c r="JX64" s="44"/>
      <c r="JY64" s="44"/>
      <c r="JZ64" s="44"/>
      <c r="KA64" s="44"/>
      <c r="KB64" s="44"/>
      <c r="KC64" s="44"/>
      <c r="KD64" s="44"/>
      <c r="KE64" s="44"/>
      <c r="KF64" s="44"/>
      <c r="KG64" s="44"/>
      <c r="KH64" s="44"/>
      <c r="KI64" s="44"/>
      <c r="KJ64" s="44"/>
      <c r="KK64" s="44"/>
      <c r="KL64" s="44"/>
      <c r="KM64" s="44"/>
      <c r="KN64" s="44"/>
      <c r="KO64" s="44"/>
      <c r="KP64" s="44"/>
      <c r="KQ64" s="44"/>
      <c r="KR64" s="44"/>
      <c r="KS64" s="44"/>
      <c r="KT64" s="44"/>
      <c r="KU64" s="44"/>
      <c r="KV64" s="44"/>
      <c r="KW64" s="44"/>
      <c r="KX64" s="44"/>
      <c r="KY64" s="44"/>
      <c r="KZ64" s="44"/>
      <c r="LA64" s="44"/>
      <c r="LB64" s="44"/>
      <c r="LC64" s="44"/>
      <c r="LD64" s="44"/>
      <c r="LE64" s="44"/>
      <c r="LF64" s="44"/>
      <c r="LG64" s="44"/>
      <c r="LH64" s="44"/>
      <c r="LI64" s="44"/>
      <c r="LJ64" s="44"/>
      <c r="LK64" s="44"/>
      <c r="LL64" s="44"/>
      <c r="LM64" s="44"/>
      <c r="LN64" s="44"/>
      <c r="LO64" s="44"/>
      <c r="LP64" s="44"/>
      <c r="LQ64" s="44"/>
      <c r="LR64" s="44"/>
      <c r="LS64" s="44"/>
      <c r="LT64" s="44"/>
      <c r="LU64" s="44"/>
      <c r="LV64" s="44"/>
      <c r="LW64" s="44"/>
      <c r="LX64" s="44"/>
      <c r="LY64" s="44"/>
      <c r="LZ64" s="44"/>
      <c r="MA64" s="44"/>
      <c r="MB64" s="44"/>
      <c r="MC64" s="44"/>
      <c r="MD64" s="44"/>
      <c r="ME64" s="44"/>
      <c r="MF64" s="44"/>
      <c r="MG64" s="44"/>
      <c r="MH64" s="44"/>
      <c r="MI64" s="44"/>
      <c r="MJ64" s="44"/>
      <c r="MK64" s="44"/>
      <c r="ML64" s="44"/>
      <c r="MM64" s="44"/>
      <c r="MN64" s="44"/>
      <c r="MO64" s="44"/>
      <c r="MP64" s="44"/>
      <c r="MQ64" s="44"/>
      <c r="MR64" s="44"/>
      <c r="MS64" s="44"/>
      <c r="MT64" s="44"/>
      <c r="MU64" s="44"/>
      <c r="MV64" s="44"/>
      <c r="MW64" s="44"/>
      <c r="MX64" s="44"/>
      <c r="MY64" s="44"/>
      <c r="MZ64" s="44"/>
      <c r="NA64" s="44"/>
      <c r="NB64" s="44"/>
      <c r="NC64" s="44"/>
      <c r="ND64" s="44"/>
      <c r="NE64" s="44"/>
      <c r="NF64" s="44"/>
      <c r="NG64" s="44"/>
      <c r="NH64" s="44"/>
      <c r="NI64" s="44"/>
      <c r="NJ64" s="44"/>
      <c r="NK64" s="44"/>
      <c r="NL64" s="44"/>
      <c r="NM64" s="44"/>
      <c r="NN64" s="44"/>
      <c r="NO64" s="44"/>
      <c r="NP64" s="44"/>
      <c r="NQ64" s="44"/>
      <c r="NR64" s="44"/>
      <c r="NS64" s="44"/>
      <c r="NT64" s="44"/>
      <c r="NU64" s="44"/>
      <c r="NV64" s="44"/>
      <c r="NW64" s="44"/>
      <c r="NX64" s="44"/>
      <c r="NY64" s="44"/>
      <c r="NZ64" s="44"/>
      <c r="OA64" s="44"/>
      <c r="OB64" s="44"/>
      <c r="OC64" s="44"/>
      <c r="OD64" s="44"/>
      <c r="OE64" s="44"/>
      <c r="OF64" s="44"/>
      <c r="OG64" s="44"/>
      <c r="OH64" s="44"/>
      <c r="OI64" s="44"/>
      <c r="OJ64" s="44"/>
      <c r="OK64" s="44"/>
      <c r="OL64" s="44"/>
      <c r="OM64" s="44"/>
      <c r="ON64" s="44"/>
      <c r="OO64" s="44"/>
      <c r="OP64" s="44"/>
      <c r="OQ64" s="44"/>
      <c r="OR64" s="44"/>
      <c r="OS64" s="44"/>
      <c r="OT64" s="44"/>
      <c r="OU64" s="44"/>
      <c r="OV64" s="44"/>
      <c r="OW64" s="44"/>
      <c r="OX64" s="44"/>
      <c r="OY64" s="44"/>
      <c r="OZ64" s="44"/>
      <c r="PA64" s="44"/>
      <c r="PB64" s="44"/>
      <c r="PC64" s="44"/>
      <c r="PD64" s="44"/>
      <c r="PE64" s="44"/>
      <c r="PF64" s="44"/>
      <c r="PG64" s="44"/>
      <c r="PH64" s="44"/>
      <c r="PI64" s="44"/>
      <c r="PJ64" s="44"/>
      <c r="PK64" s="44"/>
      <c r="PL64" s="44"/>
      <c r="PM64" s="44"/>
      <c r="PN64" s="44"/>
      <c r="PO64" s="44"/>
      <c r="PP64" s="44"/>
      <c r="PQ64" s="44"/>
      <c r="PR64" s="44"/>
      <c r="PS64" s="44"/>
      <c r="PT64" s="44"/>
      <c r="PU64" s="44"/>
      <c r="PV64" s="44"/>
      <c r="PW64" s="44"/>
      <c r="PX64" s="44"/>
      <c r="PY64" s="44"/>
      <c r="PZ64" s="44"/>
      <c r="QA64" s="44"/>
      <c r="QB64" s="44"/>
      <c r="QC64" s="44"/>
      <c r="QD64" s="44"/>
      <c r="QE64" s="44"/>
      <c r="QF64" s="44"/>
      <c r="QG64" s="44"/>
      <c r="QH64" s="44"/>
      <c r="QI64" s="44"/>
      <c r="QJ64" s="44"/>
      <c r="QK64" s="44"/>
      <c r="QL64" s="44"/>
      <c r="QM64" s="44"/>
      <c r="QN64" s="44"/>
      <c r="QO64" s="44"/>
      <c r="QP64" s="44"/>
      <c r="QQ64" s="44"/>
      <c r="QR64" s="44"/>
      <c r="QS64" s="44"/>
      <c r="QT64" s="44"/>
      <c r="QU64" s="44"/>
      <c r="QV64" s="44"/>
      <c r="QW64" s="44"/>
      <c r="QX64" s="44"/>
      <c r="QY64" s="44"/>
      <c r="QZ64" s="44"/>
      <c r="RA64" s="44"/>
      <c r="RB64" s="44"/>
      <c r="RC64" s="44"/>
      <c r="RD64" s="44"/>
      <c r="RE64" s="44"/>
      <c r="RF64" s="44"/>
      <c r="RG64" s="44"/>
      <c r="RH64" s="44"/>
    </row>
    <row r="65" customFormat="false" ht="15.75" hidden="false" customHeight="true" outlineLevel="0" collapsed="false">
      <c r="A65" s="44"/>
      <c r="B65" s="321" t="s">
        <v>280</v>
      </c>
      <c r="C65" s="44"/>
      <c r="D65" s="215" t="n">
        <f aca="false">SUM(H65:AQ65)</f>
        <v>46540000</v>
      </c>
      <c r="E65" s="215"/>
      <c r="F65" s="215"/>
      <c r="G65" s="215"/>
      <c r="H65" s="221"/>
      <c r="I65" s="322" t="n">
        <f aca="false">I28*28000+I33*30000+I38*40000</f>
        <v>716000</v>
      </c>
      <c r="J65" s="322" t="n">
        <f aca="false">J28*28000+J33*30000+J38*40000</f>
        <v>0</v>
      </c>
      <c r="K65" s="322" t="n">
        <f aca="false">K28*28000+K33*30000+K38*40000</f>
        <v>0</v>
      </c>
      <c r="L65" s="322" t="n">
        <f aca="false">L28*28000+L33*30000+L38*40000</f>
        <v>1432000</v>
      </c>
      <c r="M65" s="322" t="n">
        <f aca="false">M28*28000+M33*30000+M38*40000</f>
        <v>1432000</v>
      </c>
      <c r="N65" s="322" t="n">
        <f aca="false">N28*28000+N33*30000+N38*40000</f>
        <v>1432000</v>
      </c>
      <c r="O65" s="322" t="n">
        <f aca="false">O28*28000+O33*30000+O38*40000</f>
        <v>1432000</v>
      </c>
      <c r="P65" s="322" t="n">
        <f aca="false">P28*28000+P33*30000+P38*40000</f>
        <v>1432000</v>
      </c>
      <c r="Q65" s="322" t="n">
        <f aca="false">Q28*28000+Q33*30000+Q38*40000</f>
        <v>1432000</v>
      </c>
      <c r="R65" s="322" t="n">
        <f aca="false">R28*28000+R33*30000+R38*40000</f>
        <v>1432000</v>
      </c>
      <c r="S65" s="322" t="n">
        <f aca="false">S28*28000+S33*30000+S38*40000</f>
        <v>1432000</v>
      </c>
      <c r="T65" s="322" t="n">
        <f aca="false">T28*28000+T33*30000+T38*40000</f>
        <v>1432000</v>
      </c>
      <c r="U65" s="322" t="n">
        <f aca="false">U28*28000+U33*30000+U38*40000</f>
        <v>1432000</v>
      </c>
      <c r="V65" s="322" t="n">
        <f aca="false">V28*28000+V33*30000+V38*40000</f>
        <v>1432000</v>
      </c>
      <c r="W65" s="322" t="n">
        <f aca="false">W28*28000+W33*30000+W38*40000</f>
        <v>1432000</v>
      </c>
      <c r="X65" s="322" t="n">
        <f aca="false">X28*28000+X33*30000+X38*40000</f>
        <v>1432000</v>
      </c>
      <c r="Y65" s="322" t="n">
        <f aca="false">Y28*28000+Y33*30000+Y38*40000</f>
        <v>1432000</v>
      </c>
      <c r="Z65" s="322" t="n">
        <f aca="false">Z28*28000+Z33*30000+Z38*40000</f>
        <v>1432000</v>
      </c>
      <c r="AA65" s="322" t="n">
        <f aca="false">AA28*28000+AA33*30000+AA38*40000</f>
        <v>1432000</v>
      </c>
      <c r="AB65" s="322" t="n">
        <f aca="false">AB28*28000+AB33*30000+AB38*40000</f>
        <v>1432000</v>
      </c>
      <c r="AC65" s="322" t="n">
        <f aca="false">AC28*28000+AC33*30000+AC38*40000</f>
        <v>1432000</v>
      </c>
      <c r="AD65" s="322" t="n">
        <f aca="false">AD28*28000+AD33*30000+AD38*40000</f>
        <v>1432000</v>
      </c>
      <c r="AE65" s="322" t="n">
        <f aca="false">AE28*28000+AE33*30000+AE38*40000</f>
        <v>1432000</v>
      </c>
      <c r="AF65" s="322" t="n">
        <f aca="false">AF28*28000+AF33*30000+AF38*40000</f>
        <v>1432000</v>
      </c>
      <c r="AG65" s="322" t="n">
        <f aca="false">AG28*28000+AG33*30000+AG38*40000</f>
        <v>1432000</v>
      </c>
      <c r="AH65" s="322" t="n">
        <f aca="false">AH28*28000+AH33*30000+AH38*40000</f>
        <v>1432000</v>
      </c>
      <c r="AI65" s="322" t="n">
        <f aca="false">AI28*28000+AI33*30000+AI38*40000</f>
        <v>1432000</v>
      </c>
      <c r="AJ65" s="322" t="n">
        <f aca="false">AJ28*28000+AJ33*30000+AJ38*40000</f>
        <v>1432000</v>
      </c>
      <c r="AK65" s="322" t="n">
        <f aca="false">AK28*28000+AK33*30000+AK38*40000</f>
        <v>1432000</v>
      </c>
      <c r="AL65" s="322" t="n">
        <f aca="false">AL28*28000+AL33*30000+AL38*40000</f>
        <v>1432000</v>
      </c>
      <c r="AM65" s="322" t="n">
        <f aca="false">AM28*28000+AM33*30000+AM38*40000</f>
        <v>1432000</v>
      </c>
      <c r="AN65" s="322" t="n">
        <f aca="false">AN28*28000+AN33*30000+AN38*40000</f>
        <v>1432000</v>
      </c>
      <c r="AO65" s="322" t="n">
        <f aca="false">AO28*28000+AO33*30000+AO38*40000</f>
        <v>1432000</v>
      </c>
      <c r="AP65" s="322" t="n">
        <f aca="false">AP28*28000+AP33*30000+AP38*40000</f>
        <v>1432000</v>
      </c>
      <c r="AQ65" s="322" t="n">
        <f aca="false">AQ28*28000+AQ33*30000+AQ38*40000</f>
        <v>1432000</v>
      </c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44"/>
      <c r="KA65" s="44"/>
      <c r="KB65" s="44"/>
      <c r="KC65" s="44"/>
      <c r="KD65" s="44"/>
      <c r="KE65" s="44"/>
      <c r="KF65" s="44"/>
      <c r="KG65" s="44"/>
      <c r="KH65" s="44"/>
      <c r="KI65" s="44"/>
      <c r="KJ65" s="44"/>
      <c r="KK65" s="44"/>
      <c r="KL65" s="44"/>
      <c r="KM65" s="44"/>
      <c r="KN65" s="44"/>
      <c r="KO65" s="44"/>
      <c r="KP65" s="44"/>
      <c r="KQ65" s="44"/>
      <c r="KR65" s="44"/>
      <c r="KS65" s="44"/>
      <c r="KT65" s="44"/>
      <c r="KU65" s="44"/>
      <c r="KV65" s="44"/>
      <c r="KW65" s="44"/>
      <c r="KX65" s="44"/>
      <c r="KY65" s="44"/>
      <c r="KZ65" s="44"/>
      <c r="LA65" s="44"/>
      <c r="LB65" s="44"/>
      <c r="LC65" s="44"/>
      <c r="LD65" s="44"/>
      <c r="LE65" s="44"/>
      <c r="LF65" s="44"/>
      <c r="LG65" s="44"/>
      <c r="LH65" s="44"/>
      <c r="LI65" s="44"/>
      <c r="LJ65" s="44"/>
      <c r="LK65" s="44"/>
      <c r="LL65" s="44"/>
      <c r="LM65" s="44"/>
      <c r="LN65" s="44"/>
      <c r="LO65" s="44"/>
      <c r="LP65" s="44"/>
      <c r="LQ65" s="44"/>
      <c r="LR65" s="44"/>
      <c r="LS65" s="44"/>
      <c r="LT65" s="44"/>
      <c r="LU65" s="44"/>
      <c r="LV65" s="44"/>
      <c r="LW65" s="44"/>
      <c r="LX65" s="44"/>
      <c r="LY65" s="44"/>
      <c r="LZ65" s="44"/>
      <c r="MA65" s="44"/>
      <c r="MB65" s="44"/>
      <c r="MC65" s="44"/>
      <c r="MD65" s="44"/>
      <c r="ME65" s="44"/>
      <c r="MF65" s="44"/>
      <c r="MG65" s="44"/>
      <c r="MH65" s="44"/>
      <c r="MI65" s="44"/>
      <c r="MJ65" s="44"/>
      <c r="MK65" s="44"/>
      <c r="ML65" s="44"/>
      <c r="MM65" s="44"/>
      <c r="MN65" s="44"/>
      <c r="MO65" s="44"/>
      <c r="MP65" s="44"/>
      <c r="MQ65" s="44"/>
      <c r="MR65" s="44"/>
      <c r="MS65" s="44"/>
      <c r="MT65" s="44"/>
      <c r="MU65" s="44"/>
      <c r="MV65" s="44"/>
      <c r="MW65" s="44"/>
      <c r="MX65" s="44"/>
      <c r="MY65" s="44"/>
      <c r="MZ65" s="44"/>
      <c r="NA65" s="44"/>
      <c r="NB65" s="44"/>
      <c r="NC65" s="44"/>
      <c r="ND65" s="44"/>
      <c r="NE65" s="44"/>
      <c r="NF65" s="44"/>
      <c r="NG65" s="44"/>
      <c r="NH65" s="44"/>
      <c r="NI65" s="44"/>
      <c r="NJ65" s="44"/>
      <c r="NK65" s="44"/>
      <c r="NL65" s="44"/>
      <c r="NM65" s="44"/>
      <c r="NN65" s="44"/>
      <c r="NO65" s="44"/>
      <c r="NP65" s="44"/>
      <c r="NQ65" s="44"/>
      <c r="NR65" s="44"/>
      <c r="NS65" s="44"/>
      <c r="NT65" s="44"/>
      <c r="NU65" s="44"/>
      <c r="NV65" s="44"/>
      <c r="NW65" s="44"/>
      <c r="NX65" s="44"/>
      <c r="NY65" s="44"/>
      <c r="NZ65" s="44"/>
      <c r="OA65" s="44"/>
      <c r="OB65" s="44"/>
      <c r="OC65" s="44"/>
      <c r="OD65" s="44"/>
      <c r="OE65" s="44"/>
      <c r="OF65" s="44"/>
      <c r="OG65" s="44"/>
      <c r="OH65" s="44"/>
      <c r="OI65" s="44"/>
      <c r="OJ65" s="44"/>
      <c r="OK65" s="44"/>
      <c r="OL65" s="44"/>
      <c r="OM65" s="44"/>
      <c r="ON65" s="44"/>
      <c r="OO65" s="44"/>
      <c r="OP65" s="44"/>
      <c r="OQ65" s="44"/>
      <c r="OR65" s="44"/>
      <c r="OS65" s="44"/>
      <c r="OT65" s="44"/>
      <c r="OU65" s="44"/>
      <c r="OV65" s="44"/>
      <c r="OW65" s="44"/>
      <c r="OX65" s="44"/>
      <c r="OY65" s="44"/>
      <c r="OZ65" s="44"/>
      <c r="PA65" s="44"/>
      <c r="PB65" s="44"/>
      <c r="PC65" s="44"/>
      <c r="PD65" s="44"/>
      <c r="PE65" s="44"/>
      <c r="PF65" s="44"/>
      <c r="PG65" s="44"/>
      <c r="PH65" s="44"/>
      <c r="PI65" s="44"/>
      <c r="PJ65" s="44"/>
      <c r="PK65" s="44"/>
      <c r="PL65" s="44"/>
      <c r="PM65" s="44"/>
      <c r="PN65" s="44"/>
      <c r="PO65" s="44"/>
      <c r="PP65" s="44"/>
      <c r="PQ65" s="44"/>
      <c r="PR65" s="44"/>
      <c r="PS65" s="44"/>
      <c r="PT65" s="44"/>
      <c r="PU65" s="44"/>
      <c r="PV65" s="44"/>
      <c r="PW65" s="44"/>
      <c r="PX65" s="44"/>
      <c r="PY65" s="44"/>
      <c r="PZ65" s="44"/>
      <c r="QA65" s="44"/>
      <c r="QB65" s="44"/>
      <c r="QC65" s="44"/>
      <c r="QD65" s="44"/>
      <c r="QE65" s="44"/>
      <c r="QF65" s="44"/>
      <c r="QG65" s="44"/>
      <c r="QH65" s="44"/>
      <c r="QI65" s="44"/>
      <c r="QJ65" s="44"/>
      <c r="QK65" s="44"/>
      <c r="QL65" s="44"/>
      <c r="QM65" s="44"/>
      <c r="QN65" s="44"/>
      <c r="QO65" s="44"/>
      <c r="QP65" s="44"/>
      <c r="QQ65" s="44"/>
      <c r="QR65" s="44"/>
      <c r="QS65" s="44"/>
      <c r="QT65" s="44"/>
      <c r="QU65" s="44"/>
      <c r="QV65" s="44"/>
      <c r="QW65" s="44"/>
      <c r="QX65" s="44"/>
      <c r="QY65" s="44"/>
      <c r="QZ65" s="44"/>
      <c r="RA65" s="44"/>
      <c r="RB65" s="44"/>
      <c r="RC65" s="44"/>
      <c r="RD65" s="44"/>
      <c r="RE65" s="44"/>
      <c r="RF65" s="44"/>
      <c r="RG65" s="44"/>
      <c r="RH65" s="44"/>
    </row>
    <row r="66" customFormat="false" ht="15.75" hidden="false" customHeight="true" outlineLevel="0" collapsed="false">
      <c r="A66" s="44"/>
      <c r="B66" s="321"/>
      <c r="C66" s="44"/>
      <c r="D66" s="215"/>
      <c r="E66" s="215"/>
      <c r="F66" s="215"/>
      <c r="G66" s="215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  <c r="JQ66" s="44"/>
      <c r="JR66" s="44"/>
      <c r="JS66" s="44"/>
      <c r="JT66" s="44"/>
      <c r="JU66" s="44"/>
      <c r="JV66" s="44"/>
      <c r="JW66" s="44"/>
      <c r="JX66" s="44"/>
      <c r="JY66" s="44"/>
      <c r="JZ66" s="44"/>
      <c r="KA66" s="44"/>
      <c r="KB66" s="44"/>
      <c r="KC66" s="44"/>
      <c r="KD66" s="44"/>
      <c r="KE66" s="44"/>
      <c r="KF66" s="44"/>
      <c r="KG66" s="44"/>
      <c r="KH66" s="44"/>
      <c r="KI66" s="44"/>
      <c r="KJ66" s="44"/>
      <c r="KK66" s="44"/>
      <c r="KL66" s="44"/>
      <c r="KM66" s="44"/>
      <c r="KN66" s="44"/>
      <c r="KO66" s="44"/>
      <c r="KP66" s="44"/>
      <c r="KQ66" s="44"/>
      <c r="KR66" s="44"/>
      <c r="KS66" s="44"/>
      <c r="KT66" s="44"/>
      <c r="KU66" s="44"/>
      <c r="KV66" s="44"/>
      <c r="KW66" s="44"/>
      <c r="KX66" s="44"/>
      <c r="KY66" s="44"/>
      <c r="KZ66" s="44"/>
      <c r="LA66" s="44"/>
      <c r="LB66" s="44"/>
      <c r="LC66" s="44"/>
      <c r="LD66" s="44"/>
      <c r="LE66" s="44"/>
      <c r="LF66" s="44"/>
      <c r="LG66" s="44"/>
      <c r="LH66" s="44"/>
      <c r="LI66" s="44"/>
      <c r="LJ66" s="44"/>
      <c r="LK66" s="44"/>
      <c r="LL66" s="44"/>
      <c r="LM66" s="44"/>
      <c r="LN66" s="44"/>
      <c r="LO66" s="44"/>
      <c r="LP66" s="44"/>
      <c r="LQ66" s="44"/>
      <c r="LR66" s="44"/>
      <c r="LS66" s="44"/>
      <c r="LT66" s="44"/>
      <c r="LU66" s="44"/>
      <c r="LV66" s="44"/>
      <c r="LW66" s="44"/>
      <c r="LX66" s="44"/>
      <c r="LY66" s="44"/>
      <c r="LZ66" s="44"/>
      <c r="MA66" s="44"/>
      <c r="MB66" s="44"/>
      <c r="MC66" s="44"/>
      <c r="MD66" s="44"/>
      <c r="ME66" s="44"/>
      <c r="MF66" s="44"/>
      <c r="MG66" s="44"/>
      <c r="MH66" s="44"/>
      <c r="MI66" s="44"/>
      <c r="MJ66" s="44"/>
      <c r="MK66" s="44"/>
      <c r="ML66" s="44"/>
      <c r="MM66" s="44"/>
      <c r="MN66" s="44"/>
      <c r="MO66" s="44"/>
      <c r="MP66" s="44"/>
      <c r="MQ66" s="44"/>
      <c r="MR66" s="44"/>
      <c r="MS66" s="44"/>
      <c r="MT66" s="44"/>
      <c r="MU66" s="44"/>
      <c r="MV66" s="44"/>
      <c r="MW66" s="44"/>
      <c r="MX66" s="44"/>
      <c r="MY66" s="44"/>
      <c r="MZ66" s="44"/>
      <c r="NA66" s="44"/>
      <c r="NB66" s="44"/>
      <c r="NC66" s="44"/>
      <c r="ND66" s="44"/>
      <c r="NE66" s="44"/>
      <c r="NF66" s="44"/>
      <c r="NG66" s="44"/>
      <c r="NH66" s="44"/>
      <c r="NI66" s="44"/>
      <c r="NJ66" s="44"/>
      <c r="NK66" s="44"/>
      <c r="NL66" s="44"/>
      <c r="NM66" s="44"/>
      <c r="NN66" s="44"/>
      <c r="NO66" s="44"/>
      <c r="NP66" s="44"/>
      <c r="NQ66" s="44"/>
      <c r="NR66" s="44"/>
      <c r="NS66" s="44"/>
      <c r="NT66" s="44"/>
      <c r="NU66" s="44"/>
      <c r="NV66" s="44"/>
      <c r="NW66" s="44"/>
      <c r="NX66" s="44"/>
      <c r="NY66" s="44"/>
      <c r="NZ66" s="44"/>
      <c r="OA66" s="44"/>
      <c r="OB66" s="44"/>
      <c r="OC66" s="44"/>
      <c r="OD66" s="44"/>
      <c r="OE66" s="44"/>
      <c r="OF66" s="44"/>
      <c r="OG66" s="44"/>
      <c r="OH66" s="44"/>
      <c r="OI66" s="44"/>
      <c r="OJ66" s="44"/>
      <c r="OK66" s="44"/>
      <c r="OL66" s="44"/>
      <c r="OM66" s="44"/>
      <c r="ON66" s="44"/>
      <c r="OO66" s="44"/>
      <c r="OP66" s="44"/>
      <c r="OQ66" s="44"/>
      <c r="OR66" s="44"/>
      <c r="OS66" s="44"/>
      <c r="OT66" s="44"/>
      <c r="OU66" s="44"/>
      <c r="OV66" s="44"/>
      <c r="OW66" s="44"/>
      <c r="OX66" s="44"/>
      <c r="OY66" s="44"/>
      <c r="OZ66" s="44"/>
      <c r="PA66" s="44"/>
      <c r="PB66" s="44"/>
      <c r="PC66" s="44"/>
      <c r="PD66" s="44"/>
      <c r="PE66" s="44"/>
      <c r="PF66" s="44"/>
      <c r="PG66" s="44"/>
      <c r="PH66" s="44"/>
      <c r="PI66" s="44"/>
      <c r="PJ66" s="44"/>
      <c r="PK66" s="44"/>
      <c r="PL66" s="44"/>
      <c r="PM66" s="44"/>
      <c r="PN66" s="44"/>
      <c r="PO66" s="44"/>
      <c r="PP66" s="44"/>
      <c r="PQ66" s="44"/>
      <c r="PR66" s="44"/>
      <c r="PS66" s="44"/>
      <c r="PT66" s="44"/>
      <c r="PU66" s="44"/>
      <c r="PV66" s="44"/>
      <c r="PW66" s="44"/>
      <c r="PX66" s="44"/>
      <c r="PY66" s="44"/>
      <c r="PZ66" s="44"/>
      <c r="QA66" s="44"/>
      <c r="QB66" s="44"/>
      <c r="QC66" s="44"/>
      <c r="QD66" s="44"/>
      <c r="QE66" s="44"/>
      <c r="QF66" s="44"/>
      <c r="QG66" s="44"/>
      <c r="QH66" s="44"/>
      <c r="QI66" s="44"/>
      <c r="QJ66" s="44"/>
      <c r="QK66" s="44"/>
      <c r="QL66" s="44"/>
      <c r="QM66" s="44"/>
      <c r="QN66" s="44"/>
      <c r="QO66" s="44"/>
      <c r="QP66" s="44"/>
      <c r="QQ66" s="44"/>
      <c r="QR66" s="44"/>
      <c r="QS66" s="44"/>
      <c r="QT66" s="44"/>
      <c r="QU66" s="44"/>
      <c r="QV66" s="44"/>
      <c r="QW66" s="44"/>
      <c r="QX66" s="44"/>
      <c r="QY66" s="44"/>
      <c r="QZ66" s="44"/>
      <c r="RA66" s="44"/>
      <c r="RB66" s="44"/>
      <c r="RC66" s="44"/>
      <c r="RD66" s="44"/>
      <c r="RE66" s="44"/>
      <c r="RF66" s="44"/>
      <c r="RG66" s="44"/>
      <c r="RH66" s="44"/>
    </row>
    <row r="67" customFormat="false" ht="15.75" hidden="false" customHeight="true" outlineLevel="0" collapsed="false">
      <c r="A67" s="44"/>
      <c r="B67" s="199" t="s">
        <v>290</v>
      </c>
      <c r="C67" s="198"/>
      <c r="D67" s="198"/>
      <c r="E67" s="198"/>
      <c r="F67" s="198"/>
      <c r="G67" s="198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</row>
    <row r="68" customFormat="false" ht="6" hidden="false" customHeight="true" outlineLevel="0" collapsed="false">
      <c r="A68" s="44"/>
      <c r="B68" s="319"/>
      <c r="C68" s="44"/>
      <c r="D68" s="215"/>
      <c r="E68" s="215"/>
      <c r="F68" s="215"/>
      <c r="G68" s="215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44"/>
      <c r="PS68" s="44"/>
      <c r="PT68" s="44"/>
      <c r="PU68" s="44"/>
      <c r="PV68" s="44"/>
      <c r="PW68" s="44"/>
      <c r="PX68" s="44"/>
      <c r="PY68" s="44"/>
      <c r="PZ68" s="44"/>
      <c r="QA68" s="44"/>
      <c r="QB68" s="44"/>
      <c r="QC68" s="44"/>
      <c r="QD68" s="44"/>
      <c r="QE68" s="44"/>
      <c r="QF68" s="44"/>
      <c r="QG68" s="44"/>
      <c r="QH68" s="44"/>
      <c r="QI68" s="44"/>
      <c r="QJ68" s="44"/>
      <c r="QK68" s="44"/>
      <c r="QL68" s="44"/>
      <c r="QM68" s="44"/>
      <c r="QN68" s="44"/>
      <c r="QO68" s="44"/>
      <c r="QP68" s="44"/>
      <c r="QQ68" s="44"/>
      <c r="QR68" s="44"/>
      <c r="QS68" s="44"/>
      <c r="QT68" s="44"/>
      <c r="QU68" s="44"/>
      <c r="QV68" s="44"/>
      <c r="QW68" s="44"/>
      <c r="QX68" s="44"/>
      <c r="QY68" s="44"/>
      <c r="QZ68" s="44"/>
      <c r="RA68" s="44"/>
      <c r="RB68" s="44"/>
      <c r="RC68" s="44"/>
      <c r="RD68" s="44"/>
      <c r="RE68" s="44"/>
      <c r="RF68" s="44"/>
      <c r="RG68" s="44"/>
      <c r="RH68" s="44"/>
    </row>
    <row r="69" customFormat="false" ht="15.75" hidden="false" customHeight="true" outlineLevel="0" collapsed="false">
      <c r="A69" s="44"/>
      <c r="B69" s="320" t="s">
        <v>291</v>
      </c>
      <c r="C69" s="44"/>
      <c r="D69" s="215"/>
      <c r="E69" s="215"/>
      <c r="F69" s="215"/>
      <c r="G69" s="215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  <c r="LC69" s="44"/>
      <c r="LD69" s="44"/>
      <c r="LE69" s="44"/>
      <c r="LF69" s="44"/>
      <c r="LG69" s="44"/>
      <c r="LH69" s="44"/>
      <c r="LI69" s="44"/>
      <c r="LJ69" s="44"/>
      <c r="LK69" s="44"/>
      <c r="LL69" s="44"/>
      <c r="LM69" s="44"/>
      <c r="LN69" s="44"/>
      <c r="LO69" s="44"/>
      <c r="LP69" s="44"/>
      <c r="LQ69" s="44"/>
      <c r="LR69" s="44"/>
      <c r="LS69" s="44"/>
      <c r="LT69" s="44"/>
      <c r="LU69" s="44"/>
      <c r="LV69" s="44"/>
      <c r="LW69" s="44"/>
      <c r="LX69" s="44"/>
      <c r="LY69" s="44"/>
      <c r="LZ69" s="44"/>
      <c r="MA69" s="44"/>
      <c r="MB69" s="44"/>
      <c r="MC69" s="44"/>
      <c r="MD69" s="44"/>
      <c r="ME69" s="44"/>
      <c r="MF69" s="44"/>
      <c r="MG69" s="44"/>
      <c r="MH69" s="44"/>
      <c r="MI69" s="44"/>
      <c r="MJ69" s="44"/>
      <c r="MK69" s="44"/>
      <c r="ML69" s="44"/>
      <c r="MM69" s="44"/>
      <c r="MN69" s="44"/>
      <c r="MO69" s="44"/>
      <c r="MP69" s="44"/>
      <c r="MQ69" s="44"/>
      <c r="MR69" s="44"/>
      <c r="MS69" s="44"/>
      <c r="MT69" s="44"/>
      <c r="MU69" s="44"/>
      <c r="MV69" s="44"/>
      <c r="MW69" s="44"/>
      <c r="MX69" s="44"/>
      <c r="MY69" s="44"/>
      <c r="MZ69" s="44"/>
      <c r="NA69" s="44"/>
      <c r="NB69" s="44"/>
      <c r="NC69" s="44"/>
      <c r="ND69" s="44"/>
      <c r="NE69" s="44"/>
      <c r="NF69" s="44"/>
      <c r="NG69" s="44"/>
      <c r="NH69" s="44"/>
      <c r="NI69" s="44"/>
      <c r="NJ69" s="44"/>
      <c r="NK69" s="44"/>
      <c r="NL69" s="44"/>
      <c r="NM69" s="44"/>
      <c r="NN69" s="44"/>
      <c r="NO69" s="44"/>
      <c r="NP69" s="44"/>
      <c r="NQ69" s="44"/>
      <c r="NR69" s="44"/>
      <c r="NS69" s="44"/>
      <c r="NT69" s="44"/>
      <c r="NU69" s="44"/>
      <c r="NV69" s="44"/>
      <c r="NW69" s="44"/>
      <c r="NX69" s="44"/>
      <c r="NY69" s="44"/>
      <c r="NZ69" s="44"/>
      <c r="OA69" s="44"/>
      <c r="OB69" s="44"/>
      <c r="OC69" s="44"/>
      <c r="OD69" s="44"/>
      <c r="OE69" s="44"/>
      <c r="OF69" s="44"/>
      <c r="OG69" s="44"/>
      <c r="OH69" s="44"/>
      <c r="OI69" s="44"/>
      <c r="OJ69" s="44"/>
      <c r="OK69" s="44"/>
      <c r="OL69" s="44"/>
      <c r="OM69" s="44"/>
      <c r="ON69" s="44"/>
      <c r="OO69" s="44"/>
      <c r="OP69" s="44"/>
      <c r="OQ69" s="44"/>
      <c r="OR69" s="44"/>
      <c r="OS69" s="44"/>
      <c r="OT69" s="44"/>
      <c r="OU69" s="44"/>
      <c r="OV69" s="44"/>
      <c r="OW69" s="44"/>
      <c r="OX69" s="44"/>
      <c r="OY69" s="44"/>
      <c r="OZ69" s="44"/>
      <c r="PA69" s="44"/>
      <c r="PB69" s="44"/>
      <c r="PC69" s="44"/>
      <c r="PD69" s="44"/>
      <c r="PE69" s="44"/>
      <c r="PF69" s="44"/>
      <c r="PG69" s="44"/>
      <c r="PH69" s="44"/>
      <c r="PI69" s="44"/>
      <c r="PJ69" s="44"/>
      <c r="PK69" s="44"/>
      <c r="PL69" s="44"/>
      <c r="PM69" s="44"/>
      <c r="PN69" s="44"/>
      <c r="PO69" s="44"/>
      <c r="PP69" s="44"/>
      <c r="PQ69" s="44"/>
      <c r="PR69" s="44"/>
      <c r="PS69" s="44"/>
      <c r="PT69" s="44"/>
      <c r="PU69" s="44"/>
      <c r="PV69" s="44"/>
      <c r="PW69" s="44"/>
      <c r="PX69" s="44"/>
      <c r="PY69" s="44"/>
      <c r="PZ69" s="44"/>
      <c r="QA69" s="44"/>
      <c r="QB69" s="44"/>
      <c r="QC69" s="44"/>
      <c r="QD69" s="44"/>
      <c r="QE69" s="44"/>
      <c r="QF69" s="44"/>
      <c r="QG69" s="44"/>
      <c r="QH69" s="44"/>
      <c r="QI69" s="44"/>
      <c r="QJ69" s="44"/>
      <c r="QK69" s="44"/>
      <c r="QL69" s="44"/>
      <c r="QM69" s="44"/>
      <c r="QN69" s="44"/>
      <c r="QO69" s="44"/>
      <c r="QP69" s="44"/>
      <c r="QQ69" s="44"/>
      <c r="QR69" s="44"/>
      <c r="QS69" s="44"/>
      <c r="QT69" s="44"/>
      <c r="QU69" s="44"/>
      <c r="QV69" s="44"/>
      <c r="QW69" s="44"/>
      <c r="QX69" s="44"/>
      <c r="QY69" s="44"/>
      <c r="QZ69" s="44"/>
      <c r="RA69" s="44"/>
      <c r="RB69" s="44"/>
      <c r="RC69" s="44"/>
      <c r="RD69" s="44"/>
      <c r="RE69" s="44"/>
      <c r="RF69" s="44"/>
      <c r="RG69" s="44"/>
      <c r="RH69" s="44"/>
    </row>
    <row r="70" customFormat="false" ht="15.75" hidden="false" customHeight="true" outlineLevel="0" collapsed="false">
      <c r="A70" s="44"/>
      <c r="B70" s="321" t="s">
        <v>292</v>
      </c>
      <c r="C70" s="44"/>
      <c r="D70" s="215"/>
      <c r="E70" s="215"/>
      <c r="F70" s="215"/>
      <c r="G70" s="215"/>
      <c r="H70" s="221"/>
      <c r="I70" s="221" t="n">
        <v>0</v>
      </c>
      <c r="J70" s="221" t="n">
        <v>0</v>
      </c>
      <c r="K70" s="221" t="n">
        <v>0</v>
      </c>
      <c r="L70" s="322" t="n">
        <v>10000000</v>
      </c>
      <c r="M70" s="221" t="n">
        <f aca="false">L70</f>
        <v>10000000</v>
      </c>
      <c r="N70" s="221" t="n">
        <f aca="false">M70</f>
        <v>10000000</v>
      </c>
      <c r="O70" s="221" t="n">
        <f aca="false">N70</f>
        <v>10000000</v>
      </c>
      <c r="P70" s="221" t="n">
        <f aca="false">O70</f>
        <v>10000000</v>
      </c>
      <c r="Q70" s="221" t="n">
        <f aca="false">P70</f>
        <v>10000000</v>
      </c>
      <c r="R70" s="221" t="n">
        <f aca="false">Q70</f>
        <v>10000000</v>
      </c>
      <c r="S70" s="221" t="n">
        <f aca="false">R70</f>
        <v>10000000</v>
      </c>
      <c r="T70" s="221" t="n">
        <f aca="false">S70</f>
        <v>10000000</v>
      </c>
      <c r="U70" s="221" t="n">
        <f aca="false">T70</f>
        <v>10000000</v>
      </c>
      <c r="V70" s="221" t="n">
        <f aca="false">U70</f>
        <v>10000000</v>
      </c>
      <c r="W70" s="221" t="n">
        <f aca="false">V70</f>
        <v>10000000</v>
      </c>
      <c r="X70" s="221" t="n">
        <f aca="false">W70</f>
        <v>10000000</v>
      </c>
      <c r="Y70" s="221" t="n">
        <f aca="false">X70</f>
        <v>10000000</v>
      </c>
      <c r="Z70" s="221" t="n">
        <f aca="false">Y70</f>
        <v>10000000</v>
      </c>
      <c r="AA70" s="221" t="n">
        <f aca="false">Z70</f>
        <v>10000000</v>
      </c>
      <c r="AB70" s="221" t="n">
        <f aca="false">AA70</f>
        <v>10000000</v>
      </c>
      <c r="AC70" s="221" t="n">
        <f aca="false">AB70</f>
        <v>10000000</v>
      </c>
      <c r="AD70" s="221" t="n">
        <f aca="false">AC70</f>
        <v>10000000</v>
      </c>
      <c r="AE70" s="221" t="n">
        <f aca="false">AD70</f>
        <v>10000000</v>
      </c>
      <c r="AF70" s="221" t="n">
        <f aca="false">AE70</f>
        <v>10000000</v>
      </c>
      <c r="AG70" s="221" t="n">
        <f aca="false">AF70</f>
        <v>10000000</v>
      </c>
      <c r="AH70" s="221" t="n">
        <f aca="false">AG70</f>
        <v>10000000</v>
      </c>
      <c r="AI70" s="221" t="n">
        <f aca="false">AH70</f>
        <v>10000000</v>
      </c>
      <c r="AJ70" s="221" t="n">
        <f aca="false">AI70</f>
        <v>10000000</v>
      </c>
      <c r="AK70" s="221" t="n">
        <f aca="false">AJ70</f>
        <v>10000000</v>
      </c>
      <c r="AL70" s="221" t="n">
        <f aca="false">AK70</f>
        <v>10000000</v>
      </c>
      <c r="AM70" s="221" t="n">
        <f aca="false">AL70</f>
        <v>10000000</v>
      </c>
      <c r="AN70" s="221" t="n">
        <f aca="false">AM70</f>
        <v>10000000</v>
      </c>
      <c r="AO70" s="221" t="n">
        <f aca="false">AN70</f>
        <v>10000000</v>
      </c>
      <c r="AP70" s="221" t="n">
        <f aca="false">AO70</f>
        <v>10000000</v>
      </c>
      <c r="AQ70" s="221" t="n">
        <f aca="false">AP70</f>
        <v>10000000</v>
      </c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4"/>
      <c r="MH70" s="44"/>
      <c r="MI70" s="44"/>
      <c r="MJ70" s="44"/>
      <c r="MK70" s="44"/>
      <c r="ML70" s="44"/>
      <c r="MM70" s="44"/>
      <c r="MN70" s="44"/>
      <c r="MO70" s="44"/>
      <c r="MP70" s="44"/>
      <c r="MQ70" s="44"/>
      <c r="MR70" s="44"/>
      <c r="MS70" s="44"/>
      <c r="MT70" s="44"/>
      <c r="MU70" s="44"/>
      <c r="MV70" s="44"/>
      <c r="MW70" s="44"/>
      <c r="MX70" s="44"/>
      <c r="MY70" s="44"/>
      <c r="MZ70" s="44"/>
      <c r="NA70" s="44"/>
      <c r="NB70" s="44"/>
      <c r="NC70" s="44"/>
      <c r="ND70" s="44"/>
      <c r="NE70" s="44"/>
      <c r="NF70" s="44"/>
      <c r="NG70" s="44"/>
      <c r="NH70" s="44"/>
      <c r="NI70" s="44"/>
      <c r="NJ70" s="44"/>
      <c r="NK70" s="44"/>
      <c r="NL70" s="44"/>
      <c r="NM70" s="44"/>
      <c r="NN70" s="44"/>
      <c r="NO70" s="44"/>
      <c r="NP70" s="44"/>
      <c r="NQ70" s="44"/>
      <c r="NR70" s="44"/>
      <c r="NS70" s="44"/>
      <c r="NT70" s="44"/>
      <c r="NU70" s="44"/>
      <c r="NV70" s="44"/>
      <c r="NW70" s="44"/>
      <c r="NX70" s="44"/>
      <c r="NY70" s="44"/>
      <c r="NZ70" s="44"/>
      <c r="OA70" s="44"/>
      <c r="OB70" s="44"/>
      <c r="OC70" s="44"/>
      <c r="OD70" s="44"/>
      <c r="OE70" s="44"/>
      <c r="OF70" s="44"/>
      <c r="OG70" s="44"/>
      <c r="OH70" s="44"/>
      <c r="OI70" s="44"/>
      <c r="OJ70" s="44"/>
      <c r="OK70" s="44"/>
      <c r="OL70" s="44"/>
      <c r="OM70" s="44"/>
      <c r="ON70" s="44"/>
      <c r="OO70" s="44"/>
      <c r="OP70" s="44"/>
      <c r="OQ70" s="44"/>
      <c r="OR70" s="44"/>
      <c r="OS70" s="44"/>
      <c r="OT70" s="44"/>
      <c r="OU70" s="44"/>
      <c r="OV70" s="44"/>
      <c r="OW70" s="44"/>
      <c r="OX70" s="44"/>
      <c r="OY70" s="44"/>
      <c r="OZ70" s="44"/>
      <c r="PA70" s="44"/>
      <c r="PB70" s="44"/>
      <c r="PC70" s="44"/>
      <c r="PD70" s="44"/>
      <c r="PE70" s="44"/>
      <c r="PF70" s="44"/>
      <c r="PG70" s="44"/>
      <c r="PH70" s="44"/>
      <c r="PI70" s="44"/>
      <c r="PJ70" s="44"/>
      <c r="PK70" s="44"/>
      <c r="PL70" s="44"/>
      <c r="PM70" s="44"/>
      <c r="PN70" s="44"/>
      <c r="PO70" s="44"/>
      <c r="PP70" s="44"/>
      <c r="PQ70" s="44"/>
      <c r="PR70" s="44"/>
      <c r="PS70" s="44"/>
      <c r="PT70" s="44"/>
      <c r="PU70" s="44"/>
      <c r="PV70" s="44"/>
      <c r="PW70" s="44"/>
      <c r="PX70" s="44"/>
      <c r="PY70" s="44"/>
      <c r="PZ70" s="44"/>
      <c r="QA70" s="44"/>
      <c r="QB70" s="44"/>
      <c r="QC70" s="44"/>
      <c r="QD70" s="44"/>
      <c r="QE70" s="44"/>
      <c r="QF70" s="44"/>
      <c r="QG70" s="44"/>
      <c r="QH70" s="44"/>
      <c r="QI70" s="44"/>
      <c r="QJ70" s="44"/>
      <c r="QK70" s="44"/>
      <c r="QL70" s="44"/>
      <c r="QM70" s="44"/>
      <c r="QN70" s="44"/>
      <c r="QO70" s="44"/>
      <c r="QP70" s="44"/>
      <c r="QQ70" s="44"/>
      <c r="QR70" s="44"/>
      <c r="QS70" s="44"/>
      <c r="QT70" s="44"/>
      <c r="QU70" s="44"/>
      <c r="QV70" s="44"/>
      <c r="QW70" s="44"/>
      <c r="QX70" s="44"/>
      <c r="QY70" s="44"/>
      <c r="QZ70" s="44"/>
      <c r="RA70" s="44"/>
      <c r="RB70" s="44"/>
      <c r="RC70" s="44"/>
      <c r="RD70" s="44"/>
      <c r="RE70" s="44"/>
      <c r="RF70" s="44"/>
      <c r="RG70" s="44"/>
      <c r="RH70" s="44"/>
    </row>
    <row r="71" customFormat="false" ht="15.75" hidden="false" customHeight="true" outlineLevel="0" collapsed="false">
      <c r="A71" s="44"/>
      <c r="B71" s="321" t="s">
        <v>279</v>
      </c>
      <c r="C71" s="44"/>
      <c r="D71" s="215" t="n">
        <f aca="false">SUM(H71:AQ71)</f>
        <v>320000000</v>
      </c>
      <c r="E71" s="215"/>
      <c r="F71" s="215"/>
      <c r="G71" s="215"/>
      <c r="H71" s="64" t="n">
        <f aca="false">+H72*H70</f>
        <v>0</v>
      </c>
      <c r="I71" s="64" t="n">
        <f aca="false">+I72*I70</f>
        <v>0</v>
      </c>
      <c r="J71" s="64" t="n">
        <f aca="false">+J72*J70</f>
        <v>0</v>
      </c>
      <c r="K71" s="64" t="n">
        <f aca="false">+K72*K70</f>
        <v>0</v>
      </c>
      <c r="L71" s="64" t="n">
        <f aca="false">+L72*L70</f>
        <v>10000000</v>
      </c>
      <c r="M71" s="64" t="n">
        <f aca="false">+M72*M70</f>
        <v>10000000</v>
      </c>
      <c r="N71" s="64" t="n">
        <f aca="false">+N72*N70</f>
        <v>10000000</v>
      </c>
      <c r="O71" s="64" t="n">
        <f aca="false">+O72*O70</f>
        <v>10000000</v>
      </c>
      <c r="P71" s="64" t="n">
        <f aca="false">+P72*P70</f>
        <v>10000000</v>
      </c>
      <c r="Q71" s="64" t="n">
        <f aca="false">+Q72*Q70</f>
        <v>10000000</v>
      </c>
      <c r="R71" s="64" t="n">
        <f aca="false">+R72*R70</f>
        <v>10000000</v>
      </c>
      <c r="S71" s="64" t="n">
        <f aca="false">+S72*S70</f>
        <v>10000000</v>
      </c>
      <c r="T71" s="64" t="n">
        <f aca="false">+T72*T70</f>
        <v>10000000</v>
      </c>
      <c r="U71" s="64" t="n">
        <f aca="false">+U72*U70</f>
        <v>10000000</v>
      </c>
      <c r="V71" s="64" t="n">
        <f aca="false">+V72*V70</f>
        <v>10000000</v>
      </c>
      <c r="W71" s="64" t="n">
        <f aca="false">+W72*W70</f>
        <v>10000000</v>
      </c>
      <c r="X71" s="64" t="n">
        <f aca="false">+X72*X70</f>
        <v>10000000</v>
      </c>
      <c r="Y71" s="64" t="n">
        <f aca="false">+Y72*Y70</f>
        <v>10000000</v>
      </c>
      <c r="Z71" s="64" t="n">
        <f aca="false">+Z72*Z70</f>
        <v>10000000</v>
      </c>
      <c r="AA71" s="64" t="n">
        <f aca="false">+AA72*AA70</f>
        <v>10000000</v>
      </c>
      <c r="AB71" s="64" t="n">
        <f aca="false">+AB72*AB70</f>
        <v>10000000</v>
      </c>
      <c r="AC71" s="64" t="n">
        <f aca="false">+AC72*AC70</f>
        <v>10000000</v>
      </c>
      <c r="AD71" s="64" t="n">
        <f aca="false">+AD72*AD70</f>
        <v>10000000</v>
      </c>
      <c r="AE71" s="64" t="n">
        <f aca="false">+AE72*AE70</f>
        <v>10000000</v>
      </c>
      <c r="AF71" s="64" t="n">
        <f aca="false">+AF72*AF70</f>
        <v>10000000</v>
      </c>
      <c r="AG71" s="64" t="n">
        <f aca="false">+AG72*AG70</f>
        <v>10000000</v>
      </c>
      <c r="AH71" s="64" t="n">
        <f aca="false">+AH72*AH70</f>
        <v>10000000</v>
      </c>
      <c r="AI71" s="64" t="n">
        <f aca="false">+AI72*AI70</f>
        <v>10000000</v>
      </c>
      <c r="AJ71" s="64" t="n">
        <f aca="false">+AJ72*AJ70</f>
        <v>10000000</v>
      </c>
      <c r="AK71" s="64" t="n">
        <f aca="false">+AK72*AK70</f>
        <v>10000000</v>
      </c>
      <c r="AL71" s="64" t="n">
        <f aca="false">+AL72*AL70</f>
        <v>10000000</v>
      </c>
      <c r="AM71" s="64" t="n">
        <f aca="false">+AM72*AM70</f>
        <v>10000000</v>
      </c>
      <c r="AN71" s="64" t="n">
        <f aca="false">+AN72*AN70</f>
        <v>10000000</v>
      </c>
      <c r="AO71" s="64" t="n">
        <f aca="false">+AO72*AO70</f>
        <v>10000000</v>
      </c>
      <c r="AP71" s="64" t="n">
        <f aca="false">+AP72*AP70</f>
        <v>10000000</v>
      </c>
      <c r="AQ71" s="64" t="n">
        <f aca="false">+AQ72*AQ70</f>
        <v>10000000</v>
      </c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  <c r="KQ71" s="44"/>
      <c r="KR71" s="44"/>
      <c r="KS71" s="44"/>
      <c r="KT71" s="44"/>
      <c r="KU71" s="44"/>
      <c r="KV71" s="44"/>
      <c r="KW71" s="44"/>
      <c r="KX71" s="44"/>
      <c r="KY71" s="44"/>
      <c r="KZ71" s="44"/>
      <c r="LA71" s="44"/>
      <c r="LB71" s="44"/>
      <c r="LC71" s="44"/>
      <c r="LD71" s="44"/>
      <c r="LE71" s="44"/>
      <c r="LF71" s="44"/>
      <c r="LG71" s="44"/>
      <c r="LH71" s="44"/>
      <c r="LI71" s="44"/>
      <c r="LJ71" s="44"/>
      <c r="LK71" s="44"/>
      <c r="LL71" s="44"/>
      <c r="LM71" s="44"/>
      <c r="LN71" s="44"/>
      <c r="LO71" s="44"/>
      <c r="LP71" s="44"/>
      <c r="LQ71" s="44"/>
      <c r="LR71" s="44"/>
      <c r="LS71" s="44"/>
      <c r="LT71" s="44"/>
      <c r="LU71" s="44"/>
      <c r="LV71" s="44"/>
      <c r="LW71" s="44"/>
      <c r="LX71" s="44"/>
      <c r="LY71" s="44"/>
      <c r="LZ71" s="44"/>
      <c r="MA71" s="44"/>
      <c r="MB71" s="44"/>
      <c r="MC71" s="44"/>
      <c r="MD71" s="44"/>
      <c r="ME71" s="44"/>
      <c r="MF71" s="44"/>
      <c r="MG71" s="44"/>
      <c r="MH71" s="44"/>
      <c r="MI71" s="44"/>
      <c r="MJ71" s="44"/>
      <c r="MK71" s="44"/>
      <c r="ML71" s="44"/>
      <c r="MM71" s="44"/>
      <c r="MN71" s="44"/>
      <c r="MO71" s="44"/>
      <c r="MP71" s="44"/>
      <c r="MQ71" s="44"/>
      <c r="MR71" s="44"/>
      <c r="MS71" s="44"/>
      <c r="MT71" s="44"/>
      <c r="MU71" s="44"/>
      <c r="MV71" s="44"/>
      <c r="MW71" s="44"/>
      <c r="MX71" s="44"/>
      <c r="MY71" s="44"/>
      <c r="MZ71" s="44"/>
      <c r="NA71" s="44"/>
      <c r="NB71" s="44"/>
      <c r="NC71" s="44"/>
      <c r="ND71" s="44"/>
      <c r="NE71" s="44"/>
      <c r="NF71" s="44"/>
      <c r="NG71" s="44"/>
      <c r="NH71" s="44"/>
      <c r="NI71" s="44"/>
      <c r="NJ71" s="44"/>
      <c r="NK71" s="44"/>
      <c r="NL71" s="44"/>
      <c r="NM71" s="44"/>
      <c r="NN71" s="44"/>
      <c r="NO71" s="44"/>
      <c r="NP71" s="44"/>
      <c r="NQ71" s="44"/>
      <c r="NR71" s="44"/>
      <c r="NS71" s="44"/>
      <c r="NT71" s="44"/>
      <c r="NU71" s="44"/>
      <c r="NV71" s="44"/>
      <c r="NW71" s="44"/>
      <c r="NX71" s="44"/>
      <c r="NY71" s="44"/>
      <c r="NZ71" s="44"/>
      <c r="OA71" s="44"/>
      <c r="OB71" s="44"/>
      <c r="OC71" s="44"/>
      <c r="OD71" s="44"/>
      <c r="OE71" s="44"/>
      <c r="OF71" s="44"/>
      <c r="OG71" s="44"/>
      <c r="OH71" s="44"/>
      <c r="OI71" s="44"/>
      <c r="OJ71" s="44"/>
      <c r="OK71" s="44"/>
      <c r="OL71" s="44"/>
      <c r="OM71" s="44"/>
      <c r="ON71" s="44"/>
      <c r="OO71" s="44"/>
      <c r="OP71" s="44"/>
      <c r="OQ71" s="44"/>
      <c r="OR71" s="44"/>
      <c r="OS71" s="44"/>
      <c r="OT71" s="44"/>
      <c r="OU71" s="44"/>
      <c r="OV71" s="44"/>
      <c r="OW71" s="44"/>
      <c r="OX71" s="44"/>
      <c r="OY71" s="44"/>
      <c r="OZ71" s="44"/>
      <c r="PA71" s="44"/>
      <c r="PB71" s="44"/>
      <c r="PC71" s="44"/>
      <c r="PD71" s="44"/>
      <c r="PE71" s="44"/>
      <c r="PF71" s="44"/>
      <c r="PG71" s="44"/>
      <c r="PH71" s="44"/>
      <c r="PI71" s="44"/>
      <c r="PJ71" s="44"/>
      <c r="PK71" s="44"/>
      <c r="PL71" s="44"/>
      <c r="PM71" s="44"/>
      <c r="PN71" s="44"/>
      <c r="PO71" s="44"/>
      <c r="PP71" s="44"/>
      <c r="PQ71" s="44"/>
      <c r="PR71" s="44"/>
      <c r="PS71" s="44"/>
      <c r="PT71" s="44"/>
      <c r="PU71" s="44"/>
      <c r="PV71" s="44"/>
      <c r="PW71" s="44"/>
      <c r="PX71" s="44"/>
      <c r="PY71" s="44"/>
      <c r="PZ71" s="44"/>
      <c r="QA71" s="44"/>
      <c r="QB71" s="44"/>
      <c r="QC71" s="44"/>
      <c r="QD71" s="44"/>
      <c r="QE71" s="44"/>
      <c r="QF71" s="44"/>
      <c r="QG71" s="44"/>
      <c r="QH71" s="44"/>
      <c r="QI71" s="44"/>
      <c r="QJ71" s="44"/>
      <c r="QK71" s="44"/>
      <c r="QL71" s="44"/>
      <c r="QM71" s="44"/>
      <c r="QN71" s="44"/>
      <c r="QO71" s="44"/>
      <c r="QP71" s="44"/>
      <c r="QQ71" s="44"/>
      <c r="QR71" s="44"/>
      <c r="QS71" s="44"/>
      <c r="QT71" s="44"/>
      <c r="QU71" s="44"/>
      <c r="QV71" s="44"/>
      <c r="QW71" s="44"/>
      <c r="QX71" s="44"/>
      <c r="QY71" s="44"/>
      <c r="QZ71" s="44"/>
      <c r="RA71" s="44"/>
      <c r="RB71" s="44"/>
      <c r="RC71" s="44"/>
      <c r="RD71" s="44"/>
      <c r="RE71" s="44"/>
      <c r="RF71" s="44"/>
      <c r="RG71" s="44"/>
      <c r="RH71" s="44"/>
    </row>
    <row r="72" customFormat="false" ht="15.75" hidden="false" customHeight="true" outlineLevel="0" collapsed="false">
      <c r="A72" s="44"/>
      <c r="B72" s="321" t="s">
        <v>280</v>
      </c>
      <c r="C72" s="44"/>
      <c r="D72" s="215" t="n">
        <f aca="false">SUM(H72:AQ72)</f>
        <v>32</v>
      </c>
      <c r="E72" s="215"/>
      <c r="F72" s="215"/>
      <c r="G72" s="215"/>
      <c r="H72" s="221"/>
      <c r="I72" s="221" t="n">
        <v>0</v>
      </c>
      <c r="J72" s="221" t="n">
        <v>0</v>
      </c>
      <c r="K72" s="221" t="n">
        <v>0</v>
      </c>
      <c r="L72" s="221" t="n">
        <v>1</v>
      </c>
      <c r="M72" s="221" t="n">
        <v>1</v>
      </c>
      <c r="N72" s="221" t="n">
        <v>1</v>
      </c>
      <c r="O72" s="221" t="n">
        <v>1</v>
      </c>
      <c r="P72" s="221" t="n">
        <v>1</v>
      </c>
      <c r="Q72" s="221" t="n">
        <v>1</v>
      </c>
      <c r="R72" s="221" t="n">
        <v>1</v>
      </c>
      <c r="S72" s="221" t="n">
        <v>1</v>
      </c>
      <c r="T72" s="221" t="n">
        <v>1</v>
      </c>
      <c r="U72" s="221" t="n">
        <v>1</v>
      </c>
      <c r="V72" s="221" t="n">
        <v>1</v>
      </c>
      <c r="W72" s="221" t="n">
        <v>1</v>
      </c>
      <c r="X72" s="221" t="n">
        <v>1</v>
      </c>
      <c r="Y72" s="221" t="n">
        <v>1</v>
      </c>
      <c r="Z72" s="221" t="n">
        <v>1</v>
      </c>
      <c r="AA72" s="221" t="n">
        <v>1</v>
      </c>
      <c r="AB72" s="221" t="n">
        <v>1</v>
      </c>
      <c r="AC72" s="221" t="n">
        <v>1</v>
      </c>
      <c r="AD72" s="221" t="n">
        <v>1</v>
      </c>
      <c r="AE72" s="221" t="n">
        <v>1</v>
      </c>
      <c r="AF72" s="221" t="n">
        <v>1</v>
      </c>
      <c r="AG72" s="221" t="n">
        <v>1</v>
      </c>
      <c r="AH72" s="221" t="n">
        <v>1</v>
      </c>
      <c r="AI72" s="221" t="n">
        <v>1</v>
      </c>
      <c r="AJ72" s="221" t="n">
        <v>1</v>
      </c>
      <c r="AK72" s="221" t="n">
        <v>1</v>
      </c>
      <c r="AL72" s="221" t="n">
        <v>1</v>
      </c>
      <c r="AM72" s="221" t="n">
        <v>1</v>
      </c>
      <c r="AN72" s="221" t="n">
        <v>1</v>
      </c>
      <c r="AO72" s="221" t="n">
        <v>1</v>
      </c>
      <c r="AP72" s="221" t="n">
        <v>1</v>
      </c>
      <c r="AQ72" s="221" t="n">
        <v>1</v>
      </c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  <c r="LC72" s="44"/>
      <c r="LD72" s="44"/>
      <c r="LE72" s="44"/>
      <c r="LF72" s="44"/>
      <c r="LG72" s="44"/>
      <c r="LH72" s="44"/>
      <c r="LI72" s="44"/>
      <c r="LJ72" s="44"/>
      <c r="LK72" s="44"/>
      <c r="LL72" s="44"/>
      <c r="LM72" s="44"/>
      <c r="LN72" s="44"/>
      <c r="LO72" s="44"/>
      <c r="LP72" s="44"/>
      <c r="LQ72" s="44"/>
      <c r="LR72" s="44"/>
      <c r="LS72" s="44"/>
      <c r="LT72" s="44"/>
      <c r="LU72" s="44"/>
      <c r="LV72" s="44"/>
      <c r="LW72" s="44"/>
      <c r="LX72" s="44"/>
      <c r="LY72" s="44"/>
      <c r="LZ72" s="44"/>
      <c r="MA72" s="44"/>
      <c r="MB72" s="44"/>
      <c r="MC72" s="44"/>
      <c r="MD72" s="44"/>
      <c r="ME72" s="44"/>
      <c r="MF72" s="44"/>
      <c r="MG72" s="44"/>
      <c r="MH72" s="44"/>
      <c r="MI72" s="44"/>
      <c r="MJ72" s="44"/>
      <c r="MK72" s="44"/>
      <c r="ML72" s="44"/>
      <c r="MM72" s="44"/>
      <c r="MN72" s="44"/>
      <c r="MO72" s="44"/>
      <c r="MP72" s="44"/>
      <c r="MQ72" s="44"/>
      <c r="MR72" s="44"/>
      <c r="MS72" s="44"/>
      <c r="MT72" s="44"/>
      <c r="MU72" s="44"/>
      <c r="MV72" s="44"/>
      <c r="MW72" s="44"/>
      <c r="MX72" s="44"/>
      <c r="MY72" s="44"/>
      <c r="MZ72" s="44"/>
      <c r="NA72" s="44"/>
      <c r="NB72" s="44"/>
      <c r="NC72" s="44"/>
      <c r="ND72" s="44"/>
      <c r="NE72" s="44"/>
      <c r="NF72" s="44"/>
      <c r="NG72" s="44"/>
      <c r="NH72" s="44"/>
      <c r="NI72" s="44"/>
      <c r="NJ72" s="44"/>
      <c r="NK72" s="44"/>
      <c r="NL72" s="44"/>
      <c r="NM72" s="44"/>
      <c r="NN72" s="44"/>
      <c r="NO72" s="44"/>
      <c r="NP72" s="44"/>
      <c r="NQ72" s="44"/>
      <c r="NR72" s="44"/>
      <c r="NS72" s="44"/>
      <c r="NT72" s="44"/>
      <c r="NU72" s="44"/>
      <c r="NV72" s="44"/>
      <c r="NW72" s="44"/>
      <c r="NX72" s="44"/>
      <c r="NY72" s="44"/>
      <c r="NZ72" s="44"/>
      <c r="OA72" s="44"/>
      <c r="OB72" s="44"/>
      <c r="OC72" s="44"/>
      <c r="OD72" s="44"/>
      <c r="OE72" s="44"/>
      <c r="OF72" s="44"/>
      <c r="OG72" s="44"/>
      <c r="OH72" s="44"/>
      <c r="OI72" s="44"/>
      <c r="OJ72" s="44"/>
      <c r="OK72" s="44"/>
      <c r="OL72" s="44"/>
      <c r="OM72" s="44"/>
      <c r="ON72" s="44"/>
      <c r="OO72" s="44"/>
      <c r="OP72" s="44"/>
      <c r="OQ72" s="44"/>
      <c r="OR72" s="44"/>
      <c r="OS72" s="44"/>
      <c r="OT72" s="44"/>
      <c r="OU72" s="44"/>
      <c r="OV72" s="44"/>
      <c r="OW72" s="44"/>
      <c r="OX72" s="44"/>
      <c r="OY72" s="44"/>
      <c r="OZ72" s="44"/>
      <c r="PA72" s="44"/>
      <c r="PB72" s="44"/>
      <c r="PC72" s="44"/>
      <c r="PD72" s="44"/>
      <c r="PE72" s="44"/>
      <c r="PF72" s="44"/>
      <c r="PG72" s="44"/>
      <c r="PH72" s="44"/>
      <c r="PI72" s="44"/>
      <c r="PJ72" s="44"/>
      <c r="PK72" s="44"/>
      <c r="PL72" s="44"/>
      <c r="PM72" s="44"/>
      <c r="PN72" s="44"/>
      <c r="PO72" s="44"/>
      <c r="PP72" s="44"/>
      <c r="PQ72" s="44"/>
      <c r="PR72" s="44"/>
      <c r="PS72" s="44"/>
      <c r="PT72" s="44"/>
      <c r="PU72" s="44"/>
      <c r="PV72" s="44"/>
      <c r="PW72" s="44"/>
      <c r="PX72" s="44"/>
      <c r="PY72" s="44"/>
      <c r="PZ72" s="44"/>
      <c r="QA72" s="44"/>
      <c r="QB72" s="44"/>
      <c r="QC72" s="44"/>
      <c r="QD72" s="44"/>
      <c r="QE72" s="44"/>
      <c r="QF72" s="44"/>
      <c r="QG72" s="44"/>
      <c r="QH72" s="44"/>
      <c r="QI72" s="44"/>
      <c r="QJ72" s="44"/>
      <c r="QK72" s="44"/>
      <c r="QL72" s="44"/>
      <c r="QM72" s="44"/>
      <c r="QN72" s="44"/>
      <c r="QO72" s="44"/>
      <c r="QP72" s="44"/>
      <c r="QQ72" s="44"/>
      <c r="QR72" s="44"/>
      <c r="QS72" s="44"/>
      <c r="QT72" s="44"/>
      <c r="QU72" s="44"/>
      <c r="QV72" s="44"/>
      <c r="QW72" s="44"/>
      <c r="QX72" s="44"/>
      <c r="QY72" s="44"/>
      <c r="QZ72" s="44"/>
      <c r="RA72" s="44"/>
      <c r="RB72" s="44"/>
      <c r="RC72" s="44"/>
      <c r="RD72" s="44"/>
      <c r="RE72" s="44"/>
      <c r="RF72" s="44"/>
      <c r="RG72" s="44"/>
      <c r="RH72" s="44"/>
    </row>
    <row r="73" customFormat="false" ht="15.75" hidden="false" customHeight="true" outlineLevel="0" collapsed="false">
      <c r="A73" s="44"/>
      <c r="B73" s="321"/>
      <c r="C73" s="44"/>
      <c r="D73" s="215"/>
      <c r="E73" s="215"/>
      <c r="F73" s="215"/>
      <c r="G73" s="215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</row>
    <row r="74" customFormat="false" ht="15.75" hidden="false" customHeight="true" outlineLevel="0" collapsed="false">
      <c r="A74" s="44"/>
      <c r="B74" s="320" t="s">
        <v>293</v>
      </c>
      <c r="C74" s="44"/>
      <c r="D74" s="215"/>
      <c r="E74" s="215"/>
      <c r="F74" s="215"/>
      <c r="G74" s="215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44"/>
      <c r="PS74" s="44"/>
      <c r="PT74" s="44"/>
      <c r="PU74" s="44"/>
      <c r="PV74" s="44"/>
      <c r="PW74" s="44"/>
      <c r="PX74" s="44"/>
      <c r="PY74" s="44"/>
      <c r="PZ74" s="44"/>
      <c r="QA74" s="44"/>
      <c r="QB74" s="44"/>
      <c r="QC74" s="44"/>
      <c r="QD74" s="44"/>
      <c r="QE74" s="44"/>
      <c r="QF74" s="44"/>
      <c r="QG74" s="44"/>
      <c r="QH74" s="44"/>
      <c r="QI74" s="44"/>
      <c r="QJ74" s="44"/>
      <c r="QK74" s="44"/>
      <c r="QL74" s="44"/>
      <c r="QM74" s="44"/>
      <c r="QN74" s="44"/>
      <c r="QO74" s="44"/>
      <c r="QP74" s="44"/>
      <c r="QQ74" s="44"/>
      <c r="QR74" s="44"/>
      <c r="QS74" s="44"/>
      <c r="QT74" s="44"/>
      <c r="QU74" s="44"/>
      <c r="QV74" s="44"/>
      <c r="QW74" s="44"/>
      <c r="QX74" s="44"/>
      <c r="QY74" s="44"/>
      <c r="QZ74" s="44"/>
      <c r="RA74" s="44"/>
      <c r="RB74" s="44"/>
      <c r="RC74" s="44"/>
      <c r="RD74" s="44"/>
      <c r="RE74" s="44"/>
      <c r="RF74" s="44"/>
      <c r="RG74" s="44"/>
      <c r="RH74" s="44"/>
    </row>
    <row r="75" customFormat="false" ht="15.75" hidden="false" customHeight="true" outlineLevel="0" collapsed="false">
      <c r="A75" s="44"/>
      <c r="B75" s="321" t="s">
        <v>292</v>
      </c>
      <c r="C75" s="44"/>
      <c r="D75" s="215"/>
      <c r="E75" s="215"/>
      <c r="F75" s="215"/>
      <c r="G75" s="215"/>
      <c r="H75" s="221"/>
      <c r="I75" s="221" t="n">
        <v>0</v>
      </c>
      <c r="J75" s="221" t="n">
        <v>0</v>
      </c>
      <c r="K75" s="221" t="n">
        <v>0</v>
      </c>
      <c r="L75" s="322" t="n">
        <v>2000000</v>
      </c>
      <c r="M75" s="221" t="n">
        <f aca="false">L75</f>
        <v>2000000</v>
      </c>
      <c r="N75" s="221" t="n">
        <f aca="false">M75</f>
        <v>2000000</v>
      </c>
      <c r="O75" s="221" t="n">
        <f aca="false">N75</f>
        <v>2000000</v>
      </c>
      <c r="P75" s="221" t="n">
        <f aca="false">O75</f>
        <v>2000000</v>
      </c>
      <c r="Q75" s="221" t="n">
        <f aca="false">P75</f>
        <v>2000000</v>
      </c>
      <c r="R75" s="221" t="n">
        <f aca="false">Q75</f>
        <v>2000000</v>
      </c>
      <c r="S75" s="221" t="n">
        <f aca="false">R75</f>
        <v>2000000</v>
      </c>
      <c r="T75" s="221" t="n">
        <f aca="false">S75</f>
        <v>2000000</v>
      </c>
      <c r="U75" s="221" t="n">
        <f aca="false">T75</f>
        <v>2000000</v>
      </c>
      <c r="V75" s="221" t="n">
        <f aca="false">U75</f>
        <v>2000000</v>
      </c>
      <c r="W75" s="221" t="n">
        <f aca="false">V75</f>
        <v>2000000</v>
      </c>
      <c r="X75" s="221" t="n">
        <f aca="false">W75</f>
        <v>2000000</v>
      </c>
      <c r="Y75" s="221" t="n">
        <f aca="false">X75</f>
        <v>2000000</v>
      </c>
      <c r="Z75" s="221" t="n">
        <f aca="false">Y75</f>
        <v>2000000</v>
      </c>
      <c r="AA75" s="221" t="n">
        <f aca="false">Z75</f>
        <v>2000000</v>
      </c>
      <c r="AB75" s="221" t="n">
        <f aca="false">AA75</f>
        <v>2000000</v>
      </c>
      <c r="AC75" s="221" t="n">
        <f aca="false">AB75</f>
        <v>2000000</v>
      </c>
      <c r="AD75" s="221" t="n">
        <f aca="false">AC75</f>
        <v>2000000</v>
      </c>
      <c r="AE75" s="221" t="n">
        <f aca="false">AD75</f>
        <v>2000000</v>
      </c>
      <c r="AF75" s="221" t="n">
        <f aca="false">AE75</f>
        <v>2000000</v>
      </c>
      <c r="AG75" s="221" t="n">
        <f aca="false">AF75</f>
        <v>2000000</v>
      </c>
      <c r="AH75" s="221" t="n">
        <f aca="false">AG75</f>
        <v>2000000</v>
      </c>
      <c r="AI75" s="221" t="n">
        <f aca="false">AH75</f>
        <v>2000000</v>
      </c>
      <c r="AJ75" s="221" t="n">
        <f aca="false">AI75</f>
        <v>2000000</v>
      </c>
      <c r="AK75" s="221" t="n">
        <f aca="false">AJ75</f>
        <v>2000000</v>
      </c>
      <c r="AL75" s="221" t="n">
        <f aca="false">AK75</f>
        <v>2000000</v>
      </c>
      <c r="AM75" s="221" t="n">
        <f aca="false">AL75</f>
        <v>2000000</v>
      </c>
      <c r="AN75" s="221" t="n">
        <f aca="false">AM75</f>
        <v>2000000</v>
      </c>
      <c r="AO75" s="221" t="n">
        <f aca="false">AN75</f>
        <v>2000000</v>
      </c>
      <c r="AP75" s="221" t="n">
        <f aca="false">AO75</f>
        <v>2000000</v>
      </c>
      <c r="AQ75" s="221" t="n">
        <f aca="false">AP75</f>
        <v>2000000</v>
      </c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  <c r="MH75" s="44"/>
      <c r="MI75" s="44"/>
      <c r="MJ75" s="44"/>
      <c r="MK75" s="44"/>
      <c r="ML75" s="44"/>
      <c r="MM75" s="44"/>
      <c r="MN75" s="44"/>
      <c r="MO75" s="44"/>
      <c r="MP75" s="44"/>
      <c r="MQ75" s="44"/>
      <c r="MR75" s="44"/>
      <c r="MS75" s="44"/>
      <c r="MT75" s="44"/>
      <c r="MU75" s="44"/>
      <c r="MV75" s="44"/>
      <c r="MW75" s="44"/>
      <c r="MX75" s="44"/>
      <c r="MY75" s="44"/>
      <c r="MZ75" s="44"/>
      <c r="NA75" s="44"/>
      <c r="NB75" s="44"/>
      <c r="NC75" s="44"/>
      <c r="ND75" s="44"/>
      <c r="NE75" s="44"/>
      <c r="NF75" s="44"/>
      <c r="NG75" s="44"/>
      <c r="NH75" s="44"/>
      <c r="NI75" s="44"/>
      <c r="NJ75" s="44"/>
      <c r="NK75" s="44"/>
      <c r="NL75" s="44"/>
      <c r="NM75" s="44"/>
      <c r="NN75" s="44"/>
      <c r="NO75" s="44"/>
      <c r="NP75" s="44"/>
      <c r="NQ75" s="44"/>
      <c r="NR75" s="44"/>
      <c r="NS75" s="44"/>
      <c r="NT75" s="44"/>
      <c r="NU75" s="44"/>
      <c r="NV75" s="44"/>
      <c r="NW75" s="44"/>
      <c r="NX75" s="44"/>
      <c r="NY75" s="44"/>
      <c r="NZ75" s="44"/>
      <c r="OA75" s="44"/>
      <c r="OB75" s="44"/>
      <c r="OC75" s="44"/>
      <c r="OD75" s="44"/>
      <c r="OE75" s="44"/>
      <c r="OF75" s="44"/>
      <c r="OG75" s="44"/>
      <c r="OH75" s="44"/>
      <c r="OI75" s="44"/>
      <c r="OJ75" s="44"/>
      <c r="OK75" s="44"/>
      <c r="OL75" s="44"/>
      <c r="OM75" s="44"/>
      <c r="ON75" s="44"/>
      <c r="OO75" s="44"/>
      <c r="OP75" s="44"/>
      <c r="OQ75" s="44"/>
      <c r="OR75" s="44"/>
      <c r="OS75" s="44"/>
      <c r="OT75" s="44"/>
      <c r="OU75" s="44"/>
      <c r="OV75" s="44"/>
      <c r="OW75" s="44"/>
      <c r="OX75" s="44"/>
      <c r="OY75" s="44"/>
      <c r="OZ75" s="44"/>
      <c r="PA75" s="44"/>
      <c r="PB75" s="44"/>
      <c r="PC75" s="44"/>
      <c r="PD75" s="44"/>
      <c r="PE75" s="44"/>
      <c r="PF75" s="44"/>
      <c r="PG75" s="44"/>
      <c r="PH75" s="44"/>
      <c r="PI75" s="44"/>
      <c r="PJ75" s="44"/>
      <c r="PK75" s="44"/>
      <c r="PL75" s="44"/>
      <c r="PM75" s="44"/>
      <c r="PN75" s="44"/>
      <c r="PO75" s="44"/>
      <c r="PP75" s="44"/>
      <c r="PQ75" s="44"/>
      <c r="PR75" s="44"/>
      <c r="PS75" s="44"/>
      <c r="PT75" s="44"/>
      <c r="PU75" s="44"/>
      <c r="PV75" s="44"/>
      <c r="PW75" s="44"/>
      <c r="PX75" s="44"/>
      <c r="PY75" s="44"/>
      <c r="PZ75" s="44"/>
      <c r="QA75" s="44"/>
      <c r="QB75" s="44"/>
      <c r="QC75" s="44"/>
      <c r="QD75" s="44"/>
      <c r="QE75" s="44"/>
      <c r="QF75" s="44"/>
      <c r="QG75" s="44"/>
      <c r="QH75" s="44"/>
      <c r="QI75" s="44"/>
      <c r="QJ75" s="44"/>
      <c r="QK75" s="44"/>
      <c r="QL75" s="44"/>
      <c r="QM75" s="44"/>
      <c r="QN75" s="44"/>
      <c r="QO75" s="44"/>
      <c r="QP75" s="44"/>
      <c r="QQ75" s="44"/>
      <c r="QR75" s="44"/>
      <c r="QS75" s="44"/>
      <c r="QT75" s="44"/>
      <c r="QU75" s="44"/>
      <c r="QV75" s="44"/>
      <c r="QW75" s="44"/>
      <c r="QX75" s="44"/>
      <c r="QY75" s="44"/>
      <c r="QZ75" s="44"/>
      <c r="RA75" s="44"/>
      <c r="RB75" s="44"/>
      <c r="RC75" s="44"/>
      <c r="RD75" s="44"/>
      <c r="RE75" s="44"/>
      <c r="RF75" s="44"/>
      <c r="RG75" s="44"/>
      <c r="RH75" s="44"/>
    </row>
    <row r="76" customFormat="false" ht="15.75" hidden="false" customHeight="true" outlineLevel="0" collapsed="false">
      <c r="A76" s="44"/>
      <c r="B76" s="321" t="s">
        <v>279</v>
      </c>
      <c r="C76" s="44"/>
      <c r="D76" s="215" t="n">
        <f aca="false">SUM(H76:AQ76)</f>
        <v>64000000</v>
      </c>
      <c r="E76" s="215"/>
      <c r="F76" s="215"/>
      <c r="G76" s="215"/>
      <c r="H76" s="64" t="n">
        <f aca="false">+H77*H75</f>
        <v>0</v>
      </c>
      <c r="I76" s="64" t="n">
        <f aca="false">+I77*I75</f>
        <v>0</v>
      </c>
      <c r="J76" s="64" t="n">
        <f aca="false">+J77*J75</f>
        <v>0</v>
      </c>
      <c r="K76" s="64" t="n">
        <f aca="false">+K77*K75</f>
        <v>0</v>
      </c>
      <c r="L76" s="64" t="n">
        <f aca="false">+L77*L75</f>
        <v>2000000</v>
      </c>
      <c r="M76" s="64" t="n">
        <f aca="false">+M77*M75</f>
        <v>2000000</v>
      </c>
      <c r="N76" s="64" t="n">
        <f aca="false">+N77*N75</f>
        <v>2000000</v>
      </c>
      <c r="O76" s="64" t="n">
        <f aca="false">+O77*O75</f>
        <v>2000000</v>
      </c>
      <c r="P76" s="64" t="n">
        <f aca="false">+P77*P75</f>
        <v>2000000</v>
      </c>
      <c r="Q76" s="64" t="n">
        <f aca="false">+Q77*Q75</f>
        <v>2000000</v>
      </c>
      <c r="R76" s="64" t="n">
        <f aca="false">+R77*R75</f>
        <v>2000000</v>
      </c>
      <c r="S76" s="64" t="n">
        <f aca="false">+S77*S75</f>
        <v>2000000</v>
      </c>
      <c r="T76" s="64" t="n">
        <f aca="false">+T77*T75</f>
        <v>2000000</v>
      </c>
      <c r="U76" s="64" t="n">
        <f aca="false">+U77*U75</f>
        <v>2000000</v>
      </c>
      <c r="V76" s="64" t="n">
        <f aca="false">+V77*V75</f>
        <v>2000000</v>
      </c>
      <c r="W76" s="64" t="n">
        <f aca="false">+W77*W75</f>
        <v>2000000</v>
      </c>
      <c r="X76" s="64" t="n">
        <f aca="false">+X77*X75</f>
        <v>2000000</v>
      </c>
      <c r="Y76" s="64" t="n">
        <f aca="false">+Y77*Y75</f>
        <v>2000000</v>
      </c>
      <c r="Z76" s="64" t="n">
        <f aca="false">+Z77*Z75</f>
        <v>2000000</v>
      </c>
      <c r="AA76" s="64" t="n">
        <f aca="false">+AA77*AA75</f>
        <v>2000000</v>
      </c>
      <c r="AB76" s="64" t="n">
        <f aca="false">+AB77*AB75</f>
        <v>2000000</v>
      </c>
      <c r="AC76" s="64" t="n">
        <f aca="false">+AC77*AC75</f>
        <v>2000000</v>
      </c>
      <c r="AD76" s="64" t="n">
        <f aca="false">+AD77*AD75</f>
        <v>2000000</v>
      </c>
      <c r="AE76" s="64" t="n">
        <f aca="false">+AE77*AE75</f>
        <v>2000000</v>
      </c>
      <c r="AF76" s="64" t="n">
        <f aca="false">+AF77*AF75</f>
        <v>2000000</v>
      </c>
      <c r="AG76" s="64" t="n">
        <f aca="false">+AG77*AG75</f>
        <v>2000000</v>
      </c>
      <c r="AH76" s="64" t="n">
        <f aca="false">+AH77*AH75</f>
        <v>2000000</v>
      </c>
      <c r="AI76" s="64" t="n">
        <f aca="false">+AI77*AI75</f>
        <v>2000000</v>
      </c>
      <c r="AJ76" s="64" t="n">
        <f aca="false">+AJ77*AJ75</f>
        <v>2000000</v>
      </c>
      <c r="AK76" s="64" t="n">
        <f aca="false">+AK77*AK75</f>
        <v>2000000</v>
      </c>
      <c r="AL76" s="64" t="n">
        <f aca="false">+AL77*AL75</f>
        <v>2000000</v>
      </c>
      <c r="AM76" s="64" t="n">
        <f aca="false">+AM77*AM75</f>
        <v>2000000</v>
      </c>
      <c r="AN76" s="64" t="n">
        <f aca="false">+AN77*AN75</f>
        <v>2000000</v>
      </c>
      <c r="AO76" s="64" t="n">
        <f aca="false">+AO77*AO75</f>
        <v>2000000</v>
      </c>
      <c r="AP76" s="64" t="n">
        <f aca="false">+AP77*AP75</f>
        <v>2000000</v>
      </c>
      <c r="AQ76" s="64" t="n">
        <f aca="false">+AQ77*AQ75</f>
        <v>2000000</v>
      </c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  <c r="JF76" s="44"/>
      <c r="JG76" s="44"/>
      <c r="JH76" s="44"/>
      <c r="JI76" s="44"/>
      <c r="JJ76" s="44"/>
      <c r="JK76" s="44"/>
      <c r="JL76" s="44"/>
      <c r="JM76" s="44"/>
      <c r="JN76" s="44"/>
      <c r="JO76" s="44"/>
      <c r="JP76" s="44"/>
      <c r="JQ76" s="44"/>
      <c r="JR76" s="44"/>
      <c r="JS76" s="44"/>
      <c r="JT76" s="44"/>
      <c r="JU76" s="44"/>
      <c r="JV76" s="44"/>
      <c r="JW76" s="44"/>
      <c r="JX76" s="44"/>
      <c r="JY76" s="44"/>
      <c r="JZ76" s="44"/>
      <c r="KA76" s="44"/>
      <c r="KB76" s="44"/>
      <c r="KC76" s="44"/>
      <c r="KD76" s="44"/>
      <c r="KE76" s="44"/>
      <c r="KF76" s="44"/>
      <c r="KG76" s="44"/>
      <c r="KH76" s="44"/>
      <c r="KI76" s="44"/>
      <c r="KJ76" s="44"/>
      <c r="KK76" s="44"/>
      <c r="KL76" s="44"/>
      <c r="KM76" s="44"/>
      <c r="KN76" s="44"/>
      <c r="KO76" s="44"/>
      <c r="KP76" s="44"/>
      <c r="KQ76" s="44"/>
      <c r="KR76" s="44"/>
      <c r="KS76" s="44"/>
      <c r="KT76" s="44"/>
      <c r="KU76" s="44"/>
      <c r="KV76" s="44"/>
      <c r="KW76" s="44"/>
      <c r="KX76" s="44"/>
      <c r="KY76" s="44"/>
      <c r="KZ76" s="44"/>
      <c r="LA76" s="44"/>
      <c r="LB76" s="44"/>
      <c r="LC76" s="44"/>
      <c r="LD76" s="44"/>
      <c r="LE76" s="44"/>
      <c r="LF76" s="44"/>
      <c r="LG76" s="44"/>
      <c r="LH76" s="44"/>
      <c r="LI76" s="44"/>
      <c r="LJ76" s="44"/>
      <c r="LK76" s="44"/>
      <c r="LL76" s="44"/>
      <c r="LM76" s="44"/>
      <c r="LN76" s="44"/>
      <c r="LO76" s="44"/>
      <c r="LP76" s="44"/>
      <c r="LQ76" s="44"/>
      <c r="LR76" s="44"/>
      <c r="LS76" s="44"/>
      <c r="LT76" s="44"/>
      <c r="LU76" s="44"/>
      <c r="LV76" s="44"/>
      <c r="LW76" s="44"/>
      <c r="LX76" s="44"/>
      <c r="LY76" s="44"/>
      <c r="LZ76" s="44"/>
      <c r="MA76" s="44"/>
      <c r="MB76" s="44"/>
      <c r="MC76" s="44"/>
      <c r="MD76" s="44"/>
      <c r="ME76" s="44"/>
      <c r="MF76" s="44"/>
      <c r="MG76" s="44"/>
      <c r="MH76" s="44"/>
      <c r="MI76" s="44"/>
      <c r="MJ76" s="44"/>
      <c r="MK76" s="44"/>
      <c r="ML76" s="44"/>
      <c r="MM76" s="44"/>
      <c r="MN76" s="44"/>
      <c r="MO76" s="44"/>
      <c r="MP76" s="44"/>
      <c r="MQ76" s="44"/>
      <c r="MR76" s="44"/>
      <c r="MS76" s="44"/>
      <c r="MT76" s="44"/>
      <c r="MU76" s="44"/>
      <c r="MV76" s="44"/>
      <c r="MW76" s="44"/>
      <c r="MX76" s="44"/>
      <c r="MY76" s="44"/>
      <c r="MZ76" s="44"/>
      <c r="NA76" s="44"/>
      <c r="NB76" s="44"/>
      <c r="NC76" s="44"/>
      <c r="ND76" s="44"/>
      <c r="NE76" s="44"/>
      <c r="NF76" s="44"/>
      <c r="NG76" s="44"/>
      <c r="NH76" s="44"/>
      <c r="NI76" s="44"/>
      <c r="NJ76" s="44"/>
      <c r="NK76" s="44"/>
      <c r="NL76" s="44"/>
      <c r="NM76" s="44"/>
      <c r="NN76" s="44"/>
      <c r="NO76" s="44"/>
      <c r="NP76" s="44"/>
      <c r="NQ76" s="44"/>
      <c r="NR76" s="44"/>
      <c r="NS76" s="44"/>
      <c r="NT76" s="44"/>
      <c r="NU76" s="44"/>
      <c r="NV76" s="44"/>
      <c r="NW76" s="44"/>
      <c r="NX76" s="44"/>
      <c r="NY76" s="44"/>
      <c r="NZ76" s="44"/>
      <c r="OA76" s="44"/>
      <c r="OB76" s="44"/>
      <c r="OC76" s="44"/>
      <c r="OD76" s="44"/>
      <c r="OE76" s="44"/>
      <c r="OF76" s="44"/>
      <c r="OG76" s="44"/>
      <c r="OH76" s="44"/>
      <c r="OI76" s="44"/>
      <c r="OJ76" s="44"/>
      <c r="OK76" s="44"/>
      <c r="OL76" s="44"/>
      <c r="OM76" s="44"/>
      <c r="ON76" s="44"/>
      <c r="OO76" s="44"/>
      <c r="OP76" s="44"/>
      <c r="OQ76" s="44"/>
      <c r="OR76" s="44"/>
      <c r="OS76" s="44"/>
      <c r="OT76" s="44"/>
      <c r="OU76" s="44"/>
      <c r="OV76" s="44"/>
      <c r="OW76" s="44"/>
      <c r="OX76" s="44"/>
      <c r="OY76" s="44"/>
      <c r="OZ76" s="44"/>
      <c r="PA76" s="44"/>
      <c r="PB76" s="44"/>
      <c r="PC76" s="44"/>
      <c r="PD76" s="44"/>
      <c r="PE76" s="44"/>
      <c r="PF76" s="44"/>
      <c r="PG76" s="44"/>
      <c r="PH76" s="44"/>
      <c r="PI76" s="44"/>
      <c r="PJ76" s="44"/>
      <c r="PK76" s="44"/>
      <c r="PL76" s="44"/>
      <c r="PM76" s="44"/>
      <c r="PN76" s="44"/>
      <c r="PO76" s="44"/>
      <c r="PP76" s="44"/>
      <c r="PQ76" s="44"/>
      <c r="PR76" s="44"/>
      <c r="PS76" s="44"/>
      <c r="PT76" s="44"/>
      <c r="PU76" s="44"/>
      <c r="PV76" s="44"/>
      <c r="PW76" s="44"/>
      <c r="PX76" s="44"/>
      <c r="PY76" s="44"/>
      <c r="PZ76" s="44"/>
      <c r="QA76" s="44"/>
      <c r="QB76" s="44"/>
      <c r="QC76" s="44"/>
      <c r="QD76" s="44"/>
      <c r="QE76" s="44"/>
      <c r="QF76" s="44"/>
      <c r="QG76" s="44"/>
      <c r="QH76" s="44"/>
      <c r="QI76" s="44"/>
      <c r="QJ76" s="44"/>
      <c r="QK76" s="44"/>
      <c r="QL76" s="44"/>
      <c r="QM76" s="44"/>
      <c r="QN76" s="44"/>
      <c r="QO76" s="44"/>
      <c r="QP76" s="44"/>
      <c r="QQ76" s="44"/>
      <c r="QR76" s="44"/>
      <c r="QS76" s="44"/>
      <c r="QT76" s="44"/>
      <c r="QU76" s="44"/>
      <c r="QV76" s="44"/>
      <c r="QW76" s="44"/>
      <c r="QX76" s="44"/>
      <c r="QY76" s="44"/>
      <c r="QZ76" s="44"/>
      <c r="RA76" s="44"/>
      <c r="RB76" s="44"/>
      <c r="RC76" s="44"/>
      <c r="RD76" s="44"/>
      <c r="RE76" s="44"/>
      <c r="RF76" s="44"/>
      <c r="RG76" s="44"/>
      <c r="RH76" s="44"/>
    </row>
    <row r="77" customFormat="false" ht="15.75" hidden="false" customHeight="true" outlineLevel="0" collapsed="false">
      <c r="A77" s="44"/>
      <c r="B77" s="321" t="s">
        <v>280</v>
      </c>
      <c r="C77" s="44"/>
      <c r="D77" s="215" t="n">
        <f aca="false">SUM(H77:AQ77)</f>
        <v>32</v>
      </c>
      <c r="E77" s="215"/>
      <c r="F77" s="215"/>
      <c r="G77" s="215"/>
      <c r="H77" s="221"/>
      <c r="I77" s="221" t="n">
        <v>0</v>
      </c>
      <c r="J77" s="221" t="n">
        <v>0</v>
      </c>
      <c r="K77" s="221" t="n">
        <v>0</v>
      </c>
      <c r="L77" s="221" t="n">
        <v>1</v>
      </c>
      <c r="M77" s="221" t="n">
        <v>1</v>
      </c>
      <c r="N77" s="221" t="n">
        <v>1</v>
      </c>
      <c r="O77" s="221" t="n">
        <v>1</v>
      </c>
      <c r="P77" s="221" t="n">
        <v>1</v>
      </c>
      <c r="Q77" s="221" t="n">
        <v>1</v>
      </c>
      <c r="R77" s="221" t="n">
        <v>1</v>
      </c>
      <c r="S77" s="221" t="n">
        <v>1</v>
      </c>
      <c r="T77" s="221" t="n">
        <v>1</v>
      </c>
      <c r="U77" s="221" t="n">
        <v>1</v>
      </c>
      <c r="V77" s="221" t="n">
        <v>1</v>
      </c>
      <c r="W77" s="221" t="n">
        <v>1</v>
      </c>
      <c r="X77" s="221" t="n">
        <v>1</v>
      </c>
      <c r="Y77" s="221" t="n">
        <v>1</v>
      </c>
      <c r="Z77" s="221" t="n">
        <v>1</v>
      </c>
      <c r="AA77" s="221" t="n">
        <v>1</v>
      </c>
      <c r="AB77" s="221" t="n">
        <v>1</v>
      </c>
      <c r="AC77" s="221" t="n">
        <v>1</v>
      </c>
      <c r="AD77" s="221" t="n">
        <v>1</v>
      </c>
      <c r="AE77" s="221" t="n">
        <v>1</v>
      </c>
      <c r="AF77" s="221" t="n">
        <v>1</v>
      </c>
      <c r="AG77" s="221" t="n">
        <v>1</v>
      </c>
      <c r="AH77" s="221" t="n">
        <v>1</v>
      </c>
      <c r="AI77" s="221" t="n">
        <v>1</v>
      </c>
      <c r="AJ77" s="221" t="n">
        <v>1</v>
      </c>
      <c r="AK77" s="221" t="n">
        <v>1</v>
      </c>
      <c r="AL77" s="221" t="n">
        <v>1</v>
      </c>
      <c r="AM77" s="221" t="n">
        <v>1</v>
      </c>
      <c r="AN77" s="221" t="n">
        <v>1</v>
      </c>
      <c r="AO77" s="221" t="n">
        <v>1</v>
      </c>
      <c r="AP77" s="221" t="n">
        <v>1</v>
      </c>
      <c r="AQ77" s="221" t="n">
        <v>1</v>
      </c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  <c r="LC77" s="44"/>
      <c r="LD77" s="44"/>
      <c r="LE77" s="44"/>
      <c r="LF77" s="44"/>
      <c r="LG77" s="44"/>
      <c r="LH77" s="44"/>
      <c r="LI77" s="44"/>
      <c r="LJ77" s="44"/>
      <c r="LK77" s="44"/>
      <c r="LL77" s="44"/>
      <c r="LM77" s="44"/>
      <c r="LN77" s="44"/>
      <c r="LO77" s="44"/>
      <c r="LP77" s="44"/>
      <c r="LQ77" s="44"/>
      <c r="LR77" s="44"/>
      <c r="LS77" s="44"/>
      <c r="LT77" s="44"/>
      <c r="LU77" s="44"/>
      <c r="LV77" s="44"/>
      <c r="LW77" s="44"/>
      <c r="LX77" s="44"/>
      <c r="LY77" s="44"/>
      <c r="LZ77" s="44"/>
      <c r="MA77" s="44"/>
      <c r="MB77" s="44"/>
      <c r="MC77" s="44"/>
      <c r="MD77" s="44"/>
      <c r="ME77" s="44"/>
      <c r="MF77" s="44"/>
      <c r="MG77" s="44"/>
      <c r="MH77" s="44"/>
      <c r="MI77" s="44"/>
      <c r="MJ77" s="44"/>
      <c r="MK77" s="44"/>
      <c r="ML77" s="44"/>
      <c r="MM77" s="44"/>
      <c r="MN77" s="44"/>
      <c r="MO77" s="44"/>
      <c r="MP77" s="44"/>
      <c r="MQ77" s="44"/>
      <c r="MR77" s="44"/>
      <c r="MS77" s="44"/>
      <c r="MT77" s="44"/>
      <c r="MU77" s="44"/>
      <c r="MV77" s="44"/>
      <c r="MW77" s="44"/>
      <c r="MX77" s="44"/>
      <c r="MY77" s="44"/>
      <c r="MZ77" s="44"/>
      <c r="NA77" s="44"/>
      <c r="NB77" s="44"/>
      <c r="NC77" s="44"/>
      <c r="ND77" s="44"/>
      <c r="NE77" s="44"/>
      <c r="NF77" s="44"/>
      <c r="NG77" s="44"/>
      <c r="NH77" s="44"/>
      <c r="NI77" s="44"/>
      <c r="NJ77" s="44"/>
      <c r="NK77" s="44"/>
      <c r="NL77" s="44"/>
      <c r="NM77" s="44"/>
      <c r="NN77" s="44"/>
      <c r="NO77" s="44"/>
      <c r="NP77" s="44"/>
      <c r="NQ77" s="44"/>
      <c r="NR77" s="44"/>
      <c r="NS77" s="44"/>
      <c r="NT77" s="44"/>
      <c r="NU77" s="44"/>
      <c r="NV77" s="44"/>
      <c r="NW77" s="44"/>
      <c r="NX77" s="44"/>
      <c r="NY77" s="44"/>
      <c r="NZ77" s="44"/>
      <c r="OA77" s="44"/>
      <c r="OB77" s="44"/>
      <c r="OC77" s="44"/>
      <c r="OD77" s="44"/>
      <c r="OE77" s="44"/>
      <c r="OF77" s="44"/>
      <c r="OG77" s="44"/>
      <c r="OH77" s="44"/>
      <c r="OI77" s="44"/>
      <c r="OJ77" s="44"/>
      <c r="OK77" s="44"/>
      <c r="OL77" s="44"/>
      <c r="OM77" s="44"/>
      <c r="ON77" s="44"/>
      <c r="OO77" s="44"/>
      <c r="OP77" s="44"/>
      <c r="OQ77" s="44"/>
      <c r="OR77" s="44"/>
      <c r="OS77" s="44"/>
      <c r="OT77" s="44"/>
      <c r="OU77" s="44"/>
      <c r="OV77" s="44"/>
      <c r="OW77" s="44"/>
      <c r="OX77" s="44"/>
      <c r="OY77" s="44"/>
      <c r="OZ77" s="44"/>
      <c r="PA77" s="44"/>
      <c r="PB77" s="44"/>
      <c r="PC77" s="44"/>
      <c r="PD77" s="44"/>
      <c r="PE77" s="44"/>
      <c r="PF77" s="44"/>
      <c r="PG77" s="44"/>
      <c r="PH77" s="44"/>
      <c r="PI77" s="44"/>
      <c r="PJ77" s="44"/>
      <c r="PK77" s="44"/>
      <c r="PL77" s="44"/>
      <c r="PM77" s="44"/>
      <c r="PN77" s="44"/>
      <c r="PO77" s="44"/>
      <c r="PP77" s="44"/>
      <c r="PQ77" s="44"/>
      <c r="PR77" s="44"/>
      <c r="PS77" s="44"/>
      <c r="PT77" s="44"/>
      <c r="PU77" s="44"/>
      <c r="PV77" s="44"/>
      <c r="PW77" s="44"/>
      <c r="PX77" s="44"/>
      <c r="PY77" s="44"/>
      <c r="PZ77" s="44"/>
      <c r="QA77" s="44"/>
      <c r="QB77" s="44"/>
      <c r="QC77" s="44"/>
      <c r="QD77" s="44"/>
      <c r="QE77" s="44"/>
      <c r="QF77" s="44"/>
      <c r="QG77" s="44"/>
      <c r="QH77" s="44"/>
      <c r="QI77" s="44"/>
      <c r="QJ77" s="44"/>
      <c r="QK77" s="44"/>
      <c r="QL77" s="44"/>
      <c r="QM77" s="44"/>
      <c r="QN77" s="44"/>
      <c r="QO77" s="44"/>
      <c r="QP77" s="44"/>
      <c r="QQ77" s="44"/>
      <c r="QR77" s="44"/>
      <c r="QS77" s="44"/>
      <c r="QT77" s="44"/>
      <c r="QU77" s="44"/>
      <c r="QV77" s="44"/>
      <c r="QW77" s="44"/>
      <c r="QX77" s="44"/>
      <c r="QY77" s="44"/>
      <c r="QZ77" s="44"/>
      <c r="RA77" s="44"/>
      <c r="RB77" s="44"/>
      <c r="RC77" s="44"/>
      <c r="RD77" s="44"/>
      <c r="RE77" s="44"/>
      <c r="RF77" s="44"/>
      <c r="RG77" s="44"/>
      <c r="RH77" s="44"/>
    </row>
    <row r="78" customFormat="false" ht="12.75" hidden="false" customHeight="true" outlineLevel="0" collapsed="false">
      <c r="A78" s="44"/>
      <c r="B78" s="323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</row>
    <row r="79" customFormat="false" ht="15.75" hidden="false" customHeight="true" outlineLevel="0" collapsed="false">
      <c r="A79" s="44"/>
      <c r="B79" s="199" t="s">
        <v>294</v>
      </c>
      <c r="C79" s="198"/>
      <c r="D79" s="198"/>
      <c r="E79" s="198"/>
      <c r="F79" s="198"/>
      <c r="G79" s="198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  <c r="LC79" s="44"/>
      <c r="LD79" s="44"/>
      <c r="LE79" s="44"/>
      <c r="LF79" s="44"/>
      <c r="LG79" s="44"/>
      <c r="LH79" s="44"/>
      <c r="LI79" s="44"/>
      <c r="LJ79" s="44"/>
      <c r="LK79" s="44"/>
      <c r="LL79" s="44"/>
      <c r="LM79" s="44"/>
      <c r="LN79" s="44"/>
      <c r="LO79" s="44"/>
      <c r="LP79" s="44"/>
      <c r="LQ79" s="44"/>
      <c r="LR79" s="44"/>
      <c r="LS79" s="44"/>
      <c r="LT79" s="44"/>
      <c r="LU79" s="44"/>
      <c r="LV79" s="44"/>
      <c r="LW79" s="44"/>
      <c r="LX79" s="44"/>
      <c r="LY79" s="44"/>
      <c r="LZ79" s="44"/>
      <c r="MA79" s="44"/>
      <c r="MB79" s="44"/>
      <c r="MC79" s="44"/>
      <c r="MD79" s="44"/>
      <c r="ME79" s="44"/>
      <c r="MF79" s="44"/>
      <c r="MG79" s="44"/>
      <c r="MH79" s="44"/>
      <c r="MI79" s="44"/>
      <c r="MJ79" s="44"/>
      <c r="MK79" s="44"/>
      <c r="ML79" s="44"/>
      <c r="MM79" s="44"/>
      <c r="MN79" s="44"/>
      <c r="MO79" s="44"/>
      <c r="MP79" s="44"/>
      <c r="MQ79" s="44"/>
      <c r="MR79" s="44"/>
      <c r="MS79" s="44"/>
      <c r="MT79" s="44"/>
      <c r="MU79" s="44"/>
      <c r="MV79" s="44"/>
      <c r="MW79" s="44"/>
      <c r="MX79" s="44"/>
      <c r="MY79" s="44"/>
      <c r="MZ79" s="44"/>
      <c r="NA79" s="44"/>
      <c r="NB79" s="44"/>
      <c r="NC79" s="44"/>
      <c r="ND79" s="44"/>
      <c r="NE79" s="44"/>
      <c r="NF79" s="44"/>
      <c r="NG79" s="44"/>
      <c r="NH79" s="44"/>
      <c r="NI79" s="44"/>
      <c r="NJ79" s="44"/>
      <c r="NK79" s="44"/>
      <c r="NL79" s="44"/>
      <c r="NM79" s="44"/>
      <c r="NN79" s="44"/>
      <c r="NO79" s="44"/>
      <c r="NP79" s="44"/>
      <c r="NQ79" s="44"/>
      <c r="NR79" s="44"/>
      <c r="NS79" s="44"/>
      <c r="NT79" s="44"/>
      <c r="NU79" s="44"/>
      <c r="NV79" s="44"/>
      <c r="NW79" s="44"/>
      <c r="NX79" s="44"/>
      <c r="NY79" s="44"/>
      <c r="NZ79" s="44"/>
      <c r="OA79" s="44"/>
      <c r="OB79" s="44"/>
      <c r="OC79" s="44"/>
      <c r="OD79" s="44"/>
      <c r="OE79" s="44"/>
      <c r="OF79" s="44"/>
      <c r="OG79" s="44"/>
      <c r="OH79" s="44"/>
      <c r="OI79" s="44"/>
      <c r="OJ79" s="44"/>
      <c r="OK79" s="44"/>
      <c r="OL79" s="44"/>
      <c r="OM79" s="44"/>
      <c r="ON79" s="44"/>
      <c r="OO79" s="44"/>
      <c r="OP79" s="44"/>
      <c r="OQ79" s="44"/>
      <c r="OR79" s="44"/>
      <c r="OS79" s="44"/>
      <c r="OT79" s="44"/>
      <c r="OU79" s="44"/>
      <c r="OV79" s="44"/>
      <c r="OW79" s="44"/>
      <c r="OX79" s="44"/>
      <c r="OY79" s="44"/>
      <c r="OZ79" s="44"/>
      <c r="PA79" s="44"/>
      <c r="PB79" s="44"/>
      <c r="PC79" s="44"/>
      <c r="PD79" s="44"/>
      <c r="PE79" s="44"/>
      <c r="PF79" s="44"/>
      <c r="PG79" s="44"/>
      <c r="PH79" s="44"/>
      <c r="PI79" s="44"/>
      <c r="PJ79" s="44"/>
      <c r="PK79" s="44"/>
      <c r="PL79" s="44"/>
      <c r="PM79" s="44"/>
      <c r="PN79" s="44"/>
      <c r="PO79" s="44"/>
      <c r="PP79" s="44"/>
      <c r="PQ79" s="44"/>
      <c r="PR79" s="44"/>
      <c r="PS79" s="44"/>
      <c r="PT79" s="44"/>
      <c r="PU79" s="44"/>
      <c r="PV79" s="44"/>
      <c r="PW79" s="44"/>
      <c r="PX79" s="44"/>
      <c r="PY79" s="44"/>
      <c r="PZ79" s="44"/>
      <c r="QA79" s="44"/>
      <c r="QB79" s="44"/>
      <c r="QC79" s="44"/>
      <c r="QD79" s="44"/>
      <c r="QE79" s="44"/>
      <c r="QF79" s="44"/>
      <c r="QG79" s="44"/>
      <c r="QH79" s="44"/>
      <c r="QI79" s="44"/>
      <c r="QJ79" s="44"/>
      <c r="QK79" s="44"/>
      <c r="QL79" s="44"/>
      <c r="QM79" s="44"/>
      <c r="QN79" s="44"/>
      <c r="QO79" s="44"/>
      <c r="QP79" s="44"/>
      <c r="QQ79" s="44"/>
      <c r="QR79" s="44"/>
      <c r="QS79" s="44"/>
      <c r="QT79" s="44"/>
      <c r="QU79" s="44"/>
      <c r="QV79" s="44"/>
      <c r="QW79" s="44"/>
      <c r="QX79" s="44"/>
      <c r="QY79" s="44"/>
      <c r="QZ79" s="44"/>
      <c r="RA79" s="44"/>
      <c r="RB79" s="44"/>
      <c r="RC79" s="44"/>
      <c r="RD79" s="44"/>
      <c r="RE79" s="44"/>
      <c r="RF79" s="44"/>
      <c r="RG79" s="44"/>
      <c r="RH79" s="44"/>
    </row>
    <row r="80" customFormat="false" ht="6" hidden="false" customHeight="true" outlineLevel="0" collapsed="false">
      <c r="A80" s="44"/>
      <c r="B80" s="319"/>
      <c r="C80" s="44"/>
      <c r="D80" s="215"/>
      <c r="E80" s="215"/>
      <c r="F80" s="215"/>
      <c r="G80" s="215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  <c r="JF80" s="44"/>
      <c r="JG80" s="44"/>
      <c r="JH80" s="44"/>
      <c r="JI80" s="44"/>
      <c r="JJ80" s="44"/>
      <c r="JK80" s="44"/>
      <c r="JL80" s="44"/>
      <c r="JM80" s="44"/>
      <c r="JN80" s="44"/>
      <c r="JO80" s="44"/>
      <c r="JP80" s="44"/>
      <c r="JQ80" s="44"/>
      <c r="JR80" s="44"/>
      <c r="JS80" s="44"/>
      <c r="JT80" s="44"/>
      <c r="JU80" s="44"/>
      <c r="JV80" s="44"/>
      <c r="JW80" s="44"/>
      <c r="JX80" s="44"/>
      <c r="JY80" s="44"/>
      <c r="JZ80" s="44"/>
      <c r="KA80" s="44"/>
      <c r="KB80" s="44"/>
      <c r="KC80" s="44"/>
      <c r="KD80" s="44"/>
      <c r="KE80" s="44"/>
      <c r="KF80" s="44"/>
      <c r="KG80" s="44"/>
      <c r="KH80" s="44"/>
      <c r="KI80" s="44"/>
      <c r="KJ80" s="44"/>
      <c r="KK80" s="44"/>
      <c r="KL80" s="44"/>
      <c r="KM80" s="44"/>
      <c r="KN80" s="44"/>
      <c r="KO80" s="44"/>
      <c r="KP80" s="44"/>
      <c r="KQ80" s="44"/>
      <c r="KR80" s="44"/>
      <c r="KS80" s="44"/>
      <c r="KT80" s="44"/>
      <c r="KU80" s="44"/>
      <c r="KV80" s="44"/>
      <c r="KW80" s="44"/>
      <c r="KX80" s="44"/>
      <c r="KY80" s="44"/>
      <c r="KZ80" s="44"/>
      <c r="LA80" s="44"/>
      <c r="LB80" s="44"/>
      <c r="LC80" s="44"/>
      <c r="LD80" s="44"/>
      <c r="LE80" s="44"/>
      <c r="LF80" s="44"/>
      <c r="LG80" s="44"/>
      <c r="LH80" s="44"/>
      <c r="LI80" s="44"/>
      <c r="LJ80" s="44"/>
      <c r="LK80" s="44"/>
      <c r="LL80" s="44"/>
      <c r="LM80" s="44"/>
      <c r="LN80" s="44"/>
      <c r="LO80" s="44"/>
      <c r="LP80" s="44"/>
      <c r="LQ80" s="44"/>
      <c r="LR80" s="44"/>
      <c r="LS80" s="44"/>
      <c r="LT80" s="44"/>
      <c r="LU80" s="44"/>
      <c r="LV80" s="44"/>
      <c r="LW80" s="44"/>
      <c r="LX80" s="44"/>
      <c r="LY80" s="44"/>
      <c r="LZ80" s="44"/>
      <c r="MA80" s="44"/>
      <c r="MB80" s="44"/>
      <c r="MC80" s="44"/>
      <c r="MD80" s="44"/>
      <c r="ME80" s="44"/>
      <c r="MF80" s="44"/>
      <c r="MG80" s="44"/>
      <c r="MH80" s="44"/>
      <c r="MI80" s="44"/>
      <c r="MJ80" s="44"/>
      <c r="MK80" s="44"/>
      <c r="ML80" s="44"/>
      <c r="MM80" s="44"/>
      <c r="MN80" s="44"/>
      <c r="MO80" s="44"/>
      <c r="MP80" s="44"/>
      <c r="MQ80" s="44"/>
      <c r="MR80" s="44"/>
      <c r="MS80" s="44"/>
      <c r="MT80" s="44"/>
      <c r="MU80" s="44"/>
      <c r="MV80" s="44"/>
      <c r="MW80" s="44"/>
      <c r="MX80" s="44"/>
      <c r="MY80" s="44"/>
      <c r="MZ80" s="44"/>
      <c r="NA80" s="44"/>
      <c r="NB80" s="44"/>
      <c r="NC80" s="44"/>
      <c r="ND80" s="44"/>
      <c r="NE80" s="44"/>
      <c r="NF80" s="44"/>
      <c r="NG80" s="44"/>
      <c r="NH80" s="44"/>
      <c r="NI80" s="44"/>
      <c r="NJ80" s="44"/>
      <c r="NK80" s="44"/>
      <c r="NL80" s="44"/>
      <c r="NM80" s="44"/>
      <c r="NN80" s="44"/>
      <c r="NO80" s="44"/>
      <c r="NP80" s="44"/>
      <c r="NQ80" s="44"/>
      <c r="NR80" s="44"/>
      <c r="NS80" s="44"/>
      <c r="NT80" s="44"/>
      <c r="NU80" s="44"/>
      <c r="NV80" s="44"/>
      <c r="NW80" s="44"/>
      <c r="NX80" s="44"/>
      <c r="NY80" s="44"/>
      <c r="NZ80" s="44"/>
      <c r="OA80" s="44"/>
      <c r="OB80" s="44"/>
      <c r="OC80" s="44"/>
      <c r="OD80" s="44"/>
      <c r="OE80" s="44"/>
      <c r="OF80" s="44"/>
      <c r="OG80" s="44"/>
      <c r="OH80" s="44"/>
      <c r="OI80" s="44"/>
      <c r="OJ80" s="44"/>
      <c r="OK80" s="44"/>
      <c r="OL80" s="44"/>
      <c r="OM80" s="44"/>
      <c r="ON80" s="44"/>
      <c r="OO80" s="44"/>
      <c r="OP80" s="44"/>
      <c r="OQ80" s="44"/>
      <c r="OR80" s="44"/>
      <c r="OS80" s="44"/>
      <c r="OT80" s="44"/>
      <c r="OU80" s="44"/>
      <c r="OV80" s="44"/>
      <c r="OW80" s="44"/>
      <c r="OX80" s="44"/>
      <c r="OY80" s="44"/>
      <c r="OZ80" s="44"/>
      <c r="PA80" s="44"/>
      <c r="PB80" s="44"/>
      <c r="PC80" s="44"/>
      <c r="PD80" s="44"/>
      <c r="PE80" s="44"/>
      <c r="PF80" s="44"/>
      <c r="PG80" s="44"/>
      <c r="PH80" s="44"/>
      <c r="PI80" s="44"/>
      <c r="PJ80" s="44"/>
      <c r="PK80" s="44"/>
      <c r="PL80" s="44"/>
      <c r="PM80" s="44"/>
      <c r="PN80" s="44"/>
      <c r="PO80" s="44"/>
      <c r="PP80" s="44"/>
      <c r="PQ80" s="44"/>
      <c r="PR80" s="44"/>
      <c r="PS80" s="44"/>
      <c r="PT80" s="44"/>
      <c r="PU80" s="44"/>
      <c r="PV80" s="44"/>
      <c r="PW80" s="44"/>
      <c r="PX80" s="44"/>
      <c r="PY80" s="44"/>
      <c r="PZ80" s="44"/>
      <c r="QA80" s="44"/>
      <c r="QB80" s="44"/>
      <c r="QC80" s="44"/>
      <c r="QD80" s="44"/>
      <c r="QE80" s="44"/>
      <c r="QF80" s="44"/>
      <c r="QG80" s="44"/>
      <c r="QH80" s="44"/>
      <c r="QI80" s="44"/>
      <c r="QJ80" s="44"/>
      <c r="QK80" s="44"/>
      <c r="QL80" s="44"/>
      <c r="QM80" s="44"/>
      <c r="QN80" s="44"/>
      <c r="QO80" s="44"/>
      <c r="QP80" s="44"/>
      <c r="QQ80" s="44"/>
      <c r="QR80" s="44"/>
      <c r="QS80" s="44"/>
      <c r="QT80" s="44"/>
      <c r="QU80" s="44"/>
      <c r="QV80" s="44"/>
      <c r="QW80" s="44"/>
      <c r="QX80" s="44"/>
      <c r="QY80" s="44"/>
      <c r="QZ80" s="44"/>
      <c r="RA80" s="44"/>
      <c r="RB80" s="44"/>
      <c r="RC80" s="44"/>
      <c r="RD80" s="44"/>
      <c r="RE80" s="44"/>
      <c r="RF80" s="44"/>
      <c r="RG80" s="44"/>
      <c r="RH80" s="44"/>
    </row>
    <row r="81" customFormat="false" ht="12.75" hidden="false" customHeight="true" outlineLevel="0" collapsed="false">
      <c r="B81" s="320" t="s">
        <v>295</v>
      </c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</row>
    <row r="82" customFormat="false" ht="15.75" hidden="false" customHeight="true" outlineLevel="0" collapsed="false">
      <c r="B82" s="321" t="s">
        <v>278</v>
      </c>
      <c r="C82" s="44"/>
      <c r="D82" s="215"/>
      <c r="E82" s="215"/>
      <c r="F82" s="215"/>
      <c r="G82" s="215"/>
      <c r="H82" s="221"/>
      <c r="I82" s="221" t="n">
        <v>30000</v>
      </c>
      <c r="J82" s="221" t="n">
        <v>30000</v>
      </c>
      <c r="K82" s="221" t="n">
        <v>30000</v>
      </c>
      <c r="L82" s="221" t="n">
        <v>35000</v>
      </c>
      <c r="M82" s="221" t="n">
        <f aca="false">L82</f>
        <v>35000</v>
      </c>
      <c r="N82" s="221" t="n">
        <f aca="false">M82</f>
        <v>35000</v>
      </c>
      <c r="O82" s="221" t="n">
        <f aca="false">N82</f>
        <v>35000</v>
      </c>
      <c r="P82" s="221" t="n">
        <f aca="false">O82</f>
        <v>35000</v>
      </c>
      <c r="Q82" s="221" t="n">
        <f aca="false">P82</f>
        <v>35000</v>
      </c>
      <c r="R82" s="221" t="n">
        <f aca="false">Q82</f>
        <v>35000</v>
      </c>
      <c r="S82" s="221" t="n">
        <f aca="false">R82</f>
        <v>35000</v>
      </c>
      <c r="T82" s="221" t="n">
        <f aca="false">S82</f>
        <v>35000</v>
      </c>
      <c r="U82" s="221" t="n">
        <f aca="false">T82</f>
        <v>35000</v>
      </c>
      <c r="V82" s="221" t="n">
        <f aca="false">U82</f>
        <v>35000</v>
      </c>
      <c r="W82" s="221" t="n">
        <f aca="false">V82</f>
        <v>35000</v>
      </c>
      <c r="X82" s="221" t="n">
        <f aca="false">W82</f>
        <v>35000</v>
      </c>
      <c r="Y82" s="221" t="n">
        <f aca="false">X82</f>
        <v>35000</v>
      </c>
      <c r="Z82" s="221" t="n">
        <f aca="false">Y82</f>
        <v>35000</v>
      </c>
      <c r="AA82" s="221" t="n">
        <f aca="false">Z82</f>
        <v>35000</v>
      </c>
      <c r="AB82" s="221" t="n">
        <f aca="false">AA82</f>
        <v>35000</v>
      </c>
      <c r="AC82" s="221" t="n">
        <f aca="false">AB82</f>
        <v>35000</v>
      </c>
      <c r="AD82" s="221" t="n">
        <f aca="false">AC82</f>
        <v>35000</v>
      </c>
      <c r="AE82" s="221" t="n">
        <f aca="false">AD82</f>
        <v>35000</v>
      </c>
      <c r="AF82" s="221" t="n">
        <f aca="false">AE82</f>
        <v>35000</v>
      </c>
      <c r="AG82" s="221" t="n">
        <f aca="false">AF82</f>
        <v>35000</v>
      </c>
      <c r="AH82" s="221" t="n">
        <f aca="false">AG82</f>
        <v>35000</v>
      </c>
      <c r="AI82" s="221" t="n">
        <f aca="false">AH82</f>
        <v>35000</v>
      </c>
      <c r="AJ82" s="221" t="n">
        <f aca="false">AI82</f>
        <v>35000</v>
      </c>
      <c r="AK82" s="221" t="n">
        <f aca="false">AJ82</f>
        <v>35000</v>
      </c>
      <c r="AL82" s="221" t="n">
        <f aca="false">AK82</f>
        <v>35000</v>
      </c>
      <c r="AM82" s="221" t="n">
        <f aca="false">AL82</f>
        <v>35000</v>
      </c>
      <c r="AN82" s="221" t="n">
        <f aca="false">AM82</f>
        <v>35000</v>
      </c>
      <c r="AO82" s="221" t="n">
        <f aca="false">AN82</f>
        <v>35000</v>
      </c>
      <c r="AP82" s="221" t="n">
        <f aca="false">AO82</f>
        <v>35000</v>
      </c>
      <c r="AQ82" s="221" t="n">
        <f aca="false">AP82</f>
        <v>35000</v>
      </c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  <c r="JT82" s="44"/>
      <c r="JU82" s="44"/>
      <c r="JV82" s="44"/>
      <c r="JW82" s="44"/>
      <c r="JX82" s="44"/>
      <c r="JY82" s="44"/>
      <c r="JZ82" s="44"/>
      <c r="KA82" s="44"/>
      <c r="KB82" s="44"/>
      <c r="KC82" s="44"/>
      <c r="KD82" s="44"/>
      <c r="KE82" s="44"/>
      <c r="KF82" s="44"/>
      <c r="KG82" s="44"/>
      <c r="KH82" s="44"/>
      <c r="KI82" s="44"/>
      <c r="KJ82" s="44"/>
      <c r="KK82" s="44"/>
      <c r="KL82" s="44"/>
      <c r="KM82" s="44"/>
      <c r="KN82" s="44"/>
      <c r="KO82" s="44"/>
      <c r="KP82" s="44"/>
      <c r="KQ82" s="44"/>
      <c r="KR82" s="44"/>
      <c r="KS82" s="44"/>
      <c r="KT82" s="44"/>
      <c r="KU82" s="44"/>
      <c r="KV82" s="44"/>
      <c r="KW82" s="44"/>
      <c r="KX82" s="44"/>
      <c r="KY82" s="44"/>
      <c r="KZ82" s="44"/>
      <c r="LA82" s="44"/>
      <c r="LB82" s="44"/>
      <c r="LC82" s="44"/>
      <c r="LD82" s="44"/>
      <c r="LE82" s="44"/>
      <c r="LF82" s="44"/>
      <c r="LG82" s="44"/>
      <c r="LH82" s="44"/>
      <c r="LI82" s="44"/>
      <c r="LJ82" s="44"/>
      <c r="LK82" s="44"/>
      <c r="LL82" s="44"/>
      <c r="LM82" s="44"/>
      <c r="LN82" s="44"/>
      <c r="LO82" s="44"/>
      <c r="LP82" s="44"/>
      <c r="LQ82" s="44"/>
      <c r="LR82" s="44"/>
      <c r="LS82" s="44"/>
      <c r="LT82" s="44"/>
      <c r="LU82" s="44"/>
      <c r="LV82" s="44"/>
      <c r="LW82" s="44"/>
      <c r="LX82" s="44"/>
      <c r="LY82" s="44"/>
      <c r="LZ82" s="44"/>
      <c r="MA82" s="44"/>
      <c r="MB82" s="44"/>
      <c r="MC82" s="44"/>
      <c r="MD82" s="44"/>
      <c r="ME82" s="44"/>
      <c r="MF82" s="44"/>
      <c r="MG82" s="44"/>
      <c r="MH82" s="44"/>
      <c r="MI82" s="44"/>
      <c r="MJ82" s="44"/>
      <c r="MK82" s="44"/>
      <c r="ML82" s="44"/>
      <c r="MM82" s="44"/>
      <c r="MN82" s="44"/>
      <c r="MO82" s="44"/>
      <c r="MP82" s="44"/>
      <c r="MQ82" s="44"/>
      <c r="MR82" s="44"/>
      <c r="MS82" s="44"/>
      <c r="MT82" s="44"/>
      <c r="MU82" s="44"/>
      <c r="MV82" s="44"/>
      <c r="MW82" s="44"/>
      <c r="MX82" s="44"/>
      <c r="MY82" s="44"/>
      <c r="MZ82" s="44"/>
      <c r="NA82" s="44"/>
      <c r="NB82" s="44"/>
      <c r="NC82" s="44"/>
      <c r="ND82" s="44"/>
      <c r="NE82" s="44"/>
      <c r="NF82" s="44"/>
      <c r="NG82" s="44"/>
      <c r="NH82" s="44"/>
      <c r="NI82" s="44"/>
      <c r="NJ82" s="44"/>
      <c r="NK82" s="44"/>
      <c r="NL82" s="44"/>
      <c r="NM82" s="44"/>
      <c r="NN82" s="44"/>
      <c r="NO82" s="44"/>
      <c r="NP82" s="44"/>
      <c r="NQ82" s="44"/>
      <c r="NR82" s="44"/>
      <c r="NS82" s="44"/>
      <c r="NT82" s="44"/>
      <c r="NU82" s="44"/>
      <c r="NV82" s="44"/>
      <c r="NW82" s="44"/>
      <c r="NX82" s="44"/>
      <c r="NY82" s="44"/>
      <c r="NZ82" s="44"/>
      <c r="OA82" s="44"/>
      <c r="OB82" s="44"/>
      <c r="OC82" s="44"/>
      <c r="OD82" s="44"/>
      <c r="OE82" s="44"/>
      <c r="OF82" s="44"/>
      <c r="OG82" s="44"/>
      <c r="OH82" s="44"/>
      <c r="OI82" s="44"/>
      <c r="OJ82" s="44"/>
      <c r="OK82" s="44"/>
      <c r="OL82" s="44"/>
      <c r="OM82" s="44"/>
      <c r="ON82" s="44"/>
      <c r="OO82" s="44"/>
      <c r="OP82" s="44"/>
      <c r="OQ82" s="44"/>
      <c r="OR82" s="44"/>
      <c r="OS82" s="44"/>
      <c r="OT82" s="44"/>
      <c r="OU82" s="44"/>
      <c r="OV82" s="44"/>
      <c r="OW82" s="44"/>
      <c r="OX82" s="44"/>
      <c r="OY82" s="44"/>
      <c r="OZ82" s="44"/>
      <c r="PA82" s="44"/>
      <c r="PB82" s="44"/>
      <c r="PC82" s="44"/>
      <c r="PD82" s="44"/>
      <c r="PE82" s="44"/>
      <c r="PF82" s="44"/>
      <c r="PG82" s="44"/>
      <c r="PH82" s="44"/>
      <c r="PI82" s="44"/>
      <c r="PJ82" s="44"/>
      <c r="PK82" s="44"/>
      <c r="PL82" s="44"/>
      <c r="PM82" s="44"/>
      <c r="PN82" s="44"/>
      <c r="PO82" s="44"/>
      <c r="PP82" s="44"/>
      <c r="PQ82" s="44"/>
      <c r="PR82" s="44"/>
      <c r="PS82" s="44"/>
      <c r="PT82" s="44"/>
      <c r="PU82" s="44"/>
      <c r="PV82" s="44"/>
      <c r="PW82" s="44"/>
      <c r="PX82" s="44"/>
      <c r="PY82" s="44"/>
      <c r="PZ82" s="44"/>
      <c r="QA82" s="44"/>
      <c r="QB82" s="44"/>
      <c r="QC82" s="44"/>
      <c r="QD82" s="44"/>
      <c r="QE82" s="44"/>
      <c r="QF82" s="44"/>
      <c r="QG82" s="44"/>
      <c r="QH82" s="44"/>
      <c r="QI82" s="44"/>
      <c r="QJ82" s="44"/>
      <c r="QK82" s="44"/>
      <c r="QL82" s="44"/>
      <c r="QM82" s="44"/>
      <c r="QN82" s="44"/>
      <c r="QO82" s="44"/>
      <c r="QP82" s="44"/>
      <c r="QQ82" s="44"/>
      <c r="QR82" s="44"/>
      <c r="QS82" s="44"/>
      <c r="QT82" s="44"/>
      <c r="QU82" s="44"/>
      <c r="QV82" s="44"/>
      <c r="QW82" s="44"/>
      <c r="QX82" s="44"/>
      <c r="QY82" s="44"/>
      <c r="QZ82" s="44"/>
      <c r="RA82" s="44"/>
      <c r="RB82" s="44"/>
      <c r="RC82" s="44"/>
      <c r="RD82" s="44"/>
      <c r="RE82" s="44"/>
      <c r="RF82" s="44"/>
      <c r="RG82" s="44"/>
      <c r="RH82" s="44"/>
    </row>
    <row r="83" customFormat="false" ht="15.75" hidden="false" customHeight="true" outlineLevel="0" collapsed="false">
      <c r="A83" s="44"/>
      <c r="B83" s="321" t="s">
        <v>279</v>
      </c>
      <c r="C83" s="44"/>
      <c r="D83" s="215" t="n">
        <f aca="false">SUM(H83:AQ83)</f>
        <v>15890000</v>
      </c>
      <c r="E83" s="215"/>
      <c r="F83" s="215"/>
      <c r="G83" s="215"/>
      <c r="H83" s="64" t="n">
        <f aca="false">+H84*H82</f>
        <v>0</v>
      </c>
      <c r="I83" s="64" t="n">
        <f aca="false">+I84*I82</f>
        <v>210000</v>
      </c>
      <c r="J83" s="64" t="n">
        <f aca="false">+J84*J82</f>
        <v>0</v>
      </c>
      <c r="K83" s="64" t="n">
        <f aca="false">+K84*K82</f>
        <v>0</v>
      </c>
      <c r="L83" s="64" t="n">
        <f aca="false">+L84*L82</f>
        <v>490000</v>
      </c>
      <c r="M83" s="64" t="n">
        <f aca="false">+M84*M82</f>
        <v>490000</v>
      </c>
      <c r="N83" s="64" t="n">
        <f aca="false">+N84*N82</f>
        <v>490000</v>
      </c>
      <c r="O83" s="64" t="n">
        <f aca="false">+O84*O82</f>
        <v>490000</v>
      </c>
      <c r="P83" s="64" t="n">
        <f aca="false">+P84*P82</f>
        <v>490000</v>
      </c>
      <c r="Q83" s="64" t="n">
        <f aca="false">+Q84*Q82</f>
        <v>490000</v>
      </c>
      <c r="R83" s="64" t="n">
        <f aca="false">+R84*R82</f>
        <v>490000</v>
      </c>
      <c r="S83" s="64" t="n">
        <f aca="false">+S84*S82</f>
        <v>490000</v>
      </c>
      <c r="T83" s="64" t="n">
        <f aca="false">+T84*T82</f>
        <v>490000</v>
      </c>
      <c r="U83" s="64" t="n">
        <f aca="false">+U84*U82</f>
        <v>490000</v>
      </c>
      <c r="V83" s="64" t="n">
        <f aca="false">+V84*V82</f>
        <v>490000</v>
      </c>
      <c r="W83" s="64" t="n">
        <f aca="false">+W84*W82</f>
        <v>490000</v>
      </c>
      <c r="X83" s="64" t="n">
        <f aca="false">+X84*X82</f>
        <v>490000</v>
      </c>
      <c r="Y83" s="64" t="n">
        <f aca="false">+Y84*Y82</f>
        <v>490000</v>
      </c>
      <c r="Z83" s="64" t="n">
        <f aca="false">+Z84*Z82</f>
        <v>490000</v>
      </c>
      <c r="AA83" s="64" t="n">
        <f aca="false">+AA84*AA82</f>
        <v>490000</v>
      </c>
      <c r="AB83" s="64" t="n">
        <f aca="false">+AB84*AB82</f>
        <v>490000</v>
      </c>
      <c r="AC83" s="64" t="n">
        <f aca="false">+AC84*AC82</f>
        <v>490000</v>
      </c>
      <c r="AD83" s="64" t="n">
        <f aca="false">+AD84*AD82</f>
        <v>490000</v>
      </c>
      <c r="AE83" s="64" t="n">
        <f aca="false">+AE84*AE82</f>
        <v>490000</v>
      </c>
      <c r="AF83" s="64" t="n">
        <f aca="false">+AF84*AF82</f>
        <v>490000</v>
      </c>
      <c r="AG83" s="64" t="n">
        <f aca="false">+AG84*AG82</f>
        <v>490000</v>
      </c>
      <c r="AH83" s="64" t="n">
        <f aca="false">+AH84*AH82</f>
        <v>490000</v>
      </c>
      <c r="AI83" s="64" t="n">
        <f aca="false">+AI84*AI82</f>
        <v>490000</v>
      </c>
      <c r="AJ83" s="64" t="n">
        <f aca="false">+AJ84*AJ82</f>
        <v>490000</v>
      </c>
      <c r="AK83" s="64" t="n">
        <f aca="false">+AK84*AK82</f>
        <v>490000</v>
      </c>
      <c r="AL83" s="64" t="n">
        <f aca="false">+AL84*AL82</f>
        <v>490000</v>
      </c>
      <c r="AM83" s="64" t="n">
        <f aca="false">+AM84*AM82</f>
        <v>490000</v>
      </c>
      <c r="AN83" s="64" t="n">
        <f aca="false">+AN84*AN82</f>
        <v>490000</v>
      </c>
      <c r="AO83" s="64" t="n">
        <f aca="false">+AO84*AO82</f>
        <v>490000</v>
      </c>
      <c r="AP83" s="64" t="n">
        <f aca="false">+AP84*AP82</f>
        <v>490000</v>
      </c>
      <c r="AQ83" s="64" t="n">
        <f aca="false">+AQ84*AQ82</f>
        <v>490000</v>
      </c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  <c r="LC83" s="44"/>
      <c r="LD83" s="44"/>
      <c r="LE83" s="44"/>
      <c r="LF83" s="44"/>
      <c r="LG83" s="44"/>
      <c r="LH83" s="44"/>
      <c r="LI83" s="44"/>
      <c r="LJ83" s="44"/>
      <c r="LK83" s="44"/>
      <c r="LL83" s="44"/>
      <c r="LM83" s="44"/>
      <c r="LN83" s="44"/>
      <c r="LO83" s="44"/>
      <c r="LP83" s="44"/>
      <c r="LQ83" s="44"/>
      <c r="LR83" s="44"/>
      <c r="LS83" s="44"/>
      <c r="LT83" s="44"/>
      <c r="LU83" s="44"/>
      <c r="LV83" s="44"/>
      <c r="LW83" s="44"/>
      <c r="LX83" s="44"/>
      <c r="LY83" s="44"/>
      <c r="LZ83" s="44"/>
      <c r="MA83" s="44"/>
      <c r="MB83" s="44"/>
      <c r="MC83" s="44"/>
      <c r="MD83" s="44"/>
      <c r="ME83" s="44"/>
      <c r="MF83" s="44"/>
      <c r="MG83" s="44"/>
      <c r="MH83" s="44"/>
      <c r="MI83" s="44"/>
      <c r="MJ83" s="44"/>
      <c r="MK83" s="44"/>
      <c r="ML83" s="44"/>
      <c r="MM83" s="44"/>
      <c r="MN83" s="44"/>
      <c r="MO83" s="44"/>
      <c r="MP83" s="44"/>
      <c r="MQ83" s="44"/>
      <c r="MR83" s="44"/>
      <c r="MS83" s="44"/>
      <c r="MT83" s="44"/>
      <c r="MU83" s="44"/>
      <c r="MV83" s="44"/>
      <c r="MW83" s="44"/>
      <c r="MX83" s="44"/>
      <c r="MY83" s="44"/>
      <c r="MZ83" s="44"/>
      <c r="NA83" s="44"/>
      <c r="NB83" s="44"/>
      <c r="NC83" s="44"/>
      <c r="ND83" s="44"/>
      <c r="NE83" s="44"/>
      <c r="NF83" s="44"/>
      <c r="NG83" s="44"/>
      <c r="NH83" s="44"/>
      <c r="NI83" s="44"/>
      <c r="NJ83" s="44"/>
      <c r="NK83" s="44"/>
      <c r="NL83" s="44"/>
      <c r="NM83" s="44"/>
      <c r="NN83" s="44"/>
      <c r="NO83" s="44"/>
      <c r="NP83" s="44"/>
      <c r="NQ83" s="44"/>
      <c r="NR83" s="44"/>
      <c r="NS83" s="44"/>
      <c r="NT83" s="44"/>
      <c r="NU83" s="44"/>
      <c r="NV83" s="44"/>
      <c r="NW83" s="44"/>
      <c r="NX83" s="44"/>
      <c r="NY83" s="44"/>
      <c r="NZ83" s="44"/>
      <c r="OA83" s="44"/>
      <c r="OB83" s="44"/>
      <c r="OC83" s="44"/>
      <c r="OD83" s="44"/>
      <c r="OE83" s="44"/>
      <c r="OF83" s="44"/>
      <c r="OG83" s="44"/>
      <c r="OH83" s="44"/>
      <c r="OI83" s="44"/>
      <c r="OJ83" s="44"/>
      <c r="OK83" s="44"/>
      <c r="OL83" s="44"/>
      <c r="OM83" s="44"/>
      <c r="ON83" s="44"/>
      <c r="OO83" s="44"/>
      <c r="OP83" s="44"/>
      <c r="OQ83" s="44"/>
      <c r="OR83" s="44"/>
      <c r="OS83" s="44"/>
      <c r="OT83" s="44"/>
      <c r="OU83" s="44"/>
      <c r="OV83" s="44"/>
      <c r="OW83" s="44"/>
      <c r="OX83" s="44"/>
      <c r="OY83" s="44"/>
      <c r="OZ83" s="44"/>
      <c r="PA83" s="44"/>
      <c r="PB83" s="44"/>
      <c r="PC83" s="44"/>
      <c r="PD83" s="44"/>
      <c r="PE83" s="44"/>
      <c r="PF83" s="44"/>
      <c r="PG83" s="44"/>
      <c r="PH83" s="44"/>
      <c r="PI83" s="44"/>
      <c r="PJ83" s="44"/>
      <c r="PK83" s="44"/>
      <c r="PL83" s="44"/>
      <c r="PM83" s="44"/>
      <c r="PN83" s="44"/>
      <c r="PO83" s="44"/>
      <c r="PP83" s="44"/>
      <c r="PQ83" s="44"/>
      <c r="PR83" s="44"/>
      <c r="PS83" s="44"/>
      <c r="PT83" s="44"/>
      <c r="PU83" s="44"/>
      <c r="PV83" s="44"/>
      <c r="PW83" s="44"/>
      <c r="PX83" s="44"/>
      <c r="PY83" s="44"/>
      <c r="PZ83" s="44"/>
      <c r="QA83" s="44"/>
      <c r="QB83" s="44"/>
      <c r="QC83" s="44"/>
      <c r="QD83" s="44"/>
      <c r="QE83" s="44"/>
      <c r="QF83" s="44"/>
      <c r="QG83" s="44"/>
      <c r="QH83" s="44"/>
      <c r="QI83" s="44"/>
      <c r="QJ83" s="44"/>
      <c r="QK83" s="44"/>
      <c r="QL83" s="44"/>
      <c r="QM83" s="44"/>
      <c r="QN83" s="44"/>
      <c r="QO83" s="44"/>
      <c r="QP83" s="44"/>
      <c r="QQ83" s="44"/>
      <c r="QR83" s="44"/>
      <c r="QS83" s="44"/>
      <c r="QT83" s="44"/>
      <c r="QU83" s="44"/>
      <c r="QV83" s="44"/>
      <c r="QW83" s="44"/>
      <c r="QX83" s="44"/>
      <c r="QY83" s="44"/>
      <c r="QZ83" s="44"/>
      <c r="RA83" s="44"/>
      <c r="RB83" s="44"/>
      <c r="RC83" s="44"/>
      <c r="RD83" s="44"/>
      <c r="RE83" s="44"/>
      <c r="RF83" s="44"/>
      <c r="RG83" s="44"/>
      <c r="RH83" s="44"/>
    </row>
    <row r="84" customFormat="false" ht="15.75" hidden="false" customHeight="true" outlineLevel="0" collapsed="false">
      <c r="A84" s="44"/>
      <c r="B84" s="321" t="s">
        <v>280</v>
      </c>
      <c r="C84" s="44"/>
      <c r="D84" s="215" t="n">
        <f aca="false">SUM(H84:AQ84)</f>
        <v>455</v>
      </c>
      <c r="E84" s="215"/>
      <c r="F84" s="215"/>
      <c r="G84" s="215"/>
      <c r="H84" s="221"/>
      <c r="I84" s="322" t="n">
        <v>7</v>
      </c>
      <c r="J84" s="322" t="n">
        <v>0</v>
      </c>
      <c r="K84" s="322" t="n">
        <v>0</v>
      </c>
      <c r="L84" s="221" t="n">
        <v>14</v>
      </c>
      <c r="M84" s="221" t="n">
        <f aca="false">L84</f>
        <v>14</v>
      </c>
      <c r="N84" s="221" t="n">
        <f aca="false">M84</f>
        <v>14</v>
      </c>
      <c r="O84" s="221" t="n">
        <f aca="false">N84</f>
        <v>14</v>
      </c>
      <c r="P84" s="221" t="n">
        <f aca="false">O84</f>
        <v>14</v>
      </c>
      <c r="Q84" s="221" t="n">
        <f aca="false">P84</f>
        <v>14</v>
      </c>
      <c r="R84" s="221" t="n">
        <f aca="false">Q84</f>
        <v>14</v>
      </c>
      <c r="S84" s="221" t="n">
        <f aca="false">R84</f>
        <v>14</v>
      </c>
      <c r="T84" s="221" t="n">
        <f aca="false">S84</f>
        <v>14</v>
      </c>
      <c r="U84" s="221" t="n">
        <f aca="false">T84</f>
        <v>14</v>
      </c>
      <c r="V84" s="221" t="n">
        <f aca="false">U84</f>
        <v>14</v>
      </c>
      <c r="W84" s="221" t="n">
        <f aca="false">V84</f>
        <v>14</v>
      </c>
      <c r="X84" s="221" t="n">
        <f aca="false">W84</f>
        <v>14</v>
      </c>
      <c r="Y84" s="221" t="n">
        <f aca="false">X84</f>
        <v>14</v>
      </c>
      <c r="Z84" s="221" t="n">
        <f aca="false">Y84</f>
        <v>14</v>
      </c>
      <c r="AA84" s="221" t="n">
        <f aca="false">Z84</f>
        <v>14</v>
      </c>
      <c r="AB84" s="221" t="n">
        <f aca="false">AA84</f>
        <v>14</v>
      </c>
      <c r="AC84" s="221" t="n">
        <f aca="false">AB84</f>
        <v>14</v>
      </c>
      <c r="AD84" s="221" t="n">
        <f aca="false">AC84</f>
        <v>14</v>
      </c>
      <c r="AE84" s="221" t="n">
        <f aca="false">AD84</f>
        <v>14</v>
      </c>
      <c r="AF84" s="221" t="n">
        <f aca="false">AE84</f>
        <v>14</v>
      </c>
      <c r="AG84" s="221" t="n">
        <f aca="false">AF84</f>
        <v>14</v>
      </c>
      <c r="AH84" s="221" t="n">
        <f aca="false">AG84</f>
        <v>14</v>
      </c>
      <c r="AI84" s="221" t="n">
        <f aca="false">AH84</f>
        <v>14</v>
      </c>
      <c r="AJ84" s="221" t="n">
        <f aca="false">AI84</f>
        <v>14</v>
      </c>
      <c r="AK84" s="221" t="n">
        <f aca="false">AJ84</f>
        <v>14</v>
      </c>
      <c r="AL84" s="221" t="n">
        <f aca="false">AK84</f>
        <v>14</v>
      </c>
      <c r="AM84" s="221" t="n">
        <f aca="false">AL84</f>
        <v>14</v>
      </c>
      <c r="AN84" s="221" t="n">
        <f aca="false">AM84</f>
        <v>14</v>
      </c>
      <c r="AO84" s="221" t="n">
        <f aca="false">AN84</f>
        <v>14</v>
      </c>
      <c r="AP84" s="221" t="n">
        <f aca="false">AO84</f>
        <v>14</v>
      </c>
      <c r="AQ84" s="221" t="n">
        <f aca="false">AP84</f>
        <v>14</v>
      </c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  <c r="LC84" s="44"/>
      <c r="LD84" s="44"/>
      <c r="LE84" s="44"/>
      <c r="LF84" s="44"/>
      <c r="LG84" s="44"/>
      <c r="LH84" s="44"/>
      <c r="LI84" s="44"/>
      <c r="LJ84" s="44"/>
      <c r="LK84" s="44"/>
      <c r="LL84" s="44"/>
      <c r="LM84" s="44"/>
      <c r="LN84" s="44"/>
      <c r="LO84" s="44"/>
      <c r="LP84" s="44"/>
      <c r="LQ84" s="44"/>
      <c r="LR84" s="44"/>
      <c r="LS84" s="44"/>
      <c r="LT84" s="44"/>
      <c r="LU84" s="44"/>
      <c r="LV84" s="44"/>
      <c r="LW84" s="44"/>
      <c r="LX84" s="44"/>
      <c r="LY84" s="44"/>
      <c r="LZ84" s="44"/>
      <c r="MA84" s="44"/>
      <c r="MB84" s="44"/>
      <c r="MC84" s="44"/>
      <c r="MD84" s="44"/>
      <c r="ME84" s="44"/>
      <c r="MF84" s="44"/>
      <c r="MG84" s="44"/>
      <c r="MH84" s="44"/>
      <c r="MI84" s="44"/>
      <c r="MJ84" s="44"/>
      <c r="MK84" s="44"/>
      <c r="ML84" s="44"/>
      <c r="MM84" s="44"/>
      <c r="MN84" s="44"/>
      <c r="MO84" s="44"/>
      <c r="MP84" s="44"/>
      <c r="MQ84" s="44"/>
      <c r="MR84" s="44"/>
      <c r="MS84" s="44"/>
      <c r="MT84" s="44"/>
      <c r="MU84" s="44"/>
      <c r="MV84" s="44"/>
      <c r="MW84" s="44"/>
      <c r="MX84" s="44"/>
      <c r="MY84" s="44"/>
      <c r="MZ84" s="44"/>
      <c r="NA84" s="44"/>
      <c r="NB84" s="44"/>
      <c r="NC84" s="44"/>
      <c r="ND84" s="44"/>
      <c r="NE84" s="44"/>
      <c r="NF84" s="44"/>
      <c r="NG84" s="44"/>
      <c r="NH84" s="44"/>
      <c r="NI84" s="44"/>
      <c r="NJ84" s="44"/>
      <c r="NK84" s="44"/>
      <c r="NL84" s="44"/>
      <c r="NM84" s="44"/>
      <c r="NN84" s="44"/>
      <c r="NO84" s="44"/>
      <c r="NP84" s="44"/>
      <c r="NQ84" s="44"/>
      <c r="NR84" s="44"/>
      <c r="NS84" s="44"/>
      <c r="NT84" s="44"/>
      <c r="NU84" s="44"/>
      <c r="NV84" s="44"/>
      <c r="NW84" s="44"/>
      <c r="NX84" s="44"/>
      <c r="NY84" s="44"/>
      <c r="NZ84" s="44"/>
      <c r="OA84" s="44"/>
      <c r="OB84" s="44"/>
      <c r="OC84" s="44"/>
      <c r="OD84" s="44"/>
      <c r="OE84" s="44"/>
      <c r="OF84" s="44"/>
      <c r="OG84" s="44"/>
      <c r="OH84" s="44"/>
      <c r="OI84" s="44"/>
      <c r="OJ84" s="44"/>
      <c r="OK84" s="44"/>
      <c r="OL84" s="44"/>
      <c r="OM84" s="44"/>
      <c r="ON84" s="44"/>
      <c r="OO84" s="44"/>
      <c r="OP84" s="44"/>
      <c r="OQ84" s="44"/>
      <c r="OR84" s="44"/>
      <c r="OS84" s="44"/>
      <c r="OT84" s="44"/>
      <c r="OU84" s="44"/>
      <c r="OV84" s="44"/>
      <c r="OW84" s="44"/>
      <c r="OX84" s="44"/>
      <c r="OY84" s="44"/>
      <c r="OZ84" s="44"/>
      <c r="PA84" s="44"/>
      <c r="PB84" s="44"/>
      <c r="PC84" s="44"/>
      <c r="PD84" s="44"/>
      <c r="PE84" s="44"/>
      <c r="PF84" s="44"/>
      <c r="PG84" s="44"/>
      <c r="PH84" s="44"/>
      <c r="PI84" s="44"/>
      <c r="PJ84" s="44"/>
      <c r="PK84" s="44"/>
      <c r="PL84" s="44"/>
      <c r="PM84" s="44"/>
      <c r="PN84" s="44"/>
      <c r="PO84" s="44"/>
      <c r="PP84" s="44"/>
      <c r="PQ84" s="44"/>
      <c r="PR84" s="44"/>
      <c r="PS84" s="44"/>
      <c r="PT84" s="44"/>
      <c r="PU84" s="44"/>
      <c r="PV84" s="44"/>
      <c r="PW84" s="44"/>
      <c r="PX84" s="44"/>
      <c r="PY84" s="44"/>
      <c r="PZ84" s="44"/>
      <c r="QA84" s="44"/>
      <c r="QB84" s="44"/>
      <c r="QC84" s="44"/>
      <c r="QD84" s="44"/>
      <c r="QE84" s="44"/>
      <c r="QF84" s="44"/>
      <c r="QG84" s="44"/>
      <c r="QH84" s="44"/>
      <c r="QI84" s="44"/>
      <c r="QJ84" s="44"/>
      <c r="QK84" s="44"/>
      <c r="QL84" s="44"/>
      <c r="QM84" s="44"/>
      <c r="QN84" s="44"/>
      <c r="QO84" s="44"/>
      <c r="QP84" s="44"/>
      <c r="QQ84" s="44"/>
      <c r="QR84" s="44"/>
      <c r="QS84" s="44"/>
      <c r="QT84" s="44"/>
      <c r="QU84" s="44"/>
      <c r="QV84" s="44"/>
      <c r="QW84" s="44"/>
      <c r="QX84" s="44"/>
      <c r="QY84" s="44"/>
      <c r="QZ84" s="44"/>
      <c r="RA84" s="44"/>
      <c r="RB84" s="44"/>
      <c r="RC84" s="44"/>
      <c r="RD84" s="44"/>
      <c r="RE84" s="44"/>
      <c r="RF84" s="44"/>
      <c r="RG84" s="44"/>
      <c r="RH84" s="44"/>
    </row>
    <row r="85" customFormat="false" ht="15.75" hidden="false" customHeight="true" outlineLevel="0" collapsed="false">
      <c r="A85" s="44"/>
      <c r="B85" s="321"/>
      <c r="C85" s="4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4"/>
      <c r="JO85" s="44"/>
      <c r="JP85" s="44"/>
      <c r="JQ85" s="44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4"/>
      <c r="KC85" s="44"/>
      <c r="KD85" s="44"/>
      <c r="KE85" s="44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4"/>
      <c r="KQ85" s="44"/>
      <c r="KR85" s="44"/>
      <c r="KS85" s="44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4"/>
      <c r="LE85" s="44"/>
      <c r="LF85" s="44"/>
      <c r="LG85" s="44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4"/>
      <c r="LS85" s="44"/>
      <c r="LT85" s="44"/>
      <c r="LU85" s="44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4"/>
      <c r="MG85" s="44"/>
      <c r="MH85" s="44"/>
      <c r="MI85" s="44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4"/>
      <c r="MU85" s="44"/>
      <c r="MV85" s="44"/>
      <c r="MW85" s="44"/>
      <c r="MX85" s="44"/>
      <c r="MY85" s="44"/>
      <c r="MZ85" s="44"/>
      <c r="NA85" s="44"/>
      <c r="NB85" s="44"/>
      <c r="NC85" s="44"/>
      <c r="ND85" s="44"/>
      <c r="NE85" s="44"/>
      <c r="NF85" s="44"/>
      <c r="NG85" s="44"/>
      <c r="NH85" s="44"/>
      <c r="NI85" s="44"/>
      <c r="NJ85" s="44"/>
      <c r="NK85" s="44"/>
      <c r="NL85" s="44"/>
      <c r="NM85" s="44"/>
      <c r="NN85" s="44"/>
      <c r="NO85" s="44"/>
      <c r="NP85" s="44"/>
      <c r="NQ85" s="44"/>
      <c r="NR85" s="44"/>
      <c r="NS85" s="44"/>
      <c r="NT85" s="44"/>
      <c r="NU85" s="44"/>
      <c r="NV85" s="44"/>
      <c r="NW85" s="44"/>
      <c r="NX85" s="44"/>
      <c r="NY85" s="44"/>
      <c r="NZ85" s="44"/>
      <c r="OA85" s="44"/>
      <c r="OB85" s="44"/>
      <c r="OC85" s="44"/>
      <c r="OD85" s="44"/>
      <c r="OE85" s="44"/>
      <c r="OF85" s="44"/>
      <c r="OG85" s="44"/>
      <c r="OH85" s="44"/>
      <c r="OI85" s="44"/>
      <c r="OJ85" s="44"/>
      <c r="OK85" s="44"/>
      <c r="OL85" s="44"/>
      <c r="OM85" s="44"/>
      <c r="ON85" s="44"/>
      <c r="OO85" s="44"/>
      <c r="OP85" s="44"/>
      <c r="OQ85" s="44"/>
      <c r="OR85" s="44"/>
      <c r="OS85" s="44"/>
      <c r="OT85" s="44"/>
      <c r="OU85" s="44"/>
      <c r="OV85" s="44"/>
      <c r="OW85" s="44"/>
      <c r="OX85" s="44"/>
      <c r="OY85" s="44"/>
      <c r="OZ85" s="44"/>
      <c r="PA85" s="44"/>
      <c r="PB85" s="44"/>
      <c r="PC85" s="44"/>
      <c r="PD85" s="44"/>
      <c r="PE85" s="44"/>
      <c r="PF85" s="44"/>
      <c r="PG85" s="44"/>
      <c r="PH85" s="44"/>
      <c r="PI85" s="44"/>
      <c r="PJ85" s="44"/>
      <c r="PK85" s="44"/>
      <c r="PL85" s="44"/>
      <c r="PM85" s="44"/>
      <c r="PN85" s="44"/>
      <c r="PO85" s="44"/>
      <c r="PP85" s="44"/>
      <c r="PQ85" s="44"/>
      <c r="PR85" s="44"/>
      <c r="PS85" s="44"/>
      <c r="PT85" s="44"/>
      <c r="PU85" s="44"/>
      <c r="PV85" s="44"/>
      <c r="PW85" s="44"/>
      <c r="PX85" s="44"/>
      <c r="PY85" s="44"/>
      <c r="PZ85" s="44"/>
      <c r="QA85" s="44"/>
      <c r="QB85" s="44"/>
      <c r="QC85" s="44"/>
      <c r="QD85" s="44"/>
      <c r="QE85" s="44"/>
      <c r="QF85" s="44"/>
      <c r="QG85" s="44"/>
      <c r="QH85" s="44"/>
      <c r="QI85" s="44"/>
      <c r="QJ85" s="44"/>
      <c r="QK85" s="44"/>
      <c r="QL85" s="44"/>
      <c r="QM85" s="44"/>
      <c r="QN85" s="44"/>
      <c r="QO85" s="44"/>
      <c r="QP85" s="44"/>
      <c r="QQ85" s="44"/>
      <c r="QR85" s="44"/>
      <c r="QS85" s="44"/>
      <c r="QT85" s="44"/>
      <c r="QU85" s="44"/>
      <c r="QV85" s="44"/>
      <c r="QW85" s="44"/>
      <c r="QX85" s="44"/>
      <c r="QY85" s="44"/>
      <c r="QZ85" s="44"/>
      <c r="RA85" s="44"/>
      <c r="RB85" s="44"/>
      <c r="RC85" s="44"/>
      <c r="RD85" s="44"/>
      <c r="RE85" s="44"/>
      <c r="RF85" s="44"/>
      <c r="RG85" s="44"/>
      <c r="RH85" s="44"/>
    </row>
    <row r="86" customFormat="false" ht="12.75" hidden="false" customHeight="true" outlineLevel="0" collapsed="false">
      <c r="A86" s="44"/>
      <c r="B86" s="320" t="s">
        <v>296</v>
      </c>
      <c r="D86" s="215"/>
      <c r="E86" s="215"/>
      <c r="F86" s="215"/>
      <c r="G86" s="215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</row>
    <row r="87" customFormat="false" ht="15.75" hidden="false" customHeight="true" outlineLevel="0" collapsed="false">
      <c r="B87" s="321" t="s">
        <v>278</v>
      </c>
      <c r="C87" s="44"/>
      <c r="D87" s="215"/>
      <c r="E87" s="215"/>
      <c r="F87" s="215"/>
      <c r="G87" s="215"/>
      <c r="H87" s="221"/>
      <c r="I87" s="221" t="n">
        <v>50000</v>
      </c>
      <c r="J87" s="221" t="n">
        <v>0</v>
      </c>
      <c r="K87" s="221" t="n">
        <v>0</v>
      </c>
      <c r="L87" s="221" t="n">
        <v>55000</v>
      </c>
      <c r="M87" s="221" t="n">
        <f aca="false">L87</f>
        <v>55000</v>
      </c>
      <c r="N87" s="221" t="n">
        <f aca="false">M87</f>
        <v>55000</v>
      </c>
      <c r="O87" s="221" t="n">
        <f aca="false">N87</f>
        <v>55000</v>
      </c>
      <c r="P87" s="221" t="n">
        <f aca="false">O87</f>
        <v>55000</v>
      </c>
      <c r="Q87" s="221" t="n">
        <f aca="false">P87</f>
        <v>55000</v>
      </c>
      <c r="R87" s="221" t="n">
        <f aca="false">Q87</f>
        <v>55000</v>
      </c>
      <c r="S87" s="221" t="n">
        <f aca="false">R87</f>
        <v>55000</v>
      </c>
      <c r="T87" s="221" t="n">
        <f aca="false">S87</f>
        <v>55000</v>
      </c>
      <c r="U87" s="221" t="n">
        <f aca="false">T87</f>
        <v>55000</v>
      </c>
      <c r="V87" s="221" t="n">
        <f aca="false">U87</f>
        <v>55000</v>
      </c>
      <c r="W87" s="221" t="n">
        <f aca="false">V87</f>
        <v>55000</v>
      </c>
      <c r="X87" s="221" t="n">
        <f aca="false">W87</f>
        <v>55000</v>
      </c>
      <c r="Y87" s="221" t="n">
        <f aca="false">X87</f>
        <v>55000</v>
      </c>
      <c r="Z87" s="221" t="n">
        <f aca="false">Y87</f>
        <v>55000</v>
      </c>
      <c r="AA87" s="221" t="n">
        <f aca="false">Z87</f>
        <v>55000</v>
      </c>
      <c r="AB87" s="221" t="n">
        <f aca="false">AA87</f>
        <v>55000</v>
      </c>
      <c r="AC87" s="221" t="n">
        <f aca="false">AB87</f>
        <v>55000</v>
      </c>
      <c r="AD87" s="221" t="n">
        <f aca="false">AC87</f>
        <v>55000</v>
      </c>
      <c r="AE87" s="221" t="n">
        <f aca="false">AD87</f>
        <v>55000</v>
      </c>
      <c r="AF87" s="221" t="n">
        <f aca="false">AE87</f>
        <v>55000</v>
      </c>
      <c r="AG87" s="221" t="n">
        <f aca="false">AF87</f>
        <v>55000</v>
      </c>
      <c r="AH87" s="221" t="n">
        <f aca="false">AG87</f>
        <v>55000</v>
      </c>
      <c r="AI87" s="221" t="n">
        <f aca="false">AH87</f>
        <v>55000</v>
      </c>
      <c r="AJ87" s="221" t="n">
        <f aca="false">AI87</f>
        <v>55000</v>
      </c>
      <c r="AK87" s="221" t="n">
        <f aca="false">AJ87</f>
        <v>55000</v>
      </c>
      <c r="AL87" s="221" t="n">
        <f aca="false">AK87</f>
        <v>55000</v>
      </c>
      <c r="AM87" s="221" t="n">
        <f aca="false">AL87</f>
        <v>55000</v>
      </c>
      <c r="AN87" s="221" t="n">
        <f aca="false">AM87</f>
        <v>55000</v>
      </c>
      <c r="AO87" s="221" t="n">
        <f aca="false">AN87</f>
        <v>55000</v>
      </c>
      <c r="AP87" s="221" t="n">
        <f aca="false">AO87</f>
        <v>55000</v>
      </c>
      <c r="AQ87" s="221" t="n">
        <f aca="false">AP87</f>
        <v>55000</v>
      </c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  <c r="JF87" s="44"/>
      <c r="JG87" s="44"/>
      <c r="JH87" s="44"/>
      <c r="JI87" s="44"/>
      <c r="JJ87" s="44"/>
      <c r="JK87" s="44"/>
      <c r="JL87" s="44"/>
      <c r="JM87" s="44"/>
      <c r="JN87" s="44"/>
      <c r="JO87" s="44"/>
      <c r="JP87" s="44"/>
      <c r="JQ87" s="44"/>
      <c r="JR87" s="44"/>
      <c r="JS87" s="44"/>
      <c r="JT87" s="44"/>
      <c r="JU87" s="44"/>
      <c r="JV87" s="44"/>
      <c r="JW87" s="44"/>
      <c r="JX87" s="44"/>
      <c r="JY87" s="44"/>
      <c r="JZ87" s="44"/>
      <c r="KA87" s="44"/>
      <c r="KB87" s="44"/>
      <c r="KC87" s="44"/>
      <c r="KD87" s="44"/>
      <c r="KE87" s="44"/>
      <c r="KF87" s="44"/>
      <c r="KG87" s="44"/>
      <c r="KH87" s="44"/>
      <c r="KI87" s="44"/>
      <c r="KJ87" s="44"/>
      <c r="KK87" s="44"/>
      <c r="KL87" s="44"/>
      <c r="KM87" s="44"/>
      <c r="KN87" s="44"/>
      <c r="KO87" s="44"/>
      <c r="KP87" s="44"/>
      <c r="KQ87" s="44"/>
      <c r="KR87" s="44"/>
      <c r="KS87" s="44"/>
      <c r="KT87" s="44"/>
      <c r="KU87" s="44"/>
      <c r="KV87" s="44"/>
      <c r="KW87" s="44"/>
      <c r="KX87" s="44"/>
      <c r="KY87" s="44"/>
      <c r="KZ87" s="44"/>
      <c r="LA87" s="44"/>
      <c r="LB87" s="44"/>
      <c r="LC87" s="44"/>
      <c r="LD87" s="44"/>
      <c r="LE87" s="44"/>
      <c r="LF87" s="44"/>
      <c r="LG87" s="44"/>
      <c r="LH87" s="44"/>
      <c r="LI87" s="44"/>
      <c r="LJ87" s="44"/>
      <c r="LK87" s="44"/>
      <c r="LL87" s="44"/>
      <c r="LM87" s="44"/>
      <c r="LN87" s="44"/>
      <c r="LO87" s="44"/>
      <c r="LP87" s="44"/>
      <c r="LQ87" s="44"/>
      <c r="LR87" s="44"/>
      <c r="LS87" s="44"/>
      <c r="LT87" s="44"/>
      <c r="LU87" s="44"/>
      <c r="LV87" s="44"/>
      <c r="LW87" s="44"/>
      <c r="LX87" s="44"/>
      <c r="LY87" s="44"/>
      <c r="LZ87" s="44"/>
      <c r="MA87" s="44"/>
      <c r="MB87" s="44"/>
      <c r="MC87" s="44"/>
      <c r="MD87" s="44"/>
      <c r="ME87" s="44"/>
      <c r="MF87" s="44"/>
      <c r="MG87" s="44"/>
      <c r="MH87" s="44"/>
      <c r="MI87" s="44"/>
      <c r="MJ87" s="44"/>
      <c r="MK87" s="44"/>
      <c r="ML87" s="44"/>
      <c r="MM87" s="44"/>
      <c r="MN87" s="44"/>
      <c r="MO87" s="44"/>
      <c r="MP87" s="44"/>
      <c r="MQ87" s="44"/>
      <c r="MR87" s="44"/>
      <c r="MS87" s="44"/>
      <c r="MT87" s="44"/>
      <c r="MU87" s="44"/>
      <c r="MV87" s="44"/>
      <c r="MW87" s="44"/>
      <c r="MX87" s="44"/>
      <c r="MY87" s="44"/>
      <c r="MZ87" s="44"/>
      <c r="NA87" s="44"/>
      <c r="NB87" s="44"/>
      <c r="NC87" s="44"/>
      <c r="ND87" s="44"/>
      <c r="NE87" s="44"/>
      <c r="NF87" s="44"/>
      <c r="NG87" s="44"/>
      <c r="NH87" s="44"/>
      <c r="NI87" s="44"/>
      <c r="NJ87" s="44"/>
      <c r="NK87" s="44"/>
      <c r="NL87" s="44"/>
      <c r="NM87" s="44"/>
      <c r="NN87" s="44"/>
      <c r="NO87" s="44"/>
      <c r="NP87" s="44"/>
      <c r="NQ87" s="44"/>
      <c r="NR87" s="44"/>
      <c r="NS87" s="44"/>
      <c r="NT87" s="44"/>
      <c r="NU87" s="44"/>
      <c r="NV87" s="44"/>
      <c r="NW87" s="44"/>
      <c r="NX87" s="44"/>
      <c r="NY87" s="44"/>
      <c r="NZ87" s="44"/>
      <c r="OA87" s="44"/>
      <c r="OB87" s="44"/>
      <c r="OC87" s="44"/>
      <c r="OD87" s="44"/>
      <c r="OE87" s="44"/>
      <c r="OF87" s="44"/>
      <c r="OG87" s="44"/>
      <c r="OH87" s="44"/>
      <c r="OI87" s="44"/>
      <c r="OJ87" s="44"/>
      <c r="OK87" s="44"/>
      <c r="OL87" s="44"/>
      <c r="OM87" s="44"/>
      <c r="ON87" s="44"/>
      <c r="OO87" s="44"/>
      <c r="OP87" s="44"/>
      <c r="OQ87" s="44"/>
      <c r="OR87" s="44"/>
      <c r="OS87" s="44"/>
      <c r="OT87" s="44"/>
      <c r="OU87" s="44"/>
      <c r="OV87" s="44"/>
      <c r="OW87" s="44"/>
      <c r="OX87" s="44"/>
      <c r="OY87" s="44"/>
      <c r="OZ87" s="44"/>
      <c r="PA87" s="44"/>
      <c r="PB87" s="44"/>
      <c r="PC87" s="44"/>
      <c r="PD87" s="44"/>
      <c r="PE87" s="44"/>
      <c r="PF87" s="44"/>
      <c r="PG87" s="44"/>
      <c r="PH87" s="44"/>
      <c r="PI87" s="44"/>
      <c r="PJ87" s="44"/>
      <c r="PK87" s="44"/>
      <c r="PL87" s="44"/>
      <c r="PM87" s="44"/>
      <c r="PN87" s="44"/>
      <c r="PO87" s="44"/>
      <c r="PP87" s="44"/>
      <c r="PQ87" s="44"/>
      <c r="PR87" s="44"/>
      <c r="PS87" s="44"/>
      <c r="PT87" s="44"/>
      <c r="PU87" s="44"/>
      <c r="PV87" s="44"/>
      <c r="PW87" s="44"/>
      <c r="PX87" s="44"/>
      <c r="PY87" s="44"/>
      <c r="PZ87" s="44"/>
      <c r="QA87" s="44"/>
      <c r="QB87" s="44"/>
      <c r="QC87" s="44"/>
      <c r="QD87" s="44"/>
      <c r="QE87" s="44"/>
      <c r="QF87" s="44"/>
      <c r="QG87" s="44"/>
      <c r="QH87" s="44"/>
      <c r="QI87" s="44"/>
      <c r="QJ87" s="44"/>
      <c r="QK87" s="44"/>
      <c r="QL87" s="44"/>
      <c r="QM87" s="44"/>
      <c r="QN87" s="44"/>
      <c r="QO87" s="44"/>
      <c r="QP87" s="44"/>
      <c r="QQ87" s="44"/>
      <c r="QR87" s="44"/>
      <c r="QS87" s="44"/>
      <c r="QT87" s="44"/>
      <c r="QU87" s="44"/>
      <c r="QV87" s="44"/>
      <c r="QW87" s="44"/>
      <c r="QX87" s="44"/>
      <c r="QY87" s="44"/>
      <c r="QZ87" s="44"/>
      <c r="RA87" s="44"/>
      <c r="RB87" s="44"/>
      <c r="RC87" s="44"/>
      <c r="RD87" s="44"/>
      <c r="RE87" s="44"/>
      <c r="RF87" s="44"/>
      <c r="RG87" s="44"/>
      <c r="RH87" s="44"/>
    </row>
    <row r="88" customFormat="false" ht="15.75" hidden="false" customHeight="true" outlineLevel="0" collapsed="false">
      <c r="A88" s="44"/>
      <c r="B88" s="321" t="s">
        <v>279</v>
      </c>
      <c r="C88" s="44"/>
      <c r="D88" s="215" t="n">
        <f aca="false">SUM(H88:AQ88)</f>
        <v>35700000</v>
      </c>
      <c r="E88" s="215"/>
      <c r="F88" s="215"/>
      <c r="G88" s="215"/>
      <c r="H88" s="64" t="n">
        <f aca="false">+H89*H87</f>
        <v>0</v>
      </c>
      <c r="I88" s="64" t="n">
        <f aca="false">+I89*I87</f>
        <v>500000</v>
      </c>
      <c r="J88" s="64" t="n">
        <f aca="false">+J89*J87</f>
        <v>0</v>
      </c>
      <c r="K88" s="64" t="n">
        <f aca="false">+K89*K87</f>
        <v>0</v>
      </c>
      <c r="L88" s="64" t="n">
        <f aca="false">+L89*L87</f>
        <v>1100000</v>
      </c>
      <c r="M88" s="64" t="n">
        <f aca="false">+M89*M87</f>
        <v>1100000</v>
      </c>
      <c r="N88" s="64" t="n">
        <f aca="false">+N89*N87</f>
        <v>1100000</v>
      </c>
      <c r="O88" s="64" t="n">
        <f aca="false">+O89*O87</f>
        <v>1100000</v>
      </c>
      <c r="P88" s="64" t="n">
        <f aca="false">+P89*P87</f>
        <v>1100000</v>
      </c>
      <c r="Q88" s="64" t="n">
        <f aca="false">+Q89*Q87</f>
        <v>1100000</v>
      </c>
      <c r="R88" s="64" t="n">
        <f aca="false">+R89*R87</f>
        <v>1100000</v>
      </c>
      <c r="S88" s="64" t="n">
        <f aca="false">+S89*S87</f>
        <v>1100000</v>
      </c>
      <c r="T88" s="64" t="n">
        <f aca="false">+T89*T87</f>
        <v>1100000</v>
      </c>
      <c r="U88" s="64" t="n">
        <f aca="false">+U89*U87</f>
        <v>1100000</v>
      </c>
      <c r="V88" s="64" t="n">
        <f aca="false">+V89*V87</f>
        <v>1100000</v>
      </c>
      <c r="W88" s="64" t="n">
        <f aca="false">+W89*W87</f>
        <v>1100000</v>
      </c>
      <c r="X88" s="64" t="n">
        <f aca="false">+X89*X87</f>
        <v>1100000</v>
      </c>
      <c r="Y88" s="64" t="n">
        <f aca="false">+Y89*Y87</f>
        <v>1100000</v>
      </c>
      <c r="Z88" s="64" t="n">
        <f aca="false">+Z89*Z87</f>
        <v>1100000</v>
      </c>
      <c r="AA88" s="64" t="n">
        <f aca="false">+AA89*AA87</f>
        <v>1100000</v>
      </c>
      <c r="AB88" s="64" t="n">
        <f aca="false">+AB89*AB87</f>
        <v>1100000</v>
      </c>
      <c r="AC88" s="64" t="n">
        <f aca="false">+AC89*AC87</f>
        <v>1100000</v>
      </c>
      <c r="AD88" s="64" t="n">
        <f aca="false">+AD89*AD87</f>
        <v>1100000</v>
      </c>
      <c r="AE88" s="64" t="n">
        <f aca="false">+AE89*AE87</f>
        <v>1100000</v>
      </c>
      <c r="AF88" s="64" t="n">
        <f aca="false">+AF89*AF87</f>
        <v>1100000</v>
      </c>
      <c r="AG88" s="64" t="n">
        <f aca="false">+AG89*AG87</f>
        <v>1100000</v>
      </c>
      <c r="AH88" s="64" t="n">
        <f aca="false">+AH89*AH87</f>
        <v>1100000</v>
      </c>
      <c r="AI88" s="64" t="n">
        <f aca="false">+AI89*AI87</f>
        <v>1100000</v>
      </c>
      <c r="AJ88" s="64" t="n">
        <f aca="false">+AJ89*AJ87</f>
        <v>1100000</v>
      </c>
      <c r="AK88" s="64" t="n">
        <f aca="false">+AK89*AK87</f>
        <v>1100000</v>
      </c>
      <c r="AL88" s="64" t="n">
        <f aca="false">+AL89*AL87</f>
        <v>1100000</v>
      </c>
      <c r="AM88" s="64" t="n">
        <f aca="false">+AM89*AM87</f>
        <v>1100000</v>
      </c>
      <c r="AN88" s="64" t="n">
        <f aca="false">+AN89*AN87</f>
        <v>1100000</v>
      </c>
      <c r="AO88" s="64" t="n">
        <f aca="false">+AO89*AO87</f>
        <v>1100000</v>
      </c>
      <c r="AP88" s="64" t="n">
        <f aca="false">+AP89*AP87</f>
        <v>1100000</v>
      </c>
      <c r="AQ88" s="64" t="n">
        <f aca="false">+AQ89*AQ87</f>
        <v>1100000</v>
      </c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  <c r="LC88" s="44"/>
      <c r="LD88" s="44"/>
      <c r="LE88" s="44"/>
      <c r="LF88" s="44"/>
      <c r="LG88" s="44"/>
      <c r="LH88" s="44"/>
      <c r="LI88" s="44"/>
      <c r="LJ88" s="44"/>
      <c r="LK88" s="44"/>
      <c r="LL88" s="44"/>
      <c r="LM88" s="44"/>
      <c r="LN88" s="44"/>
      <c r="LO88" s="44"/>
      <c r="LP88" s="44"/>
      <c r="LQ88" s="44"/>
      <c r="LR88" s="44"/>
      <c r="LS88" s="44"/>
      <c r="LT88" s="44"/>
      <c r="LU88" s="44"/>
      <c r="LV88" s="44"/>
      <c r="LW88" s="44"/>
      <c r="LX88" s="44"/>
      <c r="LY88" s="44"/>
      <c r="LZ88" s="44"/>
      <c r="MA88" s="44"/>
      <c r="MB88" s="44"/>
      <c r="MC88" s="44"/>
      <c r="MD88" s="44"/>
      <c r="ME88" s="44"/>
      <c r="MF88" s="44"/>
      <c r="MG88" s="44"/>
      <c r="MH88" s="44"/>
      <c r="MI88" s="44"/>
      <c r="MJ88" s="44"/>
      <c r="MK88" s="44"/>
      <c r="ML88" s="44"/>
      <c r="MM88" s="44"/>
      <c r="MN88" s="44"/>
      <c r="MO88" s="44"/>
      <c r="MP88" s="44"/>
      <c r="MQ88" s="44"/>
      <c r="MR88" s="44"/>
      <c r="MS88" s="44"/>
      <c r="MT88" s="44"/>
      <c r="MU88" s="44"/>
      <c r="MV88" s="44"/>
      <c r="MW88" s="44"/>
      <c r="MX88" s="44"/>
      <c r="MY88" s="44"/>
      <c r="MZ88" s="44"/>
      <c r="NA88" s="44"/>
      <c r="NB88" s="44"/>
      <c r="NC88" s="44"/>
      <c r="ND88" s="44"/>
      <c r="NE88" s="44"/>
      <c r="NF88" s="44"/>
      <c r="NG88" s="44"/>
      <c r="NH88" s="44"/>
      <c r="NI88" s="44"/>
      <c r="NJ88" s="44"/>
      <c r="NK88" s="44"/>
      <c r="NL88" s="44"/>
      <c r="NM88" s="44"/>
      <c r="NN88" s="44"/>
      <c r="NO88" s="44"/>
      <c r="NP88" s="44"/>
      <c r="NQ88" s="44"/>
      <c r="NR88" s="44"/>
      <c r="NS88" s="44"/>
      <c r="NT88" s="44"/>
      <c r="NU88" s="44"/>
      <c r="NV88" s="44"/>
      <c r="NW88" s="44"/>
      <c r="NX88" s="44"/>
      <c r="NY88" s="44"/>
      <c r="NZ88" s="44"/>
      <c r="OA88" s="44"/>
      <c r="OB88" s="44"/>
      <c r="OC88" s="44"/>
      <c r="OD88" s="44"/>
      <c r="OE88" s="44"/>
      <c r="OF88" s="44"/>
      <c r="OG88" s="44"/>
      <c r="OH88" s="44"/>
      <c r="OI88" s="44"/>
      <c r="OJ88" s="44"/>
      <c r="OK88" s="44"/>
      <c r="OL88" s="44"/>
      <c r="OM88" s="44"/>
      <c r="ON88" s="44"/>
      <c r="OO88" s="44"/>
      <c r="OP88" s="44"/>
      <c r="OQ88" s="44"/>
      <c r="OR88" s="44"/>
      <c r="OS88" s="44"/>
      <c r="OT88" s="44"/>
      <c r="OU88" s="44"/>
      <c r="OV88" s="44"/>
      <c r="OW88" s="44"/>
      <c r="OX88" s="44"/>
      <c r="OY88" s="44"/>
      <c r="OZ88" s="44"/>
      <c r="PA88" s="44"/>
      <c r="PB88" s="44"/>
      <c r="PC88" s="44"/>
      <c r="PD88" s="44"/>
      <c r="PE88" s="44"/>
      <c r="PF88" s="44"/>
      <c r="PG88" s="44"/>
      <c r="PH88" s="44"/>
      <c r="PI88" s="44"/>
      <c r="PJ88" s="44"/>
      <c r="PK88" s="44"/>
      <c r="PL88" s="44"/>
      <c r="PM88" s="44"/>
      <c r="PN88" s="44"/>
      <c r="PO88" s="44"/>
      <c r="PP88" s="44"/>
      <c r="PQ88" s="44"/>
      <c r="PR88" s="44"/>
      <c r="PS88" s="44"/>
      <c r="PT88" s="44"/>
      <c r="PU88" s="44"/>
      <c r="PV88" s="44"/>
      <c r="PW88" s="44"/>
      <c r="PX88" s="44"/>
      <c r="PY88" s="44"/>
      <c r="PZ88" s="44"/>
      <c r="QA88" s="44"/>
      <c r="QB88" s="44"/>
      <c r="QC88" s="44"/>
      <c r="QD88" s="44"/>
      <c r="QE88" s="44"/>
      <c r="QF88" s="44"/>
      <c r="QG88" s="44"/>
      <c r="QH88" s="44"/>
      <c r="QI88" s="44"/>
      <c r="QJ88" s="44"/>
      <c r="QK88" s="44"/>
      <c r="QL88" s="44"/>
      <c r="QM88" s="44"/>
      <c r="QN88" s="44"/>
      <c r="QO88" s="44"/>
      <c r="QP88" s="44"/>
      <c r="QQ88" s="44"/>
      <c r="QR88" s="44"/>
      <c r="QS88" s="44"/>
      <c r="QT88" s="44"/>
      <c r="QU88" s="44"/>
      <c r="QV88" s="44"/>
      <c r="QW88" s="44"/>
      <c r="QX88" s="44"/>
      <c r="QY88" s="44"/>
      <c r="QZ88" s="44"/>
      <c r="RA88" s="44"/>
      <c r="RB88" s="44"/>
      <c r="RC88" s="44"/>
      <c r="RD88" s="44"/>
      <c r="RE88" s="44"/>
      <c r="RF88" s="44"/>
      <c r="RG88" s="44"/>
      <c r="RH88" s="44"/>
    </row>
    <row r="89" customFormat="false" ht="15.75" hidden="false" customHeight="true" outlineLevel="0" collapsed="false">
      <c r="A89" s="44"/>
      <c r="B89" s="321" t="s">
        <v>280</v>
      </c>
      <c r="C89" s="44"/>
      <c r="D89" s="215" t="n">
        <f aca="false">SUM(H89:AQ89)</f>
        <v>650</v>
      </c>
      <c r="E89" s="215"/>
      <c r="F89" s="215"/>
      <c r="G89" s="215"/>
      <c r="H89" s="221"/>
      <c r="I89" s="221" t="n">
        <v>10</v>
      </c>
      <c r="J89" s="221" t="n">
        <v>0</v>
      </c>
      <c r="K89" s="221" t="n">
        <v>0</v>
      </c>
      <c r="L89" s="221" t="n">
        <v>20</v>
      </c>
      <c r="M89" s="221" t="n">
        <f aca="false">L89</f>
        <v>20</v>
      </c>
      <c r="N89" s="221" t="n">
        <f aca="false">M89</f>
        <v>20</v>
      </c>
      <c r="O89" s="221" t="n">
        <f aca="false">N89</f>
        <v>20</v>
      </c>
      <c r="P89" s="221" t="n">
        <f aca="false">O89</f>
        <v>20</v>
      </c>
      <c r="Q89" s="221" t="n">
        <f aca="false">P89</f>
        <v>20</v>
      </c>
      <c r="R89" s="221" t="n">
        <f aca="false">Q89</f>
        <v>20</v>
      </c>
      <c r="S89" s="221" t="n">
        <f aca="false">R89</f>
        <v>20</v>
      </c>
      <c r="T89" s="221" t="n">
        <f aca="false">S89</f>
        <v>20</v>
      </c>
      <c r="U89" s="221" t="n">
        <f aca="false">T89</f>
        <v>20</v>
      </c>
      <c r="V89" s="221" t="n">
        <f aca="false">U89</f>
        <v>20</v>
      </c>
      <c r="W89" s="221" t="n">
        <f aca="false">V89</f>
        <v>20</v>
      </c>
      <c r="X89" s="221" t="n">
        <f aca="false">W89</f>
        <v>20</v>
      </c>
      <c r="Y89" s="221" t="n">
        <f aca="false">X89</f>
        <v>20</v>
      </c>
      <c r="Z89" s="221" t="n">
        <f aca="false">Y89</f>
        <v>20</v>
      </c>
      <c r="AA89" s="221" t="n">
        <f aca="false">Z89</f>
        <v>20</v>
      </c>
      <c r="AB89" s="221" t="n">
        <f aca="false">AA89</f>
        <v>20</v>
      </c>
      <c r="AC89" s="221" t="n">
        <f aca="false">AB89</f>
        <v>20</v>
      </c>
      <c r="AD89" s="221" t="n">
        <f aca="false">AC89</f>
        <v>20</v>
      </c>
      <c r="AE89" s="221" t="n">
        <f aca="false">AD89</f>
        <v>20</v>
      </c>
      <c r="AF89" s="221" t="n">
        <f aca="false">AE89</f>
        <v>20</v>
      </c>
      <c r="AG89" s="221" t="n">
        <f aca="false">AF89</f>
        <v>20</v>
      </c>
      <c r="AH89" s="221" t="n">
        <f aca="false">AG89</f>
        <v>20</v>
      </c>
      <c r="AI89" s="221" t="n">
        <f aca="false">AH89</f>
        <v>20</v>
      </c>
      <c r="AJ89" s="221" t="n">
        <f aca="false">AI89</f>
        <v>20</v>
      </c>
      <c r="AK89" s="221" t="n">
        <f aca="false">AJ89</f>
        <v>20</v>
      </c>
      <c r="AL89" s="221" t="n">
        <f aca="false">AK89</f>
        <v>20</v>
      </c>
      <c r="AM89" s="221" t="n">
        <f aca="false">AL89</f>
        <v>20</v>
      </c>
      <c r="AN89" s="221" t="n">
        <f aca="false">AM89</f>
        <v>20</v>
      </c>
      <c r="AO89" s="221" t="n">
        <f aca="false">AN89</f>
        <v>20</v>
      </c>
      <c r="AP89" s="221" t="n">
        <f aca="false">AO89</f>
        <v>20</v>
      </c>
      <c r="AQ89" s="221" t="n">
        <f aca="false">AP89</f>
        <v>20</v>
      </c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44"/>
      <c r="MY89" s="44"/>
      <c r="MZ89" s="44"/>
      <c r="NA89" s="44"/>
      <c r="NB89" s="44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S89" s="44"/>
      <c r="NT89" s="44"/>
      <c r="NU89" s="44"/>
      <c r="NV89" s="44"/>
      <c r="NW89" s="44"/>
      <c r="NX89" s="44"/>
      <c r="NY89" s="44"/>
      <c r="NZ89" s="44"/>
      <c r="OA89" s="44"/>
      <c r="OB89" s="44"/>
      <c r="OC89" s="44"/>
      <c r="OD89" s="44"/>
      <c r="OE89" s="44"/>
      <c r="OF89" s="44"/>
      <c r="OG89" s="44"/>
      <c r="OH89" s="44"/>
      <c r="OI89" s="44"/>
      <c r="OJ89" s="44"/>
      <c r="OK89" s="44"/>
      <c r="OL89" s="44"/>
      <c r="OM89" s="44"/>
      <c r="ON89" s="44"/>
      <c r="OO89" s="44"/>
      <c r="OP89" s="44"/>
      <c r="OQ89" s="44"/>
      <c r="OR89" s="44"/>
      <c r="OS89" s="44"/>
      <c r="OT89" s="44"/>
      <c r="OU89" s="44"/>
      <c r="OV89" s="44"/>
      <c r="OW89" s="44"/>
      <c r="OX89" s="44"/>
      <c r="OY89" s="44"/>
      <c r="OZ89" s="44"/>
      <c r="PA89" s="44"/>
      <c r="PB89" s="44"/>
      <c r="PC89" s="44"/>
      <c r="PD89" s="44"/>
      <c r="PE89" s="44"/>
      <c r="PF89" s="44"/>
      <c r="PG89" s="44"/>
      <c r="PH89" s="44"/>
      <c r="PI89" s="44"/>
      <c r="PJ89" s="44"/>
      <c r="PK89" s="44"/>
      <c r="PL89" s="44"/>
      <c r="PM89" s="44"/>
      <c r="PN89" s="44"/>
      <c r="PO89" s="44"/>
      <c r="PP89" s="44"/>
      <c r="PQ89" s="44"/>
      <c r="PR89" s="44"/>
      <c r="PS89" s="44"/>
      <c r="PT89" s="44"/>
      <c r="PU89" s="44"/>
      <c r="PV89" s="44"/>
      <c r="PW89" s="44"/>
      <c r="PX89" s="44"/>
      <c r="PY89" s="44"/>
      <c r="PZ89" s="44"/>
      <c r="QA89" s="44"/>
      <c r="QB89" s="44"/>
      <c r="QC89" s="44"/>
      <c r="QD89" s="44"/>
      <c r="QE89" s="44"/>
      <c r="QF89" s="44"/>
      <c r="QG89" s="44"/>
      <c r="QH89" s="44"/>
      <c r="QI89" s="44"/>
      <c r="QJ89" s="44"/>
      <c r="QK89" s="44"/>
      <c r="QL89" s="44"/>
      <c r="QM89" s="44"/>
      <c r="QN89" s="44"/>
      <c r="QO89" s="44"/>
      <c r="QP89" s="44"/>
      <c r="QQ89" s="44"/>
      <c r="QR89" s="44"/>
      <c r="QS89" s="44"/>
      <c r="QT89" s="44"/>
      <c r="QU89" s="44"/>
      <c r="QV89" s="44"/>
      <c r="QW89" s="44"/>
      <c r="QX89" s="44"/>
      <c r="QY89" s="44"/>
      <c r="QZ89" s="44"/>
      <c r="RA89" s="44"/>
      <c r="RB89" s="44"/>
      <c r="RC89" s="44"/>
      <c r="RD89" s="44"/>
      <c r="RE89" s="44"/>
      <c r="RF89" s="44"/>
      <c r="RG89" s="44"/>
      <c r="RH89" s="44"/>
    </row>
    <row r="90" customFormat="false" ht="15.75" hidden="false" customHeight="true" outlineLevel="0" collapsed="false">
      <c r="A90" s="44"/>
      <c r="B90" s="321"/>
      <c r="C90" s="44"/>
      <c r="D90" s="44"/>
      <c r="E90" s="44"/>
      <c r="F90" s="44"/>
      <c r="G90" s="44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  <c r="LC90" s="44"/>
      <c r="LD90" s="44"/>
      <c r="LE90" s="44"/>
      <c r="LF90" s="44"/>
      <c r="LG90" s="44"/>
      <c r="LH90" s="44"/>
      <c r="LI90" s="44"/>
      <c r="LJ90" s="44"/>
      <c r="LK90" s="44"/>
      <c r="LL90" s="44"/>
      <c r="LM90" s="44"/>
      <c r="LN90" s="44"/>
      <c r="LO90" s="44"/>
      <c r="LP90" s="44"/>
      <c r="LQ90" s="44"/>
      <c r="LR90" s="44"/>
      <c r="LS90" s="44"/>
      <c r="LT90" s="44"/>
      <c r="LU90" s="44"/>
      <c r="LV90" s="44"/>
      <c r="LW90" s="44"/>
      <c r="LX90" s="44"/>
      <c r="LY90" s="44"/>
      <c r="LZ90" s="44"/>
      <c r="MA90" s="44"/>
      <c r="MB90" s="44"/>
      <c r="MC90" s="44"/>
      <c r="MD90" s="44"/>
      <c r="ME90" s="44"/>
      <c r="MF90" s="44"/>
      <c r="MG90" s="44"/>
      <c r="MH90" s="44"/>
      <c r="MI90" s="44"/>
      <c r="MJ90" s="44"/>
      <c r="MK90" s="44"/>
      <c r="ML90" s="44"/>
      <c r="MM90" s="44"/>
      <c r="MN90" s="44"/>
      <c r="MO90" s="44"/>
      <c r="MP90" s="44"/>
      <c r="MQ90" s="44"/>
      <c r="MR90" s="44"/>
      <c r="MS90" s="44"/>
      <c r="MT90" s="44"/>
      <c r="MU90" s="44"/>
      <c r="MV90" s="44"/>
      <c r="MW90" s="44"/>
      <c r="MX90" s="44"/>
      <c r="MY90" s="44"/>
      <c r="MZ90" s="44"/>
      <c r="NA90" s="44"/>
      <c r="NB90" s="44"/>
      <c r="NC90" s="44"/>
      <c r="ND90" s="44"/>
      <c r="NE90" s="44"/>
      <c r="NF90" s="44"/>
      <c r="NG90" s="44"/>
      <c r="NH90" s="44"/>
      <c r="NI90" s="44"/>
      <c r="NJ90" s="44"/>
      <c r="NK90" s="44"/>
      <c r="NL90" s="44"/>
      <c r="NM90" s="44"/>
      <c r="NN90" s="44"/>
      <c r="NO90" s="44"/>
      <c r="NP90" s="44"/>
      <c r="NQ90" s="44"/>
      <c r="NR90" s="44"/>
      <c r="NS90" s="44"/>
      <c r="NT90" s="44"/>
      <c r="NU90" s="44"/>
      <c r="NV90" s="44"/>
      <c r="NW90" s="44"/>
      <c r="NX90" s="44"/>
      <c r="NY90" s="44"/>
      <c r="NZ90" s="44"/>
      <c r="OA90" s="44"/>
      <c r="OB90" s="44"/>
      <c r="OC90" s="44"/>
      <c r="OD90" s="44"/>
      <c r="OE90" s="44"/>
      <c r="OF90" s="44"/>
      <c r="OG90" s="44"/>
      <c r="OH90" s="44"/>
      <c r="OI90" s="44"/>
      <c r="OJ90" s="44"/>
      <c r="OK90" s="44"/>
      <c r="OL90" s="44"/>
      <c r="OM90" s="44"/>
      <c r="ON90" s="44"/>
      <c r="OO90" s="44"/>
      <c r="OP90" s="44"/>
      <c r="OQ90" s="44"/>
      <c r="OR90" s="44"/>
      <c r="OS90" s="44"/>
      <c r="OT90" s="44"/>
      <c r="OU90" s="44"/>
      <c r="OV90" s="44"/>
      <c r="OW90" s="44"/>
      <c r="OX90" s="44"/>
      <c r="OY90" s="44"/>
      <c r="OZ90" s="44"/>
      <c r="PA90" s="44"/>
      <c r="PB90" s="44"/>
      <c r="PC90" s="44"/>
      <c r="PD90" s="44"/>
      <c r="PE90" s="44"/>
      <c r="PF90" s="44"/>
      <c r="PG90" s="44"/>
      <c r="PH90" s="44"/>
      <c r="PI90" s="44"/>
      <c r="PJ90" s="44"/>
      <c r="PK90" s="44"/>
      <c r="PL90" s="44"/>
      <c r="PM90" s="44"/>
      <c r="PN90" s="44"/>
      <c r="PO90" s="44"/>
      <c r="PP90" s="44"/>
      <c r="PQ90" s="44"/>
      <c r="PR90" s="44"/>
      <c r="PS90" s="44"/>
      <c r="PT90" s="44"/>
      <c r="PU90" s="44"/>
      <c r="PV90" s="44"/>
      <c r="PW90" s="44"/>
      <c r="PX90" s="44"/>
      <c r="PY90" s="44"/>
      <c r="PZ90" s="44"/>
      <c r="QA90" s="44"/>
      <c r="QB90" s="44"/>
      <c r="QC90" s="44"/>
      <c r="QD90" s="44"/>
      <c r="QE90" s="44"/>
      <c r="QF90" s="44"/>
      <c r="QG90" s="44"/>
      <c r="QH90" s="44"/>
      <c r="QI90" s="44"/>
      <c r="QJ90" s="44"/>
      <c r="QK90" s="44"/>
      <c r="QL90" s="44"/>
      <c r="QM90" s="44"/>
      <c r="QN90" s="44"/>
      <c r="QO90" s="44"/>
      <c r="QP90" s="44"/>
      <c r="QQ90" s="44"/>
      <c r="QR90" s="44"/>
      <c r="QS90" s="44"/>
      <c r="QT90" s="44"/>
      <c r="QU90" s="44"/>
      <c r="QV90" s="44"/>
      <c r="QW90" s="44"/>
      <c r="QX90" s="44"/>
      <c r="QY90" s="44"/>
      <c r="QZ90" s="44"/>
      <c r="RA90" s="44"/>
      <c r="RB90" s="44"/>
      <c r="RC90" s="44"/>
      <c r="RD90" s="44"/>
      <c r="RE90" s="44"/>
      <c r="RF90" s="44"/>
      <c r="RG90" s="44"/>
      <c r="RH90" s="44"/>
    </row>
    <row r="91" customFormat="false" ht="15.75" hidden="false" customHeight="true" outlineLevel="0" collapsed="false">
      <c r="A91" s="44"/>
      <c r="B91" s="199" t="s">
        <v>297</v>
      </c>
      <c r="C91" s="198"/>
      <c r="D91" s="198"/>
      <c r="E91" s="198"/>
      <c r="F91" s="198"/>
      <c r="G91" s="198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4"/>
      <c r="LE91" s="44"/>
      <c r="LF91" s="44"/>
      <c r="LG91" s="44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4"/>
      <c r="LS91" s="44"/>
      <c r="LT91" s="44"/>
      <c r="LU91" s="44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4"/>
      <c r="MG91" s="44"/>
      <c r="MH91" s="44"/>
      <c r="MI91" s="44"/>
      <c r="MJ91" s="44"/>
      <c r="MK91" s="44"/>
      <c r="ML91" s="44"/>
      <c r="MM91" s="44"/>
      <c r="MN91" s="44"/>
      <c r="MO91" s="44"/>
      <c r="MP91" s="44"/>
      <c r="MQ91" s="44"/>
      <c r="MR91" s="44"/>
      <c r="MS91" s="44"/>
      <c r="MT91" s="44"/>
      <c r="MU91" s="44"/>
      <c r="MV91" s="44"/>
      <c r="MW91" s="44"/>
      <c r="MX91" s="44"/>
      <c r="MY91" s="44"/>
      <c r="MZ91" s="44"/>
      <c r="NA91" s="44"/>
      <c r="NB91" s="44"/>
      <c r="NC91" s="44"/>
      <c r="ND91" s="44"/>
      <c r="NE91" s="44"/>
      <c r="NF91" s="44"/>
      <c r="NG91" s="44"/>
      <c r="NH91" s="44"/>
      <c r="NI91" s="44"/>
      <c r="NJ91" s="44"/>
      <c r="NK91" s="44"/>
      <c r="NL91" s="44"/>
      <c r="NM91" s="44"/>
      <c r="NN91" s="44"/>
      <c r="NO91" s="44"/>
      <c r="NP91" s="44"/>
      <c r="NQ91" s="44"/>
      <c r="NR91" s="44"/>
      <c r="NS91" s="44"/>
      <c r="NT91" s="44"/>
      <c r="NU91" s="44"/>
      <c r="NV91" s="44"/>
      <c r="NW91" s="44"/>
      <c r="NX91" s="44"/>
      <c r="NY91" s="44"/>
      <c r="NZ91" s="44"/>
      <c r="OA91" s="44"/>
      <c r="OB91" s="44"/>
      <c r="OC91" s="44"/>
      <c r="OD91" s="44"/>
      <c r="OE91" s="44"/>
      <c r="OF91" s="44"/>
      <c r="OG91" s="44"/>
      <c r="OH91" s="44"/>
      <c r="OI91" s="44"/>
      <c r="OJ91" s="44"/>
      <c r="OK91" s="44"/>
      <c r="OL91" s="44"/>
      <c r="OM91" s="44"/>
      <c r="ON91" s="44"/>
      <c r="OO91" s="44"/>
      <c r="OP91" s="44"/>
      <c r="OQ91" s="44"/>
      <c r="OR91" s="44"/>
      <c r="OS91" s="44"/>
      <c r="OT91" s="44"/>
      <c r="OU91" s="44"/>
      <c r="OV91" s="44"/>
      <c r="OW91" s="44"/>
      <c r="OX91" s="44"/>
      <c r="OY91" s="44"/>
      <c r="OZ91" s="44"/>
      <c r="PA91" s="44"/>
      <c r="PB91" s="44"/>
      <c r="PC91" s="44"/>
      <c r="PD91" s="44"/>
      <c r="PE91" s="44"/>
      <c r="PF91" s="44"/>
      <c r="PG91" s="44"/>
      <c r="PH91" s="44"/>
      <c r="PI91" s="44"/>
      <c r="PJ91" s="44"/>
      <c r="PK91" s="44"/>
      <c r="PL91" s="44"/>
      <c r="PM91" s="44"/>
      <c r="PN91" s="44"/>
      <c r="PO91" s="44"/>
      <c r="PP91" s="44"/>
      <c r="PQ91" s="44"/>
      <c r="PR91" s="44"/>
      <c r="PS91" s="44"/>
      <c r="PT91" s="44"/>
      <c r="PU91" s="44"/>
      <c r="PV91" s="44"/>
      <c r="PW91" s="44"/>
      <c r="PX91" s="44"/>
      <c r="PY91" s="44"/>
      <c r="PZ91" s="44"/>
      <c r="QA91" s="44"/>
      <c r="QB91" s="44"/>
      <c r="QC91" s="44"/>
      <c r="QD91" s="44"/>
      <c r="QE91" s="44"/>
      <c r="QF91" s="44"/>
      <c r="QG91" s="44"/>
      <c r="QH91" s="44"/>
      <c r="QI91" s="44"/>
      <c r="QJ91" s="44"/>
      <c r="QK91" s="44"/>
      <c r="QL91" s="44"/>
      <c r="QM91" s="44"/>
      <c r="QN91" s="44"/>
      <c r="QO91" s="44"/>
      <c r="QP91" s="44"/>
      <c r="QQ91" s="44"/>
      <c r="QR91" s="44"/>
      <c r="QS91" s="44"/>
      <c r="QT91" s="44"/>
      <c r="QU91" s="44"/>
      <c r="QV91" s="44"/>
      <c r="QW91" s="44"/>
      <c r="QX91" s="44"/>
      <c r="QY91" s="44"/>
      <c r="QZ91" s="44"/>
      <c r="RA91" s="44"/>
      <c r="RB91" s="44"/>
      <c r="RC91" s="44"/>
      <c r="RD91" s="44"/>
      <c r="RE91" s="44"/>
      <c r="RF91" s="44"/>
      <c r="RG91" s="44"/>
      <c r="RH91" s="44"/>
    </row>
    <row r="92" customFormat="false" ht="6" hidden="false" customHeight="true" outlineLevel="0" collapsed="false">
      <c r="A92" s="44"/>
      <c r="B92" s="319"/>
      <c r="C92" s="44"/>
      <c r="D92" s="215"/>
      <c r="E92" s="215"/>
      <c r="F92" s="215"/>
      <c r="G92" s="215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  <c r="LC92" s="44"/>
      <c r="LD92" s="44"/>
      <c r="LE92" s="44"/>
      <c r="LF92" s="44"/>
      <c r="LG92" s="44"/>
      <c r="LH92" s="44"/>
      <c r="LI92" s="44"/>
      <c r="LJ92" s="44"/>
      <c r="LK92" s="44"/>
      <c r="LL92" s="44"/>
      <c r="LM92" s="44"/>
      <c r="LN92" s="44"/>
      <c r="LO92" s="44"/>
      <c r="LP92" s="44"/>
      <c r="LQ92" s="44"/>
      <c r="LR92" s="44"/>
      <c r="LS92" s="44"/>
      <c r="LT92" s="44"/>
      <c r="LU92" s="44"/>
      <c r="LV92" s="44"/>
      <c r="LW92" s="44"/>
      <c r="LX92" s="44"/>
      <c r="LY92" s="44"/>
      <c r="LZ92" s="44"/>
      <c r="MA92" s="44"/>
      <c r="MB92" s="44"/>
      <c r="MC92" s="44"/>
      <c r="MD92" s="44"/>
      <c r="ME92" s="44"/>
      <c r="MF92" s="44"/>
      <c r="MG92" s="44"/>
      <c r="MH92" s="44"/>
      <c r="MI92" s="44"/>
      <c r="MJ92" s="44"/>
      <c r="MK92" s="44"/>
      <c r="ML92" s="44"/>
      <c r="MM92" s="44"/>
      <c r="MN92" s="44"/>
      <c r="MO92" s="44"/>
      <c r="MP92" s="4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S92" s="44"/>
      <c r="NT92" s="44"/>
      <c r="NU92" s="44"/>
      <c r="NV92" s="44"/>
      <c r="NW92" s="44"/>
      <c r="NX92" s="44"/>
      <c r="NY92" s="44"/>
      <c r="NZ92" s="44"/>
      <c r="OA92" s="44"/>
      <c r="OB92" s="44"/>
      <c r="OC92" s="44"/>
      <c r="OD92" s="44"/>
      <c r="OE92" s="44"/>
      <c r="OF92" s="44"/>
      <c r="OG92" s="44"/>
      <c r="OH92" s="44"/>
      <c r="OI92" s="44"/>
      <c r="OJ92" s="44"/>
      <c r="OK92" s="44"/>
      <c r="OL92" s="44"/>
      <c r="OM92" s="44"/>
      <c r="ON92" s="44"/>
      <c r="OO92" s="44"/>
      <c r="OP92" s="44"/>
      <c r="OQ92" s="44"/>
      <c r="OR92" s="44"/>
      <c r="OS92" s="44"/>
      <c r="OT92" s="44"/>
      <c r="OU92" s="44"/>
      <c r="OV92" s="44"/>
      <c r="OW92" s="44"/>
      <c r="OX92" s="44"/>
      <c r="OY92" s="44"/>
      <c r="OZ92" s="44"/>
      <c r="PA92" s="44"/>
      <c r="PB92" s="44"/>
      <c r="PC92" s="44"/>
      <c r="PD92" s="44"/>
      <c r="PE92" s="44"/>
      <c r="PF92" s="44"/>
      <c r="PG92" s="44"/>
      <c r="PH92" s="44"/>
      <c r="PI92" s="44"/>
      <c r="PJ92" s="44"/>
      <c r="PK92" s="44"/>
      <c r="PL92" s="44"/>
      <c r="PM92" s="44"/>
      <c r="PN92" s="44"/>
      <c r="PO92" s="44"/>
      <c r="PP92" s="44"/>
      <c r="PQ92" s="44"/>
      <c r="PR92" s="44"/>
      <c r="PS92" s="44"/>
      <c r="PT92" s="44"/>
      <c r="PU92" s="44"/>
      <c r="PV92" s="44"/>
      <c r="PW92" s="44"/>
      <c r="PX92" s="44"/>
      <c r="PY92" s="44"/>
      <c r="PZ92" s="44"/>
      <c r="QA92" s="44"/>
      <c r="QB92" s="44"/>
      <c r="QC92" s="44"/>
      <c r="QD92" s="44"/>
      <c r="QE92" s="44"/>
      <c r="QF92" s="44"/>
      <c r="QG92" s="44"/>
      <c r="QH92" s="44"/>
      <c r="QI92" s="44"/>
      <c r="QJ92" s="44"/>
      <c r="QK92" s="44"/>
      <c r="QL92" s="44"/>
      <c r="QM92" s="44"/>
      <c r="QN92" s="44"/>
      <c r="QO92" s="44"/>
      <c r="QP92" s="44"/>
      <c r="QQ92" s="44"/>
      <c r="QR92" s="44"/>
      <c r="QS92" s="44"/>
      <c r="QT92" s="44"/>
      <c r="QU92" s="44"/>
      <c r="QV92" s="44"/>
      <c r="QW92" s="44"/>
      <c r="QX92" s="44"/>
      <c r="QY92" s="44"/>
      <c r="QZ92" s="44"/>
      <c r="RA92" s="44"/>
      <c r="RB92" s="44"/>
      <c r="RC92" s="44"/>
      <c r="RD92" s="44"/>
      <c r="RE92" s="44"/>
      <c r="RF92" s="44"/>
      <c r="RG92" s="44"/>
      <c r="RH92" s="44"/>
    </row>
    <row r="93" customFormat="false" ht="12.75" hidden="false" customHeight="true" outlineLevel="0" collapsed="false">
      <c r="A93" s="44"/>
      <c r="B93" s="320" t="s">
        <v>298</v>
      </c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</row>
    <row r="94" customFormat="false" ht="15.75" hidden="false" customHeight="true" outlineLevel="0" collapsed="false">
      <c r="B94" s="321" t="s">
        <v>288</v>
      </c>
      <c r="C94" s="44"/>
      <c r="D94" s="215"/>
      <c r="E94" s="215"/>
      <c r="F94" s="215"/>
      <c r="G94" s="215"/>
      <c r="H94" s="221"/>
      <c r="I94" s="221" t="n">
        <v>52</v>
      </c>
      <c r="J94" s="221" t="n">
        <f aca="false">I94</f>
        <v>52</v>
      </c>
      <c r="K94" s="221" t="n">
        <f aca="false">J94</f>
        <v>52</v>
      </c>
      <c r="L94" s="221" t="n">
        <f aca="false">K94</f>
        <v>52</v>
      </c>
      <c r="M94" s="221" t="n">
        <f aca="false">L94</f>
        <v>52</v>
      </c>
      <c r="N94" s="221" t="n">
        <f aca="false">M94</f>
        <v>52</v>
      </c>
      <c r="O94" s="221" t="n">
        <f aca="false">N94</f>
        <v>52</v>
      </c>
      <c r="P94" s="221" t="n">
        <f aca="false">O94</f>
        <v>52</v>
      </c>
      <c r="Q94" s="221" t="n">
        <f aca="false">P94</f>
        <v>52</v>
      </c>
      <c r="R94" s="221" t="n">
        <f aca="false">Q94</f>
        <v>52</v>
      </c>
      <c r="S94" s="221" t="n">
        <f aca="false">R94</f>
        <v>52</v>
      </c>
      <c r="T94" s="221" t="n">
        <f aca="false">S94</f>
        <v>52</v>
      </c>
      <c r="U94" s="221" t="n">
        <f aca="false">T94</f>
        <v>52</v>
      </c>
      <c r="V94" s="221" t="n">
        <f aca="false">U94</f>
        <v>52</v>
      </c>
      <c r="W94" s="221" t="n">
        <f aca="false">V94</f>
        <v>52</v>
      </c>
      <c r="X94" s="221" t="n">
        <f aca="false">W94</f>
        <v>52</v>
      </c>
      <c r="Y94" s="221" t="n">
        <f aca="false">X94</f>
        <v>52</v>
      </c>
      <c r="Z94" s="221" t="n">
        <f aca="false">Y94</f>
        <v>52</v>
      </c>
      <c r="AA94" s="221" t="n">
        <f aca="false">Z94</f>
        <v>52</v>
      </c>
      <c r="AB94" s="221" t="n">
        <f aca="false">AA94</f>
        <v>52</v>
      </c>
      <c r="AC94" s="221" t="n">
        <f aca="false">AB94</f>
        <v>52</v>
      </c>
      <c r="AD94" s="221" t="n">
        <f aca="false">AC94</f>
        <v>52</v>
      </c>
      <c r="AE94" s="221" t="n">
        <f aca="false">AD94</f>
        <v>52</v>
      </c>
      <c r="AF94" s="221" t="n">
        <f aca="false">AE94</f>
        <v>52</v>
      </c>
      <c r="AG94" s="221" t="n">
        <f aca="false">AF94</f>
        <v>52</v>
      </c>
      <c r="AH94" s="221" t="n">
        <f aca="false">AG94</f>
        <v>52</v>
      </c>
      <c r="AI94" s="221" t="n">
        <f aca="false">AH94</f>
        <v>52</v>
      </c>
      <c r="AJ94" s="221" t="n">
        <f aca="false">AI94</f>
        <v>52</v>
      </c>
      <c r="AK94" s="221" t="n">
        <f aca="false">AJ94</f>
        <v>52</v>
      </c>
      <c r="AL94" s="221" t="n">
        <f aca="false">AK94</f>
        <v>52</v>
      </c>
      <c r="AM94" s="221" t="n">
        <f aca="false">AL94</f>
        <v>52</v>
      </c>
      <c r="AN94" s="221" t="n">
        <f aca="false">AM94</f>
        <v>52</v>
      </c>
      <c r="AO94" s="221" t="n">
        <f aca="false">AN94</f>
        <v>52</v>
      </c>
      <c r="AP94" s="221" t="n">
        <f aca="false">AO94</f>
        <v>52</v>
      </c>
      <c r="AQ94" s="221" t="n">
        <f aca="false">AP94</f>
        <v>52</v>
      </c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  <c r="JT94" s="44"/>
      <c r="JU94" s="44"/>
      <c r="JV94" s="44"/>
      <c r="JW94" s="44"/>
      <c r="JX94" s="44"/>
      <c r="JY94" s="44"/>
      <c r="JZ94" s="44"/>
      <c r="KA94" s="44"/>
      <c r="KB94" s="44"/>
      <c r="KC94" s="44"/>
      <c r="KD94" s="44"/>
      <c r="KE94" s="44"/>
      <c r="KF94" s="44"/>
      <c r="KG94" s="44"/>
      <c r="KH94" s="44"/>
      <c r="KI94" s="44"/>
      <c r="KJ94" s="44"/>
      <c r="KK94" s="44"/>
      <c r="KL94" s="44"/>
      <c r="KM94" s="44"/>
      <c r="KN94" s="44"/>
      <c r="KO94" s="44"/>
      <c r="KP94" s="44"/>
      <c r="KQ94" s="44"/>
      <c r="KR94" s="44"/>
      <c r="KS94" s="44"/>
      <c r="KT94" s="44"/>
      <c r="KU94" s="44"/>
      <c r="KV94" s="44"/>
      <c r="KW94" s="44"/>
      <c r="KX94" s="44"/>
      <c r="KY94" s="44"/>
      <c r="KZ94" s="44"/>
      <c r="LA94" s="44"/>
      <c r="LB94" s="44"/>
      <c r="LC94" s="44"/>
      <c r="LD94" s="44"/>
      <c r="LE94" s="44"/>
      <c r="LF94" s="44"/>
      <c r="LG94" s="44"/>
      <c r="LH94" s="44"/>
      <c r="LI94" s="44"/>
      <c r="LJ94" s="44"/>
      <c r="LK94" s="44"/>
      <c r="LL94" s="44"/>
      <c r="LM94" s="44"/>
      <c r="LN94" s="44"/>
      <c r="LO94" s="44"/>
      <c r="LP94" s="44"/>
      <c r="LQ94" s="44"/>
      <c r="LR94" s="44"/>
      <c r="LS94" s="44"/>
      <c r="LT94" s="44"/>
      <c r="LU94" s="44"/>
      <c r="LV94" s="44"/>
      <c r="LW94" s="44"/>
      <c r="LX94" s="44"/>
      <c r="LY94" s="44"/>
      <c r="LZ94" s="44"/>
      <c r="MA94" s="44"/>
      <c r="MB94" s="44"/>
      <c r="MC94" s="44"/>
      <c r="MD94" s="44"/>
      <c r="ME94" s="44"/>
      <c r="MF94" s="44"/>
      <c r="MG94" s="44"/>
      <c r="MH94" s="44"/>
      <c r="MI94" s="44"/>
      <c r="MJ94" s="44"/>
      <c r="MK94" s="44"/>
      <c r="ML94" s="44"/>
      <c r="MM94" s="44"/>
      <c r="MN94" s="44"/>
      <c r="MO94" s="44"/>
      <c r="MP94" s="44"/>
      <c r="MQ94" s="44"/>
      <c r="MR94" s="44"/>
      <c r="MS94" s="44"/>
      <c r="MT94" s="44"/>
      <c r="MU94" s="44"/>
      <c r="MV94" s="44"/>
      <c r="MW94" s="44"/>
      <c r="MX94" s="44"/>
      <c r="MY94" s="44"/>
      <c r="MZ94" s="44"/>
      <c r="NA94" s="44"/>
      <c r="NB94" s="44"/>
      <c r="NC94" s="44"/>
      <c r="ND94" s="44"/>
      <c r="NE94" s="44"/>
      <c r="NF94" s="44"/>
      <c r="NG94" s="44"/>
      <c r="NH94" s="44"/>
      <c r="NI94" s="44"/>
      <c r="NJ94" s="44"/>
      <c r="NK94" s="44"/>
      <c r="NL94" s="44"/>
      <c r="NM94" s="44"/>
      <c r="NN94" s="44"/>
      <c r="NO94" s="44"/>
      <c r="NP94" s="44"/>
      <c r="NQ94" s="44"/>
      <c r="NR94" s="44"/>
      <c r="NS94" s="44"/>
      <c r="NT94" s="44"/>
      <c r="NU94" s="44"/>
      <c r="NV94" s="44"/>
      <c r="NW94" s="44"/>
      <c r="NX94" s="44"/>
      <c r="NY94" s="44"/>
      <c r="NZ94" s="44"/>
      <c r="OA94" s="44"/>
      <c r="OB94" s="44"/>
      <c r="OC94" s="44"/>
      <c r="OD94" s="44"/>
      <c r="OE94" s="44"/>
      <c r="OF94" s="44"/>
      <c r="OG94" s="44"/>
      <c r="OH94" s="44"/>
      <c r="OI94" s="44"/>
      <c r="OJ94" s="44"/>
      <c r="OK94" s="44"/>
      <c r="OL94" s="44"/>
      <c r="OM94" s="44"/>
      <c r="ON94" s="44"/>
      <c r="OO94" s="44"/>
      <c r="OP94" s="44"/>
      <c r="OQ94" s="44"/>
      <c r="OR94" s="44"/>
      <c r="OS94" s="44"/>
      <c r="OT94" s="44"/>
      <c r="OU94" s="44"/>
      <c r="OV94" s="44"/>
      <c r="OW94" s="44"/>
      <c r="OX94" s="44"/>
      <c r="OY94" s="44"/>
      <c r="OZ94" s="44"/>
      <c r="PA94" s="44"/>
      <c r="PB94" s="44"/>
      <c r="PC94" s="44"/>
      <c r="PD94" s="44"/>
      <c r="PE94" s="44"/>
      <c r="PF94" s="44"/>
      <c r="PG94" s="44"/>
      <c r="PH94" s="44"/>
      <c r="PI94" s="44"/>
      <c r="PJ94" s="44"/>
      <c r="PK94" s="44"/>
      <c r="PL94" s="44"/>
      <c r="PM94" s="44"/>
      <c r="PN94" s="44"/>
      <c r="PO94" s="44"/>
      <c r="PP94" s="44"/>
      <c r="PQ94" s="44"/>
      <c r="PR94" s="44"/>
      <c r="PS94" s="44"/>
      <c r="PT94" s="44"/>
      <c r="PU94" s="44"/>
      <c r="PV94" s="44"/>
      <c r="PW94" s="44"/>
      <c r="PX94" s="44"/>
      <c r="PY94" s="44"/>
      <c r="PZ94" s="44"/>
      <c r="QA94" s="44"/>
      <c r="QB94" s="44"/>
      <c r="QC94" s="44"/>
      <c r="QD94" s="44"/>
      <c r="QE94" s="44"/>
      <c r="QF94" s="44"/>
      <c r="QG94" s="44"/>
      <c r="QH94" s="44"/>
      <c r="QI94" s="44"/>
      <c r="QJ94" s="44"/>
      <c r="QK94" s="44"/>
      <c r="QL94" s="44"/>
      <c r="QM94" s="44"/>
      <c r="QN94" s="44"/>
      <c r="QO94" s="44"/>
      <c r="QP94" s="44"/>
      <c r="QQ94" s="44"/>
      <c r="QR94" s="44"/>
      <c r="QS94" s="44"/>
      <c r="QT94" s="44"/>
      <c r="QU94" s="44"/>
      <c r="QV94" s="44"/>
      <c r="QW94" s="44"/>
      <c r="QX94" s="44"/>
      <c r="QY94" s="44"/>
      <c r="QZ94" s="44"/>
      <c r="RA94" s="44"/>
      <c r="RB94" s="44"/>
      <c r="RC94" s="44"/>
      <c r="RD94" s="44"/>
      <c r="RE94" s="44"/>
      <c r="RF94" s="44"/>
      <c r="RG94" s="44"/>
      <c r="RH94" s="44"/>
    </row>
    <row r="95" customFormat="false" ht="15.75" hidden="false" customHeight="true" outlineLevel="0" collapsed="false">
      <c r="A95" s="44"/>
      <c r="B95" s="321" t="s">
        <v>279</v>
      </c>
      <c r="C95" s="44"/>
      <c r="D95" s="215" t="n">
        <f aca="false">SUM(H95:AQ95)</f>
        <v>13801666.6666667</v>
      </c>
      <c r="E95" s="215"/>
      <c r="F95" s="215"/>
      <c r="G95" s="215"/>
      <c r="H95" s="64" t="n">
        <f aca="false">+H96*H94</f>
        <v>0</v>
      </c>
      <c r="I95" s="64" t="n">
        <f aca="false">+I96*I94</f>
        <v>212333.333333333</v>
      </c>
      <c r="J95" s="64" t="n">
        <f aca="false">+J96*J94</f>
        <v>0</v>
      </c>
      <c r="K95" s="64" t="n">
        <f aca="false">+K96*K94</f>
        <v>0</v>
      </c>
      <c r="L95" s="64" t="n">
        <f aca="false">+L96*L94</f>
        <v>424666.666666667</v>
      </c>
      <c r="M95" s="64" t="n">
        <f aca="false">+M96*M94</f>
        <v>424666.666666667</v>
      </c>
      <c r="N95" s="64" t="n">
        <f aca="false">+N96*N94</f>
        <v>424666.666666667</v>
      </c>
      <c r="O95" s="64" t="n">
        <f aca="false">+O96*O94</f>
        <v>424666.666666667</v>
      </c>
      <c r="P95" s="64" t="n">
        <f aca="false">+P96*P94</f>
        <v>424666.666666667</v>
      </c>
      <c r="Q95" s="64" t="n">
        <f aca="false">+Q96*Q94</f>
        <v>424666.666666667</v>
      </c>
      <c r="R95" s="64" t="n">
        <f aca="false">+R96*R94</f>
        <v>424666.666666667</v>
      </c>
      <c r="S95" s="64" t="n">
        <f aca="false">+S96*S94</f>
        <v>424666.666666667</v>
      </c>
      <c r="T95" s="64" t="n">
        <f aca="false">+T96*T94</f>
        <v>424666.666666667</v>
      </c>
      <c r="U95" s="64" t="n">
        <f aca="false">+U96*U94</f>
        <v>424666.666666667</v>
      </c>
      <c r="V95" s="64" t="n">
        <f aca="false">+V96*V94</f>
        <v>424666.666666667</v>
      </c>
      <c r="W95" s="64" t="n">
        <f aca="false">+W96*W94</f>
        <v>424666.666666667</v>
      </c>
      <c r="X95" s="64" t="n">
        <f aca="false">+X96*X94</f>
        <v>424666.666666667</v>
      </c>
      <c r="Y95" s="64" t="n">
        <f aca="false">+Y96*Y94</f>
        <v>424666.666666667</v>
      </c>
      <c r="Z95" s="64" t="n">
        <f aca="false">+Z96*Z94</f>
        <v>424666.666666667</v>
      </c>
      <c r="AA95" s="64" t="n">
        <f aca="false">+AA96*AA94</f>
        <v>424666.666666667</v>
      </c>
      <c r="AB95" s="64" t="n">
        <f aca="false">+AB96*AB94</f>
        <v>424666.666666667</v>
      </c>
      <c r="AC95" s="64" t="n">
        <f aca="false">+AC96*AC94</f>
        <v>424666.666666667</v>
      </c>
      <c r="AD95" s="64" t="n">
        <f aca="false">+AD96*AD94</f>
        <v>424666.666666667</v>
      </c>
      <c r="AE95" s="64" t="n">
        <f aca="false">+AE96*AE94</f>
        <v>424666.666666667</v>
      </c>
      <c r="AF95" s="64" t="n">
        <f aca="false">+AF96*AF94</f>
        <v>424666.666666667</v>
      </c>
      <c r="AG95" s="64" t="n">
        <f aca="false">+AG96*AG94</f>
        <v>424666.666666667</v>
      </c>
      <c r="AH95" s="64" t="n">
        <f aca="false">+AH96*AH94</f>
        <v>424666.666666667</v>
      </c>
      <c r="AI95" s="64" t="n">
        <f aca="false">+AI96*AI94</f>
        <v>424666.666666667</v>
      </c>
      <c r="AJ95" s="64" t="n">
        <f aca="false">+AJ96*AJ94</f>
        <v>424666.666666667</v>
      </c>
      <c r="AK95" s="64" t="n">
        <f aca="false">+AK96*AK94</f>
        <v>424666.666666667</v>
      </c>
      <c r="AL95" s="64" t="n">
        <f aca="false">+AL96*AL94</f>
        <v>424666.666666667</v>
      </c>
      <c r="AM95" s="64" t="n">
        <f aca="false">+AM96*AM94</f>
        <v>424666.666666667</v>
      </c>
      <c r="AN95" s="64" t="n">
        <f aca="false">+AN96*AN94</f>
        <v>424666.666666667</v>
      </c>
      <c r="AO95" s="64" t="n">
        <f aca="false">+AO96*AO94</f>
        <v>424666.666666667</v>
      </c>
      <c r="AP95" s="64" t="n">
        <f aca="false">+AP96*AP94</f>
        <v>424666.666666667</v>
      </c>
      <c r="AQ95" s="64" t="n">
        <f aca="false">+AQ96*AQ94</f>
        <v>424666.666666667</v>
      </c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44"/>
      <c r="JF95" s="44"/>
      <c r="JG95" s="44"/>
      <c r="JH95" s="44"/>
      <c r="JI95" s="44"/>
      <c r="JJ95" s="44"/>
      <c r="JK95" s="44"/>
      <c r="JL95" s="44"/>
      <c r="JM95" s="44"/>
      <c r="JN95" s="44"/>
      <c r="JO95" s="44"/>
      <c r="JP95" s="44"/>
      <c r="JQ95" s="44"/>
      <c r="JR95" s="44"/>
      <c r="JS95" s="44"/>
      <c r="JT95" s="44"/>
      <c r="JU95" s="44"/>
      <c r="JV95" s="44"/>
      <c r="JW95" s="44"/>
      <c r="JX95" s="44"/>
      <c r="JY95" s="44"/>
      <c r="JZ95" s="44"/>
      <c r="KA95" s="44"/>
      <c r="KB95" s="44"/>
      <c r="KC95" s="44"/>
      <c r="KD95" s="44"/>
      <c r="KE95" s="44"/>
      <c r="KF95" s="44"/>
      <c r="KG95" s="44"/>
      <c r="KH95" s="44"/>
      <c r="KI95" s="44"/>
      <c r="KJ95" s="44"/>
      <c r="KK95" s="44"/>
      <c r="KL95" s="44"/>
      <c r="KM95" s="44"/>
      <c r="KN95" s="44"/>
      <c r="KO95" s="44"/>
      <c r="KP95" s="44"/>
      <c r="KQ95" s="44"/>
      <c r="KR95" s="44"/>
      <c r="KS95" s="44"/>
      <c r="KT95" s="44"/>
      <c r="KU95" s="44"/>
      <c r="KV95" s="44"/>
      <c r="KW95" s="44"/>
      <c r="KX95" s="44"/>
      <c r="KY95" s="44"/>
      <c r="KZ95" s="44"/>
      <c r="LA95" s="44"/>
      <c r="LB95" s="44"/>
      <c r="LC95" s="44"/>
      <c r="LD95" s="44"/>
      <c r="LE95" s="44"/>
      <c r="LF95" s="44"/>
      <c r="LG95" s="44"/>
      <c r="LH95" s="44"/>
      <c r="LI95" s="44"/>
      <c r="LJ95" s="44"/>
      <c r="LK95" s="44"/>
      <c r="LL95" s="44"/>
      <c r="LM95" s="44"/>
      <c r="LN95" s="44"/>
      <c r="LO95" s="44"/>
      <c r="LP95" s="44"/>
      <c r="LQ95" s="44"/>
      <c r="LR95" s="44"/>
      <c r="LS95" s="44"/>
      <c r="LT95" s="44"/>
      <c r="LU95" s="44"/>
      <c r="LV95" s="44"/>
      <c r="LW95" s="44"/>
      <c r="LX95" s="44"/>
      <c r="LY95" s="44"/>
      <c r="LZ95" s="44"/>
      <c r="MA95" s="44"/>
      <c r="MB95" s="44"/>
      <c r="MC95" s="44"/>
      <c r="MD95" s="44"/>
      <c r="ME95" s="44"/>
      <c r="MF95" s="44"/>
      <c r="MG95" s="44"/>
      <c r="MH95" s="44"/>
      <c r="MI95" s="44"/>
      <c r="MJ95" s="44"/>
      <c r="MK95" s="44"/>
      <c r="ML95" s="44"/>
      <c r="MM95" s="44"/>
      <c r="MN95" s="44"/>
      <c r="MO95" s="44"/>
      <c r="MP95" s="44"/>
      <c r="MQ95" s="44"/>
      <c r="MR95" s="44"/>
      <c r="MS95" s="44"/>
      <c r="MT95" s="44"/>
      <c r="MU95" s="44"/>
      <c r="MV95" s="44"/>
      <c r="MW95" s="44"/>
      <c r="MX95" s="44"/>
      <c r="MY95" s="44"/>
      <c r="MZ95" s="44"/>
      <c r="NA95" s="44"/>
      <c r="NB95" s="44"/>
      <c r="NC95" s="44"/>
      <c r="ND95" s="44"/>
      <c r="NE95" s="44"/>
      <c r="NF95" s="44"/>
      <c r="NG95" s="44"/>
      <c r="NH95" s="44"/>
      <c r="NI95" s="44"/>
      <c r="NJ95" s="44"/>
      <c r="NK95" s="44"/>
      <c r="NL95" s="44"/>
      <c r="NM95" s="44"/>
      <c r="NN95" s="44"/>
      <c r="NO95" s="44"/>
      <c r="NP95" s="44"/>
      <c r="NQ95" s="44"/>
      <c r="NR95" s="44"/>
      <c r="NS95" s="44"/>
      <c r="NT95" s="44"/>
      <c r="NU95" s="44"/>
      <c r="NV95" s="44"/>
      <c r="NW95" s="44"/>
      <c r="NX95" s="44"/>
      <c r="NY95" s="44"/>
      <c r="NZ95" s="44"/>
      <c r="OA95" s="44"/>
      <c r="OB95" s="44"/>
      <c r="OC95" s="44"/>
      <c r="OD95" s="44"/>
      <c r="OE95" s="44"/>
      <c r="OF95" s="44"/>
      <c r="OG95" s="44"/>
      <c r="OH95" s="44"/>
      <c r="OI95" s="44"/>
      <c r="OJ95" s="44"/>
      <c r="OK95" s="44"/>
      <c r="OL95" s="44"/>
      <c r="OM95" s="44"/>
      <c r="ON95" s="44"/>
      <c r="OO95" s="44"/>
      <c r="OP95" s="44"/>
      <c r="OQ95" s="44"/>
      <c r="OR95" s="44"/>
      <c r="OS95" s="44"/>
      <c r="OT95" s="44"/>
      <c r="OU95" s="44"/>
      <c r="OV95" s="44"/>
      <c r="OW95" s="44"/>
      <c r="OX95" s="44"/>
      <c r="OY95" s="44"/>
      <c r="OZ95" s="44"/>
      <c r="PA95" s="44"/>
      <c r="PB95" s="44"/>
      <c r="PC95" s="44"/>
      <c r="PD95" s="44"/>
      <c r="PE95" s="44"/>
      <c r="PF95" s="44"/>
      <c r="PG95" s="44"/>
      <c r="PH95" s="44"/>
      <c r="PI95" s="44"/>
      <c r="PJ95" s="44"/>
      <c r="PK95" s="44"/>
      <c r="PL95" s="44"/>
      <c r="PM95" s="44"/>
      <c r="PN95" s="44"/>
      <c r="PO95" s="44"/>
      <c r="PP95" s="44"/>
      <c r="PQ95" s="44"/>
      <c r="PR95" s="44"/>
      <c r="PS95" s="44"/>
      <c r="PT95" s="44"/>
      <c r="PU95" s="44"/>
      <c r="PV95" s="44"/>
      <c r="PW95" s="44"/>
      <c r="PX95" s="44"/>
      <c r="PY95" s="44"/>
      <c r="PZ95" s="44"/>
      <c r="QA95" s="44"/>
      <c r="QB95" s="44"/>
      <c r="QC95" s="44"/>
      <c r="QD95" s="44"/>
      <c r="QE95" s="44"/>
      <c r="QF95" s="44"/>
      <c r="QG95" s="44"/>
      <c r="QH95" s="44"/>
      <c r="QI95" s="44"/>
      <c r="QJ95" s="44"/>
      <c r="QK95" s="44"/>
      <c r="QL95" s="44"/>
      <c r="QM95" s="44"/>
      <c r="QN95" s="44"/>
      <c r="QO95" s="44"/>
      <c r="QP95" s="44"/>
      <c r="QQ95" s="44"/>
      <c r="QR95" s="44"/>
      <c r="QS95" s="44"/>
      <c r="QT95" s="44"/>
      <c r="QU95" s="44"/>
      <c r="QV95" s="44"/>
      <c r="QW95" s="44"/>
      <c r="QX95" s="44"/>
      <c r="QY95" s="44"/>
      <c r="QZ95" s="44"/>
      <c r="RA95" s="44"/>
      <c r="RB95" s="44"/>
      <c r="RC95" s="44"/>
      <c r="RD95" s="44"/>
      <c r="RE95" s="44"/>
      <c r="RF95" s="44"/>
      <c r="RG95" s="44"/>
      <c r="RH95" s="44"/>
    </row>
    <row r="96" customFormat="false" ht="15.75" hidden="false" customHeight="true" outlineLevel="0" collapsed="false">
      <c r="A96" s="44"/>
      <c r="B96" s="321" t="s">
        <v>280</v>
      </c>
      <c r="C96" s="44"/>
      <c r="D96" s="215" t="n">
        <f aca="false">SUM(H96:AQ96)</f>
        <v>265416.666666667</v>
      </c>
      <c r="E96" s="215"/>
      <c r="F96" s="215"/>
      <c r="G96" s="215"/>
      <c r="H96" s="221"/>
      <c r="I96" s="322" t="n">
        <f aca="false">I84*5000*0.35/3</f>
        <v>4083.33333333333</v>
      </c>
      <c r="J96" s="322" t="n">
        <f aca="false">J84*5000*0.35/3</f>
        <v>0</v>
      </c>
      <c r="K96" s="322" t="n">
        <f aca="false">K84*5000*0.35/3</f>
        <v>0</v>
      </c>
      <c r="L96" s="322" t="n">
        <f aca="false">L84*5000*0.35/3</f>
        <v>8166.66666666667</v>
      </c>
      <c r="M96" s="322" t="n">
        <f aca="false">M84*5000*0.35/3</f>
        <v>8166.66666666667</v>
      </c>
      <c r="N96" s="322" t="n">
        <f aca="false">N84*5000*0.35/3</f>
        <v>8166.66666666667</v>
      </c>
      <c r="O96" s="322" t="n">
        <f aca="false">O84*5000*0.35/3</f>
        <v>8166.66666666667</v>
      </c>
      <c r="P96" s="322" t="n">
        <f aca="false">P84*5000*0.35/3</f>
        <v>8166.66666666667</v>
      </c>
      <c r="Q96" s="322" t="n">
        <f aca="false">Q84*5000*0.35/3</f>
        <v>8166.66666666667</v>
      </c>
      <c r="R96" s="322" t="n">
        <f aca="false">R84*5000*0.35/3</f>
        <v>8166.66666666667</v>
      </c>
      <c r="S96" s="322" t="n">
        <f aca="false">S84*5000*0.35/3</f>
        <v>8166.66666666667</v>
      </c>
      <c r="T96" s="322" t="n">
        <f aca="false">T84*5000*0.35/3</f>
        <v>8166.66666666667</v>
      </c>
      <c r="U96" s="322" t="n">
        <f aca="false">U84*5000*0.35/3</f>
        <v>8166.66666666667</v>
      </c>
      <c r="V96" s="322" t="n">
        <f aca="false">V84*5000*0.35/3</f>
        <v>8166.66666666667</v>
      </c>
      <c r="W96" s="322" t="n">
        <f aca="false">W84*5000*0.35/3</f>
        <v>8166.66666666667</v>
      </c>
      <c r="X96" s="322" t="n">
        <f aca="false">X84*5000*0.35/3</f>
        <v>8166.66666666667</v>
      </c>
      <c r="Y96" s="322" t="n">
        <f aca="false">Y84*5000*0.35/3</f>
        <v>8166.66666666667</v>
      </c>
      <c r="Z96" s="322" t="n">
        <f aca="false">Z84*5000*0.35/3</f>
        <v>8166.66666666667</v>
      </c>
      <c r="AA96" s="322" t="n">
        <f aca="false">AA84*5000*0.35/3</f>
        <v>8166.66666666667</v>
      </c>
      <c r="AB96" s="322" t="n">
        <f aca="false">AB84*5000*0.35/3</f>
        <v>8166.66666666667</v>
      </c>
      <c r="AC96" s="322" t="n">
        <f aca="false">AC84*5000*0.35/3</f>
        <v>8166.66666666667</v>
      </c>
      <c r="AD96" s="322" t="n">
        <f aca="false">AD84*5000*0.35/3</f>
        <v>8166.66666666667</v>
      </c>
      <c r="AE96" s="322" t="n">
        <f aca="false">AE84*5000*0.35/3</f>
        <v>8166.66666666667</v>
      </c>
      <c r="AF96" s="322" t="n">
        <f aca="false">AF84*5000*0.35/3</f>
        <v>8166.66666666667</v>
      </c>
      <c r="AG96" s="322" t="n">
        <f aca="false">AG84*5000*0.35/3</f>
        <v>8166.66666666667</v>
      </c>
      <c r="AH96" s="322" t="n">
        <f aca="false">AH84*5000*0.35/3</f>
        <v>8166.66666666667</v>
      </c>
      <c r="AI96" s="322" t="n">
        <f aca="false">AI84*5000*0.35/3</f>
        <v>8166.66666666667</v>
      </c>
      <c r="AJ96" s="322" t="n">
        <f aca="false">AJ84*5000*0.35/3</f>
        <v>8166.66666666667</v>
      </c>
      <c r="AK96" s="322" t="n">
        <f aca="false">AK84*5000*0.35/3</f>
        <v>8166.66666666667</v>
      </c>
      <c r="AL96" s="322" t="n">
        <f aca="false">AL84*5000*0.35/3</f>
        <v>8166.66666666667</v>
      </c>
      <c r="AM96" s="322" t="n">
        <f aca="false">AM84*5000*0.35/3</f>
        <v>8166.66666666667</v>
      </c>
      <c r="AN96" s="322" t="n">
        <f aca="false">AN84*5000*0.35/3</f>
        <v>8166.66666666667</v>
      </c>
      <c r="AO96" s="322" t="n">
        <f aca="false">AO84*5000*0.35/3</f>
        <v>8166.66666666667</v>
      </c>
      <c r="AP96" s="322" t="n">
        <f aca="false">AP84*5000*0.35/3</f>
        <v>8166.66666666667</v>
      </c>
      <c r="AQ96" s="322" t="n">
        <f aca="false">AQ84*5000*0.35/3</f>
        <v>8166.66666666667</v>
      </c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44"/>
      <c r="JF96" s="44"/>
      <c r="JG96" s="44"/>
      <c r="JH96" s="44"/>
      <c r="JI96" s="44"/>
      <c r="JJ96" s="44"/>
      <c r="JK96" s="44"/>
      <c r="JL96" s="44"/>
      <c r="JM96" s="44"/>
      <c r="JN96" s="44"/>
      <c r="JO96" s="44"/>
      <c r="JP96" s="44"/>
      <c r="JQ96" s="44"/>
      <c r="JR96" s="44"/>
      <c r="JS96" s="44"/>
      <c r="JT96" s="44"/>
      <c r="JU96" s="44"/>
      <c r="JV96" s="44"/>
      <c r="JW96" s="44"/>
      <c r="JX96" s="44"/>
      <c r="JY96" s="44"/>
      <c r="JZ96" s="44"/>
      <c r="KA96" s="44"/>
      <c r="KB96" s="44"/>
      <c r="KC96" s="44"/>
      <c r="KD96" s="44"/>
      <c r="KE96" s="44"/>
      <c r="KF96" s="44"/>
      <c r="KG96" s="44"/>
      <c r="KH96" s="44"/>
      <c r="KI96" s="44"/>
      <c r="KJ96" s="44"/>
      <c r="KK96" s="44"/>
      <c r="KL96" s="44"/>
      <c r="KM96" s="44"/>
      <c r="KN96" s="44"/>
      <c r="KO96" s="44"/>
      <c r="KP96" s="44"/>
      <c r="KQ96" s="44"/>
      <c r="KR96" s="44"/>
      <c r="KS96" s="44"/>
      <c r="KT96" s="44"/>
      <c r="KU96" s="44"/>
      <c r="KV96" s="44"/>
      <c r="KW96" s="44"/>
      <c r="KX96" s="44"/>
      <c r="KY96" s="44"/>
      <c r="KZ96" s="44"/>
      <c r="LA96" s="44"/>
      <c r="LB96" s="44"/>
      <c r="LC96" s="44"/>
      <c r="LD96" s="44"/>
      <c r="LE96" s="44"/>
      <c r="LF96" s="44"/>
      <c r="LG96" s="44"/>
      <c r="LH96" s="44"/>
      <c r="LI96" s="44"/>
      <c r="LJ96" s="44"/>
      <c r="LK96" s="44"/>
      <c r="LL96" s="44"/>
      <c r="LM96" s="44"/>
      <c r="LN96" s="44"/>
      <c r="LO96" s="44"/>
      <c r="LP96" s="44"/>
      <c r="LQ96" s="44"/>
      <c r="LR96" s="44"/>
      <c r="LS96" s="44"/>
      <c r="LT96" s="44"/>
      <c r="LU96" s="44"/>
      <c r="LV96" s="44"/>
      <c r="LW96" s="44"/>
      <c r="LX96" s="44"/>
      <c r="LY96" s="44"/>
      <c r="LZ96" s="44"/>
      <c r="MA96" s="44"/>
      <c r="MB96" s="44"/>
      <c r="MC96" s="44"/>
      <c r="MD96" s="44"/>
      <c r="ME96" s="44"/>
      <c r="MF96" s="44"/>
      <c r="MG96" s="44"/>
      <c r="MH96" s="44"/>
      <c r="MI96" s="44"/>
      <c r="MJ96" s="44"/>
      <c r="MK96" s="44"/>
      <c r="ML96" s="44"/>
      <c r="MM96" s="44"/>
      <c r="MN96" s="44"/>
      <c r="MO96" s="44"/>
      <c r="MP96" s="44"/>
      <c r="MQ96" s="44"/>
      <c r="MR96" s="44"/>
      <c r="MS96" s="44"/>
      <c r="MT96" s="44"/>
      <c r="MU96" s="44"/>
      <c r="MV96" s="44"/>
      <c r="MW96" s="44"/>
      <c r="MX96" s="44"/>
      <c r="MY96" s="44"/>
      <c r="MZ96" s="44"/>
      <c r="NA96" s="44"/>
      <c r="NB96" s="44"/>
      <c r="NC96" s="44"/>
      <c r="ND96" s="44"/>
      <c r="NE96" s="44"/>
      <c r="NF96" s="44"/>
      <c r="NG96" s="44"/>
      <c r="NH96" s="44"/>
      <c r="NI96" s="44"/>
      <c r="NJ96" s="44"/>
      <c r="NK96" s="44"/>
      <c r="NL96" s="44"/>
      <c r="NM96" s="44"/>
      <c r="NN96" s="44"/>
      <c r="NO96" s="44"/>
      <c r="NP96" s="44"/>
      <c r="NQ96" s="44"/>
      <c r="NR96" s="44"/>
      <c r="NS96" s="44"/>
      <c r="NT96" s="44"/>
      <c r="NU96" s="44"/>
      <c r="NV96" s="44"/>
      <c r="NW96" s="44"/>
      <c r="NX96" s="44"/>
      <c r="NY96" s="44"/>
      <c r="NZ96" s="44"/>
      <c r="OA96" s="44"/>
      <c r="OB96" s="44"/>
      <c r="OC96" s="44"/>
      <c r="OD96" s="44"/>
      <c r="OE96" s="44"/>
      <c r="OF96" s="44"/>
      <c r="OG96" s="44"/>
      <c r="OH96" s="44"/>
      <c r="OI96" s="44"/>
      <c r="OJ96" s="44"/>
      <c r="OK96" s="44"/>
      <c r="OL96" s="44"/>
      <c r="OM96" s="44"/>
      <c r="ON96" s="44"/>
      <c r="OO96" s="44"/>
      <c r="OP96" s="44"/>
      <c r="OQ96" s="44"/>
      <c r="OR96" s="44"/>
      <c r="OS96" s="44"/>
      <c r="OT96" s="44"/>
      <c r="OU96" s="44"/>
      <c r="OV96" s="44"/>
      <c r="OW96" s="44"/>
      <c r="OX96" s="44"/>
      <c r="OY96" s="44"/>
      <c r="OZ96" s="44"/>
      <c r="PA96" s="44"/>
      <c r="PB96" s="44"/>
      <c r="PC96" s="44"/>
      <c r="PD96" s="44"/>
      <c r="PE96" s="44"/>
      <c r="PF96" s="44"/>
      <c r="PG96" s="44"/>
      <c r="PH96" s="44"/>
      <c r="PI96" s="44"/>
      <c r="PJ96" s="44"/>
      <c r="PK96" s="44"/>
      <c r="PL96" s="44"/>
      <c r="PM96" s="44"/>
      <c r="PN96" s="44"/>
      <c r="PO96" s="44"/>
      <c r="PP96" s="44"/>
      <c r="PQ96" s="44"/>
      <c r="PR96" s="44"/>
      <c r="PS96" s="44"/>
      <c r="PT96" s="44"/>
      <c r="PU96" s="44"/>
      <c r="PV96" s="44"/>
      <c r="PW96" s="44"/>
      <c r="PX96" s="44"/>
      <c r="PY96" s="44"/>
      <c r="PZ96" s="44"/>
      <c r="QA96" s="44"/>
      <c r="QB96" s="44"/>
      <c r="QC96" s="44"/>
      <c r="QD96" s="44"/>
      <c r="QE96" s="44"/>
      <c r="QF96" s="44"/>
      <c r="QG96" s="44"/>
      <c r="QH96" s="44"/>
      <c r="QI96" s="44"/>
      <c r="QJ96" s="44"/>
      <c r="QK96" s="44"/>
      <c r="QL96" s="44"/>
      <c r="QM96" s="44"/>
      <c r="QN96" s="44"/>
      <c r="QO96" s="44"/>
      <c r="QP96" s="44"/>
      <c r="QQ96" s="44"/>
      <c r="QR96" s="44"/>
      <c r="QS96" s="44"/>
      <c r="QT96" s="44"/>
      <c r="QU96" s="44"/>
      <c r="QV96" s="44"/>
      <c r="QW96" s="44"/>
      <c r="QX96" s="44"/>
      <c r="QY96" s="44"/>
      <c r="QZ96" s="44"/>
      <c r="RA96" s="44"/>
      <c r="RB96" s="44"/>
      <c r="RC96" s="44"/>
      <c r="RD96" s="44"/>
      <c r="RE96" s="44"/>
      <c r="RF96" s="44"/>
      <c r="RG96" s="44"/>
      <c r="RH96" s="44"/>
    </row>
    <row r="97" customFormat="false" ht="15.75" hidden="false" customHeight="true" outlineLevel="0" collapsed="false">
      <c r="A97" s="44"/>
      <c r="B97" s="321"/>
      <c r="C97" s="44"/>
      <c r="D97" s="44"/>
      <c r="E97" s="44"/>
      <c r="F97" s="44"/>
      <c r="G97" s="44"/>
      <c r="H97" s="102"/>
      <c r="I97" s="102"/>
      <c r="J97" s="102"/>
      <c r="K97" s="102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44"/>
      <c r="JF97" s="44"/>
      <c r="JG97" s="44"/>
      <c r="JH97" s="44"/>
      <c r="JI97" s="44"/>
      <c r="JJ97" s="44"/>
      <c r="JK97" s="44"/>
      <c r="JL97" s="44"/>
      <c r="JM97" s="44"/>
      <c r="JN97" s="44"/>
      <c r="JO97" s="44"/>
      <c r="JP97" s="44"/>
      <c r="JQ97" s="44"/>
      <c r="JR97" s="44"/>
      <c r="JS97" s="44"/>
      <c r="JT97" s="44"/>
      <c r="JU97" s="44"/>
      <c r="JV97" s="44"/>
      <c r="JW97" s="44"/>
      <c r="JX97" s="44"/>
      <c r="JY97" s="44"/>
      <c r="JZ97" s="44"/>
      <c r="KA97" s="44"/>
      <c r="KB97" s="44"/>
      <c r="KC97" s="44"/>
      <c r="KD97" s="44"/>
      <c r="KE97" s="44"/>
      <c r="KF97" s="44"/>
      <c r="KG97" s="44"/>
      <c r="KH97" s="44"/>
      <c r="KI97" s="44"/>
      <c r="KJ97" s="44"/>
      <c r="KK97" s="44"/>
      <c r="KL97" s="44"/>
      <c r="KM97" s="44"/>
      <c r="KN97" s="44"/>
      <c r="KO97" s="44"/>
      <c r="KP97" s="44"/>
      <c r="KQ97" s="44"/>
      <c r="KR97" s="44"/>
      <c r="KS97" s="44"/>
      <c r="KT97" s="44"/>
      <c r="KU97" s="44"/>
      <c r="KV97" s="44"/>
      <c r="KW97" s="44"/>
      <c r="KX97" s="44"/>
      <c r="KY97" s="44"/>
      <c r="KZ97" s="44"/>
      <c r="LA97" s="44"/>
      <c r="LB97" s="44"/>
      <c r="LC97" s="44"/>
      <c r="LD97" s="44"/>
      <c r="LE97" s="44"/>
      <c r="LF97" s="44"/>
      <c r="LG97" s="44"/>
      <c r="LH97" s="44"/>
      <c r="LI97" s="44"/>
      <c r="LJ97" s="44"/>
      <c r="LK97" s="44"/>
      <c r="LL97" s="44"/>
      <c r="LM97" s="44"/>
      <c r="LN97" s="44"/>
      <c r="LO97" s="44"/>
      <c r="LP97" s="44"/>
      <c r="LQ97" s="44"/>
      <c r="LR97" s="44"/>
      <c r="LS97" s="44"/>
      <c r="LT97" s="44"/>
      <c r="LU97" s="44"/>
      <c r="LV97" s="44"/>
      <c r="LW97" s="44"/>
      <c r="LX97" s="44"/>
      <c r="LY97" s="44"/>
      <c r="LZ97" s="44"/>
      <c r="MA97" s="44"/>
      <c r="MB97" s="44"/>
      <c r="MC97" s="44"/>
      <c r="MD97" s="44"/>
      <c r="ME97" s="44"/>
      <c r="MF97" s="44"/>
      <c r="MG97" s="44"/>
      <c r="MH97" s="44"/>
      <c r="MI97" s="44"/>
      <c r="MJ97" s="44"/>
      <c r="MK97" s="44"/>
      <c r="ML97" s="44"/>
      <c r="MM97" s="44"/>
      <c r="MN97" s="44"/>
      <c r="MO97" s="44"/>
      <c r="MP97" s="44"/>
      <c r="MQ97" s="44"/>
      <c r="MR97" s="44"/>
      <c r="MS97" s="44"/>
      <c r="MT97" s="44"/>
      <c r="MU97" s="44"/>
      <c r="MV97" s="44"/>
      <c r="MW97" s="44"/>
      <c r="MX97" s="44"/>
      <c r="MY97" s="44"/>
      <c r="MZ97" s="44"/>
      <c r="NA97" s="44"/>
      <c r="NB97" s="44"/>
      <c r="NC97" s="44"/>
      <c r="ND97" s="44"/>
      <c r="NE97" s="44"/>
      <c r="NF97" s="44"/>
      <c r="NG97" s="44"/>
      <c r="NH97" s="44"/>
      <c r="NI97" s="44"/>
      <c r="NJ97" s="44"/>
      <c r="NK97" s="44"/>
      <c r="NL97" s="44"/>
      <c r="NM97" s="44"/>
      <c r="NN97" s="44"/>
      <c r="NO97" s="44"/>
      <c r="NP97" s="44"/>
      <c r="NQ97" s="44"/>
      <c r="NR97" s="44"/>
      <c r="NS97" s="44"/>
      <c r="NT97" s="44"/>
      <c r="NU97" s="44"/>
      <c r="NV97" s="44"/>
      <c r="NW97" s="44"/>
      <c r="NX97" s="44"/>
      <c r="NY97" s="44"/>
      <c r="NZ97" s="44"/>
      <c r="OA97" s="44"/>
      <c r="OB97" s="44"/>
      <c r="OC97" s="44"/>
      <c r="OD97" s="44"/>
      <c r="OE97" s="44"/>
      <c r="OF97" s="44"/>
      <c r="OG97" s="44"/>
      <c r="OH97" s="44"/>
      <c r="OI97" s="44"/>
      <c r="OJ97" s="44"/>
      <c r="OK97" s="44"/>
      <c r="OL97" s="44"/>
      <c r="OM97" s="44"/>
      <c r="ON97" s="44"/>
      <c r="OO97" s="44"/>
      <c r="OP97" s="44"/>
      <c r="OQ97" s="44"/>
      <c r="OR97" s="44"/>
      <c r="OS97" s="44"/>
      <c r="OT97" s="44"/>
      <c r="OU97" s="44"/>
      <c r="OV97" s="44"/>
      <c r="OW97" s="44"/>
      <c r="OX97" s="44"/>
      <c r="OY97" s="44"/>
      <c r="OZ97" s="44"/>
      <c r="PA97" s="44"/>
      <c r="PB97" s="44"/>
      <c r="PC97" s="44"/>
      <c r="PD97" s="44"/>
      <c r="PE97" s="44"/>
      <c r="PF97" s="44"/>
      <c r="PG97" s="44"/>
      <c r="PH97" s="44"/>
      <c r="PI97" s="44"/>
      <c r="PJ97" s="44"/>
      <c r="PK97" s="44"/>
      <c r="PL97" s="44"/>
      <c r="PM97" s="44"/>
      <c r="PN97" s="44"/>
      <c r="PO97" s="44"/>
      <c r="PP97" s="44"/>
      <c r="PQ97" s="44"/>
      <c r="PR97" s="44"/>
      <c r="PS97" s="44"/>
      <c r="PT97" s="44"/>
      <c r="PU97" s="44"/>
      <c r="PV97" s="44"/>
      <c r="PW97" s="44"/>
      <c r="PX97" s="44"/>
      <c r="PY97" s="44"/>
      <c r="PZ97" s="44"/>
      <c r="QA97" s="44"/>
      <c r="QB97" s="44"/>
      <c r="QC97" s="44"/>
      <c r="QD97" s="44"/>
      <c r="QE97" s="44"/>
      <c r="QF97" s="44"/>
      <c r="QG97" s="44"/>
      <c r="QH97" s="44"/>
      <c r="QI97" s="44"/>
      <c r="QJ97" s="44"/>
      <c r="QK97" s="44"/>
      <c r="QL97" s="44"/>
      <c r="QM97" s="44"/>
      <c r="QN97" s="44"/>
      <c r="QO97" s="44"/>
      <c r="QP97" s="44"/>
      <c r="QQ97" s="44"/>
      <c r="QR97" s="44"/>
      <c r="QS97" s="44"/>
      <c r="QT97" s="44"/>
      <c r="QU97" s="44"/>
      <c r="QV97" s="44"/>
      <c r="QW97" s="44"/>
      <c r="QX97" s="44"/>
      <c r="QY97" s="44"/>
      <c r="QZ97" s="44"/>
      <c r="RA97" s="44"/>
      <c r="RB97" s="44"/>
      <c r="RC97" s="44"/>
      <c r="RD97" s="44"/>
      <c r="RE97" s="44"/>
      <c r="RF97" s="44"/>
      <c r="RG97" s="44"/>
      <c r="RH97" s="44"/>
    </row>
    <row r="98" customFormat="false" ht="12.75" hidden="false" customHeight="true" outlineLevel="0" collapsed="false">
      <c r="B98" s="320" t="s">
        <v>289</v>
      </c>
      <c r="H98" s="234"/>
      <c r="I98" s="234"/>
      <c r="J98" s="234"/>
      <c r="K98" s="23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</row>
    <row r="99" customFormat="false" ht="12.75" hidden="false" customHeight="true" outlineLevel="0" collapsed="false">
      <c r="B99" s="321" t="s">
        <v>288</v>
      </c>
      <c r="D99" s="215"/>
      <c r="E99" s="215"/>
      <c r="F99" s="215"/>
      <c r="G99" s="215"/>
      <c r="H99" s="221"/>
      <c r="I99" s="332" t="n">
        <f aca="false">L99</f>
        <v>27.12</v>
      </c>
      <c r="J99" s="332" t="n">
        <v>0</v>
      </c>
      <c r="K99" s="332" t="n">
        <v>0</v>
      </c>
      <c r="L99" s="332" t="n">
        <f aca="false">L63</f>
        <v>27.12</v>
      </c>
      <c r="M99" s="332" t="n">
        <f aca="false">M63</f>
        <v>27.12</v>
      </c>
      <c r="N99" s="332" t="n">
        <f aca="false">N63</f>
        <v>27.12</v>
      </c>
      <c r="O99" s="332" t="n">
        <f aca="false">O63</f>
        <v>27.12</v>
      </c>
      <c r="P99" s="332" t="n">
        <f aca="false">P63</f>
        <v>27.12</v>
      </c>
      <c r="Q99" s="332" t="n">
        <f aca="false">Q63</f>
        <v>27.12</v>
      </c>
      <c r="R99" s="332" t="n">
        <f aca="false">R63</f>
        <v>27.12</v>
      </c>
      <c r="S99" s="332" t="n">
        <f aca="false">S63</f>
        <v>27.12</v>
      </c>
      <c r="T99" s="332" t="n">
        <f aca="false">T63</f>
        <v>27.12</v>
      </c>
      <c r="U99" s="332" t="n">
        <f aca="false">U63</f>
        <v>27.12</v>
      </c>
      <c r="V99" s="332" t="n">
        <f aca="false">V63</f>
        <v>27.12</v>
      </c>
      <c r="W99" s="332" t="n">
        <f aca="false">W63</f>
        <v>27.12</v>
      </c>
      <c r="X99" s="332" t="n">
        <f aca="false">X63</f>
        <v>27.12</v>
      </c>
      <c r="Y99" s="332" t="n">
        <f aca="false">Y63</f>
        <v>27.12</v>
      </c>
      <c r="Z99" s="332" t="n">
        <f aca="false">Z63</f>
        <v>27.12</v>
      </c>
      <c r="AA99" s="332" t="n">
        <f aca="false">AA63</f>
        <v>27.12</v>
      </c>
      <c r="AB99" s="332" t="n">
        <f aca="false">AB63</f>
        <v>27.12</v>
      </c>
      <c r="AC99" s="332" t="n">
        <f aca="false">AC63</f>
        <v>27.12</v>
      </c>
      <c r="AD99" s="332" t="n">
        <f aca="false">AD63</f>
        <v>27.12</v>
      </c>
      <c r="AE99" s="332" t="n">
        <f aca="false">AE63</f>
        <v>27.12</v>
      </c>
      <c r="AF99" s="332" t="n">
        <f aca="false">AF63</f>
        <v>27.12</v>
      </c>
      <c r="AG99" s="332" t="n">
        <f aca="false">AG63</f>
        <v>27.12</v>
      </c>
      <c r="AH99" s="332" t="n">
        <f aca="false">AH63</f>
        <v>27.12</v>
      </c>
      <c r="AI99" s="332" t="n">
        <f aca="false">AI63</f>
        <v>27.12</v>
      </c>
      <c r="AJ99" s="332" t="n">
        <f aca="false">AJ63</f>
        <v>27.12</v>
      </c>
      <c r="AK99" s="332" t="n">
        <f aca="false">AK63</f>
        <v>27.12</v>
      </c>
      <c r="AL99" s="332" t="n">
        <f aca="false">AL63</f>
        <v>27.12</v>
      </c>
      <c r="AM99" s="332" t="n">
        <f aca="false">AM63</f>
        <v>27.12</v>
      </c>
      <c r="AN99" s="332" t="n">
        <f aca="false">AN63</f>
        <v>27.12</v>
      </c>
      <c r="AO99" s="332" t="n">
        <f aca="false">AO63</f>
        <v>27.12</v>
      </c>
      <c r="AP99" s="332" t="n">
        <f aca="false">AP63</f>
        <v>27.12</v>
      </c>
      <c r="AQ99" s="332" t="n">
        <f aca="false">AQ63</f>
        <v>27.12</v>
      </c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</row>
    <row r="100" customFormat="false" ht="12.75" hidden="false" customHeight="true" outlineLevel="0" collapsed="false">
      <c r="B100" s="321" t="s">
        <v>279</v>
      </c>
      <c r="D100" s="215" t="n">
        <f aca="false">SUM(H100:AQ100)</f>
        <v>33189117</v>
      </c>
      <c r="E100" s="215"/>
      <c r="F100" s="215"/>
      <c r="G100" s="215"/>
      <c r="H100" s="64" t="n">
        <f aca="false">+H101*H99</f>
        <v>0</v>
      </c>
      <c r="I100" s="64" t="n">
        <f aca="false">+I101*I99*0.2215</f>
        <v>510601.8</v>
      </c>
      <c r="J100" s="64" t="n">
        <f aca="false">+J101*J99*0.2215</f>
        <v>0</v>
      </c>
      <c r="K100" s="64" t="n">
        <f aca="false">+K101*K99*0.2215</f>
        <v>0</v>
      </c>
      <c r="L100" s="64" t="n">
        <f aca="false">+L101*L99*0.2215</f>
        <v>1021203.6</v>
      </c>
      <c r="M100" s="64" t="n">
        <f aca="false">+M101*M99*0.2215</f>
        <v>1021203.6</v>
      </c>
      <c r="N100" s="64" t="n">
        <f aca="false">+N101*N99*0.2215</f>
        <v>1021203.6</v>
      </c>
      <c r="O100" s="64" t="n">
        <f aca="false">+O101*O99*0.2215</f>
        <v>1021203.6</v>
      </c>
      <c r="P100" s="64" t="n">
        <f aca="false">+P101*P99*0.2215</f>
        <v>1021203.6</v>
      </c>
      <c r="Q100" s="64" t="n">
        <f aca="false">+Q101*Q99*0.2215</f>
        <v>1021203.6</v>
      </c>
      <c r="R100" s="64" t="n">
        <f aca="false">+R101*R99*0.2215</f>
        <v>1021203.6</v>
      </c>
      <c r="S100" s="64" t="n">
        <f aca="false">+S101*S99*0.2215</f>
        <v>1021203.6</v>
      </c>
      <c r="T100" s="64" t="n">
        <f aca="false">+T101*T99*0.2215</f>
        <v>1021203.6</v>
      </c>
      <c r="U100" s="64" t="n">
        <f aca="false">+U101*U99*0.2215</f>
        <v>1021203.6</v>
      </c>
      <c r="V100" s="64" t="n">
        <f aca="false">+V101*V99*0.2215</f>
        <v>1021203.6</v>
      </c>
      <c r="W100" s="64" t="n">
        <f aca="false">+W101*W99*0.2215</f>
        <v>1021203.6</v>
      </c>
      <c r="X100" s="64" t="n">
        <f aca="false">+X101*X99*0.2215</f>
        <v>1021203.6</v>
      </c>
      <c r="Y100" s="64" t="n">
        <f aca="false">+Y101*Y99*0.2215</f>
        <v>1021203.6</v>
      </c>
      <c r="Z100" s="64" t="n">
        <f aca="false">+Z101*Z99*0.2215</f>
        <v>1021203.6</v>
      </c>
      <c r="AA100" s="64" t="n">
        <f aca="false">+AA101*AA99*0.2215</f>
        <v>1021203.6</v>
      </c>
      <c r="AB100" s="64" t="n">
        <f aca="false">+AB101*AB99*0.2215</f>
        <v>1021203.6</v>
      </c>
      <c r="AC100" s="64" t="n">
        <f aca="false">+AC101*AC99*0.2215</f>
        <v>1021203.6</v>
      </c>
      <c r="AD100" s="64" t="n">
        <f aca="false">+AD101*AD99*0.2215</f>
        <v>1021203.6</v>
      </c>
      <c r="AE100" s="64" t="n">
        <f aca="false">+AE101*AE99*0.2215</f>
        <v>1021203.6</v>
      </c>
      <c r="AF100" s="64" t="n">
        <f aca="false">+AF101*AF99*0.2215</f>
        <v>1021203.6</v>
      </c>
      <c r="AG100" s="64" t="n">
        <f aca="false">+AG101*AG99*0.2215</f>
        <v>1021203.6</v>
      </c>
      <c r="AH100" s="64" t="n">
        <f aca="false">+AH101*AH99*0.2215</f>
        <v>1021203.6</v>
      </c>
      <c r="AI100" s="64" t="n">
        <f aca="false">+AI101*AI99*0.2215</f>
        <v>1021203.6</v>
      </c>
      <c r="AJ100" s="64" t="n">
        <f aca="false">+AJ101*AJ99*0.2215</f>
        <v>1021203.6</v>
      </c>
      <c r="AK100" s="64" t="n">
        <f aca="false">+AK101*AK99*0.2215</f>
        <v>1021203.6</v>
      </c>
      <c r="AL100" s="64" t="n">
        <f aca="false">+AL101*AL99*0.2215</f>
        <v>1021203.6</v>
      </c>
      <c r="AM100" s="64" t="n">
        <f aca="false">+AM101*AM99*0.2215</f>
        <v>1021203.6</v>
      </c>
      <c r="AN100" s="64" t="n">
        <f aca="false">+AN101*AN99*0.2215</f>
        <v>1021203.6</v>
      </c>
      <c r="AO100" s="64" t="n">
        <f aca="false">+AO101*AO99*0.2215</f>
        <v>1021203.6</v>
      </c>
      <c r="AP100" s="64" t="n">
        <f aca="false">+AP101*AP99*0.2215</f>
        <v>1021203.6</v>
      </c>
      <c r="AQ100" s="64" t="n">
        <f aca="false">+AQ101*AQ99*0.2215</f>
        <v>1021203.6</v>
      </c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</row>
    <row r="101" customFormat="false" ht="12.75" hidden="false" customHeight="true" outlineLevel="0" collapsed="false">
      <c r="B101" s="321" t="s">
        <v>280</v>
      </c>
      <c r="D101" s="215" t="n">
        <f aca="false">SUM(H101:AQ101)</f>
        <v>5525000</v>
      </c>
      <c r="E101" s="215"/>
      <c r="F101" s="215"/>
      <c r="G101" s="215"/>
      <c r="H101" s="221"/>
      <c r="I101" s="322" t="n">
        <f aca="false">5000*(I84+I89)</f>
        <v>85000</v>
      </c>
      <c r="J101" s="322" t="n">
        <f aca="false">5000*(J84+J89)</f>
        <v>0</v>
      </c>
      <c r="K101" s="322" t="n">
        <f aca="false">5000*(K84+K89)</f>
        <v>0</v>
      </c>
      <c r="L101" s="322" t="n">
        <f aca="false">5000*(L84+L89)</f>
        <v>170000</v>
      </c>
      <c r="M101" s="322" t="n">
        <f aca="false">L101</f>
        <v>170000</v>
      </c>
      <c r="N101" s="322" t="n">
        <f aca="false">M101</f>
        <v>170000</v>
      </c>
      <c r="O101" s="322" t="n">
        <f aca="false">N101</f>
        <v>170000</v>
      </c>
      <c r="P101" s="322" t="n">
        <f aca="false">O101</f>
        <v>170000</v>
      </c>
      <c r="Q101" s="322" t="n">
        <f aca="false">P101</f>
        <v>170000</v>
      </c>
      <c r="R101" s="322" t="n">
        <f aca="false">Q101</f>
        <v>170000</v>
      </c>
      <c r="S101" s="322" t="n">
        <f aca="false">R101</f>
        <v>170000</v>
      </c>
      <c r="T101" s="322" t="n">
        <f aca="false">S101</f>
        <v>170000</v>
      </c>
      <c r="U101" s="322" t="n">
        <f aca="false">T101</f>
        <v>170000</v>
      </c>
      <c r="V101" s="322" t="n">
        <f aca="false">U101</f>
        <v>170000</v>
      </c>
      <c r="W101" s="322" t="n">
        <f aca="false">V101</f>
        <v>170000</v>
      </c>
      <c r="X101" s="322" t="n">
        <f aca="false">W101</f>
        <v>170000</v>
      </c>
      <c r="Y101" s="322" t="n">
        <f aca="false">X101</f>
        <v>170000</v>
      </c>
      <c r="Z101" s="322" t="n">
        <f aca="false">Y101</f>
        <v>170000</v>
      </c>
      <c r="AA101" s="322" t="n">
        <f aca="false">Z101</f>
        <v>170000</v>
      </c>
      <c r="AB101" s="322" t="n">
        <f aca="false">AA101</f>
        <v>170000</v>
      </c>
      <c r="AC101" s="322" t="n">
        <f aca="false">AB101</f>
        <v>170000</v>
      </c>
      <c r="AD101" s="322" t="n">
        <f aca="false">AC101</f>
        <v>170000</v>
      </c>
      <c r="AE101" s="322" t="n">
        <f aca="false">AD101</f>
        <v>170000</v>
      </c>
      <c r="AF101" s="322" t="n">
        <f aca="false">AE101</f>
        <v>170000</v>
      </c>
      <c r="AG101" s="322" t="n">
        <f aca="false">AF101</f>
        <v>170000</v>
      </c>
      <c r="AH101" s="322" t="n">
        <f aca="false">AG101</f>
        <v>170000</v>
      </c>
      <c r="AI101" s="322" t="n">
        <f aca="false">AH101</f>
        <v>170000</v>
      </c>
      <c r="AJ101" s="322" t="n">
        <f aca="false">AI101</f>
        <v>170000</v>
      </c>
      <c r="AK101" s="322" t="n">
        <f aca="false">AJ101</f>
        <v>170000</v>
      </c>
      <c r="AL101" s="322" t="n">
        <f aca="false">AK101</f>
        <v>170000</v>
      </c>
      <c r="AM101" s="322" t="n">
        <f aca="false">AL101</f>
        <v>170000</v>
      </c>
      <c r="AN101" s="322" t="n">
        <f aca="false">AM101</f>
        <v>170000</v>
      </c>
      <c r="AO101" s="322" t="n">
        <f aca="false">AN101</f>
        <v>170000</v>
      </c>
      <c r="AP101" s="322" t="n">
        <f aca="false">AO101</f>
        <v>170000</v>
      </c>
      <c r="AQ101" s="322" t="n">
        <f aca="false">AP101</f>
        <v>170000</v>
      </c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</row>
    <row r="102" customFormat="false" ht="12.75" hidden="false" customHeight="true" outlineLevel="0" collapsed="false"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</row>
    <row r="103" customFormat="false" ht="15.75" hidden="false" customHeight="true" outlineLevel="0" collapsed="false">
      <c r="A103" s="44"/>
      <c r="B103" s="199" t="s">
        <v>299</v>
      </c>
      <c r="C103" s="198"/>
      <c r="D103" s="198"/>
      <c r="E103" s="198"/>
      <c r="F103" s="198"/>
      <c r="G103" s="198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  <c r="LC103" s="44"/>
      <c r="LD103" s="44"/>
      <c r="LE103" s="44"/>
      <c r="LF103" s="44"/>
      <c r="LG103" s="44"/>
      <c r="LH103" s="44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4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4"/>
      <c r="ME103" s="44"/>
      <c r="MF103" s="44"/>
      <c r="MG103" s="44"/>
      <c r="MH103" s="44"/>
      <c r="MI103" s="44"/>
      <c r="MJ103" s="44"/>
      <c r="MK103" s="44"/>
      <c r="ML103" s="44"/>
      <c r="MM103" s="44"/>
      <c r="MN103" s="44"/>
      <c r="MO103" s="44"/>
      <c r="MP103" s="44"/>
      <c r="MQ103" s="44"/>
      <c r="MR103" s="44"/>
      <c r="MS103" s="44"/>
      <c r="MT103" s="44"/>
      <c r="MU103" s="44"/>
      <c r="MV103" s="44"/>
      <c r="MW103" s="44"/>
      <c r="MX103" s="44"/>
      <c r="MY103" s="44"/>
      <c r="MZ103" s="44"/>
      <c r="NA103" s="44"/>
      <c r="NB103" s="44"/>
      <c r="NC103" s="44"/>
      <c r="ND103" s="44"/>
      <c r="NE103" s="44"/>
      <c r="NF103" s="44"/>
      <c r="NG103" s="44"/>
      <c r="NH103" s="44"/>
      <c r="NI103" s="44"/>
      <c r="NJ103" s="44"/>
      <c r="NK103" s="44"/>
      <c r="NL103" s="44"/>
      <c r="NM103" s="44"/>
      <c r="NN103" s="44"/>
      <c r="NO103" s="44"/>
      <c r="NP103" s="44"/>
      <c r="NQ103" s="44"/>
      <c r="NR103" s="44"/>
      <c r="NS103" s="44"/>
      <c r="NT103" s="44"/>
      <c r="NU103" s="44"/>
      <c r="NV103" s="44"/>
      <c r="NW103" s="44"/>
      <c r="NX103" s="44"/>
      <c r="NY103" s="44"/>
      <c r="NZ103" s="44"/>
      <c r="OA103" s="44"/>
      <c r="OB103" s="44"/>
      <c r="OC103" s="44"/>
      <c r="OD103" s="44"/>
      <c r="OE103" s="44"/>
      <c r="OF103" s="44"/>
      <c r="OG103" s="44"/>
      <c r="OH103" s="44"/>
      <c r="OI103" s="44"/>
      <c r="OJ103" s="44"/>
      <c r="OK103" s="44"/>
      <c r="OL103" s="44"/>
      <c r="OM103" s="44"/>
      <c r="ON103" s="44"/>
      <c r="OO103" s="44"/>
      <c r="OP103" s="44"/>
      <c r="OQ103" s="44"/>
      <c r="OR103" s="44"/>
      <c r="OS103" s="44"/>
      <c r="OT103" s="44"/>
      <c r="OU103" s="44"/>
      <c r="OV103" s="44"/>
      <c r="OW103" s="44"/>
      <c r="OX103" s="44"/>
      <c r="OY103" s="44"/>
      <c r="OZ103" s="44"/>
      <c r="PA103" s="44"/>
      <c r="PB103" s="44"/>
      <c r="PC103" s="44"/>
      <c r="PD103" s="44"/>
      <c r="PE103" s="44"/>
      <c r="PF103" s="44"/>
      <c r="PG103" s="44"/>
      <c r="PH103" s="44"/>
      <c r="PI103" s="44"/>
      <c r="PJ103" s="44"/>
      <c r="PK103" s="44"/>
      <c r="PL103" s="44"/>
      <c r="PM103" s="44"/>
      <c r="PN103" s="44"/>
      <c r="PO103" s="44"/>
      <c r="PP103" s="44"/>
      <c r="PQ103" s="44"/>
      <c r="PR103" s="44"/>
      <c r="PS103" s="44"/>
      <c r="PT103" s="44"/>
      <c r="PU103" s="44"/>
      <c r="PV103" s="44"/>
      <c r="PW103" s="44"/>
      <c r="PX103" s="44"/>
      <c r="PY103" s="44"/>
      <c r="PZ103" s="44"/>
      <c r="QA103" s="44"/>
      <c r="QB103" s="44"/>
      <c r="QC103" s="44"/>
      <c r="QD103" s="44"/>
      <c r="QE103" s="44"/>
      <c r="QF103" s="44"/>
      <c r="QG103" s="44"/>
      <c r="QH103" s="44"/>
      <c r="QI103" s="44"/>
      <c r="QJ103" s="44"/>
      <c r="QK103" s="44"/>
      <c r="QL103" s="44"/>
      <c r="QM103" s="44"/>
      <c r="QN103" s="44"/>
      <c r="QO103" s="44"/>
      <c r="QP103" s="44"/>
      <c r="QQ103" s="44"/>
      <c r="QR103" s="44"/>
      <c r="QS103" s="44"/>
      <c r="QT103" s="44"/>
      <c r="QU103" s="44"/>
      <c r="QV103" s="44"/>
      <c r="QW103" s="44"/>
      <c r="QX103" s="44"/>
      <c r="QY103" s="44"/>
      <c r="QZ103" s="44"/>
      <c r="RA103" s="44"/>
      <c r="RB103" s="44"/>
      <c r="RC103" s="44"/>
      <c r="RD103" s="44"/>
      <c r="RE103" s="44"/>
      <c r="RF103" s="44"/>
      <c r="RG103" s="44"/>
      <c r="RH103" s="44"/>
    </row>
    <row r="104" customFormat="false" ht="6" hidden="false" customHeight="true" outlineLevel="0" collapsed="false">
      <c r="A104" s="44"/>
      <c r="B104" s="319"/>
      <c r="C104" s="44"/>
      <c r="D104" s="215"/>
      <c r="E104" s="215"/>
      <c r="F104" s="215"/>
      <c r="G104" s="215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44"/>
      <c r="JF104" s="44"/>
      <c r="JG104" s="44"/>
      <c r="JH104" s="44"/>
      <c r="JI104" s="44"/>
      <c r="JJ104" s="44"/>
      <c r="JK104" s="44"/>
      <c r="JL104" s="44"/>
      <c r="JM104" s="44"/>
      <c r="JN104" s="44"/>
      <c r="JO104" s="44"/>
      <c r="JP104" s="44"/>
      <c r="JQ104" s="44"/>
      <c r="JR104" s="44"/>
      <c r="JS104" s="44"/>
      <c r="JT104" s="44"/>
      <c r="JU104" s="44"/>
      <c r="JV104" s="44"/>
      <c r="JW104" s="44"/>
      <c r="JX104" s="44"/>
      <c r="JY104" s="44"/>
      <c r="JZ104" s="44"/>
      <c r="KA104" s="44"/>
      <c r="KB104" s="44"/>
      <c r="KC104" s="44"/>
      <c r="KD104" s="44"/>
      <c r="KE104" s="44"/>
      <c r="KF104" s="44"/>
      <c r="KG104" s="44"/>
      <c r="KH104" s="44"/>
      <c r="KI104" s="44"/>
      <c r="KJ104" s="44"/>
      <c r="KK104" s="44"/>
      <c r="KL104" s="44"/>
      <c r="KM104" s="44"/>
      <c r="KN104" s="44"/>
      <c r="KO104" s="44"/>
      <c r="KP104" s="44"/>
      <c r="KQ104" s="44"/>
      <c r="KR104" s="44"/>
      <c r="KS104" s="44"/>
      <c r="KT104" s="44"/>
      <c r="KU104" s="44"/>
      <c r="KV104" s="44"/>
      <c r="KW104" s="44"/>
      <c r="KX104" s="44"/>
      <c r="KY104" s="44"/>
      <c r="KZ104" s="44"/>
      <c r="LA104" s="44"/>
      <c r="LB104" s="44"/>
      <c r="LC104" s="44"/>
      <c r="LD104" s="44"/>
      <c r="LE104" s="44"/>
      <c r="LF104" s="44"/>
      <c r="LG104" s="44"/>
      <c r="LH104" s="44"/>
      <c r="LI104" s="44"/>
      <c r="LJ104" s="44"/>
      <c r="LK104" s="44"/>
      <c r="LL104" s="44"/>
      <c r="LM104" s="44"/>
      <c r="LN104" s="44"/>
      <c r="LO104" s="44"/>
      <c r="LP104" s="44"/>
      <c r="LQ104" s="44"/>
      <c r="LR104" s="44"/>
      <c r="LS104" s="44"/>
      <c r="LT104" s="44"/>
      <c r="LU104" s="44"/>
      <c r="LV104" s="44"/>
      <c r="LW104" s="44"/>
      <c r="LX104" s="44"/>
      <c r="LY104" s="44"/>
      <c r="LZ104" s="44"/>
      <c r="MA104" s="44"/>
      <c r="MB104" s="44"/>
      <c r="MC104" s="44"/>
      <c r="MD104" s="44"/>
      <c r="ME104" s="44"/>
      <c r="MF104" s="44"/>
      <c r="MG104" s="44"/>
      <c r="MH104" s="44"/>
      <c r="MI104" s="44"/>
      <c r="MJ104" s="44"/>
      <c r="MK104" s="44"/>
      <c r="ML104" s="44"/>
      <c r="MM104" s="44"/>
      <c r="MN104" s="44"/>
      <c r="MO104" s="44"/>
      <c r="MP104" s="44"/>
      <c r="MQ104" s="44"/>
      <c r="MR104" s="44"/>
      <c r="MS104" s="44"/>
      <c r="MT104" s="44"/>
      <c r="MU104" s="44"/>
      <c r="MV104" s="44"/>
      <c r="MW104" s="44"/>
      <c r="MX104" s="44"/>
      <c r="MY104" s="44"/>
      <c r="MZ104" s="44"/>
      <c r="NA104" s="44"/>
      <c r="NB104" s="44"/>
      <c r="NC104" s="44"/>
      <c r="ND104" s="44"/>
      <c r="NE104" s="44"/>
      <c r="NF104" s="44"/>
      <c r="NG104" s="44"/>
      <c r="NH104" s="44"/>
      <c r="NI104" s="44"/>
      <c r="NJ104" s="44"/>
      <c r="NK104" s="44"/>
      <c r="NL104" s="44"/>
      <c r="NM104" s="44"/>
      <c r="NN104" s="44"/>
      <c r="NO104" s="44"/>
      <c r="NP104" s="44"/>
      <c r="NQ104" s="44"/>
      <c r="NR104" s="44"/>
      <c r="NS104" s="44"/>
      <c r="NT104" s="44"/>
      <c r="NU104" s="44"/>
      <c r="NV104" s="44"/>
      <c r="NW104" s="44"/>
      <c r="NX104" s="44"/>
      <c r="NY104" s="44"/>
      <c r="NZ104" s="44"/>
      <c r="OA104" s="44"/>
      <c r="OB104" s="44"/>
      <c r="OC104" s="44"/>
      <c r="OD104" s="44"/>
      <c r="OE104" s="44"/>
      <c r="OF104" s="44"/>
      <c r="OG104" s="44"/>
      <c r="OH104" s="44"/>
      <c r="OI104" s="44"/>
      <c r="OJ104" s="44"/>
      <c r="OK104" s="44"/>
      <c r="OL104" s="44"/>
      <c r="OM104" s="44"/>
      <c r="ON104" s="44"/>
      <c r="OO104" s="44"/>
      <c r="OP104" s="44"/>
      <c r="OQ104" s="44"/>
      <c r="OR104" s="44"/>
      <c r="OS104" s="44"/>
      <c r="OT104" s="44"/>
      <c r="OU104" s="44"/>
      <c r="OV104" s="44"/>
      <c r="OW104" s="44"/>
      <c r="OX104" s="44"/>
      <c r="OY104" s="44"/>
      <c r="OZ104" s="44"/>
      <c r="PA104" s="44"/>
      <c r="PB104" s="44"/>
      <c r="PC104" s="44"/>
      <c r="PD104" s="44"/>
      <c r="PE104" s="44"/>
      <c r="PF104" s="44"/>
      <c r="PG104" s="44"/>
      <c r="PH104" s="44"/>
      <c r="PI104" s="44"/>
      <c r="PJ104" s="44"/>
      <c r="PK104" s="44"/>
      <c r="PL104" s="44"/>
      <c r="PM104" s="44"/>
      <c r="PN104" s="44"/>
      <c r="PO104" s="44"/>
      <c r="PP104" s="44"/>
      <c r="PQ104" s="44"/>
      <c r="PR104" s="44"/>
      <c r="PS104" s="44"/>
      <c r="PT104" s="44"/>
      <c r="PU104" s="44"/>
      <c r="PV104" s="44"/>
      <c r="PW104" s="44"/>
      <c r="PX104" s="44"/>
      <c r="PY104" s="44"/>
      <c r="PZ104" s="44"/>
      <c r="QA104" s="44"/>
      <c r="QB104" s="44"/>
      <c r="QC104" s="44"/>
      <c r="QD104" s="44"/>
      <c r="QE104" s="44"/>
      <c r="QF104" s="44"/>
      <c r="QG104" s="44"/>
      <c r="QH104" s="44"/>
      <c r="QI104" s="44"/>
      <c r="QJ104" s="44"/>
      <c r="QK104" s="44"/>
      <c r="QL104" s="44"/>
      <c r="QM104" s="44"/>
      <c r="QN104" s="44"/>
      <c r="QO104" s="44"/>
      <c r="QP104" s="44"/>
      <c r="QQ104" s="44"/>
      <c r="QR104" s="44"/>
      <c r="QS104" s="44"/>
      <c r="QT104" s="44"/>
      <c r="QU104" s="44"/>
      <c r="QV104" s="44"/>
      <c r="QW104" s="44"/>
      <c r="QX104" s="44"/>
      <c r="QY104" s="44"/>
      <c r="QZ104" s="44"/>
      <c r="RA104" s="44"/>
      <c r="RB104" s="44"/>
      <c r="RC104" s="44"/>
      <c r="RD104" s="44"/>
      <c r="RE104" s="44"/>
      <c r="RF104" s="44"/>
      <c r="RG104" s="44"/>
      <c r="RH104" s="44"/>
    </row>
    <row r="105" customFormat="false" ht="12.75" hidden="false" customHeight="true" outlineLevel="0" collapsed="false">
      <c r="B105" s="320" t="s">
        <v>291</v>
      </c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</row>
    <row r="106" customFormat="false" ht="12.75" hidden="false" customHeight="true" outlineLevel="0" collapsed="false">
      <c r="B106" s="321" t="s">
        <v>292</v>
      </c>
      <c r="D106" s="215"/>
      <c r="E106" s="215"/>
      <c r="F106" s="215"/>
      <c r="G106" s="215"/>
      <c r="H106" s="221"/>
      <c r="I106" s="221" t="n">
        <v>0</v>
      </c>
      <c r="J106" s="221" t="n">
        <v>0</v>
      </c>
      <c r="K106" s="221" t="n">
        <v>0</v>
      </c>
      <c r="L106" s="322" t="n">
        <v>2500000</v>
      </c>
      <c r="M106" s="221" t="n">
        <f aca="false">L106</f>
        <v>2500000</v>
      </c>
      <c r="N106" s="221" t="n">
        <f aca="false">M106</f>
        <v>2500000</v>
      </c>
      <c r="O106" s="221" t="n">
        <f aca="false">N106</f>
        <v>2500000</v>
      </c>
      <c r="P106" s="221" t="n">
        <f aca="false">O106</f>
        <v>2500000</v>
      </c>
      <c r="Q106" s="221" t="n">
        <f aca="false">P106</f>
        <v>2500000</v>
      </c>
      <c r="R106" s="221" t="n">
        <f aca="false">Q106</f>
        <v>2500000</v>
      </c>
      <c r="S106" s="221" t="n">
        <f aca="false">R106</f>
        <v>2500000</v>
      </c>
      <c r="T106" s="221" t="n">
        <f aca="false">S106</f>
        <v>2500000</v>
      </c>
      <c r="U106" s="221" t="n">
        <f aca="false">T106</f>
        <v>2500000</v>
      </c>
      <c r="V106" s="221" t="n">
        <f aca="false">U106</f>
        <v>2500000</v>
      </c>
      <c r="W106" s="221" t="n">
        <f aca="false">V106</f>
        <v>2500000</v>
      </c>
      <c r="X106" s="221" t="n">
        <f aca="false">W106</f>
        <v>2500000</v>
      </c>
      <c r="Y106" s="221" t="n">
        <f aca="false">X106</f>
        <v>2500000</v>
      </c>
      <c r="Z106" s="221" t="n">
        <f aca="false">Y106</f>
        <v>2500000</v>
      </c>
      <c r="AA106" s="221" t="n">
        <f aca="false">Z106</f>
        <v>2500000</v>
      </c>
      <c r="AB106" s="221" t="n">
        <f aca="false">AA106</f>
        <v>2500000</v>
      </c>
      <c r="AC106" s="221" t="n">
        <f aca="false">AB106</f>
        <v>2500000</v>
      </c>
      <c r="AD106" s="221" t="n">
        <f aca="false">AC106</f>
        <v>2500000</v>
      </c>
      <c r="AE106" s="221" t="n">
        <f aca="false">AD106</f>
        <v>2500000</v>
      </c>
      <c r="AF106" s="221" t="n">
        <f aca="false">AE106</f>
        <v>2500000</v>
      </c>
      <c r="AG106" s="221" t="n">
        <f aca="false">AF106</f>
        <v>2500000</v>
      </c>
      <c r="AH106" s="221" t="n">
        <f aca="false">AG106</f>
        <v>2500000</v>
      </c>
      <c r="AI106" s="221" t="n">
        <f aca="false">AH106</f>
        <v>2500000</v>
      </c>
      <c r="AJ106" s="221" t="n">
        <f aca="false">AI106</f>
        <v>2500000</v>
      </c>
      <c r="AK106" s="221" t="n">
        <f aca="false">AJ106</f>
        <v>2500000</v>
      </c>
      <c r="AL106" s="221" t="n">
        <f aca="false">AK106</f>
        <v>2500000</v>
      </c>
      <c r="AM106" s="221" t="n">
        <f aca="false">AL106</f>
        <v>2500000</v>
      </c>
      <c r="AN106" s="221" t="n">
        <f aca="false">AM106</f>
        <v>2500000</v>
      </c>
      <c r="AO106" s="221" t="n">
        <f aca="false">AN106</f>
        <v>2500000</v>
      </c>
      <c r="AP106" s="221" t="n">
        <f aca="false">AO106</f>
        <v>2500000</v>
      </c>
      <c r="AQ106" s="221" t="n">
        <f aca="false">AP106</f>
        <v>2500000</v>
      </c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</row>
    <row r="107" customFormat="false" ht="12.75" hidden="false" customHeight="true" outlineLevel="0" collapsed="false">
      <c r="B107" s="321" t="s">
        <v>279</v>
      </c>
      <c r="D107" s="215" t="n">
        <f aca="false">SUM(H107:AQ107)</f>
        <v>80000000</v>
      </c>
      <c r="E107" s="215"/>
      <c r="F107" s="215"/>
      <c r="G107" s="215"/>
      <c r="H107" s="64" t="n">
        <f aca="false">+H108*H106</f>
        <v>0</v>
      </c>
      <c r="I107" s="64" t="n">
        <f aca="false">+I108*I106</f>
        <v>0</v>
      </c>
      <c r="J107" s="64" t="n">
        <f aca="false">+J108*J106</f>
        <v>0</v>
      </c>
      <c r="K107" s="64" t="n">
        <f aca="false">+K108*K106</f>
        <v>0</v>
      </c>
      <c r="L107" s="64" t="n">
        <f aca="false">+L108*L106</f>
        <v>2500000</v>
      </c>
      <c r="M107" s="64" t="n">
        <f aca="false">+M108*M106</f>
        <v>2500000</v>
      </c>
      <c r="N107" s="64" t="n">
        <f aca="false">+N108*N106</f>
        <v>2500000</v>
      </c>
      <c r="O107" s="64" t="n">
        <f aca="false">+O108*O106</f>
        <v>2500000</v>
      </c>
      <c r="P107" s="64" t="n">
        <f aca="false">+P108*P106</f>
        <v>2500000</v>
      </c>
      <c r="Q107" s="64" t="n">
        <f aca="false">+Q108*Q106</f>
        <v>2500000</v>
      </c>
      <c r="R107" s="64" t="n">
        <f aca="false">+R108*R106</f>
        <v>2500000</v>
      </c>
      <c r="S107" s="64" t="n">
        <f aca="false">+S108*S106</f>
        <v>2500000</v>
      </c>
      <c r="T107" s="64" t="n">
        <f aca="false">+T108*T106</f>
        <v>2500000</v>
      </c>
      <c r="U107" s="64" t="n">
        <f aca="false">+U108*U106</f>
        <v>2500000</v>
      </c>
      <c r="V107" s="64" t="n">
        <f aca="false">+V108*V106</f>
        <v>2500000</v>
      </c>
      <c r="W107" s="64" t="n">
        <f aca="false">+W108*W106</f>
        <v>2500000</v>
      </c>
      <c r="X107" s="64" t="n">
        <f aca="false">+X108*X106</f>
        <v>2500000</v>
      </c>
      <c r="Y107" s="64" t="n">
        <f aca="false">+Y108*Y106</f>
        <v>2500000</v>
      </c>
      <c r="Z107" s="64" t="n">
        <f aca="false">+Z108*Z106</f>
        <v>2500000</v>
      </c>
      <c r="AA107" s="64" t="n">
        <f aca="false">+AA108*AA106</f>
        <v>2500000</v>
      </c>
      <c r="AB107" s="64" t="n">
        <f aca="false">+AB108*AB106</f>
        <v>2500000</v>
      </c>
      <c r="AC107" s="64" t="n">
        <f aca="false">+AC108*AC106</f>
        <v>2500000</v>
      </c>
      <c r="AD107" s="64" t="n">
        <f aca="false">+AD108*AD106</f>
        <v>2500000</v>
      </c>
      <c r="AE107" s="64" t="n">
        <f aca="false">+AE108*AE106</f>
        <v>2500000</v>
      </c>
      <c r="AF107" s="64" t="n">
        <f aca="false">+AF108*AF106</f>
        <v>2500000</v>
      </c>
      <c r="AG107" s="64" t="n">
        <f aca="false">+AG108*AG106</f>
        <v>2500000</v>
      </c>
      <c r="AH107" s="64" t="n">
        <f aca="false">+AH108*AH106</f>
        <v>2500000</v>
      </c>
      <c r="AI107" s="64" t="n">
        <f aca="false">+AI108*AI106</f>
        <v>2500000</v>
      </c>
      <c r="AJ107" s="64" t="n">
        <f aca="false">+AJ108*AJ106</f>
        <v>2500000</v>
      </c>
      <c r="AK107" s="64" t="n">
        <f aca="false">+AK108*AK106</f>
        <v>2500000</v>
      </c>
      <c r="AL107" s="64" t="n">
        <f aca="false">+AL108*AL106</f>
        <v>2500000</v>
      </c>
      <c r="AM107" s="64" t="n">
        <f aca="false">+AM108*AM106</f>
        <v>2500000</v>
      </c>
      <c r="AN107" s="64" t="n">
        <f aca="false">+AN108*AN106</f>
        <v>2500000</v>
      </c>
      <c r="AO107" s="64" t="n">
        <f aca="false">+AO108*AO106</f>
        <v>2500000</v>
      </c>
      <c r="AP107" s="64" t="n">
        <f aca="false">+AP108*AP106</f>
        <v>2500000</v>
      </c>
      <c r="AQ107" s="64" t="n">
        <f aca="false">+AQ108*AQ106</f>
        <v>2500000</v>
      </c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</row>
    <row r="108" customFormat="false" ht="12.75" hidden="false" customHeight="true" outlineLevel="0" collapsed="false">
      <c r="B108" s="321" t="s">
        <v>280</v>
      </c>
      <c r="D108" s="215" t="n">
        <f aca="false">SUM(H108:AQ108)</f>
        <v>32</v>
      </c>
      <c r="E108" s="215"/>
      <c r="F108" s="215"/>
      <c r="G108" s="215"/>
      <c r="H108" s="221"/>
      <c r="I108" s="221" t="n">
        <v>0</v>
      </c>
      <c r="J108" s="221" t="n">
        <v>0</v>
      </c>
      <c r="K108" s="221" t="n">
        <v>0</v>
      </c>
      <c r="L108" s="221" t="n">
        <v>1</v>
      </c>
      <c r="M108" s="221" t="n">
        <v>1</v>
      </c>
      <c r="N108" s="221" t="n">
        <v>1</v>
      </c>
      <c r="O108" s="221" t="n">
        <v>1</v>
      </c>
      <c r="P108" s="221" t="n">
        <v>1</v>
      </c>
      <c r="Q108" s="221" t="n">
        <v>1</v>
      </c>
      <c r="R108" s="221" t="n">
        <v>1</v>
      </c>
      <c r="S108" s="221" t="n">
        <v>1</v>
      </c>
      <c r="T108" s="221" t="n">
        <v>1</v>
      </c>
      <c r="U108" s="221" t="n">
        <v>1</v>
      </c>
      <c r="V108" s="221" t="n">
        <v>1</v>
      </c>
      <c r="W108" s="221" t="n">
        <v>1</v>
      </c>
      <c r="X108" s="221" t="n">
        <v>1</v>
      </c>
      <c r="Y108" s="221" t="n">
        <v>1</v>
      </c>
      <c r="Z108" s="221" t="n">
        <v>1</v>
      </c>
      <c r="AA108" s="221" t="n">
        <v>1</v>
      </c>
      <c r="AB108" s="221" t="n">
        <v>1</v>
      </c>
      <c r="AC108" s="221" t="n">
        <v>1</v>
      </c>
      <c r="AD108" s="221" t="n">
        <v>1</v>
      </c>
      <c r="AE108" s="221" t="n">
        <v>1</v>
      </c>
      <c r="AF108" s="221" t="n">
        <v>1</v>
      </c>
      <c r="AG108" s="221" t="n">
        <v>1</v>
      </c>
      <c r="AH108" s="221" t="n">
        <v>1</v>
      </c>
      <c r="AI108" s="221" t="n">
        <v>1</v>
      </c>
      <c r="AJ108" s="221" t="n">
        <v>1</v>
      </c>
      <c r="AK108" s="221" t="n">
        <v>1</v>
      </c>
      <c r="AL108" s="221" t="n">
        <v>1</v>
      </c>
      <c r="AM108" s="221" t="n">
        <v>1</v>
      </c>
      <c r="AN108" s="221" t="n">
        <v>1</v>
      </c>
      <c r="AO108" s="221" t="n">
        <v>1</v>
      </c>
      <c r="AP108" s="221" t="n">
        <v>1</v>
      </c>
      <c r="AQ108" s="221" t="n">
        <v>1</v>
      </c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</row>
    <row r="109" customFormat="false" ht="12.75" hidden="false" customHeight="true" outlineLevel="0" collapsed="false">
      <c r="B109" s="321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</row>
    <row r="110" customFormat="false" ht="12.75" hidden="false" customHeight="true" outlineLevel="0" collapsed="false">
      <c r="B110" s="320" t="s">
        <v>293</v>
      </c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</row>
    <row r="111" customFormat="false" ht="12.75" hidden="false" customHeight="true" outlineLevel="0" collapsed="false">
      <c r="B111" s="321" t="s">
        <v>292</v>
      </c>
      <c r="D111" s="215"/>
      <c r="E111" s="215"/>
      <c r="F111" s="215"/>
      <c r="G111" s="215"/>
      <c r="H111" s="221"/>
      <c r="I111" s="221" t="n">
        <v>0</v>
      </c>
      <c r="J111" s="221" t="n">
        <v>0</v>
      </c>
      <c r="K111" s="221" t="n">
        <v>0</v>
      </c>
      <c r="L111" s="221" t="n">
        <v>500000</v>
      </c>
      <c r="M111" s="221" t="n">
        <f aca="false">L111</f>
        <v>500000</v>
      </c>
      <c r="N111" s="221" t="n">
        <f aca="false">M111</f>
        <v>500000</v>
      </c>
      <c r="O111" s="221" t="n">
        <f aca="false">N111</f>
        <v>500000</v>
      </c>
      <c r="P111" s="221" t="n">
        <f aca="false">O111</f>
        <v>500000</v>
      </c>
      <c r="Q111" s="221" t="n">
        <f aca="false">P111</f>
        <v>500000</v>
      </c>
      <c r="R111" s="221" t="n">
        <f aca="false">Q111</f>
        <v>500000</v>
      </c>
      <c r="S111" s="221" t="n">
        <f aca="false">R111</f>
        <v>500000</v>
      </c>
      <c r="T111" s="221" t="n">
        <f aca="false">S111</f>
        <v>500000</v>
      </c>
      <c r="U111" s="221" t="n">
        <f aca="false">T111</f>
        <v>500000</v>
      </c>
      <c r="V111" s="221" t="n">
        <f aca="false">U111</f>
        <v>500000</v>
      </c>
      <c r="W111" s="221" t="n">
        <f aca="false">V111</f>
        <v>500000</v>
      </c>
      <c r="X111" s="221" t="n">
        <f aca="false">W111</f>
        <v>500000</v>
      </c>
      <c r="Y111" s="221" t="n">
        <f aca="false">X111</f>
        <v>500000</v>
      </c>
      <c r="Z111" s="221" t="n">
        <f aca="false">Y111</f>
        <v>500000</v>
      </c>
      <c r="AA111" s="221" t="n">
        <f aca="false">Z111</f>
        <v>500000</v>
      </c>
      <c r="AB111" s="221" t="n">
        <f aca="false">AA111</f>
        <v>500000</v>
      </c>
      <c r="AC111" s="221" t="n">
        <f aca="false">AB111</f>
        <v>500000</v>
      </c>
      <c r="AD111" s="221" t="n">
        <f aca="false">AC111</f>
        <v>500000</v>
      </c>
      <c r="AE111" s="221" t="n">
        <f aca="false">AD111</f>
        <v>500000</v>
      </c>
      <c r="AF111" s="221" t="n">
        <f aca="false">AE111</f>
        <v>500000</v>
      </c>
      <c r="AG111" s="221" t="n">
        <f aca="false">AF111</f>
        <v>500000</v>
      </c>
      <c r="AH111" s="221" t="n">
        <f aca="false">AG111</f>
        <v>500000</v>
      </c>
      <c r="AI111" s="221" t="n">
        <f aca="false">AH111</f>
        <v>500000</v>
      </c>
      <c r="AJ111" s="221" t="n">
        <f aca="false">AI111</f>
        <v>500000</v>
      </c>
      <c r="AK111" s="221" t="n">
        <f aca="false">AJ111</f>
        <v>500000</v>
      </c>
      <c r="AL111" s="221" t="n">
        <f aca="false">AK111</f>
        <v>500000</v>
      </c>
      <c r="AM111" s="221" t="n">
        <f aca="false">AL111</f>
        <v>500000</v>
      </c>
      <c r="AN111" s="221" t="n">
        <f aca="false">AM111</f>
        <v>500000</v>
      </c>
      <c r="AO111" s="221" t="n">
        <f aca="false">AN111</f>
        <v>500000</v>
      </c>
      <c r="AP111" s="221" t="n">
        <f aca="false">AO111</f>
        <v>500000</v>
      </c>
      <c r="AQ111" s="221" t="n">
        <f aca="false">AP111</f>
        <v>500000</v>
      </c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</row>
    <row r="112" customFormat="false" ht="12.75" hidden="false" customHeight="true" outlineLevel="0" collapsed="false">
      <c r="B112" s="321" t="s">
        <v>279</v>
      </c>
      <c r="D112" s="215" t="n">
        <f aca="false">SUM(H112:AQ112)</f>
        <v>16000000</v>
      </c>
      <c r="E112" s="215"/>
      <c r="F112" s="215"/>
      <c r="G112" s="215"/>
      <c r="H112" s="64" t="n">
        <f aca="false">+H113*H111</f>
        <v>0</v>
      </c>
      <c r="I112" s="64" t="n">
        <f aca="false">+I113*I111</f>
        <v>0</v>
      </c>
      <c r="J112" s="64" t="n">
        <f aca="false">+J113*J111</f>
        <v>0</v>
      </c>
      <c r="K112" s="64" t="n">
        <f aca="false">+K113*K111</f>
        <v>0</v>
      </c>
      <c r="L112" s="64" t="n">
        <f aca="false">+L113*L111</f>
        <v>500000</v>
      </c>
      <c r="M112" s="64" t="n">
        <f aca="false">+M113*M111</f>
        <v>500000</v>
      </c>
      <c r="N112" s="64" t="n">
        <f aca="false">+N113*N111</f>
        <v>500000</v>
      </c>
      <c r="O112" s="64" t="n">
        <f aca="false">+O113*O111</f>
        <v>500000</v>
      </c>
      <c r="P112" s="64" t="n">
        <f aca="false">+P113*P111</f>
        <v>500000</v>
      </c>
      <c r="Q112" s="64" t="n">
        <f aca="false">+Q113*Q111</f>
        <v>500000</v>
      </c>
      <c r="R112" s="64" t="n">
        <f aca="false">+R113*R111</f>
        <v>500000</v>
      </c>
      <c r="S112" s="64" t="n">
        <f aca="false">+S113*S111</f>
        <v>500000</v>
      </c>
      <c r="T112" s="64" t="n">
        <f aca="false">+T113*T111</f>
        <v>500000</v>
      </c>
      <c r="U112" s="64" t="n">
        <f aca="false">+U113*U111</f>
        <v>500000</v>
      </c>
      <c r="V112" s="64" t="n">
        <f aca="false">+V113*V111</f>
        <v>500000</v>
      </c>
      <c r="W112" s="64" t="n">
        <f aca="false">+W113*W111</f>
        <v>500000</v>
      </c>
      <c r="X112" s="64" t="n">
        <f aca="false">+X113*X111</f>
        <v>500000</v>
      </c>
      <c r="Y112" s="64" t="n">
        <f aca="false">+Y113*Y111</f>
        <v>500000</v>
      </c>
      <c r="Z112" s="64" t="n">
        <f aca="false">+Z113*Z111</f>
        <v>500000</v>
      </c>
      <c r="AA112" s="64" t="n">
        <f aca="false">+AA113*AA111</f>
        <v>500000</v>
      </c>
      <c r="AB112" s="64" t="n">
        <f aca="false">+AB113*AB111</f>
        <v>500000</v>
      </c>
      <c r="AC112" s="64" t="n">
        <f aca="false">+AC113*AC111</f>
        <v>500000</v>
      </c>
      <c r="AD112" s="64" t="n">
        <f aca="false">+AD113*AD111</f>
        <v>500000</v>
      </c>
      <c r="AE112" s="64" t="n">
        <f aca="false">+AE113*AE111</f>
        <v>500000</v>
      </c>
      <c r="AF112" s="64" t="n">
        <f aca="false">+AF113*AF111</f>
        <v>500000</v>
      </c>
      <c r="AG112" s="64" t="n">
        <f aca="false">+AG113*AG111</f>
        <v>500000</v>
      </c>
      <c r="AH112" s="64" t="n">
        <f aca="false">+AH113*AH111</f>
        <v>500000</v>
      </c>
      <c r="AI112" s="64" t="n">
        <f aca="false">+AI113*AI111</f>
        <v>500000</v>
      </c>
      <c r="AJ112" s="64" t="n">
        <f aca="false">+AJ113*AJ111</f>
        <v>500000</v>
      </c>
      <c r="AK112" s="64" t="n">
        <f aca="false">+AK113*AK111</f>
        <v>500000</v>
      </c>
      <c r="AL112" s="64" t="n">
        <f aca="false">+AL113*AL111</f>
        <v>500000</v>
      </c>
      <c r="AM112" s="64" t="n">
        <f aca="false">+AM113*AM111</f>
        <v>500000</v>
      </c>
      <c r="AN112" s="64" t="n">
        <f aca="false">+AN113*AN111</f>
        <v>500000</v>
      </c>
      <c r="AO112" s="64" t="n">
        <f aca="false">+AO113*AO111</f>
        <v>500000</v>
      </c>
      <c r="AP112" s="64" t="n">
        <f aca="false">+AP113*AP111</f>
        <v>500000</v>
      </c>
      <c r="AQ112" s="64" t="n">
        <f aca="false">+AQ113*AQ111</f>
        <v>500000</v>
      </c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</row>
    <row r="113" customFormat="false" ht="12.75" hidden="false" customHeight="true" outlineLevel="0" collapsed="false">
      <c r="B113" s="321" t="s">
        <v>280</v>
      </c>
      <c r="D113" s="215" t="n">
        <f aca="false">SUM(H113:AQ113)</f>
        <v>32</v>
      </c>
      <c r="E113" s="215"/>
      <c r="F113" s="215"/>
      <c r="G113" s="215"/>
      <c r="H113" s="221"/>
      <c r="I113" s="221" t="n">
        <v>0</v>
      </c>
      <c r="J113" s="221" t="n">
        <v>0</v>
      </c>
      <c r="K113" s="221" t="n">
        <v>0</v>
      </c>
      <c r="L113" s="221" t="n">
        <v>1</v>
      </c>
      <c r="M113" s="221" t="n">
        <v>1</v>
      </c>
      <c r="N113" s="221" t="n">
        <v>1</v>
      </c>
      <c r="O113" s="221" t="n">
        <v>1</v>
      </c>
      <c r="P113" s="221" t="n">
        <v>1</v>
      </c>
      <c r="Q113" s="221" t="n">
        <v>1</v>
      </c>
      <c r="R113" s="221" t="n">
        <v>1</v>
      </c>
      <c r="S113" s="221" t="n">
        <v>1</v>
      </c>
      <c r="T113" s="221" t="n">
        <v>1</v>
      </c>
      <c r="U113" s="221" t="n">
        <v>1</v>
      </c>
      <c r="V113" s="221" t="n">
        <v>1</v>
      </c>
      <c r="W113" s="221" t="n">
        <v>1</v>
      </c>
      <c r="X113" s="221" t="n">
        <v>1</v>
      </c>
      <c r="Y113" s="221" t="n">
        <v>1</v>
      </c>
      <c r="Z113" s="221" t="n">
        <v>1</v>
      </c>
      <c r="AA113" s="221" t="n">
        <v>1</v>
      </c>
      <c r="AB113" s="221" t="n">
        <v>1</v>
      </c>
      <c r="AC113" s="221" t="n">
        <v>1</v>
      </c>
      <c r="AD113" s="221" t="n">
        <v>1</v>
      </c>
      <c r="AE113" s="221" t="n">
        <v>1</v>
      </c>
      <c r="AF113" s="221" t="n">
        <v>1</v>
      </c>
      <c r="AG113" s="221" t="n">
        <v>1</v>
      </c>
      <c r="AH113" s="221" t="n">
        <v>1</v>
      </c>
      <c r="AI113" s="221" t="n">
        <v>1</v>
      </c>
      <c r="AJ113" s="221" t="n">
        <v>1</v>
      </c>
      <c r="AK113" s="221" t="n">
        <v>1</v>
      </c>
      <c r="AL113" s="221" t="n">
        <v>1</v>
      </c>
      <c r="AM113" s="221" t="n">
        <v>1</v>
      </c>
      <c r="AN113" s="221" t="n">
        <v>1</v>
      </c>
      <c r="AO113" s="221" t="n">
        <v>1</v>
      </c>
      <c r="AP113" s="221" t="n">
        <v>1</v>
      </c>
      <c r="AQ113" s="221" t="n">
        <v>1</v>
      </c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</row>
    <row r="114" customFormat="false" ht="12.75" hidden="false" customHeight="true" outlineLevel="0" collapsed="false"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</row>
    <row r="115" customFormat="false" ht="15.75" hidden="false" customHeight="true" outlineLevel="0" collapsed="false">
      <c r="A115" s="44"/>
      <c r="B115" s="199" t="s">
        <v>300</v>
      </c>
      <c r="C115" s="198"/>
      <c r="D115" s="198"/>
      <c r="E115" s="198"/>
      <c r="F115" s="198"/>
      <c r="G115" s="198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  <c r="LC115" s="44"/>
      <c r="LD115" s="44"/>
      <c r="LE115" s="44"/>
      <c r="LF115" s="44"/>
      <c r="LG115" s="44"/>
      <c r="LH115" s="44"/>
      <c r="LI115" s="44"/>
      <c r="LJ115" s="44"/>
      <c r="LK115" s="44"/>
      <c r="LL115" s="44"/>
      <c r="LM115" s="44"/>
      <c r="LN115" s="44"/>
      <c r="LO115" s="44"/>
      <c r="LP115" s="44"/>
      <c r="LQ115" s="44"/>
      <c r="LR115" s="44"/>
      <c r="LS115" s="44"/>
      <c r="LT115" s="44"/>
      <c r="LU115" s="44"/>
      <c r="LV115" s="44"/>
      <c r="LW115" s="44"/>
      <c r="LX115" s="44"/>
      <c r="LY115" s="44"/>
      <c r="LZ115" s="44"/>
      <c r="MA115" s="44"/>
      <c r="MB115" s="44"/>
      <c r="MC115" s="44"/>
      <c r="MD115" s="44"/>
      <c r="ME115" s="44"/>
      <c r="MF115" s="44"/>
      <c r="MG115" s="44"/>
      <c r="MH115" s="44"/>
      <c r="MI115" s="44"/>
      <c r="MJ115" s="44"/>
      <c r="MK115" s="44"/>
      <c r="ML115" s="44"/>
      <c r="MM115" s="44"/>
      <c r="MN115" s="44"/>
      <c r="MO115" s="44"/>
      <c r="MP115" s="44"/>
      <c r="MQ115" s="44"/>
      <c r="MR115" s="44"/>
      <c r="MS115" s="44"/>
      <c r="MT115" s="44"/>
      <c r="MU115" s="44"/>
      <c r="MV115" s="44"/>
      <c r="MW115" s="44"/>
      <c r="MX115" s="44"/>
      <c r="MY115" s="44"/>
      <c r="MZ115" s="44"/>
      <c r="NA115" s="44"/>
      <c r="NB115" s="44"/>
      <c r="NC115" s="44"/>
      <c r="ND115" s="44"/>
      <c r="NE115" s="44"/>
      <c r="NF115" s="44"/>
      <c r="NG115" s="44"/>
      <c r="NH115" s="44"/>
      <c r="NI115" s="44"/>
      <c r="NJ115" s="44"/>
      <c r="NK115" s="44"/>
      <c r="NL115" s="44"/>
      <c r="NM115" s="44"/>
      <c r="NN115" s="44"/>
      <c r="NO115" s="44"/>
      <c r="NP115" s="44"/>
      <c r="NQ115" s="44"/>
      <c r="NR115" s="44"/>
      <c r="NS115" s="44"/>
      <c r="NT115" s="44"/>
      <c r="NU115" s="44"/>
      <c r="NV115" s="44"/>
      <c r="NW115" s="44"/>
      <c r="NX115" s="44"/>
      <c r="NY115" s="44"/>
      <c r="NZ115" s="44"/>
      <c r="OA115" s="44"/>
      <c r="OB115" s="44"/>
      <c r="OC115" s="44"/>
      <c r="OD115" s="44"/>
      <c r="OE115" s="44"/>
      <c r="OF115" s="44"/>
      <c r="OG115" s="44"/>
      <c r="OH115" s="44"/>
      <c r="OI115" s="44"/>
      <c r="OJ115" s="44"/>
      <c r="OK115" s="44"/>
      <c r="OL115" s="44"/>
      <c r="OM115" s="44"/>
      <c r="ON115" s="44"/>
      <c r="OO115" s="44"/>
      <c r="OP115" s="44"/>
      <c r="OQ115" s="44"/>
      <c r="OR115" s="44"/>
      <c r="OS115" s="44"/>
      <c r="OT115" s="44"/>
      <c r="OU115" s="44"/>
      <c r="OV115" s="44"/>
      <c r="OW115" s="44"/>
      <c r="OX115" s="44"/>
      <c r="OY115" s="44"/>
      <c r="OZ115" s="44"/>
      <c r="PA115" s="44"/>
      <c r="PB115" s="44"/>
      <c r="PC115" s="44"/>
      <c r="PD115" s="44"/>
      <c r="PE115" s="44"/>
      <c r="PF115" s="44"/>
      <c r="PG115" s="44"/>
      <c r="PH115" s="44"/>
      <c r="PI115" s="44"/>
      <c r="PJ115" s="44"/>
      <c r="PK115" s="44"/>
      <c r="PL115" s="44"/>
      <c r="PM115" s="44"/>
      <c r="PN115" s="44"/>
      <c r="PO115" s="44"/>
      <c r="PP115" s="44"/>
      <c r="PQ115" s="44"/>
      <c r="PR115" s="44"/>
      <c r="PS115" s="44"/>
      <c r="PT115" s="44"/>
      <c r="PU115" s="44"/>
      <c r="PV115" s="44"/>
      <c r="PW115" s="44"/>
      <c r="PX115" s="44"/>
      <c r="PY115" s="44"/>
      <c r="PZ115" s="44"/>
      <c r="QA115" s="44"/>
      <c r="QB115" s="44"/>
      <c r="QC115" s="44"/>
      <c r="QD115" s="44"/>
      <c r="QE115" s="44"/>
      <c r="QF115" s="44"/>
      <c r="QG115" s="44"/>
      <c r="QH115" s="44"/>
      <c r="QI115" s="44"/>
      <c r="QJ115" s="44"/>
      <c r="QK115" s="44"/>
      <c r="QL115" s="44"/>
      <c r="QM115" s="44"/>
      <c r="QN115" s="44"/>
      <c r="QO115" s="44"/>
      <c r="QP115" s="44"/>
      <c r="QQ115" s="44"/>
      <c r="QR115" s="44"/>
      <c r="QS115" s="44"/>
      <c r="QT115" s="44"/>
      <c r="QU115" s="44"/>
      <c r="QV115" s="44"/>
      <c r="QW115" s="44"/>
      <c r="QX115" s="44"/>
      <c r="QY115" s="44"/>
      <c r="QZ115" s="44"/>
      <c r="RA115" s="44"/>
      <c r="RB115" s="44"/>
      <c r="RC115" s="44"/>
      <c r="RD115" s="44"/>
      <c r="RE115" s="44"/>
      <c r="RF115" s="44"/>
      <c r="RG115" s="44"/>
      <c r="RH115" s="44"/>
    </row>
    <row r="116" customFormat="false" ht="6" hidden="false" customHeight="true" outlineLevel="0" collapsed="false">
      <c r="A116" s="44"/>
      <c r="B116" s="319"/>
      <c r="C116" s="44"/>
      <c r="D116" s="215"/>
      <c r="E116" s="215"/>
      <c r="F116" s="215"/>
      <c r="G116" s="215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44"/>
      <c r="JF116" s="44"/>
      <c r="JG116" s="44"/>
      <c r="JH116" s="44"/>
      <c r="JI116" s="44"/>
      <c r="JJ116" s="44"/>
      <c r="JK116" s="44"/>
      <c r="JL116" s="44"/>
      <c r="JM116" s="44"/>
      <c r="JN116" s="44"/>
      <c r="JO116" s="44"/>
      <c r="JP116" s="44"/>
      <c r="JQ116" s="44"/>
      <c r="JR116" s="44"/>
      <c r="JS116" s="44"/>
      <c r="JT116" s="44"/>
      <c r="JU116" s="44"/>
      <c r="JV116" s="44"/>
      <c r="JW116" s="44"/>
      <c r="JX116" s="44"/>
      <c r="JY116" s="44"/>
      <c r="JZ116" s="44"/>
      <c r="KA116" s="44"/>
      <c r="KB116" s="44"/>
      <c r="KC116" s="44"/>
      <c r="KD116" s="44"/>
      <c r="KE116" s="44"/>
      <c r="KF116" s="44"/>
      <c r="KG116" s="44"/>
      <c r="KH116" s="44"/>
      <c r="KI116" s="44"/>
      <c r="KJ116" s="44"/>
      <c r="KK116" s="44"/>
      <c r="KL116" s="44"/>
      <c r="KM116" s="44"/>
      <c r="KN116" s="44"/>
      <c r="KO116" s="44"/>
      <c r="KP116" s="44"/>
      <c r="KQ116" s="44"/>
      <c r="KR116" s="44"/>
      <c r="KS116" s="44"/>
      <c r="KT116" s="44"/>
      <c r="KU116" s="44"/>
      <c r="KV116" s="44"/>
      <c r="KW116" s="44"/>
      <c r="KX116" s="44"/>
      <c r="KY116" s="44"/>
      <c r="KZ116" s="44"/>
      <c r="LA116" s="44"/>
      <c r="LB116" s="44"/>
      <c r="LC116" s="44"/>
      <c r="LD116" s="44"/>
      <c r="LE116" s="44"/>
      <c r="LF116" s="44"/>
      <c r="LG116" s="44"/>
      <c r="LH116" s="44"/>
      <c r="LI116" s="44"/>
      <c r="LJ116" s="44"/>
      <c r="LK116" s="44"/>
      <c r="LL116" s="44"/>
      <c r="LM116" s="44"/>
      <c r="LN116" s="44"/>
      <c r="LO116" s="44"/>
      <c r="LP116" s="44"/>
      <c r="LQ116" s="44"/>
      <c r="LR116" s="44"/>
      <c r="LS116" s="44"/>
      <c r="LT116" s="44"/>
      <c r="LU116" s="44"/>
      <c r="LV116" s="44"/>
      <c r="LW116" s="44"/>
      <c r="LX116" s="44"/>
      <c r="LY116" s="44"/>
      <c r="LZ116" s="44"/>
      <c r="MA116" s="44"/>
      <c r="MB116" s="44"/>
      <c r="MC116" s="44"/>
      <c r="MD116" s="44"/>
      <c r="ME116" s="44"/>
      <c r="MF116" s="44"/>
      <c r="MG116" s="44"/>
      <c r="MH116" s="44"/>
      <c r="MI116" s="44"/>
      <c r="MJ116" s="44"/>
      <c r="MK116" s="44"/>
      <c r="ML116" s="44"/>
      <c r="MM116" s="44"/>
      <c r="MN116" s="44"/>
      <c r="MO116" s="44"/>
      <c r="MP116" s="44"/>
      <c r="MQ116" s="44"/>
      <c r="MR116" s="44"/>
      <c r="MS116" s="44"/>
      <c r="MT116" s="44"/>
      <c r="MU116" s="44"/>
      <c r="MV116" s="44"/>
      <c r="MW116" s="44"/>
      <c r="MX116" s="44"/>
      <c r="MY116" s="44"/>
      <c r="MZ116" s="44"/>
      <c r="NA116" s="44"/>
      <c r="NB116" s="44"/>
      <c r="NC116" s="44"/>
      <c r="ND116" s="44"/>
      <c r="NE116" s="44"/>
      <c r="NF116" s="44"/>
      <c r="NG116" s="44"/>
      <c r="NH116" s="44"/>
      <c r="NI116" s="44"/>
      <c r="NJ116" s="44"/>
      <c r="NK116" s="44"/>
      <c r="NL116" s="44"/>
      <c r="NM116" s="44"/>
      <c r="NN116" s="44"/>
      <c r="NO116" s="44"/>
      <c r="NP116" s="44"/>
      <c r="NQ116" s="44"/>
      <c r="NR116" s="44"/>
      <c r="NS116" s="44"/>
      <c r="NT116" s="44"/>
      <c r="NU116" s="44"/>
      <c r="NV116" s="44"/>
      <c r="NW116" s="44"/>
      <c r="NX116" s="44"/>
      <c r="NY116" s="44"/>
      <c r="NZ116" s="44"/>
      <c r="OA116" s="44"/>
      <c r="OB116" s="44"/>
      <c r="OC116" s="44"/>
      <c r="OD116" s="44"/>
      <c r="OE116" s="44"/>
      <c r="OF116" s="44"/>
      <c r="OG116" s="44"/>
      <c r="OH116" s="44"/>
      <c r="OI116" s="44"/>
      <c r="OJ116" s="44"/>
      <c r="OK116" s="44"/>
      <c r="OL116" s="44"/>
      <c r="OM116" s="44"/>
      <c r="ON116" s="44"/>
      <c r="OO116" s="44"/>
      <c r="OP116" s="44"/>
      <c r="OQ116" s="44"/>
      <c r="OR116" s="44"/>
      <c r="OS116" s="44"/>
      <c r="OT116" s="44"/>
      <c r="OU116" s="44"/>
      <c r="OV116" s="44"/>
      <c r="OW116" s="44"/>
      <c r="OX116" s="44"/>
      <c r="OY116" s="44"/>
      <c r="OZ116" s="44"/>
      <c r="PA116" s="44"/>
      <c r="PB116" s="44"/>
      <c r="PC116" s="44"/>
      <c r="PD116" s="44"/>
      <c r="PE116" s="44"/>
      <c r="PF116" s="44"/>
      <c r="PG116" s="44"/>
      <c r="PH116" s="44"/>
      <c r="PI116" s="44"/>
      <c r="PJ116" s="44"/>
      <c r="PK116" s="44"/>
      <c r="PL116" s="44"/>
      <c r="PM116" s="44"/>
      <c r="PN116" s="44"/>
      <c r="PO116" s="44"/>
      <c r="PP116" s="44"/>
      <c r="PQ116" s="44"/>
      <c r="PR116" s="44"/>
      <c r="PS116" s="44"/>
      <c r="PT116" s="44"/>
      <c r="PU116" s="44"/>
      <c r="PV116" s="44"/>
      <c r="PW116" s="44"/>
      <c r="PX116" s="44"/>
      <c r="PY116" s="44"/>
      <c r="PZ116" s="44"/>
      <c r="QA116" s="44"/>
      <c r="QB116" s="44"/>
      <c r="QC116" s="44"/>
      <c r="QD116" s="44"/>
      <c r="QE116" s="44"/>
      <c r="QF116" s="44"/>
      <c r="QG116" s="44"/>
      <c r="QH116" s="44"/>
      <c r="QI116" s="44"/>
      <c r="QJ116" s="44"/>
      <c r="QK116" s="44"/>
      <c r="QL116" s="44"/>
      <c r="QM116" s="44"/>
      <c r="QN116" s="44"/>
      <c r="QO116" s="44"/>
      <c r="QP116" s="44"/>
      <c r="QQ116" s="44"/>
      <c r="QR116" s="44"/>
      <c r="QS116" s="44"/>
      <c r="QT116" s="44"/>
      <c r="QU116" s="44"/>
      <c r="QV116" s="44"/>
      <c r="QW116" s="44"/>
      <c r="QX116" s="44"/>
      <c r="QY116" s="44"/>
      <c r="QZ116" s="44"/>
      <c r="RA116" s="44"/>
      <c r="RB116" s="44"/>
      <c r="RC116" s="44"/>
      <c r="RD116" s="44"/>
      <c r="RE116" s="44"/>
      <c r="RF116" s="44"/>
      <c r="RG116" s="44"/>
      <c r="RH116" s="44"/>
    </row>
    <row r="117" customFormat="false" ht="15.75" hidden="false" customHeight="true" outlineLevel="0" collapsed="false">
      <c r="A117" s="44"/>
      <c r="B117" s="320" t="s">
        <v>301</v>
      </c>
      <c r="C117" s="44"/>
      <c r="D117" s="215"/>
      <c r="E117" s="215"/>
      <c r="F117" s="215"/>
      <c r="G117" s="215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  <c r="KR117" s="44"/>
      <c r="KS117" s="44"/>
      <c r="KT117" s="44"/>
      <c r="KU117" s="44"/>
      <c r="KV117" s="44"/>
      <c r="KW117" s="44"/>
      <c r="KX117" s="44"/>
      <c r="KY117" s="44"/>
      <c r="KZ117" s="44"/>
      <c r="LA117" s="44"/>
      <c r="LB117" s="44"/>
      <c r="LC117" s="44"/>
      <c r="LD117" s="44"/>
      <c r="LE117" s="44"/>
      <c r="LF117" s="44"/>
      <c r="LG117" s="44"/>
      <c r="LH117" s="44"/>
      <c r="LI117" s="44"/>
      <c r="LJ117" s="44"/>
      <c r="LK117" s="44"/>
      <c r="LL117" s="44"/>
      <c r="LM117" s="44"/>
      <c r="LN117" s="44"/>
      <c r="LO117" s="44"/>
      <c r="LP117" s="44"/>
      <c r="LQ117" s="44"/>
      <c r="LR117" s="44"/>
      <c r="LS117" s="44"/>
      <c r="LT117" s="44"/>
      <c r="LU117" s="44"/>
      <c r="LV117" s="44"/>
      <c r="LW117" s="44"/>
      <c r="LX117" s="44"/>
      <c r="LY117" s="44"/>
      <c r="LZ117" s="44"/>
      <c r="MA117" s="44"/>
      <c r="MB117" s="44"/>
      <c r="MC117" s="44"/>
      <c r="MD117" s="44"/>
      <c r="ME117" s="44"/>
      <c r="MF117" s="44"/>
      <c r="MG117" s="44"/>
      <c r="MH117" s="44"/>
      <c r="MI117" s="44"/>
      <c r="MJ117" s="44"/>
      <c r="MK117" s="44"/>
      <c r="ML117" s="44"/>
      <c r="MM117" s="44"/>
      <c r="MN117" s="44"/>
      <c r="MO117" s="44"/>
      <c r="MP117" s="44"/>
      <c r="MQ117" s="44"/>
      <c r="MR117" s="44"/>
      <c r="MS117" s="44"/>
      <c r="MT117" s="44"/>
      <c r="MU117" s="44"/>
      <c r="MV117" s="44"/>
      <c r="MW117" s="44"/>
      <c r="MX117" s="44"/>
      <c r="MY117" s="44"/>
      <c r="MZ117" s="44"/>
      <c r="NA117" s="44"/>
      <c r="NB117" s="44"/>
      <c r="NC117" s="44"/>
      <c r="ND117" s="44"/>
      <c r="NE117" s="44"/>
      <c r="NF117" s="44"/>
      <c r="NG117" s="44"/>
      <c r="NH117" s="44"/>
      <c r="NI117" s="44"/>
      <c r="NJ117" s="44"/>
      <c r="NK117" s="44"/>
      <c r="NL117" s="44"/>
      <c r="NM117" s="44"/>
      <c r="NN117" s="44"/>
      <c r="NO117" s="44"/>
      <c r="NP117" s="44"/>
      <c r="NQ117" s="44"/>
      <c r="NR117" s="44"/>
      <c r="NS117" s="44"/>
      <c r="NT117" s="44"/>
      <c r="NU117" s="44"/>
      <c r="NV117" s="44"/>
      <c r="NW117" s="44"/>
      <c r="NX117" s="44"/>
      <c r="NY117" s="44"/>
      <c r="NZ117" s="44"/>
      <c r="OA117" s="44"/>
      <c r="OB117" s="44"/>
      <c r="OC117" s="44"/>
      <c r="OD117" s="44"/>
      <c r="OE117" s="44"/>
      <c r="OF117" s="44"/>
      <c r="OG117" s="44"/>
      <c r="OH117" s="44"/>
      <c r="OI117" s="44"/>
      <c r="OJ117" s="44"/>
      <c r="OK117" s="44"/>
      <c r="OL117" s="44"/>
      <c r="OM117" s="44"/>
      <c r="ON117" s="44"/>
      <c r="OO117" s="44"/>
      <c r="OP117" s="44"/>
      <c r="OQ117" s="44"/>
      <c r="OR117" s="44"/>
      <c r="OS117" s="44"/>
      <c r="OT117" s="44"/>
      <c r="OU117" s="44"/>
      <c r="OV117" s="44"/>
      <c r="OW117" s="44"/>
      <c r="OX117" s="44"/>
      <c r="OY117" s="44"/>
      <c r="OZ117" s="44"/>
      <c r="PA117" s="44"/>
      <c r="PB117" s="44"/>
      <c r="PC117" s="44"/>
      <c r="PD117" s="44"/>
      <c r="PE117" s="44"/>
      <c r="PF117" s="44"/>
      <c r="PG117" s="44"/>
      <c r="PH117" s="44"/>
      <c r="PI117" s="44"/>
      <c r="PJ117" s="44"/>
      <c r="PK117" s="44"/>
      <c r="PL117" s="44"/>
      <c r="PM117" s="44"/>
      <c r="PN117" s="44"/>
      <c r="PO117" s="44"/>
      <c r="PP117" s="44"/>
      <c r="PQ117" s="44"/>
      <c r="PR117" s="44"/>
      <c r="PS117" s="44"/>
      <c r="PT117" s="44"/>
      <c r="PU117" s="44"/>
      <c r="PV117" s="44"/>
      <c r="PW117" s="44"/>
      <c r="PX117" s="44"/>
      <c r="PY117" s="44"/>
      <c r="PZ117" s="44"/>
      <c r="QA117" s="44"/>
      <c r="QB117" s="44"/>
      <c r="QC117" s="44"/>
      <c r="QD117" s="44"/>
      <c r="QE117" s="44"/>
      <c r="QF117" s="44"/>
      <c r="QG117" s="44"/>
      <c r="QH117" s="44"/>
      <c r="QI117" s="44"/>
      <c r="QJ117" s="44"/>
      <c r="QK117" s="44"/>
      <c r="QL117" s="44"/>
      <c r="QM117" s="44"/>
      <c r="QN117" s="44"/>
      <c r="QO117" s="44"/>
      <c r="QP117" s="44"/>
      <c r="QQ117" s="44"/>
      <c r="QR117" s="44"/>
      <c r="QS117" s="44"/>
      <c r="QT117" s="44"/>
      <c r="QU117" s="44"/>
      <c r="QV117" s="44"/>
      <c r="QW117" s="44"/>
      <c r="QX117" s="44"/>
      <c r="QY117" s="44"/>
      <c r="QZ117" s="44"/>
      <c r="RA117" s="44"/>
      <c r="RB117" s="44"/>
      <c r="RC117" s="44"/>
      <c r="RD117" s="44"/>
      <c r="RE117" s="44"/>
      <c r="RF117" s="44"/>
      <c r="RG117" s="44"/>
      <c r="RH117" s="44"/>
    </row>
    <row r="118" customFormat="false" ht="15.75" hidden="false" customHeight="true" outlineLevel="0" collapsed="false">
      <c r="A118" s="44"/>
      <c r="B118" s="321" t="s">
        <v>278</v>
      </c>
      <c r="C118" s="44"/>
      <c r="D118" s="215"/>
      <c r="E118" s="215"/>
      <c r="F118" s="215"/>
      <c r="G118" s="215"/>
      <c r="H118" s="221"/>
      <c r="I118" s="221" t="n">
        <v>0</v>
      </c>
      <c r="J118" s="221" t="n">
        <v>0</v>
      </c>
      <c r="K118" s="221" t="n">
        <v>0</v>
      </c>
      <c r="L118" s="332" t="n">
        <f aca="false">110+7.59</f>
        <v>117.59</v>
      </c>
      <c r="M118" s="332" t="n">
        <f aca="false">L118</f>
        <v>117.59</v>
      </c>
      <c r="N118" s="332" t="n">
        <f aca="false">M118</f>
        <v>117.59</v>
      </c>
      <c r="O118" s="332" t="n">
        <f aca="false">N118</f>
        <v>117.59</v>
      </c>
      <c r="P118" s="332" t="n">
        <f aca="false">O118</f>
        <v>117.59</v>
      </c>
      <c r="Q118" s="332" t="n">
        <f aca="false">P118</f>
        <v>117.59</v>
      </c>
      <c r="R118" s="332" t="n">
        <f aca="false">Q118</f>
        <v>117.59</v>
      </c>
      <c r="S118" s="332" t="n">
        <f aca="false">R118</f>
        <v>117.59</v>
      </c>
      <c r="T118" s="332" t="n">
        <f aca="false">S118</f>
        <v>117.59</v>
      </c>
      <c r="U118" s="332" t="n">
        <f aca="false">T118</f>
        <v>117.59</v>
      </c>
      <c r="V118" s="332" t="n">
        <f aca="false">U118</f>
        <v>117.59</v>
      </c>
      <c r="W118" s="332" t="n">
        <f aca="false">V118</f>
        <v>117.59</v>
      </c>
      <c r="X118" s="332" t="n">
        <f aca="false">W118</f>
        <v>117.59</v>
      </c>
      <c r="Y118" s="332" t="n">
        <f aca="false">X118</f>
        <v>117.59</v>
      </c>
      <c r="Z118" s="332" t="n">
        <f aca="false">Y118</f>
        <v>117.59</v>
      </c>
      <c r="AA118" s="332" t="n">
        <f aca="false">Z118</f>
        <v>117.59</v>
      </c>
      <c r="AB118" s="332" t="n">
        <f aca="false">AA118</f>
        <v>117.59</v>
      </c>
      <c r="AC118" s="332" t="n">
        <f aca="false">AB118</f>
        <v>117.59</v>
      </c>
      <c r="AD118" s="332" t="n">
        <f aca="false">AC118</f>
        <v>117.59</v>
      </c>
      <c r="AE118" s="332" t="n">
        <f aca="false">AD118</f>
        <v>117.59</v>
      </c>
      <c r="AF118" s="332" t="n">
        <f aca="false">AE118</f>
        <v>117.59</v>
      </c>
      <c r="AG118" s="332" t="n">
        <f aca="false">AF118</f>
        <v>117.59</v>
      </c>
      <c r="AH118" s="332" t="n">
        <f aca="false">AG118</f>
        <v>117.59</v>
      </c>
      <c r="AI118" s="332" t="n">
        <f aca="false">AH118</f>
        <v>117.59</v>
      </c>
      <c r="AJ118" s="332" t="n">
        <f aca="false">AI118</f>
        <v>117.59</v>
      </c>
      <c r="AK118" s="332" t="n">
        <f aca="false">AJ118</f>
        <v>117.59</v>
      </c>
      <c r="AL118" s="332" t="n">
        <f aca="false">AK118</f>
        <v>117.59</v>
      </c>
      <c r="AM118" s="332" t="n">
        <f aca="false">AL118</f>
        <v>117.59</v>
      </c>
      <c r="AN118" s="332" t="n">
        <f aca="false">AM118</f>
        <v>117.59</v>
      </c>
      <c r="AO118" s="332" t="n">
        <f aca="false">AN118</f>
        <v>117.59</v>
      </c>
      <c r="AP118" s="332" t="n">
        <f aca="false">AO118</f>
        <v>117.59</v>
      </c>
      <c r="AQ118" s="332" t="n">
        <f aca="false">AP118</f>
        <v>117.59</v>
      </c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44"/>
      <c r="JF118" s="44"/>
      <c r="JG118" s="44"/>
      <c r="JH118" s="44"/>
      <c r="JI118" s="44"/>
      <c r="JJ118" s="44"/>
      <c r="JK118" s="44"/>
      <c r="JL118" s="44"/>
      <c r="JM118" s="44"/>
      <c r="JN118" s="44"/>
      <c r="JO118" s="44"/>
      <c r="JP118" s="44"/>
      <c r="JQ118" s="44"/>
      <c r="JR118" s="44"/>
      <c r="JS118" s="44"/>
      <c r="JT118" s="44"/>
      <c r="JU118" s="44"/>
      <c r="JV118" s="44"/>
      <c r="JW118" s="44"/>
      <c r="JX118" s="44"/>
      <c r="JY118" s="44"/>
      <c r="JZ118" s="44"/>
      <c r="KA118" s="44"/>
      <c r="KB118" s="44"/>
      <c r="KC118" s="44"/>
      <c r="KD118" s="44"/>
      <c r="KE118" s="44"/>
      <c r="KF118" s="44"/>
      <c r="KG118" s="44"/>
      <c r="KH118" s="44"/>
      <c r="KI118" s="44"/>
      <c r="KJ118" s="44"/>
      <c r="KK118" s="44"/>
      <c r="KL118" s="44"/>
      <c r="KM118" s="44"/>
      <c r="KN118" s="44"/>
      <c r="KO118" s="44"/>
      <c r="KP118" s="44"/>
      <c r="KQ118" s="44"/>
      <c r="KR118" s="44"/>
      <c r="KS118" s="44"/>
      <c r="KT118" s="44"/>
      <c r="KU118" s="44"/>
      <c r="KV118" s="44"/>
      <c r="KW118" s="44"/>
      <c r="KX118" s="44"/>
      <c r="KY118" s="44"/>
      <c r="KZ118" s="44"/>
      <c r="LA118" s="44"/>
      <c r="LB118" s="44"/>
      <c r="LC118" s="44"/>
      <c r="LD118" s="44"/>
      <c r="LE118" s="44"/>
      <c r="LF118" s="44"/>
      <c r="LG118" s="44"/>
      <c r="LH118" s="44"/>
      <c r="LI118" s="44"/>
      <c r="LJ118" s="44"/>
      <c r="LK118" s="44"/>
      <c r="LL118" s="44"/>
      <c r="LM118" s="44"/>
      <c r="LN118" s="44"/>
      <c r="LO118" s="44"/>
      <c r="LP118" s="44"/>
      <c r="LQ118" s="44"/>
      <c r="LR118" s="44"/>
      <c r="LS118" s="44"/>
      <c r="LT118" s="44"/>
      <c r="LU118" s="44"/>
      <c r="LV118" s="44"/>
      <c r="LW118" s="44"/>
      <c r="LX118" s="44"/>
      <c r="LY118" s="44"/>
      <c r="LZ118" s="44"/>
      <c r="MA118" s="44"/>
      <c r="MB118" s="44"/>
      <c r="MC118" s="44"/>
      <c r="MD118" s="44"/>
      <c r="ME118" s="44"/>
      <c r="MF118" s="44"/>
      <c r="MG118" s="44"/>
      <c r="MH118" s="44"/>
      <c r="MI118" s="44"/>
      <c r="MJ118" s="44"/>
      <c r="MK118" s="44"/>
      <c r="ML118" s="44"/>
      <c r="MM118" s="44"/>
      <c r="MN118" s="44"/>
      <c r="MO118" s="44"/>
      <c r="MP118" s="44"/>
      <c r="MQ118" s="44"/>
      <c r="MR118" s="44"/>
      <c r="MS118" s="44"/>
      <c r="MT118" s="44"/>
      <c r="MU118" s="44"/>
      <c r="MV118" s="44"/>
      <c r="MW118" s="44"/>
      <c r="MX118" s="44"/>
      <c r="MY118" s="44"/>
      <c r="MZ118" s="44"/>
      <c r="NA118" s="44"/>
      <c r="NB118" s="44"/>
      <c r="NC118" s="44"/>
      <c r="ND118" s="44"/>
      <c r="NE118" s="44"/>
      <c r="NF118" s="44"/>
      <c r="NG118" s="44"/>
      <c r="NH118" s="44"/>
      <c r="NI118" s="44"/>
      <c r="NJ118" s="44"/>
      <c r="NK118" s="44"/>
      <c r="NL118" s="44"/>
      <c r="NM118" s="44"/>
      <c r="NN118" s="44"/>
      <c r="NO118" s="44"/>
      <c r="NP118" s="44"/>
      <c r="NQ118" s="44"/>
      <c r="NR118" s="44"/>
      <c r="NS118" s="44"/>
      <c r="NT118" s="44"/>
      <c r="NU118" s="44"/>
      <c r="NV118" s="44"/>
      <c r="NW118" s="44"/>
      <c r="NX118" s="44"/>
      <c r="NY118" s="44"/>
      <c r="NZ118" s="44"/>
      <c r="OA118" s="44"/>
      <c r="OB118" s="44"/>
      <c r="OC118" s="44"/>
      <c r="OD118" s="44"/>
      <c r="OE118" s="44"/>
      <c r="OF118" s="44"/>
      <c r="OG118" s="44"/>
      <c r="OH118" s="44"/>
      <c r="OI118" s="44"/>
      <c r="OJ118" s="44"/>
      <c r="OK118" s="44"/>
      <c r="OL118" s="44"/>
      <c r="OM118" s="44"/>
      <c r="ON118" s="44"/>
      <c r="OO118" s="44"/>
      <c r="OP118" s="44"/>
      <c r="OQ118" s="44"/>
      <c r="OR118" s="44"/>
      <c r="OS118" s="44"/>
      <c r="OT118" s="44"/>
      <c r="OU118" s="44"/>
      <c r="OV118" s="44"/>
      <c r="OW118" s="44"/>
      <c r="OX118" s="44"/>
      <c r="OY118" s="44"/>
      <c r="OZ118" s="44"/>
      <c r="PA118" s="44"/>
      <c r="PB118" s="44"/>
      <c r="PC118" s="44"/>
      <c r="PD118" s="44"/>
      <c r="PE118" s="44"/>
      <c r="PF118" s="44"/>
      <c r="PG118" s="44"/>
      <c r="PH118" s="44"/>
      <c r="PI118" s="44"/>
      <c r="PJ118" s="44"/>
      <c r="PK118" s="44"/>
      <c r="PL118" s="44"/>
      <c r="PM118" s="44"/>
      <c r="PN118" s="44"/>
      <c r="PO118" s="44"/>
      <c r="PP118" s="44"/>
      <c r="PQ118" s="44"/>
      <c r="PR118" s="44"/>
      <c r="PS118" s="44"/>
      <c r="PT118" s="44"/>
      <c r="PU118" s="44"/>
      <c r="PV118" s="44"/>
      <c r="PW118" s="44"/>
      <c r="PX118" s="44"/>
      <c r="PY118" s="44"/>
      <c r="PZ118" s="44"/>
      <c r="QA118" s="44"/>
      <c r="QB118" s="44"/>
      <c r="QC118" s="44"/>
      <c r="QD118" s="44"/>
      <c r="QE118" s="44"/>
      <c r="QF118" s="44"/>
      <c r="QG118" s="44"/>
      <c r="QH118" s="44"/>
      <c r="QI118" s="44"/>
      <c r="QJ118" s="44"/>
      <c r="QK118" s="44"/>
      <c r="QL118" s="44"/>
      <c r="QM118" s="44"/>
      <c r="QN118" s="44"/>
      <c r="QO118" s="44"/>
      <c r="QP118" s="44"/>
      <c r="QQ118" s="44"/>
      <c r="QR118" s="44"/>
      <c r="QS118" s="44"/>
      <c r="QT118" s="44"/>
      <c r="QU118" s="44"/>
      <c r="QV118" s="44"/>
      <c r="QW118" s="44"/>
      <c r="QX118" s="44"/>
      <c r="QY118" s="44"/>
      <c r="QZ118" s="44"/>
      <c r="RA118" s="44"/>
      <c r="RB118" s="44"/>
      <c r="RC118" s="44"/>
      <c r="RD118" s="44"/>
      <c r="RE118" s="44"/>
      <c r="RF118" s="44"/>
      <c r="RG118" s="44"/>
      <c r="RH118" s="44"/>
    </row>
    <row r="119" customFormat="false" ht="15.75" hidden="false" customHeight="true" outlineLevel="0" collapsed="false">
      <c r="A119" s="44"/>
      <c r="B119" s="321" t="s">
        <v>279</v>
      </c>
      <c r="C119" s="44"/>
      <c r="D119" s="215" t="n">
        <f aca="false">SUM(H119:AQ119)</f>
        <v>6005556.48</v>
      </c>
      <c r="E119" s="215"/>
      <c r="F119" s="215"/>
      <c r="G119" s="215"/>
      <c r="H119" s="64" t="n">
        <f aca="false">+H120*H118</f>
        <v>0</v>
      </c>
      <c r="I119" s="64" t="n">
        <f aca="false">+I120*I118</f>
        <v>0</v>
      </c>
      <c r="J119" s="64" t="n">
        <f aca="false">+J120*J118</f>
        <v>0</v>
      </c>
      <c r="K119" s="64" t="n">
        <f aca="false">+K120*K118</f>
        <v>0</v>
      </c>
      <c r="L119" s="64" t="n">
        <f aca="false">+L120*L118*95%</f>
        <v>187673.64</v>
      </c>
      <c r="M119" s="64" t="n">
        <f aca="false">+M120*M118*95%</f>
        <v>187673.64</v>
      </c>
      <c r="N119" s="64" t="n">
        <f aca="false">+N120*N118*95%</f>
        <v>187673.64</v>
      </c>
      <c r="O119" s="64" t="n">
        <f aca="false">+O120*O118*95%</f>
        <v>187673.64</v>
      </c>
      <c r="P119" s="64" t="n">
        <f aca="false">+P120*P118*95%</f>
        <v>187673.64</v>
      </c>
      <c r="Q119" s="64" t="n">
        <f aca="false">+Q120*Q118*95%</f>
        <v>187673.64</v>
      </c>
      <c r="R119" s="64" t="n">
        <f aca="false">+R120*R118*95%</f>
        <v>187673.64</v>
      </c>
      <c r="S119" s="64" t="n">
        <f aca="false">+S120*S118*95%</f>
        <v>187673.64</v>
      </c>
      <c r="T119" s="64" t="n">
        <f aca="false">+T120*T118*95%</f>
        <v>187673.64</v>
      </c>
      <c r="U119" s="64" t="n">
        <f aca="false">+U120*U118*95%</f>
        <v>187673.64</v>
      </c>
      <c r="V119" s="64" t="n">
        <f aca="false">+V120*V118*95%</f>
        <v>187673.64</v>
      </c>
      <c r="W119" s="64" t="n">
        <f aca="false">+W120*W118*95%</f>
        <v>187673.64</v>
      </c>
      <c r="X119" s="64" t="n">
        <f aca="false">+X120*X118*95%</f>
        <v>187673.64</v>
      </c>
      <c r="Y119" s="64" t="n">
        <f aca="false">+Y120*Y118*95%</f>
        <v>187673.64</v>
      </c>
      <c r="Z119" s="64" t="n">
        <f aca="false">+Z120*Z118*95%</f>
        <v>187673.64</v>
      </c>
      <c r="AA119" s="64" t="n">
        <f aca="false">+AA120*AA118*95%</f>
        <v>187673.64</v>
      </c>
      <c r="AB119" s="64" t="n">
        <f aca="false">+AB120*AB118*95%</f>
        <v>187673.64</v>
      </c>
      <c r="AC119" s="64" t="n">
        <f aca="false">+AC120*AC118*95%</f>
        <v>187673.64</v>
      </c>
      <c r="AD119" s="64" t="n">
        <f aca="false">+AD120*AD118*95%</f>
        <v>187673.64</v>
      </c>
      <c r="AE119" s="64" t="n">
        <f aca="false">+AE120*AE118*95%</f>
        <v>187673.64</v>
      </c>
      <c r="AF119" s="64" t="n">
        <f aca="false">+AF120*AF118*95%</f>
        <v>187673.64</v>
      </c>
      <c r="AG119" s="64" t="n">
        <f aca="false">+AG120*AG118*95%</f>
        <v>187673.64</v>
      </c>
      <c r="AH119" s="64" t="n">
        <f aca="false">+AH120*AH118*95%</f>
        <v>187673.64</v>
      </c>
      <c r="AI119" s="64" t="n">
        <f aca="false">+AI120*AI118*95%</f>
        <v>187673.64</v>
      </c>
      <c r="AJ119" s="64" t="n">
        <f aca="false">+AJ120*AJ118*95%</f>
        <v>187673.64</v>
      </c>
      <c r="AK119" s="64" t="n">
        <f aca="false">+AK120*AK118*95%</f>
        <v>187673.64</v>
      </c>
      <c r="AL119" s="64" t="n">
        <f aca="false">+AL120*AL118*95%</f>
        <v>187673.64</v>
      </c>
      <c r="AM119" s="64" t="n">
        <f aca="false">+AM120*AM118*95%</f>
        <v>187673.64</v>
      </c>
      <c r="AN119" s="64" t="n">
        <f aca="false">+AN120*AN118*95%</f>
        <v>187673.64</v>
      </c>
      <c r="AO119" s="64" t="n">
        <f aca="false">+AO120*AO118*95%</f>
        <v>187673.64</v>
      </c>
      <c r="AP119" s="64" t="n">
        <f aca="false">+AP120*AP118*95%</f>
        <v>187673.64</v>
      </c>
      <c r="AQ119" s="64" t="n">
        <f aca="false">+AQ120*AQ118*95%</f>
        <v>187673.64</v>
      </c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4"/>
      <c r="LE119" s="44"/>
      <c r="LF119" s="44"/>
      <c r="LG119" s="44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4"/>
      <c r="LS119" s="44"/>
      <c r="LT119" s="44"/>
      <c r="LU119" s="44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4"/>
      <c r="MG119" s="44"/>
      <c r="MH119" s="44"/>
      <c r="MI119" s="44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4"/>
      <c r="MU119" s="44"/>
      <c r="MV119" s="44"/>
      <c r="MW119" s="44"/>
      <c r="MX119" s="44"/>
      <c r="MY119" s="44"/>
      <c r="MZ119" s="44"/>
      <c r="NA119" s="44"/>
      <c r="NB119" s="44"/>
      <c r="NC119" s="44"/>
      <c r="ND119" s="44"/>
      <c r="NE119" s="44"/>
      <c r="NF119" s="44"/>
      <c r="NG119" s="44"/>
      <c r="NH119" s="44"/>
      <c r="NI119" s="44"/>
      <c r="NJ119" s="44"/>
      <c r="NK119" s="44"/>
      <c r="NL119" s="44"/>
      <c r="NM119" s="44"/>
      <c r="NN119" s="44"/>
      <c r="NO119" s="44"/>
      <c r="NP119" s="44"/>
      <c r="NQ119" s="44"/>
      <c r="NR119" s="44"/>
      <c r="NS119" s="44"/>
      <c r="NT119" s="44"/>
      <c r="NU119" s="44"/>
      <c r="NV119" s="44"/>
      <c r="NW119" s="44"/>
      <c r="NX119" s="44"/>
      <c r="NY119" s="44"/>
      <c r="NZ119" s="44"/>
      <c r="OA119" s="44"/>
      <c r="OB119" s="44"/>
      <c r="OC119" s="44"/>
      <c r="OD119" s="44"/>
      <c r="OE119" s="44"/>
      <c r="OF119" s="44"/>
      <c r="OG119" s="44"/>
      <c r="OH119" s="44"/>
      <c r="OI119" s="44"/>
      <c r="OJ119" s="44"/>
      <c r="OK119" s="44"/>
      <c r="OL119" s="44"/>
      <c r="OM119" s="44"/>
      <c r="ON119" s="44"/>
      <c r="OO119" s="44"/>
      <c r="OP119" s="44"/>
      <c r="OQ119" s="44"/>
      <c r="OR119" s="44"/>
      <c r="OS119" s="44"/>
      <c r="OT119" s="44"/>
      <c r="OU119" s="44"/>
      <c r="OV119" s="44"/>
      <c r="OW119" s="44"/>
      <c r="OX119" s="44"/>
      <c r="OY119" s="44"/>
      <c r="OZ119" s="44"/>
      <c r="PA119" s="44"/>
      <c r="PB119" s="44"/>
      <c r="PC119" s="44"/>
      <c r="PD119" s="44"/>
      <c r="PE119" s="44"/>
      <c r="PF119" s="44"/>
      <c r="PG119" s="44"/>
      <c r="PH119" s="44"/>
      <c r="PI119" s="44"/>
      <c r="PJ119" s="44"/>
      <c r="PK119" s="44"/>
      <c r="PL119" s="44"/>
      <c r="PM119" s="44"/>
      <c r="PN119" s="44"/>
      <c r="PO119" s="44"/>
      <c r="PP119" s="44"/>
      <c r="PQ119" s="44"/>
      <c r="PR119" s="44"/>
      <c r="PS119" s="44"/>
      <c r="PT119" s="44"/>
      <c r="PU119" s="44"/>
      <c r="PV119" s="44"/>
      <c r="PW119" s="44"/>
      <c r="PX119" s="44"/>
      <c r="PY119" s="44"/>
      <c r="PZ119" s="44"/>
      <c r="QA119" s="44"/>
      <c r="QB119" s="44"/>
      <c r="QC119" s="44"/>
      <c r="QD119" s="44"/>
      <c r="QE119" s="44"/>
      <c r="QF119" s="44"/>
      <c r="QG119" s="44"/>
      <c r="QH119" s="44"/>
      <c r="QI119" s="44"/>
      <c r="QJ119" s="44"/>
      <c r="QK119" s="44"/>
      <c r="QL119" s="44"/>
      <c r="QM119" s="44"/>
      <c r="QN119" s="44"/>
      <c r="QO119" s="44"/>
      <c r="QP119" s="44"/>
      <c r="QQ119" s="44"/>
      <c r="QR119" s="44"/>
      <c r="QS119" s="44"/>
      <c r="QT119" s="44"/>
      <c r="QU119" s="44"/>
      <c r="QV119" s="44"/>
      <c r="QW119" s="44"/>
      <c r="QX119" s="44"/>
      <c r="QY119" s="44"/>
      <c r="QZ119" s="44"/>
      <c r="RA119" s="44"/>
      <c r="RB119" s="44"/>
      <c r="RC119" s="44"/>
      <c r="RD119" s="44"/>
      <c r="RE119" s="44"/>
      <c r="RF119" s="44"/>
      <c r="RG119" s="44"/>
      <c r="RH119" s="44"/>
    </row>
    <row r="120" customFormat="false" ht="15.75" hidden="false" customHeight="true" outlineLevel="0" collapsed="false">
      <c r="A120" s="44"/>
      <c r="B120" s="321" t="s">
        <v>280</v>
      </c>
      <c r="C120" s="44"/>
      <c r="D120" s="215" t="n">
        <f aca="false">SUM(H120:AQ120)</f>
        <v>53760</v>
      </c>
      <c r="E120" s="215"/>
      <c r="F120" s="215"/>
      <c r="G120" s="215"/>
      <c r="H120" s="221"/>
      <c r="I120" s="221" t="n">
        <v>0</v>
      </c>
      <c r="J120" s="221" t="n">
        <v>0</v>
      </c>
      <c r="K120" s="221" t="n">
        <v>0</v>
      </c>
      <c r="L120" s="221" t="n">
        <v>1680</v>
      </c>
      <c r="M120" s="221" t="n">
        <v>1680</v>
      </c>
      <c r="N120" s="221" t="n">
        <v>1680</v>
      </c>
      <c r="O120" s="221" t="n">
        <v>1680</v>
      </c>
      <c r="P120" s="221" t="n">
        <v>1680</v>
      </c>
      <c r="Q120" s="221" t="n">
        <v>1680</v>
      </c>
      <c r="R120" s="221" t="n">
        <v>1680</v>
      </c>
      <c r="S120" s="221" t="n">
        <v>1680</v>
      </c>
      <c r="T120" s="221" t="n">
        <v>1680</v>
      </c>
      <c r="U120" s="221" t="n">
        <v>1680</v>
      </c>
      <c r="V120" s="221" t="n">
        <v>1680</v>
      </c>
      <c r="W120" s="221" t="n">
        <v>1680</v>
      </c>
      <c r="X120" s="221" t="n">
        <v>1680</v>
      </c>
      <c r="Y120" s="221" t="n">
        <v>1680</v>
      </c>
      <c r="Z120" s="221" t="n">
        <v>1680</v>
      </c>
      <c r="AA120" s="221" t="n">
        <v>1680</v>
      </c>
      <c r="AB120" s="221" t="n">
        <v>1680</v>
      </c>
      <c r="AC120" s="221" t="n">
        <v>1680</v>
      </c>
      <c r="AD120" s="221" t="n">
        <v>1680</v>
      </c>
      <c r="AE120" s="221" t="n">
        <v>1680</v>
      </c>
      <c r="AF120" s="221" t="n">
        <v>1680</v>
      </c>
      <c r="AG120" s="221" t="n">
        <v>1680</v>
      </c>
      <c r="AH120" s="221" t="n">
        <v>1680</v>
      </c>
      <c r="AI120" s="221" t="n">
        <v>1680</v>
      </c>
      <c r="AJ120" s="221" t="n">
        <v>1680</v>
      </c>
      <c r="AK120" s="221" t="n">
        <v>1680</v>
      </c>
      <c r="AL120" s="221" t="n">
        <v>1680</v>
      </c>
      <c r="AM120" s="221" t="n">
        <v>1680</v>
      </c>
      <c r="AN120" s="221" t="n">
        <v>1680</v>
      </c>
      <c r="AO120" s="221" t="n">
        <v>1680</v>
      </c>
      <c r="AP120" s="221" t="n">
        <v>1680</v>
      </c>
      <c r="AQ120" s="221" t="n">
        <v>1680</v>
      </c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  <c r="JT120" s="44"/>
      <c r="JU120" s="44"/>
      <c r="JV120" s="44"/>
      <c r="JW120" s="44"/>
      <c r="JX120" s="44"/>
      <c r="JY120" s="44"/>
      <c r="JZ120" s="44"/>
      <c r="KA120" s="44"/>
      <c r="KB120" s="44"/>
      <c r="KC120" s="44"/>
      <c r="KD120" s="44"/>
      <c r="KE120" s="44"/>
      <c r="KF120" s="44"/>
      <c r="KG120" s="44"/>
      <c r="KH120" s="44"/>
      <c r="KI120" s="44"/>
      <c r="KJ120" s="44"/>
      <c r="KK120" s="44"/>
      <c r="KL120" s="44"/>
      <c r="KM120" s="44"/>
      <c r="KN120" s="44"/>
      <c r="KO120" s="44"/>
      <c r="KP120" s="44"/>
      <c r="KQ120" s="44"/>
      <c r="KR120" s="44"/>
      <c r="KS120" s="44"/>
      <c r="KT120" s="44"/>
      <c r="KU120" s="44"/>
      <c r="KV120" s="44"/>
      <c r="KW120" s="44"/>
      <c r="KX120" s="44"/>
      <c r="KY120" s="44"/>
      <c r="KZ120" s="44"/>
      <c r="LA120" s="44"/>
      <c r="LB120" s="44"/>
      <c r="LC120" s="44"/>
      <c r="LD120" s="44"/>
      <c r="LE120" s="44"/>
      <c r="LF120" s="44"/>
      <c r="LG120" s="44"/>
      <c r="LH120" s="44"/>
      <c r="LI120" s="44"/>
      <c r="LJ120" s="44"/>
      <c r="LK120" s="44"/>
      <c r="LL120" s="44"/>
      <c r="LM120" s="44"/>
      <c r="LN120" s="44"/>
      <c r="LO120" s="44"/>
      <c r="LP120" s="44"/>
      <c r="LQ120" s="44"/>
      <c r="LR120" s="44"/>
      <c r="LS120" s="44"/>
      <c r="LT120" s="44"/>
      <c r="LU120" s="44"/>
      <c r="LV120" s="44"/>
      <c r="LW120" s="44"/>
      <c r="LX120" s="44"/>
      <c r="LY120" s="44"/>
      <c r="LZ120" s="44"/>
      <c r="MA120" s="44"/>
      <c r="MB120" s="44"/>
      <c r="MC120" s="44"/>
      <c r="MD120" s="44"/>
      <c r="ME120" s="44"/>
      <c r="MF120" s="44"/>
      <c r="MG120" s="44"/>
      <c r="MH120" s="44"/>
      <c r="MI120" s="44"/>
      <c r="MJ120" s="44"/>
      <c r="MK120" s="44"/>
      <c r="ML120" s="44"/>
      <c r="MM120" s="44"/>
      <c r="MN120" s="44"/>
      <c r="MO120" s="44"/>
      <c r="MP120" s="44"/>
      <c r="MQ120" s="44"/>
      <c r="MR120" s="44"/>
      <c r="MS120" s="44"/>
      <c r="MT120" s="44"/>
      <c r="MU120" s="44"/>
      <c r="MV120" s="44"/>
      <c r="MW120" s="44"/>
      <c r="MX120" s="44"/>
      <c r="MY120" s="44"/>
      <c r="MZ120" s="44"/>
      <c r="NA120" s="44"/>
      <c r="NB120" s="44"/>
      <c r="NC120" s="44"/>
      <c r="ND120" s="44"/>
      <c r="NE120" s="44"/>
      <c r="NF120" s="44"/>
      <c r="NG120" s="44"/>
      <c r="NH120" s="44"/>
      <c r="NI120" s="44"/>
      <c r="NJ120" s="44"/>
      <c r="NK120" s="44"/>
      <c r="NL120" s="44"/>
      <c r="NM120" s="44"/>
      <c r="NN120" s="44"/>
      <c r="NO120" s="44"/>
      <c r="NP120" s="44"/>
      <c r="NQ120" s="44"/>
      <c r="NR120" s="44"/>
      <c r="NS120" s="44"/>
      <c r="NT120" s="44"/>
      <c r="NU120" s="44"/>
      <c r="NV120" s="44"/>
      <c r="NW120" s="44"/>
      <c r="NX120" s="44"/>
      <c r="NY120" s="44"/>
      <c r="NZ120" s="44"/>
      <c r="OA120" s="44"/>
      <c r="OB120" s="44"/>
      <c r="OC120" s="44"/>
      <c r="OD120" s="44"/>
      <c r="OE120" s="44"/>
      <c r="OF120" s="44"/>
      <c r="OG120" s="44"/>
      <c r="OH120" s="44"/>
      <c r="OI120" s="44"/>
      <c r="OJ120" s="44"/>
      <c r="OK120" s="44"/>
      <c r="OL120" s="44"/>
      <c r="OM120" s="44"/>
      <c r="ON120" s="44"/>
      <c r="OO120" s="44"/>
      <c r="OP120" s="44"/>
      <c r="OQ120" s="44"/>
      <c r="OR120" s="44"/>
      <c r="OS120" s="44"/>
      <c r="OT120" s="44"/>
      <c r="OU120" s="44"/>
      <c r="OV120" s="44"/>
      <c r="OW120" s="44"/>
      <c r="OX120" s="44"/>
      <c r="OY120" s="44"/>
      <c r="OZ120" s="44"/>
      <c r="PA120" s="44"/>
      <c r="PB120" s="44"/>
      <c r="PC120" s="44"/>
      <c r="PD120" s="44"/>
      <c r="PE120" s="44"/>
      <c r="PF120" s="44"/>
      <c r="PG120" s="44"/>
      <c r="PH120" s="44"/>
      <c r="PI120" s="44"/>
      <c r="PJ120" s="44"/>
      <c r="PK120" s="44"/>
      <c r="PL120" s="44"/>
      <c r="PM120" s="44"/>
      <c r="PN120" s="44"/>
      <c r="PO120" s="44"/>
      <c r="PP120" s="44"/>
      <c r="PQ120" s="44"/>
      <c r="PR120" s="44"/>
      <c r="PS120" s="44"/>
      <c r="PT120" s="44"/>
      <c r="PU120" s="44"/>
      <c r="PV120" s="44"/>
      <c r="PW120" s="44"/>
      <c r="PX120" s="44"/>
      <c r="PY120" s="44"/>
      <c r="PZ120" s="44"/>
      <c r="QA120" s="44"/>
      <c r="QB120" s="44"/>
      <c r="QC120" s="44"/>
      <c r="QD120" s="44"/>
      <c r="QE120" s="44"/>
      <c r="QF120" s="44"/>
      <c r="QG120" s="44"/>
      <c r="QH120" s="44"/>
      <c r="QI120" s="44"/>
      <c r="QJ120" s="44"/>
      <c r="QK120" s="44"/>
      <c r="QL120" s="44"/>
      <c r="QM120" s="44"/>
      <c r="QN120" s="44"/>
      <c r="QO120" s="44"/>
      <c r="QP120" s="44"/>
      <c r="QQ120" s="44"/>
      <c r="QR120" s="44"/>
      <c r="QS120" s="44"/>
      <c r="QT120" s="44"/>
      <c r="QU120" s="44"/>
      <c r="QV120" s="44"/>
      <c r="QW120" s="44"/>
      <c r="QX120" s="44"/>
      <c r="QY120" s="44"/>
      <c r="QZ120" s="44"/>
      <c r="RA120" s="44"/>
      <c r="RB120" s="44"/>
      <c r="RC120" s="44"/>
      <c r="RD120" s="44"/>
      <c r="RE120" s="44"/>
      <c r="RF120" s="44"/>
      <c r="RG120" s="44"/>
      <c r="RH120" s="44"/>
    </row>
    <row r="121" customFormat="false" ht="15.75" hidden="false" customHeight="true" outlineLevel="0" collapsed="false">
      <c r="A121" s="44"/>
      <c r="B121" s="323"/>
      <c r="C121" s="324"/>
      <c r="D121" s="325"/>
      <c r="E121" s="325"/>
      <c r="F121" s="325"/>
      <c r="G121" s="325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7"/>
      <c r="AS121" s="327"/>
      <c r="AT121" s="327"/>
      <c r="AU121" s="327"/>
      <c r="AV121" s="327"/>
      <c r="AW121" s="327"/>
      <c r="AX121" s="327"/>
      <c r="AY121" s="327"/>
      <c r="AZ121" s="327"/>
      <c r="BA121" s="327"/>
      <c r="BB121" s="324"/>
      <c r="BC121" s="324"/>
      <c r="BD121" s="324"/>
      <c r="BE121" s="324"/>
      <c r="BF121" s="324"/>
      <c r="BG121" s="324"/>
      <c r="BH121" s="324"/>
      <c r="BI121" s="324"/>
      <c r="BJ121" s="324"/>
      <c r="BK121" s="324"/>
      <c r="BL121" s="324"/>
      <c r="BM121" s="324"/>
      <c r="BN121" s="324"/>
      <c r="BO121" s="324"/>
      <c r="BP121" s="324"/>
      <c r="BQ121" s="324"/>
      <c r="BR121" s="324"/>
      <c r="BS121" s="324"/>
      <c r="BT121" s="324"/>
      <c r="BU121" s="324"/>
      <c r="BV121" s="324"/>
      <c r="BW121" s="324"/>
      <c r="BX121" s="324"/>
      <c r="BY121" s="324"/>
      <c r="BZ121" s="324"/>
      <c r="CA121" s="324"/>
      <c r="CB121" s="324"/>
      <c r="CC121" s="324"/>
      <c r="CD121" s="324"/>
      <c r="CE121" s="324"/>
      <c r="CF121" s="324"/>
      <c r="CG121" s="324"/>
      <c r="CH121" s="324"/>
      <c r="CI121" s="324"/>
      <c r="CJ121" s="324"/>
      <c r="CK121" s="324"/>
      <c r="CL121" s="324"/>
      <c r="CM121" s="324"/>
      <c r="CN121" s="324"/>
      <c r="CO121" s="324"/>
      <c r="CP121" s="324"/>
      <c r="CQ121" s="324"/>
      <c r="CR121" s="324"/>
      <c r="CS121" s="324"/>
      <c r="CT121" s="324"/>
      <c r="CU121" s="324"/>
      <c r="CV121" s="324"/>
      <c r="CW121" s="324"/>
      <c r="CX121" s="324"/>
      <c r="CY121" s="324"/>
      <c r="CZ121" s="324"/>
      <c r="DA121" s="324"/>
      <c r="DB121" s="324"/>
      <c r="DC121" s="324"/>
      <c r="DD121" s="324"/>
      <c r="DE121" s="324"/>
      <c r="DF121" s="324"/>
      <c r="DG121" s="324"/>
      <c r="DH121" s="324"/>
      <c r="DI121" s="324"/>
      <c r="DJ121" s="324"/>
      <c r="DK121" s="324"/>
      <c r="DL121" s="324"/>
      <c r="DM121" s="324"/>
      <c r="DN121" s="324"/>
      <c r="DO121" s="324"/>
      <c r="DP121" s="324"/>
      <c r="DQ121" s="324"/>
      <c r="DR121" s="324"/>
      <c r="DS121" s="324"/>
      <c r="DT121" s="324"/>
      <c r="DU121" s="324"/>
      <c r="DV121" s="324"/>
      <c r="DW121" s="324"/>
      <c r="DX121" s="324"/>
      <c r="DY121" s="324"/>
      <c r="DZ121" s="324"/>
      <c r="EA121" s="324"/>
      <c r="EB121" s="324"/>
      <c r="EC121" s="324"/>
      <c r="ED121" s="324"/>
      <c r="EE121" s="324"/>
      <c r="EF121" s="324"/>
      <c r="EG121" s="324"/>
      <c r="EH121" s="324"/>
      <c r="EI121" s="324"/>
      <c r="EJ121" s="324"/>
      <c r="EK121" s="324"/>
      <c r="EL121" s="324"/>
      <c r="EM121" s="324"/>
      <c r="EN121" s="324"/>
      <c r="EO121" s="324"/>
      <c r="EP121" s="324"/>
      <c r="EQ121" s="324"/>
      <c r="ER121" s="324"/>
      <c r="ES121" s="324"/>
      <c r="ET121" s="324"/>
      <c r="EU121" s="324"/>
      <c r="EV121" s="324"/>
      <c r="EW121" s="324"/>
      <c r="EX121" s="324"/>
      <c r="EY121" s="324"/>
      <c r="EZ121" s="324"/>
      <c r="FA121" s="324"/>
      <c r="FB121" s="324"/>
      <c r="FC121" s="324"/>
      <c r="FD121" s="324"/>
      <c r="FE121" s="324"/>
      <c r="FF121" s="324"/>
      <c r="FG121" s="324"/>
      <c r="FH121" s="324"/>
      <c r="FI121" s="324"/>
      <c r="FJ121" s="324"/>
      <c r="FK121" s="324"/>
      <c r="FL121" s="324"/>
      <c r="FM121" s="324"/>
      <c r="FN121" s="324"/>
      <c r="FO121" s="324"/>
      <c r="FP121" s="324"/>
      <c r="FQ121" s="324"/>
      <c r="FR121" s="324"/>
      <c r="FS121" s="324"/>
      <c r="FT121" s="324"/>
      <c r="FU121" s="324"/>
      <c r="FV121" s="324"/>
      <c r="FW121" s="324"/>
      <c r="FX121" s="324"/>
      <c r="FY121" s="324"/>
      <c r="FZ121" s="324"/>
      <c r="GA121" s="324"/>
      <c r="GB121" s="324"/>
      <c r="GC121" s="324"/>
      <c r="GD121" s="324"/>
      <c r="GE121" s="324"/>
      <c r="GF121" s="324"/>
      <c r="GG121" s="324"/>
      <c r="GH121" s="324"/>
      <c r="GI121" s="324"/>
      <c r="GJ121" s="324"/>
      <c r="GK121" s="324"/>
      <c r="GL121" s="324"/>
      <c r="GM121" s="324"/>
      <c r="GN121" s="324"/>
      <c r="GO121" s="324"/>
      <c r="GP121" s="324"/>
      <c r="GQ121" s="324"/>
      <c r="GR121" s="324"/>
      <c r="GS121" s="324"/>
      <c r="GT121" s="324"/>
      <c r="GU121" s="324"/>
      <c r="GV121" s="324"/>
      <c r="GW121" s="324"/>
      <c r="GX121" s="324"/>
      <c r="GY121" s="324"/>
      <c r="GZ121" s="324"/>
      <c r="HA121" s="324"/>
      <c r="HB121" s="324"/>
      <c r="HC121" s="324"/>
      <c r="HD121" s="324"/>
      <c r="HE121" s="324"/>
      <c r="HF121" s="324"/>
      <c r="HG121" s="324"/>
      <c r="HH121" s="324"/>
      <c r="HI121" s="324"/>
      <c r="HJ121" s="324"/>
      <c r="HK121" s="324"/>
      <c r="HL121" s="324"/>
      <c r="HM121" s="324"/>
      <c r="HN121" s="324"/>
      <c r="HO121" s="324"/>
      <c r="HP121" s="324"/>
      <c r="HQ121" s="324"/>
      <c r="HR121" s="324"/>
      <c r="HS121" s="324"/>
      <c r="HT121" s="324"/>
      <c r="HU121" s="324"/>
      <c r="HV121" s="324"/>
      <c r="HW121" s="324"/>
      <c r="HX121" s="324"/>
      <c r="HY121" s="324"/>
      <c r="HZ121" s="324"/>
      <c r="IA121" s="324"/>
      <c r="IB121" s="324"/>
      <c r="IC121" s="324"/>
      <c r="ID121" s="324"/>
      <c r="IE121" s="324"/>
      <c r="IF121" s="324"/>
      <c r="IG121" s="324"/>
      <c r="IH121" s="324"/>
      <c r="II121" s="324"/>
      <c r="IJ121" s="324"/>
      <c r="IK121" s="324"/>
      <c r="IL121" s="324"/>
      <c r="IM121" s="324"/>
      <c r="IN121" s="324"/>
      <c r="IO121" s="324"/>
      <c r="IP121" s="324"/>
      <c r="IQ121" s="324"/>
      <c r="IR121" s="324"/>
      <c r="IS121" s="324"/>
      <c r="IT121" s="324"/>
      <c r="IU121" s="324"/>
      <c r="IV121" s="324"/>
      <c r="IW121" s="324"/>
      <c r="IX121" s="324"/>
      <c r="IY121" s="324"/>
      <c r="IZ121" s="324"/>
      <c r="JA121" s="324"/>
      <c r="JB121" s="324"/>
      <c r="JC121" s="324"/>
      <c r="JD121" s="324"/>
      <c r="JE121" s="324"/>
      <c r="JF121" s="324"/>
      <c r="JG121" s="324"/>
      <c r="JH121" s="324"/>
      <c r="JI121" s="324"/>
      <c r="JJ121" s="324"/>
      <c r="JK121" s="324"/>
      <c r="JL121" s="324"/>
      <c r="JM121" s="324"/>
      <c r="JN121" s="324"/>
      <c r="JO121" s="324"/>
      <c r="JP121" s="324"/>
      <c r="JQ121" s="324"/>
      <c r="JR121" s="324"/>
      <c r="JS121" s="324"/>
      <c r="JT121" s="324"/>
      <c r="JU121" s="324"/>
      <c r="JV121" s="324"/>
      <c r="JW121" s="324"/>
      <c r="JX121" s="324"/>
      <c r="JY121" s="324"/>
      <c r="JZ121" s="324"/>
      <c r="KA121" s="324"/>
      <c r="KB121" s="324"/>
      <c r="KC121" s="324"/>
      <c r="KD121" s="324"/>
      <c r="KE121" s="324"/>
      <c r="KF121" s="324"/>
      <c r="KG121" s="324"/>
      <c r="KH121" s="324"/>
      <c r="KI121" s="324"/>
      <c r="KJ121" s="324"/>
      <c r="KK121" s="324"/>
      <c r="KL121" s="324"/>
      <c r="KM121" s="324"/>
      <c r="KN121" s="324"/>
      <c r="KO121" s="324"/>
      <c r="KP121" s="324"/>
      <c r="KQ121" s="324"/>
      <c r="KR121" s="324"/>
      <c r="KS121" s="324"/>
      <c r="KT121" s="324"/>
      <c r="KU121" s="324"/>
      <c r="KV121" s="324"/>
      <c r="KW121" s="324"/>
      <c r="KX121" s="324"/>
      <c r="KY121" s="324"/>
      <c r="KZ121" s="324"/>
      <c r="LA121" s="324"/>
      <c r="LB121" s="324"/>
      <c r="LC121" s="324"/>
      <c r="LD121" s="324"/>
      <c r="LE121" s="324"/>
      <c r="LF121" s="324"/>
      <c r="LG121" s="324"/>
      <c r="LH121" s="324"/>
      <c r="LI121" s="324"/>
      <c r="LJ121" s="324"/>
      <c r="LK121" s="324"/>
      <c r="LL121" s="324"/>
      <c r="LM121" s="324"/>
      <c r="LN121" s="324"/>
      <c r="LO121" s="324"/>
      <c r="LP121" s="324"/>
      <c r="LQ121" s="324"/>
      <c r="LR121" s="324"/>
      <c r="LS121" s="324"/>
      <c r="LT121" s="324"/>
      <c r="LU121" s="324"/>
      <c r="LV121" s="324"/>
      <c r="LW121" s="324"/>
      <c r="LX121" s="324"/>
      <c r="LY121" s="324"/>
      <c r="LZ121" s="324"/>
      <c r="MA121" s="324"/>
      <c r="MB121" s="324"/>
      <c r="MC121" s="324"/>
      <c r="MD121" s="324"/>
      <c r="ME121" s="324"/>
      <c r="MF121" s="324"/>
      <c r="MG121" s="324"/>
      <c r="MH121" s="324"/>
      <c r="MI121" s="324"/>
      <c r="MJ121" s="324"/>
      <c r="MK121" s="324"/>
      <c r="ML121" s="324"/>
      <c r="MM121" s="324"/>
      <c r="MN121" s="324"/>
      <c r="MO121" s="324"/>
      <c r="MP121" s="324"/>
      <c r="MQ121" s="324"/>
      <c r="MR121" s="324"/>
      <c r="MS121" s="324"/>
      <c r="MT121" s="324"/>
      <c r="MU121" s="324"/>
      <c r="MV121" s="324"/>
      <c r="MW121" s="324"/>
      <c r="MX121" s="324"/>
      <c r="MY121" s="324"/>
      <c r="MZ121" s="324"/>
      <c r="NA121" s="324"/>
      <c r="NB121" s="324"/>
      <c r="NC121" s="324"/>
      <c r="ND121" s="324"/>
      <c r="NE121" s="324"/>
      <c r="NF121" s="324"/>
      <c r="NG121" s="324"/>
      <c r="NH121" s="324"/>
      <c r="NI121" s="324"/>
      <c r="NJ121" s="324"/>
      <c r="NK121" s="324"/>
      <c r="NL121" s="324"/>
      <c r="NM121" s="324"/>
      <c r="NN121" s="324"/>
      <c r="NO121" s="324"/>
      <c r="NP121" s="324"/>
      <c r="NQ121" s="324"/>
      <c r="NR121" s="324"/>
      <c r="NS121" s="324"/>
      <c r="NT121" s="324"/>
      <c r="NU121" s="324"/>
      <c r="NV121" s="324"/>
      <c r="NW121" s="324"/>
      <c r="NX121" s="324"/>
      <c r="NY121" s="324"/>
      <c r="NZ121" s="324"/>
      <c r="OA121" s="324"/>
      <c r="OB121" s="324"/>
      <c r="OC121" s="324"/>
      <c r="OD121" s="324"/>
      <c r="OE121" s="324"/>
      <c r="OF121" s="324"/>
      <c r="OG121" s="324"/>
      <c r="OH121" s="324"/>
      <c r="OI121" s="324"/>
      <c r="OJ121" s="324"/>
      <c r="OK121" s="324"/>
      <c r="OL121" s="324"/>
      <c r="OM121" s="324"/>
      <c r="ON121" s="324"/>
      <c r="OO121" s="324"/>
      <c r="OP121" s="324"/>
      <c r="OQ121" s="324"/>
      <c r="OR121" s="324"/>
      <c r="OS121" s="324"/>
      <c r="OT121" s="324"/>
      <c r="OU121" s="324"/>
      <c r="OV121" s="324"/>
      <c r="OW121" s="324"/>
      <c r="OX121" s="324"/>
      <c r="OY121" s="324"/>
      <c r="OZ121" s="324"/>
      <c r="PA121" s="324"/>
      <c r="PB121" s="324"/>
      <c r="PC121" s="324"/>
      <c r="PD121" s="324"/>
      <c r="PE121" s="324"/>
      <c r="PF121" s="324"/>
      <c r="PG121" s="324"/>
      <c r="PH121" s="324"/>
      <c r="PI121" s="324"/>
      <c r="PJ121" s="324"/>
      <c r="PK121" s="324"/>
      <c r="PL121" s="324"/>
      <c r="PM121" s="324"/>
      <c r="PN121" s="324"/>
      <c r="PO121" s="324"/>
      <c r="PP121" s="324"/>
      <c r="PQ121" s="324"/>
      <c r="PR121" s="324"/>
      <c r="PS121" s="324"/>
      <c r="PT121" s="324"/>
      <c r="PU121" s="324"/>
      <c r="PV121" s="324"/>
      <c r="PW121" s="324"/>
      <c r="PX121" s="324"/>
      <c r="PY121" s="324"/>
      <c r="PZ121" s="324"/>
      <c r="QA121" s="324"/>
      <c r="QB121" s="324"/>
      <c r="QC121" s="324"/>
      <c r="QD121" s="324"/>
      <c r="QE121" s="324"/>
      <c r="QF121" s="324"/>
      <c r="QG121" s="324"/>
      <c r="QH121" s="324"/>
      <c r="QI121" s="324"/>
      <c r="QJ121" s="324"/>
      <c r="QK121" s="324"/>
      <c r="QL121" s="324"/>
      <c r="QM121" s="324"/>
      <c r="QN121" s="324"/>
      <c r="QO121" s="324"/>
      <c r="QP121" s="324"/>
      <c r="QQ121" s="324"/>
      <c r="QR121" s="324"/>
      <c r="QS121" s="324"/>
      <c r="QT121" s="324"/>
      <c r="QU121" s="324"/>
      <c r="QV121" s="324"/>
      <c r="QW121" s="324"/>
      <c r="QX121" s="324"/>
      <c r="QY121" s="324"/>
      <c r="QZ121" s="324"/>
      <c r="RA121" s="324"/>
      <c r="RB121" s="324"/>
      <c r="RC121" s="324"/>
      <c r="RD121" s="324"/>
      <c r="RE121" s="324"/>
      <c r="RF121" s="324"/>
      <c r="RG121" s="324"/>
      <c r="RH121" s="324"/>
    </row>
    <row r="122" customFormat="false" ht="15.75" hidden="false" customHeight="true" outlineLevel="0" collapsed="false">
      <c r="A122" s="324"/>
      <c r="B122" s="320" t="s">
        <v>302</v>
      </c>
      <c r="C122" s="44"/>
      <c r="D122" s="215"/>
      <c r="E122" s="215"/>
      <c r="F122" s="215"/>
      <c r="G122" s="215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  <c r="LC122" s="44"/>
      <c r="LD122" s="44"/>
      <c r="LE122" s="44"/>
      <c r="LF122" s="44"/>
      <c r="LG122" s="44"/>
      <c r="LH122" s="44"/>
      <c r="LI122" s="44"/>
      <c r="LJ122" s="44"/>
      <c r="LK122" s="44"/>
      <c r="LL122" s="44"/>
      <c r="LM122" s="44"/>
      <c r="LN122" s="44"/>
      <c r="LO122" s="44"/>
      <c r="LP122" s="44"/>
      <c r="LQ122" s="44"/>
      <c r="LR122" s="44"/>
      <c r="LS122" s="44"/>
      <c r="LT122" s="44"/>
      <c r="LU122" s="44"/>
      <c r="LV122" s="44"/>
      <c r="LW122" s="44"/>
      <c r="LX122" s="44"/>
      <c r="LY122" s="44"/>
      <c r="LZ122" s="44"/>
      <c r="MA122" s="44"/>
      <c r="MB122" s="44"/>
      <c r="MC122" s="44"/>
      <c r="MD122" s="44"/>
      <c r="ME122" s="44"/>
      <c r="MF122" s="44"/>
      <c r="MG122" s="44"/>
      <c r="MH122" s="44"/>
      <c r="MI122" s="44"/>
      <c r="MJ122" s="44"/>
      <c r="MK122" s="44"/>
      <c r="ML122" s="44"/>
      <c r="MM122" s="44"/>
      <c r="MN122" s="44"/>
      <c r="MO122" s="44"/>
      <c r="MP122" s="44"/>
      <c r="MQ122" s="44"/>
      <c r="MR122" s="44"/>
      <c r="MS122" s="44"/>
      <c r="MT122" s="44"/>
      <c r="MU122" s="44"/>
      <c r="MV122" s="44"/>
      <c r="MW122" s="44"/>
      <c r="MX122" s="44"/>
      <c r="MY122" s="44"/>
      <c r="MZ122" s="44"/>
      <c r="NA122" s="44"/>
      <c r="NB122" s="44"/>
      <c r="NC122" s="44"/>
      <c r="ND122" s="44"/>
      <c r="NE122" s="44"/>
      <c r="NF122" s="44"/>
      <c r="NG122" s="44"/>
      <c r="NH122" s="44"/>
      <c r="NI122" s="44"/>
      <c r="NJ122" s="44"/>
      <c r="NK122" s="44"/>
      <c r="NL122" s="44"/>
      <c r="NM122" s="44"/>
      <c r="NN122" s="44"/>
      <c r="NO122" s="44"/>
      <c r="NP122" s="44"/>
      <c r="NQ122" s="44"/>
      <c r="NR122" s="44"/>
      <c r="NS122" s="44"/>
      <c r="NT122" s="44"/>
      <c r="NU122" s="44"/>
      <c r="NV122" s="44"/>
      <c r="NW122" s="44"/>
      <c r="NX122" s="44"/>
      <c r="NY122" s="44"/>
      <c r="NZ122" s="44"/>
      <c r="OA122" s="44"/>
      <c r="OB122" s="44"/>
      <c r="OC122" s="44"/>
      <c r="OD122" s="44"/>
      <c r="OE122" s="44"/>
      <c r="OF122" s="44"/>
      <c r="OG122" s="44"/>
      <c r="OH122" s="44"/>
      <c r="OI122" s="44"/>
      <c r="OJ122" s="44"/>
      <c r="OK122" s="44"/>
      <c r="OL122" s="44"/>
      <c r="OM122" s="44"/>
      <c r="ON122" s="44"/>
      <c r="OO122" s="44"/>
      <c r="OP122" s="44"/>
      <c r="OQ122" s="44"/>
      <c r="OR122" s="44"/>
      <c r="OS122" s="44"/>
      <c r="OT122" s="44"/>
      <c r="OU122" s="44"/>
      <c r="OV122" s="44"/>
      <c r="OW122" s="44"/>
      <c r="OX122" s="44"/>
      <c r="OY122" s="44"/>
      <c r="OZ122" s="44"/>
      <c r="PA122" s="44"/>
      <c r="PB122" s="44"/>
      <c r="PC122" s="44"/>
      <c r="PD122" s="44"/>
      <c r="PE122" s="44"/>
      <c r="PF122" s="44"/>
      <c r="PG122" s="44"/>
      <c r="PH122" s="44"/>
      <c r="PI122" s="44"/>
      <c r="PJ122" s="44"/>
      <c r="PK122" s="44"/>
      <c r="PL122" s="44"/>
      <c r="PM122" s="44"/>
      <c r="PN122" s="44"/>
      <c r="PO122" s="44"/>
      <c r="PP122" s="44"/>
      <c r="PQ122" s="44"/>
      <c r="PR122" s="44"/>
      <c r="PS122" s="44"/>
      <c r="PT122" s="44"/>
      <c r="PU122" s="44"/>
      <c r="PV122" s="44"/>
      <c r="PW122" s="44"/>
      <c r="PX122" s="44"/>
      <c r="PY122" s="44"/>
      <c r="PZ122" s="44"/>
      <c r="QA122" s="44"/>
      <c r="QB122" s="44"/>
      <c r="QC122" s="44"/>
      <c r="QD122" s="44"/>
      <c r="QE122" s="44"/>
      <c r="QF122" s="44"/>
      <c r="QG122" s="44"/>
      <c r="QH122" s="44"/>
      <c r="QI122" s="44"/>
      <c r="QJ122" s="44"/>
      <c r="QK122" s="44"/>
      <c r="QL122" s="44"/>
      <c r="QM122" s="44"/>
      <c r="QN122" s="44"/>
      <c r="QO122" s="44"/>
      <c r="QP122" s="44"/>
      <c r="QQ122" s="44"/>
      <c r="QR122" s="44"/>
      <c r="QS122" s="44"/>
      <c r="QT122" s="44"/>
      <c r="QU122" s="44"/>
      <c r="QV122" s="44"/>
      <c r="QW122" s="44"/>
      <c r="QX122" s="44"/>
      <c r="QY122" s="44"/>
      <c r="QZ122" s="44"/>
      <c r="RA122" s="44"/>
      <c r="RB122" s="44"/>
      <c r="RC122" s="44"/>
      <c r="RD122" s="44"/>
      <c r="RE122" s="44"/>
      <c r="RF122" s="44"/>
      <c r="RG122" s="44"/>
      <c r="RH122" s="44"/>
    </row>
    <row r="123" customFormat="false" ht="15.75" hidden="false" customHeight="true" outlineLevel="0" collapsed="false">
      <c r="A123" s="44"/>
      <c r="B123" s="321" t="s">
        <v>278</v>
      </c>
      <c r="C123" s="44"/>
      <c r="D123" s="215"/>
      <c r="E123" s="215"/>
      <c r="F123" s="215"/>
      <c r="G123" s="215"/>
      <c r="H123" s="221"/>
      <c r="I123" s="221" t="n">
        <v>0</v>
      </c>
      <c r="J123" s="221" t="n">
        <v>0</v>
      </c>
      <c r="K123" s="221" t="n">
        <v>0</v>
      </c>
      <c r="L123" s="332" t="n">
        <f aca="false">110+7.59</f>
        <v>117.59</v>
      </c>
      <c r="M123" s="332" t="n">
        <f aca="false">L123</f>
        <v>117.59</v>
      </c>
      <c r="N123" s="332" t="n">
        <f aca="false">M123</f>
        <v>117.59</v>
      </c>
      <c r="O123" s="332" t="n">
        <f aca="false">N123</f>
        <v>117.59</v>
      </c>
      <c r="P123" s="332" t="n">
        <f aca="false">O123</f>
        <v>117.59</v>
      </c>
      <c r="Q123" s="332" t="n">
        <f aca="false">P123</f>
        <v>117.59</v>
      </c>
      <c r="R123" s="332" t="n">
        <f aca="false">Q123</f>
        <v>117.59</v>
      </c>
      <c r="S123" s="332" t="n">
        <f aca="false">R123</f>
        <v>117.59</v>
      </c>
      <c r="T123" s="332" t="n">
        <f aca="false">S123</f>
        <v>117.59</v>
      </c>
      <c r="U123" s="332" t="n">
        <f aca="false">T123</f>
        <v>117.59</v>
      </c>
      <c r="V123" s="332" t="n">
        <f aca="false">U123</f>
        <v>117.59</v>
      </c>
      <c r="W123" s="332" t="n">
        <f aca="false">V123</f>
        <v>117.59</v>
      </c>
      <c r="X123" s="332" t="n">
        <f aca="false">W123</f>
        <v>117.59</v>
      </c>
      <c r="Y123" s="332" t="n">
        <f aca="false">X123</f>
        <v>117.59</v>
      </c>
      <c r="Z123" s="332" t="n">
        <f aca="false">Y123</f>
        <v>117.59</v>
      </c>
      <c r="AA123" s="332" t="n">
        <f aca="false">Z123</f>
        <v>117.59</v>
      </c>
      <c r="AB123" s="332" t="n">
        <f aca="false">AA123</f>
        <v>117.59</v>
      </c>
      <c r="AC123" s="332" t="n">
        <f aca="false">AB123</f>
        <v>117.59</v>
      </c>
      <c r="AD123" s="332" t="n">
        <f aca="false">AC123</f>
        <v>117.59</v>
      </c>
      <c r="AE123" s="332" t="n">
        <f aca="false">AD123</f>
        <v>117.59</v>
      </c>
      <c r="AF123" s="332" t="n">
        <f aca="false">AE123</f>
        <v>117.59</v>
      </c>
      <c r="AG123" s="332" t="n">
        <f aca="false">AF123</f>
        <v>117.59</v>
      </c>
      <c r="AH123" s="332" t="n">
        <f aca="false">AG123</f>
        <v>117.59</v>
      </c>
      <c r="AI123" s="332" t="n">
        <f aca="false">AH123</f>
        <v>117.59</v>
      </c>
      <c r="AJ123" s="332" t="n">
        <f aca="false">AI123</f>
        <v>117.59</v>
      </c>
      <c r="AK123" s="332" t="n">
        <f aca="false">AJ123</f>
        <v>117.59</v>
      </c>
      <c r="AL123" s="332" t="n">
        <f aca="false">AK123</f>
        <v>117.59</v>
      </c>
      <c r="AM123" s="332" t="n">
        <f aca="false">AL123</f>
        <v>117.59</v>
      </c>
      <c r="AN123" s="332" t="n">
        <f aca="false">AM123</f>
        <v>117.59</v>
      </c>
      <c r="AO123" s="332" t="n">
        <f aca="false">AN123</f>
        <v>117.59</v>
      </c>
      <c r="AP123" s="332" t="n">
        <f aca="false">AO123</f>
        <v>117.59</v>
      </c>
      <c r="AQ123" s="332" t="n">
        <f aca="false">AP123</f>
        <v>117.59</v>
      </c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  <c r="LC123" s="44"/>
      <c r="LD123" s="44"/>
      <c r="LE123" s="44"/>
      <c r="LF123" s="44"/>
      <c r="LG123" s="44"/>
      <c r="LH123" s="44"/>
      <c r="LI123" s="44"/>
      <c r="LJ123" s="44"/>
      <c r="LK123" s="44"/>
      <c r="LL123" s="44"/>
      <c r="LM123" s="44"/>
      <c r="LN123" s="44"/>
      <c r="LO123" s="44"/>
      <c r="LP123" s="44"/>
      <c r="LQ123" s="44"/>
      <c r="LR123" s="44"/>
      <c r="LS123" s="44"/>
      <c r="LT123" s="44"/>
      <c r="LU123" s="44"/>
      <c r="LV123" s="44"/>
      <c r="LW123" s="44"/>
      <c r="LX123" s="44"/>
      <c r="LY123" s="44"/>
      <c r="LZ123" s="44"/>
      <c r="MA123" s="44"/>
      <c r="MB123" s="44"/>
      <c r="MC123" s="44"/>
      <c r="MD123" s="44"/>
      <c r="ME123" s="44"/>
      <c r="MF123" s="44"/>
      <c r="MG123" s="44"/>
      <c r="MH123" s="44"/>
      <c r="MI123" s="44"/>
      <c r="MJ123" s="44"/>
      <c r="MK123" s="44"/>
      <c r="ML123" s="44"/>
      <c r="MM123" s="44"/>
      <c r="MN123" s="44"/>
      <c r="MO123" s="44"/>
      <c r="MP123" s="44"/>
      <c r="MQ123" s="44"/>
      <c r="MR123" s="44"/>
      <c r="MS123" s="44"/>
      <c r="MT123" s="44"/>
      <c r="MU123" s="44"/>
      <c r="MV123" s="44"/>
      <c r="MW123" s="44"/>
      <c r="MX123" s="44"/>
      <c r="MY123" s="44"/>
      <c r="MZ123" s="44"/>
      <c r="NA123" s="44"/>
      <c r="NB123" s="44"/>
      <c r="NC123" s="44"/>
      <c r="ND123" s="44"/>
      <c r="NE123" s="44"/>
      <c r="NF123" s="44"/>
      <c r="NG123" s="44"/>
      <c r="NH123" s="44"/>
      <c r="NI123" s="44"/>
      <c r="NJ123" s="44"/>
      <c r="NK123" s="44"/>
      <c r="NL123" s="44"/>
      <c r="NM123" s="44"/>
      <c r="NN123" s="44"/>
      <c r="NO123" s="44"/>
      <c r="NP123" s="44"/>
      <c r="NQ123" s="44"/>
      <c r="NR123" s="44"/>
      <c r="NS123" s="44"/>
      <c r="NT123" s="44"/>
      <c r="NU123" s="44"/>
      <c r="NV123" s="44"/>
      <c r="NW123" s="44"/>
      <c r="NX123" s="44"/>
      <c r="NY123" s="44"/>
      <c r="NZ123" s="44"/>
      <c r="OA123" s="44"/>
      <c r="OB123" s="44"/>
      <c r="OC123" s="44"/>
      <c r="OD123" s="44"/>
      <c r="OE123" s="44"/>
      <c r="OF123" s="44"/>
      <c r="OG123" s="44"/>
      <c r="OH123" s="44"/>
      <c r="OI123" s="44"/>
      <c r="OJ123" s="44"/>
      <c r="OK123" s="44"/>
      <c r="OL123" s="44"/>
      <c r="OM123" s="44"/>
      <c r="ON123" s="44"/>
      <c r="OO123" s="44"/>
      <c r="OP123" s="44"/>
      <c r="OQ123" s="44"/>
      <c r="OR123" s="44"/>
      <c r="OS123" s="44"/>
      <c r="OT123" s="44"/>
      <c r="OU123" s="44"/>
      <c r="OV123" s="44"/>
      <c r="OW123" s="44"/>
      <c r="OX123" s="44"/>
      <c r="OY123" s="44"/>
      <c r="OZ123" s="44"/>
      <c r="PA123" s="44"/>
      <c r="PB123" s="44"/>
      <c r="PC123" s="44"/>
      <c r="PD123" s="44"/>
      <c r="PE123" s="44"/>
      <c r="PF123" s="44"/>
      <c r="PG123" s="44"/>
      <c r="PH123" s="44"/>
      <c r="PI123" s="44"/>
      <c r="PJ123" s="44"/>
      <c r="PK123" s="44"/>
      <c r="PL123" s="44"/>
      <c r="PM123" s="44"/>
      <c r="PN123" s="44"/>
      <c r="PO123" s="44"/>
      <c r="PP123" s="44"/>
      <c r="PQ123" s="44"/>
      <c r="PR123" s="44"/>
      <c r="PS123" s="44"/>
      <c r="PT123" s="44"/>
      <c r="PU123" s="44"/>
      <c r="PV123" s="44"/>
      <c r="PW123" s="44"/>
      <c r="PX123" s="44"/>
      <c r="PY123" s="44"/>
      <c r="PZ123" s="44"/>
      <c r="QA123" s="44"/>
      <c r="QB123" s="44"/>
      <c r="QC123" s="44"/>
      <c r="QD123" s="44"/>
      <c r="QE123" s="44"/>
      <c r="QF123" s="44"/>
      <c r="QG123" s="44"/>
      <c r="QH123" s="44"/>
      <c r="QI123" s="44"/>
      <c r="QJ123" s="44"/>
      <c r="QK123" s="44"/>
      <c r="QL123" s="44"/>
      <c r="QM123" s="44"/>
      <c r="QN123" s="44"/>
      <c r="QO123" s="44"/>
      <c r="QP123" s="44"/>
      <c r="QQ123" s="44"/>
      <c r="QR123" s="44"/>
      <c r="QS123" s="44"/>
      <c r="QT123" s="44"/>
      <c r="QU123" s="44"/>
      <c r="QV123" s="44"/>
      <c r="QW123" s="44"/>
      <c r="QX123" s="44"/>
      <c r="QY123" s="44"/>
      <c r="QZ123" s="44"/>
      <c r="RA123" s="44"/>
      <c r="RB123" s="44"/>
      <c r="RC123" s="44"/>
      <c r="RD123" s="44"/>
      <c r="RE123" s="44"/>
      <c r="RF123" s="44"/>
      <c r="RG123" s="44"/>
      <c r="RH123" s="44"/>
    </row>
    <row r="124" customFormat="false" ht="15.75" hidden="false" customHeight="true" outlineLevel="0" collapsed="false">
      <c r="A124" s="44"/>
      <c r="B124" s="321" t="s">
        <v>279</v>
      </c>
      <c r="C124" s="44"/>
      <c r="D124" s="215" t="n">
        <f aca="false">SUM(H124:AQ124)</f>
        <v>62629374.72</v>
      </c>
      <c r="E124" s="215"/>
      <c r="F124" s="215"/>
      <c r="G124" s="215"/>
      <c r="H124" s="64" t="n">
        <f aca="false">+H125*H123</f>
        <v>0</v>
      </c>
      <c r="I124" s="64" t="n">
        <f aca="false">+I125*I123</f>
        <v>0</v>
      </c>
      <c r="J124" s="64" t="n">
        <f aca="false">+J125*J123</f>
        <v>0</v>
      </c>
      <c r="K124" s="64" t="n">
        <f aca="false">+K125*K123</f>
        <v>0</v>
      </c>
      <c r="L124" s="64" t="n">
        <f aca="false">+L125*L123*95%</f>
        <v>1957167.96</v>
      </c>
      <c r="M124" s="64" t="n">
        <f aca="false">+M125*M123*95%</f>
        <v>1957167.96</v>
      </c>
      <c r="N124" s="64" t="n">
        <f aca="false">+N125*N123*95%</f>
        <v>1957167.96</v>
      </c>
      <c r="O124" s="64" t="n">
        <f aca="false">+O125*O123*95%</f>
        <v>1957167.96</v>
      </c>
      <c r="P124" s="64" t="n">
        <f aca="false">+P125*P123*95%</f>
        <v>1957167.96</v>
      </c>
      <c r="Q124" s="64" t="n">
        <f aca="false">+Q125*Q123*95%</f>
        <v>1957167.96</v>
      </c>
      <c r="R124" s="64" t="n">
        <f aca="false">+R125*R123*95%</f>
        <v>1957167.96</v>
      </c>
      <c r="S124" s="64" t="n">
        <f aca="false">+S125*S123*95%</f>
        <v>1957167.96</v>
      </c>
      <c r="T124" s="64" t="n">
        <f aca="false">+T125*T123*95%</f>
        <v>1957167.96</v>
      </c>
      <c r="U124" s="64" t="n">
        <f aca="false">+U125*U123*95%</f>
        <v>1957167.96</v>
      </c>
      <c r="V124" s="64" t="n">
        <f aca="false">+V125*V123*95%</f>
        <v>1957167.96</v>
      </c>
      <c r="W124" s="64" t="n">
        <f aca="false">+W125*W123*95%</f>
        <v>1957167.96</v>
      </c>
      <c r="X124" s="64" t="n">
        <f aca="false">+X125*X123*95%</f>
        <v>1957167.96</v>
      </c>
      <c r="Y124" s="64" t="n">
        <f aca="false">+Y125*Y123*95%</f>
        <v>1957167.96</v>
      </c>
      <c r="Z124" s="64" t="n">
        <f aca="false">+Z125*Z123*95%</f>
        <v>1957167.96</v>
      </c>
      <c r="AA124" s="64" t="n">
        <f aca="false">+AA125*AA123*95%</f>
        <v>1957167.96</v>
      </c>
      <c r="AB124" s="64" t="n">
        <f aca="false">+AB125*AB123*95%</f>
        <v>1957167.96</v>
      </c>
      <c r="AC124" s="64" t="n">
        <f aca="false">+AC125*AC123*95%</f>
        <v>1957167.96</v>
      </c>
      <c r="AD124" s="64" t="n">
        <f aca="false">+AD125*AD123*95%</f>
        <v>1957167.96</v>
      </c>
      <c r="AE124" s="64" t="n">
        <f aca="false">+AE125*AE123*95%</f>
        <v>1957167.96</v>
      </c>
      <c r="AF124" s="64" t="n">
        <f aca="false">+AF125*AF123*95%</f>
        <v>1957167.96</v>
      </c>
      <c r="AG124" s="64" t="n">
        <f aca="false">+AG125*AG123*95%</f>
        <v>1957167.96</v>
      </c>
      <c r="AH124" s="64" t="n">
        <f aca="false">+AH125*AH123*95%</f>
        <v>1957167.96</v>
      </c>
      <c r="AI124" s="64" t="n">
        <f aca="false">+AI125*AI123*95%</f>
        <v>1957167.96</v>
      </c>
      <c r="AJ124" s="64" t="n">
        <f aca="false">+AJ125*AJ123*95%</f>
        <v>1957167.96</v>
      </c>
      <c r="AK124" s="64" t="n">
        <f aca="false">+AK125*AK123*95%</f>
        <v>1957167.96</v>
      </c>
      <c r="AL124" s="64" t="n">
        <f aca="false">+AL125*AL123*95%</f>
        <v>1957167.96</v>
      </c>
      <c r="AM124" s="64" t="n">
        <f aca="false">+AM125*AM123*95%</f>
        <v>1957167.96</v>
      </c>
      <c r="AN124" s="64" t="n">
        <f aca="false">+AN125*AN123*95%</f>
        <v>1957167.96</v>
      </c>
      <c r="AO124" s="64" t="n">
        <f aca="false">+AO125*AO123*95%</f>
        <v>1957167.96</v>
      </c>
      <c r="AP124" s="64" t="n">
        <f aca="false">+AP125*AP123*95%</f>
        <v>1957167.96</v>
      </c>
      <c r="AQ124" s="64" t="n">
        <f aca="false">+AQ125*AQ123*95%</f>
        <v>1957167.96</v>
      </c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  <c r="KR124" s="44"/>
      <c r="KS124" s="44"/>
      <c r="KT124" s="44"/>
      <c r="KU124" s="44"/>
      <c r="KV124" s="44"/>
      <c r="KW124" s="44"/>
      <c r="KX124" s="44"/>
      <c r="KY124" s="44"/>
      <c r="KZ124" s="44"/>
      <c r="LA124" s="44"/>
      <c r="LB124" s="44"/>
      <c r="LC124" s="44"/>
      <c r="LD124" s="44"/>
      <c r="LE124" s="44"/>
      <c r="LF124" s="44"/>
      <c r="LG124" s="44"/>
      <c r="LH124" s="44"/>
      <c r="LI124" s="44"/>
      <c r="LJ124" s="44"/>
      <c r="LK124" s="44"/>
      <c r="LL124" s="44"/>
      <c r="LM124" s="44"/>
      <c r="LN124" s="44"/>
      <c r="LO124" s="44"/>
      <c r="LP124" s="44"/>
      <c r="LQ124" s="44"/>
      <c r="LR124" s="44"/>
      <c r="LS124" s="44"/>
      <c r="LT124" s="44"/>
      <c r="LU124" s="44"/>
      <c r="LV124" s="44"/>
      <c r="LW124" s="44"/>
      <c r="LX124" s="44"/>
      <c r="LY124" s="44"/>
      <c r="LZ124" s="44"/>
      <c r="MA124" s="44"/>
      <c r="MB124" s="44"/>
      <c r="MC124" s="44"/>
      <c r="MD124" s="44"/>
      <c r="ME124" s="44"/>
      <c r="MF124" s="44"/>
      <c r="MG124" s="44"/>
      <c r="MH124" s="44"/>
      <c r="MI124" s="44"/>
      <c r="MJ124" s="44"/>
      <c r="MK124" s="44"/>
      <c r="ML124" s="44"/>
      <c r="MM124" s="44"/>
      <c r="MN124" s="44"/>
      <c r="MO124" s="44"/>
      <c r="MP124" s="44"/>
      <c r="MQ124" s="44"/>
      <c r="MR124" s="44"/>
      <c r="MS124" s="44"/>
      <c r="MT124" s="44"/>
      <c r="MU124" s="44"/>
      <c r="MV124" s="44"/>
      <c r="MW124" s="44"/>
      <c r="MX124" s="44"/>
      <c r="MY124" s="44"/>
      <c r="MZ124" s="44"/>
      <c r="NA124" s="44"/>
      <c r="NB124" s="44"/>
      <c r="NC124" s="44"/>
      <c r="ND124" s="44"/>
      <c r="NE124" s="44"/>
      <c r="NF124" s="44"/>
      <c r="NG124" s="44"/>
      <c r="NH124" s="44"/>
      <c r="NI124" s="44"/>
      <c r="NJ124" s="44"/>
      <c r="NK124" s="44"/>
      <c r="NL124" s="44"/>
      <c r="NM124" s="44"/>
      <c r="NN124" s="44"/>
      <c r="NO124" s="44"/>
      <c r="NP124" s="44"/>
      <c r="NQ124" s="44"/>
      <c r="NR124" s="44"/>
      <c r="NS124" s="44"/>
      <c r="NT124" s="44"/>
      <c r="NU124" s="44"/>
      <c r="NV124" s="44"/>
      <c r="NW124" s="44"/>
      <c r="NX124" s="44"/>
      <c r="NY124" s="44"/>
      <c r="NZ124" s="44"/>
      <c r="OA124" s="44"/>
      <c r="OB124" s="44"/>
      <c r="OC124" s="44"/>
      <c r="OD124" s="44"/>
      <c r="OE124" s="44"/>
      <c r="OF124" s="44"/>
      <c r="OG124" s="44"/>
      <c r="OH124" s="44"/>
      <c r="OI124" s="44"/>
      <c r="OJ124" s="44"/>
      <c r="OK124" s="44"/>
      <c r="OL124" s="44"/>
      <c r="OM124" s="44"/>
      <c r="ON124" s="44"/>
      <c r="OO124" s="44"/>
      <c r="OP124" s="44"/>
      <c r="OQ124" s="44"/>
      <c r="OR124" s="44"/>
      <c r="OS124" s="44"/>
      <c r="OT124" s="44"/>
      <c r="OU124" s="44"/>
      <c r="OV124" s="44"/>
      <c r="OW124" s="44"/>
      <c r="OX124" s="44"/>
      <c r="OY124" s="44"/>
      <c r="OZ124" s="44"/>
      <c r="PA124" s="44"/>
      <c r="PB124" s="44"/>
      <c r="PC124" s="44"/>
      <c r="PD124" s="44"/>
      <c r="PE124" s="44"/>
      <c r="PF124" s="44"/>
      <c r="PG124" s="44"/>
      <c r="PH124" s="44"/>
      <c r="PI124" s="44"/>
      <c r="PJ124" s="44"/>
      <c r="PK124" s="44"/>
      <c r="PL124" s="44"/>
      <c r="PM124" s="44"/>
      <c r="PN124" s="44"/>
      <c r="PO124" s="44"/>
      <c r="PP124" s="44"/>
      <c r="PQ124" s="44"/>
      <c r="PR124" s="44"/>
      <c r="PS124" s="44"/>
      <c r="PT124" s="44"/>
      <c r="PU124" s="44"/>
      <c r="PV124" s="44"/>
      <c r="PW124" s="44"/>
      <c r="PX124" s="44"/>
      <c r="PY124" s="44"/>
      <c r="PZ124" s="44"/>
      <c r="QA124" s="44"/>
      <c r="QB124" s="44"/>
      <c r="QC124" s="44"/>
      <c r="QD124" s="44"/>
      <c r="QE124" s="44"/>
      <c r="QF124" s="44"/>
      <c r="QG124" s="44"/>
      <c r="QH124" s="44"/>
      <c r="QI124" s="44"/>
      <c r="QJ124" s="44"/>
      <c r="QK124" s="44"/>
      <c r="QL124" s="44"/>
      <c r="QM124" s="44"/>
      <c r="QN124" s="44"/>
      <c r="QO124" s="44"/>
      <c r="QP124" s="44"/>
      <c r="QQ124" s="44"/>
      <c r="QR124" s="44"/>
      <c r="QS124" s="44"/>
      <c r="QT124" s="44"/>
      <c r="QU124" s="44"/>
      <c r="QV124" s="44"/>
      <c r="QW124" s="44"/>
      <c r="QX124" s="44"/>
      <c r="QY124" s="44"/>
      <c r="QZ124" s="44"/>
      <c r="RA124" s="44"/>
      <c r="RB124" s="44"/>
      <c r="RC124" s="44"/>
      <c r="RD124" s="44"/>
      <c r="RE124" s="44"/>
      <c r="RF124" s="44"/>
      <c r="RG124" s="44"/>
      <c r="RH124" s="44"/>
    </row>
    <row r="125" customFormat="false" ht="15.75" hidden="false" customHeight="true" outlineLevel="0" collapsed="false">
      <c r="A125" s="44"/>
      <c r="B125" s="321" t="s">
        <v>280</v>
      </c>
      <c r="C125" s="44"/>
      <c r="D125" s="215" t="n">
        <f aca="false">SUM(H125:AQ125)</f>
        <v>560640</v>
      </c>
      <c r="E125" s="215"/>
      <c r="F125" s="215"/>
      <c r="G125" s="215"/>
      <c r="H125" s="221"/>
      <c r="I125" s="221" t="n">
        <v>0</v>
      </c>
      <c r="J125" s="221" t="n">
        <v>0</v>
      </c>
      <c r="K125" s="221" t="n">
        <v>0</v>
      </c>
      <c r="L125" s="221" t="n">
        <v>17520</v>
      </c>
      <c r="M125" s="221" t="n">
        <v>17520</v>
      </c>
      <c r="N125" s="221" t="n">
        <v>17520</v>
      </c>
      <c r="O125" s="221" t="n">
        <v>17520</v>
      </c>
      <c r="P125" s="221" t="n">
        <v>17520</v>
      </c>
      <c r="Q125" s="221" t="n">
        <v>17520</v>
      </c>
      <c r="R125" s="221" t="n">
        <v>17520</v>
      </c>
      <c r="S125" s="221" t="n">
        <v>17520</v>
      </c>
      <c r="T125" s="221" t="n">
        <v>17520</v>
      </c>
      <c r="U125" s="221" t="n">
        <v>17520</v>
      </c>
      <c r="V125" s="221" t="n">
        <v>17520</v>
      </c>
      <c r="W125" s="221" t="n">
        <v>17520</v>
      </c>
      <c r="X125" s="221" t="n">
        <v>17520</v>
      </c>
      <c r="Y125" s="221" t="n">
        <v>17520</v>
      </c>
      <c r="Z125" s="221" t="n">
        <v>17520</v>
      </c>
      <c r="AA125" s="221" t="n">
        <v>17520</v>
      </c>
      <c r="AB125" s="221" t="n">
        <v>17520</v>
      </c>
      <c r="AC125" s="221" t="n">
        <v>17520</v>
      </c>
      <c r="AD125" s="221" t="n">
        <v>17520</v>
      </c>
      <c r="AE125" s="221" t="n">
        <v>17520</v>
      </c>
      <c r="AF125" s="221" t="n">
        <v>17520</v>
      </c>
      <c r="AG125" s="221" t="n">
        <v>17520</v>
      </c>
      <c r="AH125" s="221" t="n">
        <v>17520</v>
      </c>
      <c r="AI125" s="221" t="n">
        <v>17520</v>
      </c>
      <c r="AJ125" s="221" t="n">
        <v>17520</v>
      </c>
      <c r="AK125" s="221" t="n">
        <v>17520</v>
      </c>
      <c r="AL125" s="221" t="n">
        <v>17520</v>
      </c>
      <c r="AM125" s="221" t="n">
        <v>17520</v>
      </c>
      <c r="AN125" s="221" t="n">
        <v>17520</v>
      </c>
      <c r="AO125" s="221" t="n">
        <v>17520</v>
      </c>
      <c r="AP125" s="221" t="n">
        <v>17520</v>
      </c>
      <c r="AQ125" s="221" t="n">
        <v>17520</v>
      </c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  <c r="JT125" s="44"/>
      <c r="JU125" s="44"/>
      <c r="JV125" s="44"/>
      <c r="JW125" s="44"/>
      <c r="JX125" s="44"/>
      <c r="JY125" s="44"/>
      <c r="JZ125" s="44"/>
      <c r="KA125" s="44"/>
      <c r="KB125" s="44"/>
      <c r="KC125" s="44"/>
      <c r="KD125" s="44"/>
      <c r="KE125" s="44"/>
      <c r="KF125" s="44"/>
      <c r="KG125" s="44"/>
      <c r="KH125" s="44"/>
      <c r="KI125" s="44"/>
      <c r="KJ125" s="44"/>
      <c r="KK125" s="44"/>
      <c r="KL125" s="44"/>
      <c r="KM125" s="44"/>
      <c r="KN125" s="44"/>
      <c r="KO125" s="44"/>
      <c r="KP125" s="44"/>
      <c r="KQ125" s="44"/>
      <c r="KR125" s="44"/>
      <c r="KS125" s="44"/>
      <c r="KT125" s="44"/>
      <c r="KU125" s="44"/>
      <c r="KV125" s="44"/>
      <c r="KW125" s="44"/>
      <c r="KX125" s="44"/>
      <c r="KY125" s="44"/>
      <c r="KZ125" s="44"/>
      <c r="LA125" s="44"/>
      <c r="LB125" s="44"/>
      <c r="LC125" s="44"/>
      <c r="LD125" s="44"/>
      <c r="LE125" s="44"/>
      <c r="LF125" s="44"/>
      <c r="LG125" s="44"/>
      <c r="LH125" s="44"/>
      <c r="LI125" s="44"/>
      <c r="LJ125" s="44"/>
      <c r="LK125" s="44"/>
      <c r="LL125" s="44"/>
      <c r="LM125" s="44"/>
      <c r="LN125" s="44"/>
      <c r="LO125" s="44"/>
      <c r="LP125" s="44"/>
      <c r="LQ125" s="44"/>
      <c r="LR125" s="44"/>
      <c r="LS125" s="44"/>
      <c r="LT125" s="44"/>
      <c r="LU125" s="44"/>
      <c r="LV125" s="44"/>
      <c r="LW125" s="44"/>
      <c r="LX125" s="44"/>
      <c r="LY125" s="44"/>
      <c r="LZ125" s="44"/>
      <c r="MA125" s="44"/>
      <c r="MB125" s="44"/>
      <c r="MC125" s="44"/>
      <c r="MD125" s="44"/>
      <c r="ME125" s="44"/>
      <c r="MF125" s="44"/>
      <c r="MG125" s="44"/>
      <c r="MH125" s="44"/>
      <c r="MI125" s="44"/>
      <c r="MJ125" s="44"/>
      <c r="MK125" s="44"/>
      <c r="ML125" s="44"/>
      <c r="MM125" s="44"/>
      <c r="MN125" s="44"/>
      <c r="MO125" s="44"/>
      <c r="MP125" s="44"/>
      <c r="MQ125" s="44"/>
      <c r="MR125" s="44"/>
      <c r="MS125" s="44"/>
      <c r="MT125" s="44"/>
      <c r="MU125" s="44"/>
      <c r="MV125" s="44"/>
      <c r="MW125" s="44"/>
      <c r="MX125" s="44"/>
      <c r="MY125" s="44"/>
      <c r="MZ125" s="44"/>
      <c r="NA125" s="44"/>
      <c r="NB125" s="44"/>
      <c r="NC125" s="44"/>
      <c r="ND125" s="44"/>
      <c r="NE125" s="44"/>
      <c r="NF125" s="44"/>
      <c r="NG125" s="44"/>
      <c r="NH125" s="44"/>
      <c r="NI125" s="44"/>
      <c r="NJ125" s="44"/>
      <c r="NK125" s="44"/>
      <c r="NL125" s="44"/>
      <c r="NM125" s="44"/>
      <c r="NN125" s="44"/>
      <c r="NO125" s="44"/>
      <c r="NP125" s="44"/>
      <c r="NQ125" s="44"/>
      <c r="NR125" s="44"/>
      <c r="NS125" s="44"/>
      <c r="NT125" s="44"/>
      <c r="NU125" s="44"/>
      <c r="NV125" s="44"/>
      <c r="NW125" s="44"/>
      <c r="NX125" s="44"/>
      <c r="NY125" s="44"/>
      <c r="NZ125" s="44"/>
      <c r="OA125" s="44"/>
      <c r="OB125" s="44"/>
      <c r="OC125" s="44"/>
      <c r="OD125" s="44"/>
      <c r="OE125" s="44"/>
      <c r="OF125" s="44"/>
      <c r="OG125" s="44"/>
      <c r="OH125" s="44"/>
      <c r="OI125" s="44"/>
      <c r="OJ125" s="44"/>
      <c r="OK125" s="44"/>
      <c r="OL125" s="44"/>
      <c r="OM125" s="44"/>
      <c r="ON125" s="44"/>
      <c r="OO125" s="44"/>
      <c r="OP125" s="44"/>
      <c r="OQ125" s="44"/>
      <c r="OR125" s="44"/>
      <c r="OS125" s="44"/>
      <c r="OT125" s="44"/>
      <c r="OU125" s="44"/>
      <c r="OV125" s="44"/>
      <c r="OW125" s="44"/>
      <c r="OX125" s="44"/>
      <c r="OY125" s="44"/>
      <c r="OZ125" s="44"/>
      <c r="PA125" s="44"/>
      <c r="PB125" s="44"/>
      <c r="PC125" s="44"/>
      <c r="PD125" s="44"/>
      <c r="PE125" s="44"/>
      <c r="PF125" s="44"/>
      <c r="PG125" s="44"/>
      <c r="PH125" s="44"/>
      <c r="PI125" s="44"/>
      <c r="PJ125" s="44"/>
      <c r="PK125" s="44"/>
      <c r="PL125" s="44"/>
      <c r="PM125" s="44"/>
      <c r="PN125" s="44"/>
      <c r="PO125" s="44"/>
      <c r="PP125" s="44"/>
      <c r="PQ125" s="44"/>
      <c r="PR125" s="44"/>
      <c r="PS125" s="44"/>
      <c r="PT125" s="44"/>
      <c r="PU125" s="44"/>
      <c r="PV125" s="44"/>
      <c r="PW125" s="44"/>
      <c r="PX125" s="44"/>
      <c r="PY125" s="44"/>
      <c r="PZ125" s="44"/>
      <c r="QA125" s="44"/>
      <c r="QB125" s="44"/>
      <c r="QC125" s="44"/>
      <c r="QD125" s="44"/>
      <c r="QE125" s="44"/>
      <c r="QF125" s="44"/>
      <c r="QG125" s="44"/>
      <c r="QH125" s="44"/>
      <c r="QI125" s="44"/>
      <c r="QJ125" s="44"/>
      <c r="QK125" s="44"/>
      <c r="QL125" s="44"/>
      <c r="QM125" s="44"/>
      <c r="QN125" s="44"/>
      <c r="QO125" s="44"/>
      <c r="QP125" s="44"/>
      <c r="QQ125" s="44"/>
      <c r="QR125" s="44"/>
      <c r="QS125" s="44"/>
      <c r="QT125" s="44"/>
      <c r="QU125" s="44"/>
      <c r="QV125" s="44"/>
      <c r="QW125" s="44"/>
      <c r="QX125" s="44"/>
      <c r="QY125" s="44"/>
      <c r="QZ125" s="44"/>
      <c r="RA125" s="44"/>
      <c r="RB125" s="44"/>
      <c r="RC125" s="44"/>
      <c r="RD125" s="44"/>
      <c r="RE125" s="44"/>
      <c r="RF125" s="44"/>
      <c r="RG125" s="44"/>
      <c r="RH125" s="44"/>
    </row>
    <row r="126" customFormat="false" ht="15.75" hidden="false" customHeight="true" outlineLevel="0" collapsed="false">
      <c r="A126" s="44"/>
      <c r="B126" s="321"/>
      <c r="C126" s="44"/>
      <c r="D126" s="215"/>
      <c r="E126" s="215"/>
      <c r="F126" s="215"/>
      <c r="G126" s="215"/>
      <c r="H126" s="64"/>
      <c r="I126" s="64"/>
      <c r="J126" s="64"/>
      <c r="K126" s="326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  <c r="JT126" s="44"/>
      <c r="JU126" s="44"/>
      <c r="JV126" s="44"/>
      <c r="JW126" s="44"/>
      <c r="JX126" s="44"/>
      <c r="JY126" s="44"/>
      <c r="JZ126" s="44"/>
      <c r="KA126" s="44"/>
      <c r="KB126" s="44"/>
      <c r="KC126" s="44"/>
      <c r="KD126" s="44"/>
      <c r="KE126" s="44"/>
      <c r="KF126" s="44"/>
      <c r="KG126" s="44"/>
      <c r="KH126" s="44"/>
      <c r="KI126" s="44"/>
      <c r="KJ126" s="44"/>
      <c r="KK126" s="44"/>
      <c r="KL126" s="44"/>
      <c r="KM126" s="44"/>
      <c r="KN126" s="44"/>
      <c r="KO126" s="44"/>
      <c r="KP126" s="44"/>
      <c r="KQ126" s="44"/>
      <c r="KR126" s="44"/>
      <c r="KS126" s="44"/>
      <c r="KT126" s="44"/>
      <c r="KU126" s="44"/>
      <c r="KV126" s="44"/>
      <c r="KW126" s="44"/>
      <c r="KX126" s="44"/>
      <c r="KY126" s="44"/>
      <c r="KZ126" s="44"/>
      <c r="LA126" s="44"/>
      <c r="LB126" s="44"/>
      <c r="LC126" s="44"/>
      <c r="LD126" s="44"/>
      <c r="LE126" s="44"/>
      <c r="LF126" s="44"/>
      <c r="LG126" s="44"/>
      <c r="LH126" s="44"/>
      <c r="LI126" s="44"/>
      <c r="LJ126" s="44"/>
      <c r="LK126" s="44"/>
      <c r="LL126" s="44"/>
      <c r="LM126" s="44"/>
      <c r="LN126" s="44"/>
      <c r="LO126" s="44"/>
      <c r="LP126" s="44"/>
      <c r="LQ126" s="44"/>
      <c r="LR126" s="44"/>
      <c r="LS126" s="44"/>
      <c r="LT126" s="44"/>
      <c r="LU126" s="44"/>
      <c r="LV126" s="44"/>
      <c r="LW126" s="44"/>
      <c r="LX126" s="44"/>
      <c r="LY126" s="44"/>
      <c r="LZ126" s="44"/>
      <c r="MA126" s="44"/>
      <c r="MB126" s="44"/>
      <c r="MC126" s="44"/>
      <c r="MD126" s="44"/>
      <c r="ME126" s="44"/>
      <c r="MF126" s="44"/>
      <c r="MG126" s="44"/>
      <c r="MH126" s="44"/>
      <c r="MI126" s="44"/>
      <c r="MJ126" s="44"/>
      <c r="MK126" s="44"/>
      <c r="ML126" s="44"/>
      <c r="MM126" s="44"/>
      <c r="MN126" s="44"/>
      <c r="MO126" s="44"/>
      <c r="MP126" s="44"/>
      <c r="MQ126" s="44"/>
      <c r="MR126" s="44"/>
      <c r="MS126" s="44"/>
      <c r="MT126" s="44"/>
      <c r="MU126" s="44"/>
      <c r="MV126" s="44"/>
      <c r="MW126" s="44"/>
      <c r="MX126" s="44"/>
      <c r="MY126" s="44"/>
      <c r="MZ126" s="44"/>
      <c r="NA126" s="44"/>
      <c r="NB126" s="44"/>
      <c r="NC126" s="44"/>
      <c r="ND126" s="44"/>
      <c r="NE126" s="44"/>
      <c r="NF126" s="44"/>
      <c r="NG126" s="44"/>
      <c r="NH126" s="44"/>
      <c r="NI126" s="44"/>
      <c r="NJ126" s="44"/>
      <c r="NK126" s="44"/>
      <c r="NL126" s="44"/>
      <c r="NM126" s="44"/>
      <c r="NN126" s="44"/>
      <c r="NO126" s="44"/>
      <c r="NP126" s="44"/>
      <c r="NQ126" s="44"/>
      <c r="NR126" s="44"/>
      <c r="NS126" s="44"/>
      <c r="NT126" s="44"/>
      <c r="NU126" s="44"/>
      <c r="NV126" s="44"/>
      <c r="NW126" s="44"/>
      <c r="NX126" s="44"/>
      <c r="NY126" s="44"/>
      <c r="NZ126" s="44"/>
      <c r="OA126" s="44"/>
      <c r="OB126" s="44"/>
      <c r="OC126" s="44"/>
      <c r="OD126" s="44"/>
      <c r="OE126" s="44"/>
      <c r="OF126" s="44"/>
      <c r="OG126" s="44"/>
      <c r="OH126" s="44"/>
      <c r="OI126" s="44"/>
      <c r="OJ126" s="44"/>
      <c r="OK126" s="44"/>
      <c r="OL126" s="44"/>
      <c r="OM126" s="44"/>
      <c r="ON126" s="44"/>
      <c r="OO126" s="44"/>
      <c r="OP126" s="44"/>
      <c r="OQ126" s="44"/>
      <c r="OR126" s="44"/>
      <c r="OS126" s="44"/>
      <c r="OT126" s="44"/>
      <c r="OU126" s="44"/>
      <c r="OV126" s="44"/>
      <c r="OW126" s="44"/>
      <c r="OX126" s="44"/>
      <c r="OY126" s="44"/>
      <c r="OZ126" s="44"/>
      <c r="PA126" s="44"/>
      <c r="PB126" s="44"/>
      <c r="PC126" s="44"/>
      <c r="PD126" s="44"/>
      <c r="PE126" s="44"/>
      <c r="PF126" s="44"/>
      <c r="PG126" s="44"/>
      <c r="PH126" s="44"/>
      <c r="PI126" s="44"/>
      <c r="PJ126" s="44"/>
      <c r="PK126" s="44"/>
      <c r="PL126" s="44"/>
      <c r="PM126" s="44"/>
      <c r="PN126" s="44"/>
      <c r="PO126" s="44"/>
      <c r="PP126" s="44"/>
      <c r="PQ126" s="44"/>
      <c r="PR126" s="44"/>
      <c r="PS126" s="44"/>
      <c r="PT126" s="44"/>
      <c r="PU126" s="44"/>
      <c r="PV126" s="44"/>
      <c r="PW126" s="44"/>
      <c r="PX126" s="44"/>
      <c r="PY126" s="44"/>
      <c r="PZ126" s="44"/>
      <c r="QA126" s="44"/>
      <c r="QB126" s="44"/>
      <c r="QC126" s="44"/>
      <c r="QD126" s="44"/>
      <c r="QE126" s="44"/>
      <c r="QF126" s="44"/>
      <c r="QG126" s="44"/>
      <c r="QH126" s="44"/>
      <c r="QI126" s="44"/>
      <c r="QJ126" s="44"/>
      <c r="QK126" s="44"/>
      <c r="QL126" s="44"/>
      <c r="QM126" s="44"/>
      <c r="QN126" s="44"/>
      <c r="QO126" s="44"/>
      <c r="QP126" s="44"/>
      <c r="QQ126" s="44"/>
      <c r="QR126" s="44"/>
      <c r="QS126" s="44"/>
      <c r="QT126" s="44"/>
      <c r="QU126" s="44"/>
      <c r="QV126" s="44"/>
      <c r="QW126" s="44"/>
      <c r="QX126" s="44"/>
      <c r="QY126" s="44"/>
      <c r="QZ126" s="44"/>
      <c r="RA126" s="44"/>
      <c r="RB126" s="44"/>
      <c r="RC126" s="44"/>
      <c r="RD126" s="44"/>
      <c r="RE126" s="44"/>
      <c r="RF126" s="44"/>
      <c r="RG126" s="44"/>
      <c r="RH126" s="44"/>
    </row>
    <row r="127" customFormat="false" ht="15.75" hidden="false" customHeight="true" outlineLevel="0" collapsed="false">
      <c r="A127" s="44"/>
      <c r="B127" s="320" t="s">
        <v>303</v>
      </c>
      <c r="C127" s="44"/>
      <c r="D127" s="215"/>
      <c r="E127" s="215"/>
      <c r="F127" s="215"/>
      <c r="G127" s="215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  <c r="JF127" s="44"/>
      <c r="JG127" s="44"/>
      <c r="JH127" s="44"/>
      <c r="JI127" s="44"/>
      <c r="JJ127" s="44"/>
      <c r="JK127" s="44"/>
      <c r="JL127" s="44"/>
      <c r="JM127" s="44"/>
      <c r="JN127" s="44"/>
      <c r="JO127" s="44"/>
      <c r="JP127" s="44"/>
      <c r="JQ127" s="44"/>
      <c r="JR127" s="44"/>
      <c r="JS127" s="44"/>
      <c r="JT127" s="44"/>
      <c r="JU127" s="44"/>
      <c r="JV127" s="44"/>
      <c r="JW127" s="44"/>
      <c r="JX127" s="44"/>
      <c r="JY127" s="44"/>
      <c r="JZ127" s="44"/>
      <c r="KA127" s="44"/>
      <c r="KB127" s="44"/>
      <c r="KC127" s="44"/>
      <c r="KD127" s="44"/>
      <c r="KE127" s="44"/>
      <c r="KF127" s="44"/>
      <c r="KG127" s="44"/>
      <c r="KH127" s="44"/>
      <c r="KI127" s="44"/>
      <c r="KJ127" s="44"/>
      <c r="KK127" s="44"/>
      <c r="KL127" s="44"/>
      <c r="KM127" s="44"/>
      <c r="KN127" s="44"/>
      <c r="KO127" s="44"/>
      <c r="KP127" s="44"/>
      <c r="KQ127" s="44"/>
      <c r="KR127" s="44"/>
      <c r="KS127" s="44"/>
      <c r="KT127" s="44"/>
      <c r="KU127" s="44"/>
      <c r="KV127" s="44"/>
      <c r="KW127" s="44"/>
      <c r="KX127" s="44"/>
      <c r="KY127" s="44"/>
      <c r="KZ127" s="44"/>
      <c r="LA127" s="44"/>
      <c r="LB127" s="44"/>
      <c r="LC127" s="44"/>
      <c r="LD127" s="44"/>
      <c r="LE127" s="44"/>
      <c r="LF127" s="44"/>
      <c r="LG127" s="44"/>
      <c r="LH127" s="44"/>
      <c r="LI127" s="44"/>
      <c r="LJ127" s="44"/>
      <c r="LK127" s="44"/>
      <c r="LL127" s="44"/>
      <c r="LM127" s="44"/>
      <c r="LN127" s="44"/>
      <c r="LO127" s="44"/>
      <c r="LP127" s="44"/>
      <c r="LQ127" s="44"/>
      <c r="LR127" s="44"/>
      <c r="LS127" s="44"/>
      <c r="LT127" s="44"/>
      <c r="LU127" s="44"/>
      <c r="LV127" s="44"/>
      <c r="LW127" s="44"/>
      <c r="LX127" s="44"/>
      <c r="LY127" s="44"/>
      <c r="LZ127" s="44"/>
      <c r="MA127" s="44"/>
      <c r="MB127" s="44"/>
      <c r="MC127" s="44"/>
      <c r="MD127" s="44"/>
      <c r="ME127" s="44"/>
      <c r="MF127" s="44"/>
      <c r="MG127" s="44"/>
      <c r="MH127" s="44"/>
      <c r="MI127" s="44"/>
      <c r="MJ127" s="44"/>
      <c r="MK127" s="44"/>
      <c r="ML127" s="44"/>
      <c r="MM127" s="44"/>
      <c r="MN127" s="44"/>
      <c r="MO127" s="44"/>
      <c r="MP127" s="44"/>
      <c r="MQ127" s="44"/>
      <c r="MR127" s="44"/>
      <c r="MS127" s="44"/>
      <c r="MT127" s="44"/>
      <c r="MU127" s="44"/>
      <c r="MV127" s="44"/>
      <c r="MW127" s="44"/>
      <c r="MX127" s="44"/>
      <c r="MY127" s="44"/>
      <c r="MZ127" s="44"/>
      <c r="NA127" s="44"/>
      <c r="NB127" s="44"/>
      <c r="NC127" s="44"/>
      <c r="ND127" s="44"/>
      <c r="NE127" s="44"/>
      <c r="NF127" s="44"/>
      <c r="NG127" s="44"/>
      <c r="NH127" s="44"/>
      <c r="NI127" s="44"/>
      <c r="NJ127" s="44"/>
      <c r="NK127" s="44"/>
      <c r="NL127" s="44"/>
      <c r="NM127" s="44"/>
      <c r="NN127" s="44"/>
      <c r="NO127" s="44"/>
      <c r="NP127" s="44"/>
      <c r="NQ127" s="44"/>
      <c r="NR127" s="44"/>
      <c r="NS127" s="44"/>
      <c r="NT127" s="44"/>
      <c r="NU127" s="44"/>
      <c r="NV127" s="44"/>
      <c r="NW127" s="44"/>
      <c r="NX127" s="44"/>
      <c r="NY127" s="44"/>
      <c r="NZ127" s="44"/>
      <c r="OA127" s="44"/>
      <c r="OB127" s="44"/>
      <c r="OC127" s="44"/>
      <c r="OD127" s="44"/>
      <c r="OE127" s="44"/>
      <c r="OF127" s="44"/>
      <c r="OG127" s="44"/>
      <c r="OH127" s="44"/>
      <c r="OI127" s="44"/>
      <c r="OJ127" s="44"/>
      <c r="OK127" s="44"/>
      <c r="OL127" s="44"/>
      <c r="OM127" s="44"/>
      <c r="ON127" s="44"/>
      <c r="OO127" s="44"/>
      <c r="OP127" s="44"/>
      <c r="OQ127" s="44"/>
      <c r="OR127" s="44"/>
      <c r="OS127" s="44"/>
      <c r="OT127" s="44"/>
      <c r="OU127" s="44"/>
      <c r="OV127" s="44"/>
      <c r="OW127" s="44"/>
      <c r="OX127" s="44"/>
      <c r="OY127" s="44"/>
      <c r="OZ127" s="44"/>
      <c r="PA127" s="44"/>
      <c r="PB127" s="44"/>
      <c r="PC127" s="44"/>
      <c r="PD127" s="44"/>
      <c r="PE127" s="44"/>
      <c r="PF127" s="44"/>
      <c r="PG127" s="44"/>
      <c r="PH127" s="44"/>
      <c r="PI127" s="44"/>
      <c r="PJ127" s="44"/>
      <c r="PK127" s="44"/>
      <c r="PL127" s="44"/>
      <c r="PM127" s="44"/>
      <c r="PN127" s="44"/>
      <c r="PO127" s="44"/>
      <c r="PP127" s="44"/>
      <c r="PQ127" s="44"/>
      <c r="PR127" s="44"/>
      <c r="PS127" s="44"/>
      <c r="PT127" s="44"/>
      <c r="PU127" s="44"/>
      <c r="PV127" s="44"/>
      <c r="PW127" s="44"/>
      <c r="PX127" s="44"/>
      <c r="PY127" s="44"/>
      <c r="PZ127" s="44"/>
      <c r="QA127" s="44"/>
      <c r="QB127" s="44"/>
      <c r="QC127" s="44"/>
      <c r="QD127" s="44"/>
      <c r="QE127" s="44"/>
      <c r="QF127" s="44"/>
      <c r="QG127" s="44"/>
      <c r="QH127" s="44"/>
      <c r="QI127" s="44"/>
      <c r="QJ127" s="44"/>
      <c r="QK127" s="44"/>
      <c r="QL127" s="44"/>
      <c r="QM127" s="44"/>
      <c r="QN127" s="44"/>
      <c r="QO127" s="44"/>
      <c r="QP127" s="44"/>
      <c r="QQ127" s="44"/>
      <c r="QR127" s="44"/>
      <c r="QS127" s="44"/>
      <c r="QT127" s="44"/>
      <c r="QU127" s="44"/>
      <c r="QV127" s="44"/>
      <c r="QW127" s="44"/>
      <c r="QX127" s="44"/>
      <c r="QY127" s="44"/>
      <c r="QZ127" s="44"/>
      <c r="RA127" s="44"/>
      <c r="RB127" s="44"/>
      <c r="RC127" s="44"/>
      <c r="RD127" s="44"/>
      <c r="RE127" s="44"/>
      <c r="RF127" s="44"/>
      <c r="RG127" s="44"/>
      <c r="RH127" s="44"/>
    </row>
    <row r="128" customFormat="false" ht="15.75" hidden="false" customHeight="true" outlineLevel="0" collapsed="false">
      <c r="A128" s="44"/>
      <c r="B128" s="321" t="s">
        <v>278</v>
      </c>
      <c r="C128" s="44"/>
      <c r="D128" s="215"/>
      <c r="E128" s="215"/>
      <c r="F128" s="215"/>
      <c r="G128" s="215"/>
      <c r="H128" s="221"/>
      <c r="I128" s="221" t="n">
        <v>0</v>
      </c>
      <c r="J128" s="221" t="n">
        <v>0</v>
      </c>
      <c r="K128" s="221" t="n">
        <v>0</v>
      </c>
      <c r="L128" s="332" t="n">
        <f aca="false">110+7.59</f>
        <v>117.59</v>
      </c>
      <c r="M128" s="332" t="n">
        <f aca="false">L128</f>
        <v>117.59</v>
      </c>
      <c r="N128" s="332" t="n">
        <f aca="false">M128</f>
        <v>117.59</v>
      </c>
      <c r="O128" s="332" t="n">
        <f aca="false">N128</f>
        <v>117.59</v>
      </c>
      <c r="P128" s="332" t="n">
        <f aca="false">O128</f>
        <v>117.59</v>
      </c>
      <c r="Q128" s="332" t="n">
        <f aca="false">P128</f>
        <v>117.59</v>
      </c>
      <c r="R128" s="332" t="n">
        <f aca="false">Q128</f>
        <v>117.59</v>
      </c>
      <c r="S128" s="332" t="n">
        <f aca="false">R128</f>
        <v>117.59</v>
      </c>
      <c r="T128" s="332" t="n">
        <f aca="false">S128</f>
        <v>117.59</v>
      </c>
      <c r="U128" s="332" t="n">
        <f aca="false">T128</f>
        <v>117.59</v>
      </c>
      <c r="V128" s="332" t="n">
        <f aca="false">U128</f>
        <v>117.59</v>
      </c>
      <c r="W128" s="332" t="n">
        <f aca="false">V128</f>
        <v>117.59</v>
      </c>
      <c r="X128" s="332" t="n">
        <f aca="false">W128</f>
        <v>117.59</v>
      </c>
      <c r="Y128" s="332" t="n">
        <f aca="false">X128</f>
        <v>117.59</v>
      </c>
      <c r="Z128" s="332" t="n">
        <f aca="false">Y128</f>
        <v>117.59</v>
      </c>
      <c r="AA128" s="332" t="n">
        <f aca="false">Z128</f>
        <v>117.59</v>
      </c>
      <c r="AB128" s="332" t="n">
        <f aca="false">AA128</f>
        <v>117.59</v>
      </c>
      <c r="AC128" s="332" t="n">
        <f aca="false">AB128</f>
        <v>117.59</v>
      </c>
      <c r="AD128" s="332" t="n">
        <f aca="false">AC128</f>
        <v>117.59</v>
      </c>
      <c r="AE128" s="332" t="n">
        <f aca="false">AD128</f>
        <v>117.59</v>
      </c>
      <c r="AF128" s="332" t="n">
        <f aca="false">AE128</f>
        <v>117.59</v>
      </c>
      <c r="AG128" s="332" t="n">
        <f aca="false">AF128</f>
        <v>117.59</v>
      </c>
      <c r="AH128" s="332" t="n">
        <f aca="false">AG128</f>
        <v>117.59</v>
      </c>
      <c r="AI128" s="332" t="n">
        <f aca="false">AH128</f>
        <v>117.59</v>
      </c>
      <c r="AJ128" s="332" t="n">
        <f aca="false">AI128</f>
        <v>117.59</v>
      </c>
      <c r="AK128" s="332" t="n">
        <f aca="false">AJ128</f>
        <v>117.59</v>
      </c>
      <c r="AL128" s="332" t="n">
        <f aca="false">AK128</f>
        <v>117.59</v>
      </c>
      <c r="AM128" s="332" t="n">
        <f aca="false">AL128</f>
        <v>117.59</v>
      </c>
      <c r="AN128" s="332" t="n">
        <f aca="false">AM128</f>
        <v>117.59</v>
      </c>
      <c r="AO128" s="332" t="n">
        <f aca="false">AN128</f>
        <v>117.59</v>
      </c>
      <c r="AP128" s="332" t="n">
        <f aca="false">AO128</f>
        <v>117.59</v>
      </c>
      <c r="AQ128" s="332" t="n">
        <f aca="false">AP128</f>
        <v>117.59</v>
      </c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44"/>
      <c r="JF128" s="44"/>
      <c r="JG128" s="44"/>
      <c r="JH128" s="44"/>
      <c r="JI128" s="44"/>
      <c r="JJ128" s="44"/>
      <c r="JK128" s="44"/>
      <c r="JL128" s="44"/>
      <c r="JM128" s="44"/>
      <c r="JN128" s="44"/>
      <c r="JO128" s="44"/>
      <c r="JP128" s="44"/>
      <c r="JQ128" s="44"/>
      <c r="JR128" s="44"/>
      <c r="JS128" s="44"/>
      <c r="JT128" s="44"/>
      <c r="JU128" s="44"/>
      <c r="JV128" s="44"/>
      <c r="JW128" s="44"/>
      <c r="JX128" s="44"/>
      <c r="JY128" s="44"/>
      <c r="JZ128" s="44"/>
      <c r="KA128" s="44"/>
      <c r="KB128" s="44"/>
      <c r="KC128" s="44"/>
      <c r="KD128" s="44"/>
      <c r="KE128" s="44"/>
      <c r="KF128" s="44"/>
      <c r="KG128" s="44"/>
      <c r="KH128" s="44"/>
      <c r="KI128" s="44"/>
      <c r="KJ128" s="44"/>
      <c r="KK128" s="44"/>
      <c r="KL128" s="44"/>
      <c r="KM128" s="44"/>
      <c r="KN128" s="44"/>
      <c r="KO128" s="44"/>
      <c r="KP128" s="44"/>
      <c r="KQ128" s="44"/>
      <c r="KR128" s="44"/>
      <c r="KS128" s="44"/>
      <c r="KT128" s="44"/>
      <c r="KU128" s="44"/>
      <c r="KV128" s="44"/>
      <c r="KW128" s="44"/>
      <c r="KX128" s="44"/>
      <c r="KY128" s="44"/>
      <c r="KZ128" s="44"/>
      <c r="LA128" s="44"/>
      <c r="LB128" s="44"/>
      <c r="LC128" s="44"/>
      <c r="LD128" s="44"/>
      <c r="LE128" s="44"/>
      <c r="LF128" s="44"/>
      <c r="LG128" s="44"/>
      <c r="LH128" s="44"/>
      <c r="LI128" s="44"/>
      <c r="LJ128" s="44"/>
      <c r="LK128" s="44"/>
      <c r="LL128" s="44"/>
      <c r="LM128" s="44"/>
      <c r="LN128" s="44"/>
      <c r="LO128" s="44"/>
      <c r="LP128" s="44"/>
      <c r="LQ128" s="44"/>
      <c r="LR128" s="44"/>
      <c r="LS128" s="44"/>
      <c r="LT128" s="44"/>
      <c r="LU128" s="44"/>
      <c r="LV128" s="44"/>
      <c r="LW128" s="44"/>
      <c r="LX128" s="44"/>
      <c r="LY128" s="44"/>
      <c r="LZ128" s="44"/>
      <c r="MA128" s="44"/>
      <c r="MB128" s="44"/>
      <c r="MC128" s="44"/>
      <c r="MD128" s="44"/>
      <c r="ME128" s="44"/>
      <c r="MF128" s="44"/>
      <c r="MG128" s="44"/>
      <c r="MH128" s="44"/>
      <c r="MI128" s="44"/>
      <c r="MJ128" s="44"/>
      <c r="MK128" s="44"/>
      <c r="ML128" s="44"/>
      <c r="MM128" s="44"/>
      <c r="MN128" s="44"/>
      <c r="MO128" s="44"/>
      <c r="MP128" s="44"/>
      <c r="MQ128" s="44"/>
      <c r="MR128" s="44"/>
      <c r="MS128" s="44"/>
      <c r="MT128" s="44"/>
      <c r="MU128" s="44"/>
      <c r="MV128" s="44"/>
      <c r="MW128" s="44"/>
      <c r="MX128" s="44"/>
      <c r="MY128" s="44"/>
      <c r="MZ128" s="44"/>
      <c r="NA128" s="44"/>
      <c r="NB128" s="44"/>
      <c r="NC128" s="44"/>
      <c r="ND128" s="44"/>
      <c r="NE128" s="44"/>
      <c r="NF128" s="44"/>
      <c r="NG128" s="44"/>
      <c r="NH128" s="44"/>
      <c r="NI128" s="44"/>
      <c r="NJ128" s="44"/>
      <c r="NK128" s="44"/>
      <c r="NL128" s="44"/>
      <c r="NM128" s="44"/>
      <c r="NN128" s="44"/>
      <c r="NO128" s="44"/>
      <c r="NP128" s="44"/>
      <c r="NQ128" s="44"/>
      <c r="NR128" s="44"/>
      <c r="NS128" s="44"/>
      <c r="NT128" s="44"/>
      <c r="NU128" s="44"/>
      <c r="NV128" s="44"/>
      <c r="NW128" s="44"/>
      <c r="NX128" s="44"/>
      <c r="NY128" s="44"/>
      <c r="NZ128" s="44"/>
      <c r="OA128" s="44"/>
      <c r="OB128" s="44"/>
      <c r="OC128" s="44"/>
      <c r="OD128" s="44"/>
      <c r="OE128" s="44"/>
      <c r="OF128" s="44"/>
      <c r="OG128" s="44"/>
      <c r="OH128" s="44"/>
      <c r="OI128" s="44"/>
      <c r="OJ128" s="44"/>
      <c r="OK128" s="44"/>
      <c r="OL128" s="44"/>
      <c r="OM128" s="44"/>
      <c r="ON128" s="44"/>
      <c r="OO128" s="44"/>
      <c r="OP128" s="44"/>
      <c r="OQ128" s="44"/>
      <c r="OR128" s="44"/>
      <c r="OS128" s="44"/>
      <c r="OT128" s="44"/>
      <c r="OU128" s="44"/>
      <c r="OV128" s="44"/>
      <c r="OW128" s="44"/>
      <c r="OX128" s="44"/>
      <c r="OY128" s="44"/>
      <c r="OZ128" s="44"/>
      <c r="PA128" s="44"/>
      <c r="PB128" s="44"/>
      <c r="PC128" s="44"/>
      <c r="PD128" s="44"/>
      <c r="PE128" s="44"/>
      <c r="PF128" s="44"/>
      <c r="PG128" s="44"/>
      <c r="PH128" s="44"/>
      <c r="PI128" s="44"/>
      <c r="PJ128" s="44"/>
      <c r="PK128" s="44"/>
      <c r="PL128" s="44"/>
      <c r="PM128" s="44"/>
      <c r="PN128" s="44"/>
      <c r="PO128" s="44"/>
      <c r="PP128" s="44"/>
      <c r="PQ128" s="44"/>
      <c r="PR128" s="44"/>
      <c r="PS128" s="44"/>
      <c r="PT128" s="44"/>
      <c r="PU128" s="44"/>
      <c r="PV128" s="44"/>
      <c r="PW128" s="44"/>
      <c r="PX128" s="44"/>
      <c r="PY128" s="44"/>
      <c r="PZ128" s="44"/>
      <c r="QA128" s="44"/>
      <c r="QB128" s="44"/>
      <c r="QC128" s="44"/>
      <c r="QD128" s="44"/>
      <c r="QE128" s="44"/>
      <c r="QF128" s="44"/>
      <c r="QG128" s="44"/>
      <c r="QH128" s="44"/>
      <c r="QI128" s="44"/>
      <c r="QJ128" s="44"/>
      <c r="QK128" s="44"/>
      <c r="QL128" s="44"/>
      <c r="QM128" s="44"/>
      <c r="QN128" s="44"/>
      <c r="QO128" s="44"/>
      <c r="QP128" s="44"/>
      <c r="QQ128" s="44"/>
      <c r="QR128" s="44"/>
      <c r="QS128" s="44"/>
      <c r="QT128" s="44"/>
      <c r="QU128" s="44"/>
      <c r="QV128" s="44"/>
      <c r="QW128" s="44"/>
      <c r="QX128" s="44"/>
      <c r="QY128" s="44"/>
      <c r="QZ128" s="44"/>
      <c r="RA128" s="44"/>
      <c r="RB128" s="44"/>
      <c r="RC128" s="44"/>
      <c r="RD128" s="44"/>
      <c r="RE128" s="44"/>
      <c r="RF128" s="44"/>
      <c r="RG128" s="44"/>
      <c r="RH128" s="44"/>
    </row>
    <row r="129" customFormat="false" ht="15.75" hidden="false" customHeight="true" outlineLevel="0" collapsed="false">
      <c r="A129" s="44"/>
      <c r="B129" s="321" t="s">
        <v>279</v>
      </c>
      <c r="C129" s="44"/>
      <c r="D129" s="215" t="n">
        <f aca="false">SUM(H129:AQ129)</f>
        <v>64345248</v>
      </c>
      <c r="E129" s="215"/>
      <c r="F129" s="215"/>
      <c r="G129" s="215"/>
      <c r="H129" s="64" t="n">
        <f aca="false">+H130*H128</f>
        <v>0</v>
      </c>
      <c r="I129" s="64" t="n">
        <f aca="false">+I130*I128</f>
        <v>0</v>
      </c>
      <c r="J129" s="64" t="n">
        <f aca="false">+J130*J128</f>
        <v>0</v>
      </c>
      <c r="K129" s="64" t="n">
        <f aca="false">+K130*K128</f>
        <v>0</v>
      </c>
      <c r="L129" s="64" t="n">
        <f aca="false">+L130*L128*95%</f>
        <v>2010789</v>
      </c>
      <c r="M129" s="64" t="n">
        <f aca="false">+M130*M128*95%</f>
        <v>2010789</v>
      </c>
      <c r="N129" s="64" t="n">
        <f aca="false">+N130*N128*95%</f>
        <v>2010789</v>
      </c>
      <c r="O129" s="64" t="n">
        <f aca="false">+O130*O128*95%</f>
        <v>2010789</v>
      </c>
      <c r="P129" s="64" t="n">
        <f aca="false">+P130*P128*95%</f>
        <v>2010789</v>
      </c>
      <c r="Q129" s="64" t="n">
        <f aca="false">+Q130*Q128*95%</f>
        <v>2010789</v>
      </c>
      <c r="R129" s="64" t="n">
        <f aca="false">+R130*R128*95%</f>
        <v>2010789</v>
      </c>
      <c r="S129" s="64" t="n">
        <f aca="false">+S130*S128*95%</f>
        <v>2010789</v>
      </c>
      <c r="T129" s="64" t="n">
        <f aca="false">+T130*T128*95%</f>
        <v>2010789</v>
      </c>
      <c r="U129" s="64" t="n">
        <f aca="false">+U130*U128*95%</f>
        <v>2010789</v>
      </c>
      <c r="V129" s="64" t="n">
        <f aca="false">+V130*V128*95%</f>
        <v>2010789</v>
      </c>
      <c r="W129" s="64" t="n">
        <f aca="false">+W130*W128*95%</f>
        <v>2010789</v>
      </c>
      <c r="X129" s="64" t="n">
        <f aca="false">+X130*X128*95%</f>
        <v>2010789</v>
      </c>
      <c r="Y129" s="64" t="n">
        <f aca="false">+Y130*Y128*95%</f>
        <v>2010789</v>
      </c>
      <c r="Z129" s="64" t="n">
        <f aca="false">+Z130*Z128*95%</f>
        <v>2010789</v>
      </c>
      <c r="AA129" s="64" t="n">
        <f aca="false">+AA130*AA128*95%</f>
        <v>2010789</v>
      </c>
      <c r="AB129" s="64" t="n">
        <f aca="false">+AB130*AB128*95%</f>
        <v>2010789</v>
      </c>
      <c r="AC129" s="64" t="n">
        <f aca="false">+AC130*AC128*95%</f>
        <v>2010789</v>
      </c>
      <c r="AD129" s="64" t="n">
        <f aca="false">+AD130*AD128*95%</f>
        <v>2010789</v>
      </c>
      <c r="AE129" s="64" t="n">
        <f aca="false">+AE130*AE128*95%</f>
        <v>2010789</v>
      </c>
      <c r="AF129" s="64" t="n">
        <f aca="false">+AF130*AF128*95%</f>
        <v>2010789</v>
      </c>
      <c r="AG129" s="64" t="n">
        <f aca="false">+AG130*AG128*95%</f>
        <v>2010789</v>
      </c>
      <c r="AH129" s="64" t="n">
        <f aca="false">+AH130*AH128*95%</f>
        <v>2010789</v>
      </c>
      <c r="AI129" s="64" t="n">
        <f aca="false">+AI130*AI128*95%</f>
        <v>2010789</v>
      </c>
      <c r="AJ129" s="64" t="n">
        <f aca="false">+AJ130*AJ128*95%</f>
        <v>2010789</v>
      </c>
      <c r="AK129" s="64" t="n">
        <f aca="false">+AK130*AK128*95%</f>
        <v>2010789</v>
      </c>
      <c r="AL129" s="64" t="n">
        <f aca="false">+AL130*AL128*95%</f>
        <v>2010789</v>
      </c>
      <c r="AM129" s="64" t="n">
        <f aca="false">+AM130*AM128*95%</f>
        <v>2010789</v>
      </c>
      <c r="AN129" s="64" t="n">
        <f aca="false">+AN130*AN128*95%</f>
        <v>2010789</v>
      </c>
      <c r="AO129" s="64" t="n">
        <f aca="false">+AO130*AO128*95%</f>
        <v>2010789</v>
      </c>
      <c r="AP129" s="64" t="n">
        <f aca="false">+AP130*AP128*95%</f>
        <v>2010789</v>
      </c>
      <c r="AQ129" s="64" t="n">
        <f aca="false">+AQ130*AQ128*95%</f>
        <v>2010789</v>
      </c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44"/>
      <c r="JF129" s="44"/>
      <c r="JG129" s="44"/>
      <c r="JH129" s="44"/>
      <c r="JI129" s="44"/>
      <c r="JJ129" s="44"/>
      <c r="JK129" s="44"/>
      <c r="JL129" s="44"/>
      <c r="JM129" s="44"/>
      <c r="JN129" s="44"/>
      <c r="JO129" s="44"/>
      <c r="JP129" s="44"/>
      <c r="JQ129" s="44"/>
      <c r="JR129" s="44"/>
      <c r="JS129" s="44"/>
      <c r="JT129" s="44"/>
      <c r="JU129" s="44"/>
      <c r="JV129" s="44"/>
      <c r="JW129" s="44"/>
      <c r="JX129" s="44"/>
      <c r="JY129" s="44"/>
      <c r="JZ129" s="44"/>
      <c r="KA129" s="44"/>
      <c r="KB129" s="44"/>
      <c r="KC129" s="44"/>
      <c r="KD129" s="44"/>
      <c r="KE129" s="44"/>
      <c r="KF129" s="44"/>
      <c r="KG129" s="44"/>
      <c r="KH129" s="44"/>
      <c r="KI129" s="44"/>
      <c r="KJ129" s="44"/>
      <c r="KK129" s="44"/>
      <c r="KL129" s="44"/>
      <c r="KM129" s="44"/>
      <c r="KN129" s="44"/>
      <c r="KO129" s="44"/>
      <c r="KP129" s="44"/>
      <c r="KQ129" s="44"/>
      <c r="KR129" s="44"/>
      <c r="KS129" s="44"/>
      <c r="KT129" s="44"/>
      <c r="KU129" s="44"/>
      <c r="KV129" s="44"/>
      <c r="KW129" s="44"/>
      <c r="KX129" s="44"/>
      <c r="KY129" s="44"/>
      <c r="KZ129" s="44"/>
      <c r="LA129" s="44"/>
      <c r="LB129" s="44"/>
      <c r="LC129" s="44"/>
      <c r="LD129" s="44"/>
      <c r="LE129" s="44"/>
      <c r="LF129" s="44"/>
      <c r="LG129" s="44"/>
      <c r="LH129" s="44"/>
      <c r="LI129" s="44"/>
      <c r="LJ129" s="44"/>
      <c r="LK129" s="44"/>
      <c r="LL129" s="44"/>
      <c r="LM129" s="44"/>
      <c r="LN129" s="44"/>
      <c r="LO129" s="44"/>
      <c r="LP129" s="44"/>
      <c r="LQ129" s="44"/>
      <c r="LR129" s="44"/>
      <c r="LS129" s="44"/>
      <c r="LT129" s="44"/>
      <c r="LU129" s="44"/>
      <c r="LV129" s="44"/>
      <c r="LW129" s="44"/>
      <c r="LX129" s="44"/>
      <c r="LY129" s="44"/>
      <c r="LZ129" s="44"/>
      <c r="MA129" s="44"/>
      <c r="MB129" s="44"/>
      <c r="MC129" s="44"/>
      <c r="MD129" s="44"/>
      <c r="ME129" s="44"/>
      <c r="MF129" s="44"/>
      <c r="MG129" s="44"/>
      <c r="MH129" s="44"/>
      <c r="MI129" s="44"/>
      <c r="MJ129" s="44"/>
      <c r="MK129" s="44"/>
      <c r="ML129" s="44"/>
      <c r="MM129" s="44"/>
      <c r="MN129" s="44"/>
      <c r="MO129" s="44"/>
      <c r="MP129" s="44"/>
      <c r="MQ129" s="44"/>
      <c r="MR129" s="44"/>
      <c r="MS129" s="44"/>
      <c r="MT129" s="44"/>
      <c r="MU129" s="44"/>
      <c r="MV129" s="44"/>
      <c r="MW129" s="44"/>
      <c r="MX129" s="44"/>
      <c r="MY129" s="44"/>
      <c r="MZ129" s="44"/>
      <c r="NA129" s="44"/>
      <c r="NB129" s="44"/>
      <c r="NC129" s="44"/>
      <c r="ND129" s="44"/>
      <c r="NE129" s="44"/>
      <c r="NF129" s="44"/>
      <c r="NG129" s="44"/>
      <c r="NH129" s="44"/>
      <c r="NI129" s="44"/>
      <c r="NJ129" s="44"/>
      <c r="NK129" s="44"/>
      <c r="NL129" s="44"/>
      <c r="NM129" s="44"/>
      <c r="NN129" s="44"/>
      <c r="NO129" s="44"/>
      <c r="NP129" s="44"/>
      <c r="NQ129" s="44"/>
      <c r="NR129" s="44"/>
      <c r="NS129" s="44"/>
      <c r="NT129" s="44"/>
      <c r="NU129" s="44"/>
      <c r="NV129" s="44"/>
      <c r="NW129" s="44"/>
      <c r="NX129" s="44"/>
      <c r="NY129" s="44"/>
      <c r="NZ129" s="44"/>
      <c r="OA129" s="44"/>
      <c r="OB129" s="44"/>
      <c r="OC129" s="44"/>
      <c r="OD129" s="44"/>
      <c r="OE129" s="44"/>
      <c r="OF129" s="44"/>
      <c r="OG129" s="44"/>
      <c r="OH129" s="44"/>
      <c r="OI129" s="44"/>
      <c r="OJ129" s="44"/>
      <c r="OK129" s="44"/>
      <c r="OL129" s="44"/>
      <c r="OM129" s="44"/>
      <c r="ON129" s="44"/>
      <c r="OO129" s="44"/>
      <c r="OP129" s="44"/>
      <c r="OQ129" s="44"/>
      <c r="OR129" s="44"/>
      <c r="OS129" s="44"/>
      <c r="OT129" s="44"/>
      <c r="OU129" s="44"/>
      <c r="OV129" s="44"/>
      <c r="OW129" s="44"/>
      <c r="OX129" s="44"/>
      <c r="OY129" s="44"/>
      <c r="OZ129" s="44"/>
      <c r="PA129" s="44"/>
      <c r="PB129" s="44"/>
      <c r="PC129" s="44"/>
      <c r="PD129" s="44"/>
      <c r="PE129" s="44"/>
      <c r="PF129" s="44"/>
      <c r="PG129" s="44"/>
      <c r="PH129" s="44"/>
      <c r="PI129" s="44"/>
      <c r="PJ129" s="44"/>
      <c r="PK129" s="44"/>
      <c r="PL129" s="44"/>
      <c r="PM129" s="44"/>
      <c r="PN129" s="44"/>
      <c r="PO129" s="44"/>
      <c r="PP129" s="44"/>
      <c r="PQ129" s="44"/>
      <c r="PR129" s="44"/>
      <c r="PS129" s="44"/>
      <c r="PT129" s="44"/>
      <c r="PU129" s="44"/>
      <c r="PV129" s="44"/>
      <c r="PW129" s="44"/>
      <c r="PX129" s="44"/>
      <c r="PY129" s="44"/>
      <c r="PZ129" s="44"/>
      <c r="QA129" s="44"/>
      <c r="QB129" s="44"/>
      <c r="QC129" s="44"/>
      <c r="QD129" s="44"/>
      <c r="QE129" s="44"/>
      <c r="QF129" s="44"/>
      <c r="QG129" s="44"/>
      <c r="QH129" s="44"/>
      <c r="QI129" s="44"/>
      <c r="QJ129" s="44"/>
      <c r="QK129" s="44"/>
      <c r="QL129" s="44"/>
      <c r="QM129" s="44"/>
      <c r="QN129" s="44"/>
      <c r="QO129" s="44"/>
      <c r="QP129" s="44"/>
      <c r="QQ129" s="44"/>
      <c r="QR129" s="44"/>
      <c r="QS129" s="44"/>
      <c r="QT129" s="44"/>
      <c r="QU129" s="44"/>
      <c r="QV129" s="44"/>
      <c r="QW129" s="44"/>
      <c r="QX129" s="44"/>
      <c r="QY129" s="44"/>
      <c r="QZ129" s="44"/>
      <c r="RA129" s="44"/>
      <c r="RB129" s="44"/>
      <c r="RC129" s="44"/>
      <c r="RD129" s="44"/>
      <c r="RE129" s="44"/>
      <c r="RF129" s="44"/>
      <c r="RG129" s="44"/>
      <c r="RH129" s="44"/>
    </row>
    <row r="130" customFormat="false" ht="15.75" hidden="false" customHeight="true" outlineLevel="0" collapsed="false">
      <c r="A130" s="44"/>
      <c r="B130" s="321" t="s">
        <v>280</v>
      </c>
      <c r="C130" s="44"/>
      <c r="D130" s="215" t="n">
        <f aca="false">SUM(H130:AQ130)</f>
        <v>576000</v>
      </c>
      <c r="E130" s="215"/>
      <c r="F130" s="215"/>
      <c r="G130" s="215"/>
      <c r="H130" s="221"/>
      <c r="I130" s="221" t="n">
        <v>0</v>
      </c>
      <c r="J130" s="221" t="n">
        <v>0</v>
      </c>
      <c r="K130" s="221" t="n">
        <v>0</v>
      </c>
      <c r="L130" s="221" t="n">
        <v>18000</v>
      </c>
      <c r="M130" s="221" t="n">
        <v>18000</v>
      </c>
      <c r="N130" s="221" t="n">
        <v>18000</v>
      </c>
      <c r="O130" s="221" t="n">
        <v>18000</v>
      </c>
      <c r="P130" s="221" t="n">
        <v>18000</v>
      </c>
      <c r="Q130" s="221" t="n">
        <v>18000</v>
      </c>
      <c r="R130" s="221" t="n">
        <v>18000</v>
      </c>
      <c r="S130" s="221" t="n">
        <v>18000</v>
      </c>
      <c r="T130" s="221" t="n">
        <v>18000</v>
      </c>
      <c r="U130" s="221" t="n">
        <v>18000</v>
      </c>
      <c r="V130" s="221" t="n">
        <v>18000</v>
      </c>
      <c r="W130" s="221" t="n">
        <v>18000</v>
      </c>
      <c r="X130" s="221" t="n">
        <v>18000</v>
      </c>
      <c r="Y130" s="221" t="n">
        <v>18000</v>
      </c>
      <c r="Z130" s="221" t="n">
        <v>18000</v>
      </c>
      <c r="AA130" s="221" t="n">
        <v>18000</v>
      </c>
      <c r="AB130" s="221" t="n">
        <v>18000</v>
      </c>
      <c r="AC130" s="221" t="n">
        <v>18000</v>
      </c>
      <c r="AD130" s="221" t="n">
        <v>18000</v>
      </c>
      <c r="AE130" s="221" t="n">
        <v>18000</v>
      </c>
      <c r="AF130" s="221" t="n">
        <v>18000</v>
      </c>
      <c r="AG130" s="221" t="n">
        <v>18000</v>
      </c>
      <c r="AH130" s="221" t="n">
        <v>18000</v>
      </c>
      <c r="AI130" s="221" t="n">
        <v>18000</v>
      </c>
      <c r="AJ130" s="221" t="n">
        <v>18000</v>
      </c>
      <c r="AK130" s="221" t="n">
        <v>18000</v>
      </c>
      <c r="AL130" s="221" t="n">
        <v>18000</v>
      </c>
      <c r="AM130" s="221" t="n">
        <v>18000</v>
      </c>
      <c r="AN130" s="221" t="n">
        <v>18000</v>
      </c>
      <c r="AO130" s="221" t="n">
        <v>18000</v>
      </c>
      <c r="AP130" s="221" t="n">
        <v>18000</v>
      </c>
      <c r="AQ130" s="221" t="n">
        <v>18000</v>
      </c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  <c r="JT130" s="44"/>
      <c r="JU130" s="44"/>
      <c r="JV130" s="44"/>
      <c r="JW130" s="44"/>
      <c r="JX130" s="44"/>
      <c r="JY130" s="44"/>
      <c r="JZ130" s="44"/>
      <c r="KA130" s="44"/>
      <c r="KB130" s="44"/>
      <c r="KC130" s="44"/>
      <c r="KD130" s="44"/>
      <c r="KE130" s="44"/>
      <c r="KF130" s="44"/>
      <c r="KG130" s="44"/>
      <c r="KH130" s="44"/>
      <c r="KI130" s="44"/>
      <c r="KJ130" s="44"/>
      <c r="KK130" s="44"/>
      <c r="KL130" s="44"/>
      <c r="KM130" s="44"/>
      <c r="KN130" s="44"/>
      <c r="KO130" s="44"/>
      <c r="KP130" s="44"/>
      <c r="KQ130" s="44"/>
      <c r="KR130" s="44"/>
      <c r="KS130" s="44"/>
      <c r="KT130" s="44"/>
      <c r="KU130" s="44"/>
      <c r="KV130" s="44"/>
      <c r="KW130" s="44"/>
      <c r="KX130" s="44"/>
      <c r="KY130" s="44"/>
      <c r="KZ130" s="44"/>
      <c r="LA130" s="44"/>
      <c r="LB130" s="44"/>
      <c r="LC130" s="44"/>
      <c r="LD130" s="44"/>
      <c r="LE130" s="44"/>
      <c r="LF130" s="44"/>
      <c r="LG130" s="44"/>
      <c r="LH130" s="44"/>
      <c r="LI130" s="44"/>
      <c r="LJ130" s="44"/>
      <c r="LK130" s="44"/>
      <c r="LL130" s="44"/>
      <c r="LM130" s="44"/>
      <c r="LN130" s="44"/>
      <c r="LO130" s="44"/>
      <c r="LP130" s="44"/>
      <c r="LQ130" s="44"/>
      <c r="LR130" s="44"/>
      <c r="LS130" s="44"/>
      <c r="LT130" s="44"/>
      <c r="LU130" s="44"/>
      <c r="LV130" s="44"/>
      <c r="LW130" s="44"/>
      <c r="LX130" s="44"/>
      <c r="LY130" s="44"/>
      <c r="LZ130" s="44"/>
      <c r="MA130" s="44"/>
      <c r="MB130" s="44"/>
      <c r="MC130" s="44"/>
      <c r="MD130" s="44"/>
      <c r="ME130" s="44"/>
      <c r="MF130" s="44"/>
      <c r="MG130" s="44"/>
      <c r="MH130" s="44"/>
      <c r="MI130" s="44"/>
      <c r="MJ130" s="44"/>
      <c r="MK130" s="44"/>
      <c r="ML130" s="44"/>
      <c r="MM130" s="44"/>
      <c r="MN130" s="44"/>
      <c r="MO130" s="44"/>
      <c r="MP130" s="44"/>
      <c r="MQ130" s="44"/>
      <c r="MR130" s="44"/>
      <c r="MS130" s="44"/>
      <c r="MT130" s="44"/>
      <c r="MU130" s="44"/>
      <c r="MV130" s="44"/>
      <c r="MW130" s="44"/>
      <c r="MX130" s="44"/>
      <c r="MY130" s="44"/>
      <c r="MZ130" s="44"/>
      <c r="NA130" s="44"/>
      <c r="NB130" s="44"/>
      <c r="NC130" s="44"/>
      <c r="ND130" s="44"/>
      <c r="NE130" s="44"/>
      <c r="NF130" s="44"/>
      <c r="NG130" s="44"/>
      <c r="NH130" s="44"/>
      <c r="NI130" s="44"/>
      <c r="NJ130" s="44"/>
      <c r="NK130" s="44"/>
      <c r="NL130" s="44"/>
      <c r="NM130" s="44"/>
      <c r="NN130" s="44"/>
      <c r="NO130" s="44"/>
      <c r="NP130" s="44"/>
      <c r="NQ130" s="44"/>
      <c r="NR130" s="44"/>
      <c r="NS130" s="44"/>
      <c r="NT130" s="44"/>
      <c r="NU130" s="44"/>
      <c r="NV130" s="44"/>
      <c r="NW130" s="44"/>
      <c r="NX130" s="44"/>
      <c r="NY130" s="44"/>
      <c r="NZ130" s="44"/>
      <c r="OA130" s="44"/>
      <c r="OB130" s="44"/>
      <c r="OC130" s="44"/>
      <c r="OD130" s="44"/>
      <c r="OE130" s="44"/>
      <c r="OF130" s="44"/>
      <c r="OG130" s="44"/>
      <c r="OH130" s="44"/>
      <c r="OI130" s="44"/>
      <c r="OJ130" s="44"/>
      <c r="OK130" s="44"/>
      <c r="OL130" s="44"/>
      <c r="OM130" s="44"/>
      <c r="ON130" s="44"/>
      <c r="OO130" s="44"/>
      <c r="OP130" s="44"/>
      <c r="OQ130" s="44"/>
      <c r="OR130" s="44"/>
      <c r="OS130" s="44"/>
      <c r="OT130" s="44"/>
      <c r="OU130" s="44"/>
      <c r="OV130" s="44"/>
      <c r="OW130" s="44"/>
      <c r="OX130" s="44"/>
      <c r="OY130" s="44"/>
      <c r="OZ130" s="44"/>
      <c r="PA130" s="44"/>
      <c r="PB130" s="44"/>
      <c r="PC130" s="44"/>
      <c r="PD130" s="44"/>
      <c r="PE130" s="44"/>
      <c r="PF130" s="44"/>
      <c r="PG130" s="44"/>
      <c r="PH130" s="44"/>
      <c r="PI130" s="44"/>
      <c r="PJ130" s="44"/>
      <c r="PK130" s="44"/>
      <c r="PL130" s="44"/>
      <c r="PM130" s="44"/>
      <c r="PN130" s="44"/>
      <c r="PO130" s="44"/>
      <c r="PP130" s="44"/>
      <c r="PQ130" s="44"/>
      <c r="PR130" s="44"/>
      <c r="PS130" s="44"/>
      <c r="PT130" s="44"/>
      <c r="PU130" s="44"/>
      <c r="PV130" s="44"/>
      <c r="PW130" s="44"/>
      <c r="PX130" s="44"/>
      <c r="PY130" s="44"/>
      <c r="PZ130" s="44"/>
      <c r="QA130" s="44"/>
      <c r="QB130" s="44"/>
      <c r="QC130" s="44"/>
      <c r="QD130" s="44"/>
      <c r="QE130" s="44"/>
      <c r="QF130" s="44"/>
      <c r="QG130" s="44"/>
      <c r="QH130" s="44"/>
      <c r="QI130" s="44"/>
      <c r="QJ130" s="44"/>
      <c r="QK130" s="44"/>
      <c r="QL130" s="44"/>
      <c r="QM130" s="44"/>
      <c r="QN130" s="44"/>
      <c r="QO130" s="44"/>
      <c r="QP130" s="44"/>
      <c r="QQ130" s="44"/>
      <c r="QR130" s="44"/>
      <c r="QS130" s="44"/>
      <c r="QT130" s="44"/>
      <c r="QU130" s="44"/>
      <c r="QV130" s="44"/>
      <c r="QW130" s="44"/>
      <c r="QX130" s="44"/>
      <c r="QY130" s="44"/>
      <c r="QZ130" s="44"/>
      <c r="RA130" s="44"/>
      <c r="RB130" s="44"/>
      <c r="RC130" s="44"/>
      <c r="RD130" s="44"/>
      <c r="RE130" s="44"/>
      <c r="RF130" s="44"/>
      <c r="RG130" s="44"/>
      <c r="RH130" s="44"/>
    </row>
    <row r="131" customFormat="false" ht="12.75" hidden="false" customHeight="true" outlineLevel="0" collapsed="false"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</row>
    <row r="132" customFormat="false" ht="15.75" hidden="false" customHeight="true" outlineLevel="0" collapsed="false">
      <c r="A132" s="44"/>
      <c r="B132" s="199" t="s">
        <v>304</v>
      </c>
      <c r="C132" s="198"/>
      <c r="D132" s="198"/>
      <c r="E132" s="198"/>
      <c r="F132" s="198"/>
      <c r="G132" s="198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44"/>
      <c r="JF132" s="44"/>
      <c r="JG132" s="44"/>
      <c r="JH132" s="44"/>
      <c r="JI132" s="44"/>
      <c r="JJ132" s="44"/>
      <c r="JK132" s="44"/>
      <c r="JL132" s="44"/>
      <c r="JM132" s="44"/>
      <c r="JN132" s="44"/>
      <c r="JO132" s="44"/>
      <c r="JP132" s="44"/>
      <c r="JQ132" s="44"/>
      <c r="JR132" s="44"/>
      <c r="JS132" s="44"/>
      <c r="JT132" s="44"/>
      <c r="JU132" s="44"/>
      <c r="JV132" s="44"/>
      <c r="JW132" s="44"/>
      <c r="JX132" s="44"/>
      <c r="JY132" s="44"/>
      <c r="JZ132" s="44"/>
      <c r="KA132" s="44"/>
      <c r="KB132" s="44"/>
      <c r="KC132" s="44"/>
      <c r="KD132" s="44"/>
      <c r="KE132" s="44"/>
      <c r="KF132" s="44"/>
      <c r="KG132" s="44"/>
      <c r="KH132" s="44"/>
      <c r="KI132" s="44"/>
      <c r="KJ132" s="44"/>
      <c r="KK132" s="44"/>
      <c r="KL132" s="44"/>
      <c r="KM132" s="44"/>
      <c r="KN132" s="44"/>
      <c r="KO132" s="44"/>
      <c r="KP132" s="44"/>
      <c r="KQ132" s="44"/>
      <c r="KR132" s="44"/>
      <c r="KS132" s="44"/>
      <c r="KT132" s="44"/>
      <c r="KU132" s="44"/>
      <c r="KV132" s="44"/>
      <c r="KW132" s="44"/>
      <c r="KX132" s="44"/>
      <c r="KY132" s="44"/>
      <c r="KZ132" s="44"/>
      <c r="LA132" s="44"/>
      <c r="LB132" s="44"/>
      <c r="LC132" s="44"/>
      <c r="LD132" s="44"/>
      <c r="LE132" s="44"/>
      <c r="LF132" s="44"/>
      <c r="LG132" s="44"/>
      <c r="LH132" s="44"/>
      <c r="LI132" s="44"/>
      <c r="LJ132" s="44"/>
      <c r="LK132" s="44"/>
      <c r="LL132" s="44"/>
      <c r="LM132" s="44"/>
      <c r="LN132" s="44"/>
      <c r="LO132" s="44"/>
      <c r="LP132" s="44"/>
      <c r="LQ132" s="44"/>
      <c r="LR132" s="44"/>
      <c r="LS132" s="44"/>
      <c r="LT132" s="44"/>
      <c r="LU132" s="44"/>
      <c r="LV132" s="44"/>
      <c r="LW132" s="44"/>
      <c r="LX132" s="44"/>
      <c r="LY132" s="44"/>
      <c r="LZ132" s="44"/>
      <c r="MA132" s="44"/>
      <c r="MB132" s="44"/>
      <c r="MC132" s="44"/>
      <c r="MD132" s="44"/>
      <c r="ME132" s="44"/>
      <c r="MF132" s="44"/>
      <c r="MG132" s="44"/>
      <c r="MH132" s="44"/>
      <c r="MI132" s="44"/>
      <c r="MJ132" s="44"/>
      <c r="MK132" s="44"/>
      <c r="ML132" s="44"/>
      <c r="MM132" s="44"/>
      <c r="MN132" s="44"/>
      <c r="MO132" s="44"/>
      <c r="MP132" s="44"/>
      <c r="MQ132" s="44"/>
      <c r="MR132" s="44"/>
      <c r="MS132" s="44"/>
      <c r="MT132" s="44"/>
      <c r="MU132" s="44"/>
      <c r="MV132" s="44"/>
      <c r="MW132" s="44"/>
      <c r="MX132" s="44"/>
      <c r="MY132" s="44"/>
      <c r="MZ132" s="44"/>
      <c r="NA132" s="44"/>
      <c r="NB132" s="44"/>
      <c r="NC132" s="44"/>
      <c r="ND132" s="44"/>
      <c r="NE132" s="44"/>
      <c r="NF132" s="44"/>
      <c r="NG132" s="44"/>
      <c r="NH132" s="44"/>
      <c r="NI132" s="44"/>
      <c r="NJ132" s="44"/>
      <c r="NK132" s="44"/>
      <c r="NL132" s="44"/>
      <c r="NM132" s="44"/>
      <c r="NN132" s="44"/>
      <c r="NO132" s="44"/>
      <c r="NP132" s="44"/>
      <c r="NQ132" s="44"/>
      <c r="NR132" s="44"/>
      <c r="NS132" s="44"/>
      <c r="NT132" s="44"/>
      <c r="NU132" s="44"/>
      <c r="NV132" s="44"/>
      <c r="NW132" s="44"/>
      <c r="NX132" s="44"/>
      <c r="NY132" s="44"/>
      <c r="NZ132" s="44"/>
      <c r="OA132" s="44"/>
      <c r="OB132" s="44"/>
      <c r="OC132" s="44"/>
      <c r="OD132" s="44"/>
      <c r="OE132" s="44"/>
      <c r="OF132" s="44"/>
      <c r="OG132" s="44"/>
      <c r="OH132" s="44"/>
      <c r="OI132" s="44"/>
      <c r="OJ132" s="44"/>
      <c r="OK132" s="44"/>
      <c r="OL132" s="44"/>
      <c r="OM132" s="44"/>
      <c r="ON132" s="44"/>
      <c r="OO132" s="44"/>
      <c r="OP132" s="44"/>
      <c r="OQ132" s="44"/>
      <c r="OR132" s="44"/>
      <c r="OS132" s="44"/>
      <c r="OT132" s="44"/>
      <c r="OU132" s="44"/>
      <c r="OV132" s="44"/>
      <c r="OW132" s="44"/>
      <c r="OX132" s="44"/>
      <c r="OY132" s="44"/>
      <c r="OZ132" s="44"/>
      <c r="PA132" s="44"/>
      <c r="PB132" s="44"/>
      <c r="PC132" s="44"/>
      <c r="PD132" s="44"/>
      <c r="PE132" s="44"/>
      <c r="PF132" s="44"/>
      <c r="PG132" s="44"/>
      <c r="PH132" s="44"/>
      <c r="PI132" s="44"/>
      <c r="PJ132" s="44"/>
      <c r="PK132" s="44"/>
      <c r="PL132" s="44"/>
      <c r="PM132" s="44"/>
      <c r="PN132" s="44"/>
      <c r="PO132" s="44"/>
      <c r="PP132" s="44"/>
      <c r="PQ132" s="44"/>
      <c r="PR132" s="44"/>
      <c r="PS132" s="44"/>
      <c r="PT132" s="44"/>
      <c r="PU132" s="44"/>
      <c r="PV132" s="44"/>
      <c r="PW132" s="44"/>
      <c r="PX132" s="44"/>
      <c r="PY132" s="44"/>
      <c r="PZ132" s="44"/>
      <c r="QA132" s="44"/>
      <c r="QB132" s="44"/>
      <c r="QC132" s="44"/>
      <c r="QD132" s="44"/>
      <c r="QE132" s="44"/>
      <c r="QF132" s="44"/>
      <c r="QG132" s="44"/>
      <c r="QH132" s="44"/>
      <c r="QI132" s="44"/>
      <c r="QJ132" s="44"/>
      <c r="QK132" s="44"/>
      <c r="QL132" s="44"/>
      <c r="QM132" s="44"/>
      <c r="QN132" s="44"/>
      <c r="QO132" s="44"/>
      <c r="QP132" s="44"/>
      <c r="QQ132" s="44"/>
      <c r="QR132" s="44"/>
      <c r="QS132" s="44"/>
      <c r="QT132" s="44"/>
      <c r="QU132" s="44"/>
      <c r="QV132" s="44"/>
      <c r="QW132" s="44"/>
      <c r="QX132" s="44"/>
      <c r="QY132" s="44"/>
      <c r="QZ132" s="44"/>
      <c r="RA132" s="44"/>
      <c r="RB132" s="44"/>
      <c r="RC132" s="44"/>
      <c r="RD132" s="44"/>
      <c r="RE132" s="44"/>
      <c r="RF132" s="44"/>
      <c r="RG132" s="44"/>
      <c r="RH132" s="44"/>
    </row>
    <row r="133" customFormat="false" ht="6" hidden="false" customHeight="true" outlineLevel="0" collapsed="false">
      <c r="A133" s="44"/>
      <c r="B133" s="319"/>
      <c r="C133" s="44"/>
      <c r="D133" s="215"/>
      <c r="E133" s="215"/>
      <c r="F133" s="215"/>
      <c r="G133" s="215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  <c r="LC133" s="44"/>
      <c r="LD133" s="44"/>
      <c r="LE133" s="44"/>
      <c r="LF133" s="44"/>
      <c r="LG133" s="44"/>
      <c r="LH133" s="44"/>
      <c r="LI133" s="44"/>
      <c r="LJ133" s="44"/>
      <c r="LK133" s="44"/>
      <c r="LL133" s="44"/>
      <c r="LM133" s="44"/>
      <c r="LN133" s="44"/>
      <c r="LO133" s="44"/>
      <c r="LP133" s="44"/>
      <c r="LQ133" s="44"/>
      <c r="LR133" s="44"/>
      <c r="LS133" s="44"/>
      <c r="LT133" s="44"/>
      <c r="LU133" s="44"/>
      <c r="LV133" s="44"/>
      <c r="LW133" s="44"/>
      <c r="LX133" s="44"/>
      <c r="LY133" s="44"/>
      <c r="LZ133" s="44"/>
      <c r="MA133" s="44"/>
      <c r="MB133" s="44"/>
      <c r="MC133" s="44"/>
      <c r="MD133" s="44"/>
      <c r="ME133" s="44"/>
      <c r="MF133" s="44"/>
      <c r="MG133" s="44"/>
      <c r="MH133" s="44"/>
      <c r="MI133" s="44"/>
      <c r="MJ133" s="44"/>
      <c r="MK133" s="44"/>
      <c r="ML133" s="44"/>
      <c r="MM133" s="44"/>
      <c r="MN133" s="44"/>
      <c r="MO133" s="44"/>
      <c r="MP133" s="44"/>
      <c r="MQ133" s="44"/>
      <c r="MR133" s="44"/>
      <c r="MS133" s="44"/>
      <c r="MT133" s="44"/>
      <c r="MU133" s="44"/>
      <c r="MV133" s="44"/>
      <c r="MW133" s="44"/>
      <c r="MX133" s="44"/>
      <c r="MY133" s="44"/>
      <c r="MZ133" s="44"/>
      <c r="NA133" s="44"/>
      <c r="NB133" s="44"/>
      <c r="NC133" s="44"/>
      <c r="ND133" s="44"/>
      <c r="NE133" s="44"/>
      <c r="NF133" s="44"/>
      <c r="NG133" s="44"/>
      <c r="NH133" s="44"/>
      <c r="NI133" s="44"/>
      <c r="NJ133" s="44"/>
      <c r="NK133" s="44"/>
      <c r="NL133" s="44"/>
      <c r="NM133" s="44"/>
      <c r="NN133" s="44"/>
      <c r="NO133" s="44"/>
      <c r="NP133" s="44"/>
      <c r="NQ133" s="44"/>
      <c r="NR133" s="44"/>
      <c r="NS133" s="44"/>
      <c r="NT133" s="44"/>
      <c r="NU133" s="44"/>
      <c r="NV133" s="44"/>
      <c r="NW133" s="44"/>
      <c r="NX133" s="44"/>
      <c r="NY133" s="44"/>
      <c r="NZ133" s="44"/>
      <c r="OA133" s="44"/>
      <c r="OB133" s="44"/>
      <c r="OC133" s="44"/>
      <c r="OD133" s="44"/>
      <c r="OE133" s="44"/>
      <c r="OF133" s="44"/>
      <c r="OG133" s="44"/>
      <c r="OH133" s="44"/>
      <c r="OI133" s="44"/>
      <c r="OJ133" s="44"/>
      <c r="OK133" s="44"/>
      <c r="OL133" s="44"/>
      <c r="OM133" s="44"/>
      <c r="ON133" s="44"/>
      <c r="OO133" s="44"/>
      <c r="OP133" s="44"/>
      <c r="OQ133" s="44"/>
      <c r="OR133" s="44"/>
      <c r="OS133" s="44"/>
      <c r="OT133" s="44"/>
      <c r="OU133" s="44"/>
      <c r="OV133" s="44"/>
      <c r="OW133" s="44"/>
      <c r="OX133" s="44"/>
      <c r="OY133" s="44"/>
      <c r="OZ133" s="44"/>
      <c r="PA133" s="44"/>
      <c r="PB133" s="44"/>
      <c r="PC133" s="44"/>
      <c r="PD133" s="44"/>
      <c r="PE133" s="44"/>
      <c r="PF133" s="44"/>
      <c r="PG133" s="44"/>
      <c r="PH133" s="44"/>
      <c r="PI133" s="44"/>
      <c r="PJ133" s="44"/>
      <c r="PK133" s="44"/>
      <c r="PL133" s="44"/>
      <c r="PM133" s="44"/>
      <c r="PN133" s="44"/>
      <c r="PO133" s="44"/>
      <c r="PP133" s="44"/>
      <c r="PQ133" s="44"/>
      <c r="PR133" s="44"/>
      <c r="PS133" s="44"/>
      <c r="PT133" s="44"/>
      <c r="PU133" s="44"/>
      <c r="PV133" s="44"/>
      <c r="PW133" s="44"/>
      <c r="PX133" s="44"/>
      <c r="PY133" s="44"/>
      <c r="PZ133" s="44"/>
      <c r="QA133" s="44"/>
      <c r="QB133" s="44"/>
      <c r="QC133" s="44"/>
      <c r="QD133" s="44"/>
      <c r="QE133" s="44"/>
      <c r="QF133" s="44"/>
      <c r="QG133" s="44"/>
      <c r="QH133" s="44"/>
      <c r="QI133" s="44"/>
      <c r="QJ133" s="44"/>
      <c r="QK133" s="44"/>
      <c r="QL133" s="44"/>
      <c r="QM133" s="44"/>
      <c r="QN133" s="44"/>
      <c r="QO133" s="44"/>
      <c r="QP133" s="44"/>
      <c r="QQ133" s="44"/>
      <c r="QR133" s="44"/>
      <c r="QS133" s="44"/>
      <c r="QT133" s="44"/>
      <c r="QU133" s="44"/>
      <c r="QV133" s="44"/>
      <c r="QW133" s="44"/>
      <c r="QX133" s="44"/>
      <c r="QY133" s="44"/>
      <c r="QZ133" s="44"/>
      <c r="RA133" s="44"/>
      <c r="RB133" s="44"/>
      <c r="RC133" s="44"/>
      <c r="RD133" s="44"/>
      <c r="RE133" s="44"/>
      <c r="RF133" s="44"/>
      <c r="RG133" s="44"/>
      <c r="RH133" s="44"/>
    </row>
    <row r="134" customFormat="false" ht="15.75" hidden="false" customHeight="true" outlineLevel="0" collapsed="false">
      <c r="A134" s="44"/>
      <c r="B134" s="320" t="s">
        <v>301</v>
      </c>
      <c r="C134" s="44"/>
      <c r="D134" s="215"/>
      <c r="E134" s="215"/>
      <c r="F134" s="215"/>
      <c r="G134" s="215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  <c r="JF134" s="44"/>
      <c r="JG134" s="44"/>
      <c r="JH134" s="44"/>
      <c r="JI134" s="44"/>
      <c r="JJ134" s="44"/>
      <c r="JK134" s="44"/>
      <c r="JL134" s="44"/>
      <c r="JM134" s="44"/>
      <c r="JN134" s="44"/>
      <c r="JO134" s="44"/>
      <c r="JP134" s="44"/>
      <c r="JQ134" s="44"/>
      <c r="JR134" s="44"/>
      <c r="JS134" s="44"/>
      <c r="JT134" s="44"/>
      <c r="JU134" s="44"/>
      <c r="JV134" s="44"/>
      <c r="JW134" s="44"/>
      <c r="JX134" s="44"/>
      <c r="JY134" s="44"/>
      <c r="JZ134" s="44"/>
      <c r="KA134" s="44"/>
      <c r="KB134" s="44"/>
      <c r="KC134" s="44"/>
      <c r="KD134" s="44"/>
      <c r="KE134" s="44"/>
      <c r="KF134" s="44"/>
      <c r="KG134" s="44"/>
      <c r="KH134" s="44"/>
      <c r="KI134" s="44"/>
      <c r="KJ134" s="44"/>
      <c r="KK134" s="44"/>
      <c r="KL134" s="44"/>
      <c r="KM134" s="44"/>
      <c r="KN134" s="44"/>
      <c r="KO134" s="44"/>
      <c r="KP134" s="44"/>
      <c r="KQ134" s="44"/>
      <c r="KR134" s="44"/>
      <c r="KS134" s="44"/>
      <c r="KT134" s="44"/>
      <c r="KU134" s="44"/>
      <c r="KV134" s="44"/>
      <c r="KW134" s="44"/>
      <c r="KX134" s="44"/>
      <c r="KY134" s="44"/>
      <c r="KZ134" s="44"/>
      <c r="LA134" s="44"/>
      <c r="LB134" s="44"/>
      <c r="LC134" s="44"/>
      <c r="LD134" s="44"/>
      <c r="LE134" s="44"/>
      <c r="LF134" s="44"/>
      <c r="LG134" s="44"/>
      <c r="LH134" s="44"/>
      <c r="LI134" s="44"/>
      <c r="LJ134" s="44"/>
      <c r="LK134" s="44"/>
      <c r="LL134" s="44"/>
      <c r="LM134" s="44"/>
      <c r="LN134" s="44"/>
      <c r="LO134" s="44"/>
      <c r="LP134" s="44"/>
      <c r="LQ134" s="44"/>
      <c r="LR134" s="44"/>
      <c r="LS134" s="44"/>
      <c r="LT134" s="44"/>
      <c r="LU134" s="44"/>
      <c r="LV134" s="44"/>
      <c r="LW134" s="44"/>
      <c r="LX134" s="44"/>
      <c r="LY134" s="44"/>
      <c r="LZ134" s="44"/>
      <c r="MA134" s="44"/>
      <c r="MB134" s="44"/>
      <c r="MC134" s="44"/>
      <c r="MD134" s="44"/>
      <c r="ME134" s="44"/>
      <c r="MF134" s="44"/>
      <c r="MG134" s="44"/>
      <c r="MH134" s="44"/>
      <c r="MI134" s="44"/>
      <c r="MJ134" s="44"/>
      <c r="MK134" s="44"/>
      <c r="ML134" s="44"/>
      <c r="MM134" s="44"/>
      <c r="MN134" s="44"/>
      <c r="MO134" s="44"/>
      <c r="MP134" s="44"/>
      <c r="MQ134" s="44"/>
      <c r="MR134" s="44"/>
      <c r="MS134" s="44"/>
      <c r="MT134" s="44"/>
      <c r="MU134" s="44"/>
      <c r="MV134" s="44"/>
      <c r="MW134" s="44"/>
      <c r="MX134" s="44"/>
      <c r="MY134" s="44"/>
      <c r="MZ134" s="44"/>
      <c r="NA134" s="44"/>
      <c r="NB134" s="44"/>
      <c r="NC134" s="44"/>
      <c r="ND134" s="44"/>
      <c r="NE134" s="44"/>
      <c r="NF134" s="44"/>
      <c r="NG134" s="44"/>
      <c r="NH134" s="44"/>
      <c r="NI134" s="44"/>
      <c r="NJ134" s="44"/>
      <c r="NK134" s="44"/>
      <c r="NL134" s="44"/>
      <c r="NM134" s="44"/>
      <c r="NN134" s="44"/>
      <c r="NO134" s="44"/>
      <c r="NP134" s="44"/>
      <c r="NQ134" s="44"/>
      <c r="NR134" s="44"/>
      <c r="NS134" s="44"/>
      <c r="NT134" s="44"/>
      <c r="NU134" s="44"/>
      <c r="NV134" s="44"/>
      <c r="NW134" s="44"/>
      <c r="NX134" s="44"/>
      <c r="NY134" s="44"/>
      <c r="NZ134" s="44"/>
      <c r="OA134" s="44"/>
      <c r="OB134" s="44"/>
      <c r="OC134" s="44"/>
      <c r="OD134" s="44"/>
      <c r="OE134" s="44"/>
      <c r="OF134" s="44"/>
      <c r="OG134" s="44"/>
      <c r="OH134" s="44"/>
      <c r="OI134" s="44"/>
      <c r="OJ134" s="44"/>
      <c r="OK134" s="44"/>
      <c r="OL134" s="44"/>
      <c r="OM134" s="44"/>
      <c r="ON134" s="44"/>
      <c r="OO134" s="44"/>
      <c r="OP134" s="44"/>
      <c r="OQ134" s="44"/>
      <c r="OR134" s="44"/>
      <c r="OS134" s="44"/>
      <c r="OT134" s="44"/>
      <c r="OU134" s="44"/>
      <c r="OV134" s="44"/>
      <c r="OW134" s="44"/>
      <c r="OX134" s="44"/>
      <c r="OY134" s="44"/>
      <c r="OZ134" s="44"/>
      <c r="PA134" s="44"/>
      <c r="PB134" s="44"/>
      <c r="PC134" s="44"/>
      <c r="PD134" s="44"/>
      <c r="PE134" s="44"/>
      <c r="PF134" s="44"/>
      <c r="PG134" s="44"/>
      <c r="PH134" s="44"/>
      <c r="PI134" s="44"/>
      <c r="PJ134" s="44"/>
      <c r="PK134" s="44"/>
      <c r="PL134" s="44"/>
      <c r="PM134" s="44"/>
      <c r="PN134" s="44"/>
      <c r="PO134" s="44"/>
      <c r="PP134" s="44"/>
      <c r="PQ134" s="44"/>
      <c r="PR134" s="44"/>
      <c r="PS134" s="44"/>
      <c r="PT134" s="44"/>
      <c r="PU134" s="44"/>
      <c r="PV134" s="44"/>
      <c r="PW134" s="44"/>
      <c r="PX134" s="44"/>
      <c r="PY134" s="44"/>
      <c r="PZ134" s="44"/>
      <c r="QA134" s="44"/>
      <c r="QB134" s="44"/>
      <c r="QC134" s="44"/>
      <c r="QD134" s="44"/>
      <c r="QE134" s="44"/>
      <c r="QF134" s="44"/>
      <c r="QG134" s="44"/>
      <c r="QH134" s="44"/>
      <c r="QI134" s="44"/>
      <c r="QJ134" s="44"/>
      <c r="QK134" s="44"/>
      <c r="QL134" s="44"/>
      <c r="QM134" s="44"/>
      <c r="QN134" s="44"/>
      <c r="QO134" s="44"/>
      <c r="QP134" s="44"/>
      <c r="QQ134" s="44"/>
      <c r="QR134" s="44"/>
      <c r="QS134" s="44"/>
      <c r="QT134" s="44"/>
      <c r="QU134" s="44"/>
      <c r="QV134" s="44"/>
      <c r="QW134" s="44"/>
      <c r="QX134" s="44"/>
      <c r="QY134" s="44"/>
      <c r="QZ134" s="44"/>
      <c r="RA134" s="44"/>
      <c r="RB134" s="44"/>
      <c r="RC134" s="44"/>
      <c r="RD134" s="44"/>
      <c r="RE134" s="44"/>
      <c r="RF134" s="44"/>
      <c r="RG134" s="44"/>
      <c r="RH134" s="44"/>
    </row>
    <row r="135" customFormat="false" ht="15.75" hidden="false" customHeight="true" outlineLevel="0" collapsed="false">
      <c r="A135" s="44"/>
      <c r="B135" s="321" t="s">
        <v>278</v>
      </c>
      <c r="C135" s="44"/>
      <c r="D135" s="215"/>
      <c r="E135" s="215"/>
      <c r="F135" s="215"/>
      <c r="G135" s="215"/>
      <c r="H135" s="221"/>
      <c r="I135" s="221" t="n">
        <v>0</v>
      </c>
      <c r="J135" s="221" t="n">
        <v>0</v>
      </c>
      <c r="K135" s="221" t="n">
        <v>0</v>
      </c>
      <c r="L135" s="332" t="n">
        <f aca="false">110+7.59</f>
        <v>117.59</v>
      </c>
      <c r="M135" s="332" t="n">
        <f aca="false">L135</f>
        <v>117.59</v>
      </c>
      <c r="N135" s="332" t="n">
        <f aca="false">M135</f>
        <v>117.59</v>
      </c>
      <c r="O135" s="332" t="n">
        <f aca="false">N135</f>
        <v>117.59</v>
      </c>
      <c r="P135" s="332" t="n">
        <f aca="false">O135</f>
        <v>117.59</v>
      </c>
      <c r="Q135" s="332" t="n">
        <f aca="false">P135</f>
        <v>117.59</v>
      </c>
      <c r="R135" s="332" t="n">
        <f aca="false">Q135</f>
        <v>117.59</v>
      </c>
      <c r="S135" s="332" t="n">
        <f aca="false">R135</f>
        <v>117.59</v>
      </c>
      <c r="T135" s="332" t="n">
        <f aca="false">S135</f>
        <v>117.59</v>
      </c>
      <c r="U135" s="332" t="n">
        <f aca="false">T135</f>
        <v>117.59</v>
      </c>
      <c r="V135" s="332" t="n">
        <f aca="false">U135</f>
        <v>117.59</v>
      </c>
      <c r="W135" s="332" t="n">
        <f aca="false">V135</f>
        <v>117.59</v>
      </c>
      <c r="X135" s="332" t="n">
        <f aca="false">W135</f>
        <v>117.59</v>
      </c>
      <c r="Y135" s="332" t="n">
        <f aca="false">X135</f>
        <v>117.59</v>
      </c>
      <c r="Z135" s="332" t="n">
        <f aca="false">Y135</f>
        <v>117.59</v>
      </c>
      <c r="AA135" s="332" t="n">
        <f aca="false">Z135</f>
        <v>117.59</v>
      </c>
      <c r="AB135" s="332" t="n">
        <f aca="false">AA135</f>
        <v>117.59</v>
      </c>
      <c r="AC135" s="332" t="n">
        <f aca="false">AB135</f>
        <v>117.59</v>
      </c>
      <c r="AD135" s="332" t="n">
        <f aca="false">AC135</f>
        <v>117.59</v>
      </c>
      <c r="AE135" s="332" t="n">
        <f aca="false">AD135</f>
        <v>117.59</v>
      </c>
      <c r="AF135" s="332" t="n">
        <f aca="false">AE135</f>
        <v>117.59</v>
      </c>
      <c r="AG135" s="332" t="n">
        <f aca="false">AF135</f>
        <v>117.59</v>
      </c>
      <c r="AH135" s="332" t="n">
        <f aca="false">AG135</f>
        <v>117.59</v>
      </c>
      <c r="AI135" s="332" t="n">
        <f aca="false">AH135</f>
        <v>117.59</v>
      </c>
      <c r="AJ135" s="332" t="n">
        <f aca="false">AI135</f>
        <v>117.59</v>
      </c>
      <c r="AK135" s="332" t="n">
        <f aca="false">AJ135</f>
        <v>117.59</v>
      </c>
      <c r="AL135" s="332" t="n">
        <f aca="false">AK135</f>
        <v>117.59</v>
      </c>
      <c r="AM135" s="332" t="n">
        <f aca="false">AL135</f>
        <v>117.59</v>
      </c>
      <c r="AN135" s="332" t="n">
        <f aca="false">AM135</f>
        <v>117.59</v>
      </c>
      <c r="AO135" s="332" t="n">
        <f aca="false">AN135</f>
        <v>117.59</v>
      </c>
      <c r="AP135" s="332" t="n">
        <f aca="false">AO135</f>
        <v>117.59</v>
      </c>
      <c r="AQ135" s="332" t="n">
        <f aca="false">AP135</f>
        <v>117.59</v>
      </c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  <c r="JT135" s="44"/>
      <c r="JU135" s="44"/>
      <c r="JV135" s="44"/>
      <c r="JW135" s="44"/>
      <c r="JX135" s="44"/>
      <c r="JY135" s="44"/>
      <c r="JZ135" s="44"/>
      <c r="KA135" s="44"/>
      <c r="KB135" s="44"/>
      <c r="KC135" s="44"/>
      <c r="KD135" s="44"/>
      <c r="KE135" s="44"/>
      <c r="KF135" s="44"/>
      <c r="KG135" s="44"/>
      <c r="KH135" s="44"/>
      <c r="KI135" s="44"/>
      <c r="KJ135" s="44"/>
      <c r="KK135" s="44"/>
      <c r="KL135" s="44"/>
      <c r="KM135" s="44"/>
      <c r="KN135" s="44"/>
      <c r="KO135" s="44"/>
      <c r="KP135" s="44"/>
      <c r="KQ135" s="44"/>
      <c r="KR135" s="44"/>
      <c r="KS135" s="44"/>
      <c r="KT135" s="44"/>
      <c r="KU135" s="44"/>
      <c r="KV135" s="44"/>
      <c r="KW135" s="44"/>
      <c r="KX135" s="44"/>
      <c r="KY135" s="44"/>
      <c r="KZ135" s="44"/>
      <c r="LA135" s="44"/>
      <c r="LB135" s="44"/>
      <c r="LC135" s="44"/>
      <c r="LD135" s="44"/>
      <c r="LE135" s="44"/>
      <c r="LF135" s="44"/>
      <c r="LG135" s="44"/>
      <c r="LH135" s="44"/>
      <c r="LI135" s="44"/>
      <c r="LJ135" s="44"/>
      <c r="LK135" s="44"/>
      <c r="LL135" s="44"/>
      <c r="LM135" s="44"/>
      <c r="LN135" s="44"/>
      <c r="LO135" s="44"/>
      <c r="LP135" s="44"/>
      <c r="LQ135" s="44"/>
      <c r="LR135" s="44"/>
      <c r="LS135" s="44"/>
      <c r="LT135" s="44"/>
      <c r="LU135" s="44"/>
      <c r="LV135" s="44"/>
      <c r="LW135" s="44"/>
      <c r="LX135" s="44"/>
      <c r="LY135" s="44"/>
      <c r="LZ135" s="44"/>
      <c r="MA135" s="44"/>
      <c r="MB135" s="44"/>
      <c r="MC135" s="44"/>
      <c r="MD135" s="44"/>
      <c r="ME135" s="44"/>
      <c r="MF135" s="44"/>
      <c r="MG135" s="44"/>
      <c r="MH135" s="44"/>
      <c r="MI135" s="44"/>
      <c r="MJ135" s="44"/>
      <c r="MK135" s="44"/>
      <c r="ML135" s="44"/>
      <c r="MM135" s="44"/>
      <c r="MN135" s="44"/>
      <c r="MO135" s="44"/>
      <c r="MP135" s="44"/>
      <c r="MQ135" s="44"/>
      <c r="MR135" s="44"/>
      <c r="MS135" s="44"/>
      <c r="MT135" s="44"/>
      <c r="MU135" s="44"/>
      <c r="MV135" s="44"/>
      <c r="MW135" s="44"/>
      <c r="MX135" s="44"/>
      <c r="MY135" s="44"/>
      <c r="MZ135" s="44"/>
      <c r="NA135" s="44"/>
      <c r="NB135" s="44"/>
      <c r="NC135" s="44"/>
      <c r="ND135" s="44"/>
      <c r="NE135" s="44"/>
      <c r="NF135" s="44"/>
      <c r="NG135" s="44"/>
      <c r="NH135" s="44"/>
      <c r="NI135" s="44"/>
      <c r="NJ135" s="44"/>
      <c r="NK135" s="44"/>
      <c r="NL135" s="44"/>
      <c r="NM135" s="44"/>
      <c r="NN135" s="44"/>
      <c r="NO135" s="44"/>
      <c r="NP135" s="44"/>
      <c r="NQ135" s="44"/>
      <c r="NR135" s="44"/>
      <c r="NS135" s="44"/>
      <c r="NT135" s="44"/>
      <c r="NU135" s="44"/>
      <c r="NV135" s="44"/>
      <c r="NW135" s="44"/>
      <c r="NX135" s="44"/>
      <c r="NY135" s="44"/>
      <c r="NZ135" s="44"/>
      <c r="OA135" s="44"/>
      <c r="OB135" s="44"/>
      <c r="OC135" s="44"/>
      <c r="OD135" s="44"/>
      <c r="OE135" s="44"/>
      <c r="OF135" s="44"/>
      <c r="OG135" s="44"/>
      <c r="OH135" s="44"/>
      <c r="OI135" s="44"/>
      <c r="OJ135" s="44"/>
      <c r="OK135" s="44"/>
      <c r="OL135" s="44"/>
      <c r="OM135" s="44"/>
      <c r="ON135" s="44"/>
      <c r="OO135" s="44"/>
      <c r="OP135" s="44"/>
      <c r="OQ135" s="44"/>
      <c r="OR135" s="44"/>
      <c r="OS135" s="44"/>
      <c r="OT135" s="44"/>
      <c r="OU135" s="44"/>
      <c r="OV135" s="44"/>
      <c r="OW135" s="44"/>
      <c r="OX135" s="44"/>
      <c r="OY135" s="44"/>
      <c r="OZ135" s="44"/>
      <c r="PA135" s="44"/>
      <c r="PB135" s="44"/>
      <c r="PC135" s="44"/>
      <c r="PD135" s="44"/>
      <c r="PE135" s="44"/>
      <c r="PF135" s="44"/>
      <c r="PG135" s="44"/>
      <c r="PH135" s="44"/>
      <c r="PI135" s="44"/>
      <c r="PJ135" s="44"/>
      <c r="PK135" s="44"/>
      <c r="PL135" s="44"/>
      <c r="PM135" s="44"/>
      <c r="PN135" s="44"/>
      <c r="PO135" s="44"/>
      <c r="PP135" s="44"/>
      <c r="PQ135" s="44"/>
      <c r="PR135" s="44"/>
      <c r="PS135" s="44"/>
      <c r="PT135" s="44"/>
      <c r="PU135" s="44"/>
      <c r="PV135" s="44"/>
      <c r="PW135" s="44"/>
      <c r="PX135" s="44"/>
      <c r="PY135" s="44"/>
      <c r="PZ135" s="44"/>
      <c r="QA135" s="44"/>
      <c r="QB135" s="44"/>
      <c r="QC135" s="44"/>
      <c r="QD135" s="44"/>
      <c r="QE135" s="44"/>
      <c r="QF135" s="44"/>
      <c r="QG135" s="44"/>
      <c r="QH135" s="44"/>
      <c r="QI135" s="44"/>
      <c r="QJ135" s="44"/>
      <c r="QK135" s="44"/>
      <c r="QL135" s="44"/>
      <c r="QM135" s="44"/>
      <c r="QN135" s="44"/>
      <c r="QO135" s="44"/>
      <c r="QP135" s="44"/>
      <c r="QQ135" s="44"/>
      <c r="QR135" s="44"/>
      <c r="QS135" s="44"/>
      <c r="QT135" s="44"/>
      <c r="QU135" s="44"/>
      <c r="QV135" s="44"/>
      <c r="QW135" s="44"/>
      <c r="QX135" s="44"/>
      <c r="QY135" s="44"/>
      <c r="QZ135" s="44"/>
      <c r="RA135" s="44"/>
      <c r="RB135" s="44"/>
      <c r="RC135" s="44"/>
      <c r="RD135" s="44"/>
      <c r="RE135" s="44"/>
      <c r="RF135" s="44"/>
      <c r="RG135" s="44"/>
      <c r="RH135" s="44"/>
    </row>
    <row r="136" customFormat="false" ht="15.75" hidden="false" customHeight="true" outlineLevel="0" collapsed="false">
      <c r="A136" s="44"/>
      <c r="B136" s="321" t="s">
        <v>279</v>
      </c>
      <c r="C136" s="44"/>
      <c r="D136" s="215" t="n">
        <f aca="false">SUM(H136:AQ136)</f>
        <v>6005556.48</v>
      </c>
      <c r="E136" s="215"/>
      <c r="F136" s="215"/>
      <c r="G136" s="215"/>
      <c r="H136" s="64" t="n">
        <f aca="false">+H137*H135</f>
        <v>0</v>
      </c>
      <c r="I136" s="64" t="n">
        <f aca="false">+I137*I135</f>
        <v>0</v>
      </c>
      <c r="J136" s="64" t="n">
        <f aca="false">+J137*J135</f>
        <v>0</v>
      </c>
      <c r="K136" s="64" t="n">
        <f aca="false">+K137*K135</f>
        <v>0</v>
      </c>
      <c r="L136" s="64" t="n">
        <f aca="false">+L137*L135*95%</f>
        <v>187673.64</v>
      </c>
      <c r="M136" s="64" t="n">
        <f aca="false">+M137*M135*95%</f>
        <v>187673.64</v>
      </c>
      <c r="N136" s="64" t="n">
        <f aca="false">+N137*N135*95%</f>
        <v>187673.64</v>
      </c>
      <c r="O136" s="64" t="n">
        <f aca="false">+O137*O135*95%</f>
        <v>187673.64</v>
      </c>
      <c r="P136" s="64" t="n">
        <f aca="false">+P137*P135*95%</f>
        <v>187673.64</v>
      </c>
      <c r="Q136" s="64" t="n">
        <f aca="false">+Q137*Q135*95%</f>
        <v>187673.64</v>
      </c>
      <c r="R136" s="64" t="n">
        <f aca="false">+R137*R135*95%</f>
        <v>187673.64</v>
      </c>
      <c r="S136" s="64" t="n">
        <f aca="false">+S137*S135*95%</f>
        <v>187673.64</v>
      </c>
      <c r="T136" s="64" t="n">
        <f aca="false">+T137*T135*95%</f>
        <v>187673.64</v>
      </c>
      <c r="U136" s="64" t="n">
        <f aca="false">+U137*U135*95%</f>
        <v>187673.64</v>
      </c>
      <c r="V136" s="64" t="n">
        <f aca="false">+V137*V135*95%</f>
        <v>187673.64</v>
      </c>
      <c r="W136" s="64" t="n">
        <f aca="false">+W137*W135*95%</f>
        <v>187673.64</v>
      </c>
      <c r="X136" s="64" t="n">
        <f aca="false">+X137*X135*95%</f>
        <v>187673.64</v>
      </c>
      <c r="Y136" s="64" t="n">
        <f aca="false">+Y137*Y135*95%</f>
        <v>187673.64</v>
      </c>
      <c r="Z136" s="64" t="n">
        <f aca="false">+Z137*Z135*95%</f>
        <v>187673.64</v>
      </c>
      <c r="AA136" s="64" t="n">
        <f aca="false">+AA137*AA135*95%</f>
        <v>187673.64</v>
      </c>
      <c r="AB136" s="64" t="n">
        <f aca="false">+AB137*AB135*95%</f>
        <v>187673.64</v>
      </c>
      <c r="AC136" s="64" t="n">
        <f aca="false">+AC137*AC135*95%</f>
        <v>187673.64</v>
      </c>
      <c r="AD136" s="64" t="n">
        <f aca="false">+AD137*AD135*95%</f>
        <v>187673.64</v>
      </c>
      <c r="AE136" s="64" t="n">
        <f aca="false">+AE137*AE135*95%</f>
        <v>187673.64</v>
      </c>
      <c r="AF136" s="64" t="n">
        <f aca="false">+AF137*AF135*95%</f>
        <v>187673.64</v>
      </c>
      <c r="AG136" s="64" t="n">
        <f aca="false">+AG137*AG135*95%</f>
        <v>187673.64</v>
      </c>
      <c r="AH136" s="64" t="n">
        <f aca="false">+AH137*AH135*95%</f>
        <v>187673.64</v>
      </c>
      <c r="AI136" s="64" t="n">
        <f aca="false">+AI137*AI135*95%</f>
        <v>187673.64</v>
      </c>
      <c r="AJ136" s="64" t="n">
        <f aca="false">+AJ137*AJ135*95%</f>
        <v>187673.64</v>
      </c>
      <c r="AK136" s="64" t="n">
        <f aca="false">+AK137*AK135*95%</f>
        <v>187673.64</v>
      </c>
      <c r="AL136" s="64" t="n">
        <f aca="false">+AL137*AL135*95%</f>
        <v>187673.64</v>
      </c>
      <c r="AM136" s="64" t="n">
        <f aca="false">+AM137*AM135*95%</f>
        <v>187673.64</v>
      </c>
      <c r="AN136" s="64" t="n">
        <f aca="false">+AN137*AN135*95%</f>
        <v>187673.64</v>
      </c>
      <c r="AO136" s="64" t="n">
        <f aca="false">+AO137*AO135*95%</f>
        <v>187673.64</v>
      </c>
      <c r="AP136" s="64" t="n">
        <f aca="false">+AP137*AP135*95%</f>
        <v>187673.64</v>
      </c>
      <c r="AQ136" s="64" t="n">
        <f aca="false">+AQ137*AQ135*95%</f>
        <v>187673.64</v>
      </c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  <c r="JF136" s="44"/>
      <c r="JG136" s="44"/>
      <c r="JH136" s="44"/>
      <c r="JI136" s="44"/>
      <c r="JJ136" s="44"/>
      <c r="JK136" s="44"/>
      <c r="JL136" s="44"/>
      <c r="JM136" s="44"/>
      <c r="JN136" s="44"/>
      <c r="JO136" s="44"/>
      <c r="JP136" s="44"/>
      <c r="JQ136" s="44"/>
      <c r="JR136" s="44"/>
      <c r="JS136" s="44"/>
      <c r="JT136" s="44"/>
      <c r="JU136" s="44"/>
      <c r="JV136" s="44"/>
      <c r="JW136" s="44"/>
      <c r="JX136" s="44"/>
      <c r="JY136" s="44"/>
      <c r="JZ136" s="44"/>
      <c r="KA136" s="44"/>
      <c r="KB136" s="44"/>
      <c r="KC136" s="44"/>
      <c r="KD136" s="44"/>
      <c r="KE136" s="44"/>
      <c r="KF136" s="44"/>
      <c r="KG136" s="44"/>
      <c r="KH136" s="44"/>
      <c r="KI136" s="44"/>
      <c r="KJ136" s="44"/>
      <c r="KK136" s="44"/>
      <c r="KL136" s="44"/>
      <c r="KM136" s="44"/>
      <c r="KN136" s="44"/>
      <c r="KO136" s="44"/>
      <c r="KP136" s="44"/>
      <c r="KQ136" s="44"/>
      <c r="KR136" s="44"/>
      <c r="KS136" s="44"/>
      <c r="KT136" s="44"/>
      <c r="KU136" s="44"/>
      <c r="KV136" s="44"/>
      <c r="KW136" s="44"/>
      <c r="KX136" s="44"/>
      <c r="KY136" s="44"/>
      <c r="KZ136" s="44"/>
      <c r="LA136" s="44"/>
      <c r="LB136" s="44"/>
      <c r="LC136" s="44"/>
      <c r="LD136" s="44"/>
      <c r="LE136" s="44"/>
      <c r="LF136" s="44"/>
      <c r="LG136" s="44"/>
      <c r="LH136" s="44"/>
      <c r="LI136" s="44"/>
      <c r="LJ136" s="44"/>
      <c r="LK136" s="44"/>
      <c r="LL136" s="44"/>
      <c r="LM136" s="44"/>
      <c r="LN136" s="44"/>
      <c r="LO136" s="44"/>
      <c r="LP136" s="44"/>
      <c r="LQ136" s="44"/>
      <c r="LR136" s="44"/>
      <c r="LS136" s="44"/>
      <c r="LT136" s="44"/>
      <c r="LU136" s="44"/>
      <c r="LV136" s="44"/>
      <c r="LW136" s="44"/>
      <c r="LX136" s="44"/>
      <c r="LY136" s="44"/>
      <c r="LZ136" s="44"/>
      <c r="MA136" s="44"/>
      <c r="MB136" s="44"/>
      <c r="MC136" s="44"/>
      <c r="MD136" s="44"/>
      <c r="ME136" s="44"/>
      <c r="MF136" s="44"/>
      <c r="MG136" s="44"/>
      <c r="MH136" s="44"/>
      <c r="MI136" s="44"/>
      <c r="MJ136" s="44"/>
      <c r="MK136" s="44"/>
      <c r="ML136" s="44"/>
      <c r="MM136" s="44"/>
      <c r="MN136" s="44"/>
      <c r="MO136" s="44"/>
      <c r="MP136" s="44"/>
      <c r="MQ136" s="44"/>
      <c r="MR136" s="44"/>
      <c r="MS136" s="44"/>
      <c r="MT136" s="44"/>
      <c r="MU136" s="44"/>
      <c r="MV136" s="44"/>
      <c r="MW136" s="44"/>
      <c r="MX136" s="44"/>
      <c r="MY136" s="44"/>
      <c r="MZ136" s="44"/>
      <c r="NA136" s="44"/>
      <c r="NB136" s="44"/>
      <c r="NC136" s="44"/>
      <c r="ND136" s="44"/>
      <c r="NE136" s="44"/>
      <c r="NF136" s="44"/>
      <c r="NG136" s="44"/>
      <c r="NH136" s="44"/>
      <c r="NI136" s="44"/>
      <c r="NJ136" s="44"/>
      <c r="NK136" s="44"/>
      <c r="NL136" s="44"/>
      <c r="NM136" s="44"/>
      <c r="NN136" s="44"/>
      <c r="NO136" s="44"/>
      <c r="NP136" s="44"/>
      <c r="NQ136" s="44"/>
      <c r="NR136" s="44"/>
      <c r="NS136" s="44"/>
      <c r="NT136" s="44"/>
      <c r="NU136" s="44"/>
      <c r="NV136" s="44"/>
      <c r="NW136" s="44"/>
      <c r="NX136" s="44"/>
      <c r="NY136" s="44"/>
      <c r="NZ136" s="44"/>
      <c r="OA136" s="44"/>
      <c r="OB136" s="44"/>
      <c r="OC136" s="44"/>
      <c r="OD136" s="44"/>
      <c r="OE136" s="44"/>
      <c r="OF136" s="44"/>
      <c r="OG136" s="44"/>
      <c r="OH136" s="44"/>
      <c r="OI136" s="44"/>
      <c r="OJ136" s="44"/>
      <c r="OK136" s="44"/>
      <c r="OL136" s="44"/>
      <c r="OM136" s="44"/>
      <c r="ON136" s="44"/>
      <c r="OO136" s="44"/>
      <c r="OP136" s="44"/>
      <c r="OQ136" s="44"/>
      <c r="OR136" s="44"/>
      <c r="OS136" s="44"/>
      <c r="OT136" s="44"/>
      <c r="OU136" s="44"/>
      <c r="OV136" s="44"/>
      <c r="OW136" s="44"/>
      <c r="OX136" s="44"/>
      <c r="OY136" s="44"/>
      <c r="OZ136" s="44"/>
      <c r="PA136" s="44"/>
      <c r="PB136" s="44"/>
      <c r="PC136" s="44"/>
      <c r="PD136" s="44"/>
      <c r="PE136" s="44"/>
      <c r="PF136" s="44"/>
      <c r="PG136" s="44"/>
      <c r="PH136" s="44"/>
      <c r="PI136" s="44"/>
      <c r="PJ136" s="44"/>
      <c r="PK136" s="44"/>
      <c r="PL136" s="44"/>
      <c r="PM136" s="44"/>
      <c r="PN136" s="44"/>
      <c r="PO136" s="44"/>
      <c r="PP136" s="44"/>
      <c r="PQ136" s="44"/>
      <c r="PR136" s="44"/>
      <c r="PS136" s="44"/>
      <c r="PT136" s="44"/>
      <c r="PU136" s="44"/>
      <c r="PV136" s="44"/>
      <c r="PW136" s="44"/>
      <c r="PX136" s="44"/>
      <c r="PY136" s="44"/>
      <c r="PZ136" s="44"/>
      <c r="QA136" s="44"/>
      <c r="QB136" s="44"/>
      <c r="QC136" s="44"/>
      <c r="QD136" s="44"/>
      <c r="QE136" s="44"/>
      <c r="QF136" s="44"/>
      <c r="QG136" s="44"/>
      <c r="QH136" s="44"/>
      <c r="QI136" s="44"/>
      <c r="QJ136" s="44"/>
      <c r="QK136" s="44"/>
      <c r="QL136" s="44"/>
      <c r="QM136" s="44"/>
      <c r="QN136" s="44"/>
      <c r="QO136" s="44"/>
      <c r="QP136" s="44"/>
      <c r="QQ136" s="44"/>
      <c r="QR136" s="44"/>
      <c r="QS136" s="44"/>
      <c r="QT136" s="44"/>
      <c r="QU136" s="44"/>
      <c r="QV136" s="44"/>
      <c r="QW136" s="44"/>
      <c r="QX136" s="44"/>
      <c r="QY136" s="44"/>
      <c r="QZ136" s="44"/>
      <c r="RA136" s="44"/>
      <c r="RB136" s="44"/>
      <c r="RC136" s="44"/>
      <c r="RD136" s="44"/>
      <c r="RE136" s="44"/>
      <c r="RF136" s="44"/>
      <c r="RG136" s="44"/>
      <c r="RH136" s="44"/>
    </row>
    <row r="137" customFormat="false" ht="15.75" hidden="false" customHeight="true" outlineLevel="0" collapsed="false">
      <c r="A137" s="44"/>
      <c r="B137" s="321" t="s">
        <v>280</v>
      </c>
      <c r="C137" s="44"/>
      <c r="D137" s="215" t="n">
        <f aca="false">SUM(H137:AQ137)</f>
        <v>53760</v>
      </c>
      <c r="E137" s="215"/>
      <c r="F137" s="215"/>
      <c r="G137" s="215"/>
      <c r="H137" s="221"/>
      <c r="I137" s="221" t="n">
        <v>0</v>
      </c>
      <c r="J137" s="221" t="n">
        <v>0</v>
      </c>
      <c r="K137" s="221" t="n">
        <v>0</v>
      </c>
      <c r="L137" s="221" t="n">
        <v>1680</v>
      </c>
      <c r="M137" s="221" t="n">
        <v>1680</v>
      </c>
      <c r="N137" s="221" t="n">
        <v>1680</v>
      </c>
      <c r="O137" s="221" t="n">
        <v>1680</v>
      </c>
      <c r="P137" s="221" t="n">
        <v>1680</v>
      </c>
      <c r="Q137" s="221" t="n">
        <v>1680</v>
      </c>
      <c r="R137" s="221" t="n">
        <v>1680</v>
      </c>
      <c r="S137" s="221" t="n">
        <v>1680</v>
      </c>
      <c r="T137" s="221" t="n">
        <v>1680</v>
      </c>
      <c r="U137" s="221" t="n">
        <v>1680</v>
      </c>
      <c r="V137" s="221" t="n">
        <v>1680</v>
      </c>
      <c r="W137" s="221" t="n">
        <v>1680</v>
      </c>
      <c r="X137" s="221" t="n">
        <v>1680</v>
      </c>
      <c r="Y137" s="221" t="n">
        <v>1680</v>
      </c>
      <c r="Z137" s="221" t="n">
        <v>1680</v>
      </c>
      <c r="AA137" s="221" t="n">
        <v>1680</v>
      </c>
      <c r="AB137" s="221" t="n">
        <v>1680</v>
      </c>
      <c r="AC137" s="221" t="n">
        <v>1680</v>
      </c>
      <c r="AD137" s="221" t="n">
        <v>1680</v>
      </c>
      <c r="AE137" s="221" t="n">
        <v>1680</v>
      </c>
      <c r="AF137" s="221" t="n">
        <v>1680</v>
      </c>
      <c r="AG137" s="221" t="n">
        <v>1680</v>
      </c>
      <c r="AH137" s="221" t="n">
        <v>1680</v>
      </c>
      <c r="AI137" s="221" t="n">
        <v>1680</v>
      </c>
      <c r="AJ137" s="221" t="n">
        <v>1680</v>
      </c>
      <c r="AK137" s="221" t="n">
        <v>1680</v>
      </c>
      <c r="AL137" s="221" t="n">
        <v>1680</v>
      </c>
      <c r="AM137" s="221" t="n">
        <v>1680</v>
      </c>
      <c r="AN137" s="221" t="n">
        <v>1680</v>
      </c>
      <c r="AO137" s="221" t="n">
        <v>1680</v>
      </c>
      <c r="AP137" s="221" t="n">
        <v>1680</v>
      </c>
      <c r="AQ137" s="221" t="n">
        <v>1680</v>
      </c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  <c r="JF137" s="44"/>
      <c r="JG137" s="44"/>
      <c r="JH137" s="44"/>
      <c r="JI137" s="44"/>
      <c r="JJ137" s="44"/>
      <c r="JK137" s="44"/>
      <c r="JL137" s="44"/>
      <c r="JM137" s="44"/>
      <c r="JN137" s="44"/>
      <c r="JO137" s="44"/>
      <c r="JP137" s="44"/>
      <c r="JQ137" s="44"/>
      <c r="JR137" s="44"/>
      <c r="JS137" s="44"/>
      <c r="JT137" s="44"/>
      <c r="JU137" s="44"/>
      <c r="JV137" s="44"/>
      <c r="JW137" s="44"/>
      <c r="JX137" s="44"/>
      <c r="JY137" s="44"/>
      <c r="JZ137" s="44"/>
      <c r="KA137" s="44"/>
      <c r="KB137" s="44"/>
      <c r="KC137" s="44"/>
      <c r="KD137" s="44"/>
      <c r="KE137" s="44"/>
      <c r="KF137" s="44"/>
      <c r="KG137" s="44"/>
      <c r="KH137" s="44"/>
      <c r="KI137" s="44"/>
      <c r="KJ137" s="44"/>
      <c r="KK137" s="44"/>
      <c r="KL137" s="44"/>
      <c r="KM137" s="44"/>
      <c r="KN137" s="44"/>
      <c r="KO137" s="44"/>
      <c r="KP137" s="44"/>
      <c r="KQ137" s="44"/>
      <c r="KR137" s="44"/>
      <c r="KS137" s="44"/>
      <c r="KT137" s="44"/>
      <c r="KU137" s="44"/>
      <c r="KV137" s="44"/>
      <c r="KW137" s="44"/>
      <c r="KX137" s="44"/>
      <c r="KY137" s="44"/>
      <c r="KZ137" s="44"/>
      <c r="LA137" s="44"/>
      <c r="LB137" s="44"/>
      <c r="LC137" s="44"/>
      <c r="LD137" s="44"/>
      <c r="LE137" s="44"/>
      <c r="LF137" s="44"/>
      <c r="LG137" s="44"/>
      <c r="LH137" s="44"/>
      <c r="LI137" s="44"/>
      <c r="LJ137" s="44"/>
      <c r="LK137" s="44"/>
      <c r="LL137" s="44"/>
      <c r="LM137" s="44"/>
      <c r="LN137" s="44"/>
      <c r="LO137" s="44"/>
      <c r="LP137" s="44"/>
      <c r="LQ137" s="44"/>
      <c r="LR137" s="44"/>
      <c r="LS137" s="44"/>
      <c r="LT137" s="44"/>
      <c r="LU137" s="44"/>
      <c r="LV137" s="44"/>
      <c r="LW137" s="44"/>
      <c r="LX137" s="44"/>
      <c r="LY137" s="44"/>
      <c r="LZ137" s="44"/>
      <c r="MA137" s="44"/>
      <c r="MB137" s="44"/>
      <c r="MC137" s="44"/>
      <c r="MD137" s="44"/>
      <c r="ME137" s="44"/>
      <c r="MF137" s="44"/>
      <c r="MG137" s="44"/>
      <c r="MH137" s="44"/>
      <c r="MI137" s="44"/>
      <c r="MJ137" s="44"/>
      <c r="MK137" s="44"/>
      <c r="ML137" s="44"/>
      <c r="MM137" s="44"/>
      <c r="MN137" s="44"/>
      <c r="MO137" s="44"/>
      <c r="MP137" s="44"/>
      <c r="MQ137" s="44"/>
      <c r="MR137" s="44"/>
      <c r="MS137" s="44"/>
      <c r="MT137" s="44"/>
      <c r="MU137" s="44"/>
      <c r="MV137" s="44"/>
      <c r="MW137" s="44"/>
      <c r="MX137" s="44"/>
      <c r="MY137" s="44"/>
      <c r="MZ137" s="44"/>
      <c r="NA137" s="44"/>
      <c r="NB137" s="44"/>
      <c r="NC137" s="44"/>
      <c r="ND137" s="44"/>
      <c r="NE137" s="44"/>
      <c r="NF137" s="44"/>
      <c r="NG137" s="44"/>
      <c r="NH137" s="44"/>
      <c r="NI137" s="44"/>
      <c r="NJ137" s="44"/>
      <c r="NK137" s="44"/>
      <c r="NL137" s="44"/>
      <c r="NM137" s="44"/>
      <c r="NN137" s="44"/>
      <c r="NO137" s="44"/>
      <c r="NP137" s="44"/>
      <c r="NQ137" s="44"/>
      <c r="NR137" s="44"/>
      <c r="NS137" s="44"/>
      <c r="NT137" s="44"/>
      <c r="NU137" s="44"/>
      <c r="NV137" s="44"/>
      <c r="NW137" s="44"/>
      <c r="NX137" s="44"/>
      <c r="NY137" s="44"/>
      <c r="NZ137" s="44"/>
      <c r="OA137" s="44"/>
      <c r="OB137" s="44"/>
      <c r="OC137" s="44"/>
      <c r="OD137" s="44"/>
      <c r="OE137" s="44"/>
      <c r="OF137" s="44"/>
      <c r="OG137" s="44"/>
      <c r="OH137" s="44"/>
      <c r="OI137" s="44"/>
      <c r="OJ137" s="44"/>
      <c r="OK137" s="44"/>
      <c r="OL137" s="44"/>
      <c r="OM137" s="44"/>
      <c r="ON137" s="44"/>
      <c r="OO137" s="44"/>
      <c r="OP137" s="44"/>
      <c r="OQ137" s="44"/>
      <c r="OR137" s="44"/>
      <c r="OS137" s="44"/>
      <c r="OT137" s="44"/>
      <c r="OU137" s="44"/>
      <c r="OV137" s="44"/>
      <c r="OW137" s="44"/>
      <c r="OX137" s="44"/>
      <c r="OY137" s="44"/>
      <c r="OZ137" s="44"/>
      <c r="PA137" s="44"/>
      <c r="PB137" s="44"/>
      <c r="PC137" s="44"/>
      <c r="PD137" s="44"/>
      <c r="PE137" s="44"/>
      <c r="PF137" s="44"/>
      <c r="PG137" s="44"/>
      <c r="PH137" s="44"/>
      <c r="PI137" s="44"/>
      <c r="PJ137" s="44"/>
      <c r="PK137" s="44"/>
      <c r="PL137" s="44"/>
      <c r="PM137" s="44"/>
      <c r="PN137" s="44"/>
      <c r="PO137" s="44"/>
      <c r="PP137" s="44"/>
      <c r="PQ137" s="44"/>
      <c r="PR137" s="44"/>
      <c r="PS137" s="44"/>
      <c r="PT137" s="44"/>
      <c r="PU137" s="44"/>
      <c r="PV137" s="44"/>
      <c r="PW137" s="44"/>
      <c r="PX137" s="44"/>
      <c r="PY137" s="44"/>
      <c r="PZ137" s="44"/>
      <c r="QA137" s="44"/>
      <c r="QB137" s="44"/>
      <c r="QC137" s="44"/>
      <c r="QD137" s="44"/>
      <c r="QE137" s="44"/>
      <c r="QF137" s="44"/>
      <c r="QG137" s="44"/>
      <c r="QH137" s="44"/>
      <c r="QI137" s="44"/>
      <c r="QJ137" s="44"/>
      <c r="QK137" s="44"/>
      <c r="QL137" s="44"/>
      <c r="QM137" s="44"/>
      <c r="QN137" s="44"/>
      <c r="QO137" s="44"/>
      <c r="QP137" s="44"/>
      <c r="QQ137" s="44"/>
      <c r="QR137" s="44"/>
      <c r="QS137" s="44"/>
      <c r="QT137" s="44"/>
      <c r="QU137" s="44"/>
      <c r="QV137" s="44"/>
      <c r="QW137" s="44"/>
      <c r="QX137" s="44"/>
      <c r="QY137" s="44"/>
      <c r="QZ137" s="44"/>
      <c r="RA137" s="44"/>
      <c r="RB137" s="44"/>
      <c r="RC137" s="44"/>
      <c r="RD137" s="44"/>
      <c r="RE137" s="44"/>
      <c r="RF137" s="44"/>
      <c r="RG137" s="44"/>
      <c r="RH137" s="44"/>
    </row>
    <row r="138" customFormat="false" ht="15.75" hidden="false" customHeight="true" outlineLevel="0" collapsed="false">
      <c r="A138" s="44"/>
      <c r="B138" s="323"/>
      <c r="C138" s="324"/>
      <c r="D138" s="325"/>
      <c r="E138" s="325"/>
      <c r="F138" s="325"/>
      <c r="G138" s="325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6"/>
      <c r="AM138" s="326"/>
      <c r="AN138" s="326"/>
      <c r="AO138" s="326"/>
      <c r="AP138" s="326"/>
      <c r="AQ138" s="326"/>
      <c r="AR138" s="327"/>
      <c r="AS138" s="327"/>
      <c r="AT138" s="327"/>
      <c r="AU138" s="327"/>
      <c r="AV138" s="327"/>
      <c r="AW138" s="327"/>
      <c r="AX138" s="327"/>
      <c r="AY138" s="327"/>
      <c r="AZ138" s="327"/>
      <c r="BA138" s="327"/>
      <c r="BB138" s="324"/>
      <c r="BC138" s="324"/>
      <c r="BD138" s="324"/>
      <c r="BE138" s="324"/>
      <c r="BF138" s="324"/>
      <c r="BG138" s="324"/>
      <c r="BH138" s="324"/>
      <c r="BI138" s="324"/>
      <c r="BJ138" s="324"/>
      <c r="BK138" s="324"/>
      <c r="BL138" s="324"/>
      <c r="BM138" s="324"/>
      <c r="BN138" s="324"/>
      <c r="BO138" s="324"/>
      <c r="BP138" s="324"/>
      <c r="BQ138" s="324"/>
      <c r="BR138" s="324"/>
      <c r="BS138" s="324"/>
      <c r="BT138" s="324"/>
      <c r="BU138" s="324"/>
      <c r="BV138" s="324"/>
      <c r="BW138" s="324"/>
      <c r="BX138" s="324"/>
      <c r="BY138" s="324"/>
      <c r="BZ138" s="324"/>
      <c r="CA138" s="324"/>
      <c r="CB138" s="324"/>
      <c r="CC138" s="324"/>
      <c r="CD138" s="324"/>
      <c r="CE138" s="324"/>
      <c r="CF138" s="324"/>
      <c r="CG138" s="324"/>
      <c r="CH138" s="324"/>
      <c r="CI138" s="324"/>
      <c r="CJ138" s="324"/>
      <c r="CK138" s="324"/>
      <c r="CL138" s="324"/>
      <c r="CM138" s="324"/>
      <c r="CN138" s="324"/>
      <c r="CO138" s="324"/>
      <c r="CP138" s="324"/>
      <c r="CQ138" s="324"/>
      <c r="CR138" s="324"/>
      <c r="CS138" s="324"/>
      <c r="CT138" s="324"/>
      <c r="CU138" s="324"/>
      <c r="CV138" s="324"/>
      <c r="CW138" s="324"/>
      <c r="CX138" s="324"/>
      <c r="CY138" s="324"/>
      <c r="CZ138" s="324"/>
      <c r="DA138" s="324"/>
      <c r="DB138" s="324"/>
      <c r="DC138" s="324"/>
      <c r="DD138" s="324"/>
      <c r="DE138" s="324"/>
      <c r="DF138" s="324"/>
      <c r="DG138" s="324"/>
      <c r="DH138" s="324"/>
      <c r="DI138" s="324"/>
      <c r="DJ138" s="324"/>
      <c r="DK138" s="324"/>
      <c r="DL138" s="324"/>
      <c r="DM138" s="324"/>
      <c r="DN138" s="324"/>
      <c r="DO138" s="324"/>
      <c r="DP138" s="324"/>
      <c r="DQ138" s="324"/>
      <c r="DR138" s="324"/>
      <c r="DS138" s="324"/>
      <c r="DT138" s="324"/>
      <c r="DU138" s="324"/>
      <c r="DV138" s="324"/>
      <c r="DW138" s="324"/>
      <c r="DX138" s="324"/>
      <c r="DY138" s="324"/>
      <c r="DZ138" s="324"/>
      <c r="EA138" s="324"/>
      <c r="EB138" s="324"/>
      <c r="EC138" s="324"/>
      <c r="ED138" s="324"/>
      <c r="EE138" s="324"/>
      <c r="EF138" s="324"/>
      <c r="EG138" s="324"/>
      <c r="EH138" s="324"/>
      <c r="EI138" s="324"/>
      <c r="EJ138" s="324"/>
      <c r="EK138" s="324"/>
      <c r="EL138" s="324"/>
      <c r="EM138" s="324"/>
      <c r="EN138" s="324"/>
      <c r="EO138" s="324"/>
      <c r="EP138" s="324"/>
      <c r="EQ138" s="324"/>
      <c r="ER138" s="324"/>
      <c r="ES138" s="324"/>
      <c r="ET138" s="324"/>
      <c r="EU138" s="324"/>
      <c r="EV138" s="324"/>
      <c r="EW138" s="324"/>
      <c r="EX138" s="324"/>
      <c r="EY138" s="324"/>
      <c r="EZ138" s="324"/>
      <c r="FA138" s="324"/>
      <c r="FB138" s="324"/>
      <c r="FC138" s="324"/>
      <c r="FD138" s="324"/>
      <c r="FE138" s="324"/>
      <c r="FF138" s="324"/>
      <c r="FG138" s="324"/>
      <c r="FH138" s="324"/>
      <c r="FI138" s="324"/>
      <c r="FJ138" s="324"/>
      <c r="FK138" s="324"/>
      <c r="FL138" s="324"/>
      <c r="FM138" s="324"/>
      <c r="FN138" s="324"/>
      <c r="FO138" s="324"/>
      <c r="FP138" s="324"/>
      <c r="FQ138" s="324"/>
      <c r="FR138" s="324"/>
      <c r="FS138" s="324"/>
      <c r="FT138" s="324"/>
      <c r="FU138" s="324"/>
      <c r="FV138" s="324"/>
      <c r="FW138" s="324"/>
      <c r="FX138" s="324"/>
      <c r="FY138" s="324"/>
      <c r="FZ138" s="324"/>
      <c r="GA138" s="324"/>
      <c r="GB138" s="324"/>
      <c r="GC138" s="324"/>
      <c r="GD138" s="324"/>
      <c r="GE138" s="324"/>
      <c r="GF138" s="324"/>
      <c r="GG138" s="324"/>
      <c r="GH138" s="324"/>
      <c r="GI138" s="324"/>
      <c r="GJ138" s="324"/>
      <c r="GK138" s="324"/>
      <c r="GL138" s="324"/>
      <c r="GM138" s="324"/>
      <c r="GN138" s="324"/>
      <c r="GO138" s="324"/>
      <c r="GP138" s="324"/>
      <c r="GQ138" s="324"/>
      <c r="GR138" s="324"/>
      <c r="GS138" s="324"/>
      <c r="GT138" s="324"/>
      <c r="GU138" s="324"/>
      <c r="GV138" s="324"/>
      <c r="GW138" s="324"/>
      <c r="GX138" s="324"/>
      <c r="GY138" s="324"/>
      <c r="GZ138" s="324"/>
      <c r="HA138" s="324"/>
      <c r="HB138" s="324"/>
      <c r="HC138" s="324"/>
      <c r="HD138" s="324"/>
      <c r="HE138" s="324"/>
      <c r="HF138" s="324"/>
      <c r="HG138" s="324"/>
      <c r="HH138" s="324"/>
      <c r="HI138" s="324"/>
      <c r="HJ138" s="324"/>
      <c r="HK138" s="324"/>
      <c r="HL138" s="324"/>
      <c r="HM138" s="324"/>
      <c r="HN138" s="324"/>
      <c r="HO138" s="324"/>
      <c r="HP138" s="324"/>
      <c r="HQ138" s="324"/>
      <c r="HR138" s="324"/>
      <c r="HS138" s="324"/>
      <c r="HT138" s="324"/>
      <c r="HU138" s="324"/>
      <c r="HV138" s="324"/>
      <c r="HW138" s="324"/>
      <c r="HX138" s="324"/>
      <c r="HY138" s="324"/>
      <c r="HZ138" s="324"/>
      <c r="IA138" s="324"/>
      <c r="IB138" s="324"/>
      <c r="IC138" s="324"/>
      <c r="ID138" s="324"/>
      <c r="IE138" s="324"/>
      <c r="IF138" s="324"/>
      <c r="IG138" s="324"/>
      <c r="IH138" s="324"/>
      <c r="II138" s="324"/>
      <c r="IJ138" s="324"/>
      <c r="IK138" s="324"/>
      <c r="IL138" s="324"/>
      <c r="IM138" s="324"/>
      <c r="IN138" s="324"/>
      <c r="IO138" s="324"/>
      <c r="IP138" s="324"/>
      <c r="IQ138" s="324"/>
      <c r="IR138" s="324"/>
      <c r="IS138" s="324"/>
      <c r="IT138" s="324"/>
      <c r="IU138" s="324"/>
      <c r="IV138" s="324"/>
      <c r="IW138" s="324"/>
      <c r="IX138" s="324"/>
      <c r="IY138" s="324"/>
      <c r="IZ138" s="324"/>
      <c r="JA138" s="324"/>
      <c r="JB138" s="324"/>
      <c r="JC138" s="324"/>
      <c r="JD138" s="324"/>
      <c r="JE138" s="324"/>
      <c r="JF138" s="324"/>
      <c r="JG138" s="324"/>
      <c r="JH138" s="324"/>
      <c r="JI138" s="324"/>
      <c r="JJ138" s="324"/>
      <c r="JK138" s="324"/>
      <c r="JL138" s="324"/>
      <c r="JM138" s="324"/>
      <c r="JN138" s="324"/>
      <c r="JO138" s="324"/>
      <c r="JP138" s="324"/>
      <c r="JQ138" s="324"/>
      <c r="JR138" s="324"/>
      <c r="JS138" s="324"/>
      <c r="JT138" s="324"/>
      <c r="JU138" s="324"/>
      <c r="JV138" s="324"/>
      <c r="JW138" s="324"/>
      <c r="JX138" s="324"/>
      <c r="JY138" s="324"/>
      <c r="JZ138" s="324"/>
      <c r="KA138" s="324"/>
      <c r="KB138" s="324"/>
      <c r="KC138" s="324"/>
      <c r="KD138" s="324"/>
      <c r="KE138" s="324"/>
      <c r="KF138" s="324"/>
      <c r="KG138" s="324"/>
      <c r="KH138" s="324"/>
      <c r="KI138" s="324"/>
      <c r="KJ138" s="324"/>
      <c r="KK138" s="324"/>
      <c r="KL138" s="324"/>
      <c r="KM138" s="324"/>
      <c r="KN138" s="324"/>
      <c r="KO138" s="324"/>
      <c r="KP138" s="324"/>
      <c r="KQ138" s="324"/>
      <c r="KR138" s="324"/>
      <c r="KS138" s="324"/>
      <c r="KT138" s="324"/>
      <c r="KU138" s="324"/>
      <c r="KV138" s="324"/>
      <c r="KW138" s="324"/>
      <c r="KX138" s="324"/>
      <c r="KY138" s="324"/>
      <c r="KZ138" s="324"/>
      <c r="LA138" s="324"/>
      <c r="LB138" s="324"/>
      <c r="LC138" s="324"/>
      <c r="LD138" s="324"/>
      <c r="LE138" s="324"/>
      <c r="LF138" s="324"/>
      <c r="LG138" s="324"/>
      <c r="LH138" s="324"/>
      <c r="LI138" s="324"/>
      <c r="LJ138" s="324"/>
      <c r="LK138" s="324"/>
      <c r="LL138" s="324"/>
      <c r="LM138" s="324"/>
      <c r="LN138" s="324"/>
      <c r="LO138" s="324"/>
      <c r="LP138" s="324"/>
      <c r="LQ138" s="324"/>
      <c r="LR138" s="324"/>
      <c r="LS138" s="324"/>
      <c r="LT138" s="324"/>
      <c r="LU138" s="324"/>
      <c r="LV138" s="324"/>
      <c r="LW138" s="324"/>
      <c r="LX138" s="324"/>
      <c r="LY138" s="324"/>
      <c r="LZ138" s="324"/>
      <c r="MA138" s="324"/>
      <c r="MB138" s="324"/>
      <c r="MC138" s="324"/>
      <c r="MD138" s="324"/>
      <c r="ME138" s="324"/>
      <c r="MF138" s="324"/>
      <c r="MG138" s="324"/>
      <c r="MH138" s="324"/>
      <c r="MI138" s="324"/>
      <c r="MJ138" s="324"/>
      <c r="MK138" s="324"/>
      <c r="ML138" s="324"/>
      <c r="MM138" s="324"/>
      <c r="MN138" s="324"/>
      <c r="MO138" s="324"/>
      <c r="MP138" s="324"/>
      <c r="MQ138" s="324"/>
      <c r="MR138" s="324"/>
      <c r="MS138" s="324"/>
      <c r="MT138" s="324"/>
      <c r="MU138" s="324"/>
      <c r="MV138" s="324"/>
      <c r="MW138" s="324"/>
      <c r="MX138" s="324"/>
      <c r="MY138" s="324"/>
      <c r="MZ138" s="324"/>
      <c r="NA138" s="324"/>
      <c r="NB138" s="324"/>
      <c r="NC138" s="324"/>
      <c r="ND138" s="324"/>
      <c r="NE138" s="324"/>
      <c r="NF138" s="324"/>
      <c r="NG138" s="324"/>
      <c r="NH138" s="324"/>
      <c r="NI138" s="324"/>
      <c r="NJ138" s="324"/>
      <c r="NK138" s="324"/>
      <c r="NL138" s="324"/>
      <c r="NM138" s="324"/>
      <c r="NN138" s="324"/>
      <c r="NO138" s="324"/>
      <c r="NP138" s="324"/>
      <c r="NQ138" s="324"/>
      <c r="NR138" s="324"/>
      <c r="NS138" s="324"/>
      <c r="NT138" s="324"/>
      <c r="NU138" s="324"/>
      <c r="NV138" s="324"/>
      <c r="NW138" s="324"/>
      <c r="NX138" s="324"/>
      <c r="NY138" s="324"/>
      <c r="NZ138" s="324"/>
      <c r="OA138" s="324"/>
      <c r="OB138" s="324"/>
      <c r="OC138" s="324"/>
      <c r="OD138" s="324"/>
      <c r="OE138" s="324"/>
      <c r="OF138" s="324"/>
      <c r="OG138" s="324"/>
      <c r="OH138" s="324"/>
      <c r="OI138" s="324"/>
      <c r="OJ138" s="324"/>
      <c r="OK138" s="324"/>
      <c r="OL138" s="324"/>
      <c r="OM138" s="324"/>
      <c r="ON138" s="324"/>
      <c r="OO138" s="324"/>
      <c r="OP138" s="324"/>
      <c r="OQ138" s="324"/>
      <c r="OR138" s="324"/>
      <c r="OS138" s="324"/>
      <c r="OT138" s="324"/>
      <c r="OU138" s="324"/>
      <c r="OV138" s="324"/>
      <c r="OW138" s="324"/>
      <c r="OX138" s="324"/>
      <c r="OY138" s="324"/>
      <c r="OZ138" s="324"/>
      <c r="PA138" s="324"/>
      <c r="PB138" s="324"/>
      <c r="PC138" s="324"/>
      <c r="PD138" s="324"/>
      <c r="PE138" s="324"/>
      <c r="PF138" s="324"/>
      <c r="PG138" s="324"/>
      <c r="PH138" s="324"/>
      <c r="PI138" s="324"/>
      <c r="PJ138" s="324"/>
      <c r="PK138" s="324"/>
      <c r="PL138" s="324"/>
      <c r="PM138" s="324"/>
      <c r="PN138" s="324"/>
      <c r="PO138" s="324"/>
      <c r="PP138" s="324"/>
      <c r="PQ138" s="324"/>
      <c r="PR138" s="324"/>
      <c r="PS138" s="324"/>
      <c r="PT138" s="324"/>
      <c r="PU138" s="324"/>
      <c r="PV138" s="324"/>
      <c r="PW138" s="324"/>
      <c r="PX138" s="324"/>
      <c r="PY138" s="324"/>
      <c r="PZ138" s="324"/>
      <c r="QA138" s="324"/>
      <c r="QB138" s="324"/>
      <c r="QC138" s="324"/>
      <c r="QD138" s="324"/>
      <c r="QE138" s="324"/>
      <c r="QF138" s="324"/>
      <c r="QG138" s="324"/>
      <c r="QH138" s="324"/>
      <c r="QI138" s="324"/>
      <c r="QJ138" s="324"/>
      <c r="QK138" s="324"/>
      <c r="QL138" s="324"/>
      <c r="QM138" s="324"/>
      <c r="QN138" s="324"/>
      <c r="QO138" s="324"/>
      <c r="QP138" s="324"/>
      <c r="QQ138" s="324"/>
      <c r="QR138" s="324"/>
      <c r="QS138" s="324"/>
      <c r="QT138" s="324"/>
      <c r="QU138" s="324"/>
      <c r="QV138" s="324"/>
      <c r="QW138" s="324"/>
      <c r="QX138" s="324"/>
      <c r="QY138" s="324"/>
      <c r="QZ138" s="324"/>
      <c r="RA138" s="324"/>
      <c r="RB138" s="324"/>
      <c r="RC138" s="324"/>
      <c r="RD138" s="324"/>
      <c r="RE138" s="324"/>
      <c r="RF138" s="324"/>
      <c r="RG138" s="324"/>
      <c r="RH138" s="324"/>
    </row>
    <row r="139" customFormat="false" ht="15.75" hidden="false" customHeight="true" outlineLevel="0" collapsed="false">
      <c r="A139" s="324"/>
      <c r="B139" s="320" t="s">
        <v>302</v>
      </c>
      <c r="C139" s="44"/>
      <c r="D139" s="215"/>
      <c r="E139" s="215"/>
      <c r="F139" s="215"/>
      <c r="G139" s="215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  <c r="JF139" s="44"/>
      <c r="JG139" s="44"/>
      <c r="JH139" s="44"/>
      <c r="JI139" s="44"/>
      <c r="JJ139" s="44"/>
      <c r="JK139" s="44"/>
      <c r="JL139" s="44"/>
      <c r="JM139" s="44"/>
      <c r="JN139" s="44"/>
      <c r="JO139" s="44"/>
      <c r="JP139" s="44"/>
      <c r="JQ139" s="44"/>
      <c r="JR139" s="44"/>
      <c r="JS139" s="44"/>
      <c r="JT139" s="44"/>
      <c r="JU139" s="44"/>
      <c r="JV139" s="44"/>
      <c r="JW139" s="44"/>
      <c r="JX139" s="44"/>
      <c r="JY139" s="44"/>
      <c r="JZ139" s="44"/>
      <c r="KA139" s="44"/>
      <c r="KB139" s="44"/>
      <c r="KC139" s="44"/>
      <c r="KD139" s="44"/>
      <c r="KE139" s="44"/>
      <c r="KF139" s="44"/>
      <c r="KG139" s="44"/>
      <c r="KH139" s="44"/>
      <c r="KI139" s="44"/>
      <c r="KJ139" s="44"/>
      <c r="KK139" s="44"/>
      <c r="KL139" s="44"/>
      <c r="KM139" s="44"/>
      <c r="KN139" s="44"/>
      <c r="KO139" s="44"/>
      <c r="KP139" s="44"/>
      <c r="KQ139" s="44"/>
      <c r="KR139" s="44"/>
      <c r="KS139" s="44"/>
      <c r="KT139" s="44"/>
      <c r="KU139" s="44"/>
      <c r="KV139" s="44"/>
      <c r="KW139" s="44"/>
      <c r="KX139" s="44"/>
      <c r="KY139" s="44"/>
      <c r="KZ139" s="44"/>
      <c r="LA139" s="44"/>
      <c r="LB139" s="44"/>
      <c r="LC139" s="44"/>
      <c r="LD139" s="44"/>
      <c r="LE139" s="44"/>
      <c r="LF139" s="44"/>
      <c r="LG139" s="44"/>
      <c r="LH139" s="44"/>
      <c r="LI139" s="44"/>
      <c r="LJ139" s="44"/>
      <c r="LK139" s="44"/>
      <c r="LL139" s="44"/>
      <c r="LM139" s="44"/>
      <c r="LN139" s="44"/>
      <c r="LO139" s="44"/>
      <c r="LP139" s="44"/>
      <c r="LQ139" s="44"/>
      <c r="LR139" s="44"/>
      <c r="LS139" s="44"/>
      <c r="LT139" s="44"/>
      <c r="LU139" s="44"/>
      <c r="LV139" s="44"/>
      <c r="LW139" s="44"/>
      <c r="LX139" s="44"/>
      <c r="LY139" s="44"/>
      <c r="LZ139" s="44"/>
      <c r="MA139" s="44"/>
      <c r="MB139" s="44"/>
      <c r="MC139" s="44"/>
      <c r="MD139" s="44"/>
      <c r="ME139" s="44"/>
      <c r="MF139" s="44"/>
      <c r="MG139" s="44"/>
      <c r="MH139" s="44"/>
      <c r="MI139" s="44"/>
      <c r="MJ139" s="44"/>
      <c r="MK139" s="44"/>
      <c r="ML139" s="44"/>
      <c r="MM139" s="44"/>
      <c r="MN139" s="44"/>
      <c r="MO139" s="44"/>
      <c r="MP139" s="44"/>
      <c r="MQ139" s="44"/>
      <c r="MR139" s="44"/>
      <c r="MS139" s="44"/>
      <c r="MT139" s="44"/>
      <c r="MU139" s="44"/>
      <c r="MV139" s="44"/>
      <c r="MW139" s="44"/>
      <c r="MX139" s="44"/>
      <c r="MY139" s="44"/>
      <c r="MZ139" s="44"/>
      <c r="NA139" s="44"/>
      <c r="NB139" s="44"/>
      <c r="NC139" s="44"/>
      <c r="ND139" s="44"/>
      <c r="NE139" s="44"/>
      <c r="NF139" s="44"/>
      <c r="NG139" s="44"/>
      <c r="NH139" s="44"/>
      <c r="NI139" s="44"/>
      <c r="NJ139" s="44"/>
      <c r="NK139" s="44"/>
      <c r="NL139" s="44"/>
      <c r="NM139" s="44"/>
      <c r="NN139" s="44"/>
      <c r="NO139" s="44"/>
      <c r="NP139" s="44"/>
      <c r="NQ139" s="44"/>
      <c r="NR139" s="44"/>
      <c r="NS139" s="44"/>
      <c r="NT139" s="44"/>
      <c r="NU139" s="44"/>
      <c r="NV139" s="44"/>
      <c r="NW139" s="44"/>
      <c r="NX139" s="44"/>
      <c r="NY139" s="44"/>
      <c r="NZ139" s="44"/>
      <c r="OA139" s="44"/>
      <c r="OB139" s="44"/>
      <c r="OC139" s="44"/>
      <c r="OD139" s="44"/>
      <c r="OE139" s="44"/>
      <c r="OF139" s="44"/>
      <c r="OG139" s="44"/>
      <c r="OH139" s="44"/>
      <c r="OI139" s="44"/>
      <c r="OJ139" s="44"/>
      <c r="OK139" s="44"/>
      <c r="OL139" s="44"/>
      <c r="OM139" s="44"/>
      <c r="ON139" s="44"/>
      <c r="OO139" s="44"/>
      <c r="OP139" s="44"/>
      <c r="OQ139" s="44"/>
      <c r="OR139" s="44"/>
      <c r="OS139" s="44"/>
      <c r="OT139" s="44"/>
      <c r="OU139" s="44"/>
      <c r="OV139" s="44"/>
      <c r="OW139" s="44"/>
      <c r="OX139" s="44"/>
      <c r="OY139" s="44"/>
      <c r="OZ139" s="44"/>
      <c r="PA139" s="44"/>
      <c r="PB139" s="44"/>
      <c r="PC139" s="44"/>
      <c r="PD139" s="44"/>
      <c r="PE139" s="44"/>
      <c r="PF139" s="44"/>
      <c r="PG139" s="44"/>
      <c r="PH139" s="44"/>
      <c r="PI139" s="44"/>
      <c r="PJ139" s="44"/>
      <c r="PK139" s="44"/>
      <c r="PL139" s="44"/>
      <c r="PM139" s="44"/>
      <c r="PN139" s="44"/>
      <c r="PO139" s="44"/>
      <c r="PP139" s="44"/>
      <c r="PQ139" s="44"/>
      <c r="PR139" s="44"/>
      <c r="PS139" s="44"/>
      <c r="PT139" s="44"/>
      <c r="PU139" s="44"/>
      <c r="PV139" s="44"/>
      <c r="PW139" s="44"/>
      <c r="PX139" s="44"/>
      <c r="PY139" s="44"/>
      <c r="PZ139" s="44"/>
      <c r="QA139" s="44"/>
      <c r="QB139" s="44"/>
      <c r="QC139" s="44"/>
      <c r="QD139" s="44"/>
      <c r="QE139" s="44"/>
      <c r="QF139" s="44"/>
      <c r="QG139" s="44"/>
      <c r="QH139" s="44"/>
      <c r="QI139" s="44"/>
      <c r="QJ139" s="44"/>
      <c r="QK139" s="44"/>
      <c r="QL139" s="44"/>
      <c r="QM139" s="44"/>
      <c r="QN139" s="44"/>
      <c r="QO139" s="44"/>
      <c r="QP139" s="44"/>
      <c r="QQ139" s="44"/>
      <c r="QR139" s="44"/>
      <c r="QS139" s="44"/>
      <c r="QT139" s="44"/>
      <c r="QU139" s="44"/>
      <c r="QV139" s="44"/>
      <c r="QW139" s="44"/>
      <c r="QX139" s="44"/>
      <c r="QY139" s="44"/>
      <c r="QZ139" s="44"/>
      <c r="RA139" s="44"/>
      <c r="RB139" s="44"/>
      <c r="RC139" s="44"/>
      <c r="RD139" s="44"/>
      <c r="RE139" s="44"/>
      <c r="RF139" s="44"/>
      <c r="RG139" s="44"/>
      <c r="RH139" s="44"/>
    </row>
    <row r="140" customFormat="false" ht="15.75" hidden="false" customHeight="true" outlineLevel="0" collapsed="false">
      <c r="A140" s="44"/>
      <c r="B140" s="321" t="s">
        <v>278</v>
      </c>
      <c r="C140" s="44"/>
      <c r="D140" s="215"/>
      <c r="E140" s="215"/>
      <c r="F140" s="215"/>
      <c r="G140" s="215"/>
      <c r="H140" s="221"/>
      <c r="I140" s="221" t="n">
        <v>0</v>
      </c>
      <c r="J140" s="221" t="n">
        <v>0</v>
      </c>
      <c r="K140" s="221" t="n">
        <v>0</v>
      </c>
      <c r="L140" s="332" t="n">
        <f aca="false">110+7.59</f>
        <v>117.59</v>
      </c>
      <c r="M140" s="332" t="n">
        <f aca="false">L140</f>
        <v>117.59</v>
      </c>
      <c r="N140" s="332" t="n">
        <f aca="false">M140</f>
        <v>117.59</v>
      </c>
      <c r="O140" s="332" t="n">
        <f aca="false">N140</f>
        <v>117.59</v>
      </c>
      <c r="P140" s="332" t="n">
        <f aca="false">O140</f>
        <v>117.59</v>
      </c>
      <c r="Q140" s="332" t="n">
        <f aca="false">P140</f>
        <v>117.59</v>
      </c>
      <c r="R140" s="332" t="n">
        <f aca="false">Q140</f>
        <v>117.59</v>
      </c>
      <c r="S140" s="332" t="n">
        <f aca="false">R140</f>
        <v>117.59</v>
      </c>
      <c r="T140" s="332" t="n">
        <f aca="false">S140</f>
        <v>117.59</v>
      </c>
      <c r="U140" s="332" t="n">
        <f aca="false">T140</f>
        <v>117.59</v>
      </c>
      <c r="V140" s="332" t="n">
        <f aca="false">U140</f>
        <v>117.59</v>
      </c>
      <c r="W140" s="332" t="n">
        <f aca="false">V140</f>
        <v>117.59</v>
      </c>
      <c r="X140" s="332" t="n">
        <f aca="false">W140</f>
        <v>117.59</v>
      </c>
      <c r="Y140" s="332" t="n">
        <f aca="false">X140</f>
        <v>117.59</v>
      </c>
      <c r="Z140" s="332" t="n">
        <f aca="false">Y140</f>
        <v>117.59</v>
      </c>
      <c r="AA140" s="332" t="n">
        <f aca="false">Z140</f>
        <v>117.59</v>
      </c>
      <c r="AB140" s="332" t="n">
        <f aca="false">AA140</f>
        <v>117.59</v>
      </c>
      <c r="AC140" s="332" t="n">
        <f aca="false">AB140</f>
        <v>117.59</v>
      </c>
      <c r="AD140" s="332" t="n">
        <f aca="false">AC140</f>
        <v>117.59</v>
      </c>
      <c r="AE140" s="332" t="n">
        <f aca="false">AD140</f>
        <v>117.59</v>
      </c>
      <c r="AF140" s="332" t="n">
        <f aca="false">AE140</f>
        <v>117.59</v>
      </c>
      <c r="AG140" s="332" t="n">
        <f aca="false">AF140</f>
        <v>117.59</v>
      </c>
      <c r="AH140" s="332" t="n">
        <f aca="false">AG140</f>
        <v>117.59</v>
      </c>
      <c r="AI140" s="332" t="n">
        <f aca="false">AH140</f>
        <v>117.59</v>
      </c>
      <c r="AJ140" s="332" t="n">
        <f aca="false">AI140</f>
        <v>117.59</v>
      </c>
      <c r="AK140" s="332" t="n">
        <f aca="false">AJ140</f>
        <v>117.59</v>
      </c>
      <c r="AL140" s="332" t="n">
        <f aca="false">AK140</f>
        <v>117.59</v>
      </c>
      <c r="AM140" s="332" t="n">
        <f aca="false">AL140</f>
        <v>117.59</v>
      </c>
      <c r="AN140" s="332" t="n">
        <f aca="false">AM140</f>
        <v>117.59</v>
      </c>
      <c r="AO140" s="332" t="n">
        <f aca="false">AN140</f>
        <v>117.59</v>
      </c>
      <c r="AP140" s="332" t="n">
        <f aca="false">AO140</f>
        <v>117.59</v>
      </c>
      <c r="AQ140" s="332" t="n">
        <f aca="false">AP140</f>
        <v>117.59</v>
      </c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44"/>
      <c r="JF140" s="44"/>
      <c r="JG140" s="44"/>
      <c r="JH140" s="44"/>
      <c r="JI140" s="44"/>
      <c r="JJ140" s="44"/>
      <c r="JK140" s="44"/>
      <c r="JL140" s="44"/>
      <c r="JM140" s="44"/>
      <c r="JN140" s="44"/>
      <c r="JO140" s="44"/>
      <c r="JP140" s="44"/>
      <c r="JQ140" s="44"/>
      <c r="JR140" s="44"/>
      <c r="JS140" s="44"/>
      <c r="JT140" s="44"/>
      <c r="JU140" s="44"/>
      <c r="JV140" s="44"/>
      <c r="JW140" s="44"/>
      <c r="JX140" s="44"/>
      <c r="JY140" s="44"/>
      <c r="JZ140" s="44"/>
      <c r="KA140" s="44"/>
      <c r="KB140" s="44"/>
      <c r="KC140" s="44"/>
      <c r="KD140" s="44"/>
      <c r="KE140" s="44"/>
      <c r="KF140" s="44"/>
      <c r="KG140" s="44"/>
      <c r="KH140" s="44"/>
      <c r="KI140" s="44"/>
      <c r="KJ140" s="44"/>
      <c r="KK140" s="44"/>
      <c r="KL140" s="44"/>
      <c r="KM140" s="44"/>
      <c r="KN140" s="44"/>
      <c r="KO140" s="44"/>
      <c r="KP140" s="44"/>
      <c r="KQ140" s="44"/>
      <c r="KR140" s="44"/>
      <c r="KS140" s="44"/>
      <c r="KT140" s="44"/>
      <c r="KU140" s="44"/>
      <c r="KV140" s="44"/>
      <c r="KW140" s="44"/>
      <c r="KX140" s="44"/>
      <c r="KY140" s="44"/>
      <c r="KZ140" s="44"/>
      <c r="LA140" s="44"/>
      <c r="LB140" s="44"/>
      <c r="LC140" s="44"/>
      <c r="LD140" s="44"/>
      <c r="LE140" s="44"/>
      <c r="LF140" s="44"/>
      <c r="LG140" s="44"/>
      <c r="LH140" s="44"/>
      <c r="LI140" s="44"/>
      <c r="LJ140" s="44"/>
      <c r="LK140" s="44"/>
      <c r="LL140" s="44"/>
      <c r="LM140" s="44"/>
      <c r="LN140" s="44"/>
      <c r="LO140" s="44"/>
      <c r="LP140" s="44"/>
      <c r="LQ140" s="44"/>
      <c r="LR140" s="44"/>
      <c r="LS140" s="44"/>
      <c r="LT140" s="44"/>
      <c r="LU140" s="44"/>
      <c r="LV140" s="44"/>
      <c r="LW140" s="44"/>
      <c r="LX140" s="44"/>
      <c r="LY140" s="44"/>
      <c r="LZ140" s="44"/>
      <c r="MA140" s="44"/>
      <c r="MB140" s="44"/>
      <c r="MC140" s="44"/>
      <c r="MD140" s="44"/>
      <c r="ME140" s="44"/>
      <c r="MF140" s="44"/>
      <c r="MG140" s="44"/>
      <c r="MH140" s="44"/>
      <c r="MI140" s="44"/>
      <c r="MJ140" s="44"/>
      <c r="MK140" s="44"/>
      <c r="ML140" s="44"/>
      <c r="MM140" s="44"/>
      <c r="MN140" s="44"/>
      <c r="MO140" s="44"/>
      <c r="MP140" s="44"/>
      <c r="MQ140" s="44"/>
      <c r="MR140" s="44"/>
      <c r="MS140" s="44"/>
      <c r="MT140" s="44"/>
      <c r="MU140" s="44"/>
      <c r="MV140" s="44"/>
      <c r="MW140" s="44"/>
      <c r="MX140" s="44"/>
      <c r="MY140" s="44"/>
      <c r="MZ140" s="44"/>
      <c r="NA140" s="44"/>
      <c r="NB140" s="44"/>
      <c r="NC140" s="44"/>
      <c r="ND140" s="44"/>
      <c r="NE140" s="44"/>
      <c r="NF140" s="44"/>
      <c r="NG140" s="44"/>
      <c r="NH140" s="44"/>
      <c r="NI140" s="44"/>
      <c r="NJ140" s="44"/>
      <c r="NK140" s="44"/>
      <c r="NL140" s="44"/>
      <c r="NM140" s="44"/>
      <c r="NN140" s="44"/>
      <c r="NO140" s="44"/>
      <c r="NP140" s="44"/>
      <c r="NQ140" s="44"/>
      <c r="NR140" s="44"/>
      <c r="NS140" s="44"/>
      <c r="NT140" s="44"/>
      <c r="NU140" s="44"/>
      <c r="NV140" s="44"/>
      <c r="NW140" s="44"/>
      <c r="NX140" s="44"/>
      <c r="NY140" s="44"/>
      <c r="NZ140" s="44"/>
      <c r="OA140" s="44"/>
      <c r="OB140" s="44"/>
      <c r="OC140" s="44"/>
      <c r="OD140" s="44"/>
      <c r="OE140" s="44"/>
      <c r="OF140" s="44"/>
      <c r="OG140" s="44"/>
      <c r="OH140" s="44"/>
      <c r="OI140" s="44"/>
      <c r="OJ140" s="44"/>
      <c r="OK140" s="44"/>
      <c r="OL140" s="44"/>
      <c r="OM140" s="44"/>
      <c r="ON140" s="44"/>
      <c r="OO140" s="44"/>
      <c r="OP140" s="44"/>
      <c r="OQ140" s="44"/>
      <c r="OR140" s="44"/>
      <c r="OS140" s="44"/>
      <c r="OT140" s="44"/>
      <c r="OU140" s="44"/>
      <c r="OV140" s="44"/>
      <c r="OW140" s="44"/>
      <c r="OX140" s="44"/>
      <c r="OY140" s="44"/>
      <c r="OZ140" s="44"/>
      <c r="PA140" s="44"/>
      <c r="PB140" s="44"/>
      <c r="PC140" s="44"/>
      <c r="PD140" s="44"/>
      <c r="PE140" s="44"/>
      <c r="PF140" s="44"/>
      <c r="PG140" s="44"/>
      <c r="PH140" s="44"/>
      <c r="PI140" s="44"/>
      <c r="PJ140" s="44"/>
      <c r="PK140" s="44"/>
      <c r="PL140" s="44"/>
      <c r="PM140" s="44"/>
      <c r="PN140" s="44"/>
      <c r="PO140" s="44"/>
      <c r="PP140" s="44"/>
      <c r="PQ140" s="44"/>
      <c r="PR140" s="44"/>
      <c r="PS140" s="44"/>
      <c r="PT140" s="44"/>
      <c r="PU140" s="44"/>
      <c r="PV140" s="44"/>
      <c r="PW140" s="44"/>
      <c r="PX140" s="44"/>
      <c r="PY140" s="44"/>
      <c r="PZ140" s="44"/>
      <c r="QA140" s="44"/>
      <c r="QB140" s="44"/>
      <c r="QC140" s="44"/>
      <c r="QD140" s="44"/>
      <c r="QE140" s="44"/>
      <c r="QF140" s="44"/>
      <c r="QG140" s="44"/>
      <c r="QH140" s="44"/>
      <c r="QI140" s="44"/>
      <c r="QJ140" s="44"/>
      <c r="QK140" s="44"/>
      <c r="QL140" s="44"/>
      <c r="QM140" s="44"/>
      <c r="QN140" s="44"/>
      <c r="QO140" s="44"/>
      <c r="QP140" s="44"/>
      <c r="QQ140" s="44"/>
      <c r="QR140" s="44"/>
      <c r="QS140" s="44"/>
      <c r="QT140" s="44"/>
      <c r="QU140" s="44"/>
      <c r="QV140" s="44"/>
      <c r="QW140" s="44"/>
      <c r="QX140" s="44"/>
      <c r="QY140" s="44"/>
      <c r="QZ140" s="44"/>
      <c r="RA140" s="44"/>
      <c r="RB140" s="44"/>
      <c r="RC140" s="44"/>
      <c r="RD140" s="44"/>
      <c r="RE140" s="44"/>
      <c r="RF140" s="44"/>
      <c r="RG140" s="44"/>
      <c r="RH140" s="44"/>
    </row>
    <row r="141" customFormat="false" ht="15.75" hidden="false" customHeight="true" outlineLevel="0" collapsed="false">
      <c r="A141" s="44"/>
      <c r="B141" s="321" t="s">
        <v>279</v>
      </c>
      <c r="C141" s="44"/>
      <c r="D141" s="215" t="n">
        <f aca="false">SUM(H141:AQ141)</f>
        <v>64345248</v>
      </c>
      <c r="E141" s="215"/>
      <c r="F141" s="215"/>
      <c r="G141" s="215"/>
      <c r="H141" s="64" t="n">
        <f aca="false">+H142*H140</f>
        <v>0</v>
      </c>
      <c r="I141" s="64" t="n">
        <f aca="false">+I142*I140</f>
        <v>0</v>
      </c>
      <c r="J141" s="64" t="n">
        <f aca="false">+J142*J140</f>
        <v>0</v>
      </c>
      <c r="K141" s="64" t="n">
        <f aca="false">+K142*K140</f>
        <v>0</v>
      </c>
      <c r="L141" s="64" t="n">
        <f aca="false">+L142*L140*95%</f>
        <v>2010789</v>
      </c>
      <c r="M141" s="64" t="n">
        <f aca="false">+M142*M140*95%</f>
        <v>2010789</v>
      </c>
      <c r="N141" s="64" t="n">
        <f aca="false">+N142*N140*95%</f>
        <v>2010789</v>
      </c>
      <c r="O141" s="64" t="n">
        <f aca="false">+O142*O140*95%</f>
        <v>2010789</v>
      </c>
      <c r="P141" s="64" t="n">
        <f aca="false">+P142*P140*95%</f>
        <v>2010789</v>
      </c>
      <c r="Q141" s="64" t="n">
        <f aca="false">+Q142*Q140*95%</f>
        <v>2010789</v>
      </c>
      <c r="R141" s="64" t="n">
        <f aca="false">+R142*R140*95%</f>
        <v>2010789</v>
      </c>
      <c r="S141" s="64" t="n">
        <f aca="false">+S142*S140*95%</f>
        <v>2010789</v>
      </c>
      <c r="T141" s="64" t="n">
        <f aca="false">+T142*T140*95%</f>
        <v>2010789</v>
      </c>
      <c r="U141" s="64" t="n">
        <f aca="false">+U142*U140*95%</f>
        <v>2010789</v>
      </c>
      <c r="V141" s="64" t="n">
        <f aca="false">+V142*V140*95%</f>
        <v>2010789</v>
      </c>
      <c r="W141" s="64" t="n">
        <f aca="false">+W142*W140*95%</f>
        <v>2010789</v>
      </c>
      <c r="X141" s="64" t="n">
        <f aca="false">+X142*X140*95%</f>
        <v>2010789</v>
      </c>
      <c r="Y141" s="64" t="n">
        <f aca="false">+Y142*Y140*95%</f>
        <v>2010789</v>
      </c>
      <c r="Z141" s="64" t="n">
        <f aca="false">+Z142*Z140*95%</f>
        <v>2010789</v>
      </c>
      <c r="AA141" s="64" t="n">
        <f aca="false">+AA142*AA140*95%</f>
        <v>2010789</v>
      </c>
      <c r="AB141" s="64" t="n">
        <f aca="false">+AB142*AB140*95%</f>
        <v>2010789</v>
      </c>
      <c r="AC141" s="64" t="n">
        <f aca="false">+AC142*AC140*95%</f>
        <v>2010789</v>
      </c>
      <c r="AD141" s="64" t="n">
        <f aca="false">+AD142*AD140*95%</f>
        <v>2010789</v>
      </c>
      <c r="AE141" s="64" t="n">
        <f aca="false">+AE142*AE140*95%</f>
        <v>2010789</v>
      </c>
      <c r="AF141" s="64" t="n">
        <f aca="false">+AF142*AF140*95%</f>
        <v>2010789</v>
      </c>
      <c r="AG141" s="64" t="n">
        <f aca="false">+AG142*AG140*95%</f>
        <v>2010789</v>
      </c>
      <c r="AH141" s="64" t="n">
        <f aca="false">+AH142*AH140*95%</f>
        <v>2010789</v>
      </c>
      <c r="AI141" s="64" t="n">
        <f aca="false">+AI142*AI140*95%</f>
        <v>2010789</v>
      </c>
      <c r="AJ141" s="64" t="n">
        <f aca="false">+AJ142*AJ140*95%</f>
        <v>2010789</v>
      </c>
      <c r="AK141" s="64" t="n">
        <f aca="false">+AK142*AK140*95%</f>
        <v>2010789</v>
      </c>
      <c r="AL141" s="64" t="n">
        <f aca="false">+AL142*AL140*95%</f>
        <v>2010789</v>
      </c>
      <c r="AM141" s="64" t="n">
        <f aca="false">+AM142*AM140*95%</f>
        <v>2010789</v>
      </c>
      <c r="AN141" s="64" t="n">
        <f aca="false">+AN142*AN140*95%</f>
        <v>2010789</v>
      </c>
      <c r="AO141" s="64" t="n">
        <f aca="false">+AO142*AO140*95%</f>
        <v>2010789</v>
      </c>
      <c r="AP141" s="64" t="n">
        <f aca="false">+AP142*AP140*95%</f>
        <v>2010789</v>
      </c>
      <c r="AQ141" s="64" t="n">
        <f aca="false">+AQ142*AQ140*95%</f>
        <v>2010789</v>
      </c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  <c r="JF141" s="44"/>
      <c r="JG141" s="44"/>
      <c r="JH141" s="44"/>
      <c r="JI141" s="44"/>
      <c r="JJ141" s="44"/>
      <c r="JK141" s="44"/>
      <c r="JL141" s="44"/>
      <c r="JM141" s="44"/>
      <c r="JN141" s="44"/>
      <c r="JO141" s="44"/>
      <c r="JP141" s="44"/>
      <c r="JQ141" s="44"/>
      <c r="JR141" s="44"/>
      <c r="JS141" s="44"/>
      <c r="JT141" s="44"/>
      <c r="JU141" s="44"/>
      <c r="JV141" s="44"/>
      <c r="JW141" s="44"/>
      <c r="JX141" s="44"/>
      <c r="JY141" s="44"/>
      <c r="JZ141" s="44"/>
      <c r="KA141" s="44"/>
      <c r="KB141" s="44"/>
      <c r="KC141" s="44"/>
      <c r="KD141" s="44"/>
      <c r="KE141" s="44"/>
      <c r="KF141" s="44"/>
      <c r="KG141" s="44"/>
      <c r="KH141" s="44"/>
      <c r="KI141" s="44"/>
      <c r="KJ141" s="44"/>
      <c r="KK141" s="44"/>
      <c r="KL141" s="44"/>
      <c r="KM141" s="44"/>
      <c r="KN141" s="44"/>
      <c r="KO141" s="44"/>
      <c r="KP141" s="44"/>
      <c r="KQ141" s="44"/>
      <c r="KR141" s="44"/>
      <c r="KS141" s="44"/>
      <c r="KT141" s="44"/>
      <c r="KU141" s="44"/>
      <c r="KV141" s="44"/>
      <c r="KW141" s="44"/>
      <c r="KX141" s="44"/>
      <c r="KY141" s="44"/>
      <c r="KZ141" s="44"/>
      <c r="LA141" s="44"/>
      <c r="LB141" s="44"/>
      <c r="LC141" s="44"/>
      <c r="LD141" s="44"/>
      <c r="LE141" s="44"/>
      <c r="LF141" s="44"/>
      <c r="LG141" s="44"/>
      <c r="LH141" s="44"/>
      <c r="LI141" s="44"/>
      <c r="LJ141" s="44"/>
      <c r="LK141" s="44"/>
      <c r="LL141" s="44"/>
      <c r="LM141" s="44"/>
      <c r="LN141" s="44"/>
      <c r="LO141" s="44"/>
      <c r="LP141" s="44"/>
      <c r="LQ141" s="44"/>
      <c r="LR141" s="44"/>
      <c r="LS141" s="44"/>
      <c r="LT141" s="44"/>
      <c r="LU141" s="44"/>
      <c r="LV141" s="44"/>
      <c r="LW141" s="44"/>
      <c r="LX141" s="44"/>
      <c r="LY141" s="44"/>
      <c r="LZ141" s="44"/>
      <c r="MA141" s="44"/>
      <c r="MB141" s="44"/>
      <c r="MC141" s="44"/>
      <c r="MD141" s="44"/>
      <c r="ME141" s="44"/>
      <c r="MF141" s="44"/>
      <c r="MG141" s="44"/>
      <c r="MH141" s="44"/>
      <c r="MI141" s="44"/>
      <c r="MJ141" s="44"/>
      <c r="MK141" s="44"/>
      <c r="ML141" s="44"/>
      <c r="MM141" s="44"/>
      <c r="MN141" s="44"/>
      <c r="MO141" s="44"/>
      <c r="MP141" s="44"/>
      <c r="MQ141" s="44"/>
      <c r="MR141" s="44"/>
      <c r="MS141" s="44"/>
      <c r="MT141" s="44"/>
      <c r="MU141" s="44"/>
      <c r="MV141" s="44"/>
      <c r="MW141" s="44"/>
      <c r="MX141" s="44"/>
      <c r="MY141" s="44"/>
      <c r="MZ141" s="44"/>
      <c r="NA141" s="44"/>
      <c r="NB141" s="44"/>
      <c r="NC141" s="44"/>
      <c r="ND141" s="44"/>
      <c r="NE141" s="44"/>
      <c r="NF141" s="44"/>
      <c r="NG141" s="44"/>
      <c r="NH141" s="44"/>
      <c r="NI141" s="44"/>
      <c r="NJ141" s="44"/>
      <c r="NK141" s="44"/>
      <c r="NL141" s="44"/>
      <c r="NM141" s="44"/>
      <c r="NN141" s="44"/>
      <c r="NO141" s="44"/>
      <c r="NP141" s="44"/>
      <c r="NQ141" s="44"/>
      <c r="NR141" s="44"/>
      <c r="NS141" s="44"/>
      <c r="NT141" s="44"/>
      <c r="NU141" s="44"/>
      <c r="NV141" s="44"/>
      <c r="NW141" s="44"/>
      <c r="NX141" s="44"/>
      <c r="NY141" s="44"/>
      <c r="NZ141" s="44"/>
      <c r="OA141" s="44"/>
      <c r="OB141" s="44"/>
      <c r="OC141" s="44"/>
      <c r="OD141" s="44"/>
      <c r="OE141" s="44"/>
      <c r="OF141" s="44"/>
      <c r="OG141" s="44"/>
      <c r="OH141" s="44"/>
      <c r="OI141" s="44"/>
      <c r="OJ141" s="44"/>
      <c r="OK141" s="44"/>
      <c r="OL141" s="44"/>
      <c r="OM141" s="44"/>
      <c r="ON141" s="44"/>
      <c r="OO141" s="44"/>
      <c r="OP141" s="44"/>
      <c r="OQ141" s="44"/>
      <c r="OR141" s="44"/>
      <c r="OS141" s="44"/>
      <c r="OT141" s="44"/>
      <c r="OU141" s="44"/>
      <c r="OV141" s="44"/>
      <c r="OW141" s="44"/>
      <c r="OX141" s="44"/>
      <c r="OY141" s="44"/>
      <c r="OZ141" s="44"/>
      <c r="PA141" s="44"/>
      <c r="PB141" s="44"/>
      <c r="PC141" s="44"/>
      <c r="PD141" s="44"/>
      <c r="PE141" s="44"/>
      <c r="PF141" s="44"/>
      <c r="PG141" s="44"/>
      <c r="PH141" s="44"/>
      <c r="PI141" s="44"/>
      <c r="PJ141" s="44"/>
      <c r="PK141" s="44"/>
      <c r="PL141" s="44"/>
      <c r="PM141" s="44"/>
      <c r="PN141" s="44"/>
      <c r="PO141" s="44"/>
      <c r="PP141" s="44"/>
      <c r="PQ141" s="44"/>
      <c r="PR141" s="44"/>
      <c r="PS141" s="44"/>
      <c r="PT141" s="44"/>
      <c r="PU141" s="44"/>
      <c r="PV141" s="44"/>
      <c r="PW141" s="44"/>
      <c r="PX141" s="44"/>
      <c r="PY141" s="44"/>
      <c r="PZ141" s="44"/>
      <c r="QA141" s="44"/>
      <c r="QB141" s="44"/>
      <c r="QC141" s="44"/>
      <c r="QD141" s="44"/>
      <c r="QE141" s="44"/>
      <c r="QF141" s="44"/>
      <c r="QG141" s="44"/>
      <c r="QH141" s="44"/>
      <c r="QI141" s="44"/>
      <c r="QJ141" s="44"/>
      <c r="QK141" s="44"/>
      <c r="QL141" s="44"/>
      <c r="QM141" s="44"/>
      <c r="QN141" s="44"/>
      <c r="QO141" s="44"/>
      <c r="QP141" s="44"/>
      <c r="QQ141" s="44"/>
      <c r="QR141" s="44"/>
      <c r="QS141" s="44"/>
      <c r="QT141" s="44"/>
      <c r="QU141" s="44"/>
      <c r="QV141" s="44"/>
      <c r="QW141" s="44"/>
      <c r="QX141" s="44"/>
      <c r="QY141" s="44"/>
      <c r="QZ141" s="44"/>
      <c r="RA141" s="44"/>
      <c r="RB141" s="44"/>
      <c r="RC141" s="44"/>
      <c r="RD141" s="44"/>
      <c r="RE141" s="44"/>
      <c r="RF141" s="44"/>
      <c r="RG141" s="44"/>
      <c r="RH141" s="44"/>
    </row>
    <row r="142" customFormat="false" ht="15.75" hidden="false" customHeight="true" outlineLevel="0" collapsed="false">
      <c r="A142" s="44"/>
      <c r="B142" s="321" t="s">
        <v>280</v>
      </c>
      <c r="C142" s="44"/>
      <c r="D142" s="215" t="n">
        <f aca="false">SUM(H142:AQ142)</f>
        <v>576000</v>
      </c>
      <c r="E142" s="215"/>
      <c r="F142" s="215"/>
      <c r="G142" s="215"/>
      <c r="H142" s="221"/>
      <c r="I142" s="221" t="n">
        <v>0</v>
      </c>
      <c r="J142" s="221" t="n">
        <v>0</v>
      </c>
      <c r="K142" s="221" t="n">
        <v>0</v>
      </c>
      <c r="L142" s="221" t="n">
        <v>18000</v>
      </c>
      <c r="M142" s="221" t="n">
        <v>18000</v>
      </c>
      <c r="N142" s="221" t="n">
        <v>18000</v>
      </c>
      <c r="O142" s="221" t="n">
        <v>18000</v>
      </c>
      <c r="P142" s="221" t="n">
        <v>18000</v>
      </c>
      <c r="Q142" s="221" t="n">
        <v>18000</v>
      </c>
      <c r="R142" s="221" t="n">
        <v>18000</v>
      </c>
      <c r="S142" s="221" t="n">
        <v>18000</v>
      </c>
      <c r="T142" s="221" t="n">
        <v>18000</v>
      </c>
      <c r="U142" s="221" t="n">
        <v>18000</v>
      </c>
      <c r="V142" s="221" t="n">
        <v>18000</v>
      </c>
      <c r="W142" s="221" t="n">
        <v>18000</v>
      </c>
      <c r="X142" s="221" t="n">
        <v>18000</v>
      </c>
      <c r="Y142" s="221" t="n">
        <v>18000</v>
      </c>
      <c r="Z142" s="221" t="n">
        <v>18000</v>
      </c>
      <c r="AA142" s="221" t="n">
        <v>18000</v>
      </c>
      <c r="AB142" s="221" t="n">
        <v>18000</v>
      </c>
      <c r="AC142" s="221" t="n">
        <v>18000</v>
      </c>
      <c r="AD142" s="221" t="n">
        <v>18000</v>
      </c>
      <c r="AE142" s="221" t="n">
        <v>18000</v>
      </c>
      <c r="AF142" s="221" t="n">
        <v>18000</v>
      </c>
      <c r="AG142" s="221" t="n">
        <v>18000</v>
      </c>
      <c r="AH142" s="221" t="n">
        <v>18000</v>
      </c>
      <c r="AI142" s="221" t="n">
        <v>18000</v>
      </c>
      <c r="AJ142" s="221" t="n">
        <v>18000</v>
      </c>
      <c r="AK142" s="221" t="n">
        <v>18000</v>
      </c>
      <c r="AL142" s="221" t="n">
        <v>18000</v>
      </c>
      <c r="AM142" s="221" t="n">
        <v>18000</v>
      </c>
      <c r="AN142" s="221" t="n">
        <v>18000</v>
      </c>
      <c r="AO142" s="221" t="n">
        <v>18000</v>
      </c>
      <c r="AP142" s="221" t="n">
        <v>18000</v>
      </c>
      <c r="AQ142" s="221" t="n">
        <v>18000</v>
      </c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  <c r="JT142" s="44"/>
      <c r="JU142" s="44"/>
      <c r="JV142" s="44"/>
      <c r="JW142" s="44"/>
      <c r="JX142" s="44"/>
      <c r="JY142" s="44"/>
      <c r="JZ142" s="44"/>
      <c r="KA142" s="44"/>
      <c r="KB142" s="44"/>
      <c r="KC142" s="44"/>
      <c r="KD142" s="44"/>
      <c r="KE142" s="44"/>
      <c r="KF142" s="44"/>
      <c r="KG142" s="44"/>
      <c r="KH142" s="44"/>
      <c r="KI142" s="44"/>
      <c r="KJ142" s="44"/>
      <c r="KK142" s="44"/>
      <c r="KL142" s="44"/>
      <c r="KM142" s="44"/>
      <c r="KN142" s="44"/>
      <c r="KO142" s="44"/>
      <c r="KP142" s="44"/>
      <c r="KQ142" s="44"/>
      <c r="KR142" s="44"/>
      <c r="KS142" s="44"/>
      <c r="KT142" s="44"/>
      <c r="KU142" s="44"/>
      <c r="KV142" s="44"/>
      <c r="KW142" s="44"/>
      <c r="KX142" s="44"/>
      <c r="KY142" s="44"/>
      <c r="KZ142" s="44"/>
      <c r="LA142" s="44"/>
      <c r="LB142" s="44"/>
      <c r="LC142" s="44"/>
      <c r="LD142" s="44"/>
      <c r="LE142" s="44"/>
      <c r="LF142" s="44"/>
      <c r="LG142" s="44"/>
      <c r="LH142" s="44"/>
      <c r="LI142" s="44"/>
      <c r="LJ142" s="44"/>
      <c r="LK142" s="44"/>
      <c r="LL142" s="44"/>
      <c r="LM142" s="44"/>
      <c r="LN142" s="44"/>
      <c r="LO142" s="44"/>
      <c r="LP142" s="44"/>
      <c r="LQ142" s="44"/>
      <c r="LR142" s="44"/>
      <c r="LS142" s="44"/>
      <c r="LT142" s="44"/>
      <c r="LU142" s="44"/>
      <c r="LV142" s="44"/>
      <c r="LW142" s="44"/>
      <c r="LX142" s="44"/>
      <c r="LY142" s="44"/>
      <c r="LZ142" s="44"/>
      <c r="MA142" s="44"/>
      <c r="MB142" s="44"/>
      <c r="MC142" s="44"/>
      <c r="MD142" s="44"/>
      <c r="ME142" s="44"/>
      <c r="MF142" s="44"/>
      <c r="MG142" s="44"/>
      <c r="MH142" s="44"/>
      <c r="MI142" s="44"/>
      <c r="MJ142" s="44"/>
      <c r="MK142" s="44"/>
      <c r="ML142" s="44"/>
      <c r="MM142" s="44"/>
      <c r="MN142" s="44"/>
      <c r="MO142" s="44"/>
      <c r="MP142" s="44"/>
      <c r="MQ142" s="44"/>
      <c r="MR142" s="44"/>
      <c r="MS142" s="44"/>
      <c r="MT142" s="44"/>
      <c r="MU142" s="44"/>
      <c r="MV142" s="44"/>
      <c r="MW142" s="44"/>
      <c r="MX142" s="44"/>
      <c r="MY142" s="44"/>
      <c r="MZ142" s="44"/>
      <c r="NA142" s="44"/>
      <c r="NB142" s="44"/>
      <c r="NC142" s="44"/>
      <c r="ND142" s="44"/>
      <c r="NE142" s="44"/>
      <c r="NF142" s="44"/>
      <c r="NG142" s="44"/>
      <c r="NH142" s="44"/>
      <c r="NI142" s="44"/>
      <c r="NJ142" s="44"/>
      <c r="NK142" s="44"/>
      <c r="NL142" s="44"/>
      <c r="NM142" s="44"/>
      <c r="NN142" s="44"/>
      <c r="NO142" s="44"/>
      <c r="NP142" s="44"/>
      <c r="NQ142" s="44"/>
      <c r="NR142" s="44"/>
      <c r="NS142" s="44"/>
      <c r="NT142" s="44"/>
      <c r="NU142" s="44"/>
      <c r="NV142" s="44"/>
      <c r="NW142" s="44"/>
      <c r="NX142" s="44"/>
      <c r="NY142" s="44"/>
      <c r="NZ142" s="44"/>
      <c r="OA142" s="44"/>
      <c r="OB142" s="44"/>
      <c r="OC142" s="44"/>
      <c r="OD142" s="44"/>
      <c r="OE142" s="44"/>
      <c r="OF142" s="44"/>
      <c r="OG142" s="44"/>
      <c r="OH142" s="44"/>
      <c r="OI142" s="44"/>
      <c r="OJ142" s="44"/>
      <c r="OK142" s="44"/>
      <c r="OL142" s="44"/>
      <c r="OM142" s="44"/>
      <c r="ON142" s="44"/>
      <c r="OO142" s="44"/>
      <c r="OP142" s="44"/>
      <c r="OQ142" s="44"/>
      <c r="OR142" s="44"/>
      <c r="OS142" s="44"/>
      <c r="OT142" s="44"/>
      <c r="OU142" s="44"/>
      <c r="OV142" s="44"/>
      <c r="OW142" s="44"/>
      <c r="OX142" s="44"/>
      <c r="OY142" s="44"/>
      <c r="OZ142" s="44"/>
      <c r="PA142" s="44"/>
      <c r="PB142" s="44"/>
      <c r="PC142" s="44"/>
      <c r="PD142" s="44"/>
      <c r="PE142" s="44"/>
      <c r="PF142" s="44"/>
      <c r="PG142" s="44"/>
      <c r="PH142" s="44"/>
      <c r="PI142" s="44"/>
      <c r="PJ142" s="44"/>
      <c r="PK142" s="44"/>
      <c r="PL142" s="44"/>
      <c r="PM142" s="44"/>
      <c r="PN142" s="44"/>
      <c r="PO142" s="44"/>
      <c r="PP142" s="44"/>
      <c r="PQ142" s="44"/>
      <c r="PR142" s="44"/>
      <c r="PS142" s="44"/>
      <c r="PT142" s="44"/>
      <c r="PU142" s="44"/>
      <c r="PV142" s="44"/>
      <c r="PW142" s="44"/>
      <c r="PX142" s="44"/>
      <c r="PY142" s="44"/>
      <c r="PZ142" s="44"/>
      <c r="QA142" s="44"/>
      <c r="QB142" s="44"/>
      <c r="QC142" s="44"/>
      <c r="QD142" s="44"/>
      <c r="QE142" s="44"/>
      <c r="QF142" s="44"/>
      <c r="QG142" s="44"/>
      <c r="QH142" s="44"/>
      <c r="QI142" s="44"/>
      <c r="QJ142" s="44"/>
      <c r="QK142" s="44"/>
      <c r="QL142" s="44"/>
      <c r="QM142" s="44"/>
      <c r="QN142" s="44"/>
      <c r="QO142" s="44"/>
      <c r="QP142" s="44"/>
      <c r="QQ142" s="44"/>
      <c r="QR142" s="44"/>
      <c r="QS142" s="44"/>
      <c r="QT142" s="44"/>
      <c r="QU142" s="44"/>
      <c r="QV142" s="44"/>
      <c r="QW142" s="44"/>
      <c r="QX142" s="44"/>
      <c r="QY142" s="44"/>
      <c r="QZ142" s="44"/>
      <c r="RA142" s="44"/>
      <c r="RB142" s="44"/>
      <c r="RC142" s="44"/>
      <c r="RD142" s="44"/>
      <c r="RE142" s="44"/>
      <c r="RF142" s="44"/>
      <c r="RG142" s="44"/>
      <c r="RH142" s="44"/>
    </row>
    <row r="143" customFormat="false" ht="15.75" hidden="false" customHeight="true" outlineLevel="0" collapsed="false">
      <c r="A143" s="44"/>
      <c r="B143" s="321"/>
      <c r="C143" s="44"/>
      <c r="D143" s="215"/>
      <c r="E143" s="215"/>
      <c r="F143" s="215"/>
      <c r="G143" s="215"/>
      <c r="H143" s="64"/>
      <c r="I143" s="64"/>
      <c r="J143" s="64"/>
      <c r="K143" s="326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  <c r="JF143" s="44"/>
      <c r="JG143" s="44"/>
      <c r="JH143" s="44"/>
      <c r="JI143" s="44"/>
      <c r="JJ143" s="44"/>
      <c r="JK143" s="44"/>
      <c r="JL143" s="44"/>
      <c r="JM143" s="44"/>
      <c r="JN143" s="44"/>
      <c r="JO143" s="44"/>
      <c r="JP143" s="44"/>
      <c r="JQ143" s="44"/>
      <c r="JR143" s="44"/>
      <c r="JS143" s="44"/>
      <c r="JT143" s="44"/>
      <c r="JU143" s="44"/>
      <c r="JV143" s="44"/>
      <c r="JW143" s="44"/>
      <c r="JX143" s="44"/>
      <c r="JY143" s="44"/>
      <c r="JZ143" s="44"/>
      <c r="KA143" s="44"/>
      <c r="KB143" s="44"/>
      <c r="KC143" s="44"/>
      <c r="KD143" s="44"/>
      <c r="KE143" s="44"/>
      <c r="KF143" s="44"/>
      <c r="KG143" s="44"/>
      <c r="KH143" s="44"/>
      <c r="KI143" s="44"/>
      <c r="KJ143" s="44"/>
      <c r="KK143" s="44"/>
      <c r="KL143" s="44"/>
      <c r="KM143" s="44"/>
      <c r="KN143" s="44"/>
      <c r="KO143" s="44"/>
      <c r="KP143" s="44"/>
      <c r="KQ143" s="44"/>
      <c r="KR143" s="44"/>
      <c r="KS143" s="44"/>
      <c r="KT143" s="44"/>
      <c r="KU143" s="44"/>
      <c r="KV143" s="44"/>
      <c r="KW143" s="44"/>
      <c r="KX143" s="44"/>
      <c r="KY143" s="44"/>
      <c r="KZ143" s="44"/>
      <c r="LA143" s="44"/>
      <c r="LB143" s="44"/>
      <c r="LC143" s="44"/>
      <c r="LD143" s="44"/>
      <c r="LE143" s="44"/>
      <c r="LF143" s="44"/>
      <c r="LG143" s="44"/>
      <c r="LH143" s="44"/>
      <c r="LI143" s="44"/>
      <c r="LJ143" s="44"/>
      <c r="LK143" s="44"/>
      <c r="LL143" s="44"/>
      <c r="LM143" s="44"/>
      <c r="LN143" s="44"/>
      <c r="LO143" s="44"/>
      <c r="LP143" s="44"/>
      <c r="LQ143" s="44"/>
      <c r="LR143" s="44"/>
      <c r="LS143" s="44"/>
      <c r="LT143" s="44"/>
      <c r="LU143" s="44"/>
      <c r="LV143" s="44"/>
      <c r="LW143" s="44"/>
      <c r="LX143" s="44"/>
      <c r="LY143" s="44"/>
      <c r="LZ143" s="44"/>
      <c r="MA143" s="44"/>
      <c r="MB143" s="44"/>
      <c r="MC143" s="44"/>
      <c r="MD143" s="44"/>
      <c r="ME143" s="44"/>
      <c r="MF143" s="44"/>
      <c r="MG143" s="44"/>
      <c r="MH143" s="44"/>
      <c r="MI143" s="44"/>
      <c r="MJ143" s="44"/>
      <c r="MK143" s="44"/>
      <c r="ML143" s="44"/>
      <c r="MM143" s="44"/>
      <c r="MN143" s="44"/>
      <c r="MO143" s="44"/>
      <c r="MP143" s="44"/>
      <c r="MQ143" s="44"/>
      <c r="MR143" s="44"/>
      <c r="MS143" s="44"/>
      <c r="MT143" s="44"/>
      <c r="MU143" s="44"/>
      <c r="MV143" s="44"/>
      <c r="MW143" s="44"/>
      <c r="MX143" s="44"/>
      <c r="MY143" s="44"/>
      <c r="MZ143" s="44"/>
      <c r="NA143" s="44"/>
      <c r="NB143" s="44"/>
      <c r="NC143" s="44"/>
      <c r="ND143" s="44"/>
      <c r="NE143" s="44"/>
      <c r="NF143" s="44"/>
      <c r="NG143" s="44"/>
      <c r="NH143" s="44"/>
      <c r="NI143" s="44"/>
      <c r="NJ143" s="44"/>
      <c r="NK143" s="44"/>
      <c r="NL143" s="44"/>
      <c r="NM143" s="44"/>
      <c r="NN143" s="44"/>
      <c r="NO143" s="44"/>
      <c r="NP143" s="44"/>
      <c r="NQ143" s="44"/>
      <c r="NR143" s="44"/>
      <c r="NS143" s="44"/>
      <c r="NT143" s="44"/>
      <c r="NU143" s="44"/>
      <c r="NV143" s="44"/>
      <c r="NW143" s="44"/>
      <c r="NX143" s="44"/>
      <c r="NY143" s="44"/>
      <c r="NZ143" s="44"/>
      <c r="OA143" s="44"/>
      <c r="OB143" s="44"/>
      <c r="OC143" s="44"/>
      <c r="OD143" s="44"/>
      <c r="OE143" s="44"/>
      <c r="OF143" s="44"/>
      <c r="OG143" s="44"/>
      <c r="OH143" s="44"/>
      <c r="OI143" s="44"/>
      <c r="OJ143" s="44"/>
      <c r="OK143" s="44"/>
      <c r="OL143" s="44"/>
      <c r="OM143" s="44"/>
      <c r="ON143" s="44"/>
      <c r="OO143" s="44"/>
      <c r="OP143" s="44"/>
      <c r="OQ143" s="44"/>
      <c r="OR143" s="44"/>
      <c r="OS143" s="44"/>
      <c r="OT143" s="44"/>
      <c r="OU143" s="44"/>
      <c r="OV143" s="44"/>
      <c r="OW143" s="44"/>
      <c r="OX143" s="44"/>
      <c r="OY143" s="44"/>
      <c r="OZ143" s="44"/>
      <c r="PA143" s="44"/>
      <c r="PB143" s="44"/>
      <c r="PC143" s="44"/>
      <c r="PD143" s="44"/>
      <c r="PE143" s="44"/>
      <c r="PF143" s="44"/>
      <c r="PG143" s="44"/>
      <c r="PH143" s="44"/>
      <c r="PI143" s="44"/>
      <c r="PJ143" s="44"/>
      <c r="PK143" s="44"/>
      <c r="PL143" s="44"/>
      <c r="PM143" s="44"/>
      <c r="PN143" s="44"/>
      <c r="PO143" s="44"/>
      <c r="PP143" s="44"/>
      <c r="PQ143" s="44"/>
      <c r="PR143" s="44"/>
      <c r="PS143" s="44"/>
      <c r="PT143" s="44"/>
      <c r="PU143" s="44"/>
      <c r="PV143" s="44"/>
      <c r="PW143" s="44"/>
      <c r="PX143" s="44"/>
      <c r="PY143" s="44"/>
      <c r="PZ143" s="44"/>
      <c r="QA143" s="44"/>
      <c r="QB143" s="44"/>
      <c r="QC143" s="44"/>
      <c r="QD143" s="44"/>
      <c r="QE143" s="44"/>
      <c r="QF143" s="44"/>
      <c r="QG143" s="44"/>
      <c r="QH143" s="44"/>
      <c r="QI143" s="44"/>
      <c r="QJ143" s="44"/>
      <c r="QK143" s="44"/>
      <c r="QL143" s="44"/>
      <c r="QM143" s="44"/>
      <c r="QN143" s="44"/>
      <c r="QO143" s="44"/>
      <c r="QP143" s="44"/>
      <c r="QQ143" s="44"/>
      <c r="QR143" s="44"/>
      <c r="QS143" s="44"/>
      <c r="QT143" s="44"/>
      <c r="QU143" s="44"/>
      <c r="QV143" s="44"/>
      <c r="QW143" s="44"/>
      <c r="QX143" s="44"/>
      <c r="QY143" s="44"/>
      <c r="QZ143" s="44"/>
      <c r="RA143" s="44"/>
      <c r="RB143" s="44"/>
      <c r="RC143" s="44"/>
      <c r="RD143" s="44"/>
      <c r="RE143" s="44"/>
      <c r="RF143" s="44"/>
      <c r="RG143" s="44"/>
      <c r="RH143" s="44"/>
    </row>
    <row r="144" customFormat="false" ht="15.75" hidden="false" customHeight="true" outlineLevel="0" collapsed="false">
      <c r="A144" s="44"/>
      <c r="B144" s="320" t="s">
        <v>303</v>
      </c>
      <c r="C144" s="44"/>
      <c r="D144" s="215"/>
      <c r="E144" s="215"/>
      <c r="F144" s="215"/>
      <c r="G144" s="215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4"/>
      <c r="JO144" s="44"/>
      <c r="JP144" s="44"/>
      <c r="JQ144" s="44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4"/>
      <c r="KC144" s="44"/>
      <c r="KD144" s="44"/>
      <c r="KE144" s="44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4"/>
      <c r="KQ144" s="44"/>
      <c r="KR144" s="44"/>
      <c r="KS144" s="44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4"/>
      <c r="LE144" s="44"/>
      <c r="LF144" s="44"/>
      <c r="LG144" s="44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4"/>
      <c r="LS144" s="44"/>
      <c r="LT144" s="44"/>
      <c r="LU144" s="44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4"/>
      <c r="MG144" s="44"/>
      <c r="MH144" s="44"/>
      <c r="MI144" s="44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4"/>
      <c r="MU144" s="44"/>
      <c r="MV144" s="44"/>
      <c r="MW144" s="44"/>
      <c r="MX144" s="44"/>
      <c r="MY144" s="44"/>
      <c r="MZ144" s="44"/>
      <c r="NA144" s="44"/>
      <c r="NB144" s="44"/>
      <c r="NC144" s="44"/>
      <c r="ND144" s="44"/>
      <c r="NE144" s="44"/>
      <c r="NF144" s="44"/>
      <c r="NG144" s="44"/>
      <c r="NH144" s="44"/>
      <c r="NI144" s="44"/>
      <c r="NJ144" s="44"/>
      <c r="NK144" s="44"/>
      <c r="NL144" s="44"/>
      <c r="NM144" s="44"/>
      <c r="NN144" s="44"/>
      <c r="NO144" s="44"/>
      <c r="NP144" s="44"/>
      <c r="NQ144" s="44"/>
      <c r="NR144" s="44"/>
      <c r="NS144" s="44"/>
      <c r="NT144" s="44"/>
      <c r="NU144" s="44"/>
      <c r="NV144" s="44"/>
      <c r="NW144" s="44"/>
      <c r="NX144" s="44"/>
      <c r="NY144" s="44"/>
      <c r="NZ144" s="44"/>
      <c r="OA144" s="44"/>
      <c r="OB144" s="44"/>
      <c r="OC144" s="44"/>
      <c r="OD144" s="44"/>
      <c r="OE144" s="44"/>
      <c r="OF144" s="44"/>
      <c r="OG144" s="44"/>
      <c r="OH144" s="44"/>
      <c r="OI144" s="44"/>
      <c r="OJ144" s="44"/>
      <c r="OK144" s="44"/>
      <c r="OL144" s="44"/>
      <c r="OM144" s="44"/>
      <c r="ON144" s="44"/>
      <c r="OO144" s="44"/>
      <c r="OP144" s="44"/>
      <c r="OQ144" s="44"/>
      <c r="OR144" s="44"/>
      <c r="OS144" s="44"/>
      <c r="OT144" s="44"/>
      <c r="OU144" s="44"/>
      <c r="OV144" s="44"/>
      <c r="OW144" s="44"/>
      <c r="OX144" s="44"/>
      <c r="OY144" s="44"/>
      <c r="OZ144" s="44"/>
      <c r="PA144" s="44"/>
      <c r="PB144" s="44"/>
      <c r="PC144" s="44"/>
      <c r="PD144" s="44"/>
      <c r="PE144" s="44"/>
      <c r="PF144" s="44"/>
      <c r="PG144" s="44"/>
      <c r="PH144" s="44"/>
      <c r="PI144" s="44"/>
      <c r="PJ144" s="44"/>
      <c r="PK144" s="44"/>
      <c r="PL144" s="44"/>
      <c r="PM144" s="44"/>
      <c r="PN144" s="44"/>
      <c r="PO144" s="44"/>
      <c r="PP144" s="44"/>
      <c r="PQ144" s="44"/>
      <c r="PR144" s="44"/>
      <c r="PS144" s="44"/>
      <c r="PT144" s="44"/>
      <c r="PU144" s="44"/>
      <c r="PV144" s="44"/>
      <c r="PW144" s="44"/>
      <c r="PX144" s="44"/>
      <c r="PY144" s="44"/>
      <c r="PZ144" s="44"/>
      <c r="QA144" s="44"/>
      <c r="QB144" s="44"/>
      <c r="QC144" s="44"/>
      <c r="QD144" s="44"/>
      <c r="QE144" s="44"/>
      <c r="QF144" s="44"/>
      <c r="QG144" s="44"/>
      <c r="QH144" s="44"/>
      <c r="QI144" s="44"/>
      <c r="QJ144" s="44"/>
      <c r="QK144" s="44"/>
      <c r="QL144" s="44"/>
      <c r="QM144" s="44"/>
      <c r="QN144" s="44"/>
      <c r="QO144" s="44"/>
      <c r="QP144" s="44"/>
      <c r="QQ144" s="44"/>
      <c r="QR144" s="44"/>
      <c r="QS144" s="44"/>
      <c r="QT144" s="44"/>
      <c r="QU144" s="44"/>
      <c r="QV144" s="44"/>
      <c r="QW144" s="44"/>
      <c r="QX144" s="44"/>
      <c r="QY144" s="44"/>
      <c r="QZ144" s="44"/>
      <c r="RA144" s="44"/>
      <c r="RB144" s="44"/>
      <c r="RC144" s="44"/>
      <c r="RD144" s="44"/>
      <c r="RE144" s="44"/>
      <c r="RF144" s="44"/>
      <c r="RG144" s="44"/>
      <c r="RH144" s="44"/>
    </row>
    <row r="145" customFormat="false" ht="15.75" hidden="false" customHeight="true" outlineLevel="0" collapsed="false">
      <c r="A145" s="44"/>
      <c r="B145" s="321" t="s">
        <v>278</v>
      </c>
      <c r="C145" s="44"/>
      <c r="D145" s="215"/>
      <c r="E145" s="215"/>
      <c r="F145" s="215"/>
      <c r="G145" s="215"/>
      <c r="H145" s="221"/>
      <c r="I145" s="221" t="n">
        <v>0</v>
      </c>
      <c r="J145" s="221" t="n">
        <v>0</v>
      </c>
      <c r="K145" s="221" t="n">
        <v>0</v>
      </c>
      <c r="L145" s="332" t="n">
        <f aca="false">110+7.59</f>
        <v>117.59</v>
      </c>
      <c r="M145" s="332" t="n">
        <f aca="false">L145</f>
        <v>117.59</v>
      </c>
      <c r="N145" s="332" t="n">
        <f aca="false">M145</f>
        <v>117.59</v>
      </c>
      <c r="O145" s="332" t="n">
        <f aca="false">N145</f>
        <v>117.59</v>
      </c>
      <c r="P145" s="332" t="n">
        <f aca="false">O145</f>
        <v>117.59</v>
      </c>
      <c r="Q145" s="332" t="n">
        <f aca="false">P145</f>
        <v>117.59</v>
      </c>
      <c r="R145" s="332" t="n">
        <f aca="false">Q145</f>
        <v>117.59</v>
      </c>
      <c r="S145" s="332" t="n">
        <f aca="false">R145</f>
        <v>117.59</v>
      </c>
      <c r="T145" s="332" t="n">
        <f aca="false">S145</f>
        <v>117.59</v>
      </c>
      <c r="U145" s="332" t="n">
        <f aca="false">T145</f>
        <v>117.59</v>
      </c>
      <c r="V145" s="332" t="n">
        <f aca="false">U145</f>
        <v>117.59</v>
      </c>
      <c r="W145" s="332" t="n">
        <f aca="false">V145</f>
        <v>117.59</v>
      </c>
      <c r="X145" s="332" t="n">
        <f aca="false">W145</f>
        <v>117.59</v>
      </c>
      <c r="Y145" s="332" t="n">
        <f aca="false">X145</f>
        <v>117.59</v>
      </c>
      <c r="Z145" s="332" t="n">
        <f aca="false">Y145</f>
        <v>117.59</v>
      </c>
      <c r="AA145" s="332" t="n">
        <f aca="false">Z145</f>
        <v>117.59</v>
      </c>
      <c r="AB145" s="332" t="n">
        <f aca="false">AA145</f>
        <v>117.59</v>
      </c>
      <c r="AC145" s="332" t="n">
        <f aca="false">AB145</f>
        <v>117.59</v>
      </c>
      <c r="AD145" s="332" t="n">
        <f aca="false">AC145</f>
        <v>117.59</v>
      </c>
      <c r="AE145" s="332" t="n">
        <f aca="false">AD145</f>
        <v>117.59</v>
      </c>
      <c r="AF145" s="332" t="n">
        <f aca="false">AE145</f>
        <v>117.59</v>
      </c>
      <c r="AG145" s="332" t="n">
        <f aca="false">AF145</f>
        <v>117.59</v>
      </c>
      <c r="AH145" s="332" t="n">
        <f aca="false">AG145</f>
        <v>117.59</v>
      </c>
      <c r="AI145" s="332" t="n">
        <f aca="false">AH145</f>
        <v>117.59</v>
      </c>
      <c r="AJ145" s="332" t="n">
        <f aca="false">AI145</f>
        <v>117.59</v>
      </c>
      <c r="AK145" s="332" t="n">
        <f aca="false">AJ145</f>
        <v>117.59</v>
      </c>
      <c r="AL145" s="332" t="n">
        <f aca="false">AK145</f>
        <v>117.59</v>
      </c>
      <c r="AM145" s="332" t="n">
        <f aca="false">AL145</f>
        <v>117.59</v>
      </c>
      <c r="AN145" s="332" t="n">
        <f aca="false">AM145</f>
        <v>117.59</v>
      </c>
      <c r="AO145" s="332" t="n">
        <f aca="false">AN145</f>
        <v>117.59</v>
      </c>
      <c r="AP145" s="332" t="n">
        <f aca="false">AO145</f>
        <v>117.59</v>
      </c>
      <c r="AQ145" s="332" t="n">
        <f aca="false">AP145</f>
        <v>117.59</v>
      </c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  <c r="JF145" s="44"/>
      <c r="JG145" s="44"/>
      <c r="JH145" s="44"/>
      <c r="JI145" s="44"/>
      <c r="JJ145" s="44"/>
      <c r="JK145" s="44"/>
      <c r="JL145" s="44"/>
      <c r="JM145" s="44"/>
      <c r="JN145" s="44"/>
      <c r="JO145" s="44"/>
      <c r="JP145" s="44"/>
      <c r="JQ145" s="44"/>
      <c r="JR145" s="44"/>
      <c r="JS145" s="44"/>
      <c r="JT145" s="44"/>
      <c r="JU145" s="44"/>
      <c r="JV145" s="44"/>
      <c r="JW145" s="44"/>
      <c r="JX145" s="44"/>
      <c r="JY145" s="44"/>
      <c r="JZ145" s="44"/>
      <c r="KA145" s="44"/>
      <c r="KB145" s="44"/>
      <c r="KC145" s="44"/>
      <c r="KD145" s="44"/>
      <c r="KE145" s="44"/>
      <c r="KF145" s="44"/>
      <c r="KG145" s="44"/>
      <c r="KH145" s="44"/>
      <c r="KI145" s="44"/>
      <c r="KJ145" s="44"/>
      <c r="KK145" s="44"/>
      <c r="KL145" s="44"/>
      <c r="KM145" s="44"/>
      <c r="KN145" s="44"/>
      <c r="KO145" s="44"/>
      <c r="KP145" s="44"/>
      <c r="KQ145" s="44"/>
      <c r="KR145" s="44"/>
      <c r="KS145" s="44"/>
      <c r="KT145" s="44"/>
      <c r="KU145" s="44"/>
      <c r="KV145" s="44"/>
      <c r="KW145" s="44"/>
      <c r="KX145" s="44"/>
      <c r="KY145" s="44"/>
      <c r="KZ145" s="44"/>
      <c r="LA145" s="44"/>
      <c r="LB145" s="44"/>
      <c r="LC145" s="44"/>
      <c r="LD145" s="44"/>
      <c r="LE145" s="44"/>
      <c r="LF145" s="44"/>
      <c r="LG145" s="44"/>
      <c r="LH145" s="44"/>
      <c r="LI145" s="44"/>
      <c r="LJ145" s="44"/>
      <c r="LK145" s="44"/>
      <c r="LL145" s="44"/>
      <c r="LM145" s="44"/>
      <c r="LN145" s="44"/>
      <c r="LO145" s="44"/>
      <c r="LP145" s="44"/>
      <c r="LQ145" s="44"/>
      <c r="LR145" s="44"/>
      <c r="LS145" s="44"/>
      <c r="LT145" s="44"/>
      <c r="LU145" s="44"/>
      <c r="LV145" s="44"/>
      <c r="LW145" s="44"/>
      <c r="LX145" s="44"/>
      <c r="LY145" s="44"/>
      <c r="LZ145" s="44"/>
      <c r="MA145" s="44"/>
      <c r="MB145" s="44"/>
      <c r="MC145" s="44"/>
      <c r="MD145" s="44"/>
      <c r="ME145" s="44"/>
      <c r="MF145" s="44"/>
      <c r="MG145" s="44"/>
      <c r="MH145" s="44"/>
      <c r="MI145" s="44"/>
      <c r="MJ145" s="44"/>
      <c r="MK145" s="44"/>
      <c r="ML145" s="44"/>
      <c r="MM145" s="44"/>
      <c r="MN145" s="44"/>
      <c r="MO145" s="44"/>
      <c r="MP145" s="44"/>
      <c r="MQ145" s="44"/>
      <c r="MR145" s="44"/>
      <c r="MS145" s="44"/>
      <c r="MT145" s="44"/>
      <c r="MU145" s="44"/>
      <c r="MV145" s="44"/>
      <c r="MW145" s="44"/>
      <c r="MX145" s="44"/>
      <c r="MY145" s="44"/>
      <c r="MZ145" s="44"/>
      <c r="NA145" s="44"/>
      <c r="NB145" s="44"/>
      <c r="NC145" s="44"/>
      <c r="ND145" s="44"/>
      <c r="NE145" s="44"/>
      <c r="NF145" s="44"/>
      <c r="NG145" s="44"/>
      <c r="NH145" s="44"/>
      <c r="NI145" s="44"/>
      <c r="NJ145" s="44"/>
      <c r="NK145" s="44"/>
      <c r="NL145" s="44"/>
      <c r="NM145" s="44"/>
      <c r="NN145" s="44"/>
      <c r="NO145" s="44"/>
      <c r="NP145" s="44"/>
      <c r="NQ145" s="44"/>
      <c r="NR145" s="44"/>
      <c r="NS145" s="44"/>
      <c r="NT145" s="44"/>
      <c r="NU145" s="44"/>
      <c r="NV145" s="44"/>
      <c r="NW145" s="44"/>
      <c r="NX145" s="44"/>
      <c r="NY145" s="44"/>
      <c r="NZ145" s="44"/>
      <c r="OA145" s="44"/>
      <c r="OB145" s="44"/>
      <c r="OC145" s="44"/>
      <c r="OD145" s="44"/>
      <c r="OE145" s="44"/>
      <c r="OF145" s="44"/>
      <c r="OG145" s="44"/>
      <c r="OH145" s="44"/>
      <c r="OI145" s="44"/>
      <c r="OJ145" s="44"/>
      <c r="OK145" s="44"/>
      <c r="OL145" s="44"/>
      <c r="OM145" s="44"/>
      <c r="ON145" s="44"/>
      <c r="OO145" s="44"/>
      <c r="OP145" s="44"/>
      <c r="OQ145" s="44"/>
      <c r="OR145" s="44"/>
      <c r="OS145" s="44"/>
      <c r="OT145" s="44"/>
      <c r="OU145" s="44"/>
      <c r="OV145" s="44"/>
      <c r="OW145" s="44"/>
      <c r="OX145" s="44"/>
      <c r="OY145" s="44"/>
      <c r="OZ145" s="44"/>
      <c r="PA145" s="44"/>
      <c r="PB145" s="44"/>
      <c r="PC145" s="44"/>
      <c r="PD145" s="44"/>
      <c r="PE145" s="44"/>
      <c r="PF145" s="44"/>
      <c r="PG145" s="44"/>
      <c r="PH145" s="44"/>
      <c r="PI145" s="44"/>
      <c r="PJ145" s="44"/>
      <c r="PK145" s="44"/>
      <c r="PL145" s="44"/>
      <c r="PM145" s="44"/>
      <c r="PN145" s="44"/>
      <c r="PO145" s="44"/>
      <c r="PP145" s="44"/>
      <c r="PQ145" s="44"/>
      <c r="PR145" s="44"/>
      <c r="PS145" s="44"/>
      <c r="PT145" s="44"/>
      <c r="PU145" s="44"/>
      <c r="PV145" s="44"/>
      <c r="PW145" s="44"/>
      <c r="PX145" s="44"/>
      <c r="PY145" s="44"/>
      <c r="PZ145" s="44"/>
      <c r="QA145" s="44"/>
      <c r="QB145" s="44"/>
      <c r="QC145" s="44"/>
      <c r="QD145" s="44"/>
      <c r="QE145" s="44"/>
      <c r="QF145" s="44"/>
      <c r="QG145" s="44"/>
      <c r="QH145" s="44"/>
      <c r="QI145" s="44"/>
      <c r="QJ145" s="44"/>
      <c r="QK145" s="44"/>
      <c r="QL145" s="44"/>
      <c r="QM145" s="44"/>
      <c r="QN145" s="44"/>
      <c r="QO145" s="44"/>
      <c r="QP145" s="44"/>
      <c r="QQ145" s="44"/>
      <c r="QR145" s="44"/>
      <c r="QS145" s="44"/>
      <c r="QT145" s="44"/>
      <c r="QU145" s="44"/>
      <c r="QV145" s="44"/>
      <c r="QW145" s="44"/>
      <c r="QX145" s="44"/>
      <c r="QY145" s="44"/>
      <c r="QZ145" s="44"/>
      <c r="RA145" s="44"/>
      <c r="RB145" s="44"/>
      <c r="RC145" s="44"/>
      <c r="RD145" s="44"/>
      <c r="RE145" s="44"/>
      <c r="RF145" s="44"/>
      <c r="RG145" s="44"/>
      <c r="RH145" s="44"/>
    </row>
    <row r="146" customFormat="false" ht="15.75" hidden="false" customHeight="true" outlineLevel="0" collapsed="false">
      <c r="A146" s="44"/>
      <c r="B146" s="321" t="s">
        <v>279</v>
      </c>
      <c r="C146" s="44"/>
      <c r="D146" s="215" t="n">
        <f aca="false">SUM(H146:AQ146)</f>
        <v>64345248</v>
      </c>
      <c r="E146" s="215"/>
      <c r="F146" s="215"/>
      <c r="G146" s="215"/>
      <c r="H146" s="64" t="n">
        <f aca="false">+H147*H145</f>
        <v>0</v>
      </c>
      <c r="I146" s="64" t="n">
        <f aca="false">+I147*I145</f>
        <v>0</v>
      </c>
      <c r="J146" s="64" t="n">
        <f aca="false">+J147*J145</f>
        <v>0</v>
      </c>
      <c r="K146" s="64" t="n">
        <f aca="false">+K147*K145</f>
        <v>0</v>
      </c>
      <c r="L146" s="64" t="n">
        <f aca="false">+L147*L145*95%</f>
        <v>2010789</v>
      </c>
      <c r="M146" s="64" t="n">
        <f aca="false">+M147*M145*95%</f>
        <v>2010789</v>
      </c>
      <c r="N146" s="64" t="n">
        <f aca="false">+N147*N145*95%</f>
        <v>2010789</v>
      </c>
      <c r="O146" s="64" t="n">
        <f aca="false">+O147*O145*95%</f>
        <v>2010789</v>
      </c>
      <c r="P146" s="64" t="n">
        <f aca="false">+P147*P145*95%</f>
        <v>2010789</v>
      </c>
      <c r="Q146" s="64" t="n">
        <f aca="false">+Q147*Q145*95%</f>
        <v>2010789</v>
      </c>
      <c r="R146" s="64" t="n">
        <f aca="false">+R147*R145*95%</f>
        <v>2010789</v>
      </c>
      <c r="S146" s="64" t="n">
        <f aca="false">+S147*S145*95%</f>
        <v>2010789</v>
      </c>
      <c r="T146" s="64" t="n">
        <f aca="false">+T147*T145*95%</f>
        <v>2010789</v>
      </c>
      <c r="U146" s="64" t="n">
        <f aca="false">+U147*U145*95%</f>
        <v>2010789</v>
      </c>
      <c r="V146" s="64" t="n">
        <f aca="false">+V147*V145*95%</f>
        <v>2010789</v>
      </c>
      <c r="W146" s="64" t="n">
        <f aca="false">+W147*W145*95%</f>
        <v>2010789</v>
      </c>
      <c r="X146" s="64" t="n">
        <f aca="false">+X147*X145*95%</f>
        <v>2010789</v>
      </c>
      <c r="Y146" s="64" t="n">
        <f aca="false">+Y147*Y145*95%</f>
        <v>2010789</v>
      </c>
      <c r="Z146" s="64" t="n">
        <f aca="false">+Z147*Z145*95%</f>
        <v>2010789</v>
      </c>
      <c r="AA146" s="64" t="n">
        <f aca="false">+AA147*AA145*95%</f>
        <v>2010789</v>
      </c>
      <c r="AB146" s="64" t="n">
        <f aca="false">+AB147*AB145*95%</f>
        <v>2010789</v>
      </c>
      <c r="AC146" s="64" t="n">
        <f aca="false">+AC147*AC145*95%</f>
        <v>2010789</v>
      </c>
      <c r="AD146" s="64" t="n">
        <f aca="false">+AD147*AD145*95%</f>
        <v>2010789</v>
      </c>
      <c r="AE146" s="64" t="n">
        <f aca="false">+AE147*AE145*95%</f>
        <v>2010789</v>
      </c>
      <c r="AF146" s="64" t="n">
        <f aca="false">+AF147*AF145*95%</f>
        <v>2010789</v>
      </c>
      <c r="AG146" s="64" t="n">
        <f aca="false">+AG147*AG145*95%</f>
        <v>2010789</v>
      </c>
      <c r="AH146" s="64" t="n">
        <f aca="false">+AH147*AH145*95%</f>
        <v>2010789</v>
      </c>
      <c r="AI146" s="64" t="n">
        <f aca="false">+AI147*AI145*95%</f>
        <v>2010789</v>
      </c>
      <c r="AJ146" s="64" t="n">
        <f aca="false">+AJ147*AJ145*95%</f>
        <v>2010789</v>
      </c>
      <c r="AK146" s="64" t="n">
        <f aca="false">+AK147*AK145*95%</f>
        <v>2010789</v>
      </c>
      <c r="AL146" s="64" t="n">
        <f aca="false">+AL147*AL145*95%</f>
        <v>2010789</v>
      </c>
      <c r="AM146" s="64" t="n">
        <f aca="false">+AM147*AM145*95%</f>
        <v>2010789</v>
      </c>
      <c r="AN146" s="64" t="n">
        <f aca="false">+AN147*AN145*95%</f>
        <v>2010789</v>
      </c>
      <c r="AO146" s="64" t="n">
        <f aca="false">+AO147*AO145*95%</f>
        <v>2010789</v>
      </c>
      <c r="AP146" s="64" t="n">
        <f aca="false">+AP147*AP145*95%</f>
        <v>2010789</v>
      </c>
      <c r="AQ146" s="64" t="n">
        <f aca="false">+AQ147*AQ145*95%</f>
        <v>2010789</v>
      </c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44"/>
      <c r="JF146" s="44"/>
      <c r="JG146" s="44"/>
      <c r="JH146" s="44"/>
      <c r="JI146" s="44"/>
      <c r="JJ146" s="44"/>
      <c r="JK146" s="44"/>
      <c r="JL146" s="44"/>
      <c r="JM146" s="44"/>
      <c r="JN146" s="44"/>
      <c r="JO146" s="44"/>
      <c r="JP146" s="44"/>
      <c r="JQ146" s="44"/>
      <c r="JR146" s="44"/>
      <c r="JS146" s="44"/>
      <c r="JT146" s="44"/>
      <c r="JU146" s="44"/>
      <c r="JV146" s="44"/>
      <c r="JW146" s="44"/>
      <c r="JX146" s="44"/>
      <c r="JY146" s="44"/>
      <c r="JZ146" s="44"/>
      <c r="KA146" s="44"/>
      <c r="KB146" s="44"/>
      <c r="KC146" s="44"/>
      <c r="KD146" s="44"/>
      <c r="KE146" s="44"/>
      <c r="KF146" s="44"/>
      <c r="KG146" s="44"/>
      <c r="KH146" s="44"/>
      <c r="KI146" s="44"/>
      <c r="KJ146" s="44"/>
      <c r="KK146" s="44"/>
      <c r="KL146" s="44"/>
      <c r="KM146" s="44"/>
      <c r="KN146" s="44"/>
      <c r="KO146" s="44"/>
      <c r="KP146" s="44"/>
      <c r="KQ146" s="44"/>
      <c r="KR146" s="44"/>
      <c r="KS146" s="44"/>
      <c r="KT146" s="44"/>
      <c r="KU146" s="44"/>
      <c r="KV146" s="44"/>
      <c r="KW146" s="44"/>
      <c r="KX146" s="44"/>
      <c r="KY146" s="44"/>
      <c r="KZ146" s="44"/>
      <c r="LA146" s="44"/>
      <c r="LB146" s="44"/>
      <c r="LC146" s="44"/>
      <c r="LD146" s="44"/>
      <c r="LE146" s="44"/>
      <c r="LF146" s="44"/>
      <c r="LG146" s="44"/>
      <c r="LH146" s="44"/>
      <c r="LI146" s="44"/>
      <c r="LJ146" s="44"/>
      <c r="LK146" s="44"/>
      <c r="LL146" s="44"/>
      <c r="LM146" s="44"/>
      <c r="LN146" s="44"/>
      <c r="LO146" s="44"/>
      <c r="LP146" s="44"/>
      <c r="LQ146" s="44"/>
      <c r="LR146" s="44"/>
      <c r="LS146" s="44"/>
      <c r="LT146" s="44"/>
      <c r="LU146" s="44"/>
      <c r="LV146" s="44"/>
      <c r="LW146" s="44"/>
      <c r="LX146" s="44"/>
      <c r="LY146" s="44"/>
      <c r="LZ146" s="44"/>
      <c r="MA146" s="44"/>
      <c r="MB146" s="44"/>
      <c r="MC146" s="44"/>
      <c r="MD146" s="44"/>
      <c r="ME146" s="44"/>
      <c r="MF146" s="44"/>
      <c r="MG146" s="44"/>
      <c r="MH146" s="44"/>
      <c r="MI146" s="44"/>
      <c r="MJ146" s="44"/>
      <c r="MK146" s="44"/>
      <c r="ML146" s="44"/>
      <c r="MM146" s="44"/>
      <c r="MN146" s="44"/>
      <c r="MO146" s="44"/>
      <c r="MP146" s="44"/>
      <c r="MQ146" s="44"/>
      <c r="MR146" s="44"/>
      <c r="MS146" s="44"/>
      <c r="MT146" s="44"/>
      <c r="MU146" s="44"/>
      <c r="MV146" s="44"/>
      <c r="MW146" s="44"/>
      <c r="MX146" s="44"/>
      <c r="MY146" s="44"/>
      <c r="MZ146" s="44"/>
      <c r="NA146" s="44"/>
      <c r="NB146" s="44"/>
      <c r="NC146" s="44"/>
      <c r="ND146" s="44"/>
      <c r="NE146" s="44"/>
      <c r="NF146" s="44"/>
      <c r="NG146" s="44"/>
      <c r="NH146" s="44"/>
      <c r="NI146" s="44"/>
      <c r="NJ146" s="44"/>
      <c r="NK146" s="44"/>
      <c r="NL146" s="44"/>
      <c r="NM146" s="44"/>
      <c r="NN146" s="44"/>
      <c r="NO146" s="44"/>
      <c r="NP146" s="44"/>
      <c r="NQ146" s="44"/>
      <c r="NR146" s="44"/>
      <c r="NS146" s="44"/>
      <c r="NT146" s="44"/>
      <c r="NU146" s="44"/>
      <c r="NV146" s="44"/>
      <c r="NW146" s="44"/>
      <c r="NX146" s="44"/>
      <c r="NY146" s="44"/>
      <c r="NZ146" s="44"/>
      <c r="OA146" s="44"/>
      <c r="OB146" s="44"/>
      <c r="OC146" s="44"/>
      <c r="OD146" s="44"/>
      <c r="OE146" s="44"/>
      <c r="OF146" s="44"/>
      <c r="OG146" s="44"/>
      <c r="OH146" s="44"/>
      <c r="OI146" s="44"/>
      <c r="OJ146" s="44"/>
      <c r="OK146" s="44"/>
      <c r="OL146" s="44"/>
      <c r="OM146" s="44"/>
      <c r="ON146" s="44"/>
      <c r="OO146" s="44"/>
      <c r="OP146" s="44"/>
      <c r="OQ146" s="44"/>
      <c r="OR146" s="44"/>
      <c r="OS146" s="44"/>
      <c r="OT146" s="44"/>
      <c r="OU146" s="44"/>
      <c r="OV146" s="44"/>
      <c r="OW146" s="44"/>
      <c r="OX146" s="44"/>
      <c r="OY146" s="44"/>
      <c r="OZ146" s="44"/>
      <c r="PA146" s="44"/>
      <c r="PB146" s="44"/>
      <c r="PC146" s="44"/>
      <c r="PD146" s="44"/>
      <c r="PE146" s="44"/>
      <c r="PF146" s="44"/>
      <c r="PG146" s="44"/>
      <c r="PH146" s="44"/>
      <c r="PI146" s="44"/>
      <c r="PJ146" s="44"/>
      <c r="PK146" s="44"/>
      <c r="PL146" s="44"/>
      <c r="PM146" s="44"/>
      <c r="PN146" s="44"/>
      <c r="PO146" s="44"/>
      <c r="PP146" s="44"/>
      <c r="PQ146" s="44"/>
      <c r="PR146" s="44"/>
      <c r="PS146" s="44"/>
      <c r="PT146" s="44"/>
      <c r="PU146" s="44"/>
      <c r="PV146" s="44"/>
      <c r="PW146" s="44"/>
      <c r="PX146" s="44"/>
      <c r="PY146" s="44"/>
      <c r="PZ146" s="44"/>
      <c r="QA146" s="44"/>
      <c r="QB146" s="44"/>
      <c r="QC146" s="44"/>
      <c r="QD146" s="44"/>
      <c r="QE146" s="44"/>
      <c r="QF146" s="44"/>
      <c r="QG146" s="44"/>
      <c r="QH146" s="44"/>
      <c r="QI146" s="44"/>
      <c r="QJ146" s="44"/>
      <c r="QK146" s="44"/>
      <c r="QL146" s="44"/>
      <c r="QM146" s="44"/>
      <c r="QN146" s="44"/>
      <c r="QO146" s="44"/>
      <c r="QP146" s="44"/>
      <c r="QQ146" s="44"/>
      <c r="QR146" s="44"/>
      <c r="QS146" s="44"/>
      <c r="QT146" s="44"/>
      <c r="QU146" s="44"/>
      <c r="QV146" s="44"/>
      <c r="QW146" s="44"/>
      <c r="QX146" s="44"/>
      <c r="QY146" s="44"/>
      <c r="QZ146" s="44"/>
      <c r="RA146" s="44"/>
      <c r="RB146" s="44"/>
      <c r="RC146" s="44"/>
      <c r="RD146" s="44"/>
      <c r="RE146" s="44"/>
      <c r="RF146" s="44"/>
      <c r="RG146" s="44"/>
      <c r="RH146" s="44"/>
    </row>
    <row r="147" customFormat="false" ht="15.75" hidden="false" customHeight="true" outlineLevel="0" collapsed="false">
      <c r="A147" s="44"/>
      <c r="B147" s="321" t="s">
        <v>280</v>
      </c>
      <c r="C147" s="44"/>
      <c r="D147" s="215" t="n">
        <f aca="false">SUM(H147:AQ147)</f>
        <v>576000</v>
      </c>
      <c r="E147" s="215"/>
      <c r="F147" s="215"/>
      <c r="G147" s="215"/>
      <c r="H147" s="221"/>
      <c r="I147" s="221" t="n">
        <v>0</v>
      </c>
      <c r="J147" s="221" t="n">
        <v>0</v>
      </c>
      <c r="K147" s="221" t="n">
        <v>0</v>
      </c>
      <c r="L147" s="221" t="n">
        <v>18000</v>
      </c>
      <c r="M147" s="221" t="n">
        <v>18000</v>
      </c>
      <c r="N147" s="221" t="n">
        <v>18000</v>
      </c>
      <c r="O147" s="221" t="n">
        <v>18000</v>
      </c>
      <c r="P147" s="221" t="n">
        <v>18000</v>
      </c>
      <c r="Q147" s="221" t="n">
        <v>18000</v>
      </c>
      <c r="R147" s="221" t="n">
        <v>18000</v>
      </c>
      <c r="S147" s="221" t="n">
        <v>18000</v>
      </c>
      <c r="T147" s="221" t="n">
        <v>18000</v>
      </c>
      <c r="U147" s="221" t="n">
        <v>18000</v>
      </c>
      <c r="V147" s="221" t="n">
        <v>18000</v>
      </c>
      <c r="W147" s="221" t="n">
        <v>18000</v>
      </c>
      <c r="X147" s="221" t="n">
        <v>18000</v>
      </c>
      <c r="Y147" s="221" t="n">
        <v>18000</v>
      </c>
      <c r="Z147" s="221" t="n">
        <v>18000</v>
      </c>
      <c r="AA147" s="221" t="n">
        <v>18000</v>
      </c>
      <c r="AB147" s="221" t="n">
        <v>18000</v>
      </c>
      <c r="AC147" s="221" t="n">
        <v>18000</v>
      </c>
      <c r="AD147" s="221" t="n">
        <v>18000</v>
      </c>
      <c r="AE147" s="221" t="n">
        <v>18000</v>
      </c>
      <c r="AF147" s="221" t="n">
        <v>18000</v>
      </c>
      <c r="AG147" s="221" t="n">
        <v>18000</v>
      </c>
      <c r="AH147" s="221" t="n">
        <v>18000</v>
      </c>
      <c r="AI147" s="221" t="n">
        <v>18000</v>
      </c>
      <c r="AJ147" s="221" t="n">
        <v>18000</v>
      </c>
      <c r="AK147" s="221" t="n">
        <v>18000</v>
      </c>
      <c r="AL147" s="221" t="n">
        <v>18000</v>
      </c>
      <c r="AM147" s="221" t="n">
        <v>18000</v>
      </c>
      <c r="AN147" s="221" t="n">
        <v>18000</v>
      </c>
      <c r="AO147" s="221" t="n">
        <v>18000</v>
      </c>
      <c r="AP147" s="221" t="n">
        <v>18000</v>
      </c>
      <c r="AQ147" s="221" t="n">
        <v>18000</v>
      </c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44"/>
      <c r="JF147" s="44"/>
      <c r="JG147" s="44"/>
      <c r="JH147" s="44"/>
      <c r="JI147" s="44"/>
      <c r="JJ147" s="44"/>
      <c r="JK147" s="44"/>
      <c r="JL147" s="44"/>
      <c r="JM147" s="44"/>
      <c r="JN147" s="44"/>
      <c r="JO147" s="44"/>
      <c r="JP147" s="44"/>
      <c r="JQ147" s="44"/>
      <c r="JR147" s="44"/>
      <c r="JS147" s="44"/>
      <c r="JT147" s="44"/>
      <c r="JU147" s="44"/>
      <c r="JV147" s="44"/>
      <c r="JW147" s="44"/>
      <c r="JX147" s="44"/>
      <c r="JY147" s="44"/>
      <c r="JZ147" s="44"/>
      <c r="KA147" s="44"/>
      <c r="KB147" s="44"/>
      <c r="KC147" s="44"/>
      <c r="KD147" s="44"/>
      <c r="KE147" s="44"/>
      <c r="KF147" s="44"/>
      <c r="KG147" s="44"/>
      <c r="KH147" s="44"/>
      <c r="KI147" s="44"/>
      <c r="KJ147" s="44"/>
      <c r="KK147" s="44"/>
      <c r="KL147" s="44"/>
      <c r="KM147" s="44"/>
      <c r="KN147" s="44"/>
      <c r="KO147" s="44"/>
      <c r="KP147" s="44"/>
      <c r="KQ147" s="44"/>
      <c r="KR147" s="44"/>
      <c r="KS147" s="44"/>
      <c r="KT147" s="44"/>
      <c r="KU147" s="44"/>
      <c r="KV147" s="44"/>
      <c r="KW147" s="44"/>
      <c r="KX147" s="44"/>
      <c r="KY147" s="44"/>
      <c r="KZ147" s="44"/>
      <c r="LA147" s="44"/>
      <c r="LB147" s="44"/>
      <c r="LC147" s="44"/>
      <c r="LD147" s="44"/>
      <c r="LE147" s="44"/>
      <c r="LF147" s="44"/>
      <c r="LG147" s="44"/>
      <c r="LH147" s="44"/>
      <c r="LI147" s="44"/>
      <c r="LJ147" s="44"/>
      <c r="LK147" s="44"/>
      <c r="LL147" s="44"/>
      <c r="LM147" s="44"/>
      <c r="LN147" s="44"/>
      <c r="LO147" s="44"/>
      <c r="LP147" s="44"/>
      <c r="LQ147" s="44"/>
      <c r="LR147" s="44"/>
      <c r="LS147" s="44"/>
      <c r="LT147" s="44"/>
      <c r="LU147" s="44"/>
      <c r="LV147" s="44"/>
      <c r="LW147" s="44"/>
      <c r="LX147" s="44"/>
      <c r="LY147" s="44"/>
      <c r="LZ147" s="44"/>
      <c r="MA147" s="44"/>
      <c r="MB147" s="44"/>
      <c r="MC147" s="44"/>
      <c r="MD147" s="44"/>
      <c r="ME147" s="44"/>
      <c r="MF147" s="44"/>
      <c r="MG147" s="44"/>
      <c r="MH147" s="44"/>
      <c r="MI147" s="44"/>
      <c r="MJ147" s="44"/>
      <c r="MK147" s="44"/>
      <c r="ML147" s="44"/>
      <c r="MM147" s="44"/>
      <c r="MN147" s="44"/>
      <c r="MO147" s="44"/>
      <c r="MP147" s="44"/>
      <c r="MQ147" s="44"/>
      <c r="MR147" s="44"/>
      <c r="MS147" s="44"/>
      <c r="MT147" s="44"/>
      <c r="MU147" s="44"/>
      <c r="MV147" s="44"/>
      <c r="MW147" s="44"/>
      <c r="MX147" s="44"/>
      <c r="MY147" s="44"/>
      <c r="MZ147" s="44"/>
      <c r="NA147" s="44"/>
      <c r="NB147" s="44"/>
      <c r="NC147" s="44"/>
      <c r="ND147" s="44"/>
      <c r="NE147" s="44"/>
      <c r="NF147" s="44"/>
      <c r="NG147" s="44"/>
      <c r="NH147" s="44"/>
      <c r="NI147" s="44"/>
      <c r="NJ147" s="44"/>
      <c r="NK147" s="44"/>
      <c r="NL147" s="44"/>
      <c r="NM147" s="44"/>
      <c r="NN147" s="44"/>
      <c r="NO147" s="44"/>
      <c r="NP147" s="44"/>
      <c r="NQ147" s="44"/>
      <c r="NR147" s="44"/>
      <c r="NS147" s="44"/>
      <c r="NT147" s="44"/>
      <c r="NU147" s="44"/>
      <c r="NV147" s="44"/>
      <c r="NW147" s="44"/>
      <c r="NX147" s="44"/>
      <c r="NY147" s="44"/>
      <c r="NZ147" s="44"/>
      <c r="OA147" s="44"/>
      <c r="OB147" s="44"/>
      <c r="OC147" s="44"/>
      <c r="OD147" s="44"/>
      <c r="OE147" s="44"/>
      <c r="OF147" s="44"/>
      <c r="OG147" s="44"/>
      <c r="OH147" s="44"/>
      <c r="OI147" s="44"/>
      <c r="OJ147" s="44"/>
      <c r="OK147" s="44"/>
      <c r="OL147" s="44"/>
      <c r="OM147" s="44"/>
      <c r="ON147" s="44"/>
      <c r="OO147" s="44"/>
      <c r="OP147" s="44"/>
      <c r="OQ147" s="44"/>
      <c r="OR147" s="44"/>
      <c r="OS147" s="44"/>
      <c r="OT147" s="44"/>
      <c r="OU147" s="44"/>
      <c r="OV147" s="44"/>
      <c r="OW147" s="44"/>
      <c r="OX147" s="44"/>
      <c r="OY147" s="44"/>
      <c r="OZ147" s="44"/>
      <c r="PA147" s="44"/>
      <c r="PB147" s="44"/>
      <c r="PC147" s="44"/>
      <c r="PD147" s="44"/>
      <c r="PE147" s="44"/>
      <c r="PF147" s="44"/>
      <c r="PG147" s="44"/>
      <c r="PH147" s="44"/>
      <c r="PI147" s="44"/>
      <c r="PJ147" s="44"/>
      <c r="PK147" s="44"/>
      <c r="PL147" s="44"/>
      <c r="PM147" s="44"/>
      <c r="PN147" s="44"/>
      <c r="PO147" s="44"/>
      <c r="PP147" s="44"/>
      <c r="PQ147" s="44"/>
      <c r="PR147" s="44"/>
      <c r="PS147" s="44"/>
      <c r="PT147" s="44"/>
      <c r="PU147" s="44"/>
      <c r="PV147" s="44"/>
      <c r="PW147" s="44"/>
      <c r="PX147" s="44"/>
      <c r="PY147" s="44"/>
      <c r="PZ147" s="44"/>
      <c r="QA147" s="44"/>
      <c r="QB147" s="44"/>
      <c r="QC147" s="44"/>
      <c r="QD147" s="44"/>
      <c r="QE147" s="44"/>
      <c r="QF147" s="44"/>
      <c r="QG147" s="44"/>
      <c r="QH147" s="44"/>
      <c r="QI147" s="44"/>
      <c r="QJ147" s="44"/>
      <c r="QK147" s="44"/>
      <c r="QL147" s="44"/>
      <c r="QM147" s="44"/>
      <c r="QN147" s="44"/>
      <c r="QO147" s="44"/>
      <c r="QP147" s="44"/>
      <c r="QQ147" s="44"/>
      <c r="QR147" s="44"/>
      <c r="QS147" s="44"/>
      <c r="QT147" s="44"/>
      <c r="QU147" s="44"/>
      <c r="QV147" s="44"/>
      <c r="QW147" s="44"/>
      <c r="QX147" s="44"/>
      <c r="QY147" s="44"/>
      <c r="QZ147" s="44"/>
      <c r="RA147" s="44"/>
      <c r="RB147" s="44"/>
      <c r="RC147" s="44"/>
      <c r="RD147" s="44"/>
      <c r="RE147" s="44"/>
      <c r="RF147" s="44"/>
      <c r="RG147" s="44"/>
      <c r="RH147" s="44"/>
    </row>
    <row r="148" customFormat="false" ht="12.75" hidden="false" customHeight="true" outlineLevel="0" collapsed="false"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</row>
    <row r="149" customFormat="false" ht="15.75" hidden="false" customHeight="true" outlineLevel="0" collapsed="false">
      <c r="A149" s="44"/>
      <c r="B149" s="199" t="s">
        <v>305</v>
      </c>
      <c r="C149" s="198"/>
      <c r="D149" s="198"/>
      <c r="E149" s="198"/>
      <c r="F149" s="198"/>
      <c r="G149" s="198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44"/>
      <c r="JF149" s="44"/>
      <c r="JG149" s="44"/>
      <c r="JH149" s="44"/>
      <c r="JI149" s="44"/>
      <c r="JJ149" s="44"/>
      <c r="JK149" s="44"/>
      <c r="JL149" s="44"/>
      <c r="JM149" s="44"/>
      <c r="JN149" s="44"/>
      <c r="JO149" s="44"/>
      <c r="JP149" s="44"/>
      <c r="JQ149" s="44"/>
      <c r="JR149" s="44"/>
      <c r="JS149" s="44"/>
      <c r="JT149" s="44"/>
      <c r="JU149" s="44"/>
      <c r="JV149" s="44"/>
      <c r="JW149" s="44"/>
      <c r="JX149" s="44"/>
      <c r="JY149" s="44"/>
      <c r="JZ149" s="44"/>
      <c r="KA149" s="44"/>
      <c r="KB149" s="44"/>
      <c r="KC149" s="44"/>
      <c r="KD149" s="44"/>
      <c r="KE149" s="44"/>
      <c r="KF149" s="44"/>
      <c r="KG149" s="44"/>
      <c r="KH149" s="44"/>
      <c r="KI149" s="44"/>
      <c r="KJ149" s="44"/>
      <c r="KK149" s="44"/>
      <c r="KL149" s="44"/>
      <c r="KM149" s="44"/>
      <c r="KN149" s="44"/>
      <c r="KO149" s="44"/>
      <c r="KP149" s="44"/>
      <c r="KQ149" s="44"/>
      <c r="KR149" s="44"/>
      <c r="KS149" s="44"/>
      <c r="KT149" s="44"/>
      <c r="KU149" s="44"/>
      <c r="KV149" s="44"/>
      <c r="KW149" s="44"/>
      <c r="KX149" s="44"/>
      <c r="KY149" s="44"/>
      <c r="KZ149" s="44"/>
      <c r="LA149" s="44"/>
      <c r="LB149" s="44"/>
      <c r="LC149" s="44"/>
      <c r="LD149" s="44"/>
      <c r="LE149" s="44"/>
      <c r="LF149" s="44"/>
      <c r="LG149" s="44"/>
      <c r="LH149" s="44"/>
      <c r="LI149" s="44"/>
      <c r="LJ149" s="44"/>
      <c r="LK149" s="44"/>
      <c r="LL149" s="44"/>
      <c r="LM149" s="44"/>
      <c r="LN149" s="44"/>
      <c r="LO149" s="44"/>
      <c r="LP149" s="44"/>
      <c r="LQ149" s="44"/>
      <c r="LR149" s="44"/>
      <c r="LS149" s="44"/>
      <c r="LT149" s="44"/>
      <c r="LU149" s="44"/>
      <c r="LV149" s="44"/>
      <c r="LW149" s="44"/>
      <c r="LX149" s="44"/>
      <c r="LY149" s="44"/>
      <c r="LZ149" s="44"/>
      <c r="MA149" s="44"/>
      <c r="MB149" s="44"/>
      <c r="MC149" s="44"/>
      <c r="MD149" s="44"/>
      <c r="ME149" s="44"/>
      <c r="MF149" s="44"/>
      <c r="MG149" s="44"/>
      <c r="MH149" s="44"/>
      <c r="MI149" s="44"/>
      <c r="MJ149" s="44"/>
      <c r="MK149" s="44"/>
      <c r="ML149" s="44"/>
      <c r="MM149" s="44"/>
      <c r="MN149" s="44"/>
      <c r="MO149" s="44"/>
      <c r="MP149" s="44"/>
      <c r="MQ149" s="44"/>
      <c r="MR149" s="44"/>
      <c r="MS149" s="44"/>
      <c r="MT149" s="44"/>
      <c r="MU149" s="44"/>
      <c r="MV149" s="44"/>
      <c r="MW149" s="44"/>
      <c r="MX149" s="44"/>
      <c r="MY149" s="44"/>
      <c r="MZ149" s="44"/>
      <c r="NA149" s="44"/>
      <c r="NB149" s="44"/>
      <c r="NC149" s="44"/>
      <c r="ND149" s="44"/>
      <c r="NE149" s="44"/>
      <c r="NF149" s="44"/>
      <c r="NG149" s="44"/>
      <c r="NH149" s="44"/>
      <c r="NI149" s="44"/>
      <c r="NJ149" s="44"/>
      <c r="NK149" s="44"/>
      <c r="NL149" s="44"/>
      <c r="NM149" s="44"/>
      <c r="NN149" s="44"/>
      <c r="NO149" s="44"/>
      <c r="NP149" s="44"/>
      <c r="NQ149" s="44"/>
      <c r="NR149" s="44"/>
      <c r="NS149" s="44"/>
      <c r="NT149" s="44"/>
      <c r="NU149" s="44"/>
      <c r="NV149" s="44"/>
      <c r="NW149" s="44"/>
      <c r="NX149" s="44"/>
      <c r="NY149" s="44"/>
      <c r="NZ149" s="44"/>
      <c r="OA149" s="44"/>
      <c r="OB149" s="44"/>
      <c r="OC149" s="44"/>
      <c r="OD149" s="44"/>
      <c r="OE149" s="44"/>
      <c r="OF149" s="44"/>
      <c r="OG149" s="44"/>
      <c r="OH149" s="44"/>
      <c r="OI149" s="44"/>
      <c r="OJ149" s="44"/>
      <c r="OK149" s="44"/>
      <c r="OL149" s="44"/>
      <c r="OM149" s="44"/>
      <c r="ON149" s="44"/>
      <c r="OO149" s="44"/>
      <c r="OP149" s="44"/>
      <c r="OQ149" s="44"/>
      <c r="OR149" s="44"/>
      <c r="OS149" s="44"/>
      <c r="OT149" s="44"/>
      <c r="OU149" s="44"/>
      <c r="OV149" s="44"/>
      <c r="OW149" s="44"/>
      <c r="OX149" s="44"/>
      <c r="OY149" s="44"/>
      <c r="OZ149" s="44"/>
      <c r="PA149" s="44"/>
      <c r="PB149" s="44"/>
      <c r="PC149" s="44"/>
      <c r="PD149" s="44"/>
      <c r="PE149" s="44"/>
      <c r="PF149" s="44"/>
      <c r="PG149" s="44"/>
      <c r="PH149" s="44"/>
      <c r="PI149" s="44"/>
      <c r="PJ149" s="44"/>
      <c r="PK149" s="44"/>
      <c r="PL149" s="44"/>
      <c r="PM149" s="44"/>
      <c r="PN149" s="44"/>
      <c r="PO149" s="44"/>
      <c r="PP149" s="44"/>
      <c r="PQ149" s="44"/>
      <c r="PR149" s="44"/>
      <c r="PS149" s="44"/>
      <c r="PT149" s="44"/>
      <c r="PU149" s="44"/>
      <c r="PV149" s="44"/>
      <c r="PW149" s="44"/>
      <c r="PX149" s="44"/>
      <c r="PY149" s="44"/>
      <c r="PZ149" s="44"/>
      <c r="QA149" s="44"/>
      <c r="QB149" s="44"/>
      <c r="QC149" s="44"/>
      <c r="QD149" s="44"/>
      <c r="QE149" s="44"/>
      <c r="QF149" s="44"/>
      <c r="QG149" s="44"/>
      <c r="QH149" s="44"/>
      <c r="QI149" s="44"/>
      <c r="QJ149" s="44"/>
      <c r="QK149" s="44"/>
      <c r="QL149" s="44"/>
      <c r="QM149" s="44"/>
      <c r="QN149" s="44"/>
      <c r="QO149" s="44"/>
      <c r="QP149" s="44"/>
      <c r="QQ149" s="44"/>
      <c r="QR149" s="44"/>
      <c r="QS149" s="44"/>
      <c r="QT149" s="44"/>
      <c r="QU149" s="44"/>
      <c r="QV149" s="44"/>
      <c r="QW149" s="44"/>
      <c r="QX149" s="44"/>
      <c r="QY149" s="44"/>
      <c r="QZ149" s="44"/>
      <c r="RA149" s="44"/>
      <c r="RB149" s="44"/>
      <c r="RC149" s="44"/>
      <c r="RD149" s="44"/>
      <c r="RE149" s="44"/>
      <c r="RF149" s="44"/>
      <c r="RG149" s="44"/>
      <c r="RH149" s="44"/>
    </row>
    <row r="150" customFormat="false" ht="5.25" hidden="false" customHeight="true" outlineLevel="0" collapsed="false">
      <c r="A150" s="44"/>
      <c r="B150" s="204"/>
      <c r="C150" s="206"/>
      <c r="D150" s="206"/>
      <c r="E150" s="206"/>
      <c r="F150" s="206"/>
      <c r="G150" s="206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44"/>
      <c r="JF150" s="44"/>
      <c r="JG150" s="44"/>
      <c r="JH150" s="44"/>
      <c r="JI150" s="44"/>
      <c r="JJ150" s="44"/>
      <c r="JK150" s="44"/>
      <c r="JL150" s="44"/>
      <c r="JM150" s="44"/>
      <c r="JN150" s="44"/>
      <c r="JO150" s="44"/>
      <c r="JP150" s="44"/>
      <c r="JQ150" s="44"/>
      <c r="JR150" s="44"/>
      <c r="JS150" s="44"/>
      <c r="JT150" s="44"/>
      <c r="JU150" s="44"/>
      <c r="JV150" s="44"/>
      <c r="JW150" s="44"/>
      <c r="JX150" s="44"/>
      <c r="JY150" s="44"/>
      <c r="JZ150" s="44"/>
      <c r="KA150" s="44"/>
      <c r="KB150" s="44"/>
      <c r="KC150" s="44"/>
      <c r="KD150" s="44"/>
      <c r="KE150" s="44"/>
      <c r="KF150" s="44"/>
      <c r="KG150" s="44"/>
      <c r="KH150" s="44"/>
      <c r="KI150" s="44"/>
      <c r="KJ150" s="44"/>
      <c r="KK150" s="44"/>
      <c r="KL150" s="44"/>
      <c r="KM150" s="44"/>
      <c r="KN150" s="44"/>
      <c r="KO150" s="44"/>
      <c r="KP150" s="44"/>
      <c r="KQ150" s="44"/>
      <c r="KR150" s="44"/>
      <c r="KS150" s="44"/>
      <c r="KT150" s="44"/>
      <c r="KU150" s="44"/>
      <c r="KV150" s="44"/>
      <c r="KW150" s="44"/>
      <c r="KX150" s="44"/>
      <c r="KY150" s="44"/>
      <c r="KZ150" s="44"/>
      <c r="LA150" s="44"/>
      <c r="LB150" s="44"/>
      <c r="LC150" s="44"/>
      <c r="LD150" s="44"/>
      <c r="LE150" s="44"/>
      <c r="LF150" s="44"/>
      <c r="LG150" s="44"/>
      <c r="LH150" s="44"/>
      <c r="LI150" s="44"/>
      <c r="LJ150" s="44"/>
      <c r="LK150" s="44"/>
      <c r="LL150" s="44"/>
      <c r="LM150" s="44"/>
      <c r="LN150" s="44"/>
      <c r="LO150" s="44"/>
      <c r="LP150" s="44"/>
      <c r="LQ150" s="44"/>
      <c r="LR150" s="44"/>
      <c r="LS150" s="44"/>
      <c r="LT150" s="44"/>
      <c r="LU150" s="44"/>
      <c r="LV150" s="44"/>
      <c r="LW150" s="44"/>
      <c r="LX150" s="44"/>
      <c r="LY150" s="44"/>
      <c r="LZ150" s="44"/>
      <c r="MA150" s="44"/>
      <c r="MB150" s="44"/>
      <c r="MC150" s="44"/>
      <c r="MD150" s="44"/>
      <c r="ME150" s="44"/>
      <c r="MF150" s="44"/>
      <c r="MG150" s="44"/>
      <c r="MH150" s="44"/>
      <c r="MI150" s="44"/>
      <c r="MJ150" s="44"/>
      <c r="MK150" s="44"/>
      <c r="ML150" s="44"/>
      <c r="MM150" s="44"/>
      <c r="MN150" s="44"/>
      <c r="MO150" s="44"/>
      <c r="MP150" s="44"/>
      <c r="MQ150" s="44"/>
      <c r="MR150" s="44"/>
      <c r="MS150" s="44"/>
      <c r="MT150" s="44"/>
      <c r="MU150" s="44"/>
      <c r="MV150" s="44"/>
      <c r="MW150" s="44"/>
      <c r="MX150" s="44"/>
      <c r="MY150" s="44"/>
      <c r="MZ150" s="44"/>
      <c r="NA150" s="44"/>
      <c r="NB150" s="44"/>
      <c r="NC150" s="44"/>
      <c r="ND150" s="44"/>
      <c r="NE150" s="44"/>
      <c r="NF150" s="44"/>
      <c r="NG150" s="44"/>
      <c r="NH150" s="44"/>
      <c r="NI150" s="44"/>
      <c r="NJ150" s="44"/>
      <c r="NK150" s="44"/>
      <c r="NL150" s="44"/>
      <c r="NM150" s="44"/>
      <c r="NN150" s="44"/>
      <c r="NO150" s="44"/>
      <c r="NP150" s="44"/>
      <c r="NQ150" s="44"/>
      <c r="NR150" s="44"/>
      <c r="NS150" s="44"/>
      <c r="NT150" s="44"/>
      <c r="NU150" s="44"/>
      <c r="NV150" s="44"/>
      <c r="NW150" s="44"/>
      <c r="NX150" s="44"/>
      <c r="NY150" s="44"/>
      <c r="NZ150" s="44"/>
      <c r="OA150" s="44"/>
      <c r="OB150" s="44"/>
      <c r="OC150" s="44"/>
      <c r="OD150" s="44"/>
      <c r="OE150" s="44"/>
      <c r="OF150" s="44"/>
      <c r="OG150" s="44"/>
      <c r="OH150" s="44"/>
      <c r="OI150" s="44"/>
      <c r="OJ150" s="44"/>
      <c r="OK150" s="44"/>
      <c r="OL150" s="44"/>
      <c r="OM150" s="44"/>
      <c r="ON150" s="44"/>
      <c r="OO150" s="44"/>
      <c r="OP150" s="44"/>
      <c r="OQ150" s="44"/>
      <c r="OR150" s="44"/>
      <c r="OS150" s="44"/>
      <c r="OT150" s="44"/>
      <c r="OU150" s="44"/>
      <c r="OV150" s="44"/>
      <c r="OW150" s="44"/>
      <c r="OX150" s="44"/>
      <c r="OY150" s="44"/>
      <c r="OZ150" s="44"/>
      <c r="PA150" s="44"/>
      <c r="PB150" s="44"/>
      <c r="PC150" s="44"/>
      <c r="PD150" s="44"/>
      <c r="PE150" s="44"/>
      <c r="PF150" s="44"/>
      <c r="PG150" s="44"/>
      <c r="PH150" s="44"/>
      <c r="PI150" s="44"/>
      <c r="PJ150" s="44"/>
      <c r="PK150" s="44"/>
      <c r="PL150" s="44"/>
      <c r="PM150" s="44"/>
      <c r="PN150" s="44"/>
      <c r="PO150" s="44"/>
      <c r="PP150" s="44"/>
      <c r="PQ150" s="44"/>
      <c r="PR150" s="44"/>
      <c r="PS150" s="44"/>
      <c r="PT150" s="44"/>
      <c r="PU150" s="44"/>
      <c r="PV150" s="44"/>
      <c r="PW150" s="44"/>
      <c r="PX150" s="44"/>
      <c r="PY150" s="44"/>
      <c r="PZ150" s="44"/>
      <c r="QA150" s="44"/>
      <c r="QB150" s="44"/>
      <c r="QC150" s="44"/>
      <c r="QD150" s="44"/>
      <c r="QE150" s="44"/>
      <c r="QF150" s="44"/>
      <c r="QG150" s="44"/>
      <c r="QH150" s="44"/>
      <c r="QI150" s="44"/>
      <c r="QJ150" s="44"/>
      <c r="QK150" s="44"/>
      <c r="QL150" s="44"/>
      <c r="QM150" s="44"/>
      <c r="QN150" s="44"/>
      <c r="QO150" s="44"/>
      <c r="QP150" s="44"/>
      <c r="QQ150" s="44"/>
      <c r="QR150" s="44"/>
      <c r="QS150" s="44"/>
      <c r="QT150" s="44"/>
      <c r="QU150" s="44"/>
      <c r="QV150" s="44"/>
      <c r="QW150" s="44"/>
      <c r="QX150" s="44"/>
      <c r="QY150" s="44"/>
      <c r="QZ150" s="44"/>
      <c r="RA150" s="44"/>
      <c r="RB150" s="44"/>
      <c r="RC150" s="44"/>
      <c r="RD150" s="44"/>
      <c r="RE150" s="44"/>
      <c r="RF150" s="44"/>
      <c r="RG150" s="44"/>
      <c r="RH150" s="44"/>
    </row>
    <row r="151" customFormat="false" ht="15.75" hidden="false" customHeight="true" outlineLevel="0" collapsed="false">
      <c r="A151" s="44"/>
      <c r="B151" s="320" t="s">
        <v>306</v>
      </c>
      <c r="C151" s="206"/>
      <c r="D151" s="206"/>
      <c r="E151" s="206"/>
      <c r="F151" s="206"/>
      <c r="G151" s="206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44"/>
      <c r="JF151" s="44"/>
      <c r="JG151" s="44"/>
      <c r="JH151" s="44"/>
      <c r="JI151" s="44"/>
      <c r="JJ151" s="44"/>
      <c r="JK151" s="44"/>
      <c r="JL151" s="44"/>
      <c r="JM151" s="44"/>
      <c r="JN151" s="44"/>
      <c r="JO151" s="44"/>
      <c r="JP151" s="44"/>
      <c r="JQ151" s="44"/>
      <c r="JR151" s="44"/>
      <c r="JS151" s="44"/>
      <c r="JT151" s="44"/>
      <c r="JU151" s="44"/>
      <c r="JV151" s="44"/>
      <c r="JW151" s="44"/>
      <c r="JX151" s="44"/>
      <c r="JY151" s="44"/>
      <c r="JZ151" s="44"/>
      <c r="KA151" s="44"/>
      <c r="KB151" s="44"/>
      <c r="KC151" s="44"/>
      <c r="KD151" s="44"/>
      <c r="KE151" s="44"/>
      <c r="KF151" s="44"/>
      <c r="KG151" s="44"/>
      <c r="KH151" s="44"/>
      <c r="KI151" s="44"/>
      <c r="KJ151" s="44"/>
      <c r="KK151" s="44"/>
      <c r="KL151" s="44"/>
      <c r="KM151" s="44"/>
      <c r="KN151" s="44"/>
      <c r="KO151" s="44"/>
      <c r="KP151" s="44"/>
      <c r="KQ151" s="44"/>
      <c r="KR151" s="44"/>
      <c r="KS151" s="44"/>
      <c r="KT151" s="44"/>
      <c r="KU151" s="44"/>
      <c r="KV151" s="44"/>
      <c r="KW151" s="44"/>
      <c r="KX151" s="44"/>
      <c r="KY151" s="44"/>
      <c r="KZ151" s="44"/>
      <c r="LA151" s="44"/>
      <c r="LB151" s="44"/>
      <c r="LC151" s="44"/>
      <c r="LD151" s="44"/>
      <c r="LE151" s="44"/>
      <c r="LF151" s="44"/>
      <c r="LG151" s="44"/>
      <c r="LH151" s="44"/>
      <c r="LI151" s="44"/>
      <c r="LJ151" s="44"/>
      <c r="LK151" s="44"/>
      <c r="LL151" s="44"/>
      <c r="LM151" s="44"/>
      <c r="LN151" s="44"/>
      <c r="LO151" s="44"/>
      <c r="LP151" s="44"/>
      <c r="LQ151" s="44"/>
      <c r="LR151" s="44"/>
      <c r="LS151" s="44"/>
      <c r="LT151" s="44"/>
      <c r="LU151" s="44"/>
      <c r="LV151" s="44"/>
      <c r="LW151" s="44"/>
      <c r="LX151" s="44"/>
      <c r="LY151" s="44"/>
      <c r="LZ151" s="44"/>
      <c r="MA151" s="44"/>
      <c r="MB151" s="44"/>
      <c r="MC151" s="44"/>
      <c r="MD151" s="44"/>
      <c r="ME151" s="44"/>
      <c r="MF151" s="44"/>
      <c r="MG151" s="44"/>
      <c r="MH151" s="44"/>
      <c r="MI151" s="44"/>
      <c r="MJ151" s="44"/>
      <c r="MK151" s="44"/>
      <c r="ML151" s="44"/>
      <c r="MM151" s="44"/>
      <c r="MN151" s="44"/>
      <c r="MO151" s="44"/>
      <c r="MP151" s="44"/>
      <c r="MQ151" s="44"/>
      <c r="MR151" s="44"/>
      <c r="MS151" s="44"/>
      <c r="MT151" s="44"/>
      <c r="MU151" s="44"/>
      <c r="MV151" s="44"/>
      <c r="MW151" s="44"/>
      <c r="MX151" s="44"/>
      <c r="MY151" s="44"/>
      <c r="MZ151" s="44"/>
      <c r="NA151" s="44"/>
      <c r="NB151" s="44"/>
      <c r="NC151" s="44"/>
      <c r="ND151" s="44"/>
      <c r="NE151" s="44"/>
      <c r="NF151" s="44"/>
      <c r="NG151" s="44"/>
      <c r="NH151" s="44"/>
      <c r="NI151" s="44"/>
      <c r="NJ151" s="44"/>
      <c r="NK151" s="44"/>
      <c r="NL151" s="44"/>
      <c r="NM151" s="44"/>
      <c r="NN151" s="44"/>
      <c r="NO151" s="44"/>
      <c r="NP151" s="44"/>
      <c r="NQ151" s="44"/>
      <c r="NR151" s="44"/>
      <c r="NS151" s="44"/>
      <c r="NT151" s="44"/>
      <c r="NU151" s="44"/>
      <c r="NV151" s="44"/>
      <c r="NW151" s="44"/>
      <c r="NX151" s="44"/>
      <c r="NY151" s="44"/>
      <c r="NZ151" s="44"/>
      <c r="OA151" s="44"/>
      <c r="OB151" s="44"/>
      <c r="OC151" s="44"/>
      <c r="OD151" s="44"/>
      <c r="OE151" s="44"/>
      <c r="OF151" s="44"/>
      <c r="OG151" s="44"/>
      <c r="OH151" s="44"/>
      <c r="OI151" s="44"/>
      <c r="OJ151" s="44"/>
      <c r="OK151" s="44"/>
      <c r="OL151" s="44"/>
      <c r="OM151" s="44"/>
      <c r="ON151" s="44"/>
      <c r="OO151" s="44"/>
      <c r="OP151" s="44"/>
      <c r="OQ151" s="44"/>
      <c r="OR151" s="44"/>
      <c r="OS151" s="44"/>
      <c r="OT151" s="44"/>
      <c r="OU151" s="44"/>
      <c r="OV151" s="44"/>
      <c r="OW151" s="44"/>
      <c r="OX151" s="44"/>
      <c r="OY151" s="44"/>
      <c r="OZ151" s="44"/>
      <c r="PA151" s="44"/>
      <c r="PB151" s="44"/>
      <c r="PC151" s="44"/>
      <c r="PD151" s="44"/>
      <c r="PE151" s="44"/>
      <c r="PF151" s="44"/>
      <c r="PG151" s="44"/>
      <c r="PH151" s="44"/>
      <c r="PI151" s="44"/>
      <c r="PJ151" s="44"/>
      <c r="PK151" s="44"/>
      <c r="PL151" s="44"/>
      <c r="PM151" s="44"/>
      <c r="PN151" s="44"/>
      <c r="PO151" s="44"/>
      <c r="PP151" s="44"/>
      <c r="PQ151" s="44"/>
      <c r="PR151" s="44"/>
      <c r="PS151" s="44"/>
      <c r="PT151" s="44"/>
      <c r="PU151" s="44"/>
      <c r="PV151" s="44"/>
      <c r="PW151" s="44"/>
      <c r="PX151" s="44"/>
      <c r="PY151" s="44"/>
      <c r="PZ151" s="44"/>
      <c r="QA151" s="44"/>
      <c r="QB151" s="44"/>
      <c r="QC151" s="44"/>
      <c r="QD151" s="44"/>
      <c r="QE151" s="44"/>
      <c r="QF151" s="44"/>
      <c r="QG151" s="44"/>
      <c r="QH151" s="44"/>
      <c r="QI151" s="44"/>
      <c r="QJ151" s="44"/>
      <c r="QK151" s="44"/>
      <c r="QL151" s="44"/>
      <c r="QM151" s="44"/>
      <c r="QN151" s="44"/>
      <c r="QO151" s="44"/>
      <c r="QP151" s="44"/>
      <c r="QQ151" s="44"/>
      <c r="QR151" s="44"/>
      <c r="QS151" s="44"/>
      <c r="QT151" s="44"/>
      <c r="QU151" s="44"/>
      <c r="QV151" s="44"/>
      <c r="QW151" s="44"/>
      <c r="QX151" s="44"/>
      <c r="QY151" s="44"/>
      <c r="QZ151" s="44"/>
      <c r="RA151" s="44"/>
      <c r="RB151" s="44"/>
      <c r="RC151" s="44"/>
      <c r="RD151" s="44"/>
      <c r="RE151" s="44"/>
      <c r="RF151" s="44"/>
      <c r="RG151" s="44"/>
      <c r="RH151" s="44"/>
    </row>
    <row r="152" customFormat="false" ht="15.75" hidden="false" customHeight="true" outlineLevel="0" collapsed="false">
      <c r="A152" s="44"/>
      <c r="B152" s="321" t="s">
        <v>278</v>
      </c>
      <c r="C152" s="206"/>
      <c r="D152" s="206"/>
      <c r="E152" s="206"/>
      <c r="F152" s="206"/>
      <c r="G152" s="206"/>
      <c r="H152" s="221"/>
      <c r="I152" s="221" t="n">
        <v>0</v>
      </c>
      <c r="J152" s="221" t="n">
        <v>0</v>
      </c>
      <c r="K152" s="221" t="n">
        <v>0</v>
      </c>
      <c r="L152" s="332" t="n">
        <f aca="false">110+7.59</f>
        <v>117.59</v>
      </c>
      <c r="M152" s="332" t="n">
        <f aca="false">L152</f>
        <v>117.59</v>
      </c>
      <c r="N152" s="332" t="n">
        <f aca="false">M152</f>
        <v>117.59</v>
      </c>
      <c r="O152" s="332" t="n">
        <f aca="false">N152</f>
        <v>117.59</v>
      </c>
      <c r="P152" s="332" t="n">
        <f aca="false">O152</f>
        <v>117.59</v>
      </c>
      <c r="Q152" s="332" t="n">
        <f aca="false">P152</f>
        <v>117.59</v>
      </c>
      <c r="R152" s="332" t="n">
        <f aca="false">Q152</f>
        <v>117.59</v>
      </c>
      <c r="S152" s="332" t="n">
        <f aca="false">R152</f>
        <v>117.59</v>
      </c>
      <c r="T152" s="332" t="n">
        <f aca="false">S152</f>
        <v>117.59</v>
      </c>
      <c r="U152" s="332" t="n">
        <f aca="false">T152</f>
        <v>117.59</v>
      </c>
      <c r="V152" s="332" t="n">
        <f aca="false">U152</f>
        <v>117.59</v>
      </c>
      <c r="W152" s="332" t="n">
        <f aca="false">V152</f>
        <v>117.59</v>
      </c>
      <c r="X152" s="332" t="n">
        <f aca="false">W152</f>
        <v>117.59</v>
      </c>
      <c r="Y152" s="332" t="n">
        <f aca="false">X152</f>
        <v>117.59</v>
      </c>
      <c r="Z152" s="332" t="n">
        <f aca="false">Y152</f>
        <v>117.59</v>
      </c>
      <c r="AA152" s="332" t="n">
        <f aca="false">Z152</f>
        <v>117.59</v>
      </c>
      <c r="AB152" s="332" t="n">
        <f aca="false">AA152</f>
        <v>117.59</v>
      </c>
      <c r="AC152" s="332" t="n">
        <f aca="false">AB152</f>
        <v>117.59</v>
      </c>
      <c r="AD152" s="332" t="n">
        <f aca="false">AC152</f>
        <v>117.59</v>
      </c>
      <c r="AE152" s="332" t="n">
        <f aca="false">AD152</f>
        <v>117.59</v>
      </c>
      <c r="AF152" s="332" t="n">
        <f aca="false">AE152</f>
        <v>117.59</v>
      </c>
      <c r="AG152" s="332" t="n">
        <f aca="false">AF152</f>
        <v>117.59</v>
      </c>
      <c r="AH152" s="332" t="n">
        <f aca="false">AG152</f>
        <v>117.59</v>
      </c>
      <c r="AI152" s="332" t="n">
        <f aca="false">AH152</f>
        <v>117.59</v>
      </c>
      <c r="AJ152" s="332" t="n">
        <f aca="false">AI152</f>
        <v>117.59</v>
      </c>
      <c r="AK152" s="332" t="n">
        <f aca="false">AJ152</f>
        <v>117.59</v>
      </c>
      <c r="AL152" s="332" t="n">
        <f aca="false">AK152</f>
        <v>117.59</v>
      </c>
      <c r="AM152" s="332" t="n">
        <f aca="false">AL152</f>
        <v>117.59</v>
      </c>
      <c r="AN152" s="332" t="n">
        <f aca="false">AM152</f>
        <v>117.59</v>
      </c>
      <c r="AO152" s="332" t="n">
        <f aca="false">AN152</f>
        <v>117.59</v>
      </c>
      <c r="AP152" s="332" t="n">
        <f aca="false">AO152</f>
        <v>117.59</v>
      </c>
      <c r="AQ152" s="332" t="n">
        <f aca="false">AP152</f>
        <v>117.59</v>
      </c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44"/>
      <c r="JF152" s="44"/>
      <c r="JG152" s="44"/>
      <c r="JH152" s="44"/>
      <c r="JI152" s="44"/>
      <c r="JJ152" s="44"/>
      <c r="JK152" s="44"/>
      <c r="JL152" s="44"/>
      <c r="JM152" s="44"/>
      <c r="JN152" s="44"/>
      <c r="JO152" s="44"/>
      <c r="JP152" s="44"/>
      <c r="JQ152" s="44"/>
      <c r="JR152" s="44"/>
      <c r="JS152" s="44"/>
      <c r="JT152" s="44"/>
      <c r="JU152" s="44"/>
      <c r="JV152" s="44"/>
      <c r="JW152" s="44"/>
      <c r="JX152" s="44"/>
      <c r="JY152" s="44"/>
      <c r="JZ152" s="44"/>
      <c r="KA152" s="44"/>
      <c r="KB152" s="44"/>
      <c r="KC152" s="44"/>
      <c r="KD152" s="44"/>
      <c r="KE152" s="44"/>
      <c r="KF152" s="44"/>
      <c r="KG152" s="44"/>
      <c r="KH152" s="44"/>
      <c r="KI152" s="44"/>
      <c r="KJ152" s="44"/>
      <c r="KK152" s="44"/>
      <c r="KL152" s="44"/>
      <c r="KM152" s="44"/>
      <c r="KN152" s="44"/>
      <c r="KO152" s="44"/>
      <c r="KP152" s="44"/>
      <c r="KQ152" s="44"/>
      <c r="KR152" s="44"/>
      <c r="KS152" s="44"/>
      <c r="KT152" s="44"/>
      <c r="KU152" s="44"/>
      <c r="KV152" s="44"/>
      <c r="KW152" s="44"/>
      <c r="KX152" s="44"/>
      <c r="KY152" s="44"/>
      <c r="KZ152" s="44"/>
      <c r="LA152" s="44"/>
      <c r="LB152" s="44"/>
      <c r="LC152" s="44"/>
      <c r="LD152" s="44"/>
      <c r="LE152" s="44"/>
      <c r="LF152" s="44"/>
      <c r="LG152" s="44"/>
      <c r="LH152" s="44"/>
      <c r="LI152" s="44"/>
      <c r="LJ152" s="44"/>
      <c r="LK152" s="44"/>
      <c r="LL152" s="44"/>
      <c r="LM152" s="44"/>
      <c r="LN152" s="44"/>
      <c r="LO152" s="44"/>
      <c r="LP152" s="44"/>
      <c r="LQ152" s="44"/>
      <c r="LR152" s="44"/>
      <c r="LS152" s="44"/>
      <c r="LT152" s="44"/>
      <c r="LU152" s="44"/>
      <c r="LV152" s="44"/>
      <c r="LW152" s="44"/>
      <c r="LX152" s="44"/>
      <c r="LY152" s="44"/>
      <c r="LZ152" s="44"/>
      <c r="MA152" s="44"/>
      <c r="MB152" s="44"/>
      <c r="MC152" s="44"/>
      <c r="MD152" s="44"/>
      <c r="ME152" s="44"/>
      <c r="MF152" s="44"/>
      <c r="MG152" s="44"/>
      <c r="MH152" s="44"/>
      <c r="MI152" s="44"/>
      <c r="MJ152" s="44"/>
      <c r="MK152" s="44"/>
      <c r="ML152" s="44"/>
      <c r="MM152" s="44"/>
      <c r="MN152" s="44"/>
      <c r="MO152" s="44"/>
      <c r="MP152" s="44"/>
      <c r="MQ152" s="44"/>
      <c r="MR152" s="44"/>
      <c r="MS152" s="44"/>
      <c r="MT152" s="44"/>
      <c r="MU152" s="44"/>
      <c r="MV152" s="44"/>
      <c r="MW152" s="44"/>
      <c r="MX152" s="44"/>
      <c r="MY152" s="44"/>
      <c r="MZ152" s="44"/>
      <c r="NA152" s="44"/>
      <c r="NB152" s="44"/>
      <c r="NC152" s="44"/>
      <c r="ND152" s="44"/>
      <c r="NE152" s="44"/>
      <c r="NF152" s="44"/>
      <c r="NG152" s="44"/>
      <c r="NH152" s="44"/>
      <c r="NI152" s="44"/>
      <c r="NJ152" s="44"/>
      <c r="NK152" s="44"/>
      <c r="NL152" s="44"/>
      <c r="NM152" s="44"/>
      <c r="NN152" s="44"/>
      <c r="NO152" s="44"/>
      <c r="NP152" s="44"/>
      <c r="NQ152" s="44"/>
      <c r="NR152" s="44"/>
      <c r="NS152" s="44"/>
      <c r="NT152" s="44"/>
      <c r="NU152" s="44"/>
      <c r="NV152" s="44"/>
      <c r="NW152" s="44"/>
      <c r="NX152" s="44"/>
      <c r="NY152" s="44"/>
      <c r="NZ152" s="44"/>
      <c r="OA152" s="44"/>
      <c r="OB152" s="44"/>
      <c r="OC152" s="44"/>
      <c r="OD152" s="44"/>
      <c r="OE152" s="44"/>
      <c r="OF152" s="44"/>
      <c r="OG152" s="44"/>
      <c r="OH152" s="44"/>
      <c r="OI152" s="44"/>
      <c r="OJ152" s="44"/>
      <c r="OK152" s="44"/>
      <c r="OL152" s="44"/>
      <c r="OM152" s="44"/>
      <c r="ON152" s="44"/>
      <c r="OO152" s="44"/>
      <c r="OP152" s="44"/>
      <c r="OQ152" s="44"/>
      <c r="OR152" s="44"/>
      <c r="OS152" s="44"/>
      <c r="OT152" s="44"/>
      <c r="OU152" s="44"/>
      <c r="OV152" s="44"/>
      <c r="OW152" s="44"/>
      <c r="OX152" s="44"/>
      <c r="OY152" s="44"/>
      <c r="OZ152" s="44"/>
      <c r="PA152" s="44"/>
      <c r="PB152" s="44"/>
      <c r="PC152" s="44"/>
      <c r="PD152" s="44"/>
      <c r="PE152" s="44"/>
      <c r="PF152" s="44"/>
      <c r="PG152" s="44"/>
      <c r="PH152" s="44"/>
      <c r="PI152" s="44"/>
      <c r="PJ152" s="44"/>
      <c r="PK152" s="44"/>
      <c r="PL152" s="44"/>
      <c r="PM152" s="44"/>
      <c r="PN152" s="44"/>
      <c r="PO152" s="44"/>
      <c r="PP152" s="44"/>
      <c r="PQ152" s="44"/>
      <c r="PR152" s="44"/>
      <c r="PS152" s="44"/>
      <c r="PT152" s="44"/>
      <c r="PU152" s="44"/>
      <c r="PV152" s="44"/>
      <c r="PW152" s="44"/>
      <c r="PX152" s="44"/>
      <c r="PY152" s="44"/>
      <c r="PZ152" s="44"/>
      <c r="QA152" s="44"/>
      <c r="QB152" s="44"/>
      <c r="QC152" s="44"/>
      <c r="QD152" s="44"/>
      <c r="QE152" s="44"/>
      <c r="QF152" s="44"/>
      <c r="QG152" s="44"/>
      <c r="QH152" s="44"/>
      <c r="QI152" s="44"/>
      <c r="QJ152" s="44"/>
      <c r="QK152" s="44"/>
      <c r="QL152" s="44"/>
      <c r="QM152" s="44"/>
      <c r="QN152" s="44"/>
      <c r="QO152" s="44"/>
      <c r="QP152" s="44"/>
      <c r="QQ152" s="44"/>
      <c r="QR152" s="44"/>
      <c r="QS152" s="44"/>
      <c r="QT152" s="44"/>
      <c r="QU152" s="44"/>
      <c r="QV152" s="44"/>
      <c r="QW152" s="44"/>
      <c r="QX152" s="44"/>
      <c r="QY152" s="44"/>
      <c r="QZ152" s="44"/>
      <c r="RA152" s="44"/>
      <c r="RB152" s="44"/>
      <c r="RC152" s="44"/>
      <c r="RD152" s="44"/>
      <c r="RE152" s="44"/>
      <c r="RF152" s="44"/>
      <c r="RG152" s="44"/>
      <c r="RH152" s="44"/>
    </row>
    <row r="153" customFormat="false" ht="15.75" hidden="false" customHeight="true" outlineLevel="0" collapsed="false">
      <c r="A153" s="44"/>
      <c r="B153" s="321" t="s">
        <v>279</v>
      </c>
      <c r="C153" s="206"/>
      <c r="D153" s="215" t="n">
        <f aca="false">SUM(H153:AQ153)</f>
        <v>19303574.4</v>
      </c>
      <c r="E153" s="206"/>
      <c r="F153" s="206"/>
      <c r="G153" s="206"/>
      <c r="H153" s="64" t="n">
        <f aca="false">+H154*H152</f>
        <v>0</v>
      </c>
      <c r="I153" s="64" t="n">
        <f aca="false">+I154*I152</f>
        <v>0</v>
      </c>
      <c r="J153" s="64" t="n">
        <f aca="false">+J154*J152</f>
        <v>0</v>
      </c>
      <c r="K153" s="64" t="n">
        <f aca="false">+K154*K152</f>
        <v>0</v>
      </c>
      <c r="L153" s="64" t="n">
        <f aca="false">+L154*L152*95%</f>
        <v>603236.7</v>
      </c>
      <c r="M153" s="64" t="n">
        <f aca="false">+M154*M152*95%</f>
        <v>603236.7</v>
      </c>
      <c r="N153" s="64" t="n">
        <f aca="false">+N154*N152*95%</f>
        <v>603236.7</v>
      </c>
      <c r="O153" s="64" t="n">
        <f aca="false">+O154*O152*95%</f>
        <v>603236.7</v>
      </c>
      <c r="P153" s="64" t="n">
        <f aca="false">+P154*P152*95%</f>
        <v>603236.7</v>
      </c>
      <c r="Q153" s="64" t="n">
        <f aca="false">+Q154*Q152*95%</f>
        <v>603236.7</v>
      </c>
      <c r="R153" s="64" t="n">
        <f aca="false">+R154*R152*95%</f>
        <v>603236.7</v>
      </c>
      <c r="S153" s="64" t="n">
        <f aca="false">+S154*S152*95%</f>
        <v>603236.7</v>
      </c>
      <c r="T153" s="64" t="n">
        <f aca="false">+T154*T152*95%</f>
        <v>603236.7</v>
      </c>
      <c r="U153" s="64" t="n">
        <f aca="false">+U154*U152*95%</f>
        <v>603236.7</v>
      </c>
      <c r="V153" s="64" t="n">
        <f aca="false">+V154*V152*95%</f>
        <v>603236.7</v>
      </c>
      <c r="W153" s="64" t="n">
        <f aca="false">+W154*W152*95%</f>
        <v>603236.7</v>
      </c>
      <c r="X153" s="64" t="n">
        <f aca="false">+X154*X152*95%</f>
        <v>603236.7</v>
      </c>
      <c r="Y153" s="64" t="n">
        <f aca="false">+Y154*Y152*95%</f>
        <v>603236.7</v>
      </c>
      <c r="Z153" s="64" t="n">
        <f aca="false">+Z154*Z152*95%</f>
        <v>603236.7</v>
      </c>
      <c r="AA153" s="64" t="n">
        <f aca="false">+AA154*AA152*95%</f>
        <v>603236.7</v>
      </c>
      <c r="AB153" s="64" t="n">
        <f aca="false">+AB154*AB152*95%</f>
        <v>603236.7</v>
      </c>
      <c r="AC153" s="64" t="n">
        <f aca="false">+AC154*AC152*95%</f>
        <v>603236.7</v>
      </c>
      <c r="AD153" s="64" t="n">
        <f aca="false">+AD154*AD152*95%</f>
        <v>603236.7</v>
      </c>
      <c r="AE153" s="64" t="n">
        <f aca="false">+AE154*AE152*95%</f>
        <v>603236.7</v>
      </c>
      <c r="AF153" s="64" t="n">
        <f aca="false">+AF154*AF152*95%</f>
        <v>603236.7</v>
      </c>
      <c r="AG153" s="64" t="n">
        <f aca="false">+AG154*AG152*95%</f>
        <v>603236.7</v>
      </c>
      <c r="AH153" s="64" t="n">
        <f aca="false">+AH154*AH152*95%</f>
        <v>603236.7</v>
      </c>
      <c r="AI153" s="64" t="n">
        <f aca="false">+AI154*AI152*95%</f>
        <v>603236.7</v>
      </c>
      <c r="AJ153" s="64" t="n">
        <f aca="false">+AJ154*AJ152*95%</f>
        <v>603236.7</v>
      </c>
      <c r="AK153" s="64" t="n">
        <f aca="false">+AK154*AK152*95%</f>
        <v>603236.7</v>
      </c>
      <c r="AL153" s="64" t="n">
        <f aca="false">+AL154*AL152*95%</f>
        <v>603236.7</v>
      </c>
      <c r="AM153" s="64" t="n">
        <f aca="false">+AM154*AM152*95%</f>
        <v>603236.7</v>
      </c>
      <c r="AN153" s="64" t="n">
        <f aca="false">+AN154*AN152*95%</f>
        <v>603236.7</v>
      </c>
      <c r="AO153" s="64" t="n">
        <f aca="false">+AO154*AO152*95%</f>
        <v>603236.7</v>
      </c>
      <c r="AP153" s="64" t="n">
        <f aca="false">+AP154*AP152*95%</f>
        <v>603236.7</v>
      </c>
      <c r="AQ153" s="64" t="n">
        <f aca="false">+AQ154*AQ152*95%</f>
        <v>603236.7</v>
      </c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44"/>
      <c r="JF153" s="44"/>
      <c r="JG153" s="44"/>
      <c r="JH153" s="44"/>
      <c r="JI153" s="44"/>
      <c r="JJ153" s="44"/>
      <c r="JK153" s="44"/>
      <c r="JL153" s="44"/>
      <c r="JM153" s="44"/>
      <c r="JN153" s="44"/>
      <c r="JO153" s="44"/>
      <c r="JP153" s="44"/>
      <c r="JQ153" s="44"/>
      <c r="JR153" s="44"/>
      <c r="JS153" s="44"/>
      <c r="JT153" s="44"/>
      <c r="JU153" s="44"/>
      <c r="JV153" s="44"/>
      <c r="JW153" s="44"/>
      <c r="JX153" s="44"/>
      <c r="JY153" s="44"/>
      <c r="JZ153" s="44"/>
      <c r="KA153" s="44"/>
      <c r="KB153" s="44"/>
      <c r="KC153" s="44"/>
      <c r="KD153" s="44"/>
      <c r="KE153" s="44"/>
      <c r="KF153" s="44"/>
      <c r="KG153" s="44"/>
      <c r="KH153" s="44"/>
      <c r="KI153" s="44"/>
      <c r="KJ153" s="44"/>
      <c r="KK153" s="44"/>
      <c r="KL153" s="44"/>
      <c r="KM153" s="44"/>
      <c r="KN153" s="44"/>
      <c r="KO153" s="44"/>
      <c r="KP153" s="44"/>
      <c r="KQ153" s="44"/>
      <c r="KR153" s="44"/>
      <c r="KS153" s="44"/>
      <c r="KT153" s="44"/>
      <c r="KU153" s="44"/>
      <c r="KV153" s="44"/>
      <c r="KW153" s="44"/>
      <c r="KX153" s="44"/>
      <c r="KY153" s="44"/>
      <c r="KZ153" s="44"/>
      <c r="LA153" s="44"/>
      <c r="LB153" s="44"/>
      <c r="LC153" s="44"/>
      <c r="LD153" s="44"/>
      <c r="LE153" s="44"/>
      <c r="LF153" s="44"/>
      <c r="LG153" s="44"/>
      <c r="LH153" s="44"/>
      <c r="LI153" s="44"/>
      <c r="LJ153" s="44"/>
      <c r="LK153" s="44"/>
      <c r="LL153" s="44"/>
      <c r="LM153" s="44"/>
      <c r="LN153" s="44"/>
      <c r="LO153" s="44"/>
      <c r="LP153" s="44"/>
      <c r="LQ153" s="44"/>
      <c r="LR153" s="44"/>
      <c r="LS153" s="44"/>
      <c r="LT153" s="44"/>
      <c r="LU153" s="44"/>
      <c r="LV153" s="44"/>
      <c r="LW153" s="44"/>
      <c r="LX153" s="44"/>
      <c r="LY153" s="44"/>
      <c r="LZ153" s="44"/>
      <c r="MA153" s="44"/>
      <c r="MB153" s="44"/>
      <c r="MC153" s="44"/>
      <c r="MD153" s="44"/>
      <c r="ME153" s="44"/>
      <c r="MF153" s="44"/>
      <c r="MG153" s="44"/>
      <c r="MH153" s="44"/>
      <c r="MI153" s="44"/>
      <c r="MJ153" s="44"/>
      <c r="MK153" s="44"/>
      <c r="ML153" s="44"/>
      <c r="MM153" s="44"/>
      <c r="MN153" s="44"/>
      <c r="MO153" s="44"/>
      <c r="MP153" s="44"/>
      <c r="MQ153" s="44"/>
      <c r="MR153" s="44"/>
      <c r="MS153" s="44"/>
      <c r="MT153" s="44"/>
      <c r="MU153" s="44"/>
      <c r="MV153" s="44"/>
      <c r="MW153" s="44"/>
      <c r="MX153" s="44"/>
      <c r="MY153" s="44"/>
      <c r="MZ153" s="44"/>
      <c r="NA153" s="44"/>
      <c r="NB153" s="44"/>
      <c r="NC153" s="44"/>
      <c r="ND153" s="44"/>
      <c r="NE153" s="44"/>
      <c r="NF153" s="44"/>
      <c r="NG153" s="44"/>
      <c r="NH153" s="44"/>
      <c r="NI153" s="44"/>
      <c r="NJ153" s="44"/>
      <c r="NK153" s="44"/>
      <c r="NL153" s="44"/>
      <c r="NM153" s="44"/>
      <c r="NN153" s="44"/>
      <c r="NO153" s="44"/>
      <c r="NP153" s="44"/>
      <c r="NQ153" s="44"/>
      <c r="NR153" s="44"/>
      <c r="NS153" s="44"/>
      <c r="NT153" s="44"/>
      <c r="NU153" s="44"/>
      <c r="NV153" s="44"/>
      <c r="NW153" s="44"/>
      <c r="NX153" s="44"/>
      <c r="NY153" s="44"/>
      <c r="NZ153" s="44"/>
      <c r="OA153" s="44"/>
      <c r="OB153" s="44"/>
      <c r="OC153" s="44"/>
      <c r="OD153" s="44"/>
      <c r="OE153" s="44"/>
      <c r="OF153" s="44"/>
      <c r="OG153" s="44"/>
      <c r="OH153" s="44"/>
      <c r="OI153" s="44"/>
      <c r="OJ153" s="44"/>
      <c r="OK153" s="44"/>
      <c r="OL153" s="44"/>
      <c r="OM153" s="44"/>
      <c r="ON153" s="44"/>
      <c r="OO153" s="44"/>
      <c r="OP153" s="44"/>
      <c r="OQ153" s="44"/>
      <c r="OR153" s="44"/>
      <c r="OS153" s="44"/>
      <c r="OT153" s="44"/>
      <c r="OU153" s="44"/>
      <c r="OV153" s="44"/>
      <c r="OW153" s="44"/>
      <c r="OX153" s="44"/>
      <c r="OY153" s="44"/>
      <c r="OZ153" s="44"/>
      <c r="PA153" s="44"/>
      <c r="PB153" s="44"/>
      <c r="PC153" s="44"/>
      <c r="PD153" s="44"/>
      <c r="PE153" s="44"/>
      <c r="PF153" s="44"/>
      <c r="PG153" s="44"/>
      <c r="PH153" s="44"/>
      <c r="PI153" s="44"/>
      <c r="PJ153" s="44"/>
      <c r="PK153" s="44"/>
      <c r="PL153" s="44"/>
      <c r="PM153" s="44"/>
      <c r="PN153" s="44"/>
      <c r="PO153" s="44"/>
      <c r="PP153" s="44"/>
      <c r="PQ153" s="44"/>
      <c r="PR153" s="44"/>
      <c r="PS153" s="44"/>
      <c r="PT153" s="44"/>
      <c r="PU153" s="44"/>
      <c r="PV153" s="44"/>
      <c r="PW153" s="44"/>
      <c r="PX153" s="44"/>
      <c r="PY153" s="44"/>
      <c r="PZ153" s="44"/>
      <c r="QA153" s="44"/>
      <c r="QB153" s="44"/>
      <c r="QC153" s="44"/>
      <c r="QD153" s="44"/>
      <c r="QE153" s="44"/>
      <c r="QF153" s="44"/>
      <c r="QG153" s="44"/>
      <c r="QH153" s="44"/>
      <c r="QI153" s="44"/>
      <c r="QJ153" s="44"/>
      <c r="QK153" s="44"/>
      <c r="QL153" s="44"/>
      <c r="QM153" s="44"/>
      <c r="QN153" s="44"/>
      <c r="QO153" s="44"/>
      <c r="QP153" s="44"/>
      <c r="QQ153" s="44"/>
      <c r="QR153" s="44"/>
      <c r="QS153" s="44"/>
      <c r="QT153" s="44"/>
      <c r="QU153" s="44"/>
      <c r="QV153" s="44"/>
      <c r="QW153" s="44"/>
      <c r="QX153" s="44"/>
      <c r="QY153" s="44"/>
      <c r="QZ153" s="44"/>
      <c r="RA153" s="44"/>
      <c r="RB153" s="44"/>
      <c r="RC153" s="44"/>
      <c r="RD153" s="44"/>
      <c r="RE153" s="44"/>
      <c r="RF153" s="44"/>
      <c r="RG153" s="44"/>
      <c r="RH153" s="44"/>
    </row>
    <row r="154" customFormat="false" ht="15.75" hidden="false" customHeight="true" outlineLevel="0" collapsed="false">
      <c r="A154" s="44"/>
      <c r="B154" s="321" t="s">
        <v>280</v>
      </c>
      <c r="C154" s="206"/>
      <c r="D154" s="215" t="n">
        <f aca="false">SUM(H154:AQ154)</f>
        <v>172800</v>
      </c>
      <c r="E154" s="206"/>
      <c r="F154" s="206"/>
      <c r="G154" s="206"/>
      <c r="H154" s="221"/>
      <c r="I154" s="221" t="n">
        <v>0</v>
      </c>
      <c r="J154" s="221" t="n">
        <v>0</v>
      </c>
      <c r="K154" s="221" t="n">
        <v>0</v>
      </c>
      <c r="L154" s="221" t="n">
        <v>5400</v>
      </c>
      <c r="M154" s="221" t="n">
        <v>5400</v>
      </c>
      <c r="N154" s="221" t="n">
        <v>5400</v>
      </c>
      <c r="O154" s="221" t="n">
        <v>5400</v>
      </c>
      <c r="P154" s="221" t="n">
        <v>5400</v>
      </c>
      <c r="Q154" s="221" t="n">
        <v>5400</v>
      </c>
      <c r="R154" s="221" t="n">
        <v>5400</v>
      </c>
      <c r="S154" s="221" t="n">
        <v>5400</v>
      </c>
      <c r="T154" s="221" t="n">
        <v>5400</v>
      </c>
      <c r="U154" s="221" t="n">
        <v>5400</v>
      </c>
      <c r="V154" s="221" t="n">
        <v>5400</v>
      </c>
      <c r="W154" s="221" t="n">
        <v>5400</v>
      </c>
      <c r="X154" s="221" t="n">
        <v>5400</v>
      </c>
      <c r="Y154" s="221" t="n">
        <v>5400</v>
      </c>
      <c r="Z154" s="221" t="n">
        <v>5400</v>
      </c>
      <c r="AA154" s="221" t="n">
        <v>5400</v>
      </c>
      <c r="AB154" s="221" t="n">
        <v>5400</v>
      </c>
      <c r="AC154" s="221" t="n">
        <v>5400</v>
      </c>
      <c r="AD154" s="221" t="n">
        <v>5400</v>
      </c>
      <c r="AE154" s="221" t="n">
        <v>5400</v>
      </c>
      <c r="AF154" s="221" t="n">
        <v>5400</v>
      </c>
      <c r="AG154" s="221" t="n">
        <v>5400</v>
      </c>
      <c r="AH154" s="221" t="n">
        <v>5400</v>
      </c>
      <c r="AI154" s="221" t="n">
        <v>5400</v>
      </c>
      <c r="AJ154" s="221" t="n">
        <v>5400</v>
      </c>
      <c r="AK154" s="221" t="n">
        <v>5400</v>
      </c>
      <c r="AL154" s="221" t="n">
        <v>5400</v>
      </c>
      <c r="AM154" s="221" t="n">
        <v>5400</v>
      </c>
      <c r="AN154" s="221" t="n">
        <v>5400</v>
      </c>
      <c r="AO154" s="221" t="n">
        <v>5400</v>
      </c>
      <c r="AP154" s="221" t="n">
        <v>5400</v>
      </c>
      <c r="AQ154" s="221" t="n">
        <v>5400</v>
      </c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  <c r="KR154" s="44"/>
      <c r="KS154" s="44"/>
      <c r="KT154" s="44"/>
      <c r="KU154" s="44"/>
      <c r="KV154" s="44"/>
      <c r="KW154" s="44"/>
      <c r="KX154" s="44"/>
      <c r="KY154" s="44"/>
      <c r="KZ154" s="44"/>
      <c r="LA154" s="44"/>
      <c r="LB154" s="44"/>
      <c r="LC154" s="44"/>
      <c r="LD154" s="44"/>
      <c r="LE154" s="44"/>
      <c r="LF154" s="44"/>
      <c r="LG154" s="44"/>
      <c r="LH154" s="44"/>
      <c r="LI154" s="44"/>
      <c r="LJ154" s="44"/>
      <c r="LK154" s="44"/>
      <c r="LL154" s="44"/>
      <c r="LM154" s="44"/>
      <c r="LN154" s="44"/>
      <c r="LO154" s="44"/>
      <c r="LP154" s="44"/>
      <c r="LQ154" s="44"/>
      <c r="LR154" s="44"/>
      <c r="LS154" s="44"/>
      <c r="LT154" s="44"/>
      <c r="LU154" s="44"/>
      <c r="LV154" s="44"/>
      <c r="LW154" s="44"/>
      <c r="LX154" s="44"/>
      <c r="LY154" s="44"/>
      <c r="LZ154" s="44"/>
      <c r="MA154" s="44"/>
      <c r="MB154" s="44"/>
      <c r="MC154" s="44"/>
      <c r="MD154" s="44"/>
      <c r="ME154" s="44"/>
      <c r="MF154" s="44"/>
      <c r="MG154" s="44"/>
      <c r="MH154" s="44"/>
      <c r="MI154" s="44"/>
      <c r="MJ154" s="44"/>
      <c r="MK154" s="44"/>
      <c r="ML154" s="44"/>
      <c r="MM154" s="44"/>
      <c r="MN154" s="44"/>
      <c r="MO154" s="44"/>
      <c r="MP154" s="44"/>
      <c r="MQ154" s="44"/>
      <c r="MR154" s="44"/>
      <c r="MS154" s="44"/>
      <c r="MT154" s="44"/>
      <c r="MU154" s="44"/>
      <c r="MV154" s="44"/>
      <c r="MW154" s="44"/>
      <c r="MX154" s="44"/>
      <c r="MY154" s="44"/>
      <c r="MZ154" s="44"/>
      <c r="NA154" s="44"/>
      <c r="NB154" s="44"/>
      <c r="NC154" s="44"/>
      <c r="ND154" s="44"/>
      <c r="NE154" s="44"/>
      <c r="NF154" s="44"/>
      <c r="NG154" s="44"/>
      <c r="NH154" s="44"/>
      <c r="NI154" s="44"/>
      <c r="NJ154" s="44"/>
      <c r="NK154" s="44"/>
      <c r="NL154" s="44"/>
      <c r="NM154" s="44"/>
      <c r="NN154" s="44"/>
      <c r="NO154" s="44"/>
      <c r="NP154" s="44"/>
      <c r="NQ154" s="44"/>
      <c r="NR154" s="44"/>
      <c r="NS154" s="44"/>
      <c r="NT154" s="44"/>
      <c r="NU154" s="44"/>
      <c r="NV154" s="44"/>
      <c r="NW154" s="44"/>
      <c r="NX154" s="44"/>
      <c r="NY154" s="44"/>
      <c r="NZ154" s="44"/>
      <c r="OA154" s="44"/>
      <c r="OB154" s="44"/>
      <c r="OC154" s="44"/>
      <c r="OD154" s="44"/>
      <c r="OE154" s="44"/>
      <c r="OF154" s="44"/>
      <c r="OG154" s="44"/>
      <c r="OH154" s="44"/>
      <c r="OI154" s="44"/>
      <c r="OJ154" s="44"/>
      <c r="OK154" s="44"/>
      <c r="OL154" s="44"/>
      <c r="OM154" s="44"/>
      <c r="ON154" s="44"/>
      <c r="OO154" s="44"/>
      <c r="OP154" s="44"/>
      <c r="OQ154" s="44"/>
      <c r="OR154" s="44"/>
      <c r="OS154" s="44"/>
      <c r="OT154" s="44"/>
      <c r="OU154" s="44"/>
      <c r="OV154" s="44"/>
      <c r="OW154" s="44"/>
      <c r="OX154" s="44"/>
      <c r="OY154" s="44"/>
      <c r="OZ154" s="44"/>
      <c r="PA154" s="44"/>
      <c r="PB154" s="44"/>
      <c r="PC154" s="44"/>
      <c r="PD154" s="44"/>
      <c r="PE154" s="44"/>
      <c r="PF154" s="44"/>
      <c r="PG154" s="44"/>
      <c r="PH154" s="44"/>
      <c r="PI154" s="44"/>
      <c r="PJ154" s="44"/>
      <c r="PK154" s="44"/>
      <c r="PL154" s="44"/>
      <c r="PM154" s="44"/>
      <c r="PN154" s="44"/>
      <c r="PO154" s="44"/>
      <c r="PP154" s="44"/>
      <c r="PQ154" s="44"/>
      <c r="PR154" s="44"/>
      <c r="PS154" s="44"/>
      <c r="PT154" s="44"/>
      <c r="PU154" s="44"/>
      <c r="PV154" s="44"/>
      <c r="PW154" s="44"/>
      <c r="PX154" s="44"/>
      <c r="PY154" s="44"/>
      <c r="PZ154" s="44"/>
      <c r="QA154" s="44"/>
      <c r="QB154" s="44"/>
      <c r="QC154" s="44"/>
      <c r="QD154" s="44"/>
      <c r="QE154" s="44"/>
      <c r="QF154" s="44"/>
      <c r="QG154" s="44"/>
      <c r="QH154" s="44"/>
      <c r="QI154" s="44"/>
      <c r="QJ154" s="44"/>
      <c r="QK154" s="44"/>
      <c r="QL154" s="44"/>
      <c r="QM154" s="44"/>
      <c r="QN154" s="44"/>
      <c r="QO154" s="44"/>
      <c r="QP154" s="44"/>
      <c r="QQ154" s="44"/>
      <c r="QR154" s="44"/>
      <c r="QS154" s="44"/>
      <c r="QT154" s="44"/>
      <c r="QU154" s="44"/>
      <c r="QV154" s="44"/>
      <c r="QW154" s="44"/>
      <c r="QX154" s="44"/>
      <c r="QY154" s="44"/>
      <c r="QZ154" s="44"/>
      <c r="RA154" s="44"/>
      <c r="RB154" s="44"/>
      <c r="RC154" s="44"/>
      <c r="RD154" s="44"/>
      <c r="RE154" s="44"/>
      <c r="RF154" s="44"/>
      <c r="RG154" s="44"/>
      <c r="RH154" s="44"/>
    </row>
    <row r="155" customFormat="false" ht="15.75" hidden="false" customHeight="true" outlineLevel="0" collapsed="false">
      <c r="A155" s="44"/>
      <c r="B155" s="204"/>
      <c r="C155" s="206"/>
      <c r="D155" s="206"/>
      <c r="E155" s="206"/>
      <c r="F155" s="206"/>
      <c r="G155" s="206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4"/>
      <c r="JO155" s="44"/>
      <c r="JP155" s="44"/>
      <c r="JQ155" s="44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4"/>
      <c r="KC155" s="44"/>
      <c r="KD155" s="44"/>
      <c r="KE155" s="44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4"/>
      <c r="KQ155" s="44"/>
      <c r="KR155" s="44"/>
      <c r="KS155" s="44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4"/>
      <c r="LE155" s="44"/>
      <c r="LF155" s="44"/>
      <c r="LG155" s="44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4"/>
      <c r="LS155" s="44"/>
      <c r="LT155" s="44"/>
      <c r="LU155" s="44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4"/>
      <c r="MG155" s="44"/>
      <c r="MH155" s="44"/>
      <c r="MI155" s="44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4"/>
      <c r="MU155" s="44"/>
      <c r="MV155" s="44"/>
      <c r="MW155" s="44"/>
      <c r="MX155" s="44"/>
      <c r="MY155" s="44"/>
      <c r="MZ155" s="44"/>
      <c r="NA155" s="44"/>
      <c r="NB155" s="44"/>
      <c r="NC155" s="44"/>
      <c r="ND155" s="44"/>
      <c r="NE155" s="44"/>
      <c r="NF155" s="44"/>
      <c r="NG155" s="44"/>
      <c r="NH155" s="44"/>
      <c r="NI155" s="44"/>
      <c r="NJ155" s="44"/>
      <c r="NK155" s="44"/>
      <c r="NL155" s="44"/>
      <c r="NM155" s="44"/>
      <c r="NN155" s="44"/>
      <c r="NO155" s="44"/>
      <c r="NP155" s="44"/>
      <c r="NQ155" s="44"/>
      <c r="NR155" s="44"/>
      <c r="NS155" s="44"/>
      <c r="NT155" s="44"/>
      <c r="NU155" s="44"/>
      <c r="NV155" s="44"/>
      <c r="NW155" s="44"/>
      <c r="NX155" s="44"/>
      <c r="NY155" s="44"/>
      <c r="NZ155" s="44"/>
      <c r="OA155" s="44"/>
      <c r="OB155" s="44"/>
      <c r="OC155" s="44"/>
      <c r="OD155" s="44"/>
      <c r="OE155" s="44"/>
      <c r="OF155" s="44"/>
      <c r="OG155" s="44"/>
      <c r="OH155" s="44"/>
      <c r="OI155" s="44"/>
      <c r="OJ155" s="44"/>
      <c r="OK155" s="44"/>
      <c r="OL155" s="44"/>
      <c r="OM155" s="44"/>
      <c r="ON155" s="44"/>
      <c r="OO155" s="44"/>
      <c r="OP155" s="44"/>
      <c r="OQ155" s="44"/>
      <c r="OR155" s="44"/>
      <c r="OS155" s="44"/>
      <c r="OT155" s="44"/>
      <c r="OU155" s="44"/>
      <c r="OV155" s="44"/>
      <c r="OW155" s="44"/>
      <c r="OX155" s="44"/>
      <c r="OY155" s="44"/>
      <c r="OZ155" s="44"/>
      <c r="PA155" s="44"/>
      <c r="PB155" s="44"/>
      <c r="PC155" s="44"/>
      <c r="PD155" s="44"/>
      <c r="PE155" s="44"/>
      <c r="PF155" s="44"/>
      <c r="PG155" s="44"/>
      <c r="PH155" s="44"/>
      <c r="PI155" s="44"/>
      <c r="PJ155" s="44"/>
      <c r="PK155" s="44"/>
      <c r="PL155" s="44"/>
      <c r="PM155" s="44"/>
      <c r="PN155" s="44"/>
      <c r="PO155" s="44"/>
      <c r="PP155" s="44"/>
      <c r="PQ155" s="44"/>
      <c r="PR155" s="44"/>
      <c r="PS155" s="44"/>
      <c r="PT155" s="44"/>
      <c r="PU155" s="44"/>
      <c r="PV155" s="44"/>
      <c r="PW155" s="44"/>
      <c r="PX155" s="44"/>
      <c r="PY155" s="44"/>
      <c r="PZ155" s="44"/>
      <c r="QA155" s="44"/>
      <c r="QB155" s="44"/>
      <c r="QC155" s="44"/>
      <c r="QD155" s="44"/>
      <c r="QE155" s="44"/>
      <c r="QF155" s="44"/>
      <c r="QG155" s="44"/>
      <c r="QH155" s="44"/>
      <c r="QI155" s="44"/>
      <c r="QJ155" s="44"/>
      <c r="QK155" s="44"/>
      <c r="QL155" s="44"/>
      <c r="QM155" s="44"/>
      <c r="QN155" s="44"/>
      <c r="QO155" s="44"/>
      <c r="QP155" s="44"/>
      <c r="QQ155" s="44"/>
      <c r="QR155" s="44"/>
      <c r="QS155" s="44"/>
      <c r="QT155" s="44"/>
      <c r="QU155" s="44"/>
      <c r="QV155" s="44"/>
      <c r="QW155" s="44"/>
      <c r="QX155" s="44"/>
      <c r="QY155" s="44"/>
      <c r="QZ155" s="44"/>
      <c r="RA155" s="44"/>
      <c r="RB155" s="44"/>
      <c r="RC155" s="44"/>
      <c r="RD155" s="44"/>
      <c r="RE155" s="44"/>
      <c r="RF155" s="44"/>
      <c r="RG155" s="44"/>
      <c r="RH155" s="44"/>
    </row>
    <row r="156" customFormat="false" ht="15.75" hidden="false" customHeight="true" outlineLevel="0" collapsed="false">
      <c r="A156" s="44"/>
      <c r="B156" s="320" t="s">
        <v>307</v>
      </c>
      <c r="C156" s="206"/>
      <c r="D156" s="206"/>
      <c r="E156" s="206"/>
      <c r="F156" s="206"/>
      <c r="G156" s="206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  <c r="JT156" s="44"/>
      <c r="JU156" s="44"/>
      <c r="JV156" s="44"/>
      <c r="JW156" s="44"/>
      <c r="JX156" s="44"/>
      <c r="JY156" s="44"/>
      <c r="JZ156" s="44"/>
      <c r="KA156" s="44"/>
      <c r="KB156" s="44"/>
      <c r="KC156" s="44"/>
      <c r="KD156" s="44"/>
      <c r="KE156" s="44"/>
      <c r="KF156" s="44"/>
      <c r="KG156" s="44"/>
      <c r="KH156" s="44"/>
      <c r="KI156" s="44"/>
      <c r="KJ156" s="44"/>
      <c r="KK156" s="44"/>
      <c r="KL156" s="44"/>
      <c r="KM156" s="44"/>
      <c r="KN156" s="44"/>
      <c r="KO156" s="44"/>
      <c r="KP156" s="44"/>
      <c r="KQ156" s="44"/>
      <c r="KR156" s="44"/>
      <c r="KS156" s="44"/>
      <c r="KT156" s="44"/>
      <c r="KU156" s="44"/>
      <c r="KV156" s="44"/>
      <c r="KW156" s="44"/>
      <c r="KX156" s="44"/>
      <c r="KY156" s="44"/>
      <c r="KZ156" s="44"/>
      <c r="LA156" s="44"/>
      <c r="LB156" s="44"/>
      <c r="LC156" s="44"/>
      <c r="LD156" s="44"/>
      <c r="LE156" s="44"/>
      <c r="LF156" s="44"/>
      <c r="LG156" s="44"/>
      <c r="LH156" s="44"/>
      <c r="LI156" s="44"/>
      <c r="LJ156" s="44"/>
      <c r="LK156" s="44"/>
      <c r="LL156" s="44"/>
      <c r="LM156" s="44"/>
      <c r="LN156" s="44"/>
      <c r="LO156" s="44"/>
      <c r="LP156" s="44"/>
      <c r="LQ156" s="44"/>
      <c r="LR156" s="44"/>
      <c r="LS156" s="44"/>
      <c r="LT156" s="44"/>
      <c r="LU156" s="44"/>
      <c r="LV156" s="44"/>
      <c r="LW156" s="44"/>
      <c r="LX156" s="44"/>
      <c r="LY156" s="44"/>
      <c r="LZ156" s="44"/>
      <c r="MA156" s="44"/>
      <c r="MB156" s="44"/>
      <c r="MC156" s="44"/>
      <c r="MD156" s="44"/>
      <c r="ME156" s="44"/>
      <c r="MF156" s="44"/>
      <c r="MG156" s="44"/>
      <c r="MH156" s="44"/>
      <c r="MI156" s="44"/>
      <c r="MJ156" s="44"/>
      <c r="MK156" s="44"/>
      <c r="ML156" s="44"/>
      <c r="MM156" s="44"/>
      <c r="MN156" s="44"/>
      <c r="MO156" s="44"/>
      <c r="MP156" s="44"/>
      <c r="MQ156" s="44"/>
      <c r="MR156" s="44"/>
      <c r="MS156" s="44"/>
      <c r="MT156" s="44"/>
      <c r="MU156" s="44"/>
      <c r="MV156" s="44"/>
      <c r="MW156" s="44"/>
      <c r="MX156" s="44"/>
      <c r="MY156" s="44"/>
      <c r="MZ156" s="44"/>
      <c r="NA156" s="44"/>
      <c r="NB156" s="44"/>
      <c r="NC156" s="44"/>
      <c r="ND156" s="44"/>
      <c r="NE156" s="44"/>
      <c r="NF156" s="44"/>
      <c r="NG156" s="44"/>
      <c r="NH156" s="44"/>
      <c r="NI156" s="44"/>
      <c r="NJ156" s="44"/>
      <c r="NK156" s="44"/>
      <c r="NL156" s="44"/>
      <c r="NM156" s="44"/>
      <c r="NN156" s="44"/>
      <c r="NO156" s="44"/>
      <c r="NP156" s="44"/>
      <c r="NQ156" s="44"/>
      <c r="NR156" s="44"/>
      <c r="NS156" s="44"/>
      <c r="NT156" s="44"/>
      <c r="NU156" s="44"/>
      <c r="NV156" s="44"/>
      <c r="NW156" s="44"/>
      <c r="NX156" s="44"/>
      <c r="NY156" s="44"/>
      <c r="NZ156" s="44"/>
      <c r="OA156" s="44"/>
      <c r="OB156" s="44"/>
      <c r="OC156" s="44"/>
      <c r="OD156" s="44"/>
      <c r="OE156" s="44"/>
      <c r="OF156" s="44"/>
      <c r="OG156" s="44"/>
      <c r="OH156" s="44"/>
      <c r="OI156" s="44"/>
      <c r="OJ156" s="44"/>
      <c r="OK156" s="44"/>
      <c r="OL156" s="44"/>
      <c r="OM156" s="44"/>
      <c r="ON156" s="44"/>
      <c r="OO156" s="44"/>
      <c r="OP156" s="44"/>
      <c r="OQ156" s="44"/>
      <c r="OR156" s="44"/>
      <c r="OS156" s="44"/>
      <c r="OT156" s="44"/>
      <c r="OU156" s="44"/>
      <c r="OV156" s="44"/>
      <c r="OW156" s="44"/>
      <c r="OX156" s="44"/>
      <c r="OY156" s="44"/>
      <c r="OZ156" s="44"/>
      <c r="PA156" s="44"/>
      <c r="PB156" s="44"/>
      <c r="PC156" s="44"/>
      <c r="PD156" s="44"/>
      <c r="PE156" s="44"/>
      <c r="PF156" s="44"/>
      <c r="PG156" s="44"/>
      <c r="PH156" s="44"/>
      <c r="PI156" s="44"/>
      <c r="PJ156" s="44"/>
      <c r="PK156" s="44"/>
      <c r="PL156" s="44"/>
      <c r="PM156" s="44"/>
      <c r="PN156" s="44"/>
      <c r="PO156" s="44"/>
      <c r="PP156" s="44"/>
      <c r="PQ156" s="44"/>
      <c r="PR156" s="44"/>
      <c r="PS156" s="44"/>
      <c r="PT156" s="44"/>
      <c r="PU156" s="44"/>
      <c r="PV156" s="44"/>
      <c r="PW156" s="44"/>
      <c r="PX156" s="44"/>
      <c r="PY156" s="44"/>
      <c r="PZ156" s="44"/>
      <c r="QA156" s="44"/>
      <c r="QB156" s="44"/>
      <c r="QC156" s="44"/>
      <c r="QD156" s="44"/>
      <c r="QE156" s="44"/>
      <c r="QF156" s="44"/>
      <c r="QG156" s="44"/>
      <c r="QH156" s="44"/>
      <c r="QI156" s="44"/>
      <c r="QJ156" s="44"/>
      <c r="QK156" s="44"/>
      <c r="QL156" s="44"/>
      <c r="QM156" s="44"/>
      <c r="QN156" s="44"/>
      <c r="QO156" s="44"/>
      <c r="QP156" s="44"/>
      <c r="QQ156" s="44"/>
      <c r="QR156" s="44"/>
      <c r="QS156" s="44"/>
      <c r="QT156" s="44"/>
      <c r="QU156" s="44"/>
      <c r="QV156" s="44"/>
      <c r="QW156" s="44"/>
      <c r="QX156" s="44"/>
      <c r="QY156" s="44"/>
      <c r="QZ156" s="44"/>
      <c r="RA156" s="44"/>
      <c r="RB156" s="44"/>
      <c r="RC156" s="44"/>
      <c r="RD156" s="44"/>
      <c r="RE156" s="44"/>
      <c r="RF156" s="44"/>
      <c r="RG156" s="44"/>
      <c r="RH156" s="44"/>
    </row>
    <row r="157" customFormat="false" ht="15.75" hidden="false" customHeight="true" outlineLevel="0" collapsed="false">
      <c r="A157" s="44"/>
      <c r="B157" s="321" t="s">
        <v>278</v>
      </c>
      <c r="C157" s="206"/>
      <c r="D157" s="206"/>
      <c r="E157" s="206"/>
      <c r="F157" s="206"/>
      <c r="G157" s="206"/>
      <c r="H157" s="221"/>
      <c r="I157" s="221" t="n">
        <v>0</v>
      </c>
      <c r="J157" s="221" t="n">
        <v>0</v>
      </c>
      <c r="K157" s="221" t="n">
        <v>0</v>
      </c>
      <c r="L157" s="332" t="n">
        <f aca="false">110+7.59</f>
        <v>117.59</v>
      </c>
      <c r="M157" s="332" t="n">
        <f aca="false">L157</f>
        <v>117.59</v>
      </c>
      <c r="N157" s="332" t="n">
        <f aca="false">M157</f>
        <v>117.59</v>
      </c>
      <c r="O157" s="332" t="n">
        <f aca="false">N157</f>
        <v>117.59</v>
      </c>
      <c r="P157" s="332" t="n">
        <f aca="false">O157</f>
        <v>117.59</v>
      </c>
      <c r="Q157" s="332" t="n">
        <f aca="false">P157</f>
        <v>117.59</v>
      </c>
      <c r="R157" s="332" t="n">
        <f aca="false">Q157</f>
        <v>117.59</v>
      </c>
      <c r="S157" s="332" t="n">
        <f aca="false">R157</f>
        <v>117.59</v>
      </c>
      <c r="T157" s="332" t="n">
        <f aca="false">S157</f>
        <v>117.59</v>
      </c>
      <c r="U157" s="332" t="n">
        <f aca="false">T157</f>
        <v>117.59</v>
      </c>
      <c r="V157" s="332" t="n">
        <f aca="false">U157</f>
        <v>117.59</v>
      </c>
      <c r="W157" s="332" t="n">
        <f aca="false">V157</f>
        <v>117.59</v>
      </c>
      <c r="X157" s="332" t="n">
        <f aca="false">W157</f>
        <v>117.59</v>
      </c>
      <c r="Y157" s="332" t="n">
        <f aca="false">X157</f>
        <v>117.59</v>
      </c>
      <c r="Z157" s="332" t="n">
        <f aca="false">Y157</f>
        <v>117.59</v>
      </c>
      <c r="AA157" s="332" t="n">
        <f aca="false">Z157</f>
        <v>117.59</v>
      </c>
      <c r="AB157" s="332" t="n">
        <f aca="false">AA157</f>
        <v>117.59</v>
      </c>
      <c r="AC157" s="332" t="n">
        <f aca="false">AB157</f>
        <v>117.59</v>
      </c>
      <c r="AD157" s="332" t="n">
        <f aca="false">AC157</f>
        <v>117.59</v>
      </c>
      <c r="AE157" s="332" t="n">
        <f aca="false">AD157</f>
        <v>117.59</v>
      </c>
      <c r="AF157" s="332" t="n">
        <f aca="false">AE157</f>
        <v>117.59</v>
      </c>
      <c r="AG157" s="332" t="n">
        <f aca="false">AF157</f>
        <v>117.59</v>
      </c>
      <c r="AH157" s="332" t="n">
        <f aca="false">AG157</f>
        <v>117.59</v>
      </c>
      <c r="AI157" s="332" t="n">
        <f aca="false">AH157</f>
        <v>117.59</v>
      </c>
      <c r="AJ157" s="332" t="n">
        <f aca="false">AI157</f>
        <v>117.59</v>
      </c>
      <c r="AK157" s="332" t="n">
        <f aca="false">AJ157</f>
        <v>117.59</v>
      </c>
      <c r="AL157" s="332" t="n">
        <f aca="false">AK157</f>
        <v>117.59</v>
      </c>
      <c r="AM157" s="332" t="n">
        <f aca="false">AL157</f>
        <v>117.59</v>
      </c>
      <c r="AN157" s="332" t="n">
        <f aca="false">AM157</f>
        <v>117.59</v>
      </c>
      <c r="AO157" s="332" t="n">
        <f aca="false">AN157</f>
        <v>117.59</v>
      </c>
      <c r="AP157" s="332" t="n">
        <f aca="false">AO157</f>
        <v>117.59</v>
      </c>
      <c r="AQ157" s="332" t="n">
        <f aca="false">AP157</f>
        <v>117.59</v>
      </c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  <c r="KR157" s="44"/>
      <c r="KS157" s="44"/>
      <c r="KT157" s="44"/>
      <c r="KU157" s="44"/>
      <c r="KV157" s="44"/>
      <c r="KW157" s="44"/>
      <c r="KX157" s="44"/>
      <c r="KY157" s="44"/>
      <c r="KZ157" s="44"/>
      <c r="LA157" s="44"/>
      <c r="LB157" s="44"/>
      <c r="LC157" s="44"/>
      <c r="LD157" s="44"/>
      <c r="LE157" s="44"/>
      <c r="LF157" s="44"/>
      <c r="LG157" s="44"/>
      <c r="LH157" s="44"/>
      <c r="LI157" s="44"/>
      <c r="LJ157" s="44"/>
      <c r="LK157" s="44"/>
      <c r="LL157" s="44"/>
      <c r="LM157" s="44"/>
      <c r="LN157" s="44"/>
      <c r="LO157" s="44"/>
      <c r="LP157" s="44"/>
      <c r="LQ157" s="44"/>
      <c r="LR157" s="44"/>
      <c r="LS157" s="44"/>
      <c r="LT157" s="44"/>
      <c r="LU157" s="44"/>
      <c r="LV157" s="44"/>
      <c r="LW157" s="44"/>
      <c r="LX157" s="44"/>
      <c r="LY157" s="44"/>
      <c r="LZ157" s="44"/>
      <c r="MA157" s="44"/>
      <c r="MB157" s="44"/>
      <c r="MC157" s="44"/>
      <c r="MD157" s="44"/>
      <c r="ME157" s="44"/>
      <c r="MF157" s="44"/>
      <c r="MG157" s="44"/>
      <c r="MH157" s="44"/>
      <c r="MI157" s="44"/>
      <c r="MJ157" s="44"/>
      <c r="MK157" s="44"/>
      <c r="ML157" s="44"/>
      <c r="MM157" s="44"/>
      <c r="MN157" s="44"/>
      <c r="MO157" s="44"/>
      <c r="MP157" s="44"/>
      <c r="MQ157" s="44"/>
      <c r="MR157" s="44"/>
      <c r="MS157" s="44"/>
      <c r="MT157" s="44"/>
      <c r="MU157" s="44"/>
      <c r="MV157" s="44"/>
      <c r="MW157" s="44"/>
      <c r="MX157" s="44"/>
      <c r="MY157" s="44"/>
      <c r="MZ157" s="44"/>
      <c r="NA157" s="44"/>
      <c r="NB157" s="44"/>
      <c r="NC157" s="44"/>
      <c r="ND157" s="44"/>
      <c r="NE157" s="44"/>
      <c r="NF157" s="44"/>
      <c r="NG157" s="44"/>
      <c r="NH157" s="44"/>
      <c r="NI157" s="44"/>
      <c r="NJ157" s="44"/>
      <c r="NK157" s="44"/>
      <c r="NL157" s="44"/>
      <c r="NM157" s="44"/>
      <c r="NN157" s="44"/>
      <c r="NO157" s="44"/>
      <c r="NP157" s="44"/>
      <c r="NQ157" s="44"/>
      <c r="NR157" s="44"/>
      <c r="NS157" s="44"/>
      <c r="NT157" s="44"/>
      <c r="NU157" s="44"/>
      <c r="NV157" s="44"/>
      <c r="NW157" s="44"/>
      <c r="NX157" s="44"/>
      <c r="NY157" s="44"/>
      <c r="NZ157" s="44"/>
      <c r="OA157" s="44"/>
      <c r="OB157" s="44"/>
      <c r="OC157" s="44"/>
      <c r="OD157" s="44"/>
      <c r="OE157" s="44"/>
      <c r="OF157" s="44"/>
      <c r="OG157" s="44"/>
      <c r="OH157" s="44"/>
      <c r="OI157" s="44"/>
      <c r="OJ157" s="44"/>
      <c r="OK157" s="44"/>
      <c r="OL157" s="44"/>
      <c r="OM157" s="44"/>
      <c r="ON157" s="44"/>
      <c r="OO157" s="44"/>
      <c r="OP157" s="44"/>
      <c r="OQ157" s="44"/>
      <c r="OR157" s="44"/>
      <c r="OS157" s="44"/>
      <c r="OT157" s="44"/>
      <c r="OU157" s="44"/>
      <c r="OV157" s="44"/>
      <c r="OW157" s="44"/>
      <c r="OX157" s="44"/>
      <c r="OY157" s="44"/>
      <c r="OZ157" s="44"/>
      <c r="PA157" s="44"/>
      <c r="PB157" s="44"/>
      <c r="PC157" s="44"/>
      <c r="PD157" s="44"/>
      <c r="PE157" s="44"/>
      <c r="PF157" s="44"/>
      <c r="PG157" s="44"/>
      <c r="PH157" s="44"/>
      <c r="PI157" s="44"/>
      <c r="PJ157" s="44"/>
      <c r="PK157" s="44"/>
      <c r="PL157" s="44"/>
      <c r="PM157" s="44"/>
      <c r="PN157" s="44"/>
      <c r="PO157" s="44"/>
      <c r="PP157" s="44"/>
      <c r="PQ157" s="44"/>
      <c r="PR157" s="44"/>
      <c r="PS157" s="44"/>
      <c r="PT157" s="44"/>
      <c r="PU157" s="44"/>
      <c r="PV157" s="44"/>
      <c r="PW157" s="44"/>
      <c r="PX157" s="44"/>
      <c r="PY157" s="44"/>
      <c r="PZ157" s="44"/>
      <c r="QA157" s="44"/>
      <c r="QB157" s="44"/>
      <c r="QC157" s="44"/>
      <c r="QD157" s="44"/>
      <c r="QE157" s="44"/>
      <c r="QF157" s="44"/>
      <c r="QG157" s="44"/>
      <c r="QH157" s="44"/>
      <c r="QI157" s="44"/>
      <c r="QJ157" s="44"/>
      <c r="QK157" s="44"/>
      <c r="QL157" s="44"/>
      <c r="QM157" s="44"/>
      <c r="QN157" s="44"/>
      <c r="QO157" s="44"/>
      <c r="QP157" s="44"/>
      <c r="QQ157" s="44"/>
      <c r="QR157" s="44"/>
      <c r="QS157" s="44"/>
      <c r="QT157" s="44"/>
      <c r="QU157" s="44"/>
      <c r="QV157" s="44"/>
      <c r="QW157" s="44"/>
      <c r="QX157" s="44"/>
      <c r="QY157" s="44"/>
      <c r="QZ157" s="44"/>
      <c r="RA157" s="44"/>
      <c r="RB157" s="44"/>
      <c r="RC157" s="44"/>
      <c r="RD157" s="44"/>
      <c r="RE157" s="44"/>
      <c r="RF157" s="44"/>
      <c r="RG157" s="44"/>
      <c r="RH157" s="44"/>
    </row>
    <row r="158" customFormat="false" ht="15.75" hidden="false" customHeight="true" outlineLevel="0" collapsed="false">
      <c r="A158" s="44"/>
      <c r="B158" s="321" t="s">
        <v>279</v>
      </c>
      <c r="C158" s="206"/>
      <c r="D158" s="215" t="n">
        <f aca="false">SUM(H158:AQ158)</f>
        <v>27882940.8</v>
      </c>
      <c r="E158" s="206"/>
      <c r="F158" s="206"/>
      <c r="G158" s="206"/>
      <c r="H158" s="64" t="n">
        <f aca="false">+H159*H157</f>
        <v>0</v>
      </c>
      <c r="I158" s="64" t="n">
        <f aca="false">+I159*I157</f>
        <v>0</v>
      </c>
      <c r="J158" s="64" t="n">
        <f aca="false">+J159*J157</f>
        <v>0</v>
      </c>
      <c r="K158" s="64" t="n">
        <f aca="false">+K159*K157</f>
        <v>0</v>
      </c>
      <c r="L158" s="64" t="n">
        <f aca="false">+L159*L157*95%</f>
        <v>871341.9</v>
      </c>
      <c r="M158" s="64" t="n">
        <f aca="false">+M159*M157*95%</f>
        <v>871341.9</v>
      </c>
      <c r="N158" s="64" t="n">
        <f aca="false">+N159*N157*95%</f>
        <v>871341.9</v>
      </c>
      <c r="O158" s="64" t="n">
        <f aca="false">+O159*O157*95%</f>
        <v>871341.9</v>
      </c>
      <c r="P158" s="64" t="n">
        <f aca="false">+P159*P157*95%</f>
        <v>871341.9</v>
      </c>
      <c r="Q158" s="64" t="n">
        <f aca="false">+Q159*Q157*95%</f>
        <v>871341.9</v>
      </c>
      <c r="R158" s="64" t="n">
        <f aca="false">+R159*R157*95%</f>
        <v>871341.9</v>
      </c>
      <c r="S158" s="64" t="n">
        <f aca="false">+S159*S157*95%</f>
        <v>871341.9</v>
      </c>
      <c r="T158" s="64" t="n">
        <f aca="false">+T159*T157*95%</f>
        <v>871341.9</v>
      </c>
      <c r="U158" s="64" t="n">
        <f aca="false">+U159*U157*95%</f>
        <v>871341.9</v>
      </c>
      <c r="V158" s="64" t="n">
        <f aca="false">+V159*V157*95%</f>
        <v>871341.9</v>
      </c>
      <c r="W158" s="64" t="n">
        <f aca="false">+W159*W157*95%</f>
        <v>871341.9</v>
      </c>
      <c r="X158" s="64" t="n">
        <f aca="false">+X159*X157*95%</f>
        <v>871341.9</v>
      </c>
      <c r="Y158" s="64" t="n">
        <f aca="false">+Y159*Y157*95%</f>
        <v>871341.9</v>
      </c>
      <c r="Z158" s="64" t="n">
        <f aca="false">+Z159*Z157*95%</f>
        <v>871341.9</v>
      </c>
      <c r="AA158" s="64" t="n">
        <f aca="false">+AA159*AA157*95%</f>
        <v>871341.9</v>
      </c>
      <c r="AB158" s="64" t="n">
        <f aca="false">+AB159*AB157*95%</f>
        <v>871341.9</v>
      </c>
      <c r="AC158" s="64" t="n">
        <f aca="false">+AC159*AC157*95%</f>
        <v>871341.9</v>
      </c>
      <c r="AD158" s="64" t="n">
        <f aca="false">+AD159*AD157*95%</f>
        <v>871341.9</v>
      </c>
      <c r="AE158" s="64" t="n">
        <f aca="false">+AE159*AE157*95%</f>
        <v>871341.9</v>
      </c>
      <c r="AF158" s="64" t="n">
        <f aca="false">+AF159*AF157*95%</f>
        <v>871341.9</v>
      </c>
      <c r="AG158" s="64" t="n">
        <f aca="false">+AG159*AG157*95%</f>
        <v>871341.9</v>
      </c>
      <c r="AH158" s="64" t="n">
        <f aca="false">+AH159*AH157*95%</f>
        <v>871341.9</v>
      </c>
      <c r="AI158" s="64" t="n">
        <f aca="false">+AI159*AI157*95%</f>
        <v>871341.9</v>
      </c>
      <c r="AJ158" s="64" t="n">
        <f aca="false">+AJ159*AJ157*95%</f>
        <v>871341.9</v>
      </c>
      <c r="AK158" s="64" t="n">
        <f aca="false">+AK159*AK157*95%</f>
        <v>871341.9</v>
      </c>
      <c r="AL158" s="64" t="n">
        <f aca="false">+AL159*AL157*95%</f>
        <v>871341.9</v>
      </c>
      <c r="AM158" s="64" t="n">
        <f aca="false">+AM159*AM157*95%</f>
        <v>871341.9</v>
      </c>
      <c r="AN158" s="64" t="n">
        <f aca="false">+AN159*AN157*95%</f>
        <v>871341.9</v>
      </c>
      <c r="AO158" s="64" t="n">
        <f aca="false">+AO159*AO157*95%</f>
        <v>871341.9</v>
      </c>
      <c r="AP158" s="64" t="n">
        <f aca="false">+AP159*AP157*95%</f>
        <v>871341.9</v>
      </c>
      <c r="AQ158" s="64" t="n">
        <f aca="false">+AQ159*AQ157*95%</f>
        <v>871341.9</v>
      </c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  <c r="MH158" s="44"/>
      <c r="MI158" s="44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4"/>
      <c r="MU158" s="44"/>
      <c r="MV158" s="44"/>
      <c r="MW158" s="44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4"/>
      <c r="NW158" s="44"/>
      <c r="NX158" s="44"/>
      <c r="NY158" s="44"/>
      <c r="NZ158" s="44"/>
      <c r="OA158" s="44"/>
      <c r="OB158" s="44"/>
      <c r="OC158" s="44"/>
      <c r="OD158" s="44"/>
      <c r="OE158" s="44"/>
      <c r="OF158" s="44"/>
      <c r="OG158" s="44"/>
      <c r="OH158" s="44"/>
      <c r="OI158" s="44"/>
      <c r="OJ158" s="44"/>
      <c r="OK158" s="44"/>
      <c r="OL158" s="44"/>
      <c r="OM158" s="44"/>
      <c r="ON158" s="44"/>
      <c r="OO158" s="44"/>
      <c r="OP158" s="44"/>
      <c r="OQ158" s="44"/>
      <c r="OR158" s="44"/>
      <c r="OS158" s="44"/>
      <c r="OT158" s="44"/>
      <c r="OU158" s="44"/>
      <c r="OV158" s="44"/>
      <c r="OW158" s="44"/>
      <c r="OX158" s="44"/>
      <c r="OY158" s="44"/>
      <c r="OZ158" s="44"/>
      <c r="PA158" s="44"/>
      <c r="PB158" s="44"/>
      <c r="PC158" s="44"/>
      <c r="PD158" s="44"/>
      <c r="PE158" s="44"/>
      <c r="PF158" s="44"/>
      <c r="PG158" s="44"/>
      <c r="PH158" s="44"/>
      <c r="PI158" s="44"/>
      <c r="PJ158" s="44"/>
      <c r="PK158" s="44"/>
      <c r="PL158" s="44"/>
      <c r="PM158" s="44"/>
      <c r="PN158" s="44"/>
      <c r="PO158" s="44"/>
      <c r="PP158" s="44"/>
      <c r="PQ158" s="44"/>
      <c r="PR158" s="44"/>
      <c r="PS158" s="44"/>
      <c r="PT158" s="44"/>
      <c r="PU158" s="44"/>
      <c r="PV158" s="44"/>
      <c r="PW158" s="44"/>
      <c r="PX158" s="44"/>
      <c r="PY158" s="44"/>
      <c r="PZ158" s="44"/>
      <c r="QA158" s="44"/>
      <c r="QB158" s="44"/>
      <c r="QC158" s="44"/>
      <c r="QD158" s="44"/>
      <c r="QE158" s="44"/>
      <c r="QF158" s="44"/>
      <c r="QG158" s="44"/>
      <c r="QH158" s="44"/>
      <c r="QI158" s="44"/>
      <c r="QJ158" s="44"/>
      <c r="QK158" s="44"/>
      <c r="QL158" s="44"/>
      <c r="QM158" s="44"/>
      <c r="QN158" s="44"/>
      <c r="QO158" s="44"/>
      <c r="QP158" s="44"/>
      <c r="QQ158" s="44"/>
      <c r="QR158" s="44"/>
      <c r="QS158" s="44"/>
      <c r="QT158" s="44"/>
      <c r="QU158" s="44"/>
      <c r="QV158" s="44"/>
      <c r="QW158" s="44"/>
      <c r="QX158" s="44"/>
      <c r="QY158" s="44"/>
      <c r="QZ158" s="44"/>
      <c r="RA158" s="44"/>
      <c r="RB158" s="44"/>
      <c r="RC158" s="44"/>
      <c r="RD158" s="44"/>
      <c r="RE158" s="44"/>
      <c r="RF158" s="44"/>
      <c r="RG158" s="44"/>
      <c r="RH158" s="44"/>
    </row>
    <row r="159" customFormat="false" ht="15.75" hidden="false" customHeight="true" outlineLevel="0" collapsed="false">
      <c r="A159" s="44"/>
      <c r="B159" s="321" t="s">
        <v>280</v>
      </c>
      <c r="C159" s="206"/>
      <c r="D159" s="215" t="n">
        <f aca="false">SUM(H159:AQ159)</f>
        <v>249600</v>
      </c>
      <c r="E159" s="206"/>
      <c r="F159" s="206"/>
      <c r="G159" s="206"/>
      <c r="H159" s="221"/>
      <c r="I159" s="221" t="n">
        <v>0</v>
      </c>
      <c r="J159" s="221" t="n">
        <v>0</v>
      </c>
      <c r="K159" s="221" t="n">
        <v>0</v>
      </c>
      <c r="L159" s="221" t="n">
        <v>7800</v>
      </c>
      <c r="M159" s="221" t="n">
        <v>7800</v>
      </c>
      <c r="N159" s="221" t="n">
        <v>7800</v>
      </c>
      <c r="O159" s="221" t="n">
        <v>7800</v>
      </c>
      <c r="P159" s="221" t="n">
        <v>7800</v>
      </c>
      <c r="Q159" s="221" t="n">
        <v>7800</v>
      </c>
      <c r="R159" s="221" t="n">
        <v>7800</v>
      </c>
      <c r="S159" s="221" t="n">
        <v>7800</v>
      </c>
      <c r="T159" s="221" t="n">
        <v>7800</v>
      </c>
      <c r="U159" s="221" t="n">
        <v>7800</v>
      </c>
      <c r="V159" s="221" t="n">
        <v>7800</v>
      </c>
      <c r="W159" s="221" t="n">
        <v>7800</v>
      </c>
      <c r="X159" s="221" t="n">
        <v>7800</v>
      </c>
      <c r="Y159" s="221" t="n">
        <v>7800</v>
      </c>
      <c r="Z159" s="221" t="n">
        <v>7800</v>
      </c>
      <c r="AA159" s="221" t="n">
        <v>7800</v>
      </c>
      <c r="AB159" s="221" t="n">
        <v>7800</v>
      </c>
      <c r="AC159" s="221" t="n">
        <v>7800</v>
      </c>
      <c r="AD159" s="221" t="n">
        <v>7800</v>
      </c>
      <c r="AE159" s="221" t="n">
        <v>7800</v>
      </c>
      <c r="AF159" s="221" t="n">
        <v>7800</v>
      </c>
      <c r="AG159" s="221" t="n">
        <v>7800</v>
      </c>
      <c r="AH159" s="221" t="n">
        <v>7800</v>
      </c>
      <c r="AI159" s="221" t="n">
        <v>7800</v>
      </c>
      <c r="AJ159" s="221" t="n">
        <v>7800</v>
      </c>
      <c r="AK159" s="221" t="n">
        <v>7800</v>
      </c>
      <c r="AL159" s="221" t="n">
        <v>7800</v>
      </c>
      <c r="AM159" s="221" t="n">
        <v>7800</v>
      </c>
      <c r="AN159" s="221" t="n">
        <v>7800</v>
      </c>
      <c r="AO159" s="221" t="n">
        <v>7800</v>
      </c>
      <c r="AP159" s="221" t="n">
        <v>7800</v>
      </c>
      <c r="AQ159" s="221" t="n">
        <v>7800</v>
      </c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  <c r="KS159" s="44"/>
      <c r="KT159" s="44"/>
      <c r="KU159" s="44"/>
      <c r="KV159" s="44"/>
      <c r="KW159" s="44"/>
      <c r="KX159" s="44"/>
      <c r="KY159" s="44"/>
      <c r="KZ159" s="44"/>
      <c r="LA159" s="44"/>
      <c r="LB159" s="44"/>
      <c r="LC159" s="44"/>
      <c r="LD159" s="44"/>
      <c r="LE159" s="44"/>
      <c r="LF159" s="44"/>
      <c r="LG159" s="44"/>
      <c r="LH159" s="44"/>
      <c r="LI159" s="44"/>
      <c r="LJ159" s="44"/>
      <c r="LK159" s="44"/>
      <c r="LL159" s="44"/>
      <c r="LM159" s="44"/>
      <c r="LN159" s="44"/>
      <c r="LO159" s="44"/>
      <c r="LP159" s="44"/>
      <c r="LQ159" s="44"/>
      <c r="LR159" s="44"/>
      <c r="LS159" s="44"/>
      <c r="LT159" s="44"/>
      <c r="LU159" s="44"/>
      <c r="LV159" s="44"/>
      <c r="LW159" s="44"/>
      <c r="LX159" s="44"/>
      <c r="LY159" s="44"/>
      <c r="LZ159" s="44"/>
      <c r="MA159" s="44"/>
      <c r="MB159" s="44"/>
      <c r="MC159" s="44"/>
      <c r="MD159" s="44"/>
      <c r="ME159" s="44"/>
      <c r="MF159" s="44"/>
      <c r="MG159" s="44"/>
      <c r="MH159" s="44"/>
      <c r="MI159" s="44"/>
      <c r="MJ159" s="44"/>
      <c r="MK159" s="44"/>
      <c r="ML159" s="44"/>
      <c r="MM159" s="44"/>
      <c r="MN159" s="44"/>
      <c r="MO159" s="44"/>
      <c r="MP159" s="44"/>
      <c r="MQ159" s="44"/>
      <c r="MR159" s="44"/>
      <c r="MS159" s="44"/>
      <c r="MT159" s="44"/>
      <c r="MU159" s="44"/>
      <c r="MV159" s="44"/>
      <c r="MW159" s="44"/>
      <c r="MX159" s="44"/>
      <c r="MY159" s="44"/>
      <c r="MZ159" s="44"/>
      <c r="NA159" s="44"/>
      <c r="NB159" s="44"/>
      <c r="NC159" s="44"/>
      <c r="ND159" s="44"/>
      <c r="NE159" s="44"/>
      <c r="NF159" s="44"/>
      <c r="NG159" s="44"/>
      <c r="NH159" s="44"/>
      <c r="NI159" s="44"/>
      <c r="NJ159" s="44"/>
      <c r="NK159" s="44"/>
      <c r="NL159" s="44"/>
      <c r="NM159" s="44"/>
      <c r="NN159" s="44"/>
      <c r="NO159" s="44"/>
      <c r="NP159" s="44"/>
      <c r="NQ159" s="44"/>
      <c r="NR159" s="44"/>
      <c r="NS159" s="44"/>
      <c r="NT159" s="44"/>
      <c r="NU159" s="44"/>
      <c r="NV159" s="44"/>
      <c r="NW159" s="44"/>
      <c r="NX159" s="44"/>
      <c r="NY159" s="44"/>
      <c r="NZ159" s="44"/>
      <c r="OA159" s="44"/>
      <c r="OB159" s="44"/>
      <c r="OC159" s="44"/>
      <c r="OD159" s="44"/>
      <c r="OE159" s="44"/>
      <c r="OF159" s="44"/>
      <c r="OG159" s="44"/>
      <c r="OH159" s="44"/>
      <c r="OI159" s="44"/>
      <c r="OJ159" s="44"/>
      <c r="OK159" s="44"/>
      <c r="OL159" s="44"/>
      <c r="OM159" s="44"/>
      <c r="ON159" s="44"/>
      <c r="OO159" s="44"/>
      <c r="OP159" s="44"/>
      <c r="OQ159" s="44"/>
      <c r="OR159" s="44"/>
      <c r="OS159" s="44"/>
      <c r="OT159" s="44"/>
      <c r="OU159" s="44"/>
      <c r="OV159" s="44"/>
      <c r="OW159" s="44"/>
      <c r="OX159" s="44"/>
      <c r="OY159" s="44"/>
      <c r="OZ159" s="44"/>
      <c r="PA159" s="44"/>
      <c r="PB159" s="44"/>
      <c r="PC159" s="44"/>
      <c r="PD159" s="44"/>
      <c r="PE159" s="44"/>
      <c r="PF159" s="44"/>
      <c r="PG159" s="44"/>
      <c r="PH159" s="44"/>
      <c r="PI159" s="44"/>
      <c r="PJ159" s="44"/>
      <c r="PK159" s="44"/>
      <c r="PL159" s="44"/>
      <c r="PM159" s="44"/>
      <c r="PN159" s="44"/>
      <c r="PO159" s="44"/>
      <c r="PP159" s="44"/>
      <c r="PQ159" s="44"/>
      <c r="PR159" s="44"/>
      <c r="PS159" s="44"/>
      <c r="PT159" s="44"/>
      <c r="PU159" s="44"/>
      <c r="PV159" s="44"/>
      <c r="PW159" s="44"/>
      <c r="PX159" s="44"/>
      <c r="PY159" s="44"/>
      <c r="PZ159" s="44"/>
      <c r="QA159" s="44"/>
      <c r="QB159" s="44"/>
      <c r="QC159" s="44"/>
      <c r="QD159" s="44"/>
      <c r="QE159" s="44"/>
      <c r="QF159" s="44"/>
      <c r="QG159" s="44"/>
      <c r="QH159" s="44"/>
      <c r="QI159" s="44"/>
      <c r="QJ159" s="44"/>
      <c r="QK159" s="44"/>
      <c r="QL159" s="44"/>
      <c r="QM159" s="44"/>
      <c r="QN159" s="44"/>
      <c r="QO159" s="44"/>
      <c r="QP159" s="44"/>
      <c r="QQ159" s="44"/>
      <c r="QR159" s="44"/>
      <c r="QS159" s="44"/>
      <c r="QT159" s="44"/>
      <c r="QU159" s="44"/>
      <c r="QV159" s="44"/>
      <c r="QW159" s="44"/>
      <c r="QX159" s="44"/>
      <c r="QY159" s="44"/>
      <c r="QZ159" s="44"/>
      <c r="RA159" s="44"/>
      <c r="RB159" s="44"/>
      <c r="RC159" s="44"/>
      <c r="RD159" s="44"/>
      <c r="RE159" s="44"/>
      <c r="RF159" s="44"/>
      <c r="RG159" s="44"/>
      <c r="RH159" s="44"/>
    </row>
    <row r="160" customFormat="false" ht="15.75" hidden="false" customHeight="true" outlineLevel="0" collapsed="false">
      <c r="A160" s="44"/>
      <c r="B160" s="204"/>
      <c r="C160" s="206"/>
      <c r="D160" s="206"/>
      <c r="E160" s="206"/>
      <c r="F160" s="206"/>
      <c r="G160" s="206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44"/>
      <c r="JF160" s="44"/>
      <c r="JG160" s="44"/>
      <c r="JH160" s="44"/>
      <c r="JI160" s="44"/>
      <c r="JJ160" s="44"/>
      <c r="JK160" s="44"/>
      <c r="JL160" s="44"/>
      <c r="JM160" s="44"/>
      <c r="JN160" s="44"/>
      <c r="JO160" s="44"/>
      <c r="JP160" s="44"/>
      <c r="JQ160" s="44"/>
      <c r="JR160" s="44"/>
      <c r="JS160" s="44"/>
      <c r="JT160" s="44"/>
      <c r="JU160" s="44"/>
      <c r="JV160" s="44"/>
      <c r="JW160" s="44"/>
      <c r="JX160" s="44"/>
      <c r="JY160" s="44"/>
      <c r="JZ160" s="44"/>
      <c r="KA160" s="44"/>
      <c r="KB160" s="44"/>
      <c r="KC160" s="44"/>
      <c r="KD160" s="44"/>
      <c r="KE160" s="44"/>
      <c r="KF160" s="44"/>
      <c r="KG160" s="44"/>
      <c r="KH160" s="44"/>
      <c r="KI160" s="44"/>
      <c r="KJ160" s="44"/>
      <c r="KK160" s="44"/>
      <c r="KL160" s="44"/>
      <c r="KM160" s="44"/>
      <c r="KN160" s="44"/>
      <c r="KO160" s="44"/>
      <c r="KP160" s="44"/>
      <c r="KQ160" s="44"/>
      <c r="KR160" s="44"/>
      <c r="KS160" s="44"/>
      <c r="KT160" s="44"/>
      <c r="KU160" s="44"/>
      <c r="KV160" s="44"/>
      <c r="KW160" s="44"/>
      <c r="KX160" s="44"/>
      <c r="KY160" s="44"/>
      <c r="KZ160" s="44"/>
      <c r="LA160" s="44"/>
      <c r="LB160" s="44"/>
      <c r="LC160" s="44"/>
      <c r="LD160" s="44"/>
      <c r="LE160" s="44"/>
      <c r="LF160" s="44"/>
      <c r="LG160" s="44"/>
      <c r="LH160" s="44"/>
      <c r="LI160" s="44"/>
      <c r="LJ160" s="44"/>
      <c r="LK160" s="44"/>
      <c r="LL160" s="44"/>
      <c r="LM160" s="44"/>
      <c r="LN160" s="44"/>
      <c r="LO160" s="44"/>
      <c r="LP160" s="44"/>
      <c r="LQ160" s="44"/>
      <c r="LR160" s="44"/>
      <c r="LS160" s="44"/>
      <c r="LT160" s="44"/>
      <c r="LU160" s="44"/>
      <c r="LV160" s="44"/>
      <c r="LW160" s="44"/>
      <c r="LX160" s="44"/>
      <c r="LY160" s="44"/>
      <c r="LZ160" s="44"/>
      <c r="MA160" s="44"/>
      <c r="MB160" s="44"/>
      <c r="MC160" s="44"/>
      <c r="MD160" s="44"/>
      <c r="ME160" s="44"/>
      <c r="MF160" s="44"/>
      <c r="MG160" s="44"/>
      <c r="MH160" s="44"/>
      <c r="MI160" s="44"/>
      <c r="MJ160" s="44"/>
      <c r="MK160" s="44"/>
      <c r="ML160" s="44"/>
      <c r="MM160" s="44"/>
      <c r="MN160" s="44"/>
      <c r="MO160" s="44"/>
      <c r="MP160" s="44"/>
      <c r="MQ160" s="44"/>
      <c r="MR160" s="44"/>
      <c r="MS160" s="44"/>
      <c r="MT160" s="44"/>
      <c r="MU160" s="44"/>
      <c r="MV160" s="44"/>
      <c r="MW160" s="44"/>
      <c r="MX160" s="44"/>
      <c r="MY160" s="44"/>
      <c r="MZ160" s="44"/>
      <c r="NA160" s="44"/>
      <c r="NB160" s="44"/>
      <c r="NC160" s="44"/>
      <c r="ND160" s="44"/>
      <c r="NE160" s="44"/>
      <c r="NF160" s="44"/>
      <c r="NG160" s="44"/>
      <c r="NH160" s="44"/>
      <c r="NI160" s="44"/>
      <c r="NJ160" s="44"/>
      <c r="NK160" s="44"/>
      <c r="NL160" s="44"/>
      <c r="NM160" s="44"/>
      <c r="NN160" s="44"/>
      <c r="NO160" s="44"/>
      <c r="NP160" s="44"/>
      <c r="NQ160" s="44"/>
      <c r="NR160" s="44"/>
      <c r="NS160" s="44"/>
      <c r="NT160" s="44"/>
      <c r="NU160" s="44"/>
      <c r="NV160" s="44"/>
      <c r="NW160" s="44"/>
      <c r="NX160" s="44"/>
      <c r="NY160" s="44"/>
      <c r="NZ160" s="44"/>
      <c r="OA160" s="44"/>
      <c r="OB160" s="44"/>
      <c r="OC160" s="44"/>
      <c r="OD160" s="44"/>
      <c r="OE160" s="44"/>
      <c r="OF160" s="44"/>
      <c r="OG160" s="44"/>
      <c r="OH160" s="44"/>
      <c r="OI160" s="44"/>
      <c r="OJ160" s="44"/>
      <c r="OK160" s="44"/>
      <c r="OL160" s="44"/>
      <c r="OM160" s="44"/>
      <c r="ON160" s="44"/>
      <c r="OO160" s="44"/>
      <c r="OP160" s="44"/>
      <c r="OQ160" s="44"/>
      <c r="OR160" s="44"/>
      <c r="OS160" s="44"/>
      <c r="OT160" s="44"/>
      <c r="OU160" s="44"/>
      <c r="OV160" s="44"/>
      <c r="OW160" s="44"/>
      <c r="OX160" s="44"/>
      <c r="OY160" s="44"/>
      <c r="OZ160" s="44"/>
      <c r="PA160" s="44"/>
      <c r="PB160" s="44"/>
      <c r="PC160" s="44"/>
      <c r="PD160" s="44"/>
      <c r="PE160" s="44"/>
      <c r="PF160" s="44"/>
      <c r="PG160" s="44"/>
      <c r="PH160" s="44"/>
      <c r="PI160" s="44"/>
      <c r="PJ160" s="44"/>
      <c r="PK160" s="44"/>
      <c r="PL160" s="44"/>
      <c r="PM160" s="44"/>
      <c r="PN160" s="44"/>
      <c r="PO160" s="44"/>
      <c r="PP160" s="44"/>
      <c r="PQ160" s="44"/>
      <c r="PR160" s="44"/>
      <c r="PS160" s="44"/>
      <c r="PT160" s="44"/>
      <c r="PU160" s="44"/>
      <c r="PV160" s="44"/>
      <c r="PW160" s="44"/>
      <c r="PX160" s="44"/>
      <c r="PY160" s="44"/>
      <c r="PZ160" s="44"/>
      <c r="QA160" s="44"/>
      <c r="QB160" s="44"/>
      <c r="QC160" s="44"/>
      <c r="QD160" s="44"/>
      <c r="QE160" s="44"/>
      <c r="QF160" s="44"/>
      <c r="QG160" s="44"/>
      <c r="QH160" s="44"/>
      <c r="QI160" s="44"/>
      <c r="QJ160" s="44"/>
      <c r="QK160" s="44"/>
      <c r="QL160" s="44"/>
      <c r="QM160" s="44"/>
      <c r="QN160" s="44"/>
      <c r="QO160" s="44"/>
      <c r="QP160" s="44"/>
      <c r="QQ160" s="44"/>
      <c r="QR160" s="44"/>
      <c r="QS160" s="44"/>
      <c r="QT160" s="44"/>
      <c r="QU160" s="44"/>
      <c r="QV160" s="44"/>
      <c r="QW160" s="44"/>
      <c r="QX160" s="44"/>
      <c r="QY160" s="44"/>
      <c r="QZ160" s="44"/>
      <c r="RA160" s="44"/>
      <c r="RB160" s="44"/>
      <c r="RC160" s="44"/>
      <c r="RD160" s="44"/>
      <c r="RE160" s="44"/>
      <c r="RF160" s="44"/>
      <c r="RG160" s="44"/>
      <c r="RH160" s="44"/>
    </row>
    <row r="161" customFormat="false" ht="15.75" hidden="false" customHeight="true" outlineLevel="0" collapsed="false">
      <c r="A161" s="44"/>
      <c r="B161" s="199" t="s">
        <v>308</v>
      </c>
      <c r="C161" s="198"/>
      <c r="D161" s="198"/>
      <c r="E161" s="198"/>
      <c r="F161" s="198"/>
      <c r="G161" s="198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44"/>
      <c r="JF161" s="44"/>
      <c r="JG161" s="44"/>
      <c r="JH161" s="44"/>
      <c r="JI161" s="44"/>
      <c r="JJ161" s="44"/>
      <c r="JK161" s="44"/>
      <c r="JL161" s="44"/>
      <c r="JM161" s="44"/>
      <c r="JN161" s="44"/>
      <c r="JO161" s="44"/>
      <c r="JP161" s="44"/>
      <c r="JQ161" s="44"/>
      <c r="JR161" s="44"/>
      <c r="JS161" s="44"/>
      <c r="JT161" s="44"/>
      <c r="JU161" s="44"/>
      <c r="JV161" s="44"/>
      <c r="JW161" s="44"/>
      <c r="JX161" s="44"/>
      <c r="JY161" s="44"/>
      <c r="JZ161" s="44"/>
      <c r="KA161" s="44"/>
      <c r="KB161" s="44"/>
      <c r="KC161" s="44"/>
      <c r="KD161" s="44"/>
      <c r="KE161" s="44"/>
      <c r="KF161" s="44"/>
      <c r="KG161" s="44"/>
      <c r="KH161" s="44"/>
      <c r="KI161" s="44"/>
      <c r="KJ161" s="44"/>
      <c r="KK161" s="44"/>
      <c r="KL161" s="44"/>
      <c r="KM161" s="44"/>
      <c r="KN161" s="44"/>
      <c r="KO161" s="44"/>
      <c r="KP161" s="44"/>
      <c r="KQ161" s="44"/>
      <c r="KR161" s="44"/>
      <c r="KS161" s="44"/>
      <c r="KT161" s="44"/>
      <c r="KU161" s="44"/>
      <c r="KV161" s="44"/>
      <c r="KW161" s="44"/>
      <c r="KX161" s="44"/>
      <c r="KY161" s="44"/>
      <c r="KZ161" s="44"/>
      <c r="LA161" s="44"/>
      <c r="LB161" s="44"/>
      <c r="LC161" s="44"/>
      <c r="LD161" s="44"/>
      <c r="LE161" s="44"/>
      <c r="LF161" s="44"/>
      <c r="LG161" s="44"/>
      <c r="LH161" s="44"/>
      <c r="LI161" s="44"/>
      <c r="LJ161" s="44"/>
      <c r="LK161" s="44"/>
      <c r="LL161" s="44"/>
      <c r="LM161" s="44"/>
      <c r="LN161" s="44"/>
      <c r="LO161" s="44"/>
      <c r="LP161" s="44"/>
      <c r="LQ161" s="44"/>
      <c r="LR161" s="44"/>
      <c r="LS161" s="44"/>
      <c r="LT161" s="44"/>
      <c r="LU161" s="44"/>
      <c r="LV161" s="44"/>
      <c r="LW161" s="44"/>
      <c r="LX161" s="44"/>
      <c r="LY161" s="44"/>
      <c r="LZ161" s="44"/>
      <c r="MA161" s="44"/>
      <c r="MB161" s="44"/>
      <c r="MC161" s="44"/>
      <c r="MD161" s="44"/>
      <c r="ME161" s="44"/>
      <c r="MF161" s="44"/>
      <c r="MG161" s="44"/>
      <c r="MH161" s="44"/>
      <c r="MI161" s="44"/>
      <c r="MJ161" s="44"/>
      <c r="MK161" s="44"/>
      <c r="ML161" s="44"/>
      <c r="MM161" s="44"/>
      <c r="MN161" s="44"/>
      <c r="MO161" s="44"/>
      <c r="MP161" s="44"/>
      <c r="MQ161" s="44"/>
      <c r="MR161" s="44"/>
      <c r="MS161" s="44"/>
      <c r="MT161" s="44"/>
      <c r="MU161" s="44"/>
      <c r="MV161" s="44"/>
      <c r="MW161" s="44"/>
      <c r="MX161" s="44"/>
      <c r="MY161" s="44"/>
      <c r="MZ161" s="44"/>
      <c r="NA161" s="44"/>
      <c r="NB161" s="44"/>
      <c r="NC161" s="44"/>
      <c r="ND161" s="44"/>
      <c r="NE161" s="44"/>
      <c r="NF161" s="44"/>
      <c r="NG161" s="44"/>
      <c r="NH161" s="44"/>
      <c r="NI161" s="44"/>
      <c r="NJ161" s="44"/>
      <c r="NK161" s="44"/>
      <c r="NL161" s="44"/>
      <c r="NM161" s="44"/>
      <c r="NN161" s="44"/>
      <c r="NO161" s="44"/>
      <c r="NP161" s="44"/>
      <c r="NQ161" s="44"/>
      <c r="NR161" s="44"/>
      <c r="NS161" s="44"/>
      <c r="NT161" s="44"/>
      <c r="NU161" s="44"/>
      <c r="NV161" s="44"/>
      <c r="NW161" s="44"/>
      <c r="NX161" s="44"/>
      <c r="NY161" s="44"/>
      <c r="NZ161" s="44"/>
      <c r="OA161" s="44"/>
      <c r="OB161" s="44"/>
      <c r="OC161" s="44"/>
      <c r="OD161" s="44"/>
      <c r="OE161" s="44"/>
      <c r="OF161" s="44"/>
      <c r="OG161" s="44"/>
      <c r="OH161" s="44"/>
      <c r="OI161" s="44"/>
      <c r="OJ161" s="44"/>
      <c r="OK161" s="44"/>
      <c r="OL161" s="44"/>
      <c r="OM161" s="44"/>
      <c r="ON161" s="44"/>
      <c r="OO161" s="44"/>
      <c r="OP161" s="44"/>
      <c r="OQ161" s="44"/>
      <c r="OR161" s="44"/>
      <c r="OS161" s="44"/>
      <c r="OT161" s="44"/>
      <c r="OU161" s="44"/>
      <c r="OV161" s="44"/>
      <c r="OW161" s="44"/>
      <c r="OX161" s="44"/>
      <c r="OY161" s="44"/>
      <c r="OZ161" s="44"/>
      <c r="PA161" s="44"/>
      <c r="PB161" s="44"/>
      <c r="PC161" s="44"/>
      <c r="PD161" s="44"/>
      <c r="PE161" s="44"/>
      <c r="PF161" s="44"/>
      <c r="PG161" s="44"/>
      <c r="PH161" s="44"/>
      <c r="PI161" s="44"/>
      <c r="PJ161" s="44"/>
      <c r="PK161" s="44"/>
      <c r="PL161" s="44"/>
      <c r="PM161" s="44"/>
      <c r="PN161" s="44"/>
      <c r="PO161" s="44"/>
      <c r="PP161" s="44"/>
      <c r="PQ161" s="44"/>
      <c r="PR161" s="44"/>
      <c r="PS161" s="44"/>
      <c r="PT161" s="44"/>
      <c r="PU161" s="44"/>
      <c r="PV161" s="44"/>
      <c r="PW161" s="44"/>
      <c r="PX161" s="44"/>
      <c r="PY161" s="44"/>
      <c r="PZ161" s="44"/>
      <c r="QA161" s="44"/>
      <c r="QB161" s="44"/>
      <c r="QC161" s="44"/>
      <c r="QD161" s="44"/>
      <c r="QE161" s="44"/>
      <c r="QF161" s="44"/>
      <c r="QG161" s="44"/>
      <c r="QH161" s="44"/>
      <c r="QI161" s="44"/>
      <c r="QJ161" s="44"/>
      <c r="QK161" s="44"/>
      <c r="QL161" s="44"/>
      <c r="QM161" s="44"/>
      <c r="QN161" s="44"/>
      <c r="QO161" s="44"/>
      <c r="QP161" s="44"/>
      <c r="QQ161" s="44"/>
      <c r="QR161" s="44"/>
      <c r="QS161" s="44"/>
      <c r="QT161" s="44"/>
      <c r="QU161" s="44"/>
      <c r="QV161" s="44"/>
      <c r="QW161" s="44"/>
      <c r="QX161" s="44"/>
      <c r="QY161" s="44"/>
      <c r="QZ161" s="44"/>
      <c r="RA161" s="44"/>
      <c r="RB161" s="44"/>
      <c r="RC161" s="44"/>
      <c r="RD161" s="44"/>
      <c r="RE161" s="44"/>
      <c r="RF161" s="44"/>
      <c r="RG161" s="44"/>
      <c r="RH161" s="44"/>
    </row>
    <row r="162" customFormat="false" ht="6" hidden="false" customHeight="true" outlineLevel="0" collapsed="false">
      <c r="A162" s="44"/>
      <c r="B162" s="319"/>
      <c r="C162" s="44"/>
      <c r="D162" s="215"/>
      <c r="E162" s="215"/>
      <c r="F162" s="215"/>
      <c r="G162" s="215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44"/>
      <c r="JF162" s="44"/>
      <c r="JG162" s="44"/>
      <c r="JH162" s="44"/>
      <c r="JI162" s="44"/>
      <c r="JJ162" s="44"/>
      <c r="JK162" s="44"/>
      <c r="JL162" s="44"/>
      <c r="JM162" s="44"/>
      <c r="JN162" s="44"/>
      <c r="JO162" s="44"/>
      <c r="JP162" s="44"/>
      <c r="JQ162" s="44"/>
      <c r="JR162" s="44"/>
      <c r="JS162" s="44"/>
      <c r="JT162" s="44"/>
      <c r="JU162" s="44"/>
      <c r="JV162" s="44"/>
      <c r="JW162" s="44"/>
      <c r="JX162" s="44"/>
      <c r="JY162" s="44"/>
      <c r="JZ162" s="44"/>
      <c r="KA162" s="44"/>
      <c r="KB162" s="44"/>
      <c r="KC162" s="44"/>
      <c r="KD162" s="44"/>
      <c r="KE162" s="44"/>
      <c r="KF162" s="44"/>
      <c r="KG162" s="44"/>
      <c r="KH162" s="44"/>
      <c r="KI162" s="44"/>
      <c r="KJ162" s="44"/>
      <c r="KK162" s="44"/>
      <c r="KL162" s="44"/>
      <c r="KM162" s="44"/>
      <c r="KN162" s="44"/>
      <c r="KO162" s="44"/>
      <c r="KP162" s="44"/>
      <c r="KQ162" s="44"/>
      <c r="KR162" s="44"/>
      <c r="KS162" s="44"/>
      <c r="KT162" s="44"/>
      <c r="KU162" s="44"/>
      <c r="KV162" s="44"/>
      <c r="KW162" s="44"/>
      <c r="KX162" s="44"/>
      <c r="KY162" s="44"/>
      <c r="KZ162" s="44"/>
      <c r="LA162" s="44"/>
      <c r="LB162" s="44"/>
      <c r="LC162" s="44"/>
      <c r="LD162" s="44"/>
      <c r="LE162" s="44"/>
      <c r="LF162" s="44"/>
      <c r="LG162" s="44"/>
      <c r="LH162" s="44"/>
      <c r="LI162" s="44"/>
      <c r="LJ162" s="44"/>
      <c r="LK162" s="44"/>
      <c r="LL162" s="44"/>
      <c r="LM162" s="44"/>
      <c r="LN162" s="44"/>
      <c r="LO162" s="44"/>
      <c r="LP162" s="44"/>
      <c r="LQ162" s="44"/>
      <c r="LR162" s="44"/>
      <c r="LS162" s="44"/>
      <c r="LT162" s="44"/>
      <c r="LU162" s="44"/>
      <c r="LV162" s="44"/>
      <c r="LW162" s="44"/>
      <c r="LX162" s="44"/>
      <c r="LY162" s="44"/>
      <c r="LZ162" s="44"/>
      <c r="MA162" s="44"/>
      <c r="MB162" s="44"/>
      <c r="MC162" s="44"/>
      <c r="MD162" s="44"/>
      <c r="ME162" s="44"/>
      <c r="MF162" s="44"/>
      <c r="MG162" s="44"/>
      <c r="MH162" s="44"/>
      <c r="MI162" s="44"/>
      <c r="MJ162" s="44"/>
      <c r="MK162" s="44"/>
      <c r="ML162" s="44"/>
      <c r="MM162" s="44"/>
      <c r="MN162" s="44"/>
      <c r="MO162" s="44"/>
      <c r="MP162" s="44"/>
      <c r="MQ162" s="44"/>
      <c r="MR162" s="44"/>
      <c r="MS162" s="44"/>
      <c r="MT162" s="44"/>
      <c r="MU162" s="44"/>
      <c r="MV162" s="44"/>
      <c r="MW162" s="44"/>
      <c r="MX162" s="44"/>
      <c r="MY162" s="44"/>
      <c r="MZ162" s="44"/>
      <c r="NA162" s="44"/>
      <c r="NB162" s="44"/>
      <c r="NC162" s="44"/>
      <c r="ND162" s="44"/>
      <c r="NE162" s="44"/>
      <c r="NF162" s="44"/>
      <c r="NG162" s="44"/>
      <c r="NH162" s="44"/>
      <c r="NI162" s="44"/>
      <c r="NJ162" s="44"/>
      <c r="NK162" s="44"/>
      <c r="NL162" s="44"/>
      <c r="NM162" s="44"/>
      <c r="NN162" s="44"/>
      <c r="NO162" s="44"/>
      <c r="NP162" s="44"/>
      <c r="NQ162" s="44"/>
      <c r="NR162" s="44"/>
      <c r="NS162" s="44"/>
      <c r="NT162" s="44"/>
      <c r="NU162" s="44"/>
      <c r="NV162" s="44"/>
      <c r="NW162" s="44"/>
      <c r="NX162" s="44"/>
      <c r="NY162" s="44"/>
      <c r="NZ162" s="44"/>
      <c r="OA162" s="44"/>
      <c r="OB162" s="44"/>
      <c r="OC162" s="44"/>
      <c r="OD162" s="44"/>
      <c r="OE162" s="44"/>
      <c r="OF162" s="44"/>
      <c r="OG162" s="44"/>
      <c r="OH162" s="44"/>
      <c r="OI162" s="44"/>
      <c r="OJ162" s="44"/>
      <c r="OK162" s="44"/>
      <c r="OL162" s="44"/>
      <c r="OM162" s="44"/>
      <c r="ON162" s="44"/>
      <c r="OO162" s="44"/>
      <c r="OP162" s="44"/>
      <c r="OQ162" s="44"/>
      <c r="OR162" s="44"/>
      <c r="OS162" s="44"/>
      <c r="OT162" s="44"/>
      <c r="OU162" s="44"/>
      <c r="OV162" s="44"/>
      <c r="OW162" s="44"/>
      <c r="OX162" s="44"/>
      <c r="OY162" s="44"/>
      <c r="OZ162" s="44"/>
      <c r="PA162" s="44"/>
      <c r="PB162" s="44"/>
      <c r="PC162" s="44"/>
      <c r="PD162" s="44"/>
      <c r="PE162" s="44"/>
      <c r="PF162" s="44"/>
      <c r="PG162" s="44"/>
      <c r="PH162" s="44"/>
      <c r="PI162" s="44"/>
      <c r="PJ162" s="44"/>
      <c r="PK162" s="44"/>
      <c r="PL162" s="44"/>
      <c r="PM162" s="44"/>
      <c r="PN162" s="44"/>
      <c r="PO162" s="44"/>
      <c r="PP162" s="44"/>
      <c r="PQ162" s="44"/>
      <c r="PR162" s="44"/>
      <c r="PS162" s="44"/>
      <c r="PT162" s="44"/>
      <c r="PU162" s="44"/>
      <c r="PV162" s="44"/>
      <c r="PW162" s="44"/>
      <c r="PX162" s="44"/>
      <c r="PY162" s="44"/>
      <c r="PZ162" s="44"/>
      <c r="QA162" s="44"/>
      <c r="QB162" s="44"/>
      <c r="QC162" s="44"/>
      <c r="QD162" s="44"/>
      <c r="QE162" s="44"/>
      <c r="QF162" s="44"/>
      <c r="QG162" s="44"/>
      <c r="QH162" s="44"/>
      <c r="QI162" s="44"/>
      <c r="QJ162" s="44"/>
      <c r="QK162" s="44"/>
      <c r="QL162" s="44"/>
      <c r="QM162" s="44"/>
      <c r="QN162" s="44"/>
      <c r="QO162" s="44"/>
      <c r="QP162" s="44"/>
      <c r="QQ162" s="44"/>
      <c r="QR162" s="44"/>
      <c r="QS162" s="44"/>
      <c r="QT162" s="44"/>
      <c r="QU162" s="44"/>
      <c r="QV162" s="44"/>
      <c r="QW162" s="44"/>
      <c r="QX162" s="44"/>
      <c r="QY162" s="44"/>
      <c r="QZ162" s="44"/>
      <c r="RA162" s="44"/>
      <c r="RB162" s="44"/>
      <c r="RC162" s="44"/>
      <c r="RD162" s="44"/>
      <c r="RE162" s="44"/>
      <c r="RF162" s="44"/>
      <c r="RG162" s="44"/>
      <c r="RH162" s="44"/>
    </row>
    <row r="163" customFormat="false" ht="15.75" hidden="false" customHeight="true" outlineLevel="0" collapsed="false">
      <c r="A163" s="44"/>
      <c r="B163" s="320" t="s">
        <v>309</v>
      </c>
      <c r="C163" s="44"/>
      <c r="D163" s="215"/>
      <c r="E163" s="215"/>
      <c r="F163" s="215"/>
      <c r="G163" s="215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44"/>
      <c r="JF163" s="44"/>
      <c r="JG163" s="44"/>
      <c r="JH163" s="44"/>
      <c r="JI163" s="44"/>
      <c r="JJ163" s="44"/>
      <c r="JK163" s="44"/>
      <c r="JL163" s="44"/>
      <c r="JM163" s="44"/>
      <c r="JN163" s="44"/>
      <c r="JO163" s="44"/>
      <c r="JP163" s="44"/>
      <c r="JQ163" s="44"/>
      <c r="JR163" s="44"/>
      <c r="JS163" s="44"/>
      <c r="JT163" s="44"/>
      <c r="JU163" s="44"/>
      <c r="JV163" s="44"/>
      <c r="JW163" s="44"/>
      <c r="JX163" s="44"/>
      <c r="JY163" s="44"/>
      <c r="JZ163" s="44"/>
      <c r="KA163" s="44"/>
      <c r="KB163" s="44"/>
      <c r="KC163" s="44"/>
      <c r="KD163" s="44"/>
      <c r="KE163" s="44"/>
      <c r="KF163" s="44"/>
      <c r="KG163" s="44"/>
      <c r="KH163" s="44"/>
      <c r="KI163" s="44"/>
      <c r="KJ163" s="44"/>
      <c r="KK163" s="44"/>
      <c r="KL163" s="44"/>
      <c r="KM163" s="44"/>
      <c r="KN163" s="44"/>
      <c r="KO163" s="44"/>
      <c r="KP163" s="44"/>
      <c r="KQ163" s="44"/>
      <c r="KR163" s="44"/>
      <c r="KS163" s="44"/>
      <c r="KT163" s="44"/>
      <c r="KU163" s="44"/>
      <c r="KV163" s="44"/>
      <c r="KW163" s="44"/>
      <c r="KX163" s="44"/>
      <c r="KY163" s="44"/>
      <c r="KZ163" s="44"/>
      <c r="LA163" s="44"/>
      <c r="LB163" s="44"/>
      <c r="LC163" s="44"/>
      <c r="LD163" s="44"/>
      <c r="LE163" s="44"/>
      <c r="LF163" s="44"/>
      <c r="LG163" s="44"/>
      <c r="LH163" s="44"/>
      <c r="LI163" s="44"/>
      <c r="LJ163" s="44"/>
      <c r="LK163" s="44"/>
      <c r="LL163" s="44"/>
      <c r="LM163" s="44"/>
      <c r="LN163" s="44"/>
      <c r="LO163" s="44"/>
      <c r="LP163" s="44"/>
      <c r="LQ163" s="44"/>
      <c r="LR163" s="44"/>
      <c r="LS163" s="44"/>
      <c r="LT163" s="44"/>
      <c r="LU163" s="44"/>
      <c r="LV163" s="44"/>
      <c r="LW163" s="44"/>
      <c r="LX163" s="44"/>
      <c r="LY163" s="44"/>
      <c r="LZ163" s="44"/>
      <c r="MA163" s="44"/>
      <c r="MB163" s="44"/>
      <c r="MC163" s="44"/>
      <c r="MD163" s="44"/>
      <c r="ME163" s="44"/>
      <c r="MF163" s="44"/>
      <c r="MG163" s="44"/>
      <c r="MH163" s="44"/>
      <c r="MI163" s="44"/>
      <c r="MJ163" s="44"/>
      <c r="MK163" s="44"/>
      <c r="ML163" s="44"/>
      <c r="MM163" s="44"/>
      <c r="MN163" s="44"/>
      <c r="MO163" s="44"/>
      <c r="MP163" s="44"/>
      <c r="MQ163" s="44"/>
      <c r="MR163" s="44"/>
      <c r="MS163" s="44"/>
      <c r="MT163" s="44"/>
      <c r="MU163" s="44"/>
      <c r="MV163" s="44"/>
      <c r="MW163" s="44"/>
      <c r="MX163" s="44"/>
      <c r="MY163" s="44"/>
      <c r="MZ163" s="44"/>
      <c r="NA163" s="44"/>
      <c r="NB163" s="44"/>
      <c r="NC163" s="44"/>
      <c r="ND163" s="44"/>
      <c r="NE163" s="44"/>
      <c r="NF163" s="44"/>
      <c r="NG163" s="44"/>
      <c r="NH163" s="44"/>
      <c r="NI163" s="44"/>
      <c r="NJ163" s="44"/>
      <c r="NK163" s="44"/>
      <c r="NL163" s="44"/>
      <c r="NM163" s="44"/>
      <c r="NN163" s="44"/>
      <c r="NO163" s="44"/>
      <c r="NP163" s="44"/>
      <c r="NQ163" s="44"/>
      <c r="NR163" s="44"/>
      <c r="NS163" s="44"/>
      <c r="NT163" s="44"/>
      <c r="NU163" s="44"/>
      <c r="NV163" s="44"/>
      <c r="NW163" s="44"/>
      <c r="NX163" s="44"/>
      <c r="NY163" s="44"/>
      <c r="NZ163" s="44"/>
      <c r="OA163" s="44"/>
      <c r="OB163" s="44"/>
      <c r="OC163" s="44"/>
      <c r="OD163" s="44"/>
      <c r="OE163" s="44"/>
      <c r="OF163" s="44"/>
      <c r="OG163" s="44"/>
      <c r="OH163" s="44"/>
      <c r="OI163" s="44"/>
      <c r="OJ163" s="44"/>
      <c r="OK163" s="44"/>
      <c r="OL163" s="44"/>
      <c r="OM163" s="44"/>
      <c r="ON163" s="44"/>
      <c r="OO163" s="44"/>
      <c r="OP163" s="44"/>
      <c r="OQ163" s="44"/>
      <c r="OR163" s="44"/>
      <c r="OS163" s="44"/>
      <c r="OT163" s="44"/>
      <c r="OU163" s="44"/>
      <c r="OV163" s="44"/>
      <c r="OW163" s="44"/>
      <c r="OX163" s="44"/>
      <c r="OY163" s="44"/>
      <c r="OZ163" s="44"/>
      <c r="PA163" s="44"/>
      <c r="PB163" s="44"/>
      <c r="PC163" s="44"/>
      <c r="PD163" s="44"/>
      <c r="PE163" s="44"/>
      <c r="PF163" s="44"/>
      <c r="PG163" s="44"/>
      <c r="PH163" s="44"/>
      <c r="PI163" s="44"/>
      <c r="PJ163" s="44"/>
      <c r="PK163" s="44"/>
      <c r="PL163" s="44"/>
      <c r="PM163" s="44"/>
      <c r="PN163" s="44"/>
      <c r="PO163" s="44"/>
      <c r="PP163" s="44"/>
      <c r="PQ163" s="44"/>
      <c r="PR163" s="44"/>
      <c r="PS163" s="44"/>
      <c r="PT163" s="44"/>
      <c r="PU163" s="44"/>
      <c r="PV163" s="44"/>
      <c r="PW163" s="44"/>
      <c r="PX163" s="44"/>
      <c r="PY163" s="44"/>
      <c r="PZ163" s="44"/>
      <c r="QA163" s="44"/>
      <c r="QB163" s="44"/>
      <c r="QC163" s="44"/>
      <c r="QD163" s="44"/>
      <c r="QE163" s="44"/>
      <c r="QF163" s="44"/>
      <c r="QG163" s="44"/>
      <c r="QH163" s="44"/>
      <c r="QI163" s="44"/>
      <c r="QJ163" s="44"/>
      <c r="QK163" s="44"/>
      <c r="QL163" s="44"/>
      <c r="QM163" s="44"/>
      <c r="QN163" s="44"/>
      <c r="QO163" s="44"/>
      <c r="QP163" s="44"/>
      <c r="QQ163" s="44"/>
      <c r="QR163" s="44"/>
      <c r="QS163" s="44"/>
      <c r="QT163" s="44"/>
      <c r="QU163" s="44"/>
      <c r="QV163" s="44"/>
      <c r="QW163" s="44"/>
      <c r="QX163" s="44"/>
      <c r="QY163" s="44"/>
      <c r="QZ163" s="44"/>
      <c r="RA163" s="44"/>
      <c r="RB163" s="44"/>
      <c r="RC163" s="44"/>
      <c r="RD163" s="44"/>
      <c r="RE163" s="44"/>
      <c r="RF163" s="44"/>
      <c r="RG163" s="44"/>
      <c r="RH163" s="44"/>
    </row>
    <row r="164" customFormat="false" ht="15.75" hidden="false" customHeight="true" outlineLevel="0" collapsed="false">
      <c r="A164" s="44"/>
      <c r="B164" s="321" t="s">
        <v>278</v>
      </c>
      <c r="C164" s="44"/>
      <c r="D164" s="215"/>
      <c r="E164" s="215"/>
      <c r="F164" s="215"/>
      <c r="G164" s="215"/>
      <c r="H164" s="221"/>
      <c r="I164" s="221" t="n">
        <v>0</v>
      </c>
      <c r="J164" s="221" t="n">
        <v>0</v>
      </c>
      <c r="K164" s="221" t="n">
        <v>0</v>
      </c>
      <c r="L164" s="221" t="n">
        <v>2000</v>
      </c>
      <c r="M164" s="221" t="n">
        <v>2000</v>
      </c>
      <c r="N164" s="221" t="n">
        <v>2000</v>
      </c>
      <c r="O164" s="221" t="n">
        <v>2000</v>
      </c>
      <c r="P164" s="221" t="n">
        <v>2000</v>
      </c>
      <c r="Q164" s="221" t="n">
        <v>2000</v>
      </c>
      <c r="R164" s="221" t="n">
        <v>2000</v>
      </c>
      <c r="S164" s="221" t="n">
        <v>2000</v>
      </c>
      <c r="T164" s="221" t="n">
        <v>2000</v>
      </c>
      <c r="U164" s="221" t="n">
        <v>2000</v>
      </c>
      <c r="V164" s="221" t="n">
        <v>2000</v>
      </c>
      <c r="W164" s="221" t="n">
        <v>2000</v>
      </c>
      <c r="X164" s="221" t="n">
        <v>2000</v>
      </c>
      <c r="Y164" s="221" t="n">
        <v>2000</v>
      </c>
      <c r="Z164" s="221" t="n">
        <v>2000</v>
      </c>
      <c r="AA164" s="221" t="n">
        <v>2000</v>
      </c>
      <c r="AB164" s="221" t="n">
        <v>2000</v>
      </c>
      <c r="AC164" s="221" t="n">
        <v>2000</v>
      </c>
      <c r="AD164" s="221" t="n">
        <v>2000</v>
      </c>
      <c r="AE164" s="221" t="n">
        <v>2000</v>
      </c>
      <c r="AF164" s="221" t="n">
        <v>2000</v>
      </c>
      <c r="AG164" s="221" t="n">
        <v>2000</v>
      </c>
      <c r="AH164" s="221" t="n">
        <v>2000</v>
      </c>
      <c r="AI164" s="221" t="n">
        <v>2000</v>
      </c>
      <c r="AJ164" s="221" t="n">
        <v>2000</v>
      </c>
      <c r="AK164" s="221" t="n">
        <v>2000</v>
      </c>
      <c r="AL164" s="221" t="n">
        <v>2000</v>
      </c>
      <c r="AM164" s="221" t="n">
        <v>2000</v>
      </c>
      <c r="AN164" s="221" t="n">
        <v>2000</v>
      </c>
      <c r="AO164" s="221" t="n">
        <v>2000</v>
      </c>
      <c r="AP164" s="221" t="n">
        <v>2000</v>
      </c>
      <c r="AQ164" s="221" t="n">
        <v>2000</v>
      </c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44"/>
      <c r="JF164" s="44"/>
      <c r="JG164" s="44"/>
      <c r="JH164" s="44"/>
      <c r="JI164" s="44"/>
      <c r="JJ164" s="44"/>
      <c r="JK164" s="44"/>
      <c r="JL164" s="44"/>
      <c r="JM164" s="44"/>
      <c r="JN164" s="44"/>
      <c r="JO164" s="44"/>
      <c r="JP164" s="44"/>
      <c r="JQ164" s="44"/>
      <c r="JR164" s="44"/>
      <c r="JS164" s="44"/>
      <c r="JT164" s="44"/>
      <c r="JU164" s="44"/>
      <c r="JV164" s="44"/>
      <c r="JW164" s="44"/>
      <c r="JX164" s="44"/>
      <c r="JY164" s="44"/>
      <c r="JZ164" s="44"/>
      <c r="KA164" s="44"/>
      <c r="KB164" s="44"/>
      <c r="KC164" s="44"/>
      <c r="KD164" s="44"/>
      <c r="KE164" s="44"/>
      <c r="KF164" s="44"/>
      <c r="KG164" s="44"/>
      <c r="KH164" s="44"/>
      <c r="KI164" s="44"/>
      <c r="KJ164" s="44"/>
      <c r="KK164" s="44"/>
      <c r="KL164" s="44"/>
      <c r="KM164" s="44"/>
      <c r="KN164" s="44"/>
      <c r="KO164" s="44"/>
      <c r="KP164" s="44"/>
      <c r="KQ164" s="44"/>
      <c r="KR164" s="44"/>
      <c r="KS164" s="44"/>
      <c r="KT164" s="44"/>
      <c r="KU164" s="44"/>
      <c r="KV164" s="44"/>
      <c r="KW164" s="44"/>
      <c r="KX164" s="44"/>
      <c r="KY164" s="44"/>
      <c r="KZ164" s="44"/>
      <c r="LA164" s="44"/>
      <c r="LB164" s="44"/>
      <c r="LC164" s="44"/>
      <c r="LD164" s="44"/>
      <c r="LE164" s="44"/>
      <c r="LF164" s="44"/>
      <c r="LG164" s="44"/>
      <c r="LH164" s="44"/>
      <c r="LI164" s="44"/>
      <c r="LJ164" s="44"/>
      <c r="LK164" s="44"/>
      <c r="LL164" s="44"/>
      <c r="LM164" s="44"/>
      <c r="LN164" s="44"/>
      <c r="LO164" s="44"/>
      <c r="LP164" s="44"/>
      <c r="LQ164" s="44"/>
      <c r="LR164" s="44"/>
      <c r="LS164" s="44"/>
      <c r="LT164" s="44"/>
      <c r="LU164" s="44"/>
      <c r="LV164" s="44"/>
      <c r="LW164" s="44"/>
      <c r="LX164" s="44"/>
      <c r="LY164" s="44"/>
      <c r="LZ164" s="44"/>
      <c r="MA164" s="44"/>
      <c r="MB164" s="44"/>
      <c r="MC164" s="44"/>
      <c r="MD164" s="44"/>
      <c r="ME164" s="44"/>
      <c r="MF164" s="44"/>
      <c r="MG164" s="44"/>
      <c r="MH164" s="44"/>
      <c r="MI164" s="44"/>
      <c r="MJ164" s="44"/>
      <c r="MK164" s="44"/>
      <c r="ML164" s="44"/>
      <c r="MM164" s="44"/>
      <c r="MN164" s="44"/>
      <c r="MO164" s="44"/>
      <c r="MP164" s="44"/>
      <c r="MQ164" s="44"/>
      <c r="MR164" s="44"/>
      <c r="MS164" s="44"/>
      <c r="MT164" s="44"/>
      <c r="MU164" s="44"/>
      <c r="MV164" s="44"/>
      <c r="MW164" s="44"/>
      <c r="MX164" s="44"/>
      <c r="MY164" s="44"/>
      <c r="MZ164" s="44"/>
      <c r="NA164" s="44"/>
      <c r="NB164" s="44"/>
      <c r="NC164" s="44"/>
      <c r="ND164" s="44"/>
      <c r="NE164" s="44"/>
      <c r="NF164" s="44"/>
      <c r="NG164" s="44"/>
      <c r="NH164" s="44"/>
      <c r="NI164" s="44"/>
      <c r="NJ164" s="44"/>
      <c r="NK164" s="44"/>
      <c r="NL164" s="44"/>
      <c r="NM164" s="44"/>
      <c r="NN164" s="44"/>
      <c r="NO164" s="44"/>
      <c r="NP164" s="44"/>
      <c r="NQ164" s="44"/>
      <c r="NR164" s="44"/>
      <c r="NS164" s="44"/>
      <c r="NT164" s="44"/>
      <c r="NU164" s="44"/>
      <c r="NV164" s="44"/>
      <c r="NW164" s="44"/>
      <c r="NX164" s="44"/>
      <c r="NY164" s="44"/>
      <c r="NZ164" s="44"/>
      <c r="OA164" s="44"/>
      <c r="OB164" s="44"/>
      <c r="OC164" s="44"/>
      <c r="OD164" s="44"/>
      <c r="OE164" s="44"/>
      <c r="OF164" s="44"/>
      <c r="OG164" s="44"/>
      <c r="OH164" s="44"/>
      <c r="OI164" s="44"/>
      <c r="OJ164" s="44"/>
      <c r="OK164" s="44"/>
      <c r="OL164" s="44"/>
      <c r="OM164" s="44"/>
      <c r="ON164" s="44"/>
      <c r="OO164" s="44"/>
      <c r="OP164" s="44"/>
      <c r="OQ164" s="44"/>
      <c r="OR164" s="44"/>
      <c r="OS164" s="44"/>
      <c r="OT164" s="44"/>
      <c r="OU164" s="44"/>
      <c r="OV164" s="44"/>
      <c r="OW164" s="44"/>
      <c r="OX164" s="44"/>
      <c r="OY164" s="44"/>
      <c r="OZ164" s="44"/>
      <c r="PA164" s="44"/>
      <c r="PB164" s="44"/>
      <c r="PC164" s="44"/>
      <c r="PD164" s="44"/>
      <c r="PE164" s="44"/>
      <c r="PF164" s="44"/>
      <c r="PG164" s="44"/>
      <c r="PH164" s="44"/>
      <c r="PI164" s="44"/>
      <c r="PJ164" s="44"/>
      <c r="PK164" s="44"/>
      <c r="PL164" s="44"/>
      <c r="PM164" s="44"/>
      <c r="PN164" s="44"/>
      <c r="PO164" s="44"/>
      <c r="PP164" s="44"/>
      <c r="PQ164" s="44"/>
      <c r="PR164" s="44"/>
      <c r="PS164" s="44"/>
      <c r="PT164" s="44"/>
      <c r="PU164" s="44"/>
      <c r="PV164" s="44"/>
      <c r="PW164" s="44"/>
      <c r="PX164" s="44"/>
      <c r="PY164" s="44"/>
      <c r="PZ164" s="44"/>
      <c r="QA164" s="44"/>
      <c r="QB164" s="44"/>
      <c r="QC164" s="44"/>
      <c r="QD164" s="44"/>
      <c r="QE164" s="44"/>
      <c r="QF164" s="44"/>
      <c r="QG164" s="44"/>
      <c r="QH164" s="44"/>
      <c r="QI164" s="44"/>
      <c r="QJ164" s="44"/>
      <c r="QK164" s="44"/>
      <c r="QL164" s="44"/>
      <c r="QM164" s="44"/>
      <c r="QN164" s="44"/>
      <c r="QO164" s="44"/>
      <c r="QP164" s="44"/>
      <c r="QQ164" s="44"/>
      <c r="QR164" s="44"/>
      <c r="QS164" s="44"/>
      <c r="QT164" s="44"/>
      <c r="QU164" s="44"/>
      <c r="QV164" s="44"/>
      <c r="QW164" s="44"/>
      <c r="QX164" s="44"/>
      <c r="QY164" s="44"/>
      <c r="QZ164" s="44"/>
      <c r="RA164" s="44"/>
      <c r="RB164" s="44"/>
      <c r="RC164" s="44"/>
      <c r="RD164" s="44"/>
      <c r="RE164" s="44"/>
      <c r="RF164" s="44"/>
      <c r="RG164" s="44"/>
      <c r="RH164" s="44"/>
    </row>
    <row r="165" customFormat="false" ht="15.75" hidden="false" customHeight="true" outlineLevel="0" collapsed="false">
      <c r="A165" s="44"/>
      <c r="B165" s="321" t="s">
        <v>279</v>
      </c>
      <c r="C165" s="44"/>
      <c r="D165" s="215" t="n">
        <f aca="false">SUM(H165:AQ165)</f>
        <v>6656000</v>
      </c>
      <c r="E165" s="215"/>
      <c r="F165" s="215"/>
      <c r="G165" s="215"/>
      <c r="H165" s="64" t="n">
        <f aca="false">+H166*H164</f>
        <v>0</v>
      </c>
      <c r="I165" s="64" t="n">
        <f aca="false">+I166*I164</f>
        <v>0</v>
      </c>
      <c r="J165" s="64" t="n">
        <f aca="false">+J166*J164</f>
        <v>0</v>
      </c>
      <c r="K165" s="64" t="n">
        <f aca="false">+K166*K164</f>
        <v>0</v>
      </c>
      <c r="L165" s="64" t="n">
        <f aca="false">+L166*L164</f>
        <v>208000</v>
      </c>
      <c r="M165" s="64" t="n">
        <f aca="false">+M166*M164</f>
        <v>208000</v>
      </c>
      <c r="N165" s="64" t="n">
        <f aca="false">+N166*N164</f>
        <v>208000</v>
      </c>
      <c r="O165" s="64" t="n">
        <f aca="false">+O166*O164</f>
        <v>208000</v>
      </c>
      <c r="P165" s="64" t="n">
        <f aca="false">+P166*P164</f>
        <v>208000</v>
      </c>
      <c r="Q165" s="64" t="n">
        <f aca="false">+Q166*Q164</f>
        <v>208000</v>
      </c>
      <c r="R165" s="64" t="n">
        <f aca="false">+R166*R164</f>
        <v>208000</v>
      </c>
      <c r="S165" s="64" t="n">
        <f aca="false">+S166*S164</f>
        <v>208000</v>
      </c>
      <c r="T165" s="64" t="n">
        <f aca="false">+T166*T164</f>
        <v>208000</v>
      </c>
      <c r="U165" s="64" t="n">
        <f aca="false">+U166*U164</f>
        <v>208000</v>
      </c>
      <c r="V165" s="64" t="n">
        <f aca="false">+V166*V164</f>
        <v>208000</v>
      </c>
      <c r="W165" s="64" t="n">
        <f aca="false">+W166*W164</f>
        <v>208000</v>
      </c>
      <c r="X165" s="64" t="n">
        <f aca="false">+X166*X164</f>
        <v>208000</v>
      </c>
      <c r="Y165" s="64" t="n">
        <f aca="false">+Y166*Y164</f>
        <v>208000</v>
      </c>
      <c r="Z165" s="64" t="n">
        <f aca="false">+Z166*Z164</f>
        <v>208000</v>
      </c>
      <c r="AA165" s="64" t="n">
        <f aca="false">+AA166*AA164</f>
        <v>208000</v>
      </c>
      <c r="AB165" s="64" t="n">
        <f aca="false">+AB166*AB164</f>
        <v>208000</v>
      </c>
      <c r="AC165" s="64" t="n">
        <f aca="false">+AC166*AC164</f>
        <v>208000</v>
      </c>
      <c r="AD165" s="64" t="n">
        <f aca="false">+AD166*AD164</f>
        <v>208000</v>
      </c>
      <c r="AE165" s="64" t="n">
        <f aca="false">+AE166*AE164</f>
        <v>208000</v>
      </c>
      <c r="AF165" s="64" t="n">
        <f aca="false">+AF166*AF164</f>
        <v>208000</v>
      </c>
      <c r="AG165" s="64" t="n">
        <f aca="false">+AG166*AG164</f>
        <v>208000</v>
      </c>
      <c r="AH165" s="64" t="n">
        <f aca="false">+AH166*AH164</f>
        <v>208000</v>
      </c>
      <c r="AI165" s="64" t="n">
        <f aca="false">+AI166*AI164</f>
        <v>208000</v>
      </c>
      <c r="AJ165" s="64" t="n">
        <f aca="false">+AJ166*AJ164</f>
        <v>208000</v>
      </c>
      <c r="AK165" s="64" t="n">
        <f aca="false">+AK166*AK164</f>
        <v>208000</v>
      </c>
      <c r="AL165" s="64" t="n">
        <f aca="false">+AL166*AL164</f>
        <v>208000</v>
      </c>
      <c r="AM165" s="64" t="n">
        <f aca="false">+AM166*AM164</f>
        <v>208000</v>
      </c>
      <c r="AN165" s="64" t="n">
        <f aca="false">+AN166*AN164</f>
        <v>208000</v>
      </c>
      <c r="AO165" s="64" t="n">
        <f aca="false">+AO166*AO164</f>
        <v>208000</v>
      </c>
      <c r="AP165" s="64" t="n">
        <f aca="false">+AP166*AP164</f>
        <v>208000</v>
      </c>
      <c r="AQ165" s="64" t="n">
        <f aca="false">+AQ166*AQ164</f>
        <v>208000</v>
      </c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44"/>
      <c r="JF165" s="44"/>
      <c r="JG165" s="44"/>
      <c r="JH165" s="44"/>
      <c r="JI165" s="44"/>
      <c r="JJ165" s="44"/>
      <c r="JK165" s="44"/>
      <c r="JL165" s="44"/>
      <c r="JM165" s="44"/>
      <c r="JN165" s="44"/>
      <c r="JO165" s="44"/>
      <c r="JP165" s="44"/>
      <c r="JQ165" s="44"/>
      <c r="JR165" s="44"/>
      <c r="JS165" s="44"/>
      <c r="JT165" s="44"/>
      <c r="JU165" s="44"/>
      <c r="JV165" s="44"/>
      <c r="JW165" s="44"/>
      <c r="JX165" s="44"/>
      <c r="JY165" s="44"/>
      <c r="JZ165" s="44"/>
      <c r="KA165" s="44"/>
      <c r="KB165" s="44"/>
      <c r="KC165" s="44"/>
      <c r="KD165" s="44"/>
      <c r="KE165" s="44"/>
      <c r="KF165" s="44"/>
      <c r="KG165" s="44"/>
      <c r="KH165" s="44"/>
      <c r="KI165" s="44"/>
      <c r="KJ165" s="44"/>
      <c r="KK165" s="44"/>
      <c r="KL165" s="44"/>
      <c r="KM165" s="44"/>
      <c r="KN165" s="44"/>
      <c r="KO165" s="44"/>
      <c r="KP165" s="44"/>
      <c r="KQ165" s="44"/>
      <c r="KR165" s="44"/>
      <c r="KS165" s="44"/>
      <c r="KT165" s="44"/>
      <c r="KU165" s="44"/>
      <c r="KV165" s="44"/>
      <c r="KW165" s="44"/>
      <c r="KX165" s="44"/>
      <c r="KY165" s="44"/>
      <c r="KZ165" s="44"/>
      <c r="LA165" s="44"/>
      <c r="LB165" s="44"/>
      <c r="LC165" s="44"/>
      <c r="LD165" s="44"/>
      <c r="LE165" s="44"/>
      <c r="LF165" s="44"/>
      <c r="LG165" s="44"/>
      <c r="LH165" s="44"/>
      <c r="LI165" s="44"/>
      <c r="LJ165" s="44"/>
      <c r="LK165" s="44"/>
      <c r="LL165" s="44"/>
      <c r="LM165" s="44"/>
      <c r="LN165" s="44"/>
      <c r="LO165" s="44"/>
      <c r="LP165" s="44"/>
      <c r="LQ165" s="44"/>
      <c r="LR165" s="44"/>
      <c r="LS165" s="44"/>
      <c r="LT165" s="44"/>
      <c r="LU165" s="44"/>
      <c r="LV165" s="44"/>
      <c r="LW165" s="44"/>
      <c r="LX165" s="44"/>
      <c r="LY165" s="44"/>
      <c r="LZ165" s="44"/>
      <c r="MA165" s="44"/>
      <c r="MB165" s="44"/>
      <c r="MC165" s="44"/>
      <c r="MD165" s="44"/>
      <c r="ME165" s="44"/>
      <c r="MF165" s="44"/>
      <c r="MG165" s="44"/>
      <c r="MH165" s="44"/>
      <c r="MI165" s="44"/>
      <c r="MJ165" s="44"/>
      <c r="MK165" s="44"/>
      <c r="ML165" s="44"/>
      <c r="MM165" s="44"/>
      <c r="MN165" s="44"/>
      <c r="MO165" s="44"/>
      <c r="MP165" s="44"/>
      <c r="MQ165" s="44"/>
      <c r="MR165" s="44"/>
      <c r="MS165" s="44"/>
      <c r="MT165" s="44"/>
      <c r="MU165" s="44"/>
      <c r="MV165" s="44"/>
      <c r="MW165" s="44"/>
      <c r="MX165" s="44"/>
      <c r="MY165" s="44"/>
      <c r="MZ165" s="44"/>
      <c r="NA165" s="44"/>
      <c r="NB165" s="44"/>
      <c r="NC165" s="44"/>
      <c r="ND165" s="44"/>
      <c r="NE165" s="44"/>
      <c r="NF165" s="44"/>
      <c r="NG165" s="44"/>
      <c r="NH165" s="44"/>
      <c r="NI165" s="44"/>
      <c r="NJ165" s="44"/>
      <c r="NK165" s="44"/>
      <c r="NL165" s="44"/>
      <c r="NM165" s="44"/>
      <c r="NN165" s="44"/>
      <c r="NO165" s="44"/>
      <c r="NP165" s="44"/>
      <c r="NQ165" s="44"/>
      <c r="NR165" s="44"/>
      <c r="NS165" s="44"/>
      <c r="NT165" s="44"/>
      <c r="NU165" s="44"/>
      <c r="NV165" s="44"/>
      <c r="NW165" s="44"/>
      <c r="NX165" s="44"/>
      <c r="NY165" s="44"/>
      <c r="NZ165" s="44"/>
      <c r="OA165" s="44"/>
      <c r="OB165" s="44"/>
      <c r="OC165" s="44"/>
      <c r="OD165" s="44"/>
      <c r="OE165" s="44"/>
      <c r="OF165" s="44"/>
      <c r="OG165" s="44"/>
      <c r="OH165" s="44"/>
      <c r="OI165" s="44"/>
      <c r="OJ165" s="44"/>
      <c r="OK165" s="44"/>
      <c r="OL165" s="44"/>
      <c r="OM165" s="44"/>
      <c r="ON165" s="44"/>
      <c r="OO165" s="44"/>
      <c r="OP165" s="44"/>
      <c r="OQ165" s="44"/>
      <c r="OR165" s="44"/>
      <c r="OS165" s="44"/>
      <c r="OT165" s="44"/>
      <c r="OU165" s="44"/>
      <c r="OV165" s="44"/>
      <c r="OW165" s="44"/>
      <c r="OX165" s="44"/>
      <c r="OY165" s="44"/>
      <c r="OZ165" s="44"/>
      <c r="PA165" s="44"/>
      <c r="PB165" s="44"/>
      <c r="PC165" s="44"/>
      <c r="PD165" s="44"/>
      <c r="PE165" s="44"/>
      <c r="PF165" s="44"/>
      <c r="PG165" s="44"/>
      <c r="PH165" s="44"/>
      <c r="PI165" s="44"/>
      <c r="PJ165" s="44"/>
      <c r="PK165" s="44"/>
      <c r="PL165" s="44"/>
      <c r="PM165" s="44"/>
      <c r="PN165" s="44"/>
      <c r="PO165" s="44"/>
      <c r="PP165" s="44"/>
      <c r="PQ165" s="44"/>
      <c r="PR165" s="44"/>
      <c r="PS165" s="44"/>
      <c r="PT165" s="44"/>
      <c r="PU165" s="44"/>
      <c r="PV165" s="44"/>
      <c r="PW165" s="44"/>
      <c r="PX165" s="44"/>
      <c r="PY165" s="44"/>
      <c r="PZ165" s="44"/>
      <c r="QA165" s="44"/>
      <c r="QB165" s="44"/>
      <c r="QC165" s="44"/>
      <c r="QD165" s="44"/>
      <c r="QE165" s="44"/>
      <c r="QF165" s="44"/>
      <c r="QG165" s="44"/>
      <c r="QH165" s="44"/>
      <c r="QI165" s="44"/>
      <c r="QJ165" s="44"/>
      <c r="QK165" s="44"/>
      <c r="QL165" s="44"/>
      <c r="QM165" s="44"/>
      <c r="QN165" s="44"/>
      <c r="QO165" s="44"/>
      <c r="QP165" s="44"/>
      <c r="QQ165" s="44"/>
      <c r="QR165" s="44"/>
      <c r="QS165" s="44"/>
      <c r="QT165" s="44"/>
      <c r="QU165" s="44"/>
      <c r="QV165" s="44"/>
      <c r="QW165" s="44"/>
      <c r="QX165" s="44"/>
      <c r="QY165" s="44"/>
      <c r="QZ165" s="44"/>
      <c r="RA165" s="44"/>
      <c r="RB165" s="44"/>
      <c r="RC165" s="44"/>
      <c r="RD165" s="44"/>
      <c r="RE165" s="44"/>
      <c r="RF165" s="44"/>
      <c r="RG165" s="44"/>
      <c r="RH165" s="44"/>
    </row>
    <row r="166" customFormat="false" ht="15.75" hidden="false" customHeight="true" outlineLevel="0" collapsed="false">
      <c r="A166" s="44"/>
      <c r="B166" s="321" t="s">
        <v>280</v>
      </c>
      <c r="C166" s="44"/>
      <c r="D166" s="215" t="n">
        <f aca="false">SUM(H166:AQ166)</f>
        <v>3328</v>
      </c>
      <c r="E166" s="215"/>
      <c r="F166" s="215"/>
      <c r="G166" s="215"/>
      <c r="H166" s="221"/>
      <c r="I166" s="221" t="n">
        <v>0</v>
      </c>
      <c r="J166" s="221" t="n">
        <v>0</v>
      </c>
      <c r="K166" s="221" t="n">
        <v>0</v>
      </c>
      <c r="L166" s="322" t="n">
        <v>104</v>
      </c>
      <c r="M166" s="221" t="n">
        <f aca="false">L166</f>
        <v>104</v>
      </c>
      <c r="N166" s="221" t="n">
        <f aca="false">M166</f>
        <v>104</v>
      </c>
      <c r="O166" s="221" t="n">
        <f aca="false">N166</f>
        <v>104</v>
      </c>
      <c r="P166" s="221" t="n">
        <f aca="false">O166</f>
        <v>104</v>
      </c>
      <c r="Q166" s="221" t="n">
        <f aca="false">P166</f>
        <v>104</v>
      </c>
      <c r="R166" s="221" t="n">
        <f aca="false">Q166</f>
        <v>104</v>
      </c>
      <c r="S166" s="221" t="n">
        <f aca="false">R166</f>
        <v>104</v>
      </c>
      <c r="T166" s="221" t="n">
        <f aca="false">S166</f>
        <v>104</v>
      </c>
      <c r="U166" s="221" t="n">
        <f aca="false">T166</f>
        <v>104</v>
      </c>
      <c r="V166" s="221" t="n">
        <f aca="false">U166</f>
        <v>104</v>
      </c>
      <c r="W166" s="221" t="n">
        <f aca="false">V166</f>
        <v>104</v>
      </c>
      <c r="X166" s="221" t="n">
        <f aca="false">W166</f>
        <v>104</v>
      </c>
      <c r="Y166" s="221" t="n">
        <f aca="false">X166</f>
        <v>104</v>
      </c>
      <c r="Z166" s="221" t="n">
        <f aca="false">Y166</f>
        <v>104</v>
      </c>
      <c r="AA166" s="221" t="n">
        <f aca="false">Z166</f>
        <v>104</v>
      </c>
      <c r="AB166" s="221" t="n">
        <f aca="false">AA166</f>
        <v>104</v>
      </c>
      <c r="AC166" s="221" t="n">
        <f aca="false">AB166</f>
        <v>104</v>
      </c>
      <c r="AD166" s="221" t="n">
        <f aca="false">AC166</f>
        <v>104</v>
      </c>
      <c r="AE166" s="221" t="n">
        <f aca="false">AD166</f>
        <v>104</v>
      </c>
      <c r="AF166" s="221" t="n">
        <f aca="false">AE166</f>
        <v>104</v>
      </c>
      <c r="AG166" s="221" t="n">
        <f aca="false">AF166</f>
        <v>104</v>
      </c>
      <c r="AH166" s="221" t="n">
        <f aca="false">AG166</f>
        <v>104</v>
      </c>
      <c r="AI166" s="221" t="n">
        <f aca="false">AH166</f>
        <v>104</v>
      </c>
      <c r="AJ166" s="221" t="n">
        <f aca="false">AI166</f>
        <v>104</v>
      </c>
      <c r="AK166" s="221" t="n">
        <f aca="false">AJ166</f>
        <v>104</v>
      </c>
      <c r="AL166" s="221" t="n">
        <f aca="false">AK166</f>
        <v>104</v>
      </c>
      <c r="AM166" s="221" t="n">
        <f aca="false">AL166</f>
        <v>104</v>
      </c>
      <c r="AN166" s="221" t="n">
        <f aca="false">AM166</f>
        <v>104</v>
      </c>
      <c r="AO166" s="221" t="n">
        <f aca="false">AN166</f>
        <v>104</v>
      </c>
      <c r="AP166" s="221" t="n">
        <f aca="false">AO166</f>
        <v>104</v>
      </c>
      <c r="AQ166" s="221" t="n">
        <f aca="false">AP166</f>
        <v>104</v>
      </c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44"/>
      <c r="JF166" s="44"/>
      <c r="JG166" s="44"/>
      <c r="JH166" s="44"/>
      <c r="JI166" s="44"/>
      <c r="JJ166" s="44"/>
      <c r="JK166" s="44"/>
      <c r="JL166" s="44"/>
      <c r="JM166" s="44"/>
      <c r="JN166" s="44"/>
      <c r="JO166" s="44"/>
      <c r="JP166" s="44"/>
      <c r="JQ166" s="44"/>
      <c r="JR166" s="44"/>
      <c r="JS166" s="44"/>
      <c r="JT166" s="44"/>
      <c r="JU166" s="44"/>
      <c r="JV166" s="44"/>
      <c r="JW166" s="44"/>
      <c r="JX166" s="44"/>
      <c r="JY166" s="44"/>
      <c r="JZ166" s="44"/>
      <c r="KA166" s="44"/>
      <c r="KB166" s="44"/>
      <c r="KC166" s="44"/>
      <c r="KD166" s="44"/>
      <c r="KE166" s="44"/>
      <c r="KF166" s="44"/>
      <c r="KG166" s="44"/>
      <c r="KH166" s="44"/>
      <c r="KI166" s="44"/>
      <c r="KJ166" s="44"/>
      <c r="KK166" s="44"/>
      <c r="KL166" s="44"/>
      <c r="KM166" s="44"/>
      <c r="KN166" s="44"/>
      <c r="KO166" s="44"/>
      <c r="KP166" s="44"/>
      <c r="KQ166" s="44"/>
      <c r="KR166" s="44"/>
      <c r="KS166" s="44"/>
      <c r="KT166" s="44"/>
      <c r="KU166" s="44"/>
      <c r="KV166" s="44"/>
      <c r="KW166" s="44"/>
      <c r="KX166" s="44"/>
      <c r="KY166" s="44"/>
      <c r="KZ166" s="44"/>
      <c r="LA166" s="44"/>
      <c r="LB166" s="44"/>
      <c r="LC166" s="44"/>
      <c r="LD166" s="44"/>
      <c r="LE166" s="44"/>
      <c r="LF166" s="44"/>
      <c r="LG166" s="44"/>
      <c r="LH166" s="44"/>
      <c r="LI166" s="44"/>
      <c r="LJ166" s="44"/>
      <c r="LK166" s="44"/>
      <c r="LL166" s="44"/>
      <c r="LM166" s="44"/>
      <c r="LN166" s="44"/>
      <c r="LO166" s="44"/>
      <c r="LP166" s="44"/>
      <c r="LQ166" s="44"/>
      <c r="LR166" s="44"/>
      <c r="LS166" s="44"/>
      <c r="LT166" s="44"/>
      <c r="LU166" s="44"/>
      <c r="LV166" s="44"/>
      <c r="LW166" s="44"/>
      <c r="LX166" s="44"/>
      <c r="LY166" s="44"/>
      <c r="LZ166" s="44"/>
      <c r="MA166" s="44"/>
      <c r="MB166" s="44"/>
      <c r="MC166" s="44"/>
      <c r="MD166" s="44"/>
      <c r="ME166" s="44"/>
      <c r="MF166" s="44"/>
      <c r="MG166" s="44"/>
      <c r="MH166" s="44"/>
      <c r="MI166" s="44"/>
      <c r="MJ166" s="44"/>
      <c r="MK166" s="44"/>
      <c r="ML166" s="44"/>
      <c r="MM166" s="44"/>
      <c r="MN166" s="44"/>
      <c r="MO166" s="44"/>
      <c r="MP166" s="44"/>
      <c r="MQ166" s="44"/>
      <c r="MR166" s="44"/>
      <c r="MS166" s="44"/>
      <c r="MT166" s="44"/>
      <c r="MU166" s="44"/>
      <c r="MV166" s="44"/>
      <c r="MW166" s="44"/>
      <c r="MX166" s="44"/>
      <c r="MY166" s="44"/>
      <c r="MZ166" s="44"/>
      <c r="NA166" s="44"/>
      <c r="NB166" s="44"/>
      <c r="NC166" s="44"/>
      <c r="ND166" s="44"/>
      <c r="NE166" s="44"/>
      <c r="NF166" s="44"/>
      <c r="NG166" s="44"/>
      <c r="NH166" s="44"/>
      <c r="NI166" s="44"/>
      <c r="NJ166" s="44"/>
      <c r="NK166" s="44"/>
      <c r="NL166" s="44"/>
      <c r="NM166" s="44"/>
      <c r="NN166" s="44"/>
      <c r="NO166" s="44"/>
      <c r="NP166" s="44"/>
      <c r="NQ166" s="44"/>
      <c r="NR166" s="44"/>
      <c r="NS166" s="44"/>
      <c r="NT166" s="44"/>
      <c r="NU166" s="44"/>
      <c r="NV166" s="44"/>
      <c r="NW166" s="44"/>
      <c r="NX166" s="44"/>
      <c r="NY166" s="44"/>
      <c r="NZ166" s="44"/>
      <c r="OA166" s="44"/>
      <c r="OB166" s="44"/>
      <c r="OC166" s="44"/>
      <c r="OD166" s="44"/>
      <c r="OE166" s="44"/>
      <c r="OF166" s="44"/>
      <c r="OG166" s="44"/>
      <c r="OH166" s="44"/>
      <c r="OI166" s="44"/>
      <c r="OJ166" s="44"/>
      <c r="OK166" s="44"/>
      <c r="OL166" s="44"/>
      <c r="OM166" s="44"/>
      <c r="ON166" s="44"/>
      <c r="OO166" s="44"/>
      <c r="OP166" s="44"/>
      <c r="OQ166" s="44"/>
      <c r="OR166" s="44"/>
      <c r="OS166" s="44"/>
      <c r="OT166" s="44"/>
      <c r="OU166" s="44"/>
      <c r="OV166" s="44"/>
      <c r="OW166" s="44"/>
      <c r="OX166" s="44"/>
      <c r="OY166" s="44"/>
      <c r="OZ166" s="44"/>
      <c r="PA166" s="44"/>
      <c r="PB166" s="44"/>
      <c r="PC166" s="44"/>
      <c r="PD166" s="44"/>
      <c r="PE166" s="44"/>
      <c r="PF166" s="44"/>
      <c r="PG166" s="44"/>
      <c r="PH166" s="44"/>
      <c r="PI166" s="44"/>
      <c r="PJ166" s="44"/>
      <c r="PK166" s="44"/>
      <c r="PL166" s="44"/>
      <c r="PM166" s="44"/>
      <c r="PN166" s="44"/>
      <c r="PO166" s="44"/>
      <c r="PP166" s="44"/>
      <c r="PQ166" s="44"/>
      <c r="PR166" s="44"/>
      <c r="PS166" s="44"/>
      <c r="PT166" s="44"/>
      <c r="PU166" s="44"/>
      <c r="PV166" s="44"/>
      <c r="PW166" s="44"/>
      <c r="PX166" s="44"/>
      <c r="PY166" s="44"/>
      <c r="PZ166" s="44"/>
      <c r="QA166" s="44"/>
      <c r="QB166" s="44"/>
      <c r="QC166" s="44"/>
      <c r="QD166" s="44"/>
      <c r="QE166" s="44"/>
      <c r="QF166" s="44"/>
      <c r="QG166" s="44"/>
      <c r="QH166" s="44"/>
      <c r="QI166" s="44"/>
      <c r="QJ166" s="44"/>
      <c r="QK166" s="44"/>
      <c r="QL166" s="44"/>
      <c r="QM166" s="44"/>
      <c r="QN166" s="44"/>
      <c r="QO166" s="44"/>
      <c r="QP166" s="44"/>
      <c r="QQ166" s="44"/>
      <c r="QR166" s="44"/>
      <c r="QS166" s="44"/>
      <c r="QT166" s="44"/>
      <c r="QU166" s="44"/>
      <c r="QV166" s="44"/>
      <c r="QW166" s="44"/>
      <c r="QX166" s="44"/>
      <c r="QY166" s="44"/>
      <c r="QZ166" s="44"/>
      <c r="RA166" s="44"/>
      <c r="RB166" s="44"/>
      <c r="RC166" s="44"/>
      <c r="RD166" s="44"/>
      <c r="RE166" s="44"/>
      <c r="RF166" s="44"/>
      <c r="RG166" s="44"/>
      <c r="RH166" s="44"/>
    </row>
    <row r="167" customFormat="false" ht="15.75" hidden="false" customHeight="true" outlineLevel="0" collapsed="false">
      <c r="A167" s="44"/>
      <c r="B167" s="323"/>
      <c r="C167" s="324"/>
      <c r="D167" s="325"/>
      <c r="E167" s="325"/>
      <c r="F167" s="325"/>
      <c r="G167" s="325"/>
      <c r="H167" s="326"/>
      <c r="I167" s="326"/>
      <c r="J167" s="326"/>
      <c r="K167" s="326"/>
      <c r="L167" s="334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327"/>
      <c r="BB167" s="324"/>
      <c r="BC167" s="324"/>
      <c r="BD167" s="324"/>
      <c r="BE167" s="324"/>
      <c r="BF167" s="324"/>
      <c r="BG167" s="324"/>
      <c r="BH167" s="324"/>
      <c r="BI167" s="324"/>
      <c r="BJ167" s="324"/>
      <c r="BK167" s="324"/>
      <c r="BL167" s="324"/>
      <c r="BM167" s="324"/>
      <c r="BN167" s="324"/>
      <c r="BO167" s="324"/>
      <c r="BP167" s="324"/>
      <c r="BQ167" s="324"/>
      <c r="BR167" s="324"/>
      <c r="BS167" s="324"/>
      <c r="BT167" s="324"/>
      <c r="BU167" s="324"/>
      <c r="BV167" s="324"/>
      <c r="BW167" s="324"/>
      <c r="BX167" s="324"/>
      <c r="BY167" s="324"/>
      <c r="BZ167" s="324"/>
      <c r="CA167" s="324"/>
      <c r="CB167" s="324"/>
      <c r="CC167" s="324"/>
      <c r="CD167" s="324"/>
      <c r="CE167" s="324"/>
      <c r="CF167" s="324"/>
      <c r="CG167" s="324"/>
      <c r="CH167" s="324"/>
      <c r="CI167" s="324"/>
      <c r="CJ167" s="324"/>
      <c r="CK167" s="324"/>
      <c r="CL167" s="324"/>
      <c r="CM167" s="324"/>
      <c r="CN167" s="324"/>
      <c r="CO167" s="324"/>
      <c r="CP167" s="324"/>
      <c r="CQ167" s="324"/>
      <c r="CR167" s="324"/>
      <c r="CS167" s="324"/>
      <c r="CT167" s="324"/>
      <c r="CU167" s="324"/>
      <c r="CV167" s="324"/>
      <c r="CW167" s="324"/>
      <c r="CX167" s="324"/>
      <c r="CY167" s="324"/>
      <c r="CZ167" s="324"/>
      <c r="DA167" s="324"/>
      <c r="DB167" s="324"/>
      <c r="DC167" s="324"/>
      <c r="DD167" s="324"/>
      <c r="DE167" s="324"/>
      <c r="DF167" s="324"/>
      <c r="DG167" s="324"/>
      <c r="DH167" s="324"/>
      <c r="DI167" s="324"/>
      <c r="DJ167" s="324"/>
      <c r="DK167" s="324"/>
      <c r="DL167" s="324"/>
      <c r="DM167" s="324"/>
      <c r="DN167" s="324"/>
      <c r="DO167" s="324"/>
      <c r="DP167" s="324"/>
      <c r="DQ167" s="324"/>
      <c r="DR167" s="324"/>
      <c r="DS167" s="324"/>
      <c r="DT167" s="324"/>
      <c r="DU167" s="324"/>
      <c r="DV167" s="324"/>
      <c r="DW167" s="324"/>
      <c r="DX167" s="324"/>
      <c r="DY167" s="324"/>
      <c r="DZ167" s="324"/>
      <c r="EA167" s="324"/>
      <c r="EB167" s="324"/>
      <c r="EC167" s="324"/>
      <c r="ED167" s="324"/>
      <c r="EE167" s="324"/>
      <c r="EF167" s="324"/>
      <c r="EG167" s="324"/>
      <c r="EH167" s="324"/>
      <c r="EI167" s="324"/>
      <c r="EJ167" s="324"/>
      <c r="EK167" s="324"/>
      <c r="EL167" s="324"/>
      <c r="EM167" s="324"/>
      <c r="EN167" s="324"/>
      <c r="EO167" s="324"/>
      <c r="EP167" s="324"/>
      <c r="EQ167" s="324"/>
      <c r="ER167" s="324"/>
      <c r="ES167" s="324"/>
      <c r="ET167" s="324"/>
      <c r="EU167" s="324"/>
      <c r="EV167" s="324"/>
      <c r="EW167" s="324"/>
      <c r="EX167" s="324"/>
      <c r="EY167" s="324"/>
      <c r="EZ167" s="324"/>
      <c r="FA167" s="324"/>
      <c r="FB167" s="324"/>
      <c r="FC167" s="324"/>
      <c r="FD167" s="324"/>
      <c r="FE167" s="324"/>
      <c r="FF167" s="324"/>
      <c r="FG167" s="324"/>
      <c r="FH167" s="324"/>
      <c r="FI167" s="324"/>
      <c r="FJ167" s="324"/>
      <c r="FK167" s="324"/>
      <c r="FL167" s="324"/>
      <c r="FM167" s="324"/>
      <c r="FN167" s="324"/>
      <c r="FO167" s="324"/>
      <c r="FP167" s="324"/>
      <c r="FQ167" s="324"/>
      <c r="FR167" s="324"/>
      <c r="FS167" s="324"/>
      <c r="FT167" s="324"/>
      <c r="FU167" s="324"/>
      <c r="FV167" s="324"/>
      <c r="FW167" s="324"/>
      <c r="FX167" s="324"/>
      <c r="FY167" s="324"/>
      <c r="FZ167" s="324"/>
      <c r="GA167" s="324"/>
      <c r="GB167" s="324"/>
      <c r="GC167" s="324"/>
      <c r="GD167" s="324"/>
      <c r="GE167" s="324"/>
      <c r="GF167" s="324"/>
      <c r="GG167" s="324"/>
      <c r="GH167" s="324"/>
      <c r="GI167" s="324"/>
      <c r="GJ167" s="324"/>
      <c r="GK167" s="324"/>
      <c r="GL167" s="324"/>
      <c r="GM167" s="324"/>
      <c r="GN167" s="324"/>
      <c r="GO167" s="324"/>
      <c r="GP167" s="324"/>
      <c r="GQ167" s="324"/>
      <c r="GR167" s="324"/>
      <c r="GS167" s="324"/>
      <c r="GT167" s="324"/>
      <c r="GU167" s="324"/>
      <c r="GV167" s="324"/>
      <c r="GW167" s="324"/>
      <c r="GX167" s="324"/>
      <c r="GY167" s="324"/>
      <c r="GZ167" s="324"/>
      <c r="HA167" s="324"/>
      <c r="HB167" s="324"/>
      <c r="HC167" s="324"/>
      <c r="HD167" s="324"/>
      <c r="HE167" s="324"/>
      <c r="HF167" s="324"/>
      <c r="HG167" s="324"/>
      <c r="HH167" s="324"/>
      <c r="HI167" s="324"/>
      <c r="HJ167" s="324"/>
      <c r="HK167" s="324"/>
      <c r="HL167" s="324"/>
      <c r="HM167" s="324"/>
      <c r="HN167" s="324"/>
      <c r="HO167" s="324"/>
      <c r="HP167" s="324"/>
      <c r="HQ167" s="324"/>
      <c r="HR167" s="324"/>
      <c r="HS167" s="324"/>
      <c r="HT167" s="324"/>
      <c r="HU167" s="324"/>
      <c r="HV167" s="324"/>
      <c r="HW167" s="324"/>
      <c r="HX167" s="324"/>
      <c r="HY167" s="324"/>
      <c r="HZ167" s="324"/>
      <c r="IA167" s="324"/>
      <c r="IB167" s="324"/>
      <c r="IC167" s="324"/>
      <c r="ID167" s="324"/>
      <c r="IE167" s="324"/>
      <c r="IF167" s="324"/>
      <c r="IG167" s="324"/>
      <c r="IH167" s="324"/>
      <c r="II167" s="324"/>
      <c r="IJ167" s="324"/>
      <c r="IK167" s="324"/>
      <c r="IL167" s="324"/>
      <c r="IM167" s="324"/>
      <c r="IN167" s="324"/>
      <c r="IO167" s="324"/>
      <c r="IP167" s="324"/>
      <c r="IQ167" s="324"/>
      <c r="IR167" s="324"/>
      <c r="IS167" s="324"/>
      <c r="IT167" s="324"/>
      <c r="IU167" s="324"/>
      <c r="IV167" s="324"/>
      <c r="IW167" s="324"/>
      <c r="IX167" s="324"/>
      <c r="IY167" s="324"/>
      <c r="IZ167" s="324"/>
      <c r="JA167" s="324"/>
      <c r="JB167" s="324"/>
      <c r="JC167" s="324"/>
      <c r="JD167" s="324"/>
      <c r="JE167" s="324"/>
      <c r="JF167" s="324"/>
      <c r="JG167" s="324"/>
      <c r="JH167" s="324"/>
      <c r="JI167" s="324"/>
      <c r="JJ167" s="324"/>
      <c r="JK167" s="324"/>
      <c r="JL167" s="324"/>
      <c r="JM167" s="324"/>
      <c r="JN167" s="324"/>
      <c r="JO167" s="324"/>
      <c r="JP167" s="324"/>
      <c r="JQ167" s="324"/>
      <c r="JR167" s="324"/>
      <c r="JS167" s="324"/>
      <c r="JT167" s="324"/>
      <c r="JU167" s="324"/>
      <c r="JV167" s="324"/>
      <c r="JW167" s="324"/>
      <c r="JX167" s="324"/>
      <c r="JY167" s="324"/>
      <c r="JZ167" s="324"/>
      <c r="KA167" s="324"/>
      <c r="KB167" s="324"/>
      <c r="KC167" s="324"/>
      <c r="KD167" s="324"/>
      <c r="KE167" s="324"/>
      <c r="KF167" s="324"/>
      <c r="KG167" s="324"/>
      <c r="KH167" s="324"/>
      <c r="KI167" s="324"/>
      <c r="KJ167" s="324"/>
      <c r="KK167" s="324"/>
      <c r="KL167" s="324"/>
      <c r="KM167" s="324"/>
      <c r="KN167" s="324"/>
      <c r="KO167" s="324"/>
      <c r="KP167" s="324"/>
      <c r="KQ167" s="324"/>
      <c r="KR167" s="324"/>
      <c r="KS167" s="324"/>
      <c r="KT167" s="324"/>
      <c r="KU167" s="324"/>
      <c r="KV167" s="324"/>
      <c r="KW167" s="324"/>
      <c r="KX167" s="324"/>
      <c r="KY167" s="324"/>
      <c r="KZ167" s="324"/>
      <c r="LA167" s="324"/>
      <c r="LB167" s="324"/>
      <c r="LC167" s="324"/>
      <c r="LD167" s="324"/>
      <c r="LE167" s="324"/>
      <c r="LF167" s="324"/>
      <c r="LG167" s="324"/>
      <c r="LH167" s="324"/>
      <c r="LI167" s="324"/>
      <c r="LJ167" s="324"/>
      <c r="LK167" s="324"/>
      <c r="LL167" s="324"/>
      <c r="LM167" s="324"/>
      <c r="LN167" s="324"/>
      <c r="LO167" s="324"/>
      <c r="LP167" s="324"/>
      <c r="LQ167" s="324"/>
      <c r="LR167" s="324"/>
      <c r="LS167" s="324"/>
      <c r="LT167" s="324"/>
      <c r="LU167" s="324"/>
      <c r="LV167" s="324"/>
      <c r="LW167" s="324"/>
      <c r="LX167" s="324"/>
      <c r="LY167" s="324"/>
      <c r="LZ167" s="324"/>
      <c r="MA167" s="324"/>
      <c r="MB167" s="324"/>
      <c r="MC167" s="324"/>
      <c r="MD167" s="324"/>
      <c r="ME167" s="324"/>
      <c r="MF167" s="324"/>
      <c r="MG167" s="324"/>
      <c r="MH167" s="324"/>
      <c r="MI167" s="324"/>
      <c r="MJ167" s="324"/>
      <c r="MK167" s="324"/>
      <c r="ML167" s="324"/>
      <c r="MM167" s="324"/>
      <c r="MN167" s="324"/>
      <c r="MO167" s="324"/>
      <c r="MP167" s="324"/>
      <c r="MQ167" s="324"/>
      <c r="MR167" s="324"/>
      <c r="MS167" s="324"/>
      <c r="MT167" s="324"/>
      <c r="MU167" s="324"/>
      <c r="MV167" s="324"/>
      <c r="MW167" s="324"/>
      <c r="MX167" s="324"/>
      <c r="MY167" s="324"/>
      <c r="MZ167" s="324"/>
      <c r="NA167" s="324"/>
      <c r="NB167" s="324"/>
      <c r="NC167" s="324"/>
      <c r="ND167" s="324"/>
      <c r="NE167" s="324"/>
      <c r="NF167" s="324"/>
      <c r="NG167" s="324"/>
      <c r="NH167" s="324"/>
      <c r="NI167" s="324"/>
      <c r="NJ167" s="324"/>
      <c r="NK167" s="324"/>
      <c r="NL167" s="324"/>
      <c r="NM167" s="324"/>
      <c r="NN167" s="324"/>
      <c r="NO167" s="324"/>
      <c r="NP167" s="324"/>
      <c r="NQ167" s="324"/>
      <c r="NR167" s="324"/>
      <c r="NS167" s="324"/>
      <c r="NT167" s="324"/>
      <c r="NU167" s="324"/>
      <c r="NV167" s="324"/>
      <c r="NW167" s="324"/>
      <c r="NX167" s="324"/>
      <c r="NY167" s="324"/>
      <c r="NZ167" s="324"/>
      <c r="OA167" s="324"/>
      <c r="OB167" s="324"/>
      <c r="OC167" s="324"/>
      <c r="OD167" s="324"/>
      <c r="OE167" s="324"/>
      <c r="OF167" s="324"/>
      <c r="OG167" s="324"/>
      <c r="OH167" s="324"/>
      <c r="OI167" s="324"/>
      <c r="OJ167" s="324"/>
      <c r="OK167" s="324"/>
      <c r="OL167" s="324"/>
      <c r="OM167" s="324"/>
      <c r="ON167" s="324"/>
      <c r="OO167" s="324"/>
      <c r="OP167" s="324"/>
      <c r="OQ167" s="324"/>
      <c r="OR167" s="324"/>
      <c r="OS167" s="324"/>
      <c r="OT167" s="324"/>
      <c r="OU167" s="324"/>
      <c r="OV167" s="324"/>
      <c r="OW167" s="324"/>
      <c r="OX167" s="324"/>
      <c r="OY167" s="324"/>
      <c r="OZ167" s="324"/>
      <c r="PA167" s="324"/>
      <c r="PB167" s="324"/>
      <c r="PC167" s="324"/>
      <c r="PD167" s="324"/>
      <c r="PE167" s="324"/>
      <c r="PF167" s="324"/>
      <c r="PG167" s="324"/>
      <c r="PH167" s="324"/>
      <c r="PI167" s="324"/>
      <c r="PJ167" s="324"/>
      <c r="PK167" s="324"/>
      <c r="PL167" s="324"/>
      <c r="PM167" s="324"/>
      <c r="PN167" s="324"/>
      <c r="PO167" s="324"/>
      <c r="PP167" s="324"/>
      <c r="PQ167" s="324"/>
      <c r="PR167" s="324"/>
      <c r="PS167" s="324"/>
      <c r="PT167" s="324"/>
      <c r="PU167" s="324"/>
      <c r="PV167" s="324"/>
      <c r="PW167" s="324"/>
      <c r="PX167" s="324"/>
      <c r="PY167" s="324"/>
      <c r="PZ167" s="324"/>
      <c r="QA167" s="324"/>
      <c r="QB167" s="324"/>
      <c r="QC167" s="324"/>
      <c r="QD167" s="324"/>
      <c r="QE167" s="324"/>
      <c r="QF167" s="324"/>
      <c r="QG167" s="324"/>
      <c r="QH167" s="324"/>
      <c r="QI167" s="324"/>
      <c r="QJ167" s="324"/>
      <c r="QK167" s="324"/>
      <c r="QL167" s="324"/>
      <c r="QM167" s="324"/>
      <c r="QN167" s="324"/>
      <c r="QO167" s="324"/>
      <c r="QP167" s="324"/>
      <c r="QQ167" s="324"/>
      <c r="QR167" s="324"/>
      <c r="QS167" s="324"/>
      <c r="QT167" s="324"/>
      <c r="QU167" s="324"/>
      <c r="QV167" s="324"/>
      <c r="QW167" s="324"/>
      <c r="QX167" s="324"/>
      <c r="QY167" s="324"/>
      <c r="QZ167" s="324"/>
      <c r="RA167" s="324"/>
      <c r="RB167" s="324"/>
      <c r="RC167" s="324"/>
      <c r="RD167" s="324"/>
      <c r="RE167" s="324"/>
      <c r="RF167" s="324"/>
      <c r="RG167" s="324"/>
      <c r="RH167" s="324"/>
    </row>
    <row r="168" customFormat="false" ht="15.75" hidden="false" customHeight="true" outlineLevel="0" collapsed="false">
      <c r="A168" s="324"/>
      <c r="B168" s="320" t="s">
        <v>310</v>
      </c>
      <c r="C168" s="44"/>
      <c r="D168" s="215"/>
      <c r="E168" s="215"/>
      <c r="F168" s="215"/>
      <c r="G168" s="215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44"/>
      <c r="JF168" s="44"/>
      <c r="JG168" s="44"/>
      <c r="JH168" s="44"/>
      <c r="JI168" s="44"/>
      <c r="JJ168" s="44"/>
      <c r="JK168" s="44"/>
      <c r="JL168" s="44"/>
      <c r="JM168" s="44"/>
      <c r="JN168" s="44"/>
      <c r="JO168" s="44"/>
      <c r="JP168" s="44"/>
      <c r="JQ168" s="44"/>
      <c r="JR168" s="44"/>
      <c r="JS168" s="44"/>
      <c r="JT168" s="44"/>
      <c r="JU168" s="44"/>
      <c r="JV168" s="44"/>
      <c r="JW168" s="44"/>
      <c r="JX168" s="44"/>
      <c r="JY168" s="44"/>
      <c r="JZ168" s="44"/>
      <c r="KA168" s="44"/>
      <c r="KB168" s="44"/>
      <c r="KC168" s="44"/>
      <c r="KD168" s="44"/>
      <c r="KE168" s="44"/>
      <c r="KF168" s="44"/>
      <c r="KG168" s="44"/>
      <c r="KH168" s="44"/>
      <c r="KI168" s="44"/>
      <c r="KJ168" s="44"/>
      <c r="KK168" s="44"/>
      <c r="KL168" s="44"/>
      <c r="KM168" s="44"/>
      <c r="KN168" s="44"/>
      <c r="KO168" s="44"/>
      <c r="KP168" s="44"/>
      <c r="KQ168" s="44"/>
      <c r="KR168" s="44"/>
      <c r="KS168" s="44"/>
      <c r="KT168" s="44"/>
      <c r="KU168" s="44"/>
      <c r="KV168" s="44"/>
      <c r="KW168" s="44"/>
      <c r="KX168" s="44"/>
      <c r="KY168" s="44"/>
      <c r="KZ168" s="44"/>
      <c r="LA168" s="44"/>
      <c r="LB168" s="44"/>
      <c r="LC168" s="44"/>
      <c r="LD168" s="44"/>
      <c r="LE168" s="44"/>
      <c r="LF168" s="44"/>
      <c r="LG168" s="44"/>
      <c r="LH168" s="44"/>
      <c r="LI168" s="44"/>
      <c r="LJ168" s="44"/>
      <c r="LK168" s="44"/>
      <c r="LL168" s="44"/>
      <c r="LM168" s="44"/>
      <c r="LN168" s="44"/>
      <c r="LO168" s="44"/>
      <c r="LP168" s="44"/>
      <c r="LQ168" s="44"/>
      <c r="LR168" s="44"/>
      <c r="LS168" s="44"/>
      <c r="LT168" s="44"/>
      <c r="LU168" s="44"/>
      <c r="LV168" s="44"/>
      <c r="LW168" s="44"/>
      <c r="LX168" s="44"/>
      <c r="LY168" s="44"/>
      <c r="LZ168" s="44"/>
      <c r="MA168" s="44"/>
      <c r="MB168" s="44"/>
      <c r="MC168" s="44"/>
      <c r="MD168" s="44"/>
      <c r="ME168" s="44"/>
      <c r="MF168" s="44"/>
      <c r="MG168" s="44"/>
      <c r="MH168" s="44"/>
      <c r="MI168" s="44"/>
      <c r="MJ168" s="44"/>
      <c r="MK168" s="44"/>
      <c r="ML168" s="44"/>
      <c r="MM168" s="44"/>
      <c r="MN168" s="44"/>
      <c r="MO168" s="44"/>
      <c r="MP168" s="44"/>
      <c r="MQ168" s="44"/>
      <c r="MR168" s="44"/>
      <c r="MS168" s="44"/>
      <c r="MT168" s="44"/>
      <c r="MU168" s="44"/>
      <c r="MV168" s="44"/>
      <c r="MW168" s="44"/>
      <c r="MX168" s="44"/>
      <c r="MY168" s="44"/>
      <c r="MZ168" s="44"/>
      <c r="NA168" s="44"/>
      <c r="NB168" s="44"/>
      <c r="NC168" s="44"/>
      <c r="ND168" s="44"/>
      <c r="NE168" s="44"/>
      <c r="NF168" s="44"/>
      <c r="NG168" s="44"/>
      <c r="NH168" s="44"/>
      <c r="NI168" s="44"/>
      <c r="NJ168" s="44"/>
      <c r="NK168" s="44"/>
      <c r="NL168" s="44"/>
      <c r="NM168" s="44"/>
      <c r="NN168" s="44"/>
      <c r="NO168" s="44"/>
      <c r="NP168" s="44"/>
      <c r="NQ168" s="44"/>
      <c r="NR168" s="44"/>
      <c r="NS168" s="44"/>
      <c r="NT168" s="44"/>
      <c r="NU168" s="44"/>
      <c r="NV168" s="44"/>
      <c r="NW168" s="44"/>
      <c r="NX168" s="44"/>
      <c r="NY168" s="44"/>
      <c r="NZ168" s="44"/>
      <c r="OA168" s="44"/>
      <c r="OB168" s="44"/>
      <c r="OC168" s="44"/>
      <c r="OD168" s="44"/>
      <c r="OE168" s="44"/>
      <c r="OF168" s="44"/>
      <c r="OG168" s="44"/>
      <c r="OH168" s="44"/>
      <c r="OI168" s="44"/>
      <c r="OJ168" s="44"/>
      <c r="OK168" s="44"/>
      <c r="OL168" s="44"/>
      <c r="OM168" s="44"/>
      <c r="ON168" s="44"/>
      <c r="OO168" s="44"/>
      <c r="OP168" s="44"/>
      <c r="OQ168" s="44"/>
      <c r="OR168" s="44"/>
      <c r="OS168" s="44"/>
      <c r="OT168" s="44"/>
      <c r="OU168" s="44"/>
      <c r="OV168" s="44"/>
      <c r="OW168" s="44"/>
      <c r="OX168" s="44"/>
      <c r="OY168" s="44"/>
      <c r="OZ168" s="44"/>
      <c r="PA168" s="44"/>
      <c r="PB168" s="44"/>
      <c r="PC168" s="44"/>
      <c r="PD168" s="44"/>
      <c r="PE168" s="44"/>
      <c r="PF168" s="44"/>
      <c r="PG168" s="44"/>
      <c r="PH168" s="44"/>
      <c r="PI168" s="44"/>
      <c r="PJ168" s="44"/>
      <c r="PK168" s="44"/>
      <c r="PL168" s="44"/>
      <c r="PM168" s="44"/>
      <c r="PN168" s="44"/>
      <c r="PO168" s="44"/>
      <c r="PP168" s="44"/>
      <c r="PQ168" s="44"/>
      <c r="PR168" s="44"/>
      <c r="PS168" s="44"/>
      <c r="PT168" s="44"/>
      <c r="PU168" s="44"/>
      <c r="PV168" s="44"/>
      <c r="PW168" s="44"/>
      <c r="PX168" s="44"/>
      <c r="PY168" s="44"/>
      <c r="PZ168" s="44"/>
      <c r="QA168" s="44"/>
      <c r="QB168" s="44"/>
      <c r="QC168" s="44"/>
      <c r="QD168" s="44"/>
      <c r="QE168" s="44"/>
      <c r="QF168" s="44"/>
      <c r="QG168" s="44"/>
      <c r="QH168" s="44"/>
      <c r="QI168" s="44"/>
      <c r="QJ168" s="44"/>
      <c r="QK168" s="44"/>
      <c r="QL168" s="44"/>
      <c r="QM168" s="44"/>
      <c r="QN168" s="44"/>
      <c r="QO168" s="44"/>
      <c r="QP168" s="44"/>
      <c r="QQ168" s="44"/>
      <c r="QR168" s="44"/>
      <c r="QS168" s="44"/>
      <c r="QT168" s="44"/>
      <c r="QU168" s="44"/>
      <c r="QV168" s="44"/>
      <c r="QW168" s="44"/>
      <c r="QX168" s="44"/>
      <c r="QY168" s="44"/>
      <c r="QZ168" s="44"/>
      <c r="RA168" s="44"/>
      <c r="RB168" s="44"/>
      <c r="RC168" s="44"/>
      <c r="RD168" s="44"/>
      <c r="RE168" s="44"/>
      <c r="RF168" s="44"/>
      <c r="RG168" s="44"/>
      <c r="RH168" s="44"/>
    </row>
    <row r="169" customFormat="false" ht="15.75" hidden="false" customHeight="true" outlineLevel="0" collapsed="false">
      <c r="A169" s="44"/>
      <c r="B169" s="321" t="s">
        <v>278</v>
      </c>
      <c r="C169" s="44"/>
      <c r="D169" s="215"/>
      <c r="E169" s="215"/>
      <c r="F169" s="215"/>
      <c r="G169" s="215"/>
      <c r="H169" s="221"/>
      <c r="I169" s="221" t="n">
        <v>0</v>
      </c>
      <c r="J169" s="221" t="n">
        <v>0</v>
      </c>
      <c r="K169" s="221" t="n">
        <v>0</v>
      </c>
      <c r="L169" s="322" t="n">
        <v>100</v>
      </c>
      <c r="M169" s="221" t="n">
        <f aca="false">L169</f>
        <v>100</v>
      </c>
      <c r="N169" s="221" t="n">
        <f aca="false">M169</f>
        <v>100</v>
      </c>
      <c r="O169" s="221" t="n">
        <f aca="false">N169</f>
        <v>100</v>
      </c>
      <c r="P169" s="221" t="n">
        <f aca="false">O169</f>
        <v>100</v>
      </c>
      <c r="Q169" s="221" t="n">
        <f aca="false">P169</f>
        <v>100</v>
      </c>
      <c r="R169" s="221" t="n">
        <f aca="false">Q169</f>
        <v>100</v>
      </c>
      <c r="S169" s="221" t="n">
        <f aca="false">R169</f>
        <v>100</v>
      </c>
      <c r="T169" s="221" t="n">
        <f aca="false">S169</f>
        <v>100</v>
      </c>
      <c r="U169" s="221" t="n">
        <f aca="false">T169</f>
        <v>100</v>
      </c>
      <c r="V169" s="221" t="n">
        <f aca="false">U169</f>
        <v>100</v>
      </c>
      <c r="W169" s="221" t="n">
        <f aca="false">V169</f>
        <v>100</v>
      </c>
      <c r="X169" s="221" t="n">
        <f aca="false">W169</f>
        <v>100</v>
      </c>
      <c r="Y169" s="221" t="n">
        <f aca="false">X169</f>
        <v>100</v>
      </c>
      <c r="Z169" s="221" t="n">
        <f aca="false">Y169</f>
        <v>100</v>
      </c>
      <c r="AA169" s="221" t="n">
        <f aca="false">Z169</f>
        <v>100</v>
      </c>
      <c r="AB169" s="221" t="n">
        <f aca="false">AA169</f>
        <v>100</v>
      </c>
      <c r="AC169" s="221" t="n">
        <f aca="false">AB169</f>
        <v>100</v>
      </c>
      <c r="AD169" s="221" t="n">
        <f aca="false">AC169</f>
        <v>100</v>
      </c>
      <c r="AE169" s="221" t="n">
        <f aca="false">AD169</f>
        <v>100</v>
      </c>
      <c r="AF169" s="221" t="n">
        <f aca="false">AE169</f>
        <v>100</v>
      </c>
      <c r="AG169" s="221" t="n">
        <f aca="false">AF169</f>
        <v>100</v>
      </c>
      <c r="AH169" s="221" t="n">
        <f aca="false">AG169</f>
        <v>100</v>
      </c>
      <c r="AI169" s="221" t="n">
        <f aca="false">AH169</f>
        <v>100</v>
      </c>
      <c r="AJ169" s="221" t="n">
        <f aca="false">AI169</f>
        <v>100</v>
      </c>
      <c r="AK169" s="221" t="n">
        <f aca="false">AJ169</f>
        <v>100</v>
      </c>
      <c r="AL169" s="221" t="n">
        <f aca="false">AK169</f>
        <v>100</v>
      </c>
      <c r="AM169" s="221" t="n">
        <f aca="false">AL169</f>
        <v>100</v>
      </c>
      <c r="AN169" s="221" t="n">
        <f aca="false">AM169</f>
        <v>100</v>
      </c>
      <c r="AO169" s="221" t="n">
        <f aca="false">AN169</f>
        <v>100</v>
      </c>
      <c r="AP169" s="221" t="n">
        <f aca="false">AO169</f>
        <v>100</v>
      </c>
      <c r="AQ169" s="221" t="n">
        <f aca="false">AP169</f>
        <v>100</v>
      </c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  <c r="JT169" s="44"/>
      <c r="JU169" s="44"/>
      <c r="JV169" s="44"/>
      <c r="JW169" s="44"/>
      <c r="JX169" s="44"/>
      <c r="JY169" s="44"/>
      <c r="JZ169" s="44"/>
      <c r="KA169" s="44"/>
      <c r="KB169" s="44"/>
      <c r="KC169" s="44"/>
      <c r="KD169" s="44"/>
      <c r="KE169" s="44"/>
      <c r="KF169" s="44"/>
      <c r="KG169" s="44"/>
      <c r="KH169" s="44"/>
      <c r="KI169" s="44"/>
      <c r="KJ169" s="44"/>
      <c r="KK169" s="44"/>
      <c r="KL169" s="44"/>
      <c r="KM169" s="44"/>
      <c r="KN169" s="44"/>
      <c r="KO169" s="44"/>
      <c r="KP169" s="44"/>
      <c r="KQ169" s="44"/>
      <c r="KR169" s="44"/>
      <c r="KS169" s="44"/>
      <c r="KT169" s="44"/>
      <c r="KU169" s="44"/>
      <c r="KV169" s="44"/>
      <c r="KW169" s="44"/>
      <c r="KX169" s="44"/>
      <c r="KY169" s="44"/>
      <c r="KZ169" s="44"/>
      <c r="LA169" s="44"/>
      <c r="LB169" s="44"/>
      <c r="LC169" s="44"/>
      <c r="LD169" s="44"/>
      <c r="LE169" s="44"/>
      <c r="LF169" s="44"/>
      <c r="LG169" s="44"/>
      <c r="LH169" s="44"/>
      <c r="LI169" s="44"/>
      <c r="LJ169" s="44"/>
      <c r="LK169" s="44"/>
      <c r="LL169" s="44"/>
      <c r="LM169" s="44"/>
      <c r="LN169" s="44"/>
      <c r="LO169" s="44"/>
      <c r="LP169" s="44"/>
      <c r="LQ169" s="44"/>
      <c r="LR169" s="44"/>
      <c r="LS169" s="44"/>
      <c r="LT169" s="44"/>
      <c r="LU169" s="44"/>
      <c r="LV169" s="44"/>
      <c r="LW169" s="44"/>
      <c r="LX169" s="44"/>
      <c r="LY169" s="44"/>
      <c r="LZ169" s="44"/>
      <c r="MA169" s="44"/>
      <c r="MB169" s="44"/>
      <c r="MC169" s="44"/>
      <c r="MD169" s="44"/>
      <c r="ME169" s="44"/>
      <c r="MF169" s="44"/>
      <c r="MG169" s="44"/>
      <c r="MH169" s="44"/>
      <c r="MI169" s="44"/>
      <c r="MJ169" s="44"/>
      <c r="MK169" s="44"/>
      <c r="ML169" s="44"/>
      <c r="MM169" s="44"/>
      <c r="MN169" s="44"/>
      <c r="MO169" s="44"/>
      <c r="MP169" s="44"/>
      <c r="MQ169" s="44"/>
      <c r="MR169" s="44"/>
      <c r="MS169" s="44"/>
      <c r="MT169" s="44"/>
      <c r="MU169" s="44"/>
      <c r="MV169" s="44"/>
      <c r="MW169" s="44"/>
      <c r="MX169" s="44"/>
      <c r="MY169" s="44"/>
      <c r="MZ169" s="44"/>
      <c r="NA169" s="44"/>
      <c r="NB169" s="44"/>
      <c r="NC169" s="44"/>
      <c r="ND169" s="44"/>
      <c r="NE169" s="44"/>
      <c r="NF169" s="44"/>
      <c r="NG169" s="44"/>
      <c r="NH169" s="44"/>
      <c r="NI169" s="44"/>
      <c r="NJ169" s="44"/>
      <c r="NK169" s="44"/>
      <c r="NL169" s="44"/>
      <c r="NM169" s="44"/>
      <c r="NN169" s="44"/>
      <c r="NO169" s="44"/>
      <c r="NP169" s="44"/>
      <c r="NQ169" s="44"/>
      <c r="NR169" s="44"/>
      <c r="NS169" s="44"/>
      <c r="NT169" s="44"/>
      <c r="NU169" s="44"/>
      <c r="NV169" s="44"/>
      <c r="NW169" s="44"/>
      <c r="NX169" s="44"/>
      <c r="NY169" s="44"/>
      <c r="NZ169" s="44"/>
      <c r="OA169" s="44"/>
      <c r="OB169" s="44"/>
      <c r="OC169" s="44"/>
      <c r="OD169" s="44"/>
      <c r="OE169" s="44"/>
      <c r="OF169" s="44"/>
      <c r="OG169" s="44"/>
      <c r="OH169" s="44"/>
      <c r="OI169" s="44"/>
      <c r="OJ169" s="44"/>
      <c r="OK169" s="44"/>
      <c r="OL169" s="44"/>
      <c r="OM169" s="44"/>
      <c r="ON169" s="44"/>
      <c r="OO169" s="44"/>
      <c r="OP169" s="44"/>
      <c r="OQ169" s="44"/>
      <c r="OR169" s="44"/>
      <c r="OS169" s="44"/>
      <c r="OT169" s="44"/>
      <c r="OU169" s="44"/>
      <c r="OV169" s="44"/>
      <c r="OW169" s="44"/>
      <c r="OX169" s="44"/>
      <c r="OY169" s="44"/>
      <c r="OZ169" s="44"/>
      <c r="PA169" s="44"/>
      <c r="PB169" s="44"/>
      <c r="PC169" s="44"/>
      <c r="PD169" s="44"/>
      <c r="PE169" s="44"/>
      <c r="PF169" s="44"/>
      <c r="PG169" s="44"/>
      <c r="PH169" s="44"/>
      <c r="PI169" s="44"/>
      <c r="PJ169" s="44"/>
      <c r="PK169" s="44"/>
      <c r="PL169" s="44"/>
      <c r="PM169" s="44"/>
      <c r="PN169" s="44"/>
      <c r="PO169" s="44"/>
      <c r="PP169" s="44"/>
      <c r="PQ169" s="44"/>
      <c r="PR169" s="44"/>
      <c r="PS169" s="44"/>
      <c r="PT169" s="44"/>
      <c r="PU169" s="44"/>
      <c r="PV169" s="44"/>
      <c r="PW169" s="44"/>
      <c r="PX169" s="44"/>
      <c r="PY169" s="44"/>
      <c r="PZ169" s="44"/>
      <c r="QA169" s="44"/>
      <c r="QB169" s="44"/>
      <c r="QC169" s="44"/>
      <c r="QD169" s="44"/>
      <c r="QE169" s="44"/>
      <c r="QF169" s="44"/>
      <c r="QG169" s="44"/>
      <c r="QH169" s="44"/>
      <c r="QI169" s="44"/>
      <c r="QJ169" s="44"/>
      <c r="QK169" s="44"/>
      <c r="QL169" s="44"/>
      <c r="QM169" s="44"/>
      <c r="QN169" s="44"/>
      <c r="QO169" s="44"/>
      <c r="QP169" s="44"/>
      <c r="QQ169" s="44"/>
      <c r="QR169" s="44"/>
      <c r="QS169" s="44"/>
      <c r="QT169" s="44"/>
      <c r="QU169" s="44"/>
      <c r="QV169" s="44"/>
      <c r="QW169" s="44"/>
      <c r="QX169" s="44"/>
      <c r="QY169" s="44"/>
      <c r="QZ169" s="44"/>
      <c r="RA169" s="44"/>
      <c r="RB169" s="44"/>
      <c r="RC169" s="44"/>
      <c r="RD169" s="44"/>
      <c r="RE169" s="44"/>
      <c r="RF169" s="44"/>
      <c r="RG169" s="44"/>
      <c r="RH169" s="44"/>
    </row>
    <row r="170" customFormat="false" ht="15.75" hidden="false" customHeight="true" outlineLevel="0" collapsed="false">
      <c r="A170" s="44"/>
      <c r="B170" s="321" t="s">
        <v>279</v>
      </c>
      <c r="C170" s="44"/>
      <c r="D170" s="215" t="n">
        <f aca="false">SUM(H170:AQ170)</f>
        <v>6010675.2</v>
      </c>
      <c r="E170" s="215"/>
      <c r="F170" s="215"/>
      <c r="G170" s="215"/>
      <c r="H170" s="64" t="n">
        <f aca="false">+H171*H169</f>
        <v>0</v>
      </c>
      <c r="I170" s="64" t="n">
        <f aca="false">+I171*I169</f>
        <v>0</v>
      </c>
      <c r="J170" s="64" t="n">
        <f aca="false">+J171*J169</f>
        <v>0</v>
      </c>
      <c r="K170" s="64" t="n">
        <f aca="false">+K171*K169</f>
        <v>0</v>
      </c>
      <c r="L170" s="64" t="n">
        <f aca="false">+L171*L169</f>
        <v>187833.6</v>
      </c>
      <c r="M170" s="64" t="n">
        <f aca="false">+M171*M169</f>
        <v>187833.6</v>
      </c>
      <c r="N170" s="64" t="n">
        <f aca="false">+N171*N169</f>
        <v>187833.6</v>
      </c>
      <c r="O170" s="64" t="n">
        <f aca="false">+O171*O169</f>
        <v>187833.6</v>
      </c>
      <c r="P170" s="64" t="n">
        <f aca="false">+P171*P169</f>
        <v>187833.6</v>
      </c>
      <c r="Q170" s="64" t="n">
        <f aca="false">+Q171*Q169</f>
        <v>187833.6</v>
      </c>
      <c r="R170" s="64" t="n">
        <f aca="false">+R171*R169</f>
        <v>187833.6</v>
      </c>
      <c r="S170" s="64" t="n">
        <f aca="false">+S171*S169</f>
        <v>187833.6</v>
      </c>
      <c r="T170" s="64" t="n">
        <f aca="false">+T171*T169</f>
        <v>187833.6</v>
      </c>
      <c r="U170" s="64" t="n">
        <f aca="false">+U171*U169</f>
        <v>187833.6</v>
      </c>
      <c r="V170" s="64" t="n">
        <f aca="false">+V171*V169</f>
        <v>187833.6</v>
      </c>
      <c r="W170" s="64" t="n">
        <f aca="false">+W171*W169</f>
        <v>187833.6</v>
      </c>
      <c r="X170" s="64" t="n">
        <f aca="false">+X171*X169</f>
        <v>187833.6</v>
      </c>
      <c r="Y170" s="64" t="n">
        <f aca="false">+Y171*Y169</f>
        <v>187833.6</v>
      </c>
      <c r="Z170" s="64" t="n">
        <f aca="false">+Z171*Z169</f>
        <v>187833.6</v>
      </c>
      <c r="AA170" s="64" t="n">
        <f aca="false">+AA171*AA169</f>
        <v>187833.6</v>
      </c>
      <c r="AB170" s="64" t="n">
        <f aca="false">+AB171*AB169</f>
        <v>187833.6</v>
      </c>
      <c r="AC170" s="64" t="n">
        <f aca="false">+AC171*AC169</f>
        <v>187833.6</v>
      </c>
      <c r="AD170" s="64" t="n">
        <f aca="false">+AD171*AD169</f>
        <v>187833.6</v>
      </c>
      <c r="AE170" s="64" t="n">
        <f aca="false">+AE171*AE169</f>
        <v>187833.6</v>
      </c>
      <c r="AF170" s="64" t="n">
        <f aca="false">+AF171*AF169</f>
        <v>187833.6</v>
      </c>
      <c r="AG170" s="64" t="n">
        <f aca="false">+AG171*AG169</f>
        <v>187833.6</v>
      </c>
      <c r="AH170" s="64" t="n">
        <f aca="false">+AH171*AH169</f>
        <v>187833.6</v>
      </c>
      <c r="AI170" s="64" t="n">
        <f aca="false">+AI171*AI169</f>
        <v>187833.6</v>
      </c>
      <c r="AJ170" s="64" t="n">
        <f aca="false">+AJ171*AJ169</f>
        <v>187833.6</v>
      </c>
      <c r="AK170" s="64" t="n">
        <f aca="false">+AK171*AK169</f>
        <v>187833.6</v>
      </c>
      <c r="AL170" s="64" t="n">
        <f aca="false">+AL171*AL169</f>
        <v>187833.6</v>
      </c>
      <c r="AM170" s="64" t="n">
        <f aca="false">+AM171*AM169</f>
        <v>187833.6</v>
      </c>
      <c r="AN170" s="64" t="n">
        <f aca="false">+AN171*AN169</f>
        <v>187833.6</v>
      </c>
      <c r="AO170" s="64" t="n">
        <f aca="false">+AO171*AO169</f>
        <v>187833.6</v>
      </c>
      <c r="AP170" s="64" t="n">
        <f aca="false">+AP171*AP169</f>
        <v>187833.6</v>
      </c>
      <c r="AQ170" s="64" t="n">
        <f aca="false">+AQ171*AQ169</f>
        <v>187833.6</v>
      </c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  <c r="JT170" s="44"/>
      <c r="JU170" s="44"/>
      <c r="JV170" s="44"/>
      <c r="JW170" s="44"/>
      <c r="JX170" s="44"/>
      <c r="JY170" s="44"/>
      <c r="JZ170" s="44"/>
      <c r="KA170" s="44"/>
      <c r="KB170" s="44"/>
      <c r="KC170" s="44"/>
      <c r="KD170" s="44"/>
      <c r="KE170" s="44"/>
      <c r="KF170" s="44"/>
      <c r="KG170" s="44"/>
      <c r="KH170" s="44"/>
      <c r="KI170" s="44"/>
      <c r="KJ170" s="44"/>
      <c r="KK170" s="44"/>
      <c r="KL170" s="44"/>
      <c r="KM170" s="44"/>
      <c r="KN170" s="44"/>
      <c r="KO170" s="44"/>
      <c r="KP170" s="44"/>
      <c r="KQ170" s="44"/>
      <c r="KR170" s="44"/>
      <c r="KS170" s="44"/>
      <c r="KT170" s="44"/>
      <c r="KU170" s="44"/>
      <c r="KV170" s="44"/>
      <c r="KW170" s="44"/>
      <c r="KX170" s="44"/>
      <c r="KY170" s="44"/>
      <c r="KZ170" s="44"/>
      <c r="LA170" s="44"/>
      <c r="LB170" s="44"/>
      <c r="LC170" s="44"/>
      <c r="LD170" s="44"/>
      <c r="LE170" s="44"/>
      <c r="LF170" s="44"/>
      <c r="LG170" s="44"/>
      <c r="LH170" s="44"/>
      <c r="LI170" s="44"/>
      <c r="LJ170" s="44"/>
      <c r="LK170" s="44"/>
      <c r="LL170" s="44"/>
      <c r="LM170" s="44"/>
      <c r="LN170" s="44"/>
      <c r="LO170" s="44"/>
      <c r="LP170" s="44"/>
      <c r="LQ170" s="44"/>
      <c r="LR170" s="44"/>
      <c r="LS170" s="44"/>
      <c r="LT170" s="44"/>
      <c r="LU170" s="44"/>
      <c r="LV170" s="44"/>
      <c r="LW170" s="44"/>
      <c r="LX170" s="44"/>
      <c r="LY170" s="44"/>
      <c r="LZ170" s="44"/>
      <c r="MA170" s="44"/>
      <c r="MB170" s="44"/>
      <c r="MC170" s="44"/>
      <c r="MD170" s="44"/>
      <c r="ME170" s="44"/>
      <c r="MF170" s="44"/>
      <c r="MG170" s="44"/>
      <c r="MH170" s="44"/>
      <c r="MI170" s="44"/>
      <c r="MJ170" s="44"/>
      <c r="MK170" s="44"/>
      <c r="ML170" s="44"/>
      <c r="MM170" s="44"/>
      <c r="MN170" s="44"/>
      <c r="MO170" s="44"/>
      <c r="MP170" s="44"/>
      <c r="MQ170" s="44"/>
      <c r="MR170" s="44"/>
      <c r="MS170" s="44"/>
      <c r="MT170" s="44"/>
      <c r="MU170" s="44"/>
      <c r="MV170" s="44"/>
      <c r="MW170" s="44"/>
      <c r="MX170" s="44"/>
      <c r="MY170" s="44"/>
      <c r="MZ170" s="44"/>
      <c r="NA170" s="44"/>
      <c r="NB170" s="44"/>
      <c r="NC170" s="44"/>
      <c r="ND170" s="44"/>
      <c r="NE170" s="44"/>
      <c r="NF170" s="44"/>
      <c r="NG170" s="44"/>
      <c r="NH170" s="44"/>
      <c r="NI170" s="44"/>
      <c r="NJ170" s="44"/>
      <c r="NK170" s="44"/>
      <c r="NL170" s="44"/>
      <c r="NM170" s="44"/>
      <c r="NN170" s="44"/>
      <c r="NO170" s="44"/>
      <c r="NP170" s="44"/>
      <c r="NQ170" s="44"/>
      <c r="NR170" s="44"/>
      <c r="NS170" s="44"/>
      <c r="NT170" s="44"/>
      <c r="NU170" s="44"/>
      <c r="NV170" s="44"/>
      <c r="NW170" s="44"/>
      <c r="NX170" s="44"/>
      <c r="NY170" s="44"/>
      <c r="NZ170" s="44"/>
      <c r="OA170" s="44"/>
      <c r="OB170" s="44"/>
      <c r="OC170" s="44"/>
      <c r="OD170" s="44"/>
      <c r="OE170" s="44"/>
      <c r="OF170" s="44"/>
      <c r="OG170" s="44"/>
      <c r="OH170" s="44"/>
      <c r="OI170" s="44"/>
      <c r="OJ170" s="44"/>
      <c r="OK170" s="44"/>
      <c r="OL170" s="44"/>
      <c r="OM170" s="44"/>
      <c r="ON170" s="44"/>
      <c r="OO170" s="44"/>
      <c r="OP170" s="44"/>
      <c r="OQ170" s="44"/>
      <c r="OR170" s="44"/>
      <c r="OS170" s="44"/>
      <c r="OT170" s="44"/>
      <c r="OU170" s="44"/>
      <c r="OV170" s="44"/>
      <c r="OW170" s="44"/>
      <c r="OX170" s="44"/>
      <c r="OY170" s="44"/>
      <c r="OZ170" s="44"/>
      <c r="PA170" s="44"/>
      <c r="PB170" s="44"/>
      <c r="PC170" s="44"/>
      <c r="PD170" s="44"/>
      <c r="PE170" s="44"/>
      <c r="PF170" s="44"/>
      <c r="PG170" s="44"/>
      <c r="PH170" s="44"/>
      <c r="PI170" s="44"/>
      <c r="PJ170" s="44"/>
      <c r="PK170" s="44"/>
      <c r="PL170" s="44"/>
      <c r="PM170" s="44"/>
      <c r="PN170" s="44"/>
      <c r="PO170" s="44"/>
      <c r="PP170" s="44"/>
      <c r="PQ170" s="44"/>
      <c r="PR170" s="44"/>
      <c r="PS170" s="44"/>
      <c r="PT170" s="44"/>
      <c r="PU170" s="44"/>
      <c r="PV170" s="44"/>
      <c r="PW170" s="44"/>
      <c r="PX170" s="44"/>
      <c r="PY170" s="44"/>
      <c r="PZ170" s="44"/>
      <c r="QA170" s="44"/>
      <c r="QB170" s="44"/>
      <c r="QC170" s="44"/>
      <c r="QD170" s="44"/>
      <c r="QE170" s="44"/>
      <c r="QF170" s="44"/>
      <c r="QG170" s="44"/>
      <c r="QH170" s="44"/>
      <c r="QI170" s="44"/>
      <c r="QJ170" s="44"/>
      <c r="QK170" s="44"/>
      <c r="QL170" s="44"/>
      <c r="QM170" s="44"/>
      <c r="QN170" s="44"/>
      <c r="QO170" s="44"/>
      <c r="QP170" s="44"/>
      <c r="QQ170" s="44"/>
      <c r="QR170" s="44"/>
      <c r="QS170" s="44"/>
      <c r="QT170" s="44"/>
      <c r="QU170" s="44"/>
      <c r="QV170" s="44"/>
      <c r="QW170" s="44"/>
      <c r="QX170" s="44"/>
      <c r="QY170" s="44"/>
      <c r="QZ170" s="44"/>
      <c r="RA170" s="44"/>
      <c r="RB170" s="44"/>
      <c r="RC170" s="44"/>
      <c r="RD170" s="44"/>
      <c r="RE170" s="44"/>
      <c r="RF170" s="44"/>
      <c r="RG170" s="44"/>
      <c r="RH170" s="44"/>
    </row>
    <row r="171" customFormat="false" ht="15.75" hidden="false" customHeight="true" outlineLevel="0" collapsed="false">
      <c r="A171" s="44"/>
      <c r="B171" s="321" t="s">
        <v>280</v>
      </c>
      <c r="C171" s="44"/>
      <c r="D171" s="215" t="n">
        <f aca="false">SUM(H171:AQ171)</f>
        <v>60106.752</v>
      </c>
      <c r="E171" s="215"/>
      <c r="F171" s="215"/>
      <c r="G171" s="215"/>
      <c r="H171" s="221"/>
      <c r="I171" s="221" t="n">
        <v>0</v>
      </c>
      <c r="J171" s="221" t="n">
        <v>0</v>
      </c>
      <c r="K171" s="221" t="n">
        <v>0</v>
      </c>
      <c r="L171" s="322" t="n">
        <f aca="false">18*4.348*12*2</f>
        <v>1878.336</v>
      </c>
      <c r="M171" s="221" t="n">
        <f aca="false">L171</f>
        <v>1878.336</v>
      </c>
      <c r="N171" s="221" t="n">
        <f aca="false">M171</f>
        <v>1878.336</v>
      </c>
      <c r="O171" s="221" t="n">
        <f aca="false">N171</f>
        <v>1878.336</v>
      </c>
      <c r="P171" s="221" t="n">
        <f aca="false">O171</f>
        <v>1878.336</v>
      </c>
      <c r="Q171" s="221" t="n">
        <f aca="false">P171</f>
        <v>1878.336</v>
      </c>
      <c r="R171" s="221" t="n">
        <f aca="false">Q171</f>
        <v>1878.336</v>
      </c>
      <c r="S171" s="221" t="n">
        <f aca="false">R171</f>
        <v>1878.336</v>
      </c>
      <c r="T171" s="221" t="n">
        <f aca="false">S171</f>
        <v>1878.336</v>
      </c>
      <c r="U171" s="221" t="n">
        <f aca="false">T171</f>
        <v>1878.336</v>
      </c>
      <c r="V171" s="221" t="n">
        <f aca="false">U171</f>
        <v>1878.336</v>
      </c>
      <c r="W171" s="221" t="n">
        <f aca="false">V171</f>
        <v>1878.336</v>
      </c>
      <c r="X171" s="221" t="n">
        <f aca="false">W171</f>
        <v>1878.336</v>
      </c>
      <c r="Y171" s="221" t="n">
        <f aca="false">X171</f>
        <v>1878.336</v>
      </c>
      <c r="Z171" s="221" t="n">
        <f aca="false">Y171</f>
        <v>1878.336</v>
      </c>
      <c r="AA171" s="221" t="n">
        <f aca="false">Z171</f>
        <v>1878.336</v>
      </c>
      <c r="AB171" s="221" t="n">
        <f aca="false">AA171</f>
        <v>1878.336</v>
      </c>
      <c r="AC171" s="221" t="n">
        <f aca="false">AB171</f>
        <v>1878.336</v>
      </c>
      <c r="AD171" s="221" t="n">
        <f aca="false">AC171</f>
        <v>1878.336</v>
      </c>
      <c r="AE171" s="221" t="n">
        <f aca="false">AD171</f>
        <v>1878.336</v>
      </c>
      <c r="AF171" s="221" t="n">
        <f aca="false">AE171</f>
        <v>1878.336</v>
      </c>
      <c r="AG171" s="221" t="n">
        <f aca="false">AF171</f>
        <v>1878.336</v>
      </c>
      <c r="AH171" s="221" t="n">
        <f aca="false">AG171</f>
        <v>1878.336</v>
      </c>
      <c r="AI171" s="221" t="n">
        <f aca="false">AH171</f>
        <v>1878.336</v>
      </c>
      <c r="AJ171" s="221" t="n">
        <f aca="false">AI171</f>
        <v>1878.336</v>
      </c>
      <c r="AK171" s="221" t="n">
        <f aca="false">AJ171</f>
        <v>1878.336</v>
      </c>
      <c r="AL171" s="221" t="n">
        <f aca="false">AK171</f>
        <v>1878.336</v>
      </c>
      <c r="AM171" s="221" t="n">
        <f aca="false">AL171</f>
        <v>1878.336</v>
      </c>
      <c r="AN171" s="221" t="n">
        <f aca="false">AM171</f>
        <v>1878.336</v>
      </c>
      <c r="AO171" s="221" t="n">
        <f aca="false">AN171</f>
        <v>1878.336</v>
      </c>
      <c r="AP171" s="221" t="n">
        <f aca="false">AO171</f>
        <v>1878.336</v>
      </c>
      <c r="AQ171" s="221" t="n">
        <f aca="false">AP171</f>
        <v>1878.336</v>
      </c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44"/>
      <c r="JF171" s="44"/>
      <c r="JG171" s="44"/>
      <c r="JH171" s="44"/>
      <c r="JI171" s="44"/>
      <c r="JJ171" s="44"/>
      <c r="JK171" s="44"/>
      <c r="JL171" s="44"/>
      <c r="JM171" s="44"/>
      <c r="JN171" s="44"/>
      <c r="JO171" s="44"/>
      <c r="JP171" s="44"/>
      <c r="JQ171" s="44"/>
      <c r="JR171" s="44"/>
      <c r="JS171" s="44"/>
      <c r="JT171" s="44"/>
      <c r="JU171" s="44"/>
      <c r="JV171" s="44"/>
      <c r="JW171" s="44"/>
      <c r="JX171" s="44"/>
      <c r="JY171" s="44"/>
      <c r="JZ171" s="44"/>
      <c r="KA171" s="44"/>
      <c r="KB171" s="44"/>
      <c r="KC171" s="44"/>
      <c r="KD171" s="44"/>
      <c r="KE171" s="44"/>
      <c r="KF171" s="44"/>
      <c r="KG171" s="44"/>
      <c r="KH171" s="44"/>
      <c r="KI171" s="44"/>
      <c r="KJ171" s="44"/>
      <c r="KK171" s="44"/>
      <c r="KL171" s="44"/>
      <c r="KM171" s="44"/>
      <c r="KN171" s="44"/>
      <c r="KO171" s="44"/>
      <c r="KP171" s="44"/>
      <c r="KQ171" s="44"/>
      <c r="KR171" s="44"/>
      <c r="KS171" s="44"/>
      <c r="KT171" s="44"/>
      <c r="KU171" s="44"/>
      <c r="KV171" s="44"/>
      <c r="KW171" s="44"/>
      <c r="KX171" s="44"/>
      <c r="KY171" s="44"/>
      <c r="KZ171" s="44"/>
      <c r="LA171" s="44"/>
      <c r="LB171" s="44"/>
      <c r="LC171" s="44"/>
      <c r="LD171" s="44"/>
      <c r="LE171" s="44"/>
      <c r="LF171" s="44"/>
      <c r="LG171" s="44"/>
      <c r="LH171" s="44"/>
      <c r="LI171" s="44"/>
      <c r="LJ171" s="44"/>
      <c r="LK171" s="44"/>
      <c r="LL171" s="44"/>
      <c r="LM171" s="44"/>
      <c r="LN171" s="44"/>
      <c r="LO171" s="44"/>
      <c r="LP171" s="44"/>
      <c r="LQ171" s="44"/>
      <c r="LR171" s="44"/>
      <c r="LS171" s="44"/>
      <c r="LT171" s="44"/>
      <c r="LU171" s="44"/>
      <c r="LV171" s="44"/>
      <c r="LW171" s="44"/>
      <c r="LX171" s="44"/>
      <c r="LY171" s="44"/>
      <c r="LZ171" s="44"/>
      <c r="MA171" s="44"/>
      <c r="MB171" s="44"/>
      <c r="MC171" s="44"/>
      <c r="MD171" s="44"/>
      <c r="ME171" s="44"/>
      <c r="MF171" s="44"/>
      <c r="MG171" s="44"/>
      <c r="MH171" s="44"/>
      <c r="MI171" s="44"/>
      <c r="MJ171" s="44"/>
      <c r="MK171" s="44"/>
      <c r="ML171" s="44"/>
      <c r="MM171" s="44"/>
      <c r="MN171" s="44"/>
      <c r="MO171" s="44"/>
      <c r="MP171" s="44"/>
      <c r="MQ171" s="44"/>
      <c r="MR171" s="44"/>
      <c r="MS171" s="44"/>
      <c r="MT171" s="44"/>
      <c r="MU171" s="44"/>
      <c r="MV171" s="44"/>
      <c r="MW171" s="44"/>
      <c r="MX171" s="44"/>
      <c r="MY171" s="44"/>
      <c r="MZ171" s="44"/>
      <c r="NA171" s="44"/>
      <c r="NB171" s="44"/>
      <c r="NC171" s="44"/>
      <c r="ND171" s="44"/>
      <c r="NE171" s="44"/>
      <c r="NF171" s="44"/>
      <c r="NG171" s="44"/>
      <c r="NH171" s="44"/>
      <c r="NI171" s="44"/>
      <c r="NJ171" s="44"/>
      <c r="NK171" s="44"/>
      <c r="NL171" s="44"/>
      <c r="NM171" s="44"/>
      <c r="NN171" s="44"/>
      <c r="NO171" s="44"/>
      <c r="NP171" s="44"/>
      <c r="NQ171" s="44"/>
      <c r="NR171" s="44"/>
      <c r="NS171" s="44"/>
      <c r="NT171" s="44"/>
      <c r="NU171" s="44"/>
      <c r="NV171" s="44"/>
      <c r="NW171" s="44"/>
      <c r="NX171" s="44"/>
      <c r="NY171" s="44"/>
      <c r="NZ171" s="44"/>
      <c r="OA171" s="44"/>
      <c r="OB171" s="44"/>
      <c r="OC171" s="44"/>
      <c r="OD171" s="44"/>
      <c r="OE171" s="44"/>
      <c r="OF171" s="44"/>
      <c r="OG171" s="44"/>
      <c r="OH171" s="44"/>
      <c r="OI171" s="44"/>
      <c r="OJ171" s="44"/>
      <c r="OK171" s="44"/>
      <c r="OL171" s="44"/>
      <c r="OM171" s="44"/>
      <c r="ON171" s="44"/>
      <c r="OO171" s="44"/>
      <c r="OP171" s="44"/>
      <c r="OQ171" s="44"/>
      <c r="OR171" s="44"/>
      <c r="OS171" s="44"/>
      <c r="OT171" s="44"/>
      <c r="OU171" s="44"/>
      <c r="OV171" s="44"/>
      <c r="OW171" s="44"/>
      <c r="OX171" s="44"/>
      <c r="OY171" s="44"/>
      <c r="OZ171" s="44"/>
      <c r="PA171" s="44"/>
      <c r="PB171" s="44"/>
      <c r="PC171" s="44"/>
      <c r="PD171" s="44"/>
      <c r="PE171" s="44"/>
      <c r="PF171" s="44"/>
      <c r="PG171" s="44"/>
      <c r="PH171" s="44"/>
      <c r="PI171" s="44"/>
      <c r="PJ171" s="44"/>
      <c r="PK171" s="44"/>
      <c r="PL171" s="44"/>
      <c r="PM171" s="44"/>
      <c r="PN171" s="44"/>
      <c r="PO171" s="44"/>
      <c r="PP171" s="44"/>
      <c r="PQ171" s="44"/>
      <c r="PR171" s="44"/>
      <c r="PS171" s="44"/>
      <c r="PT171" s="44"/>
      <c r="PU171" s="44"/>
      <c r="PV171" s="44"/>
      <c r="PW171" s="44"/>
      <c r="PX171" s="44"/>
      <c r="PY171" s="44"/>
      <c r="PZ171" s="44"/>
      <c r="QA171" s="44"/>
      <c r="QB171" s="44"/>
      <c r="QC171" s="44"/>
      <c r="QD171" s="44"/>
      <c r="QE171" s="44"/>
      <c r="QF171" s="44"/>
      <c r="QG171" s="44"/>
      <c r="QH171" s="44"/>
      <c r="QI171" s="44"/>
      <c r="QJ171" s="44"/>
      <c r="QK171" s="44"/>
      <c r="QL171" s="44"/>
      <c r="QM171" s="44"/>
      <c r="QN171" s="44"/>
      <c r="QO171" s="44"/>
      <c r="QP171" s="44"/>
      <c r="QQ171" s="44"/>
      <c r="QR171" s="44"/>
      <c r="QS171" s="44"/>
      <c r="QT171" s="44"/>
      <c r="QU171" s="44"/>
      <c r="QV171" s="44"/>
      <c r="QW171" s="44"/>
      <c r="QX171" s="44"/>
      <c r="QY171" s="44"/>
      <c r="QZ171" s="44"/>
      <c r="RA171" s="44"/>
      <c r="RB171" s="44"/>
      <c r="RC171" s="44"/>
      <c r="RD171" s="44"/>
      <c r="RE171" s="44"/>
      <c r="RF171" s="44"/>
      <c r="RG171" s="44"/>
      <c r="RH171" s="44"/>
    </row>
    <row r="172" customFormat="false" ht="15.75" hidden="false" customHeight="true" outlineLevel="0" collapsed="false">
      <c r="A172" s="44"/>
      <c r="B172" s="321"/>
      <c r="C172" s="44"/>
      <c r="D172" s="215"/>
      <c r="E172" s="215"/>
      <c r="F172" s="215"/>
      <c r="G172" s="215"/>
      <c r="H172" s="64"/>
      <c r="I172" s="64"/>
      <c r="J172" s="64"/>
      <c r="K172" s="326"/>
      <c r="L172" s="335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4"/>
      <c r="JO172" s="44"/>
      <c r="JP172" s="44"/>
      <c r="JQ172" s="44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4"/>
      <c r="KC172" s="44"/>
      <c r="KD172" s="44"/>
      <c r="KE172" s="44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4"/>
      <c r="KQ172" s="44"/>
      <c r="KR172" s="44"/>
      <c r="KS172" s="44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4"/>
      <c r="LE172" s="44"/>
      <c r="LF172" s="44"/>
      <c r="LG172" s="44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4"/>
      <c r="LS172" s="44"/>
      <c r="LT172" s="44"/>
      <c r="LU172" s="44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4"/>
      <c r="MG172" s="44"/>
      <c r="MH172" s="44"/>
      <c r="MI172" s="44"/>
      <c r="MJ172" s="44"/>
      <c r="MK172" s="44"/>
      <c r="ML172" s="44"/>
      <c r="MM172" s="44"/>
      <c r="MN172" s="44"/>
      <c r="MO172" s="44"/>
      <c r="MP172" s="44"/>
      <c r="MQ172" s="44"/>
      <c r="MR172" s="44"/>
      <c r="MS172" s="44"/>
      <c r="MT172" s="44"/>
      <c r="MU172" s="44"/>
      <c r="MV172" s="44"/>
      <c r="MW172" s="44"/>
      <c r="MX172" s="44"/>
      <c r="MY172" s="44"/>
      <c r="MZ172" s="44"/>
      <c r="NA172" s="44"/>
      <c r="NB172" s="44"/>
      <c r="NC172" s="44"/>
      <c r="ND172" s="44"/>
      <c r="NE172" s="44"/>
      <c r="NF172" s="44"/>
      <c r="NG172" s="44"/>
      <c r="NH172" s="44"/>
      <c r="NI172" s="44"/>
      <c r="NJ172" s="44"/>
      <c r="NK172" s="44"/>
      <c r="NL172" s="44"/>
      <c r="NM172" s="44"/>
      <c r="NN172" s="44"/>
      <c r="NO172" s="44"/>
      <c r="NP172" s="44"/>
      <c r="NQ172" s="44"/>
      <c r="NR172" s="44"/>
      <c r="NS172" s="44"/>
      <c r="NT172" s="44"/>
      <c r="NU172" s="44"/>
      <c r="NV172" s="44"/>
      <c r="NW172" s="44"/>
      <c r="NX172" s="44"/>
      <c r="NY172" s="44"/>
      <c r="NZ172" s="44"/>
      <c r="OA172" s="44"/>
      <c r="OB172" s="44"/>
      <c r="OC172" s="44"/>
      <c r="OD172" s="44"/>
      <c r="OE172" s="44"/>
      <c r="OF172" s="44"/>
      <c r="OG172" s="44"/>
      <c r="OH172" s="44"/>
      <c r="OI172" s="44"/>
      <c r="OJ172" s="44"/>
      <c r="OK172" s="44"/>
      <c r="OL172" s="44"/>
      <c r="OM172" s="44"/>
      <c r="ON172" s="44"/>
      <c r="OO172" s="44"/>
      <c r="OP172" s="44"/>
      <c r="OQ172" s="44"/>
      <c r="OR172" s="44"/>
      <c r="OS172" s="44"/>
      <c r="OT172" s="44"/>
      <c r="OU172" s="44"/>
      <c r="OV172" s="44"/>
      <c r="OW172" s="44"/>
      <c r="OX172" s="44"/>
      <c r="OY172" s="44"/>
      <c r="OZ172" s="44"/>
      <c r="PA172" s="44"/>
      <c r="PB172" s="44"/>
      <c r="PC172" s="44"/>
      <c r="PD172" s="44"/>
      <c r="PE172" s="44"/>
      <c r="PF172" s="44"/>
      <c r="PG172" s="44"/>
      <c r="PH172" s="44"/>
      <c r="PI172" s="44"/>
      <c r="PJ172" s="44"/>
      <c r="PK172" s="44"/>
      <c r="PL172" s="44"/>
      <c r="PM172" s="44"/>
      <c r="PN172" s="44"/>
      <c r="PO172" s="44"/>
      <c r="PP172" s="44"/>
      <c r="PQ172" s="44"/>
      <c r="PR172" s="44"/>
      <c r="PS172" s="44"/>
      <c r="PT172" s="44"/>
      <c r="PU172" s="44"/>
      <c r="PV172" s="44"/>
      <c r="PW172" s="44"/>
      <c r="PX172" s="44"/>
      <c r="PY172" s="44"/>
      <c r="PZ172" s="44"/>
      <c r="QA172" s="44"/>
      <c r="QB172" s="44"/>
      <c r="QC172" s="44"/>
      <c r="QD172" s="44"/>
      <c r="QE172" s="44"/>
      <c r="QF172" s="44"/>
      <c r="QG172" s="44"/>
      <c r="QH172" s="44"/>
      <c r="QI172" s="44"/>
      <c r="QJ172" s="44"/>
      <c r="QK172" s="44"/>
      <c r="QL172" s="44"/>
      <c r="QM172" s="44"/>
      <c r="QN172" s="44"/>
      <c r="QO172" s="44"/>
      <c r="QP172" s="44"/>
      <c r="QQ172" s="44"/>
      <c r="QR172" s="44"/>
      <c r="QS172" s="44"/>
      <c r="QT172" s="44"/>
      <c r="QU172" s="44"/>
      <c r="QV172" s="44"/>
      <c r="QW172" s="44"/>
      <c r="QX172" s="44"/>
      <c r="QY172" s="44"/>
      <c r="QZ172" s="44"/>
      <c r="RA172" s="44"/>
      <c r="RB172" s="44"/>
      <c r="RC172" s="44"/>
      <c r="RD172" s="44"/>
      <c r="RE172" s="44"/>
      <c r="RF172" s="44"/>
      <c r="RG172" s="44"/>
      <c r="RH172" s="44"/>
    </row>
    <row r="173" customFormat="false" ht="15.75" hidden="false" customHeight="true" outlineLevel="0" collapsed="false">
      <c r="A173" s="44"/>
      <c r="B173" s="320" t="s">
        <v>311</v>
      </c>
      <c r="C173" s="44"/>
      <c r="D173" s="215"/>
      <c r="E173" s="215"/>
      <c r="F173" s="215"/>
      <c r="G173" s="215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44"/>
      <c r="JF173" s="44"/>
      <c r="JG173" s="44"/>
      <c r="JH173" s="44"/>
      <c r="JI173" s="44"/>
      <c r="JJ173" s="44"/>
      <c r="JK173" s="44"/>
      <c r="JL173" s="44"/>
      <c r="JM173" s="44"/>
      <c r="JN173" s="44"/>
      <c r="JO173" s="44"/>
      <c r="JP173" s="44"/>
      <c r="JQ173" s="44"/>
      <c r="JR173" s="44"/>
      <c r="JS173" s="44"/>
      <c r="JT173" s="44"/>
      <c r="JU173" s="44"/>
      <c r="JV173" s="44"/>
      <c r="JW173" s="44"/>
      <c r="JX173" s="44"/>
      <c r="JY173" s="44"/>
      <c r="JZ173" s="44"/>
      <c r="KA173" s="44"/>
      <c r="KB173" s="44"/>
      <c r="KC173" s="44"/>
      <c r="KD173" s="44"/>
      <c r="KE173" s="44"/>
      <c r="KF173" s="44"/>
      <c r="KG173" s="44"/>
      <c r="KH173" s="44"/>
      <c r="KI173" s="44"/>
      <c r="KJ173" s="44"/>
      <c r="KK173" s="44"/>
      <c r="KL173" s="44"/>
      <c r="KM173" s="44"/>
      <c r="KN173" s="44"/>
      <c r="KO173" s="44"/>
      <c r="KP173" s="44"/>
      <c r="KQ173" s="44"/>
      <c r="KR173" s="44"/>
      <c r="KS173" s="44"/>
      <c r="KT173" s="44"/>
      <c r="KU173" s="44"/>
      <c r="KV173" s="44"/>
      <c r="KW173" s="44"/>
      <c r="KX173" s="44"/>
      <c r="KY173" s="44"/>
      <c r="KZ173" s="44"/>
      <c r="LA173" s="44"/>
      <c r="LB173" s="44"/>
      <c r="LC173" s="44"/>
      <c r="LD173" s="44"/>
      <c r="LE173" s="44"/>
      <c r="LF173" s="44"/>
      <c r="LG173" s="44"/>
      <c r="LH173" s="44"/>
      <c r="LI173" s="44"/>
      <c r="LJ173" s="44"/>
      <c r="LK173" s="44"/>
      <c r="LL173" s="44"/>
      <c r="LM173" s="44"/>
      <c r="LN173" s="44"/>
      <c r="LO173" s="44"/>
      <c r="LP173" s="44"/>
      <c r="LQ173" s="44"/>
      <c r="LR173" s="44"/>
      <c r="LS173" s="44"/>
      <c r="LT173" s="44"/>
      <c r="LU173" s="44"/>
      <c r="LV173" s="44"/>
      <c r="LW173" s="44"/>
      <c r="LX173" s="44"/>
      <c r="LY173" s="44"/>
      <c r="LZ173" s="44"/>
      <c r="MA173" s="44"/>
      <c r="MB173" s="44"/>
      <c r="MC173" s="44"/>
      <c r="MD173" s="44"/>
      <c r="ME173" s="44"/>
      <c r="MF173" s="44"/>
      <c r="MG173" s="44"/>
      <c r="MH173" s="44"/>
      <c r="MI173" s="44"/>
      <c r="MJ173" s="44"/>
      <c r="MK173" s="44"/>
      <c r="ML173" s="44"/>
      <c r="MM173" s="44"/>
      <c r="MN173" s="44"/>
      <c r="MO173" s="44"/>
      <c r="MP173" s="44"/>
      <c r="MQ173" s="44"/>
      <c r="MR173" s="44"/>
      <c r="MS173" s="44"/>
      <c r="MT173" s="44"/>
      <c r="MU173" s="44"/>
      <c r="MV173" s="44"/>
      <c r="MW173" s="44"/>
      <c r="MX173" s="44"/>
      <c r="MY173" s="44"/>
      <c r="MZ173" s="44"/>
      <c r="NA173" s="44"/>
      <c r="NB173" s="44"/>
      <c r="NC173" s="44"/>
      <c r="ND173" s="44"/>
      <c r="NE173" s="44"/>
      <c r="NF173" s="44"/>
      <c r="NG173" s="44"/>
      <c r="NH173" s="44"/>
      <c r="NI173" s="44"/>
      <c r="NJ173" s="44"/>
      <c r="NK173" s="44"/>
      <c r="NL173" s="44"/>
      <c r="NM173" s="44"/>
      <c r="NN173" s="44"/>
      <c r="NO173" s="44"/>
      <c r="NP173" s="44"/>
      <c r="NQ173" s="44"/>
      <c r="NR173" s="44"/>
      <c r="NS173" s="44"/>
      <c r="NT173" s="44"/>
      <c r="NU173" s="44"/>
      <c r="NV173" s="44"/>
      <c r="NW173" s="44"/>
      <c r="NX173" s="44"/>
      <c r="NY173" s="44"/>
      <c r="NZ173" s="44"/>
      <c r="OA173" s="44"/>
      <c r="OB173" s="44"/>
      <c r="OC173" s="44"/>
      <c r="OD173" s="44"/>
      <c r="OE173" s="44"/>
      <c r="OF173" s="44"/>
      <c r="OG173" s="44"/>
      <c r="OH173" s="44"/>
      <c r="OI173" s="44"/>
      <c r="OJ173" s="44"/>
      <c r="OK173" s="44"/>
      <c r="OL173" s="44"/>
      <c r="OM173" s="44"/>
      <c r="ON173" s="44"/>
      <c r="OO173" s="44"/>
      <c r="OP173" s="44"/>
      <c r="OQ173" s="44"/>
      <c r="OR173" s="44"/>
      <c r="OS173" s="44"/>
      <c r="OT173" s="44"/>
      <c r="OU173" s="44"/>
      <c r="OV173" s="44"/>
      <c r="OW173" s="44"/>
      <c r="OX173" s="44"/>
      <c r="OY173" s="44"/>
      <c r="OZ173" s="44"/>
      <c r="PA173" s="44"/>
      <c r="PB173" s="44"/>
      <c r="PC173" s="44"/>
      <c r="PD173" s="44"/>
      <c r="PE173" s="44"/>
      <c r="PF173" s="44"/>
      <c r="PG173" s="44"/>
      <c r="PH173" s="44"/>
      <c r="PI173" s="44"/>
      <c r="PJ173" s="44"/>
      <c r="PK173" s="44"/>
      <c r="PL173" s="44"/>
      <c r="PM173" s="44"/>
      <c r="PN173" s="44"/>
      <c r="PO173" s="44"/>
      <c r="PP173" s="44"/>
      <c r="PQ173" s="44"/>
      <c r="PR173" s="44"/>
      <c r="PS173" s="44"/>
      <c r="PT173" s="44"/>
      <c r="PU173" s="44"/>
      <c r="PV173" s="44"/>
      <c r="PW173" s="44"/>
      <c r="PX173" s="44"/>
      <c r="PY173" s="44"/>
      <c r="PZ173" s="44"/>
      <c r="QA173" s="44"/>
      <c r="QB173" s="44"/>
      <c r="QC173" s="44"/>
      <c r="QD173" s="44"/>
      <c r="QE173" s="44"/>
      <c r="QF173" s="44"/>
      <c r="QG173" s="44"/>
      <c r="QH173" s="44"/>
      <c r="QI173" s="44"/>
      <c r="QJ173" s="44"/>
      <c r="QK173" s="44"/>
      <c r="QL173" s="44"/>
      <c r="QM173" s="44"/>
      <c r="QN173" s="44"/>
      <c r="QO173" s="44"/>
      <c r="QP173" s="44"/>
      <c r="QQ173" s="44"/>
      <c r="QR173" s="44"/>
      <c r="QS173" s="44"/>
      <c r="QT173" s="44"/>
      <c r="QU173" s="44"/>
      <c r="QV173" s="44"/>
      <c r="QW173" s="44"/>
      <c r="QX173" s="44"/>
      <c r="QY173" s="44"/>
      <c r="QZ173" s="44"/>
      <c r="RA173" s="44"/>
      <c r="RB173" s="44"/>
      <c r="RC173" s="44"/>
      <c r="RD173" s="44"/>
      <c r="RE173" s="44"/>
      <c r="RF173" s="44"/>
      <c r="RG173" s="44"/>
      <c r="RH173" s="44"/>
    </row>
    <row r="174" customFormat="false" ht="15.75" hidden="false" customHeight="true" outlineLevel="0" collapsed="false">
      <c r="A174" s="44"/>
      <c r="B174" s="321" t="s">
        <v>278</v>
      </c>
      <c r="C174" s="44"/>
      <c r="D174" s="215"/>
      <c r="E174" s="215"/>
      <c r="F174" s="215"/>
      <c r="G174" s="215"/>
      <c r="H174" s="221"/>
      <c r="I174" s="221" t="n">
        <v>0</v>
      </c>
      <c r="J174" s="221" t="n">
        <v>0</v>
      </c>
      <c r="K174" s="221" t="n">
        <v>0</v>
      </c>
      <c r="L174" s="221" t="n">
        <v>100</v>
      </c>
      <c r="M174" s="221" t="n">
        <v>100</v>
      </c>
      <c r="N174" s="221" t="n">
        <v>100</v>
      </c>
      <c r="O174" s="221" t="n">
        <v>100</v>
      </c>
      <c r="P174" s="221" t="n">
        <v>100</v>
      </c>
      <c r="Q174" s="221" t="n">
        <v>100</v>
      </c>
      <c r="R174" s="221" t="n">
        <v>100</v>
      </c>
      <c r="S174" s="221" t="n">
        <v>100</v>
      </c>
      <c r="T174" s="221" t="n">
        <v>100</v>
      </c>
      <c r="U174" s="221" t="n">
        <v>100</v>
      </c>
      <c r="V174" s="221" t="n">
        <v>100</v>
      </c>
      <c r="W174" s="221" t="n">
        <v>100</v>
      </c>
      <c r="X174" s="221" t="n">
        <v>100</v>
      </c>
      <c r="Y174" s="221" t="n">
        <v>100</v>
      </c>
      <c r="Z174" s="221" t="n">
        <v>100</v>
      </c>
      <c r="AA174" s="221" t="n">
        <v>100</v>
      </c>
      <c r="AB174" s="221" t="n">
        <v>100</v>
      </c>
      <c r="AC174" s="221" t="n">
        <v>100</v>
      </c>
      <c r="AD174" s="221" t="n">
        <v>100</v>
      </c>
      <c r="AE174" s="221" t="n">
        <v>100</v>
      </c>
      <c r="AF174" s="221" t="n">
        <v>100</v>
      </c>
      <c r="AG174" s="221" t="n">
        <v>100</v>
      </c>
      <c r="AH174" s="221" t="n">
        <v>100</v>
      </c>
      <c r="AI174" s="221" t="n">
        <v>100</v>
      </c>
      <c r="AJ174" s="221" t="n">
        <v>100</v>
      </c>
      <c r="AK174" s="221" t="n">
        <v>100</v>
      </c>
      <c r="AL174" s="221" t="n">
        <v>100</v>
      </c>
      <c r="AM174" s="221" t="n">
        <v>100</v>
      </c>
      <c r="AN174" s="221" t="n">
        <v>100</v>
      </c>
      <c r="AO174" s="221" t="n">
        <v>100</v>
      </c>
      <c r="AP174" s="221" t="n">
        <v>100</v>
      </c>
      <c r="AQ174" s="221" t="n">
        <v>100</v>
      </c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  <c r="JT174" s="44"/>
      <c r="JU174" s="44"/>
      <c r="JV174" s="44"/>
      <c r="JW174" s="44"/>
      <c r="JX174" s="44"/>
      <c r="JY174" s="44"/>
      <c r="JZ174" s="44"/>
      <c r="KA174" s="44"/>
      <c r="KB174" s="44"/>
      <c r="KC174" s="44"/>
      <c r="KD174" s="44"/>
      <c r="KE174" s="44"/>
      <c r="KF174" s="44"/>
      <c r="KG174" s="44"/>
      <c r="KH174" s="44"/>
      <c r="KI174" s="44"/>
      <c r="KJ174" s="44"/>
      <c r="KK174" s="44"/>
      <c r="KL174" s="44"/>
      <c r="KM174" s="44"/>
      <c r="KN174" s="44"/>
      <c r="KO174" s="44"/>
      <c r="KP174" s="44"/>
      <c r="KQ174" s="44"/>
      <c r="KR174" s="44"/>
      <c r="KS174" s="44"/>
      <c r="KT174" s="44"/>
      <c r="KU174" s="44"/>
      <c r="KV174" s="44"/>
      <c r="KW174" s="44"/>
      <c r="KX174" s="44"/>
      <c r="KY174" s="44"/>
      <c r="KZ174" s="44"/>
      <c r="LA174" s="44"/>
      <c r="LB174" s="44"/>
      <c r="LC174" s="44"/>
      <c r="LD174" s="44"/>
      <c r="LE174" s="44"/>
      <c r="LF174" s="44"/>
      <c r="LG174" s="44"/>
      <c r="LH174" s="44"/>
      <c r="LI174" s="44"/>
      <c r="LJ174" s="44"/>
      <c r="LK174" s="44"/>
      <c r="LL174" s="44"/>
      <c r="LM174" s="44"/>
      <c r="LN174" s="44"/>
      <c r="LO174" s="44"/>
      <c r="LP174" s="44"/>
      <c r="LQ174" s="44"/>
      <c r="LR174" s="44"/>
      <c r="LS174" s="44"/>
      <c r="LT174" s="44"/>
      <c r="LU174" s="44"/>
      <c r="LV174" s="44"/>
      <c r="LW174" s="44"/>
      <c r="LX174" s="44"/>
      <c r="LY174" s="44"/>
      <c r="LZ174" s="44"/>
      <c r="MA174" s="44"/>
      <c r="MB174" s="44"/>
      <c r="MC174" s="44"/>
      <c r="MD174" s="44"/>
      <c r="ME174" s="44"/>
      <c r="MF174" s="44"/>
      <c r="MG174" s="44"/>
      <c r="MH174" s="44"/>
      <c r="MI174" s="44"/>
      <c r="MJ174" s="44"/>
      <c r="MK174" s="44"/>
      <c r="ML174" s="44"/>
      <c r="MM174" s="44"/>
      <c r="MN174" s="44"/>
      <c r="MO174" s="44"/>
      <c r="MP174" s="44"/>
      <c r="MQ174" s="44"/>
      <c r="MR174" s="44"/>
      <c r="MS174" s="44"/>
      <c r="MT174" s="44"/>
      <c r="MU174" s="44"/>
      <c r="MV174" s="44"/>
      <c r="MW174" s="44"/>
      <c r="MX174" s="44"/>
      <c r="MY174" s="44"/>
      <c r="MZ174" s="44"/>
      <c r="NA174" s="44"/>
      <c r="NB174" s="44"/>
      <c r="NC174" s="44"/>
      <c r="ND174" s="44"/>
      <c r="NE174" s="44"/>
      <c r="NF174" s="44"/>
      <c r="NG174" s="44"/>
      <c r="NH174" s="44"/>
      <c r="NI174" s="44"/>
      <c r="NJ174" s="44"/>
      <c r="NK174" s="44"/>
      <c r="NL174" s="44"/>
      <c r="NM174" s="44"/>
      <c r="NN174" s="44"/>
      <c r="NO174" s="44"/>
      <c r="NP174" s="44"/>
      <c r="NQ174" s="44"/>
      <c r="NR174" s="44"/>
      <c r="NS174" s="44"/>
      <c r="NT174" s="44"/>
      <c r="NU174" s="44"/>
      <c r="NV174" s="44"/>
      <c r="NW174" s="44"/>
      <c r="NX174" s="44"/>
      <c r="NY174" s="44"/>
      <c r="NZ174" s="44"/>
      <c r="OA174" s="44"/>
      <c r="OB174" s="44"/>
      <c r="OC174" s="44"/>
      <c r="OD174" s="44"/>
      <c r="OE174" s="44"/>
      <c r="OF174" s="44"/>
      <c r="OG174" s="44"/>
      <c r="OH174" s="44"/>
      <c r="OI174" s="44"/>
      <c r="OJ174" s="44"/>
      <c r="OK174" s="44"/>
      <c r="OL174" s="44"/>
      <c r="OM174" s="44"/>
      <c r="ON174" s="44"/>
      <c r="OO174" s="44"/>
      <c r="OP174" s="44"/>
      <c r="OQ174" s="44"/>
      <c r="OR174" s="44"/>
      <c r="OS174" s="44"/>
      <c r="OT174" s="44"/>
      <c r="OU174" s="44"/>
      <c r="OV174" s="44"/>
      <c r="OW174" s="44"/>
      <c r="OX174" s="44"/>
      <c r="OY174" s="44"/>
      <c r="OZ174" s="44"/>
      <c r="PA174" s="44"/>
      <c r="PB174" s="44"/>
      <c r="PC174" s="44"/>
      <c r="PD174" s="44"/>
      <c r="PE174" s="44"/>
      <c r="PF174" s="44"/>
      <c r="PG174" s="44"/>
      <c r="PH174" s="44"/>
      <c r="PI174" s="44"/>
      <c r="PJ174" s="44"/>
      <c r="PK174" s="44"/>
      <c r="PL174" s="44"/>
      <c r="PM174" s="44"/>
      <c r="PN174" s="44"/>
      <c r="PO174" s="44"/>
      <c r="PP174" s="44"/>
      <c r="PQ174" s="44"/>
      <c r="PR174" s="44"/>
      <c r="PS174" s="44"/>
      <c r="PT174" s="44"/>
      <c r="PU174" s="44"/>
      <c r="PV174" s="44"/>
      <c r="PW174" s="44"/>
      <c r="PX174" s="44"/>
      <c r="PY174" s="44"/>
      <c r="PZ174" s="44"/>
      <c r="QA174" s="44"/>
      <c r="QB174" s="44"/>
      <c r="QC174" s="44"/>
      <c r="QD174" s="44"/>
      <c r="QE174" s="44"/>
      <c r="QF174" s="44"/>
      <c r="QG174" s="44"/>
      <c r="QH174" s="44"/>
      <c r="QI174" s="44"/>
      <c r="QJ174" s="44"/>
      <c r="QK174" s="44"/>
      <c r="QL174" s="44"/>
      <c r="QM174" s="44"/>
      <c r="QN174" s="44"/>
      <c r="QO174" s="44"/>
      <c r="QP174" s="44"/>
      <c r="QQ174" s="44"/>
      <c r="QR174" s="44"/>
      <c r="QS174" s="44"/>
      <c r="QT174" s="44"/>
      <c r="QU174" s="44"/>
      <c r="QV174" s="44"/>
      <c r="QW174" s="44"/>
      <c r="QX174" s="44"/>
      <c r="QY174" s="44"/>
      <c r="QZ174" s="44"/>
      <c r="RA174" s="44"/>
      <c r="RB174" s="44"/>
      <c r="RC174" s="44"/>
      <c r="RD174" s="44"/>
      <c r="RE174" s="44"/>
      <c r="RF174" s="44"/>
      <c r="RG174" s="44"/>
      <c r="RH174" s="44"/>
    </row>
    <row r="175" customFormat="false" ht="15.75" hidden="false" customHeight="true" outlineLevel="0" collapsed="false">
      <c r="A175" s="44"/>
      <c r="B175" s="321" t="s">
        <v>279</v>
      </c>
      <c r="C175" s="44"/>
      <c r="D175" s="215" t="n">
        <f aca="false">SUM(H175:AQ175)</f>
        <v>3005337.6</v>
      </c>
      <c r="E175" s="215"/>
      <c r="F175" s="215"/>
      <c r="G175" s="215"/>
      <c r="H175" s="64" t="n">
        <f aca="false">+H176*H174</f>
        <v>0</v>
      </c>
      <c r="I175" s="64" t="n">
        <f aca="false">+I176*I174</f>
        <v>0</v>
      </c>
      <c r="J175" s="64" t="n">
        <f aca="false">+J176*J174</f>
        <v>0</v>
      </c>
      <c r="K175" s="64" t="n">
        <f aca="false">+K176*K174</f>
        <v>0</v>
      </c>
      <c r="L175" s="64" t="n">
        <f aca="false">+L176*L174</f>
        <v>93916.8</v>
      </c>
      <c r="M175" s="64" t="n">
        <f aca="false">+M176*M174</f>
        <v>93916.8</v>
      </c>
      <c r="N175" s="64" t="n">
        <f aca="false">+N176*N174</f>
        <v>93916.8</v>
      </c>
      <c r="O175" s="64" t="n">
        <f aca="false">+O176*O174</f>
        <v>93916.8</v>
      </c>
      <c r="P175" s="64" t="n">
        <f aca="false">+P176*P174</f>
        <v>93916.8</v>
      </c>
      <c r="Q175" s="64" t="n">
        <f aca="false">+Q176*Q174</f>
        <v>93916.8</v>
      </c>
      <c r="R175" s="64" t="n">
        <f aca="false">+R176*R174</f>
        <v>93916.8</v>
      </c>
      <c r="S175" s="64" t="n">
        <f aca="false">+S176*S174</f>
        <v>93916.8</v>
      </c>
      <c r="T175" s="64" t="n">
        <f aca="false">+T176*T174</f>
        <v>93916.8</v>
      </c>
      <c r="U175" s="64" t="n">
        <f aca="false">+U176*U174</f>
        <v>93916.8</v>
      </c>
      <c r="V175" s="64" t="n">
        <f aca="false">+V176*V174</f>
        <v>93916.8</v>
      </c>
      <c r="W175" s="64" t="n">
        <f aca="false">+W176*W174</f>
        <v>93916.8</v>
      </c>
      <c r="X175" s="64" t="n">
        <f aca="false">+X176*X174</f>
        <v>93916.8</v>
      </c>
      <c r="Y175" s="64" t="n">
        <f aca="false">+Y176*Y174</f>
        <v>93916.8</v>
      </c>
      <c r="Z175" s="64" t="n">
        <f aca="false">+Z176*Z174</f>
        <v>93916.8</v>
      </c>
      <c r="AA175" s="64" t="n">
        <f aca="false">+AA176*AA174</f>
        <v>93916.8</v>
      </c>
      <c r="AB175" s="64" t="n">
        <f aca="false">+AB176*AB174</f>
        <v>93916.8</v>
      </c>
      <c r="AC175" s="64" t="n">
        <f aca="false">+AC176*AC174</f>
        <v>93916.8</v>
      </c>
      <c r="AD175" s="64" t="n">
        <f aca="false">+AD176*AD174</f>
        <v>93916.8</v>
      </c>
      <c r="AE175" s="64" t="n">
        <f aca="false">+AE176*AE174</f>
        <v>93916.8</v>
      </c>
      <c r="AF175" s="64" t="n">
        <f aca="false">+AF176*AF174</f>
        <v>93916.8</v>
      </c>
      <c r="AG175" s="64" t="n">
        <f aca="false">+AG176*AG174</f>
        <v>93916.8</v>
      </c>
      <c r="AH175" s="64" t="n">
        <f aca="false">+AH176*AH174</f>
        <v>93916.8</v>
      </c>
      <c r="AI175" s="64" t="n">
        <f aca="false">+AI176*AI174</f>
        <v>93916.8</v>
      </c>
      <c r="AJ175" s="64" t="n">
        <f aca="false">+AJ176*AJ174</f>
        <v>93916.8</v>
      </c>
      <c r="AK175" s="64" t="n">
        <f aca="false">+AK176*AK174</f>
        <v>93916.8</v>
      </c>
      <c r="AL175" s="64" t="n">
        <f aca="false">+AL176*AL174</f>
        <v>93916.8</v>
      </c>
      <c r="AM175" s="64" t="n">
        <f aca="false">+AM176*AM174</f>
        <v>93916.8</v>
      </c>
      <c r="AN175" s="64" t="n">
        <f aca="false">+AN176*AN174</f>
        <v>93916.8</v>
      </c>
      <c r="AO175" s="64" t="n">
        <f aca="false">+AO176*AO174</f>
        <v>93916.8</v>
      </c>
      <c r="AP175" s="64" t="n">
        <f aca="false">+AP176*AP174</f>
        <v>93916.8</v>
      </c>
      <c r="AQ175" s="64" t="n">
        <f aca="false">+AQ176*AQ174</f>
        <v>93916.8</v>
      </c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44"/>
      <c r="JF175" s="44"/>
      <c r="JG175" s="44"/>
      <c r="JH175" s="44"/>
      <c r="JI175" s="44"/>
      <c r="JJ175" s="44"/>
      <c r="JK175" s="44"/>
      <c r="JL175" s="44"/>
      <c r="JM175" s="44"/>
      <c r="JN175" s="44"/>
      <c r="JO175" s="44"/>
      <c r="JP175" s="44"/>
      <c r="JQ175" s="44"/>
      <c r="JR175" s="44"/>
      <c r="JS175" s="44"/>
      <c r="JT175" s="44"/>
      <c r="JU175" s="44"/>
      <c r="JV175" s="44"/>
      <c r="JW175" s="44"/>
      <c r="JX175" s="44"/>
      <c r="JY175" s="44"/>
      <c r="JZ175" s="44"/>
      <c r="KA175" s="44"/>
      <c r="KB175" s="44"/>
      <c r="KC175" s="44"/>
      <c r="KD175" s="44"/>
      <c r="KE175" s="44"/>
      <c r="KF175" s="44"/>
      <c r="KG175" s="44"/>
      <c r="KH175" s="44"/>
      <c r="KI175" s="44"/>
      <c r="KJ175" s="44"/>
      <c r="KK175" s="44"/>
      <c r="KL175" s="44"/>
      <c r="KM175" s="44"/>
      <c r="KN175" s="44"/>
      <c r="KO175" s="44"/>
      <c r="KP175" s="44"/>
      <c r="KQ175" s="44"/>
      <c r="KR175" s="44"/>
      <c r="KS175" s="44"/>
      <c r="KT175" s="44"/>
      <c r="KU175" s="44"/>
      <c r="KV175" s="44"/>
      <c r="KW175" s="44"/>
      <c r="KX175" s="44"/>
      <c r="KY175" s="44"/>
      <c r="KZ175" s="44"/>
      <c r="LA175" s="44"/>
      <c r="LB175" s="44"/>
      <c r="LC175" s="44"/>
      <c r="LD175" s="44"/>
      <c r="LE175" s="44"/>
      <c r="LF175" s="44"/>
      <c r="LG175" s="44"/>
      <c r="LH175" s="44"/>
      <c r="LI175" s="44"/>
      <c r="LJ175" s="44"/>
      <c r="LK175" s="44"/>
      <c r="LL175" s="44"/>
      <c r="LM175" s="44"/>
      <c r="LN175" s="44"/>
      <c r="LO175" s="44"/>
      <c r="LP175" s="44"/>
      <c r="LQ175" s="44"/>
      <c r="LR175" s="44"/>
      <c r="LS175" s="44"/>
      <c r="LT175" s="44"/>
      <c r="LU175" s="44"/>
      <c r="LV175" s="44"/>
      <c r="LW175" s="44"/>
      <c r="LX175" s="44"/>
      <c r="LY175" s="44"/>
      <c r="LZ175" s="44"/>
      <c r="MA175" s="44"/>
      <c r="MB175" s="44"/>
      <c r="MC175" s="44"/>
      <c r="MD175" s="44"/>
      <c r="ME175" s="44"/>
      <c r="MF175" s="44"/>
      <c r="MG175" s="44"/>
      <c r="MH175" s="44"/>
      <c r="MI175" s="44"/>
      <c r="MJ175" s="44"/>
      <c r="MK175" s="44"/>
      <c r="ML175" s="44"/>
      <c r="MM175" s="44"/>
      <c r="MN175" s="44"/>
      <c r="MO175" s="44"/>
      <c r="MP175" s="44"/>
      <c r="MQ175" s="44"/>
      <c r="MR175" s="44"/>
      <c r="MS175" s="44"/>
      <c r="MT175" s="44"/>
      <c r="MU175" s="44"/>
      <c r="MV175" s="44"/>
      <c r="MW175" s="44"/>
      <c r="MX175" s="44"/>
      <c r="MY175" s="44"/>
      <c r="MZ175" s="44"/>
      <c r="NA175" s="44"/>
      <c r="NB175" s="44"/>
      <c r="NC175" s="44"/>
      <c r="ND175" s="44"/>
      <c r="NE175" s="44"/>
      <c r="NF175" s="44"/>
      <c r="NG175" s="44"/>
      <c r="NH175" s="44"/>
      <c r="NI175" s="44"/>
      <c r="NJ175" s="44"/>
      <c r="NK175" s="44"/>
      <c r="NL175" s="44"/>
      <c r="NM175" s="44"/>
      <c r="NN175" s="44"/>
      <c r="NO175" s="44"/>
      <c r="NP175" s="44"/>
      <c r="NQ175" s="44"/>
      <c r="NR175" s="44"/>
      <c r="NS175" s="44"/>
      <c r="NT175" s="44"/>
      <c r="NU175" s="44"/>
      <c r="NV175" s="44"/>
      <c r="NW175" s="44"/>
      <c r="NX175" s="44"/>
      <c r="NY175" s="44"/>
      <c r="NZ175" s="44"/>
      <c r="OA175" s="44"/>
      <c r="OB175" s="44"/>
      <c r="OC175" s="44"/>
      <c r="OD175" s="44"/>
      <c r="OE175" s="44"/>
      <c r="OF175" s="44"/>
      <c r="OG175" s="44"/>
      <c r="OH175" s="44"/>
      <c r="OI175" s="44"/>
      <c r="OJ175" s="44"/>
      <c r="OK175" s="44"/>
      <c r="OL175" s="44"/>
      <c r="OM175" s="44"/>
      <c r="ON175" s="44"/>
      <c r="OO175" s="44"/>
      <c r="OP175" s="44"/>
      <c r="OQ175" s="44"/>
      <c r="OR175" s="44"/>
      <c r="OS175" s="44"/>
      <c r="OT175" s="44"/>
      <c r="OU175" s="44"/>
      <c r="OV175" s="44"/>
      <c r="OW175" s="44"/>
      <c r="OX175" s="44"/>
      <c r="OY175" s="44"/>
      <c r="OZ175" s="44"/>
      <c r="PA175" s="44"/>
      <c r="PB175" s="44"/>
      <c r="PC175" s="44"/>
      <c r="PD175" s="44"/>
      <c r="PE175" s="44"/>
      <c r="PF175" s="44"/>
      <c r="PG175" s="44"/>
      <c r="PH175" s="44"/>
      <c r="PI175" s="44"/>
      <c r="PJ175" s="44"/>
      <c r="PK175" s="44"/>
      <c r="PL175" s="44"/>
      <c r="PM175" s="44"/>
      <c r="PN175" s="44"/>
      <c r="PO175" s="44"/>
      <c r="PP175" s="44"/>
      <c r="PQ175" s="44"/>
      <c r="PR175" s="44"/>
      <c r="PS175" s="44"/>
      <c r="PT175" s="44"/>
      <c r="PU175" s="44"/>
      <c r="PV175" s="44"/>
      <c r="PW175" s="44"/>
      <c r="PX175" s="44"/>
      <c r="PY175" s="44"/>
      <c r="PZ175" s="44"/>
      <c r="QA175" s="44"/>
      <c r="QB175" s="44"/>
      <c r="QC175" s="44"/>
      <c r="QD175" s="44"/>
      <c r="QE175" s="44"/>
      <c r="QF175" s="44"/>
      <c r="QG175" s="44"/>
      <c r="QH175" s="44"/>
      <c r="QI175" s="44"/>
      <c r="QJ175" s="44"/>
      <c r="QK175" s="44"/>
      <c r="QL175" s="44"/>
      <c r="QM175" s="44"/>
      <c r="QN175" s="44"/>
      <c r="QO175" s="44"/>
      <c r="QP175" s="44"/>
      <c r="QQ175" s="44"/>
      <c r="QR175" s="44"/>
      <c r="QS175" s="44"/>
      <c r="QT175" s="44"/>
      <c r="QU175" s="44"/>
      <c r="QV175" s="44"/>
      <c r="QW175" s="44"/>
      <c r="QX175" s="44"/>
      <c r="QY175" s="44"/>
      <c r="QZ175" s="44"/>
      <c r="RA175" s="44"/>
      <c r="RB175" s="44"/>
      <c r="RC175" s="44"/>
      <c r="RD175" s="44"/>
      <c r="RE175" s="44"/>
      <c r="RF175" s="44"/>
      <c r="RG175" s="44"/>
      <c r="RH175" s="44"/>
    </row>
    <row r="176" customFormat="false" ht="15.75" hidden="false" customHeight="true" outlineLevel="0" collapsed="false">
      <c r="A176" s="44"/>
      <c r="B176" s="321" t="s">
        <v>280</v>
      </c>
      <c r="C176" s="44"/>
      <c r="D176" s="215" t="n">
        <f aca="false">SUM(H176:AQ176)</f>
        <v>30053.376</v>
      </c>
      <c r="E176" s="215"/>
      <c r="F176" s="215"/>
      <c r="G176" s="215"/>
      <c r="H176" s="221"/>
      <c r="I176" s="221" t="n">
        <v>0</v>
      </c>
      <c r="J176" s="221" t="n">
        <v>0</v>
      </c>
      <c r="K176" s="221" t="n">
        <v>0</v>
      </c>
      <c r="L176" s="322" t="n">
        <f aca="false">18*4.348*12</f>
        <v>939.168</v>
      </c>
      <c r="M176" s="221" t="n">
        <f aca="false">L176</f>
        <v>939.168</v>
      </c>
      <c r="N176" s="221" t="n">
        <f aca="false">M176</f>
        <v>939.168</v>
      </c>
      <c r="O176" s="221" t="n">
        <f aca="false">N176</f>
        <v>939.168</v>
      </c>
      <c r="P176" s="221" t="n">
        <f aca="false">O176</f>
        <v>939.168</v>
      </c>
      <c r="Q176" s="221" t="n">
        <f aca="false">P176</f>
        <v>939.168</v>
      </c>
      <c r="R176" s="221" t="n">
        <f aca="false">Q176</f>
        <v>939.168</v>
      </c>
      <c r="S176" s="221" t="n">
        <f aca="false">R176</f>
        <v>939.168</v>
      </c>
      <c r="T176" s="221" t="n">
        <f aca="false">S176</f>
        <v>939.168</v>
      </c>
      <c r="U176" s="221" t="n">
        <f aca="false">T176</f>
        <v>939.168</v>
      </c>
      <c r="V176" s="221" t="n">
        <f aca="false">U176</f>
        <v>939.168</v>
      </c>
      <c r="W176" s="221" t="n">
        <f aca="false">V176</f>
        <v>939.168</v>
      </c>
      <c r="X176" s="221" t="n">
        <f aca="false">W176</f>
        <v>939.168</v>
      </c>
      <c r="Y176" s="221" t="n">
        <f aca="false">X176</f>
        <v>939.168</v>
      </c>
      <c r="Z176" s="221" t="n">
        <f aca="false">Y176</f>
        <v>939.168</v>
      </c>
      <c r="AA176" s="221" t="n">
        <f aca="false">Z176</f>
        <v>939.168</v>
      </c>
      <c r="AB176" s="221" t="n">
        <f aca="false">AA176</f>
        <v>939.168</v>
      </c>
      <c r="AC176" s="221" t="n">
        <f aca="false">AB176</f>
        <v>939.168</v>
      </c>
      <c r="AD176" s="221" t="n">
        <f aca="false">AC176</f>
        <v>939.168</v>
      </c>
      <c r="AE176" s="221" t="n">
        <f aca="false">AD176</f>
        <v>939.168</v>
      </c>
      <c r="AF176" s="221" t="n">
        <f aca="false">AE176</f>
        <v>939.168</v>
      </c>
      <c r="AG176" s="221" t="n">
        <f aca="false">AF176</f>
        <v>939.168</v>
      </c>
      <c r="AH176" s="221" t="n">
        <f aca="false">AG176</f>
        <v>939.168</v>
      </c>
      <c r="AI176" s="221" t="n">
        <f aca="false">AH176</f>
        <v>939.168</v>
      </c>
      <c r="AJ176" s="221" t="n">
        <f aca="false">AI176</f>
        <v>939.168</v>
      </c>
      <c r="AK176" s="221" t="n">
        <f aca="false">AJ176</f>
        <v>939.168</v>
      </c>
      <c r="AL176" s="221" t="n">
        <f aca="false">AK176</f>
        <v>939.168</v>
      </c>
      <c r="AM176" s="221" t="n">
        <f aca="false">AL176</f>
        <v>939.168</v>
      </c>
      <c r="AN176" s="221" t="n">
        <f aca="false">AM176</f>
        <v>939.168</v>
      </c>
      <c r="AO176" s="221" t="n">
        <f aca="false">AN176</f>
        <v>939.168</v>
      </c>
      <c r="AP176" s="221" t="n">
        <f aca="false">AO176</f>
        <v>939.168</v>
      </c>
      <c r="AQ176" s="221" t="n">
        <f aca="false">AP176</f>
        <v>939.168</v>
      </c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4"/>
      <c r="JO176" s="44"/>
      <c r="JP176" s="44"/>
      <c r="JQ176" s="44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4"/>
      <c r="KC176" s="44"/>
      <c r="KD176" s="44"/>
      <c r="KE176" s="44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4"/>
      <c r="KQ176" s="44"/>
      <c r="KR176" s="44"/>
      <c r="KS176" s="44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4"/>
      <c r="LE176" s="44"/>
      <c r="LF176" s="44"/>
      <c r="LG176" s="44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4"/>
      <c r="LS176" s="44"/>
      <c r="LT176" s="44"/>
      <c r="LU176" s="44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4"/>
      <c r="MG176" s="44"/>
      <c r="MH176" s="44"/>
      <c r="MI176" s="44"/>
      <c r="MJ176" s="44"/>
      <c r="MK176" s="44"/>
      <c r="ML176" s="44"/>
      <c r="MM176" s="44"/>
      <c r="MN176" s="44"/>
      <c r="MO176" s="44"/>
      <c r="MP176" s="44"/>
      <c r="MQ176" s="44"/>
      <c r="MR176" s="44"/>
      <c r="MS176" s="44"/>
      <c r="MT176" s="44"/>
      <c r="MU176" s="44"/>
      <c r="MV176" s="44"/>
      <c r="MW176" s="44"/>
      <c r="MX176" s="44"/>
      <c r="MY176" s="44"/>
      <c r="MZ176" s="44"/>
      <c r="NA176" s="44"/>
      <c r="NB176" s="44"/>
      <c r="NC176" s="44"/>
      <c r="ND176" s="44"/>
      <c r="NE176" s="44"/>
      <c r="NF176" s="44"/>
      <c r="NG176" s="44"/>
      <c r="NH176" s="44"/>
      <c r="NI176" s="44"/>
      <c r="NJ176" s="44"/>
      <c r="NK176" s="44"/>
      <c r="NL176" s="44"/>
      <c r="NM176" s="44"/>
      <c r="NN176" s="44"/>
      <c r="NO176" s="44"/>
      <c r="NP176" s="44"/>
      <c r="NQ176" s="44"/>
      <c r="NR176" s="44"/>
      <c r="NS176" s="44"/>
      <c r="NT176" s="44"/>
      <c r="NU176" s="44"/>
      <c r="NV176" s="44"/>
      <c r="NW176" s="44"/>
      <c r="NX176" s="44"/>
      <c r="NY176" s="44"/>
      <c r="NZ176" s="44"/>
      <c r="OA176" s="44"/>
      <c r="OB176" s="44"/>
      <c r="OC176" s="44"/>
      <c r="OD176" s="44"/>
      <c r="OE176" s="44"/>
      <c r="OF176" s="44"/>
      <c r="OG176" s="44"/>
      <c r="OH176" s="44"/>
      <c r="OI176" s="44"/>
      <c r="OJ176" s="44"/>
      <c r="OK176" s="44"/>
      <c r="OL176" s="44"/>
      <c r="OM176" s="44"/>
      <c r="ON176" s="44"/>
      <c r="OO176" s="44"/>
      <c r="OP176" s="44"/>
      <c r="OQ176" s="44"/>
      <c r="OR176" s="44"/>
      <c r="OS176" s="44"/>
      <c r="OT176" s="44"/>
      <c r="OU176" s="44"/>
      <c r="OV176" s="44"/>
      <c r="OW176" s="44"/>
      <c r="OX176" s="44"/>
      <c r="OY176" s="44"/>
      <c r="OZ176" s="44"/>
      <c r="PA176" s="44"/>
      <c r="PB176" s="44"/>
      <c r="PC176" s="44"/>
      <c r="PD176" s="44"/>
      <c r="PE176" s="44"/>
      <c r="PF176" s="44"/>
      <c r="PG176" s="44"/>
      <c r="PH176" s="44"/>
      <c r="PI176" s="44"/>
      <c r="PJ176" s="44"/>
      <c r="PK176" s="44"/>
      <c r="PL176" s="44"/>
      <c r="PM176" s="44"/>
      <c r="PN176" s="44"/>
      <c r="PO176" s="44"/>
      <c r="PP176" s="44"/>
      <c r="PQ176" s="44"/>
      <c r="PR176" s="44"/>
      <c r="PS176" s="44"/>
      <c r="PT176" s="44"/>
      <c r="PU176" s="44"/>
      <c r="PV176" s="44"/>
      <c r="PW176" s="44"/>
      <c r="PX176" s="44"/>
      <c r="PY176" s="44"/>
      <c r="PZ176" s="44"/>
      <c r="QA176" s="44"/>
      <c r="QB176" s="44"/>
      <c r="QC176" s="44"/>
      <c r="QD176" s="44"/>
      <c r="QE176" s="44"/>
      <c r="QF176" s="44"/>
      <c r="QG176" s="44"/>
      <c r="QH176" s="44"/>
      <c r="QI176" s="44"/>
      <c r="QJ176" s="44"/>
      <c r="QK176" s="44"/>
      <c r="QL176" s="44"/>
      <c r="QM176" s="44"/>
      <c r="QN176" s="44"/>
      <c r="QO176" s="44"/>
      <c r="QP176" s="44"/>
      <c r="QQ176" s="44"/>
      <c r="QR176" s="44"/>
      <c r="QS176" s="44"/>
      <c r="QT176" s="44"/>
      <c r="QU176" s="44"/>
      <c r="QV176" s="44"/>
      <c r="QW176" s="44"/>
      <c r="QX176" s="44"/>
      <c r="QY176" s="44"/>
      <c r="QZ176" s="44"/>
      <c r="RA176" s="44"/>
      <c r="RB176" s="44"/>
      <c r="RC176" s="44"/>
      <c r="RD176" s="44"/>
      <c r="RE176" s="44"/>
      <c r="RF176" s="44"/>
      <c r="RG176" s="44"/>
      <c r="RH176" s="44"/>
    </row>
    <row r="177" customFormat="false" ht="12.75" hidden="false" customHeight="true" outlineLevel="0" collapsed="false">
      <c r="H177" s="234"/>
      <c r="I177" s="234"/>
      <c r="J177" s="234"/>
      <c r="K177" s="234"/>
      <c r="L177" s="336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</row>
    <row r="178" customFormat="false" ht="15.75" hidden="false" customHeight="true" outlineLevel="0" collapsed="false">
      <c r="A178" s="44"/>
      <c r="B178" s="199" t="s">
        <v>312</v>
      </c>
      <c r="C178" s="198"/>
      <c r="D178" s="198"/>
      <c r="E178" s="198"/>
      <c r="F178" s="198"/>
      <c r="G178" s="198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44"/>
      <c r="JF178" s="44"/>
      <c r="JG178" s="44"/>
      <c r="JH178" s="44"/>
      <c r="JI178" s="44"/>
      <c r="JJ178" s="44"/>
      <c r="JK178" s="44"/>
      <c r="JL178" s="44"/>
      <c r="JM178" s="44"/>
      <c r="JN178" s="44"/>
      <c r="JO178" s="44"/>
      <c r="JP178" s="44"/>
      <c r="JQ178" s="44"/>
      <c r="JR178" s="44"/>
      <c r="JS178" s="44"/>
      <c r="JT178" s="44"/>
      <c r="JU178" s="44"/>
      <c r="JV178" s="44"/>
      <c r="JW178" s="44"/>
      <c r="JX178" s="44"/>
      <c r="JY178" s="44"/>
      <c r="JZ178" s="44"/>
      <c r="KA178" s="44"/>
      <c r="KB178" s="44"/>
      <c r="KC178" s="44"/>
      <c r="KD178" s="44"/>
      <c r="KE178" s="44"/>
      <c r="KF178" s="44"/>
      <c r="KG178" s="44"/>
      <c r="KH178" s="44"/>
      <c r="KI178" s="44"/>
      <c r="KJ178" s="44"/>
      <c r="KK178" s="44"/>
      <c r="KL178" s="44"/>
      <c r="KM178" s="44"/>
      <c r="KN178" s="44"/>
      <c r="KO178" s="44"/>
      <c r="KP178" s="44"/>
      <c r="KQ178" s="44"/>
      <c r="KR178" s="44"/>
      <c r="KS178" s="44"/>
      <c r="KT178" s="44"/>
      <c r="KU178" s="44"/>
      <c r="KV178" s="44"/>
      <c r="KW178" s="44"/>
      <c r="KX178" s="44"/>
      <c r="KY178" s="44"/>
      <c r="KZ178" s="44"/>
      <c r="LA178" s="44"/>
      <c r="LB178" s="44"/>
      <c r="LC178" s="44"/>
      <c r="LD178" s="44"/>
      <c r="LE178" s="44"/>
      <c r="LF178" s="44"/>
      <c r="LG178" s="44"/>
      <c r="LH178" s="44"/>
      <c r="LI178" s="44"/>
      <c r="LJ178" s="44"/>
      <c r="LK178" s="44"/>
      <c r="LL178" s="44"/>
      <c r="LM178" s="44"/>
      <c r="LN178" s="44"/>
      <c r="LO178" s="44"/>
      <c r="LP178" s="44"/>
      <c r="LQ178" s="44"/>
      <c r="LR178" s="44"/>
      <c r="LS178" s="44"/>
      <c r="LT178" s="44"/>
      <c r="LU178" s="44"/>
      <c r="LV178" s="44"/>
      <c r="LW178" s="44"/>
      <c r="LX178" s="44"/>
      <c r="LY178" s="44"/>
      <c r="LZ178" s="44"/>
      <c r="MA178" s="44"/>
      <c r="MB178" s="44"/>
      <c r="MC178" s="44"/>
      <c r="MD178" s="44"/>
      <c r="ME178" s="44"/>
      <c r="MF178" s="44"/>
      <c r="MG178" s="44"/>
      <c r="MH178" s="44"/>
      <c r="MI178" s="44"/>
      <c r="MJ178" s="44"/>
      <c r="MK178" s="44"/>
      <c r="ML178" s="44"/>
      <c r="MM178" s="44"/>
      <c r="MN178" s="44"/>
      <c r="MO178" s="44"/>
      <c r="MP178" s="44"/>
      <c r="MQ178" s="44"/>
      <c r="MR178" s="44"/>
      <c r="MS178" s="44"/>
      <c r="MT178" s="44"/>
      <c r="MU178" s="44"/>
      <c r="MV178" s="44"/>
      <c r="MW178" s="44"/>
      <c r="MX178" s="44"/>
      <c r="MY178" s="44"/>
      <c r="MZ178" s="44"/>
      <c r="NA178" s="44"/>
      <c r="NB178" s="44"/>
      <c r="NC178" s="44"/>
      <c r="ND178" s="44"/>
      <c r="NE178" s="44"/>
      <c r="NF178" s="44"/>
      <c r="NG178" s="44"/>
      <c r="NH178" s="44"/>
      <c r="NI178" s="44"/>
      <c r="NJ178" s="44"/>
      <c r="NK178" s="44"/>
      <c r="NL178" s="44"/>
      <c r="NM178" s="44"/>
      <c r="NN178" s="44"/>
      <c r="NO178" s="44"/>
      <c r="NP178" s="44"/>
      <c r="NQ178" s="44"/>
      <c r="NR178" s="44"/>
      <c r="NS178" s="44"/>
      <c r="NT178" s="44"/>
      <c r="NU178" s="44"/>
      <c r="NV178" s="44"/>
      <c r="NW178" s="44"/>
      <c r="NX178" s="44"/>
      <c r="NY178" s="44"/>
      <c r="NZ178" s="44"/>
      <c r="OA178" s="44"/>
      <c r="OB178" s="44"/>
      <c r="OC178" s="44"/>
      <c r="OD178" s="44"/>
      <c r="OE178" s="44"/>
      <c r="OF178" s="44"/>
      <c r="OG178" s="44"/>
      <c r="OH178" s="44"/>
      <c r="OI178" s="44"/>
      <c r="OJ178" s="44"/>
      <c r="OK178" s="44"/>
      <c r="OL178" s="44"/>
      <c r="OM178" s="44"/>
      <c r="ON178" s="44"/>
      <c r="OO178" s="44"/>
      <c r="OP178" s="44"/>
      <c r="OQ178" s="44"/>
      <c r="OR178" s="44"/>
      <c r="OS178" s="44"/>
      <c r="OT178" s="44"/>
      <c r="OU178" s="44"/>
      <c r="OV178" s="44"/>
      <c r="OW178" s="44"/>
      <c r="OX178" s="44"/>
      <c r="OY178" s="44"/>
      <c r="OZ178" s="44"/>
      <c r="PA178" s="44"/>
      <c r="PB178" s="44"/>
      <c r="PC178" s="44"/>
      <c r="PD178" s="44"/>
      <c r="PE178" s="44"/>
      <c r="PF178" s="44"/>
      <c r="PG178" s="44"/>
      <c r="PH178" s="44"/>
      <c r="PI178" s="44"/>
      <c r="PJ178" s="44"/>
      <c r="PK178" s="44"/>
      <c r="PL178" s="44"/>
      <c r="PM178" s="44"/>
      <c r="PN178" s="44"/>
      <c r="PO178" s="44"/>
      <c r="PP178" s="44"/>
      <c r="PQ178" s="44"/>
      <c r="PR178" s="44"/>
      <c r="PS178" s="44"/>
      <c r="PT178" s="44"/>
      <c r="PU178" s="44"/>
      <c r="PV178" s="44"/>
      <c r="PW178" s="44"/>
      <c r="PX178" s="44"/>
      <c r="PY178" s="44"/>
      <c r="PZ178" s="44"/>
      <c r="QA178" s="44"/>
      <c r="QB178" s="44"/>
      <c r="QC178" s="44"/>
      <c r="QD178" s="44"/>
      <c r="QE178" s="44"/>
      <c r="QF178" s="44"/>
      <c r="QG178" s="44"/>
      <c r="QH178" s="44"/>
      <c r="QI178" s="44"/>
      <c r="QJ178" s="44"/>
      <c r="QK178" s="44"/>
      <c r="QL178" s="44"/>
      <c r="QM178" s="44"/>
      <c r="QN178" s="44"/>
      <c r="QO178" s="44"/>
      <c r="QP178" s="44"/>
      <c r="QQ178" s="44"/>
      <c r="QR178" s="44"/>
      <c r="QS178" s="44"/>
      <c r="QT178" s="44"/>
      <c r="QU178" s="44"/>
      <c r="QV178" s="44"/>
      <c r="QW178" s="44"/>
      <c r="QX178" s="44"/>
      <c r="QY178" s="44"/>
      <c r="QZ178" s="44"/>
      <c r="RA178" s="44"/>
      <c r="RB178" s="44"/>
      <c r="RC178" s="44"/>
      <c r="RD178" s="44"/>
      <c r="RE178" s="44"/>
      <c r="RF178" s="44"/>
      <c r="RG178" s="44"/>
      <c r="RH178" s="44"/>
    </row>
    <row r="179" customFormat="false" ht="6" hidden="false" customHeight="true" outlineLevel="0" collapsed="false">
      <c r="A179" s="44"/>
      <c r="B179" s="319"/>
      <c r="C179" s="44"/>
      <c r="D179" s="215"/>
      <c r="E179" s="215"/>
      <c r="F179" s="215"/>
      <c r="G179" s="215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44"/>
      <c r="JF179" s="44"/>
      <c r="JG179" s="44"/>
      <c r="JH179" s="44"/>
      <c r="JI179" s="44"/>
      <c r="JJ179" s="44"/>
      <c r="JK179" s="44"/>
      <c r="JL179" s="44"/>
      <c r="JM179" s="44"/>
      <c r="JN179" s="44"/>
      <c r="JO179" s="44"/>
      <c r="JP179" s="44"/>
      <c r="JQ179" s="44"/>
      <c r="JR179" s="44"/>
      <c r="JS179" s="44"/>
      <c r="JT179" s="44"/>
      <c r="JU179" s="44"/>
      <c r="JV179" s="44"/>
      <c r="JW179" s="44"/>
      <c r="JX179" s="44"/>
      <c r="JY179" s="44"/>
      <c r="JZ179" s="44"/>
      <c r="KA179" s="44"/>
      <c r="KB179" s="44"/>
      <c r="KC179" s="44"/>
      <c r="KD179" s="44"/>
      <c r="KE179" s="44"/>
      <c r="KF179" s="44"/>
      <c r="KG179" s="44"/>
      <c r="KH179" s="44"/>
      <c r="KI179" s="44"/>
      <c r="KJ179" s="44"/>
      <c r="KK179" s="44"/>
      <c r="KL179" s="44"/>
      <c r="KM179" s="44"/>
      <c r="KN179" s="44"/>
      <c r="KO179" s="44"/>
      <c r="KP179" s="44"/>
      <c r="KQ179" s="44"/>
      <c r="KR179" s="44"/>
      <c r="KS179" s="44"/>
      <c r="KT179" s="44"/>
      <c r="KU179" s="44"/>
      <c r="KV179" s="44"/>
      <c r="KW179" s="44"/>
      <c r="KX179" s="44"/>
      <c r="KY179" s="44"/>
      <c r="KZ179" s="44"/>
      <c r="LA179" s="44"/>
      <c r="LB179" s="44"/>
      <c r="LC179" s="44"/>
      <c r="LD179" s="44"/>
      <c r="LE179" s="44"/>
      <c r="LF179" s="44"/>
      <c r="LG179" s="44"/>
      <c r="LH179" s="44"/>
      <c r="LI179" s="44"/>
      <c r="LJ179" s="44"/>
      <c r="LK179" s="44"/>
      <c r="LL179" s="44"/>
      <c r="LM179" s="44"/>
      <c r="LN179" s="44"/>
      <c r="LO179" s="44"/>
      <c r="LP179" s="44"/>
      <c r="LQ179" s="44"/>
      <c r="LR179" s="44"/>
      <c r="LS179" s="44"/>
      <c r="LT179" s="44"/>
      <c r="LU179" s="44"/>
      <c r="LV179" s="44"/>
      <c r="LW179" s="44"/>
      <c r="LX179" s="44"/>
      <c r="LY179" s="44"/>
      <c r="LZ179" s="44"/>
      <c r="MA179" s="44"/>
      <c r="MB179" s="44"/>
      <c r="MC179" s="44"/>
      <c r="MD179" s="44"/>
      <c r="ME179" s="44"/>
      <c r="MF179" s="44"/>
      <c r="MG179" s="44"/>
      <c r="MH179" s="44"/>
      <c r="MI179" s="44"/>
      <c r="MJ179" s="44"/>
      <c r="MK179" s="44"/>
      <c r="ML179" s="44"/>
      <c r="MM179" s="44"/>
      <c r="MN179" s="44"/>
      <c r="MO179" s="44"/>
      <c r="MP179" s="44"/>
      <c r="MQ179" s="44"/>
      <c r="MR179" s="44"/>
      <c r="MS179" s="44"/>
      <c r="MT179" s="44"/>
      <c r="MU179" s="44"/>
      <c r="MV179" s="44"/>
      <c r="MW179" s="44"/>
      <c r="MX179" s="44"/>
      <c r="MY179" s="44"/>
      <c r="MZ179" s="44"/>
      <c r="NA179" s="44"/>
      <c r="NB179" s="44"/>
      <c r="NC179" s="44"/>
      <c r="ND179" s="44"/>
      <c r="NE179" s="44"/>
      <c r="NF179" s="44"/>
      <c r="NG179" s="44"/>
      <c r="NH179" s="44"/>
      <c r="NI179" s="44"/>
      <c r="NJ179" s="44"/>
      <c r="NK179" s="44"/>
      <c r="NL179" s="44"/>
      <c r="NM179" s="44"/>
      <c r="NN179" s="44"/>
      <c r="NO179" s="44"/>
      <c r="NP179" s="44"/>
      <c r="NQ179" s="44"/>
      <c r="NR179" s="44"/>
      <c r="NS179" s="44"/>
      <c r="NT179" s="44"/>
      <c r="NU179" s="44"/>
      <c r="NV179" s="44"/>
      <c r="NW179" s="44"/>
      <c r="NX179" s="44"/>
      <c r="NY179" s="44"/>
      <c r="NZ179" s="44"/>
      <c r="OA179" s="44"/>
      <c r="OB179" s="44"/>
      <c r="OC179" s="44"/>
      <c r="OD179" s="44"/>
      <c r="OE179" s="44"/>
      <c r="OF179" s="44"/>
      <c r="OG179" s="44"/>
      <c r="OH179" s="44"/>
      <c r="OI179" s="44"/>
      <c r="OJ179" s="44"/>
      <c r="OK179" s="44"/>
      <c r="OL179" s="44"/>
      <c r="OM179" s="44"/>
      <c r="ON179" s="44"/>
      <c r="OO179" s="44"/>
      <c r="OP179" s="44"/>
      <c r="OQ179" s="44"/>
      <c r="OR179" s="44"/>
      <c r="OS179" s="44"/>
      <c r="OT179" s="44"/>
      <c r="OU179" s="44"/>
      <c r="OV179" s="44"/>
      <c r="OW179" s="44"/>
      <c r="OX179" s="44"/>
      <c r="OY179" s="44"/>
      <c r="OZ179" s="44"/>
      <c r="PA179" s="44"/>
      <c r="PB179" s="44"/>
      <c r="PC179" s="44"/>
      <c r="PD179" s="44"/>
      <c r="PE179" s="44"/>
      <c r="PF179" s="44"/>
      <c r="PG179" s="44"/>
      <c r="PH179" s="44"/>
      <c r="PI179" s="44"/>
      <c r="PJ179" s="44"/>
      <c r="PK179" s="44"/>
      <c r="PL179" s="44"/>
      <c r="PM179" s="44"/>
      <c r="PN179" s="44"/>
      <c r="PO179" s="44"/>
      <c r="PP179" s="44"/>
      <c r="PQ179" s="44"/>
      <c r="PR179" s="44"/>
      <c r="PS179" s="44"/>
      <c r="PT179" s="44"/>
      <c r="PU179" s="44"/>
      <c r="PV179" s="44"/>
      <c r="PW179" s="44"/>
      <c r="PX179" s="44"/>
      <c r="PY179" s="44"/>
      <c r="PZ179" s="44"/>
      <c r="QA179" s="44"/>
      <c r="QB179" s="44"/>
      <c r="QC179" s="44"/>
      <c r="QD179" s="44"/>
      <c r="QE179" s="44"/>
      <c r="QF179" s="44"/>
      <c r="QG179" s="44"/>
      <c r="QH179" s="44"/>
      <c r="QI179" s="44"/>
      <c r="QJ179" s="44"/>
      <c r="QK179" s="44"/>
      <c r="QL179" s="44"/>
      <c r="QM179" s="44"/>
      <c r="QN179" s="44"/>
      <c r="QO179" s="44"/>
      <c r="QP179" s="44"/>
      <c r="QQ179" s="44"/>
      <c r="QR179" s="44"/>
      <c r="QS179" s="44"/>
      <c r="QT179" s="44"/>
      <c r="QU179" s="44"/>
      <c r="QV179" s="44"/>
      <c r="QW179" s="44"/>
      <c r="QX179" s="44"/>
      <c r="QY179" s="44"/>
      <c r="QZ179" s="44"/>
      <c r="RA179" s="44"/>
      <c r="RB179" s="44"/>
      <c r="RC179" s="44"/>
      <c r="RD179" s="44"/>
      <c r="RE179" s="44"/>
      <c r="RF179" s="44"/>
      <c r="RG179" s="44"/>
      <c r="RH179" s="44"/>
    </row>
    <row r="180" customFormat="false" ht="15.75" hidden="false" customHeight="true" outlineLevel="0" collapsed="false">
      <c r="A180" s="44"/>
      <c r="B180" s="320" t="s">
        <v>313</v>
      </c>
      <c r="C180" s="44"/>
      <c r="D180" s="215"/>
      <c r="E180" s="215"/>
      <c r="F180" s="215"/>
      <c r="G180" s="215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44"/>
      <c r="JF180" s="44"/>
      <c r="JG180" s="44"/>
      <c r="JH180" s="44"/>
      <c r="JI180" s="44"/>
      <c r="JJ180" s="44"/>
      <c r="JK180" s="44"/>
      <c r="JL180" s="44"/>
      <c r="JM180" s="44"/>
      <c r="JN180" s="44"/>
      <c r="JO180" s="44"/>
      <c r="JP180" s="44"/>
      <c r="JQ180" s="44"/>
      <c r="JR180" s="44"/>
      <c r="JS180" s="44"/>
      <c r="JT180" s="44"/>
      <c r="JU180" s="44"/>
      <c r="JV180" s="44"/>
      <c r="JW180" s="44"/>
      <c r="JX180" s="44"/>
      <c r="JY180" s="44"/>
      <c r="JZ180" s="44"/>
      <c r="KA180" s="44"/>
      <c r="KB180" s="44"/>
      <c r="KC180" s="44"/>
      <c r="KD180" s="44"/>
      <c r="KE180" s="44"/>
      <c r="KF180" s="44"/>
      <c r="KG180" s="44"/>
      <c r="KH180" s="44"/>
      <c r="KI180" s="44"/>
      <c r="KJ180" s="44"/>
      <c r="KK180" s="44"/>
      <c r="KL180" s="44"/>
      <c r="KM180" s="44"/>
      <c r="KN180" s="44"/>
      <c r="KO180" s="44"/>
      <c r="KP180" s="44"/>
      <c r="KQ180" s="44"/>
      <c r="KR180" s="44"/>
      <c r="KS180" s="44"/>
      <c r="KT180" s="44"/>
      <c r="KU180" s="44"/>
      <c r="KV180" s="44"/>
      <c r="KW180" s="44"/>
      <c r="KX180" s="44"/>
      <c r="KY180" s="44"/>
      <c r="KZ180" s="44"/>
      <c r="LA180" s="44"/>
      <c r="LB180" s="44"/>
      <c r="LC180" s="44"/>
      <c r="LD180" s="44"/>
      <c r="LE180" s="44"/>
      <c r="LF180" s="44"/>
      <c r="LG180" s="44"/>
      <c r="LH180" s="44"/>
      <c r="LI180" s="44"/>
      <c r="LJ180" s="44"/>
      <c r="LK180" s="44"/>
      <c r="LL180" s="44"/>
      <c r="LM180" s="44"/>
      <c r="LN180" s="44"/>
      <c r="LO180" s="44"/>
      <c r="LP180" s="44"/>
      <c r="LQ180" s="44"/>
      <c r="LR180" s="44"/>
      <c r="LS180" s="44"/>
      <c r="LT180" s="44"/>
      <c r="LU180" s="44"/>
      <c r="LV180" s="44"/>
      <c r="LW180" s="44"/>
      <c r="LX180" s="44"/>
      <c r="LY180" s="44"/>
      <c r="LZ180" s="44"/>
      <c r="MA180" s="44"/>
      <c r="MB180" s="44"/>
      <c r="MC180" s="44"/>
      <c r="MD180" s="44"/>
      <c r="ME180" s="44"/>
      <c r="MF180" s="44"/>
      <c r="MG180" s="44"/>
      <c r="MH180" s="44"/>
      <c r="MI180" s="44"/>
      <c r="MJ180" s="44"/>
      <c r="MK180" s="44"/>
      <c r="ML180" s="44"/>
      <c r="MM180" s="44"/>
      <c r="MN180" s="44"/>
      <c r="MO180" s="44"/>
      <c r="MP180" s="44"/>
      <c r="MQ180" s="44"/>
      <c r="MR180" s="44"/>
      <c r="MS180" s="44"/>
      <c r="MT180" s="44"/>
      <c r="MU180" s="44"/>
      <c r="MV180" s="44"/>
      <c r="MW180" s="44"/>
      <c r="MX180" s="44"/>
      <c r="MY180" s="44"/>
      <c r="MZ180" s="44"/>
      <c r="NA180" s="44"/>
      <c r="NB180" s="44"/>
      <c r="NC180" s="44"/>
      <c r="ND180" s="44"/>
      <c r="NE180" s="44"/>
      <c r="NF180" s="44"/>
      <c r="NG180" s="44"/>
      <c r="NH180" s="44"/>
      <c r="NI180" s="44"/>
      <c r="NJ180" s="44"/>
      <c r="NK180" s="44"/>
      <c r="NL180" s="44"/>
      <c r="NM180" s="44"/>
      <c r="NN180" s="44"/>
      <c r="NO180" s="44"/>
      <c r="NP180" s="44"/>
      <c r="NQ180" s="44"/>
      <c r="NR180" s="44"/>
      <c r="NS180" s="44"/>
      <c r="NT180" s="44"/>
      <c r="NU180" s="44"/>
      <c r="NV180" s="44"/>
      <c r="NW180" s="44"/>
      <c r="NX180" s="44"/>
      <c r="NY180" s="44"/>
      <c r="NZ180" s="44"/>
      <c r="OA180" s="44"/>
      <c r="OB180" s="44"/>
      <c r="OC180" s="44"/>
      <c r="OD180" s="44"/>
      <c r="OE180" s="44"/>
      <c r="OF180" s="44"/>
      <c r="OG180" s="44"/>
      <c r="OH180" s="44"/>
      <c r="OI180" s="44"/>
      <c r="OJ180" s="44"/>
      <c r="OK180" s="44"/>
      <c r="OL180" s="44"/>
      <c r="OM180" s="44"/>
      <c r="ON180" s="44"/>
      <c r="OO180" s="44"/>
      <c r="OP180" s="44"/>
      <c r="OQ180" s="44"/>
      <c r="OR180" s="44"/>
      <c r="OS180" s="44"/>
      <c r="OT180" s="44"/>
      <c r="OU180" s="44"/>
      <c r="OV180" s="44"/>
      <c r="OW180" s="44"/>
      <c r="OX180" s="44"/>
      <c r="OY180" s="44"/>
      <c r="OZ180" s="44"/>
      <c r="PA180" s="44"/>
      <c r="PB180" s="44"/>
      <c r="PC180" s="44"/>
      <c r="PD180" s="44"/>
      <c r="PE180" s="44"/>
      <c r="PF180" s="44"/>
      <c r="PG180" s="44"/>
      <c r="PH180" s="44"/>
      <c r="PI180" s="44"/>
      <c r="PJ180" s="44"/>
      <c r="PK180" s="44"/>
      <c r="PL180" s="44"/>
      <c r="PM180" s="44"/>
      <c r="PN180" s="44"/>
      <c r="PO180" s="44"/>
      <c r="PP180" s="44"/>
      <c r="PQ180" s="44"/>
      <c r="PR180" s="44"/>
      <c r="PS180" s="44"/>
      <c r="PT180" s="44"/>
      <c r="PU180" s="44"/>
      <c r="PV180" s="44"/>
      <c r="PW180" s="44"/>
      <c r="PX180" s="44"/>
      <c r="PY180" s="44"/>
      <c r="PZ180" s="44"/>
      <c r="QA180" s="44"/>
      <c r="QB180" s="44"/>
      <c r="QC180" s="44"/>
      <c r="QD180" s="44"/>
      <c r="QE180" s="44"/>
      <c r="QF180" s="44"/>
      <c r="QG180" s="44"/>
      <c r="QH180" s="44"/>
      <c r="QI180" s="44"/>
      <c r="QJ180" s="44"/>
      <c r="QK180" s="44"/>
      <c r="QL180" s="44"/>
      <c r="QM180" s="44"/>
      <c r="QN180" s="44"/>
      <c r="QO180" s="44"/>
      <c r="QP180" s="44"/>
      <c r="QQ180" s="44"/>
      <c r="QR180" s="44"/>
      <c r="QS180" s="44"/>
      <c r="QT180" s="44"/>
      <c r="QU180" s="44"/>
      <c r="QV180" s="44"/>
      <c r="QW180" s="44"/>
      <c r="QX180" s="44"/>
      <c r="QY180" s="44"/>
      <c r="QZ180" s="44"/>
      <c r="RA180" s="44"/>
      <c r="RB180" s="44"/>
      <c r="RC180" s="44"/>
      <c r="RD180" s="44"/>
      <c r="RE180" s="44"/>
      <c r="RF180" s="44"/>
      <c r="RG180" s="44"/>
      <c r="RH180" s="44"/>
    </row>
    <row r="181" customFormat="false" ht="15.75" hidden="false" customHeight="true" outlineLevel="0" collapsed="false">
      <c r="A181" s="44"/>
      <c r="B181" s="321" t="s">
        <v>278</v>
      </c>
      <c r="C181" s="44"/>
      <c r="D181" s="215"/>
      <c r="E181" s="215"/>
      <c r="F181" s="215"/>
      <c r="G181" s="215"/>
      <c r="H181" s="221"/>
      <c r="I181" s="221" t="n">
        <v>0</v>
      </c>
      <c r="J181" s="221" t="n">
        <v>0</v>
      </c>
      <c r="K181" s="221" t="n">
        <v>0</v>
      </c>
      <c r="L181" s="332" t="n">
        <f aca="false">110+19.27</f>
        <v>129.27</v>
      </c>
      <c r="M181" s="332" t="n">
        <f aca="false">L181</f>
        <v>129.27</v>
      </c>
      <c r="N181" s="332" t="n">
        <f aca="false">M181</f>
        <v>129.27</v>
      </c>
      <c r="O181" s="332" t="n">
        <f aca="false">N181</f>
        <v>129.27</v>
      </c>
      <c r="P181" s="332" t="n">
        <f aca="false">O181</f>
        <v>129.27</v>
      </c>
      <c r="Q181" s="332" t="n">
        <f aca="false">P181</f>
        <v>129.27</v>
      </c>
      <c r="R181" s="332" t="n">
        <f aca="false">Q181</f>
        <v>129.27</v>
      </c>
      <c r="S181" s="332" t="n">
        <f aca="false">R181</f>
        <v>129.27</v>
      </c>
      <c r="T181" s="332" t="n">
        <f aca="false">S181</f>
        <v>129.27</v>
      </c>
      <c r="U181" s="332" t="n">
        <f aca="false">T181</f>
        <v>129.27</v>
      </c>
      <c r="V181" s="332" t="n">
        <f aca="false">U181</f>
        <v>129.27</v>
      </c>
      <c r="W181" s="332" t="n">
        <f aca="false">V181</f>
        <v>129.27</v>
      </c>
      <c r="X181" s="332" t="n">
        <f aca="false">W181</f>
        <v>129.27</v>
      </c>
      <c r="Y181" s="332" t="n">
        <f aca="false">X181</f>
        <v>129.27</v>
      </c>
      <c r="Z181" s="332" t="n">
        <f aca="false">Y181</f>
        <v>129.27</v>
      </c>
      <c r="AA181" s="332" t="n">
        <f aca="false">Z181</f>
        <v>129.27</v>
      </c>
      <c r="AB181" s="332" t="n">
        <f aca="false">AA181</f>
        <v>129.27</v>
      </c>
      <c r="AC181" s="332" t="n">
        <f aca="false">AB181</f>
        <v>129.27</v>
      </c>
      <c r="AD181" s="332" t="n">
        <f aca="false">AC181</f>
        <v>129.27</v>
      </c>
      <c r="AE181" s="332" t="n">
        <f aca="false">AD181</f>
        <v>129.27</v>
      </c>
      <c r="AF181" s="332" t="n">
        <f aca="false">AE181</f>
        <v>129.27</v>
      </c>
      <c r="AG181" s="332" t="n">
        <f aca="false">AF181</f>
        <v>129.27</v>
      </c>
      <c r="AH181" s="332" t="n">
        <f aca="false">AG181</f>
        <v>129.27</v>
      </c>
      <c r="AI181" s="332" t="n">
        <f aca="false">AH181</f>
        <v>129.27</v>
      </c>
      <c r="AJ181" s="332" t="n">
        <f aca="false">AI181</f>
        <v>129.27</v>
      </c>
      <c r="AK181" s="332" t="n">
        <f aca="false">AJ181</f>
        <v>129.27</v>
      </c>
      <c r="AL181" s="332" t="n">
        <f aca="false">AK181</f>
        <v>129.27</v>
      </c>
      <c r="AM181" s="332" t="n">
        <f aca="false">AL181</f>
        <v>129.27</v>
      </c>
      <c r="AN181" s="332" t="n">
        <f aca="false">AM181</f>
        <v>129.27</v>
      </c>
      <c r="AO181" s="332" t="n">
        <f aca="false">AN181</f>
        <v>129.27</v>
      </c>
      <c r="AP181" s="332" t="n">
        <f aca="false">AO181</f>
        <v>129.27</v>
      </c>
      <c r="AQ181" s="332" t="n">
        <f aca="false">AP181</f>
        <v>129.27</v>
      </c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44"/>
      <c r="JF181" s="44"/>
      <c r="JG181" s="44"/>
      <c r="JH181" s="44"/>
      <c r="JI181" s="44"/>
      <c r="JJ181" s="44"/>
      <c r="JK181" s="44"/>
      <c r="JL181" s="44"/>
      <c r="JM181" s="44"/>
      <c r="JN181" s="44"/>
      <c r="JO181" s="44"/>
      <c r="JP181" s="44"/>
      <c r="JQ181" s="44"/>
      <c r="JR181" s="44"/>
      <c r="JS181" s="44"/>
      <c r="JT181" s="44"/>
      <c r="JU181" s="44"/>
      <c r="JV181" s="44"/>
      <c r="JW181" s="44"/>
      <c r="JX181" s="44"/>
      <c r="JY181" s="44"/>
      <c r="JZ181" s="44"/>
      <c r="KA181" s="44"/>
      <c r="KB181" s="44"/>
      <c r="KC181" s="44"/>
      <c r="KD181" s="44"/>
      <c r="KE181" s="44"/>
      <c r="KF181" s="44"/>
      <c r="KG181" s="44"/>
      <c r="KH181" s="44"/>
      <c r="KI181" s="44"/>
      <c r="KJ181" s="44"/>
      <c r="KK181" s="44"/>
      <c r="KL181" s="44"/>
      <c r="KM181" s="44"/>
      <c r="KN181" s="44"/>
      <c r="KO181" s="44"/>
      <c r="KP181" s="44"/>
      <c r="KQ181" s="44"/>
      <c r="KR181" s="44"/>
      <c r="KS181" s="44"/>
      <c r="KT181" s="44"/>
      <c r="KU181" s="44"/>
      <c r="KV181" s="44"/>
      <c r="KW181" s="44"/>
      <c r="KX181" s="44"/>
      <c r="KY181" s="44"/>
      <c r="KZ181" s="44"/>
      <c r="LA181" s="44"/>
      <c r="LB181" s="44"/>
      <c r="LC181" s="44"/>
      <c r="LD181" s="44"/>
      <c r="LE181" s="44"/>
      <c r="LF181" s="44"/>
      <c r="LG181" s="44"/>
      <c r="LH181" s="44"/>
      <c r="LI181" s="44"/>
      <c r="LJ181" s="44"/>
      <c r="LK181" s="44"/>
      <c r="LL181" s="44"/>
      <c r="LM181" s="44"/>
      <c r="LN181" s="44"/>
      <c r="LO181" s="44"/>
      <c r="LP181" s="44"/>
      <c r="LQ181" s="44"/>
      <c r="LR181" s="44"/>
      <c r="LS181" s="44"/>
      <c r="LT181" s="44"/>
      <c r="LU181" s="44"/>
      <c r="LV181" s="44"/>
      <c r="LW181" s="44"/>
      <c r="LX181" s="44"/>
      <c r="LY181" s="44"/>
      <c r="LZ181" s="44"/>
      <c r="MA181" s="44"/>
      <c r="MB181" s="44"/>
      <c r="MC181" s="44"/>
      <c r="MD181" s="44"/>
      <c r="ME181" s="44"/>
      <c r="MF181" s="44"/>
      <c r="MG181" s="44"/>
      <c r="MH181" s="44"/>
      <c r="MI181" s="44"/>
      <c r="MJ181" s="44"/>
      <c r="MK181" s="44"/>
      <c r="ML181" s="44"/>
      <c r="MM181" s="44"/>
      <c r="MN181" s="44"/>
      <c r="MO181" s="44"/>
      <c r="MP181" s="44"/>
      <c r="MQ181" s="44"/>
      <c r="MR181" s="44"/>
      <c r="MS181" s="44"/>
      <c r="MT181" s="44"/>
      <c r="MU181" s="44"/>
      <c r="MV181" s="44"/>
      <c r="MW181" s="44"/>
      <c r="MX181" s="44"/>
      <c r="MY181" s="44"/>
      <c r="MZ181" s="44"/>
      <c r="NA181" s="44"/>
      <c r="NB181" s="44"/>
      <c r="NC181" s="44"/>
      <c r="ND181" s="44"/>
      <c r="NE181" s="44"/>
      <c r="NF181" s="44"/>
      <c r="NG181" s="44"/>
      <c r="NH181" s="44"/>
      <c r="NI181" s="44"/>
      <c r="NJ181" s="44"/>
      <c r="NK181" s="44"/>
      <c r="NL181" s="44"/>
      <c r="NM181" s="44"/>
      <c r="NN181" s="44"/>
      <c r="NO181" s="44"/>
      <c r="NP181" s="44"/>
      <c r="NQ181" s="44"/>
      <c r="NR181" s="44"/>
      <c r="NS181" s="44"/>
      <c r="NT181" s="44"/>
      <c r="NU181" s="44"/>
      <c r="NV181" s="44"/>
      <c r="NW181" s="44"/>
      <c r="NX181" s="44"/>
      <c r="NY181" s="44"/>
      <c r="NZ181" s="44"/>
      <c r="OA181" s="44"/>
      <c r="OB181" s="44"/>
      <c r="OC181" s="44"/>
      <c r="OD181" s="44"/>
      <c r="OE181" s="44"/>
      <c r="OF181" s="44"/>
      <c r="OG181" s="44"/>
      <c r="OH181" s="44"/>
      <c r="OI181" s="44"/>
      <c r="OJ181" s="44"/>
      <c r="OK181" s="44"/>
      <c r="OL181" s="44"/>
      <c r="OM181" s="44"/>
      <c r="ON181" s="44"/>
      <c r="OO181" s="44"/>
      <c r="OP181" s="44"/>
      <c r="OQ181" s="44"/>
      <c r="OR181" s="44"/>
      <c r="OS181" s="44"/>
      <c r="OT181" s="44"/>
      <c r="OU181" s="44"/>
      <c r="OV181" s="44"/>
      <c r="OW181" s="44"/>
      <c r="OX181" s="44"/>
      <c r="OY181" s="44"/>
      <c r="OZ181" s="44"/>
      <c r="PA181" s="44"/>
      <c r="PB181" s="44"/>
      <c r="PC181" s="44"/>
      <c r="PD181" s="44"/>
      <c r="PE181" s="44"/>
      <c r="PF181" s="44"/>
      <c r="PG181" s="44"/>
      <c r="PH181" s="44"/>
      <c r="PI181" s="44"/>
      <c r="PJ181" s="44"/>
      <c r="PK181" s="44"/>
      <c r="PL181" s="44"/>
      <c r="PM181" s="44"/>
      <c r="PN181" s="44"/>
      <c r="PO181" s="44"/>
      <c r="PP181" s="44"/>
      <c r="PQ181" s="44"/>
      <c r="PR181" s="44"/>
      <c r="PS181" s="44"/>
      <c r="PT181" s="44"/>
      <c r="PU181" s="44"/>
      <c r="PV181" s="44"/>
      <c r="PW181" s="44"/>
      <c r="PX181" s="44"/>
      <c r="PY181" s="44"/>
      <c r="PZ181" s="44"/>
      <c r="QA181" s="44"/>
      <c r="QB181" s="44"/>
      <c r="QC181" s="44"/>
      <c r="QD181" s="44"/>
      <c r="QE181" s="44"/>
      <c r="QF181" s="44"/>
      <c r="QG181" s="44"/>
      <c r="QH181" s="44"/>
      <c r="QI181" s="44"/>
      <c r="QJ181" s="44"/>
      <c r="QK181" s="44"/>
      <c r="QL181" s="44"/>
      <c r="QM181" s="44"/>
      <c r="QN181" s="44"/>
      <c r="QO181" s="44"/>
      <c r="QP181" s="44"/>
      <c r="QQ181" s="44"/>
      <c r="QR181" s="44"/>
      <c r="QS181" s="44"/>
      <c r="QT181" s="44"/>
      <c r="QU181" s="44"/>
      <c r="QV181" s="44"/>
      <c r="QW181" s="44"/>
      <c r="QX181" s="44"/>
      <c r="QY181" s="44"/>
      <c r="QZ181" s="44"/>
      <c r="RA181" s="44"/>
      <c r="RB181" s="44"/>
      <c r="RC181" s="44"/>
      <c r="RD181" s="44"/>
      <c r="RE181" s="44"/>
      <c r="RF181" s="44"/>
      <c r="RG181" s="44"/>
      <c r="RH181" s="44"/>
    </row>
    <row r="182" customFormat="false" ht="15.75" hidden="false" customHeight="true" outlineLevel="0" collapsed="false">
      <c r="A182" s="44"/>
      <c r="B182" s="321" t="s">
        <v>279</v>
      </c>
      <c r="C182" s="44"/>
      <c r="D182" s="337" t="n">
        <f aca="false">SUM(H182:AQ182)</f>
        <v>471576960</v>
      </c>
      <c r="E182" s="215"/>
      <c r="F182" s="215"/>
      <c r="G182" s="215"/>
      <c r="H182" s="64" t="n">
        <f aca="false">+H183*H181</f>
        <v>0</v>
      </c>
      <c r="I182" s="64" t="n">
        <f aca="false">+I183*I181</f>
        <v>0</v>
      </c>
      <c r="J182" s="64" t="n">
        <f aca="false">+J183*J181</f>
        <v>0</v>
      </c>
      <c r="K182" s="64" t="n">
        <f aca="false">+K183*K181</f>
        <v>0</v>
      </c>
      <c r="L182" s="64" t="n">
        <f aca="false">+L183*L181*95%</f>
        <v>14736780</v>
      </c>
      <c r="M182" s="64" t="n">
        <f aca="false">L182</f>
        <v>14736780</v>
      </c>
      <c r="N182" s="64" t="n">
        <f aca="false">M182</f>
        <v>14736780</v>
      </c>
      <c r="O182" s="64" t="n">
        <f aca="false">N182</f>
        <v>14736780</v>
      </c>
      <c r="P182" s="64" t="n">
        <f aca="false">O182</f>
        <v>14736780</v>
      </c>
      <c r="Q182" s="64" t="n">
        <f aca="false">P182</f>
        <v>14736780</v>
      </c>
      <c r="R182" s="64" t="n">
        <f aca="false">Q182</f>
        <v>14736780</v>
      </c>
      <c r="S182" s="64" t="n">
        <f aca="false">R182</f>
        <v>14736780</v>
      </c>
      <c r="T182" s="64" t="n">
        <f aca="false">S182</f>
        <v>14736780</v>
      </c>
      <c r="U182" s="64" t="n">
        <f aca="false">T182</f>
        <v>14736780</v>
      </c>
      <c r="V182" s="64" t="n">
        <f aca="false">U182</f>
        <v>14736780</v>
      </c>
      <c r="W182" s="64" t="n">
        <f aca="false">V182</f>
        <v>14736780</v>
      </c>
      <c r="X182" s="64" t="n">
        <f aca="false">W182</f>
        <v>14736780</v>
      </c>
      <c r="Y182" s="64" t="n">
        <f aca="false">X182</f>
        <v>14736780</v>
      </c>
      <c r="Z182" s="64" t="n">
        <f aca="false">Y182</f>
        <v>14736780</v>
      </c>
      <c r="AA182" s="64" t="n">
        <f aca="false">Z182</f>
        <v>14736780</v>
      </c>
      <c r="AB182" s="64" t="n">
        <f aca="false">AA182</f>
        <v>14736780</v>
      </c>
      <c r="AC182" s="64" t="n">
        <f aca="false">AB182</f>
        <v>14736780</v>
      </c>
      <c r="AD182" s="64" t="n">
        <f aca="false">AC182</f>
        <v>14736780</v>
      </c>
      <c r="AE182" s="64" t="n">
        <f aca="false">AD182</f>
        <v>14736780</v>
      </c>
      <c r="AF182" s="64" t="n">
        <f aca="false">AE182</f>
        <v>14736780</v>
      </c>
      <c r="AG182" s="64" t="n">
        <f aca="false">AF182</f>
        <v>14736780</v>
      </c>
      <c r="AH182" s="64" t="n">
        <f aca="false">AG182</f>
        <v>14736780</v>
      </c>
      <c r="AI182" s="64" t="n">
        <f aca="false">AH182</f>
        <v>14736780</v>
      </c>
      <c r="AJ182" s="64" t="n">
        <f aca="false">AI182</f>
        <v>14736780</v>
      </c>
      <c r="AK182" s="64" t="n">
        <f aca="false">AJ182</f>
        <v>14736780</v>
      </c>
      <c r="AL182" s="64" t="n">
        <f aca="false">AK182</f>
        <v>14736780</v>
      </c>
      <c r="AM182" s="64" t="n">
        <f aca="false">AL182</f>
        <v>14736780</v>
      </c>
      <c r="AN182" s="64" t="n">
        <f aca="false">AM182</f>
        <v>14736780</v>
      </c>
      <c r="AO182" s="64" t="n">
        <f aca="false">AN182</f>
        <v>14736780</v>
      </c>
      <c r="AP182" s="64" t="n">
        <f aca="false">AO182</f>
        <v>14736780</v>
      </c>
      <c r="AQ182" s="64" t="n">
        <f aca="false">AP182</f>
        <v>14736780</v>
      </c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44"/>
      <c r="JF182" s="44"/>
      <c r="JG182" s="44"/>
      <c r="JH182" s="44"/>
      <c r="JI182" s="44"/>
      <c r="JJ182" s="44"/>
      <c r="JK182" s="44"/>
      <c r="JL182" s="44"/>
      <c r="JM182" s="44"/>
      <c r="JN182" s="44"/>
      <c r="JO182" s="44"/>
      <c r="JP182" s="44"/>
      <c r="JQ182" s="44"/>
      <c r="JR182" s="44"/>
      <c r="JS182" s="44"/>
      <c r="JT182" s="44"/>
      <c r="JU182" s="44"/>
      <c r="JV182" s="44"/>
      <c r="JW182" s="44"/>
      <c r="JX182" s="44"/>
      <c r="JY182" s="44"/>
      <c r="JZ182" s="44"/>
      <c r="KA182" s="44"/>
      <c r="KB182" s="44"/>
      <c r="KC182" s="44"/>
      <c r="KD182" s="44"/>
      <c r="KE182" s="44"/>
      <c r="KF182" s="44"/>
      <c r="KG182" s="44"/>
      <c r="KH182" s="44"/>
      <c r="KI182" s="44"/>
      <c r="KJ182" s="44"/>
      <c r="KK182" s="44"/>
      <c r="KL182" s="44"/>
      <c r="KM182" s="44"/>
      <c r="KN182" s="44"/>
      <c r="KO182" s="44"/>
      <c r="KP182" s="44"/>
      <c r="KQ182" s="44"/>
      <c r="KR182" s="44"/>
      <c r="KS182" s="44"/>
      <c r="KT182" s="44"/>
      <c r="KU182" s="44"/>
      <c r="KV182" s="44"/>
      <c r="KW182" s="44"/>
      <c r="KX182" s="44"/>
      <c r="KY182" s="44"/>
      <c r="KZ182" s="44"/>
      <c r="LA182" s="44"/>
      <c r="LB182" s="44"/>
      <c r="LC182" s="44"/>
      <c r="LD182" s="44"/>
      <c r="LE182" s="44"/>
      <c r="LF182" s="44"/>
      <c r="LG182" s="44"/>
      <c r="LH182" s="44"/>
      <c r="LI182" s="44"/>
      <c r="LJ182" s="44"/>
      <c r="LK182" s="44"/>
      <c r="LL182" s="44"/>
      <c r="LM182" s="44"/>
      <c r="LN182" s="44"/>
      <c r="LO182" s="44"/>
      <c r="LP182" s="44"/>
      <c r="LQ182" s="44"/>
      <c r="LR182" s="44"/>
      <c r="LS182" s="44"/>
      <c r="LT182" s="44"/>
      <c r="LU182" s="44"/>
      <c r="LV182" s="44"/>
      <c r="LW182" s="44"/>
      <c r="LX182" s="44"/>
      <c r="LY182" s="44"/>
      <c r="LZ182" s="44"/>
      <c r="MA182" s="44"/>
      <c r="MB182" s="44"/>
      <c r="MC182" s="44"/>
      <c r="MD182" s="44"/>
      <c r="ME182" s="44"/>
      <c r="MF182" s="44"/>
      <c r="MG182" s="44"/>
      <c r="MH182" s="44"/>
      <c r="MI182" s="44"/>
      <c r="MJ182" s="44"/>
      <c r="MK182" s="44"/>
      <c r="ML182" s="44"/>
      <c r="MM182" s="44"/>
      <c r="MN182" s="44"/>
      <c r="MO182" s="44"/>
      <c r="MP182" s="44"/>
      <c r="MQ182" s="44"/>
      <c r="MR182" s="44"/>
      <c r="MS182" s="44"/>
      <c r="MT182" s="44"/>
      <c r="MU182" s="44"/>
      <c r="MV182" s="44"/>
      <c r="MW182" s="44"/>
      <c r="MX182" s="44"/>
      <c r="MY182" s="44"/>
      <c r="MZ182" s="44"/>
      <c r="NA182" s="44"/>
      <c r="NB182" s="44"/>
      <c r="NC182" s="44"/>
      <c r="ND182" s="44"/>
      <c r="NE182" s="44"/>
      <c r="NF182" s="44"/>
      <c r="NG182" s="44"/>
      <c r="NH182" s="44"/>
      <c r="NI182" s="44"/>
      <c r="NJ182" s="44"/>
      <c r="NK182" s="44"/>
      <c r="NL182" s="44"/>
      <c r="NM182" s="44"/>
      <c r="NN182" s="44"/>
      <c r="NO182" s="44"/>
      <c r="NP182" s="44"/>
      <c r="NQ182" s="44"/>
      <c r="NR182" s="44"/>
      <c r="NS182" s="44"/>
      <c r="NT182" s="44"/>
      <c r="NU182" s="44"/>
      <c r="NV182" s="44"/>
      <c r="NW182" s="44"/>
      <c r="NX182" s="44"/>
      <c r="NY182" s="44"/>
      <c r="NZ182" s="44"/>
      <c r="OA182" s="44"/>
      <c r="OB182" s="44"/>
      <c r="OC182" s="44"/>
      <c r="OD182" s="44"/>
      <c r="OE182" s="44"/>
      <c r="OF182" s="44"/>
      <c r="OG182" s="44"/>
      <c r="OH182" s="44"/>
      <c r="OI182" s="44"/>
      <c r="OJ182" s="44"/>
      <c r="OK182" s="44"/>
      <c r="OL182" s="44"/>
      <c r="OM182" s="44"/>
      <c r="ON182" s="44"/>
      <c r="OO182" s="44"/>
      <c r="OP182" s="44"/>
      <c r="OQ182" s="44"/>
      <c r="OR182" s="44"/>
      <c r="OS182" s="44"/>
      <c r="OT182" s="44"/>
      <c r="OU182" s="44"/>
      <c r="OV182" s="44"/>
      <c r="OW182" s="44"/>
      <c r="OX182" s="44"/>
      <c r="OY182" s="44"/>
      <c r="OZ182" s="44"/>
      <c r="PA182" s="44"/>
      <c r="PB182" s="44"/>
      <c r="PC182" s="44"/>
      <c r="PD182" s="44"/>
      <c r="PE182" s="44"/>
      <c r="PF182" s="44"/>
      <c r="PG182" s="44"/>
      <c r="PH182" s="44"/>
      <c r="PI182" s="44"/>
      <c r="PJ182" s="44"/>
      <c r="PK182" s="44"/>
      <c r="PL182" s="44"/>
      <c r="PM182" s="44"/>
      <c r="PN182" s="44"/>
      <c r="PO182" s="44"/>
      <c r="PP182" s="44"/>
      <c r="PQ182" s="44"/>
      <c r="PR182" s="44"/>
      <c r="PS182" s="44"/>
      <c r="PT182" s="44"/>
      <c r="PU182" s="44"/>
      <c r="PV182" s="44"/>
      <c r="PW182" s="44"/>
      <c r="PX182" s="44"/>
      <c r="PY182" s="44"/>
      <c r="PZ182" s="44"/>
      <c r="QA182" s="44"/>
      <c r="QB182" s="44"/>
      <c r="QC182" s="44"/>
      <c r="QD182" s="44"/>
      <c r="QE182" s="44"/>
      <c r="QF182" s="44"/>
      <c r="QG182" s="44"/>
      <c r="QH182" s="44"/>
      <c r="QI182" s="44"/>
      <c r="QJ182" s="44"/>
      <c r="QK182" s="44"/>
      <c r="QL182" s="44"/>
      <c r="QM182" s="44"/>
      <c r="QN182" s="44"/>
      <c r="QO182" s="44"/>
      <c r="QP182" s="44"/>
      <c r="QQ182" s="44"/>
      <c r="QR182" s="44"/>
      <c r="QS182" s="44"/>
      <c r="QT182" s="44"/>
      <c r="QU182" s="44"/>
      <c r="QV182" s="44"/>
      <c r="QW182" s="44"/>
      <c r="QX182" s="44"/>
      <c r="QY182" s="44"/>
      <c r="QZ182" s="44"/>
      <c r="RA182" s="44"/>
      <c r="RB182" s="44"/>
      <c r="RC182" s="44"/>
      <c r="RD182" s="44"/>
      <c r="RE182" s="44"/>
      <c r="RF182" s="44"/>
      <c r="RG182" s="44"/>
      <c r="RH182" s="44"/>
    </row>
    <row r="183" customFormat="false" ht="15.75" hidden="false" customHeight="true" outlineLevel="0" collapsed="false">
      <c r="A183" s="44"/>
      <c r="B183" s="321" t="s">
        <v>280</v>
      </c>
      <c r="C183" s="44"/>
      <c r="D183" s="337" t="n">
        <f aca="false">SUM(H183:AQ183)</f>
        <v>3840000</v>
      </c>
      <c r="E183" s="215"/>
      <c r="F183" s="215"/>
      <c r="G183" s="215"/>
      <c r="H183" s="221"/>
      <c r="I183" s="221" t="n">
        <v>0</v>
      </c>
      <c r="J183" s="221" t="n">
        <v>0</v>
      </c>
      <c r="K183" s="221" t="n">
        <v>0</v>
      </c>
      <c r="L183" s="322" t="n">
        <v>120000</v>
      </c>
      <c r="M183" s="221" t="n">
        <v>120000</v>
      </c>
      <c r="N183" s="221" t="n">
        <v>120000</v>
      </c>
      <c r="O183" s="221" t="n">
        <v>120000</v>
      </c>
      <c r="P183" s="221" t="n">
        <v>120000</v>
      </c>
      <c r="Q183" s="221" t="n">
        <v>120000</v>
      </c>
      <c r="R183" s="221" t="n">
        <v>120000</v>
      </c>
      <c r="S183" s="221" t="n">
        <v>120000</v>
      </c>
      <c r="T183" s="221" t="n">
        <v>120000</v>
      </c>
      <c r="U183" s="221" t="n">
        <v>120000</v>
      </c>
      <c r="V183" s="221" t="n">
        <v>120000</v>
      </c>
      <c r="W183" s="221" t="n">
        <v>120000</v>
      </c>
      <c r="X183" s="221" t="n">
        <v>120000</v>
      </c>
      <c r="Y183" s="221" t="n">
        <v>120000</v>
      </c>
      <c r="Z183" s="221" t="n">
        <v>120000</v>
      </c>
      <c r="AA183" s="221" t="n">
        <v>120000</v>
      </c>
      <c r="AB183" s="221" t="n">
        <v>120000</v>
      </c>
      <c r="AC183" s="221" t="n">
        <v>120000</v>
      </c>
      <c r="AD183" s="221" t="n">
        <v>120000</v>
      </c>
      <c r="AE183" s="221" t="n">
        <v>120000</v>
      </c>
      <c r="AF183" s="221" t="n">
        <v>120000</v>
      </c>
      <c r="AG183" s="221" t="n">
        <v>120000</v>
      </c>
      <c r="AH183" s="221" t="n">
        <v>120000</v>
      </c>
      <c r="AI183" s="221" t="n">
        <v>120000</v>
      </c>
      <c r="AJ183" s="221" t="n">
        <v>120000</v>
      </c>
      <c r="AK183" s="221" t="n">
        <v>120000</v>
      </c>
      <c r="AL183" s="221" t="n">
        <v>120000</v>
      </c>
      <c r="AM183" s="221" t="n">
        <v>120000</v>
      </c>
      <c r="AN183" s="221" t="n">
        <v>120000</v>
      </c>
      <c r="AO183" s="221" t="n">
        <v>120000</v>
      </c>
      <c r="AP183" s="221" t="n">
        <v>120000</v>
      </c>
      <c r="AQ183" s="221" t="n">
        <v>120000</v>
      </c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44"/>
      <c r="JF183" s="44"/>
      <c r="JG183" s="44"/>
      <c r="JH183" s="44"/>
      <c r="JI183" s="44"/>
      <c r="JJ183" s="44"/>
      <c r="JK183" s="44"/>
      <c r="JL183" s="44"/>
      <c r="JM183" s="44"/>
      <c r="JN183" s="44"/>
      <c r="JO183" s="44"/>
      <c r="JP183" s="44"/>
      <c r="JQ183" s="44"/>
      <c r="JR183" s="44"/>
      <c r="JS183" s="44"/>
      <c r="JT183" s="44"/>
      <c r="JU183" s="44"/>
      <c r="JV183" s="44"/>
      <c r="JW183" s="44"/>
      <c r="JX183" s="44"/>
      <c r="JY183" s="44"/>
      <c r="JZ183" s="44"/>
      <c r="KA183" s="44"/>
      <c r="KB183" s="44"/>
      <c r="KC183" s="44"/>
      <c r="KD183" s="44"/>
      <c r="KE183" s="44"/>
      <c r="KF183" s="44"/>
      <c r="KG183" s="44"/>
      <c r="KH183" s="44"/>
      <c r="KI183" s="44"/>
      <c r="KJ183" s="44"/>
      <c r="KK183" s="44"/>
      <c r="KL183" s="44"/>
      <c r="KM183" s="44"/>
      <c r="KN183" s="44"/>
      <c r="KO183" s="44"/>
      <c r="KP183" s="44"/>
      <c r="KQ183" s="44"/>
      <c r="KR183" s="44"/>
      <c r="KS183" s="44"/>
      <c r="KT183" s="44"/>
      <c r="KU183" s="44"/>
      <c r="KV183" s="44"/>
      <c r="KW183" s="44"/>
      <c r="KX183" s="44"/>
      <c r="KY183" s="44"/>
      <c r="KZ183" s="44"/>
      <c r="LA183" s="44"/>
      <c r="LB183" s="44"/>
      <c r="LC183" s="44"/>
      <c r="LD183" s="44"/>
      <c r="LE183" s="44"/>
      <c r="LF183" s="44"/>
      <c r="LG183" s="44"/>
      <c r="LH183" s="44"/>
      <c r="LI183" s="44"/>
      <c r="LJ183" s="44"/>
      <c r="LK183" s="44"/>
      <c r="LL183" s="44"/>
      <c r="LM183" s="44"/>
      <c r="LN183" s="44"/>
      <c r="LO183" s="44"/>
      <c r="LP183" s="44"/>
      <c r="LQ183" s="44"/>
      <c r="LR183" s="44"/>
      <c r="LS183" s="44"/>
      <c r="LT183" s="44"/>
      <c r="LU183" s="44"/>
      <c r="LV183" s="44"/>
      <c r="LW183" s="44"/>
      <c r="LX183" s="44"/>
      <c r="LY183" s="44"/>
      <c r="LZ183" s="44"/>
      <c r="MA183" s="44"/>
      <c r="MB183" s="44"/>
      <c r="MC183" s="44"/>
      <c r="MD183" s="44"/>
      <c r="ME183" s="44"/>
      <c r="MF183" s="44"/>
      <c r="MG183" s="44"/>
      <c r="MH183" s="44"/>
      <c r="MI183" s="44"/>
      <c r="MJ183" s="44"/>
      <c r="MK183" s="44"/>
      <c r="ML183" s="44"/>
      <c r="MM183" s="44"/>
      <c r="MN183" s="44"/>
      <c r="MO183" s="44"/>
      <c r="MP183" s="44"/>
      <c r="MQ183" s="44"/>
      <c r="MR183" s="44"/>
      <c r="MS183" s="44"/>
      <c r="MT183" s="44"/>
      <c r="MU183" s="44"/>
      <c r="MV183" s="44"/>
      <c r="MW183" s="44"/>
      <c r="MX183" s="44"/>
      <c r="MY183" s="44"/>
      <c r="MZ183" s="44"/>
      <c r="NA183" s="44"/>
      <c r="NB183" s="44"/>
      <c r="NC183" s="44"/>
      <c r="ND183" s="44"/>
      <c r="NE183" s="44"/>
      <c r="NF183" s="44"/>
      <c r="NG183" s="44"/>
      <c r="NH183" s="44"/>
      <c r="NI183" s="44"/>
      <c r="NJ183" s="44"/>
      <c r="NK183" s="44"/>
      <c r="NL183" s="44"/>
      <c r="NM183" s="44"/>
      <c r="NN183" s="44"/>
      <c r="NO183" s="44"/>
      <c r="NP183" s="44"/>
      <c r="NQ183" s="44"/>
      <c r="NR183" s="44"/>
      <c r="NS183" s="44"/>
      <c r="NT183" s="44"/>
      <c r="NU183" s="44"/>
      <c r="NV183" s="44"/>
      <c r="NW183" s="44"/>
      <c r="NX183" s="44"/>
      <c r="NY183" s="44"/>
      <c r="NZ183" s="44"/>
      <c r="OA183" s="44"/>
      <c r="OB183" s="44"/>
      <c r="OC183" s="44"/>
      <c r="OD183" s="44"/>
      <c r="OE183" s="44"/>
      <c r="OF183" s="44"/>
      <c r="OG183" s="44"/>
      <c r="OH183" s="44"/>
      <c r="OI183" s="44"/>
      <c r="OJ183" s="44"/>
      <c r="OK183" s="44"/>
      <c r="OL183" s="44"/>
      <c r="OM183" s="44"/>
      <c r="ON183" s="44"/>
      <c r="OO183" s="44"/>
      <c r="OP183" s="44"/>
      <c r="OQ183" s="44"/>
      <c r="OR183" s="44"/>
      <c r="OS183" s="44"/>
      <c r="OT183" s="44"/>
      <c r="OU183" s="44"/>
      <c r="OV183" s="44"/>
      <c r="OW183" s="44"/>
      <c r="OX183" s="44"/>
      <c r="OY183" s="44"/>
      <c r="OZ183" s="44"/>
      <c r="PA183" s="44"/>
      <c r="PB183" s="44"/>
      <c r="PC183" s="44"/>
      <c r="PD183" s="44"/>
      <c r="PE183" s="44"/>
      <c r="PF183" s="44"/>
      <c r="PG183" s="44"/>
      <c r="PH183" s="44"/>
      <c r="PI183" s="44"/>
      <c r="PJ183" s="44"/>
      <c r="PK183" s="44"/>
      <c r="PL183" s="44"/>
      <c r="PM183" s="44"/>
      <c r="PN183" s="44"/>
      <c r="PO183" s="44"/>
      <c r="PP183" s="44"/>
      <c r="PQ183" s="44"/>
      <c r="PR183" s="44"/>
      <c r="PS183" s="44"/>
      <c r="PT183" s="44"/>
      <c r="PU183" s="44"/>
      <c r="PV183" s="44"/>
      <c r="PW183" s="44"/>
      <c r="PX183" s="44"/>
      <c r="PY183" s="44"/>
      <c r="PZ183" s="44"/>
      <c r="QA183" s="44"/>
      <c r="QB183" s="44"/>
      <c r="QC183" s="44"/>
      <c r="QD183" s="44"/>
      <c r="QE183" s="44"/>
      <c r="QF183" s="44"/>
      <c r="QG183" s="44"/>
      <c r="QH183" s="44"/>
      <c r="QI183" s="44"/>
      <c r="QJ183" s="44"/>
      <c r="QK183" s="44"/>
      <c r="QL183" s="44"/>
      <c r="QM183" s="44"/>
      <c r="QN183" s="44"/>
      <c r="QO183" s="44"/>
      <c r="QP183" s="44"/>
      <c r="QQ183" s="44"/>
      <c r="QR183" s="44"/>
      <c r="QS183" s="44"/>
      <c r="QT183" s="44"/>
      <c r="QU183" s="44"/>
      <c r="QV183" s="44"/>
      <c r="QW183" s="44"/>
      <c r="QX183" s="44"/>
      <c r="QY183" s="44"/>
      <c r="QZ183" s="44"/>
      <c r="RA183" s="44"/>
      <c r="RB183" s="44"/>
      <c r="RC183" s="44"/>
      <c r="RD183" s="44"/>
      <c r="RE183" s="44"/>
      <c r="RF183" s="44"/>
      <c r="RG183" s="44"/>
      <c r="RH183" s="44"/>
    </row>
    <row r="184" customFormat="false" ht="12.75" hidden="false" customHeight="true" outlineLevel="0" collapsed="false"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</row>
    <row r="185" customFormat="false" ht="15.75" hidden="false" customHeight="true" outlineLevel="0" collapsed="false">
      <c r="A185" s="338"/>
      <c r="B185" s="320" t="s">
        <v>314</v>
      </c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339"/>
      <c r="AS185" s="339"/>
      <c r="AT185" s="339"/>
      <c r="AU185" s="339"/>
      <c r="AV185" s="339"/>
      <c r="AW185" s="339"/>
      <c r="AX185" s="339"/>
      <c r="AY185" s="339"/>
      <c r="AZ185" s="339"/>
      <c r="BA185" s="339"/>
      <c r="BB185" s="338"/>
      <c r="BC185" s="338"/>
      <c r="BD185" s="338"/>
      <c r="BE185" s="338"/>
      <c r="BF185" s="338"/>
      <c r="BG185" s="338"/>
      <c r="BH185" s="338"/>
      <c r="BI185" s="338"/>
      <c r="BJ185" s="338"/>
      <c r="BK185" s="338"/>
      <c r="BL185" s="338"/>
      <c r="BM185" s="338"/>
      <c r="BN185" s="338"/>
      <c r="BO185" s="338"/>
      <c r="BP185" s="338"/>
      <c r="BQ185" s="338"/>
      <c r="BR185" s="338"/>
      <c r="BS185" s="338"/>
      <c r="BT185" s="338"/>
      <c r="BU185" s="338"/>
      <c r="BV185" s="338"/>
      <c r="BW185" s="338"/>
      <c r="BX185" s="338"/>
      <c r="BY185" s="338"/>
      <c r="BZ185" s="338"/>
      <c r="CA185" s="338"/>
      <c r="CB185" s="338"/>
      <c r="CC185" s="338"/>
      <c r="CD185" s="338"/>
      <c r="CE185" s="338"/>
      <c r="CF185" s="338"/>
      <c r="CG185" s="338"/>
      <c r="CH185" s="338"/>
      <c r="CI185" s="338"/>
      <c r="CJ185" s="338"/>
      <c r="CK185" s="338"/>
      <c r="CL185" s="338"/>
      <c r="CM185" s="338"/>
      <c r="CN185" s="338"/>
      <c r="CO185" s="338"/>
      <c r="CP185" s="338"/>
      <c r="CQ185" s="338"/>
      <c r="CR185" s="338"/>
      <c r="CS185" s="338"/>
      <c r="CT185" s="338"/>
      <c r="CU185" s="338"/>
      <c r="CV185" s="338"/>
      <c r="CW185" s="338"/>
      <c r="CX185" s="338"/>
      <c r="CY185" s="338"/>
      <c r="CZ185" s="338"/>
      <c r="DA185" s="338"/>
      <c r="DB185" s="338"/>
      <c r="DC185" s="338"/>
      <c r="DD185" s="338"/>
      <c r="DE185" s="338"/>
      <c r="DF185" s="338"/>
      <c r="DG185" s="338"/>
      <c r="DH185" s="338"/>
      <c r="DI185" s="338"/>
      <c r="DJ185" s="338"/>
      <c r="DK185" s="338"/>
      <c r="DL185" s="338"/>
      <c r="DM185" s="338"/>
      <c r="DN185" s="338"/>
      <c r="DO185" s="338"/>
      <c r="DP185" s="338"/>
      <c r="DQ185" s="338"/>
      <c r="DR185" s="338"/>
      <c r="DS185" s="338"/>
      <c r="DT185" s="338"/>
      <c r="DU185" s="338"/>
      <c r="DV185" s="338"/>
      <c r="DW185" s="338"/>
      <c r="DX185" s="338"/>
      <c r="DY185" s="338"/>
      <c r="DZ185" s="338"/>
      <c r="EA185" s="338"/>
      <c r="EB185" s="338"/>
      <c r="EC185" s="338"/>
      <c r="ED185" s="338"/>
      <c r="EE185" s="338"/>
      <c r="EF185" s="338"/>
      <c r="EG185" s="338"/>
      <c r="EH185" s="338"/>
      <c r="EI185" s="338"/>
      <c r="EJ185" s="338"/>
      <c r="EK185" s="338"/>
      <c r="EL185" s="338"/>
      <c r="EM185" s="338"/>
      <c r="EN185" s="338"/>
      <c r="EO185" s="338"/>
      <c r="EP185" s="338"/>
      <c r="EQ185" s="338"/>
      <c r="ER185" s="338"/>
      <c r="ES185" s="338"/>
      <c r="ET185" s="338"/>
      <c r="EU185" s="338"/>
      <c r="EV185" s="338"/>
      <c r="EW185" s="338"/>
      <c r="EX185" s="338"/>
      <c r="EY185" s="338"/>
      <c r="EZ185" s="338"/>
      <c r="FA185" s="338"/>
      <c r="FB185" s="338"/>
      <c r="FC185" s="338"/>
      <c r="FD185" s="338"/>
      <c r="FE185" s="338"/>
      <c r="FF185" s="338"/>
      <c r="FG185" s="338"/>
      <c r="FH185" s="338"/>
      <c r="FI185" s="338"/>
      <c r="FJ185" s="338"/>
      <c r="FK185" s="338"/>
      <c r="FL185" s="338"/>
      <c r="FM185" s="338"/>
      <c r="FN185" s="338"/>
      <c r="FO185" s="338"/>
      <c r="FP185" s="338"/>
      <c r="FQ185" s="338"/>
      <c r="FR185" s="338"/>
      <c r="FS185" s="338"/>
      <c r="FT185" s="338"/>
      <c r="FU185" s="338"/>
      <c r="FV185" s="338"/>
      <c r="FW185" s="338"/>
      <c r="FX185" s="338"/>
      <c r="FY185" s="338"/>
      <c r="FZ185" s="338"/>
      <c r="GA185" s="338"/>
      <c r="GB185" s="338"/>
      <c r="GC185" s="338"/>
      <c r="GD185" s="338"/>
      <c r="GE185" s="338"/>
      <c r="GF185" s="338"/>
      <c r="GG185" s="338"/>
      <c r="GH185" s="338"/>
      <c r="GI185" s="338"/>
      <c r="GJ185" s="338"/>
      <c r="GK185" s="338"/>
      <c r="GL185" s="338"/>
      <c r="GM185" s="338"/>
      <c r="GN185" s="338"/>
      <c r="GO185" s="338"/>
      <c r="GP185" s="338"/>
      <c r="GQ185" s="338"/>
      <c r="GR185" s="338"/>
      <c r="GS185" s="338"/>
      <c r="GT185" s="338"/>
      <c r="GU185" s="338"/>
      <c r="GV185" s="338"/>
      <c r="GW185" s="338"/>
      <c r="GX185" s="338"/>
      <c r="GY185" s="338"/>
      <c r="GZ185" s="338"/>
      <c r="HA185" s="338"/>
      <c r="HB185" s="338"/>
      <c r="HC185" s="338"/>
      <c r="HD185" s="338"/>
      <c r="HE185" s="338"/>
      <c r="HF185" s="338"/>
      <c r="HG185" s="338"/>
      <c r="HH185" s="338"/>
      <c r="HI185" s="338"/>
      <c r="HJ185" s="338"/>
      <c r="HK185" s="338"/>
      <c r="HL185" s="338"/>
      <c r="HM185" s="338"/>
      <c r="HN185" s="338"/>
      <c r="HO185" s="338"/>
      <c r="HP185" s="338"/>
      <c r="HQ185" s="338"/>
      <c r="HR185" s="338"/>
      <c r="HS185" s="338"/>
      <c r="HT185" s="338"/>
      <c r="HU185" s="338"/>
      <c r="HV185" s="338"/>
      <c r="HW185" s="338"/>
      <c r="HX185" s="338"/>
      <c r="HY185" s="338"/>
      <c r="HZ185" s="338"/>
      <c r="IA185" s="338"/>
      <c r="IB185" s="338"/>
      <c r="IC185" s="338"/>
      <c r="ID185" s="338"/>
      <c r="IE185" s="338"/>
      <c r="IF185" s="338"/>
      <c r="IG185" s="338"/>
      <c r="IH185" s="338"/>
      <c r="II185" s="338"/>
      <c r="IJ185" s="338"/>
      <c r="IK185" s="338"/>
      <c r="IL185" s="338"/>
      <c r="IM185" s="338"/>
      <c r="IN185" s="338"/>
      <c r="IO185" s="338"/>
      <c r="IP185" s="338"/>
      <c r="IQ185" s="338"/>
      <c r="IR185" s="338"/>
      <c r="IS185" s="338"/>
      <c r="IT185" s="338"/>
      <c r="IU185" s="338"/>
      <c r="IV185" s="338"/>
      <c r="IW185" s="338"/>
      <c r="IX185" s="338"/>
      <c r="IY185" s="338"/>
      <c r="IZ185" s="338"/>
      <c r="JA185" s="338"/>
      <c r="JB185" s="338"/>
      <c r="JC185" s="338"/>
      <c r="JD185" s="338"/>
      <c r="JE185" s="338"/>
      <c r="JF185" s="338"/>
      <c r="JG185" s="338"/>
      <c r="JH185" s="338"/>
      <c r="JI185" s="338"/>
      <c r="JJ185" s="338"/>
      <c r="JK185" s="338"/>
      <c r="JL185" s="338"/>
      <c r="JM185" s="338"/>
      <c r="JN185" s="338"/>
      <c r="JO185" s="338"/>
      <c r="JP185" s="338"/>
      <c r="JQ185" s="338"/>
      <c r="JR185" s="338"/>
      <c r="JS185" s="338"/>
      <c r="JT185" s="338"/>
      <c r="JU185" s="338"/>
      <c r="JV185" s="338"/>
      <c r="JW185" s="338"/>
      <c r="JX185" s="338"/>
      <c r="JY185" s="338"/>
      <c r="JZ185" s="338"/>
      <c r="KA185" s="338"/>
      <c r="KB185" s="338"/>
      <c r="KC185" s="338"/>
      <c r="KD185" s="338"/>
      <c r="KE185" s="338"/>
      <c r="KF185" s="338"/>
      <c r="KG185" s="338"/>
      <c r="KH185" s="338"/>
      <c r="KI185" s="338"/>
      <c r="KJ185" s="338"/>
      <c r="KK185" s="338"/>
      <c r="KL185" s="338"/>
      <c r="KM185" s="338"/>
      <c r="KN185" s="338"/>
      <c r="KO185" s="338"/>
      <c r="KP185" s="338"/>
      <c r="KQ185" s="338"/>
      <c r="KR185" s="338"/>
      <c r="KS185" s="338"/>
      <c r="KT185" s="338"/>
      <c r="KU185" s="338"/>
      <c r="KV185" s="338"/>
      <c r="KW185" s="338"/>
      <c r="KX185" s="338"/>
      <c r="KY185" s="338"/>
      <c r="KZ185" s="338"/>
      <c r="LA185" s="338"/>
      <c r="LB185" s="338"/>
      <c r="LC185" s="338"/>
      <c r="LD185" s="338"/>
      <c r="LE185" s="338"/>
      <c r="LF185" s="338"/>
      <c r="LG185" s="338"/>
      <c r="LH185" s="338"/>
      <c r="LI185" s="338"/>
      <c r="LJ185" s="338"/>
      <c r="LK185" s="338"/>
      <c r="LL185" s="338"/>
      <c r="LM185" s="338"/>
      <c r="LN185" s="338"/>
      <c r="LO185" s="338"/>
      <c r="LP185" s="338"/>
      <c r="LQ185" s="338"/>
      <c r="LR185" s="338"/>
      <c r="LS185" s="338"/>
      <c r="LT185" s="338"/>
      <c r="LU185" s="338"/>
      <c r="LV185" s="338"/>
      <c r="LW185" s="338"/>
      <c r="LX185" s="338"/>
      <c r="LY185" s="338"/>
      <c r="LZ185" s="338"/>
      <c r="MA185" s="338"/>
      <c r="MB185" s="338"/>
      <c r="MC185" s="338"/>
      <c r="MD185" s="338"/>
      <c r="ME185" s="338"/>
      <c r="MF185" s="338"/>
      <c r="MG185" s="338"/>
      <c r="MH185" s="338"/>
      <c r="MI185" s="338"/>
      <c r="MJ185" s="338"/>
      <c r="MK185" s="338"/>
      <c r="ML185" s="338"/>
      <c r="MM185" s="338"/>
      <c r="MN185" s="338"/>
      <c r="MO185" s="338"/>
      <c r="MP185" s="338"/>
      <c r="MQ185" s="338"/>
      <c r="MR185" s="338"/>
      <c r="MS185" s="338"/>
      <c r="MT185" s="338"/>
      <c r="MU185" s="338"/>
      <c r="MV185" s="338"/>
      <c r="MW185" s="338"/>
      <c r="MX185" s="338"/>
      <c r="MY185" s="338"/>
      <c r="MZ185" s="338"/>
      <c r="NA185" s="338"/>
      <c r="NB185" s="338"/>
      <c r="NC185" s="338"/>
      <c r="ND185" s="338"/>
      <c r="NE185" s="338"/>
      <c r="NF185" s="338"/>
      <c r="NG185" s="338"/>
      <c r="NH185" s="338"/>
      <c r="NI185" s="338"/>
      <c r="NJ185" s="338"/>
      <c r="NK185" s="338"/>
      <c r="NL185" s="338"/>
      <c r="NM185" s="338"/>
      <c r="NN185" s="338"/>
      <c r="NO185" s="338"/>
      <c r="NP185" s="338"/>
      <c r="NQ185" s="338"/>
      <c r="NR185" s="338"/>
      <c r="NS185" s="338"/>
      <c r="NT185" s="338"/>
      <c r="NU185" s="338"/>
      <c r="NV185" s="338"/>
      <c r="NW185" s="338"/>
      <c r="NX185" s="338"/>
      <c r="NY185" s="338"/>
      <c r="NZ185" s="338"/>
      <c r="OA185" s="338"/>
      <c r="OB185" s="338"/>
      <c r="OC185" s="338"/>
      <c r="OD185" s="338"/>
      <c r="OE185" s="338"/>
      <c r="OF185" s="338"/>
      <c r="OG185" s="338"/>
      <c r="OH185" s="338"/>
      <c r="OI185" s="338"/>
      <c r="OJ185" s="338"/>
      <c r="OK185" s="338"/>
      <c r="OL185" s="338"/>
      <c r="OM185" s="338"/>
      <c r="ON185" s="338"/>
      <c r="OO185" s="338"/>
      <c r="OP185" s="338"/>
      <c r="OQ185" s="338"/>
      <c r="OR185" s="338"/>
      <c r="OS185" s="338"/>
      <c r="OT185" s="338"/>
      <c r="OU185" s="338"/>
      <c r="OV185" s="338"/>
      <c r="OW185" s="338"/>
      <c r="OX185" s="338"/>
      <c r="OY185" s="338"/>
      <c r="OZ185" s="338"/>
      <c r="PA185" s="338"/>
      <c r="PB185" s="338"/>
      <c r="PC185" s="338"/>
      <c r="PD185" s="338"/>
      <c r="PE185" s="338"/>
      <c r="PF185" s="338"/>
      <c r="PG185" s="338"/>
      <c r="PH185" s="338"/>
      <c r="PI185" s="338"/>
      <c r="PJ185" s="338"/>
      <c r="PK185" s="338"/>
      <c r="PL185" s="338"/>
      <c r="PM185" s="338"/>
      <c r="PN185" s="338"/>
      <c r="PO185" s="338"/>
      <c r="PP185" s="338"/>
      <c r="PQ185" s="338"/>
      <c r="PR185" s="338"/>
      <c r="PS185" s="338"/>
      <c r="PT185" s="338"/>
      <c r="PU185" s="338"/>
      <c r="PV185" s="338"/>
      <c r="PW185" s="338"/>
      <c r="PX185" s="338"/>
      <c r="PY185" s="338"/>
      <c r="PZ185" s="338"/>
      <c r="QA185" s="338"/>
      <c r="QB185" s="338"/>
      <c r="QC185" s="338"/>
      <c r="QD185" s="338"/>
      <c r="QE185" s="338"/>
      <c r="QF185" s="338"/>
      <c r="QG185" s="338"/>
      <c r="QH185" s="338"/>
      <c r="QI185" s="338"/>
      <c r="QJ185" s="338"/>
      <c r="QK185" s="338"/>
      <c r="QL185" s="338"/>
      <c r="QM185" s="338"/>
      <c r="QN185" s="338"/>
      <c r="QO185" s="338"/>
      <c r="QP185" s="338"/>
      <c r="QQ185" s="338"/>
      <c r="QR185" s="338"/>
      <c r="QS185" s="338"/>
      <c r="QT185" s="338"/>
      <c r="QU185" s="338"/>
      <c r="QV185" s="338"/>
      <c r="QW185" s="338"/>
      <c r="QX185" s="338"/>
      <c r="QY185" s="338"/>
      <c r="QZ185" s="338"/>
      <c r="RA185" s="338"/>
      <c r="RB185" s="338"/>
      <c r="RC185" s="338"/>
      <c r="RD185" s="338"/>
      <c r="RE185" s="338"/>
      <c r="RF185" s="338"/>
      <c r="RG185" s="338"/>
      <c r="RH185" s="338"/>
    </row>
    <row r="186" customFormat="false" ht="15.75" hidden="false" customHeight="true" outlineLevel="0" collapsed="false">
      <c r="A186" s="338"/>
      <c r="B186" s="321" t="s">
        <v>288</v>
      </c>
      <c r="C186" s="44"/>
      <c r="D186" s="215"/>
      <c r="E186" s="215"/>
      <c r="F186" s="215"/>
      <c r="G186" s="215"/>
      <c r="H186" s="221"/>
      <c r="I186" s="221" t="n">
        <v>0</v>
      </c>
      <c r="J186" s="221" t="n">
        <v>0</v>
      </c>
      <c r="K186" s="221" t="n">
        <f aca="false">J186</f>
        <v>0</v>
      </c>
      <c r="L186" s="221" t="n">
        <v>10</v>
      </c>
      <c r="M186" s="221" t="n">
        <f aca="false">L186</f>
        <v>10</v>
      </c>
      <c r="N186" s="221" t="n">
        <f aca="false">M186</f>
        <v>10</v>
      </c>
      <c r="O186" s="221" t="n">
        <f aca="false">N186</f>
        <v>10</v>
      </c>
      <c r="P186" s="221" t="n">
        <f aca="false">O186</f>
        <v>10</v>
      </c>
      <c r="Q186" s="221" t="n">
        <f aca="false">P186</f>
        <v>10</v>
      </c>
      <c r="R186" s="221" t="n">
        <f aca="false">Q186</f>
        <v>10</v>
      </c>
      <c r="S186" s="221" t="n">
        <f aca="false">R186</f>
        <v>10</v>
      </c>
      <c r="T186" s="221" t="n">
        <f aca="false">S186</f>
        <v>10</v>
      </c>
      <c r="U186" s="221" t="n">
        <f aca="false">T186</f>
        <v>10</v>
      </c>
      <c r="V186" s="221" t="n">
        <f aca="false">U186</f>
        <v>10</v>
      </c>
      <c r="W186" s="221" t="n">
        <f aca="false">V186</f>
        <v>10</v>
      </c>
      <c r="X186" s="221" t="n">
        <f aca="false">W186</f>
        <v>10</v>
      </c>
      <c r="Y186" s="221" t="n">
        <f aca="false">X186</f>
        <v>10</v>
      </c>
      <c r="Z186" s="221" t="n">
        <f aca="false">Y186</f>
        <v>10</v>
      </c>
      <c r="AA186" s="221" t="n">
        <f aca="false">Z186</f>
        <v>10</v>
      </c>
      <c r="AB186" s="221" t="n">
        <f aca="false">AA186</f>
        <v>10</v>
      </c>
      <c r="AC186" s="221" t="n">
        <f aca="false">AB186</f>
        <v>10</v>
      </c>
      <c r="AD186" s="221" t="n">
        <f aca="false">AC186</f>
        <v>10</v>
      </c>
      <c r="AE186" s="221" t="n">
        <f aca="false">AD186</f>
        <v>10</v>
      </c>
      <c r="AF186" s="221" t="n">
        <f aca="false">AE186</f>
        <v>10</v>
      </c>
      <c r="AG186" s="221" t="n">
        <f aca="false">AF186</f>
        <v>10</v>
      </c>
      <c r="AH186" s="221" t="n">
        <f aca="false">AG186</f>
        <v>10</v>
      </c>
      <c r="AI186" s="221" t="n">
        <f aca="false">AH186</f>
        <v>10</v>
      </c>
      <c r="AJ186" s="221" t="n">
        <f aca="false">AI186</f>
        <v>10</v>
      </c>
      <c r="AK186" s="221" t="n">
        <f aca="false">AJ186</f>
        <v>10</v>
      </c>
      <c r="AL186" s="221" t="n">
        <f aca="false">AK186</f>
        <v>10</v>
      </c>
      <c r="AM186" s="221" t="n">
        <f aca="false">AL186</f>
        <v>10</v>
      </c>
      <c r="AN186" s="221" t="n">
        <f aca="false">AM186</f>
        <v>10</v>
      </c>
      <c r="AO186" s="221" t="n">
        <f aca="false">AN186</f>
        <v>10</v>
      </c>
      <c r="AP186" s="221" t="n">
        <f aca="false">AO186</f>
        <v>10</v>
      </c>
      <c r="AQ186" s="221" t="n">
        <f aca="false">AP186</f>
        <v>10</v>
      </c>
      <c r="AR186" s="339"/>
      <c r="AS186" s="339"/>
      <c r="AT186" s="339"/>
      <c r="AU186" s="339"/>
      <c r="AV186" s="339"/>
      <c r="AW186" s="339"/>
      <c r="AX186" s="339"/>
      <c r="AY186" s="339"/>
      <c r="AZ186" s="339"/>
      <c r="BA186" s="339"/>
      <c r="BB186" s="338"/>
      <c r="BC186" s="338"/>
      <c r="BD186" s="338"/>
      <c r="BE186" s="338"/>
      <c r="BF186" s="338"/>
      <c r="BG186" s="338"/>
      <c r="BH186" s="338"/>
      <c r="BI186" s="338"/>
      <c r="BJ186" s="338"/>
      <c r="BK186" s="338"/>
      <c r="BL186" s="338"/>
      <c r="BM186" s="338"/>
      <c r="BN186" s="338"/>
      <c r="BO186" s="338"/>
      <c r="BP186" s="338"/>
      <c r="BQ186" s="338"/>
      <c r="BR186" s="338"/>
      <c r="BS186" s="338"/>
      <c r="BT186" s="338"/>
      <c r="BU186" s="338"/>
      <c r="BV186" s="338"/>
      <c r="BW186" s="338"/>
      <c r="BX186" s="338"/>
      <c r="BY186" s="338"/>
      <c r="BZ186" s="338"/>
      <c r="CA186" s="338"/>
      <c r="CB186" s="338"/>
      <c r="CC186" s="338"/>
      <c r="CD186" s="338"/>
      <c r="CE186" s="338"/>
      <c r="CF186" s="338"/>
      <c r="CG186" s="338"/>
      <c r="CH186" s="338"/>
      <c r="CI186" s="338"/>
      <c r="CJ186" s="338"/>
      <c r="CK186" s="338"/>
      <c r="CL186" s="338"/>
      <c r="CM186" s="338"/>
      <c r="CN186" s="338"/>
      <c r="CO186" s="338"/>
      <c r="CP186" s="338"/>
      <c r="CQ186" s="338"/>
      <c r="CR186" s="338"/>
      <c r="CS186" s="338"/>
      <c r="CT186" s="338"/>
      <c r="CU186" s="338"/>
      <c r="CV186" s="338"/>
      <c r="CW186" s="338"/>
      <c r="CX186" s="338"/>
      <c r="CY186" s="338"/>
      <c r="CZ186" s="338"/>
      <c r="DA186" s="338"/>
      <c r="DB186" s="338"/>
      <c r="DC186" s="338"/>
      <c r="DD186" s="338"/>
      <c r="DE186" s="338"/>
      <c r="DF186" s="338"/>
      <c r="DG186" s="338"/>
      <c r="DH186" s="338"/>
      <c r="DI186" s="338"/>
      <c r="DJ186" s="338"/>
      <c r="DK186" s="338"/>
      <c r="DL186" s="338"/>
      <c r="DM186" s="338"/>
      <c r="DN186" s="338"/>
      <c r="DO186" s="338"/>
      <c r="DP186" s="338"/>
      <c r="DQ186" s="338"/>
      <c r="DR186" s="338"/>
      <c r="DS186" s="338"/>
      <c r="DT186" s="338"/>
      <c r="DU186" s="338"/>
      <c r="DV186" s="338"/>
      <c r="DW186" s="338"/>
      <c r="DX186" s="338"/>
      <c r="DY186" s="338"/>
      <c r="DZ186" s="338"/>
      <c r="EA186" s="338"/>
      <c r="EB186" s="338"/>
      <c r="EC186" s="338"/>
      <c r="ED186" s="338"/>
      <c r="EE186" s="338"/>
      <c r="EF186" s="338"/>
      <c r="EG186" s="338"/>
      <c r="EH186" s="338"/>
      <c r="EI186" s="338"/>
      <c r="EJ186" s="338"/>
      <c r="EK186" s="338"/>
      <c r="EL186" s="338"/>
      <c r="EM186" s="338"/>
      <c r="EN186" s="338"/>
      <c r="EO186" s="338"/>
      <c r="EP186" s="338"/>
      <c r="EQ186" s="338"/>
      <c r="ER186" s="338"/>
      <c r="ES186" s="338"/>
      <c r="ET186" s="338"/>
      <c r="EU186" s="338"/>
      <c r="EV186" s="338"/>
      <c r="EW186" s="338"/>
      <c r="EX186" s="338"/>
      <c r="EY186" s="338"/>
      <c r="EZ186" s="338"/>
      <c r="FA186" s="338"/>
      <c r="FB186" s="338"/>
      <c r="FC186" s="338"/>
      <c r="FD186" s="338"/>
      <c r="FE186" s="338"/>
      <c r="FF186" s="338"/>
      <c r="FG186" s="338"/>
      <c r="FH186" s="338"/>
      <c r="FI186" s="338"/>
      <c r="FJ186" s="338"/>
      <c r="FK186" s="338"/>
      <c r="FL186" s="338"/>
      <c r="FM186" s="338"/>
      <c r="FN186" s="338"/>
      <c r="FO186" s="338"/>
      <c r="FP186" s="338"/>
      <c r="FQ186" s="338"/>
      <c r="FR186" s="338"/>
      <c r="FS186" s="338"/>
      <c r="FT186" s="338"/>
      <c r="FU186" s="338"/>
      <c r="FV186" s="338"/>
      <c r="FW186" s="338"/>
      <c r="FX186" s="338"/>
      <c r="FY186" s="338"/>
      <c r="FZ186" s="338"/>
      <c r="GA186" s="338"/>
      <c r="GB186" s="338"/>
      <c r="GC186" s="338"/>
      <c r="GD186" s="338"/>
      <c r="GE186" s="338"/>
      <c r="GF186" s="338"/>
      <c r="GG186" s="338"/>
      <c r="GH186" s="338"/>
      <c r="GI186" s="338"/>
      <c r="GJ186" s="338"/>
      <c r="GK186" s="338"/>
      <c r="GL186" s="338"/>
      <c r="GM186" s="338"/>
      <c r="GN186" s="338"/>
      <c r="GO186" s="338"/>
      <c r="GP186" s="338"/>
      <c r="GQ186" s="338"/>
      <c r="GR186" s="338"/>
      <c r="GS186" s="338"/>
      <c r="GT186" s="338"/>
      <c r="GU186" s="338"/>
      <c r="GV186" s="338"/>
      <c r="GW186" s="338"/>
      <c r="GX186" s="338"/>
      <c r="GY186" s="338"/>
      <c r="GZ186" s="338"/>
      <c r="HA186" s="338"/>
      <c r="HB186" s="338"/>
      <c r="HC186" s="338"/>
      <c r="HD186" s="338"/>
      <c r="HE186" s="338"/>
      <c r="HF186" s="338"/>
      <c r="HG186" s="338"/>
      <c r="HH186" s="338"/>
      <c r="HI186" s="338"/>
      <c r="HJ186" s="338"/>
      <c r="HK186" s="338"/>
      <c r="HL186" s="338"/>
      <c r="HM186" s="338"/>
      <c r="HN186" s="338"/>
      <c r="HO186" s="338"/>
      <c r="HP186" s="338"/>
      <c r="HQ186" s="338"/>
      <c r="HR186" s="338"/>
      <c r="HS186" s="338"/>
      <c r="HT186" s="338"/>
      <c r="HU186" s="338"/>
      <c r="HV186" s="338"/>
      <c r="HW186" s="338"/>
      <c r="HX186" s="338"/>
      <c r="HY186" s="338"/>
      <c r="HZ186" s="338"/>
      <c r="IA186" s="338"/>
      <c r="IB186" s="338"/>
      <c r="IC186" s="338"/>
      <c r="ID186" s="338"/>
      <c r="IE186" s="338"/>
      <c r="IF186" s="338"/>
      <c r="IG186" s="338"/>
      <c r="IH186" s="338"/>
      <c r="II186" s="338"/>
      <c r="IJ186" s="338"/>
      <c r="IK186" s="338"/>
      <c r="IL186" s="338"/>
      <c r="IM186" s="338"/>
      <c r="IN186" s="338"/>
      <c r="IO186" s="338"/>
      <c r="IP186" s="338"/>
      <c r="IQ186" s="338"/>
      <c r="IR186" s="338"/>
      <c r="IS186" s="338"/>
      <c r="IT186" s="338"/>
      <c r="IU186" s="338"/>
      <c r="IV186" s="338"/>
      <c r="IW186" s="338"/>
      <c r="IX186" s="338"/>
      <c r="IY186" s="338"/>
      <c r="IZ186" s="338"/>
      <c r="JA186" s="338"/>
      <c r="JB186" s="338"/>
      <c r="JC186" s="338"/>
      <c r="JD186" s="338"/>
      <c r="JE186" s="338"/>
      <c r="JF186" s="338"/>
      <c r="JG186" s="338"/>
      <c r="JH186" s="338"/>
      <c r="JI186" s="338"/>
      <c r="JJ186" s="338"/>
      <c r="JK186" s="338"/>
      <c r="JL186" s="338"/>
      <c r="JM186" s="338"/>
      <c r="JN186" s="338"/>
      <c r="JO186" s="338"/>
      <c r="JP186" s="338"/>
      <c r="JQ186" s="338"/>
      <c r="JR186" s="338"/>
      <c r="JS186" s="338"/>
      <c r="JT186" s="338"/>
      <c r="JU186" s="338"/>
      <c r="JV186" s="338"/>
      <c r="JW186" s="338"/>
      <c r="JX186" s="338"/>
      <c r="JY186" s="338"/>
      <c r="JZ186" s="338"/>
      <c r="KA186" s="338"/>
      <c r="KB186" s="338"/>
      <c r="KC186" s="338"/>
      <c r="KD186" s="338"/>
      <c r="KE186" s="338"/>
      <c r="KF186" s="338"/>
      <c r="KG186" s="338"/>
      <c r="KH186" s="338"/>
      <c r="KI186" s="338"/>
      <c r="KJ186" s="338"/>
      <c r="KK186" s="338"/>
      <c r="KL186" s="338"/>
      <c r="KM186" s="338"/>
      <c r="KN186" s="338"/>
      <c r="KO186" s="338"/>
      <c r="KP186" s="338"/>
      <c r="KQ186" s="338"/>
      <c r="KR186" s="338"/>
      <c r="KS186" s="338"/>
      <c r="KT186" s="338"/>
      <c r="KU186" s="338"/>
      <c r="KV186" s="338"/>
      <c r="KW186" s="338"/>
      <c r="KX186" s="338"/>
      <c r="KY186" s="338"/>
      <c r="KZ186" s="338"/>
      <c r="LA186" s="338"/>
      <c r="LB186" s="338"/>
      <c r="LC186" s="338"/>
      <c r="LD186" s="338"/>
      <c r="LE186" s="338"/>
      <c r="LF186" s="338"/>
      <c r="LG186" s="338"/>
      <c r="LH186" s="338"/>
      <c r="LI186" s="338"/>
      <c r="LJ186" s="338"/>
      <c r="LK186" s="338"/>
      <c r="LL186" s="338"/>
      <c r="LM186" s="338"/>
      <c r="LN186" s="338"/>
      <c r="LO186" s="338"/>
      <c r="LP186" s="338"/>
      <c r="LQ186" s="338"/>
      <c r="LR186" s="338"/>
      <c r="LS186" s="338"/>
      <c r="LT186" s="338"/>
      <c r="LU186" s="338"/>
      <c r="LV186" s="338"/>
      <c r="LW186" s="338"/>
      <c r="LX186" s="338"/>
      <c r="LY186" s="338"/>
      <c r="LZ186" s="338"/>
      <c r="MA186" s="338"/>
      <c r="MB186" s="338"/>
      <c r="MC186" s="338"/>
      <c r="MD186" s="338"/>
      <c r="ME186" s="338"/>
      <c r="MF186" s="338"/>
      <c r="MG186" s="338"/>
      <c r="MH186" s="338"/>
      <c r="MI186" s="338"/>
      <c r="MJ186" s="338"/>
      <c r="MK186" s="338"/>
      <c r="ML186" s="338"/>
      <c r="MM186" s="338"/>
      <c r="MN186" s="338"/>
      <c r="MO186" s="338"/>
      <c r="MP186" s="338"/>
      <c r="MQ186" s="338"/>
      <c r="MR186" s="338"/>
      <c r="MS186" s="338"/>
      <c r="MT186" s="338"/>
      <c r="MU186" s="338"/>
      <c r="MV186" s="338"/>
      <c r="MW186" s="338"/>
      <c r="MX186" s="338"/>
      <c r="MY186" s="338"/>
      <c r="MZ186" s="338"/>
      <c r="NA186" s="338"/>
      <c r="NB186" s="338"/>
      <c r="NC186" s="338"/>
      <c r="ND186" s="338"/>
      <c r="NE186" s="338"/>
      <c r="NF186" s="338"/>
      <c r="NG186" s="338"/>
      <c r="NH186" s="338"/>
      <c r="NI186" s="338"/>
      <c r="NJ186" s="338"/>
      <c r="NK186" s="338"/>
      <c r="NL186" s="338"/>
      <c r="NM186" s="338"/>
      <c r="NN186" s="338"/>
      <c r="NO186" s="338"/>
      <c r="NP186" s="338"/>
      <c r="NQ186" s="338"/>
      <c r="NR186" s="338"/>
      <c r="NS186" s="338"/>
      <c r="NT186" s="338"/>
      <c r="NU186" s="338"/>
      <c r="NV186" s="338"/>
      <c r="NW186" s="338"/>
      <c r="NX186" s="338"/>
      <c r="NY186" s="338"/>
      <c r="NZ186" s="338"/>
      <c r="OA186" s="338"/>
      <c r="OB186" s="338"/>
      <c r="OC186" s="338"/>
      <c r="OD186" s="338"/>
      <c r="OE186" s="338"/>
      <c r="OF186" s="338"/>
      <c r="OG186" s="338"/>
      <c r="OH186" s="338"/>
      <c r="OI186" s="338"/>
      <c r="OJ186" s="338"/>
      <c r="OK186" s="338"/>
      <c r="OL186" s="338"/>
      <c r="OM186" s="338"/>
      <c r="ON186" s="338"/>
      <c r="OO186" s="338"/>
      <c r="OP186" s="338"/>
      <c r="OQ186" s="338"/>
      <c r="OR186" s="338"/>
      <c r="OS186" s="338"/>
      <c r="OT186" s="338"/>
      <c r="OU186" s="338"/>
      <c r="OV186" s="338"/>
      <c r="OW186" s="338"/>
      <c r="OX186" s="338"/>
      <c r="OY186" s="338"/>
      <c r="OZ186" s="338"/>
      <c r="PA186" s="338"/>
      <c r="PB186" s="338"/>
      <c r="PC186" s="338"/>
      <c r="PD186" s="338"/>
      <c r="PE186" s="338"/>
      <c r="PF186" s="338"/>
      <c r="PG186" s="338"/>
      <c r="PH186" s="338"/>
      <c r="PI186" s="338"/>
      <c r="PJ186" s="338"/>
      <c r="PK186" s="338"/>
      <c r="PL186" s="338"/>
      <c r="PM186" s="338"/>
      <c r="PN186" s="338"/>
      <c r="PO186" s="338"/>
      <c r="PP186" s="338"/>
      <c r="PQ186" s="338"/>
      <c r="PR186" s="338"/>
      <c r="PS186" s="338"/>
      <c r="PT186" s="338"/>
      <c r="PU186" s="338"/>
      <c r="PV186" s="338"/>
      <c r="PW186" s="338"/>
      <c r="PX186" s="338"/>
      <c r="PY186" s="338"/>
      <c r="PZ186" s="338"/>
      <c r="QA186" s="338"/>
      <c r="QB186" s="338"/>
      <c r="QC186" s="338"/>
      <c r="QD186" s="338"/>
      <c r="QE186" s="338"/>
      <c r="QF186" s="338"/>
      <c r="QG186" s="338"/>
      <c r="QH186" s="338"/>
      <c r="QI186" s="338"/>
      <c r="QJ186" s="338"/>
      <c r="QK186" s="338"/>
      <c r="QL186" s="338"/>
      <c r="QM186" s="338"/>
      <c r="QN186" s="338"/>
      <c r="QO186" s="338"/>
      <c r="QP186" s="338"/>
      <c r="QQ186" s="338"/>
      <c r="QR186" s="338"/>
      <c r="QS186" s="338"/>
      <c r="QT186" s="338"/>
      <c r="QU186" s="338"/>
      <c r="QV186" s="338"/>
      <c r="QW186" s="338"/>
      <c r="QX186" s="338"/>
      <c r="QY186" s="338"/>
      <c r="QZ186" s="338"/>
      <c r="RA186" s="338"/>
      <c r="RB186" s="338"/>
      <c r="RC186" s="338"/>
      <c r="RD186" s="338"/>
      <c r="RE186" s="338"/>
      <c r="RF186" s="338"/>
      <c r="RG186" s="338"/>
      <c r="RH186" s="338"/>
    </row>
    <row r="187" customFormat="false" ht="15.75" hidden="false" customHeight="true" outlineLevel="0" collapsed="false">
      <c r="A187" s="338"/>
      <c r="B187" s="321" t="s">
        <v>279</v>
      </c>
      <c r="C187" s="44"/>
      <c r="D187" s="337" t="n">
        <f aca="false">SUM(H187:AQ187)</f>
        <v>66785280</v>
      </c>
      <c r="E187" s="215"/>
      <c r="F187" s="215"/>
      <c r="G187" s="215"/>
      <c r="H187" s="64" t="n">
        <f aca="false">+H188*H186</f>
        <v>0</v>
      </c>
      <c r="I187" s="64" t="n">
        <f aca="false">+I188*I186</f>
        <v>0</v>
      </c>
      <c r="J187" s="64" t="n">
        <f aca="false">+J188*J186</f>
        <v>0</v>
      </c>
      <c r="K187" s="64" t="n">
        <f aca="false">+K188*K186</f>
        <v>0</v>
      </c>
      <c r="L187" s="64" t="n">
        <f aca="false">+L188*L186</f>
        <v>2087040</v>
      </c>
      <c r="M187" s="64" t="n">
        <f aca="false">+M188*M186</f>
        <v>2087040</v>
      </c>
      <c r="N187" s="64" t="n">
        <f aca="false">+N188*N186</f>
        <v>2087040</v>
      </c>
      <c r="O187" s="64" t="n">
        <f aca="false">+O188*O186</f>
        <v>2087040</v>
      </c>
      <c r="P187" s="64" t="n">
        <f aca="false">+P188*P186</f>
        <v>2087040</v>
      </c>
      <c r="Q187" s="64" t="n">
        <f aca="false">+Q188*Q186</f>
        <v>2087040</v>
      </c>
      <c r="R187" s="64" t="n">
        <f aca="false">+R188*R186</f>
        <v>2087040</v>
      </c>
      <c r="S187" s="64" t="n">
        <f aca="false">+S188*S186</f>
        <v>2087040</v>
      </c>
      <c r="T187" s="64" t="n">
        <f aca="false">+T188*T186</f>
        <v>2087040</v>
      </c>
      <c r="U187" s="64" t="n">
        <f aca="false">+U188*U186</f>
        <v>2087040</v>
      </c>
      <c r="V187" s="64" t="n">
        <f aca="false">+V188*V186</f>
        <v>2087040</v>
      </c>
      <c r="W187" s="64" t="n">
        <f aca="false">+W188*W186</f>
        <v>2087040</v>
      </c>
      <c r="X187" s="64" t="n">
        <f aca="false">+X188*X186</f>
        <v>2087040</v>
      </c>
      <c r="Y187" s="64" t="n">
        <f aca="false">+Y188*Y186</f>
        <v>2087040</v>
      </c>
      <c r="Z187" s="64" t="n">
        <f aca="false">+Z188*Z186</f>
        <v>2087040</v>
      </c>
      <c r="AA187" s="64" t="n">
        <f aca="false">+AA188*AA186</f>
        <v>2087040</v>
      </c>
      <c r="AB187" s="64" t="n">
        <f aca="false">+AB188*AB186</f>
        <v>2087040</v>
      </c>
      <c r="AC187" s="64" t="n">
        <f aca="false">+AC188*AC186</f>
        <v>2087040</v>
      </c>
      <c r="AD187" s="64" t="n">
        <f aca="false">+AD188*AD186</f>
        <v>2087040</v>
      </c>
      <c r="AE187" s="64" t="n">
        <f aca="false">+AE188*AE186</f>
        <v>2087040</v>
      </c>
      <c r="AF187" s="64" t="n">
        <f aca="false">+AF188*AF186</f>
        <v>2087040</v>
      </c>
      <c r="AG187" s="64" t="n">
        <f aca="false">+AG188*AG186</f>
        <v>2087040</v>
      </c>
      <c r="AH187" s="64" t="n">
        <f aca="false">+AH188*AH186</f>
        <v>2087040</v>
      </c>
      <c r="AI187" s="64" t="n">
        <f aca="false">+AI188*AI186</f>
        <v>2087040</v>
      </c>
      <c r="AJ187" s="64" t="n">
        <f aca="false">+AJ188*AJ186</f>
        <v>2087040</v>
      </c>
      <c r="AK187" s="64" t="n">
        <f aca="false">+AK188*AK186</f>
        <v>2087040</v>
      </c>
      <c r="AL187" s="64" t="n">
        <f aca="false">+AL188*AL186</f>
        <v>2087040</v>
      </c>
      <c r="AM187" s="64" t="n">
        <f aca="false">+AM188*AM186</f>
        <v>2087040</v>
      </c>
      <c r="AN187" s="64" t="n">
        <f aca="false">+AN188*AN186</f>
        <v>2087040</v>
      </c>
      <c r="AO187" s="64" t="n">
        <f aca="false">+AO188*AO186</f>
        <v>2087040</v>
      </c>
      <c r="AP187" s="64" t="n">
        <f aca="false">+AP188*AP186</f>
        <v>2087040</v>
      </c>
      <c r="AQ187" s="64" t="n">
        <f aca="false">+AQ188*AQ186</f>
        <v>2087040</v>
      </c>
      <c r="AR187" s="339"/>
      <c r="AS187" s="339"/>
      <c r="AT187" s="339"/>
      <c r="AU187" s="339"/>
      <c r="AV187" s="339"/>
      <c r="AW187" s="339"/>
      <c r="AX187" s="339"/>
      <c r="AY187" s="339"/>
      <c r="AZ187" s="339"/>
      <c r="BA187" s="339"/>
      <c r="BB187" s="338"/>
      <c r="BC187" s="338"/>
      <c r="BD187" s="338"/>
      <c r="BE187" s="338"/>
      <c r="BF187" s="338"/>
      <c r="BG187" s="338"/>
      <c r="BH187" s="338"/>
      <c r="BI187" s="338"/>
      <c r="BJ187" s="338"/>
      <c r="BK187" s="338"/>
      <c r="BL187" s="338"/>
      <c r="BM187" s="338"/>
      <c r="BN187" s="338"/>
      <c r="BO187" s="338"/>
      <c r="BP187" s="338"/>
      <c r="BQ187" s="338"/>
      <c r="BR187" s="338"/>
      <c r="BS187" s="338"/>
      <c r="BT187" s="338"/>
      <c r="BU187" s="338"/>
      <c r="BV187" s="338"/>
      <c r="BW187" s="338"/>
      <c r="BX187" s="338"/>
      <c r="BY187" s="338"/>
      <c r="BZ187" s="338"/>
      <c r="CA187" s="338"/>
      <c r="CB187" s="338"/>
      <c r="CC187" s="338"/>
      <c r="CD187" s="338"/>
      <c r="CE187" s="338"/>
      <c r="CF187" s="338"/>
      <c r="CG187" s="338"/>
      <c r="CH187" s="338"/>
      <c r="CI187" s="338"/>
      <c r="CJ187" s="338"/>
      <c r="CK187" s="338"/>
      <c r="CL187" s="338"/>
      <c r="CM187" s="338"/>
      <c r="CN187" s="338"/>
      <c r="CO187" s="338"/>
      <c r="CP187" s="338"/>
      <c r="CQ187" s="338"/>
      <c r="CR187" s="338"/>
      <c r="CS187" s="338"/>
      <c r="CT187" s="338"/>
      <c r="CU187" s="338"/>
      <c r="CV187" s="338"/>
      <c r="CW187" s="338"/>
      <c r="CX187" s="338"/>
      <c r="CY187" s="338"/>
      <c r="CZ187" s="338"/>
      <c r="DA187" s="338"/>
      <c r="DB187" s="338"/>
      <c r="DC187" s="338"/>
      <c r="DD187" s="338"/>
      <c r="DE187" s="338"/>
      <c r="DF187" s="338"/>
      <c r="DG187" s="338"/>
      <c r="DH187" s="338"/>
      <c r="DI187" s="338"/>
      <c r="DJ187" s="338"/>
      <c r="DK187" s="338"/>
      <c r="DL187" s="338"/>
      <c r="DM187" s="338"/>
      <c r="DN187" s="338"/>
      <c r="DO187" s="338"/>
      <c r="DP187" s="338"/>
      <c r="DQ187" s="338"/>
      <c r="DR187" s="338"/>
      <c r="DS187" s="338"/>
      <c r="DT187" s="338"/>
      <c r="DU187" s="338"/>
      <c r="DV187" s="338"/>
      <c r="DW187" s="338"/>
      <c r="DX187" s="338"/>
      <c r="DY187" s="338"/>
      <c r="DZ187" s="338"/>
      <c r="EA187" s="338"/>
      <c r="EB187" s="338"/>
      <c r="EC187" s="338"/>
      <c r="ED187" s="338"/>
      <c r="EE187" s="338"/>
      <c r="EF187" s="338"/>
      <c r="EG187" s="338"/>
      <c r="EH187" s="338"/>
      <c r="EI187" s="338"/>
      <c r="EJ187" s="338"/>
      <c r="EK187" s="338"/>
      <c r="EL187" s="338"/>
      <c r="EM187" s="338"/>
      <c r="EN187" s="338"/>
      <c r="EO187" s="338"/>
      <c r="EP187" s="338"/>
      <c r="EQ187" s="338"/>
      <c r="ER187" s="338"/>
      <c r="ES187" s="338"/>
      <c r="ET187" s="338"/>
      <c r="EU187" s="338"/>
      <c r="EV187" s="338"/>
      <c r="EW187" s="338"/>
      <c r="EX187" s="338"/>
      <c r="EY187" s="338"/>
      <c r="EZ187" s="338"/>
      <c r="FA187" s="338"/>
      <c r="FB187" s="338"/>
      <c r="FC187" s="338"/>
      <c r="FD187" s="338"/>
      <c r="FE187" s="338"/>
      <c r="FF187" s="338"/>
      <c r="FG187" s="338"/>
      <c r="FH187" s="338"/>
      <c r="FI187" s="338"/>
      <c r="FJ187" s="338"/>
      <c r="FK187" s="338"/>
      <c r="FL187" s="338"/>
      <c r="FM187" s="338"/>
      <c r="FN187" s="338"/>
      <c r="FO187" s="338"/>
      <c r="FP187" s="338"/>
      <c r="FQ187" s="338"/>
      <c r="FR187" s="338"/>
      <c r="FS187" s="338"/>
      <c r="FT187" s="338"/>
      <c r="FU187" s="338"/>
      <c r="FV187" s="338"/>
      <c r="FW187" s="338"/>
      <c r="FX187" s="338"/>
      <c r="FY187" s="338"/>
      <c r="FZ187" s="338"/>
      <c r="GA187" s="338"/>
      <c r="GB187" s="338"/>
      <c r="GC187" s="338"/>
      <c r="GD187" s="338"/>
      <c r="GE187" s="338"/>
      <c r="GF187" s="338"/>
      <c r="GG187" s="338"/>
      <c r="GH187" s="338"/>
      <c r="GI187" s="338"/>
      <c r="GJ187" s="338"/>
      <c r="GK187" s="338"/>
      <c r="GL187" s="338"/>
      <c r="GM187" s="338"/>
      <c r="GN187" s="338"/>
      <c r="GO187" s="338"/>
      <c r="GP187" s="338"/>
      <c r="GQ187" s="338"/>
      <c r="GR187" s="338"/>
      <c r="GS187" s="338"/>
      <c r="GT187" s="338"/>
      <c r="GU187" s="338"/>
      <c r="GV187" s="338"/>
      <c r="GW187" s="338"/>
      <c r="GX187" s="338"/>
      <c r="GY187" s="338"/>
      <c r="GZ187" s="338"/>
      <c r="HA187" s="338"/>
      <c r="HB187" s="338"/>
      <c r="HC187" s="338"/>
      <c r="HD187" s="338"/>
      <c r="HE187" s="338"/>
      <c r="HF187" s="338"/>
      <c r="HG187" s="338"/>
      <c r="HH187" s="338"/>
      <c r="HI187" s="338"/>
      <c r="HJ187" s="338"/>
      <c r="HK187" s="338"/>
      <c r="HL187" s="338"/>
      <c r="HM187" s="338"/>
      <c r="HN187" s="338"/>
      <c r="HO187" s="338"/>
      <c r="HP187" s="338"/>
      <c r="HQ187" s="338"/>
      <c r="HR187" s="338"/>
      <c r="HS187" s="338"/>
      <c r="HT187" s="338"/>
      <c r="HU187" s="338"/>
      <c r="HV187" s="338"/>
      <c r="HW187" s="338"/>
      <c r="HX187" s="338"/>
      <c r="HY187" s="338"/>
      <c r="HZ187" s="338"/>
      <c r="IA187" s="338"/>
      <c r="IB187" s="338"/>
      <c r="IC187" s="338"/>
      <c r="ID187" s="338"/>
      <c r="IE187" s="338"/>
      <c r="IF187" s="338"/>
      <c r="IG187" s="338"/>
      <c r="IH187" s="338"/>
      <c r="II187" s="338"/>
      <c r="IJ187" s="338"/>
      <c r="IK187" s="338"/>
      <c r="IL187" s="338"/>
      <c r="IM187" s="338"/>
      <c r="IN187" s="338"/>
      <c r="IO187" s="338"/>
      <c r="IP187" s="338"/>
      <c r="IQ187" s="338"/>
      <c r="IR187" s="338"/>
      <c r="IS187" s="338"/>
      <c r="IT187" s="338"/>
      <c r="IU187" s="338"/>
      <c r="IV187" s="338"/>
      <c r="IW187" s="338"/>
      <c r="IX187" s="338"/>
      <c r="IY187" s="338"/>
      <c r="IZ187" s="338"/>
      <c r="JA187" s="338"/>
      <c r="JB187" s="338"/>
      <c r="JC187" s="338"/>
      <c r="JD187" s="338"/>
      <c r="JE187" s="338"/>
      <c r="JF187" s="338"/>
      <c r="JG187" s="338"/>
      <c r="JH187" s="338"/>
      <c r="JI187" s="338"/>
      <c r="JJ187" s="338"/>
      <c r="JK187" s="338"/>
      <c r="JL187" s="338"/>
      <c r="JM187" s="338"/>
      <c r="JN187" s="338"/>
      <c r="JO187" s="338"/>
      <c r="JP187" s="338"/>
      <c r="JQ187" s="338"/>
      <c r="JR187" s="338"/>
      <c r="JS187" s="338"/>
      <c r="JT187" s="338"/>
      <c r="JU187" s="338"/>
      <c r="JV187" s="338"/>
      <c r="JW187" s="338"/>
      <c r="JX187" s="338"/>
      <c r="JY187" s="338"/>
      <c r="JZ187" s="338"/>
      <c r="KA187" s="338"/>
      <c r="KB187" s="338"/>
      <c r="KC187" s="338"/>
      <c r="KD187" s="338"/>
      <c r="KE187" s="338"/>
      <c r="KF187" s="338"/>
      <c r="KG187" s="338"/>
      <c r="KH187" s="338"/>
      <c r="KI187" s="338"/>
      <c r="KJ187" s="338"/>
      <c r="KK187" s="338"/>
      <c r="KL187" s="338"/>
      <c r="KM187" s="338"/>
      <c r="KN187" s="338"/>
      <c r="KO187" s="338"/>
      <c r="KP187" s="338"/>
      <c r="KQ187" s="338"/>
      <c r="KR187" s="338"/>
      <c r="KS187" s="338"/>
      <c r="KT187" s="338"/>
      <c r="KU187" s="338"/>
      <c r="KV187" s="338"/>
      <c r="KW187" s="338"/>
      <c r="KX187" s="338"/>
      <c r="KY187" s="338"/>
      <c r="KZ187" s="338"/>
      <c r="LA187" s="338"/>
      <c r="LB187" s="338"/>
      <c r="LC187" s="338"/>
      <c r="LD187" s="338"/>
      <c r="LE187" s="338"/>
      <c r="LF187" s="338"/>
      <c r="LG187" s="338"/>
      <c r="LH187" s="338"/>
      <c r="LI187" s="338"/>
      <c r="LJ187" s="338"/>
      <c r="LK187" s="338"/>
      <c r="LL187" s="338"/>
      <c r="LM187" s="338"/>
      <c r="LN187" s="338"/>
      <c r="LO187" s="338"/>
      <c r="LP187" s="338"/>
      <c r="LQ187" s="338"/>
      <c r="LR187" s="338"/>
      <c r="LS187" s="338"/>
      <c r="LT187" s="338"/>
      <c r="LU187" s="338"/>
      <c r="LV187" s="338"/>
      <c r="LW187" s="338"/>
      <c r="LX187" s="338"/>
      <c r="LY187" s="338"/>
      <c r="LZ187" s="338"/>
      <c r="MA187" s="338"/>
      <c r="MB187" s="338"/>
      <c r="MC187" s="338"/>
      <c r="MD187" s="338"/>
      <c r="ME187" s="338"/>
      <c r="MF187" s="338"/>
      <c r="MG187" s="338"/>
      <c r="MH187" s="338"/>
      <c r="MI187" s="338"/>
      <c r="MJ187" s="338"/>
      <c r="MK187" s="338"/>
      <c r="ML187" s="338"/>
      <c r="MM187" s="338"/>
      <c r="MN187" s="338"/>
      <c r="MO187" s="338"/>
      <c r="MP187" s="338"/>
      <c r="MQ187" s="338"/>
      <c r="MR187" s="338"/>
      <c r="MS187" s="338"/>
      <c r="MT187" s="338"/>
      <c r="MU187" s="338"/>
      <c r="MV187" s="338"/>
      <c r="MW187" s="338"/>
      <c r="MX187" s="338"/>
      <c r="MY187" s="338"/>
      <c r="MZ187" s="338"/>
      <c r="NA187" s="338"/>
      <c r="NB187" s="338"/>
      <c r="NC187" s="338"/>
      <c r="ND187" s="338"/>
      <c r="NE187" s="338"/>
      <c r="NF187" s="338"/>
      <c r="NG187" s="338"/>
      <c r="NH187" s="338"/>
      <c r="NI187" s="338"/>
      <c r="NJ187" s="338"/>
      <c r="NK187" s="338"/>
      <c r="NL187" s="338"/>
      <c r="NM187" s="338"/>
      <c r="NN187" s="338"/>
      <c r="NO187" s="338"/>
      <c r="NP187" s="338"/>
      <c r="NQ187" s="338"/>
      <c r="NR187" s="338"/>
      <c r="NS187" s="338"/>
      <c r="NT187" s="338"/>
      <c r="NU187" s="338"/>
      <c r="NV187" s="338"/>
      <c r="NW187" s="338"/>
      <c r="NX187" s="338"/>
      <c r="NY187" s="338"/>
      <c r="NZ187" s="338"/>
      <c r="OA187" s="338"/>
      <c r="OB187" s="338"/>
      <c r="OC187" s="338"/>
      <c r="OD187" s="338"/>
      <c r="OE187" s="338"/>
      <c r="OF187" s="338"/>
      <c r="OG187" s="338"/>
      <c r="OH187" s="338"/>
      <c r="OI187" s="338"/>
      <c r="OJ187" s="338"/>
      <c r="OK187" s="338"/>
      <c r="OL187" s="338"/>
      <c r="OM187" s="338"/>
      <c r="ON187" s="338"/>
      <c r="OO187" s="338"/>
      <c r="OP187" s="338"/>
      <c r="OQ187" s="338"/>
      <c r="OR187" s="338"/>
      <c r="OS187" s="338"/>
      <c r="OT187" s="338"/>
      <c r="OU187" s="338"/>
      <c r="OV187" s="338"/>
      <c r="OW187" s="338"/>
      <c r="OX187" s="338"/>
      <c r="OY187" s="338"/>
      <c r="OZ187" s="338"/>
      <c r="PA187" s="338"/>
      <c r="PB187" s="338"/>
      <c r="PC187" s="338"/>
      <c r="PD187" s="338"/>
      <c r="PE187" s="338"/>
      <c r="PF187" s="338"/>
      <c r="PG187" s="338"/>
      <c r="PH187" s="338"/>
      <c r="PI187" s="338"/>
      <c r="PJ187" s="338"/>
      <c r="PK187" s="338"/>
      <c r="PL187" s="338"/>
      <c r="PM187" s="338"/>
      <c r="PN187" s="338"/>
      <c r="PO187" s="338"/>
      <c r="PP187" s="338"/>
      <c r="PQ187" s="338"/>
      <c r="PR187" s="338"/>
      <c r="PS187" s="338"/>
      <c r="PT187" s="338"/>
      <c r="PU187" s="338"/>
      <c r="PV187" s="338"/>
      <c r="PW187" s="338"/>
      <c r="PX187" s="338"/>
      <c r="PY187" s="338"/>
      <c r="PZ187" s="338"/>
      <c r="QA187" s="338"/>
      <c r="QB187" s="338"/>
      <c r="QC187" s="338"/>
      <c r="QD187" s="338"/>
      <c r="QE187" s="338"/>
      <c r="QF187" s="338"/>
      <c r="QG187" s="338"/>
      <c r="QH187" s="338"/>
      <c r="QI187" s="338"/>
      <c r="QJ187" s="338"/>
      <c r="QK187" s="338"/>
      <c r="QL187" s="338"/>
      <c r="QM187" s="338"/>
      <c r="QN187" s="338"/>
      <c r="QO187" s="338"/>
      <c r="QP187" s="338"/>
      <c r="QQ187" s="338"/>
      <c r="QR187" s="338"/>
      <c r="QS187" s="338"/>
      <c r="QT187" s="338"/>
      <c r="QU187" s="338"/>
      <c r="QV187" s="338"/>
      <c r="QW187" s="338"/>
      <c r="QX187" s="338"/>
      <c r="QY187" s="338"/>
      <c r="QZ187" s="338"/>
      <c r="RA187" s="338"/>
      <c r="RB187" s="338"/>
      <c r="RC187" s="338"/>
      <c r="RD187" s="338"/>
      <c r="RE187" s="338"/>
      <c r="RF187" s="338"/>
      <c r="RG187" s="338"/>
      <c r="RH187" s="338"/>
    </row>
    <row r="188" customFormat="false" ht="15.75" hidden="false" customHeight="true" outlineLevel="0" collapsed="false">
      <c r="A188" s="338"/>
      <c r="B188" s="321" t="s">
        <v>280</v>
      </c>
      <c r="C188" s="44"/>
      <c r="D188" s="337" t="n">
        <f aca="false">SUM(H188:AQ188)</f>
        <v>6678528</v>
      </c>
      <c r="E188" s="215"/>
      <c r="F188" s="215"/>
      <c r="G188" s="215"/>
      <c r="H188" s="221"/>
      <c r="I188" s="322" t="n">
        <v>0</v>
      </c>
      <c r="J188" s="322" t="n">
        <f aca="false">I188</f>
        <v>0</v>
      </c>
      <c r="K188" s="322" t="n">
        <f aca="false">J188</f>
        <v>0</v>
      </c>
      <c r="L188" s="322" t="n">
        <f aca="false">200*12*5*4.348*4</f>
        <v>208704</v>
      </c>
      <c r="M188" s="322" t="n">
        <f aca="false">L188</f>
        <v>208704</v>
      </c>
      <c r="N188" s="322" t="n">
        <f aca="false">M188</f>
        <v>208704</v>
      </c>
      <c r="O188" s="322" t="n">
        <f aca="false">N188</f>
        <v>208704</v>
      </c>
      <c r="P188" s="322" t="n">
        <f aca="false">O188</f>
        <v>208704</v>
      </c>
      <c r="Q188" s="322" t="n">
        <f aca="false">P188</f>
        <v>208704</v>
      </c>
      <c r="R188" s="322" t="n">
        <f aca="false">Q188</f>
        <v>208704</v>
      </c>
      <c r="S188" s="322" t="n">
        <f aca="false">R188</f>
        <v>208704</v>
      </c>
      <c r="T188" s="322" t="n">
        <f aca="false">S188</f>
        <v>208704</v>
      </c>
      <c r="U188" s="322" t="n">
        <f aca="false">T188</f>
        <v>208704</v>
      </c>
      <c r="V188" s="322" t="n">
        <f aca="false">U188</f>
        <v>208704</v>
      </c>
      <c r="W188" s="322" t="n">
        <f aca="false">V188</f>
        <v>208704</v>
      </c>
      <c r="X188" s="322" t="n">
        <f aca="false">W188</f>
        <v>208704</v>
      </c>
      <c r="Y188" s="322" t="n">
        <f aca="false">X188</f>
        <v>208704</v>
      </c>
      <c r="Z188" s="322" t="n">
        <f aca="false">Y188</f>
        <v>208704</v>
      </c>
      <c r="AA188" s="322" t="n">
        <f aca="false">Z188</f>
        <v>208704</v>
      </c>
      <c r="AB188" s="322" t="n">
        <f aca="false">AA188</f>
        <v>208704</v>
      </c>
      <c r="AC188" s="322" t="n">
        <f aca="false">AB188</f>
        <v>208704</v>
      </c>
      <c r="AD188" s="322" t="n">
        <f aca="false">AC188</f>
        <v>208704</v>
      </c>
      <c r="AE188" s="322" t="n">
        <f aca="false">AD188</f>
        <v>208704</v>
      </c>
      <c r="AF188" s="322" t="n">
        <f aca="false">AE188</f>
        <v>208704</v>
      </c>
      <c r="AG188" s="322" t="n">
        <f aca="false">AF188</f>
        <v>208704</v>
      </c>
      <c r="AH188" s="322" t="n">
        <f aca="false">AG188</f>
        <v>208704</v>
      </c>
      <c r="AI188" s="322" t="n">
        <f aca="false">AH188</f>
        <v>208704</v>
      </c>
      <c r="AJ188" s="322" t="n">
        <f aca="false">AI188</f>
        <v>208704</v>
      </c>
      <c r="AK188" s="322" t="n">
        <f aca="false">AJ188</f>
        <v>208704</v>
      </c>
      <c r="AL188" s="322" t="n">
        <f aca="false">AK188</f>
        <v>208704</v>
      </c>
      <c r="AM188" s="322" t="n">
        <f aca="false">AL188</f>
        <v>208704</v>
      </c>
      <c r="AN188" s="322" t="n">
        <f aca="false">AM188</f>
        <v>208704</v>
      </c>
      <c r="AO188" s="322" t="n">
        <f aca="false">AN188</f>
        <v>208704</v>
      </c>
      <c r="AP188" s="322" t="n">
        <f aca="false">AO188</f>
        <v>208704</v>
      </c>
      <c r="AQ188" s="322" t="n">
        <f aca="false">AP188</f>
        <v>208704</v>
      </c>
      <c r="AR188" s="339"/>
      <c r="AS188" s="339"/>
      <c r="AT188" s="339"/>
      <c r="AU188" s="339"/>
      <c r="AV188" s="339"/>
      <c r="AW188" s="339"/>
      <c r="AX188" s="339"/>
      <c r="AY188" s="339"/>
      <c r="AZ188" s="339"/>
      <c r="BA188" s="339"/>
      <c r="BB188" s="338"/>
      <c r="BC188" s="338"/>
      <c r="BD188" s="338"/>
      <c r="BE188" s="338"/>
      <c r="BF188" s="338"/>
      <c r="BG188" s="338"/>
      <c r="BH188" s="338"/>
      <c r="BI188" s="338"/>
      <c r="BJ188" s="338"/>
      <c r="BK188" s="338"/>
      <c r="BL188" s="338"/>
      <c r="BM188" s="338"/>
      <c r="BN188" s="338"/>
      <c r="BO188" s="338"/>
      <c r="BP188" s="338"/>
      <c r="BQ188" s="338"/>
      <c r="BR188" s="338"/>
      <c r="BS188" s="338"/>
      <c r="BT188" s="338"/>
      <c r="BU188" s="338"/>
      <c r="BV188" s="338"/>
      <c r="BW188" s="338"/>
      <c r="BX188" s="338"/>
      <c r="BY188" s="338"/>
      <c r="BZ188" s="338"/>
      <c r="CA188" s="338"/>
      <c r="CB188" s="338"/>
      <c r="CC188" s="338"/>
      <c r="CD188" s="338"/>
      <c r="CE188" s="338"/>
      <c r="CF188" s="338"/>
      <c r="CG188" s="338"/>
      <c r="CH188" s="338"/>
      <c r="CI188" s="338"/>
      <c r="CJ188" s="338"/>
      <c r="CK188" s="338"/>
      <c r="CL188" s="338"/>
      <c r="CM188" s="338"/>
      <c r="CN188" s="338"/>
      <c r="CO188" s="338"/>
      <c r="CP188" s="338"/>
      <c r="CQ188" s="338"/>
      <c r="CR188" s="338"/>
      <c r="CS188" s="338"/>
      <c r="CT188" s="338"/>
      <c r="CU188" s="338"/>
      <c r="CV188" s="338"/>
      <c r="CW188" s="338"/>
      <c r="CX188" s="338"/>
      <c r="CY188" s="338"/>
      <c r="CZ188" s="338"/>
      <c r="DA188" s="338"/>
      <c r="DB188" s="338"/>
      <c r="DC188" s="338"/>
      <c r="DD188" s="338"/>
      <c r="DE188" s="338"/>
      <c r="DF188" s="338"/>
      <c r="DG188" s="338"/>
      <c r="DH188" s="338"/>
      <c r="DI188" s="338"/>
      <c r="DJ188" s="338"/>
      <c r="DK188" s="338"/>
      <c r="DL188" s="338"/>
      <c r="DM188" s="338"/>
      <c r="DN188" s="338"/>
      <c r="DO188" s="338"/>
      <c r="DP188" s="338"/>
      <c r="DQ188" s="338"/>
      <c r="DR188" s="338"/>
      <c r="DS188" s="338"/>
      <c r="DT188" s="338"/>
      <c r="DU188" s="338"/>
      <c r="DV188" s="338"/>
      <c r="DW188" s="338"/>
      <c r="DX188" s="338"/>
      <c r="DY188" s="338"/>
      <c r="DZ188" s="338"/>
      <c r="EA188" s="338"/>
      <c r="EB188" s="338"/>
      <c r="EC188" s="338"/>
      <c r="ED188" s="338"/>
      <c r="EE188" s="338"/>
      <c r="EF188" s="338"/>
      <c r="EG188" s="338"/>
      <c r="EH188" s="338"/>
      <c r="EI188" s="338"/>
      <c r="EJ188" s="338"/>
      <c r="EK188" s="338"/>
      <c r="EL188" s="338"/>
      <c r="EM188" s="338"/>
      <c r="EN188" s="338"/>
      <c r="EO188" s="338"/>
      <c r="EP188" s="338"/>
      <c r="EQ188" s="338"/>
      <c r="ER188" s="338"/>
      <c r="ES188" s="338"/>
      <c r="ET188" s="338"/>
      <c r="EU188" s="338"/>
      <c r="EV188" s="338"/>
      <c r="EW188" s="338"/>
      <c r="EX188" s="338"/>
      <c r="EY188" s="338"/>
      <c r="EZ188" s="338"/>
      <c r="FA188" s="338"/>
      <c r="FB188" s="338"/>
      <c r="FC188" s="338"/>
      <c r="FD188" s="338"/>
      <c r="FE188" s="338"/>
      <c r="FF188" s="338"/>
      <c r="FG188" s="338"/>
      <c r="FH188" s="338"/>
      <c r="FI188" s="338"/>
      <c r="FJ188" s="338"/>
      <c r="FK188" s="338"/>
      <c r="FL188" s="338"/>
      <c r="FM188" s="338"/>
      <c r="FN188" s="338"/>
      <c r="FO188" s="338"/>
      <c r="FP188" s="338"/>
      <c r="FQ188" s="338"/>
      <c r="FR188" s="338"/>
      <c r="FS188" s="338"/>
      <c r="FT188" s="338"/>
      <c r="FU188" s="338"/>
      <c r="FV188" s="338"/>
      <c r="FW188" s="338"/>
      <c r="FX188" s="338"/>
      <c r="FY188" s="338"/>
      <c r="FZ188" s="338"/>
      <c r="GA188" s="338"/>
      <c r="GB188" s="338"/>
      <c r="GC188" s="338"/>
      <c r="GD188" s="338"/>
      <c r="GE188" s="338"/>
      <c r="GF188" s="338"/>
      <c r="GG188" s="338"/>
      <c r="GH188" s="338"/>
      <c r="GI188" s="338"/>
      <c r="GJ188" s="338"/>
      <c r="GK188" s="338"/>
      <c r="GL188" s="338"/>
      <c r="GM188" s="338"/>
      <c r="GN188" s="338"/>
      <c r="GO188" s="338"/>
      <c r="GP188" s="338"/>
      <c r="GQ188" s="338"/>
      <c r="GR188" s="338"/>
      <c r="GS188" s="338"/>
      <c r="GT188" s="338"/>
      <c r="GU188" s="338"/>
      <c r="GV188" s="338"/>
      <c r="GW188" s="338"/>
      <c r="GX188" s="338"/>
      <c r="GY188" s="338"/>
      <c r="GZ188" s="338"/>
      <c r="HA188" s="338"/>
      <c r="HB188" s="338"/>
      <c r="HC188" s="338"/>
      <c r="HD188" s="338"/>
      <c r="HE188" s="338"/>
      <c r="HF188" s="338"/>
      <c r="HG188" s="338"/>
      <c r="HH188" s="338"/>
      <c r="HI188" s="338"/>
      <c r="HJ188" s="338"/>
      <c r="HK188" s="338"/>
      <c r="HL188" s="338"/>
      <c r="HM188" s="338"/>
      <c r="HN188" s="338"/>
      <c r="HO188" s="338"/>
      <c r="HP188" s="338"/>
      <c r="HQ188" s="338"/>
      <c r="HR188" s="338"/>
      <c r="HS188" s="338"/>
      <c r="HT188" s="338"/>
      <c r="HU188" s="338"/>
      <c r="HV188" s="338"/>
      <c r="HW188" s="338"/>
      <c r="HX188" s="338"/>
      <c r="HY188" s="338"/>
      <c r="HZ188" s="338"/>
      <c r="IA188" s="338"/>
      <c r="IB188" s="338"/>
      <c r="IC188" s="338"/>
      <c r="ID188" s="338"/>
      <c r="IE188" s="338"/>
      <c r="IF188" s="338"/>
      <c r="IG188" s="338"/>
      <c r="IH188" s="338"/>
      <c r="II188" s="338"/>
      <c r="IJ188" s="338"/>
      <c r="IK188" s="338"/>
      <c r="IL188" s="338"/>
      <c r="IM188" s="338"/>
      <c r="IN188" s="338"/>
      <c r="IO188" s="338"/>
      <c r="IP188" s="338"/>
      <c r="IQ188" s="338"/>
      <c r="IR188" s="338"/>
      <c r="IS188" s="338"/>
      <c r="IT188" s="338"/>
      <c r="IU188" s="338"/>
      <c r="IV188" s="338"/>
      <c r="IW188" s="338"/>
      <c r="IX188" s="338"/>
      <c r="IY188" s="338"/>
      <c r="IZ188" s="338"/>
      <c r="JA188" s="338"/>
      <c r="JB188" s="338"/>
      <c r="JC188" s="338"/>
      <c r="JD188" s="338"/>
      <c r="JE188" s="338"/>
      <c r="JF188" s="338"/>
      <c r="JG188" s="338"/>
      <c r="JH188" s="338"/>
      <c r="JI188" s="338"/>
      <c r="JJ188" s="338"/>
      <c r="JK188" s="338"/>
      <c r="JL188" s="338"/>
      <c r="JM188" s="338"/>
      <c r="JN188" s="338"/>
      <c r="JO188" s="338"/>
      <c r="JP188" s="338"/>
      <c r="JQ188" s="338"/>
      <c r="JR188" s="338"/>
      <c r="JS188" s="338"/>
      <c r="JT188" s="338"/>
      <c r="JU188" s="338"/>
      <c r="JV188" s="338"/>
      <c r="JW188" s="338"/>
      <c r="JX188" s="338"/>
      <c r="JY188" s="338"/>
      <c r="JZ188" s="338"/>
      <c r="KA188" s="338"/>
      <c r="KB188" s="338"/>
      <c r="KC188" s="338"/>
      <c r="KD188" s="338"/>
      <c r="KE188" s="338"/>
      <c r="KF188" s="338"/>
      <c r="KG188" s="338"/>
      <c r="KH188" s="338"/>
      <c r="KI188" s="338"/>
      <c r="KJ188" s="338"/>
      <c r="KK188" s="338"/>
      <c r="KL188" s="338"/>
      <c r="KM188" s="338"/>
      <c r="KN188" s="338"/>
      <c r="KO188" s="338"/>
      <c r="KP188" s="338"/>
      <c r="KQ188" s="338"/>
      <c r="KR188" s="338"/>
      <c r="KS188" s="338"/>
      <c r="KT188" s="338"/>
      <c r="KU188" s="338"/>
      <c r="KV188" s="338"/>
      <c r="KW188" s="338"/>
      <c r="KX188" s="338"/>
      <c r="KY188" s="338"/>
      <c r="KZ188" s="338"/>
      <c r="LA188" s="338"/>
      <c r="LB188" s="338"/>
      <c r="LC188" s="338"/>
      <c r="LD188" s="338"/>
      <c r="LE188" s="338"/>
      <c r="LF188" s="338"/>
      <c r="LG188" s="338"/>
      <c r="LH188" s="338"/>
      <c r="LI188" s="338"/>
      <c r="LJ188" s="338"/>
      <c r="LK188" s="338"/>
      <c r="LL188" s="338"/>
      <c r="LM188" s="338"/>
      <c r="LN188" s="338"/>
      <c r="LO188" s="338"/>
      <c r="LP188" s="338"/>
      <c r="LQ188" s="338"/>
      <c r="LR188" s="338"/>
      <c r="LS188" s="338"/>
      <c r="LT188" s="338"/>
      <c r="LU188" s="338"/>
      <c r="LV188" s="338"/>
      <c r="LW188" s="338"/>
      <c r="LX188" s="338"/>
      <c r="LY188" s="338"/>
      <c r="LZ188" s="338"/>
      <c r="MA188" s="338"/>
      <c r="MB188" s="338"/>
      <c r="MC188" s="338"/>
      <c r="MD188" s="338"/>
      <c r="ME188" s="338"/>
      <c r="MF188" s="338"/>
      <c r="MG188" s="338"/>
      <c r="MH188" s="338"/>
      <c r="MI188" s="338"/>
      <c r="MJ188" s="338"/>
      <c r="MK188" s="338"/>
      <c r="ML188" s="338"/>
      <c r="MM188" s="338"/>
      <c r="MN188" s="338"/>
      <c r="MO188" s="338"/>
      <c r="MP188" s="338"/>
      <c r="MQ188" s="338"/>
      <c r="MR188" s="338"/>
      <c r="MS188" s="338"/>
      <c r="MT188" s="338"/>
      <c r="MU188" s="338"/>
      <c r="MV188" s="338"/>
      <c r="MW188" s="338"/>
      <c r="MX188" s="338"/>
      <c r="MY188" s="338"/>
      <c r="MZ188" s="338"/>
      <c r="NA188" s="338"/>
      <c r="NB188" s="338"/>
      <c r="NC188" s="338"/>
      <c r="ND188" s="338"/>
      <c r="NE188" s="338"/>
      <c r="NF188" s="338"/>
      <c r="NG188" s="338"/>
      <c r="NH188" s="338"/>
      <c r="NI188" s="338"/>
      <c r="NJ188" s="338"/>
      <c r="NK188" s="338"/>
      <c r="NL188" s="338"/>
      <c r="NM188" s="338"/>
      <c r="NN188" s="338"/>
      <c r="NO188" s="338"/>
      <c r="NP188" s="338"/>
      <c r="NQ188" s="338"/>
      <c r="NR188" s="338"/>
      <c r="NS188" s="338"/>
      <c r="NT188" s="338"/>
      <c r="NU188" s="338"/>
      <c r="NV188" s="338"/>
      <c r="NW188" s="338"/>
      <c r="NX188" s="338"/>
      <c r="NY188" s="338"/>
      <c r="NZ188" s="338"/>
      <c r="OA188" s="338"/>
      <c r="OB188" s="338"/>
      <c r="OC188" s="338"/>
      <c r="OD188" s="338"/>
      <c r="OE188" s="338"/>
      <c r="OF188" s="338"/>
      <c r="OG188" s="338"/>
      <c r="OH188" s="338"/>
      <c r="OI188" s="338"/>
      <c r="OJ188" s="338"/>
      <c r="OK188" s="338"/>
      <c r="OL188" s="338"/>
      <c r="OM188" s="338"/>
      <c r="ON188" s="338"/>
      <c r="OO188" s="338"/>
      <c r="OP188" s="338"/>
      <c r="OQ188" s="338"/>
      <c r="OR188" s="338"/>
      <c r="OS188" s="338"/>
      <c r="OT188" s="338"/>
      <c r="OU188" s="338"/>
      <c r="OV188" s="338"/>
      <c r="OW188" s="338"/>
      <c r="OX188" s="338"/>
      <c r="OY188" s="338"/>
      <c r="OZ188" s="338"/>
      <c r="PA188" s="338"/>
      <c r="PB188" s="338"/>
      <c r="PC188" s="338"/>
      <c r="PD188" s="338"/>
      <c r="PE188" s="338"/>
      <c r="PF188" s="338"/>
      <c r="PG188" s="338"/>
      <c r="PH188" s="338"/>
      <c r="PI188" s="338"/>
      <c r="PJ188" s="338"/>
      <c r="PK188" s="338"/>
      <c r="PL188" s="338"/>
      <c r="PM188" s="338"/>
      <c r="PN188" s="338"/>
      <c r="PO188" s="338"/>
      <c r="PP188" s="338"/>
      <c r="PQ188" s="338"/>
      <c r="PR188" s="338"/>
      <c r="PS188" s="338"/>
      <c r="PT188" s="338"/>
      <c r="PU188" s="338"/>
      <c r="PV188" s="338"/>
      <c r="PW188" s="338"/>
      <c r="PX188" s="338"/>
      <c r="PY188" s="338"/>
      <c r="PZ188" s="338"/>
      <c r="QA188" s="338"/>
      <c r="QB188" s="338"/>
      <c r="QC188" s="338"/>
      <c r="QD188" s="338"/>
      <c r="QE188" s="338"/>
      <c r="QF188" s="338"/>
      <c r="QG188" s="338"/>
      <c r="QH188" s="338"/>
      <c r="QI188" s="338"/>
      <c r="QJ188" s="338"/>
      <c r="QK188" s="338"/>
      <c r="QL188" s="338"/>
      <c r="QM188" s="338"/>
      <c r="QN188" s="338"/>
      <c r="QO188" s="338"/>
      <c r="QP188" s="338"/>
      <c r="QQ188" s="338"/>
      <c r="QR188" s="338"/>
      <c r="QS188" s="338"/>
      <c r="QT188" s="338"/>
      <c r="QU188" s="338"/>
      <c r="QV188" s="338"/>
      <c r="QW188" s="338"/>
      <c r="QX188" s="338"/>
      <c r="QY188" s="338"/>
      <c r="QZ188" s="338"/>
      <c r="RA188" s="338"/>
      <c r="RB188" s="338"/>
      <c r="RC188" s="338"/>
      <c r="RD188" s="338"/>
      <c r="RE188" s="338"/>
      <c r="RF188" s="338"/>
      <c r="RG188" s="338"/>
      <c r="RH188" s="338"/>
    </row>
    <row r="189" customFormat="false" ht="12.75" hidden="false" customHeight="true" outlineLevel="0" collapsed="false">
      <c r="D189" s="340"/>
    </row>
    <row r="190" customFormat="false" ht="12.75" hidden="false" customHeight="true" outlineLevel="0" collapsed="false">
      <c r="B190" s="320" t="s">
        <v>315</v>
      </c>
      <c r="D190" s="340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</row>
    <row r="191" customFormat="false" ht="12.75" hidden="false" customHeight="true" outlineLevel="0" collapsed="false">
      <c r="B191" s="321" t="s">
        <v>288</v>
      </c>
      <c r="C191" s="44"/>
      <c r="D191" s="337"/>
      <c r="E191" s="215"/>
      <c r="F191" s="215"/>
      <c r="G191" s="215"/>
      <c r="H191" s="221"/>
      <c r="I191" s="221" t="n">
        <v>0</v>
      </c>
      <c r="J191" s="221" t="n">
        <v>0</v>
      </c>
      <c r="K191" s="221" t="n">
        <f aca="false">J191</f>
        <v>0</v>
      </c>
      <c r="L191" s="221" t="n">
        <v>200</v>
      </c>
      <c r="M191" s="221" t="n">
        <f aca="false">L191</f>
        <v>200</v>
      </c>
      <c r="N191" s="221" t="n">
        <f aca="false">M191</f>
        <v>200</v>
      </c>
      <c r="O191" s="221" t="n">
        <f aca="false">N191</f>
        <v>200</v>
      </c>
      <c r="P191" s="221" t="n">
        <f aca="false">O191</f>
        <v>200</v>
      </c>
      <c r="Q191" s="221" t="n">
        <f aca="false">P191</f>
        <v>200</v>
      </c>
      <c r="R191" s="221" t="n">
        <f aca="false">Q191</f>
        <v>200</v>
      </c>
      <c r="S191" s="221" t="n">
        <f aca="false">R191</f>
        <v>200</v>
      </c>
      <c r="T191" s="221" t="n">
        <f aca="false">S191</f>
        <v>200</v>
      </c>
      <c r="U191" s="221" t="n">
        <f aca="false">T191</f>
        <v>200</v>
      </c>
      <c r="V191" s="221" t="n">
        <f aca="false">U191</f>
        <v>200</v>
      </c>
      <c r="W191" s="221" t="n">
        <f aca="false">V191</f>
        <v>200</v>
      </c>
      <c r="X191" s="221" t="n">
        <f aca="false">W191</f>
        <v>200</v>
      </c>
      <c r="Y191" s="221" t="n">
        <f aca="false">X191</f>
        <v>200</v>
      </c>
      <c r="Z191" s="221" t="n">
        <f aca="false">Y191</f>
        <v>200</v>
      </c>
      <c r="AA191" s="221" t="n">
        <f aca="false">Z191</f>
        <v>200</v>
      </c>
      <c r="AB191" s="221" t="n">
        <f aca="false">AA191</f>
        <v>200</v>
      </c>
      <c r="AC191" s="221" t="n">
        <f aca="false">AB191</f>
        <v>200</v>
      </c>
      <c r="AD191" s="221" t="n">
        <f aca="false">AC191</f>
        <v>200</v>
      </c>
      <c r="AE191" s="221" t="n">
        <f aca="false">AD191</f>
        <v>200</v>
      </c>
      <c r="AF191" s="221" t="n">
        <f aca="false">AE191</f>
        <v>200</v>
      </c>
      <c r="AG191" s="221" t="n">
        <f aca="false">AF191</f>
        <v>200</v>
      </c>
      <c r="AH191" s="221" t="n">
        <f aca="false">AG191</f>
        <v>200</v>
      </c>
      <c r="AI191" s="221" t="n">
        <f aca="false">AH191</f>
        <v>200</v>
      </c>
      <c r="AJ191" s="221" t="n">
        <f aca="false">AI191</f>
        <v>200</v>
      </c>
      <c r="AK191" s="221" t="n">
        <f aca="false">AJ191</f>
        <v>200</v>
      </c>
      <c r="AL191" s="221" t="n">
        <f aca="false">AK191</f>
        <v>200</v>
      </c>
      <c r="AM191" s="221" t="n">
        <f aca="false">AL191</f>
        <v>200</v>
      </c>
      <c r="AN191" s="221" t="n">
        <f aca="false">AM191</f>
        <v>200</v>
      </c>
      <c r="AO191" s="221" t="n">
        <f aca="false">AN191</f>
        <v>200</v>
      </c>
      <c r="AP191" s="221" t="n">
        <f aca="false">AO191</f>
        <v>200</v>
      </c>
      <c r="AQ191" s="221" t="n">
        <f aca="false">AP191</f>
        <v>200</v>
      </c>
    </row>
    <row r="192" customFormat="false" ht="12.75" hidden="false" customHeight="true" outlineLevel="0" collapsed="false">
      <c r="B192" s="321" t="s">
        <v>279</v>
      </c>
      <c r="C192" s="44"/>
      <c r="D192" s="337" t="n">
        <f aca="false">SUM(H192:AQ192)</f>
        <v>14592000</v>
      </c>
      <c r="E192" s="215"/>
      <c r="F192" s="215"/>
      <c r="G192" s="215"/>
      <c r="H192" s="64" t="n">
        <f aca="false">+H193*H191</f>
        <v>0</v>
      </c>
      <c r="I192" s="64" t="n">
        <f aca="false">+I193*I191</f>
        <v>0</v>
      </c>
      <c r="J192" s="64" t="n">
        <f aca="false">+J193*J191</f>
        <v>0</v>
      </c>
      <c r="K192" s="64" t="n">
        <f aca="false">+K193*K191</f>
        <v>0</v>
      </c>
      <c r="L192" s="64" t="n">
        <f aca="false">+L193*L191*0.95</f>
        <v>456000</v>
      </c>
      <c r="M192" s="64" t="n">
        <f aca="false">+M193*M191*0.95</f>
        <v>456000</v>
      </c>
      <c r="N192" s="64" t="n">
        <f aca="false">+N193*N191*0.95</f>
        <v>456000</v>
      </c>
      <c r="O192" s="64" t="n">
        <f aca="false">+O193*O191*0.95</f>
        <v>456000</v>
      </c>
      <c r="P192" s="64" t="n">
        <f aca="false">+P193*P191*0.95</f>
        <v>456000</v>
      </c>
      <c r="Q192" s="64" t="n">
        <f aca="false">+Q193*Q191*0.95</f>
        <v>456000</v>
      </c>
      <c r="R192" s="64" t="n">
        <f aca="false">+R193*R191*0.95</f>
        <v>456000</v>
      </c>
      <c r="S192" s="64" t="n">
        <f aca="false">+S193*S191*0.95</f>
        <v>456000</v>
      </c>
      <c r="T192" s="64" t="n">
        <f aca="false">+T193*T191*0.95</f>
        <v>456000</v>
      </c>
      <c r="U192" s="64" t="n">
        <f aca="false">+U193*U191*0.95</f>
        <v>456000</v>
      </c>
      <c r="V192" s="64" t="n">
        <f aca="false">+V193*V191*0.95</f>
        <v>456000</v>
      </c>
      <c r="W192" s="64" t="n">
        <f aca="false">+W193*W191*0.95</f>
        <v>456000</v>
      </c>
      <c r="X192" s="64" t="n">
        <f aca="false">+X193*X191*0.95</f>
        <v>456000</v>
      </c>
      <c r="Y192" s="64" t="n">
        <f aca="false">+Y193*Y191*0.95</f>
        <v>456000</v>
      </c>
      <c r="Z192" s="64" t="n">
        <f aca="false">+Z193*Z191*0.95</f>
        <v>456000</v>
      </c>
      <c r="AA192" s="64" t="n">
        <f aca="false">+AA193*AA191*0.95</f>
        <v>456000</v>
      </c>
      <c r="AB192" s="64" t="n">
        <f aca="false">+AB193*AB191*0.95</f>
        <v>456000</v>
      </c>
      <c r="AC192" s="64" t="n">
        <f aca="false">+AC193*AC191*0.95</f>
        <v>456000</v>
      </c>
      <c r="AD192" s="64" t="n">
        <f aca="false">+AD193*AD191*0.95</f>
        <v>456000</v>
      </c>
      <c r="AE192" s="64" t="n">
        <f aca="false">+AE193*AE191*0.95</f>
        <v>456000</v>
      </c>
      <c r="AF192" s="64" t="n">
        <f aca="false">+AF193*AF191*0.95</f>
        <v>456000</v>
      </c>
      <c r="AG192" s="64" t="n">
        <f aca="false">+AG193*AG191*0.95</f>
        <v>456000</v>
      </c>
      <c r="AH192" s="64" t="n">
        <f aca="false">+AH193*AH191*0.95</f>
        <v>456000</v>
      </c>
      <c r="AI192" s="64" t="n">
        <f aca="false">+AI193*AI191*0.95</f>
        <v>456000</v>
      </c>
      <c r="AJ192" s="64" t="n">
        <f aca="false">+AJ193*AJ191*0.95</f>
        <v>456000</v>
      </c>
      <c r="AK192" s="64" t="n">
        <f aca="false">+AK193*AK191*0.95</f>
        <v>456000</v>
      </c>
      <c r="AL192" s="64" t="n">
        <f aca="false">+AL193*AL191*0.95</f>
        <v>456000</v>
      </c>
      <c r="AM192" s="64" t="n">
        <f aca="false">+AM193*AM191*0.95</f>
        <v>456000</v>
      </c>
      <c r="AN192" s="64" t="n">
        <f aca="false">+AN193*AN191*0.95</f>
        <v>456000</v>
      </c>
      <c r="AO192" s="64" t="n">
        <f aca="false">+AO193*AO191*0.95</f>
        <v>456000</v>
      </c>
      <c r="AP192" s="64" t="n">
        <f aca="false">+AP193*AP191*0.95</f>
        <v>456000</v>
      </c>
      <c r="AQ192" s="64" t="n">
        <f aca="false">+AQ193*AQ191*0.95</f>
        <v>456000</v>
      </c>
    </row>
    <row r="193" customFormat="false" ht="12.75" hidden="false" customHeight="true" outlineLevel="0" collapsed="false">
      <c r="B193" s="321" t="s">
        <v>280</v>
      </c>
      <c r="C193" s="44"/>
      <c r="D193" s="337" t="n">
        <f aca="false">SUM(H193:AQ193)</f>
        <v>76800</v>
      </c>
      <c r="E193" s="215"/>
      <c r="F193" s="215"/>
      <c r="G193" s="215"/>
      <c r="H193" s="221"/>
      <c r="I193" s="322" t="n">
        <v>0</v>
      </c>
      <c r="J193" s="322" t="n">
        <f aca="false">I193</f>
        <v>0</v>
      </c>
      <c r="K193" s="322" t="n">
        <f aca="false">J193</f>
        <v>0</v>
      </c>
      <c r="L193" s="322" t="n">
        <f aca="false">200*12</f>
        <v>2400</v>
      </c>
      <c r="M193" s="322" t="n">
        <f aca="false">L193</f>
        <v>2400</v>
      </c>
      <c r="N193" s="322" t="n">
        <f aca="false">M193</f>
        <v>2400</v>
      </c>
      <c r="O193" s="322" t="n">
        <f aca="false">N193</f>
        <v>2400</v>
      </c>
      <c r="P193" s="322" t="n">
        <f aca="false">O193</f>
        <v>2400</v>
      </c>
      <c r="Q193" s="322" t="n">
        <f aca="false">P193</f>
        <v>2400</v>
      </c>
      <c r="R193" s="322" t="n">
        <f aca="false">Q193</f>
        <v>2400</v>
      </c>
      <c r="S193" s="322" t="n">
        <f aca="false">R193</f>
        <v>2400</v>
      </c>
      <c r="T193" s="322" t="n">
        <f aca="false">S193</f>
        <v>2400</v>
      </c>
      <c r="U193" s="322" t="n">
        <f aca="false">T193</f>
        <v>2400</v>
      </c>
      <c r="V193" s="322" t="n">
        <f aca="false">U193</f>
        <v>2400</v>
      </c>
      <c r="W193" s="322" t="n">
        <f aca="false">V193</f>
        <v>2400</v>
      </c>
      <c r="X193" s="322" t="n">
        <f aca="false">W193</f>
        <v>2400</v>
      </c>
      <c r="Y193" s="322" t="n">
        <f aca="false">X193</f>
        <v>2400</v>
      </c>
      <c r="Z193" s="322" t="n">
        <f aca="false">Y193</f>
        <v>2400</v>
      </c>
      <c r="AA193" s="322" t="n">
        <f aca="false">Z193</f>
        <v>2400</v>
      </c>
      <c r="AB193" s="322" t="n">
        <f aca="false">AA193</f>
        <v>2400</v>
      </c>
      <c r="AC193" s="322" t="n">
        <f aca="false">AB193</f>
        <v>2400</v>
      </c>
      <c r="AD193" s="322" t="n">
        <f aca="false">AC193</f>
        <v>2400</v>
      </c>
      <c r="AE193" s="322" t="n">
        <f aca="false">AD193</f>
        <v>2400</v>
      </c>
      <c r="AF193" s="322" t="n">
        <f aca="false">AE193</f>
        <v>2400</v>
      </c>
      <c r="AG193" s="322" t="n">
        <f aca="false">AF193</f>
        <v>2400</v>
      </c>
      <c r="AH193" s="322" t="n">
        <f aca="false">AG193</f>
        <v>2400</v>
      </c>
      <c r="AI193" s="322" t="n">
        <f aca="false">AH193</f>
        <v>2400</v>
      </c>
      <c r="AJ193" s="322" t="n">
        <f aca="false">AI193</f>
        <v>2400</v>
      </c>
      <c r="AK193" s="322" t="n">
        <f aca="false">AJ193</f>
        <v>2400</v>
      </c>
      <c r="AL193" s="322" t="n">
        <f aca="false">AK193</f>
        <v>2400</v>
      </c>
      <c r="AM193" s="322" t="n">
        <f aca="false">AL193</f>
        <v>2400</v>
      </c>
      <c r="AN193" s="322" t="n">
        <f aca="false">AM193</f>
        <v>2400</v>
      </c>
      <c r="AO193" s="322" t="n">
        <f aca="false">AN193</f>
        <v>2400</v>
      </c>
      <c r="AP193" s="322" t="n">
        <f aca="false">AO193</f>
        <v>2400</v>
      </c>
      <c r="AQ193" s="322" t="n">
        <f aca="false">AP193</f>
        <v>2400</v>
      </c>
    </row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00"/>
    <pageSetUpPr fitToPage="false"/>
  </sheetPr>
  <dimension ref="A1:BK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1" outlineLevelCol="0"/>
  <cols>
    <col collapsed="false" customWidth="true" hidden="false" outlineLevel="0" max="1" min="1" style="0" width="1.38"/>
    <col collapsed="false" customWidth="true" hidden="false" outlineLevel="0" max="2" min="2" style="0" width="0.88"/>
    <col collapsed="false" customWidth="true" hidden="false" outlineLevel="0" max="3" min="3" style="0" width="28.88"/>
    <col collapsed="false" customWidth="true" hidden="false" outlineLevel="0" max="5" min="4" style="0" width="1.74"/>
    <col collapsed="false" customWidth="true" hidden="false" outlineLevel="0" max="6" min="6" style="0" width="13.13"/>
    <col collapsed="false" customWidth="true" hidden="false" outlineLevel="0" max="7" min="7" style="0" width="1.74"/>
    <col collapsed="false" customWidth="true" hidden="false" outlineLevel="0" max="43" min="8" style="0" width="13.88"/>
    <col collapsed="false" customWidth="true" hidden="false" outlineLevel="0" max="44" min="44" style="0" width="10.25"/>
    <col collapsed="false" customWidth="true" hidden="true" outlineLevel="0" max="48" min="45" style="0" width="10.25"/>
    <col collapsed="false" customWidth="true" hidden="true" outlineLevel="0" max="49" min="49" style="0" width="13.88"/>
    <col collapsed="false" customWidth="true" hidden="true" outlineLevel="0" max="62" min="50" style="0" width="10.25"/>
    <col collapsed="false" customWidth="true" hidden="true" outlineLevel="0" max="63" min="63" style="0" width="11.12"/>
  </cols>
  <sheetData>
    <row r="1" customFormat="false" ht="6" hidden="false" customHeight="true" outlineLevel="0" collapsed="false">
      <c r="A1" s="196"/>
      <c r="B1" s="196"/>
      <c r="C1" s="341"/>
      <c r="D1" s="341"/>
      <c r="E1" s="341"/>
      <c r="F1" s="342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</row>
    <row r="2" customFormat="false" ht="15.75" hidden="false" customHeight="true" outlineLevel="0" collapsed="false">
      <c r="A2" s="196"/>
      <c r="B2" s="196"/>
      <c r="C2" s="343" t="s">
        <v>316</v>
      </c>
      <c r="D2" s="344"/>
      <c r="E2" s="344"/>
      <c r="F2" s="345"/>
      <c r="G2" s="346"/>
      <c r="H2" s="347"/>
      <c r="I2" s="347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</row>
    <row r="3" customFormat="false" ht="12" hidden="false" customHeight="true" outlineLevel="0" collapsed="false">
      <c r="A3" s="196"/>
      <c r="B3" s="196"/>
      <c r="C3" s="196"/>
      <c r="D3" s="196"/>
      <c r="E3" s="196"/>
      <c r="F3" s="342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</row>
    <row r="4" customFormat="false" ht="17.25" hidden="false" customHeight="true" outlineLevel="0" collapsed="false">
      <c r="A4" s="196"/>
      <c r="B4" s="196"/>
      <c r="C4" s="348" t="s">
        <v>317</v>
      </c>
      <c r="D4" s="348"/>
      <c r="E4" s="348"/>
      <c r="F4" s="349"/>
      <c r="G4" s="350"/>
      <c r="H4" s="351" t="n">
        <f aca="false">'Premissas Receita'!H2</f>
        <v>2024</v>
      </c>
      <c r="I4" s="351" t="n">
        <f aca="false">H4+1</f>
        <v>2025</v>
      </c>
      <c r="J4" s="351" t="n">
        <f aca="false">I4+1</f>
        <v>2026</v>
      </c>
      <c r="K4" s="351" t="n">
        <f aca="false">J4+1</f>
        <v>2027</v>
      </c>
      <c r="L4" s="351" t="n">
        <f aca="false">K4+1</f>
        <v>2028</v>
      </c>
      <c r="M4" s="351" t="n">
        <f aca="false">L4+1</f>
        <v>2029</v>
      </c>
      <c r="N4" s="351" t="n">
        <f aca="false">M4+1</f>
        <v>2030</v>
      </c>
      <c r="O4" s="351" t="n">
        <f aca="false">N4+1</f>
        <v>2031</v>
      </c>
      <c r="P4" s="351" t="n">
        <f aca="false">O4+1</f>
        <v>2032</v>
      </c>
      <c r="Q4" s="351" t="n">
        <f aca="false">P4+1</f>
        <v>2033</v>
      </c>
      <c r="R4" s="351" t="n">
        <f aca="false">Q4+1</f>
        <v>2034</v>
      </c>
      <c r="S4" s="351" t="n">
        <f aca="false">R4+1</f>
        <v>2035</v>
      </c>
      <c r="T4" s="351" t="n">
        <f aca="false">S4+1</f>
        <v>2036</v>
      </c>
      <c r="U4" s="351" t="n">
        <f aca="false">T4+1</f>
        <v>2037</v>
      </c>
      <c r="V4" s="351" t="n">
        <f aca="false">U4+1</f>
        <v>2038</v>
      </c>
      <c r="W4" s="351" t="n">
        <f aca="false">V4+1</f>
        <v>2039</v>
      </c>
      <c r="X4" s="351" t="n">
        <f aca="false">W4+1</f>
        <v>2040</v>
      </c>
      <c r="Y4" s="351" t="n">
        <f aca="false">X4+1</f>
        <v>2041</v>
      </c>
      <c r="Z4" s="351" t="n">
        <f aca="false">Y4+1</f>
        <v>2042</v>
      </c>
      <c r="AA4" s="351" t="n">
        <f aca="false">Z4+1</f>
        <v>2043</v>
      </c>
      <c r="AB4" s="351" t="n">
        <f aca="false">AA4+1</f>
        <v>2044</v>
      </c>
      <c r="AC4" s="351" t="n">
        <f aca="false">AB4+1</f>
        <v>2045</v>
      </c>
      <c r="AD4" s="351" t="n">
        <f aca="false">AC4+1</f>
        <v>2046</v>
      </c>
      <c r="AE4" s="351" t="n">
        <f aca="false">AD4+1</f>
        <v>2047</v>
      </c>
      <c r="AF4" s="351" t="n">
        <f aca="false">AE4+1</f>
        <v>2048</v>
      </c>
      <c r="AG4" s="351" t="n">
        <f aca="false">AF4+1</f>
        <v>2049</v>
      </c>
      <c r="AH4" s="351" t="n">
        <f aca="false">AG4+1</f>
        <v>2050</v>
      </c>
      <c r="AI4" s="351" t="n">
        <f aca="false">AH4+1</f>
        <v>2051</v>
      </c>
      <c r="AJ4" s="351" t="n">
        <f aca="false">AI4+1</f>
        <v>2052</v>
      </c>
      <c r="AK4" s="351" t="n">
        <f aca="false">AJ4+1</f>
        <v>2053</v>
      </c>
      <c r="AL4" s="351" t="n">
        <f aca="false">AK4+1</f>
        <v>2054</v>
      </c>
      <c r="AM4" s="351" t="n">
        <f aca="false">AL4+1</f>
        <v>2055</v>
      </c>
      <c r="AN4" s="351" t="n">
        <f aca="false">AM4+1</f>
        <v>2056</v>
      </c>
      <c r="AO4" s="351" t="n">
        <f aca="false">AN4+1</f>
        <v>2057</v>
      </c>
      <c r="AP4" s="351" t="n">
        <f aca="false">AO4+1</f>
        <v>2058</v>
      </c>
      <c r="AQ4" s="351" t="n">
        <f aca="false">AP4+1</f>
        <v>2059</v>
      </c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</row>
    <row r="5" customFormat="false" ht="15.75" hidden="false" customHeight="true" outlineLevel="0" collapsed="false">
      <c r="A5" s="352"/>
      <c r="B5" s="352"/>
      <c r="C5" s="348" t="s">
        <v>208</v>
      </c>
      <c r="D5" s="348"/>
      <c r="E5" s="348"/>
      <c r="F5" s="349"/>
      <c r="G5" s="350"/>
      <c r="H5" s="353" t="n">
        <f aca="false">'Premissas Receita'!H3</f>
        <v>0</v>
      </c>
      <c r="I5" s="353" t="n">
        <f aca="false">H5+1</f>
        <v>1</v>
      </c>
      <c r="J5" s="353" t="n">
        <f aca="false">I5+1</f>
        <v>2</v>
      </c>
      <c r="K5" s="353" t="n">
        <f aca="false">J5+1</f>
        <v>3</v>
      </c>
      <c r="L5" s="353" t="n">
        <f aca="false">K5+1</f>
        <v>4</v>
      </c>
      <c r="M5" s="353" t="n">
        <f aca="false">L5+1</f>
        <v>5</v>
      </c>
      <c r="N5" s="353" t="n">
        <f aca="false">M5+1</f>
        <v>6</v>
      </c>
      <c r="O5" s="353" t="n">
        <f aca="false">N5+1</f>
        <v>7</v>
      </c>
      <c r="P5" s="353" t="n">
        <f aca="false">O5+1</f>
        <v>8</v>
      </c>
      <c r="Q5" s="353" t="n">
        <f aca="false">P5+1</f>
        <v>9</v>
      </c>
      <c r="R5" s="353" t="n">
        <f aca="false">Q5+1</f>
        <v>10</v>
      </c>
      <c r="S5" s="353" t="n">
        <f aca="false">R5+1</f>
        <v>11</v>
      </c>
      <c r="T5" s="353" t="n">
        <f aca="false">S5+1</f>
        <v>12</v>
      </c>
      <c r="U5" s="353" t="n">
        <f aca="false">T5+1</f>
        <v>13</v>
      </c>
      <c r="V5" s="353" t="n">
        <f aca="false">U5+1</f>
        <v>14</v>
      </c>
      <c r="W5" s="353" t="n">
        <f aca="false">V5+1</f>
        <v>15</v>
      </c>
      <c r="X5" s="353" t="n">
        <f aca="false">W5+1</f>
        <v>16</v>
      </c>
      <c r="Y5" s="353" t="n">
        <f aca="false">X5+1</f>
        <v>17</v>
      </c>
      <c r="Z5" s="353" t="n">
        <f aca="false">Y5+1</f>
        <v>18</v>
      </c>
      <c r="AA5" s="353" t="n">
        <f aca="false">Z5+1</f>
        <v>19</v>
      </c>
      <c r="AB5" s="353" t="n">
        <f aca="false">AA5+1</f>
        <v>20</v>
      </c>
      <c r="AC5" s="353" t="n">
        <f aca="false">AB5+1</f>
        <v>21</v>
      </c>
      <c r="AD5" s="353" t="n">
        <f aca="false">AC5+1</f>
        <v>22</v>
      </c>
      <c r="AE5" s="353" t="n">
        <f aca="false">AD5+1</f>
        <v>23</v>
      </c>
      <c r="AF5" s="353" t="n">
        <f aca="false">AE5+1</f>
        <v>24</v>
      </c>
      <c r="AG5" s="353" t="n">
        <f aca="false">AF5+1</f>
        <v>25</v>
      </c>
      <c r="AH5" s="353" t="n">
        <f aca="false">AG5+1</f>
        <v>26</v>
      </c>
      <c r="AI5" s="353" t="n">
        <f aca="false">AH5+1</f>
        <v>27</v>
      </c>
      <c r="AJ5" s="353" t="n">
        <f aca="false">AI5+1</f>
        <v>28</v>
      </c>
      <c r="AK5" s="353" t="n">
        <f aca="false">AJ5+1</f>
        <v>29</v>
      </c>
      <c r="AL5" s="353" t="n">
        <f aca="false">AK5+1</f>
        <v>30</v>
      </c>
      <c r="AM5" s="353" t="n">
        <f aca="false">AL5+1</f>
        <v>31</v>
      </c>
      <c r="AN5" s="353" t="n">
        <f aca="false">AM5+1</f>
        <v>32</v>
      </c>
      <c r="AO5" s="353" t="n">
        <f aca="false">AN5+1</f>
        <v>33</v>
      </c>
      <c r="AP5" s="353" t="n">
        <f aca="false">AO5+1</f>
        <v>34</v>
      </c>
      <c r="AQ5" s="353" t="n">
        <f aca="false">AP5+1</f>
        <v>35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</row>
    <row r="6" customFormat="false" ht="9" hidden="false" customHeight="true" outlineLevel="0" collapsed="false">
      <c r="A6" s="352"/>
      <c r="B6" s="352"/>
      <c r="C6" s="352"/>
      <c r="D6" s="352"/>
      <c r="E6" s="352"/>
      <c r="F6" s="354"/>
      <c r="G6" s="35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</row>
    <row r="7" customFormat="false" ht="15.75" hidden="false" customHeight="true" outlineLevel="0" collapsed="false">
      <c r="A7" s="352"/>
      <c r="B7" s="352"/>
      <c r="C7" s="355" t="s">
        <v>318</v>
      </c>
      <c r="D7" s="355"/>
      <c r="E7" s="355"/>
      <c r="F7" s="356" t="s">
        <v>319</v>
      </c>
      <c r="G7" s="352"/>
      <c r="H7" s="357" t="n">
        <f aca="false">SUM(H9:H12)</f>
        <v>-3090475.151</v>
      </c>
      <c r="I7" s="357" t="n">
        <f aca="false">SUM(I9:I12)</f>
        <v>1416088.034</v>
      </c>
      <c r="J7" s="357" t="n">
        <f aca="false">SUM(J9:J12)</f>
        <v>0</v>
      </c>
      <c r="K7" s="357" t="n">
        <f aca="false">SUM(K9:K12)</f>
        <v>0</v>
      </c>
      <c r="L7" s="357" t="n">
        <f aca="false">SUM(L9:L12)</f>
        <v>44759179.573</v>
      </c>
      <c r="M7" s="357" t="n">
        <f aca="false">SUM(M9:M12)</f>
        <v>67264301.998</v>
      </c>
      <c r="N7" s="357" t="n">
        <f aca="false">SUM(N9:N12)</f>
        <v>67236611.911</v>
      </c>
      <c r="O7" s="357" t="n">
        <f aca="false">SUM(O9:O12)</f>
        <v>55949632.142</v>
      </c>
      <c r="P7" s="357" t="n">
        <f aca="false">SUM(P9:P12)</f>
        <v>44842233.444</v>
      </c>
      <c r="Q7" s="357" t="n">
        <f aca="false">SUM(Q9:Q12)</f>
        <v>33775489.236</v>
      </c>
      <c r="R7" s="357" t="n">
        <f aca="false">SUM(R9:R12)</f>
        <v>21279705.372</v>
      </c>
      <c r="S7" s="357" t="n">
        <f aca="false">SUM(S9:S12)</f>
        <v>12872623.2522</v>
      </c>
      <c r="T7" s="357" t="n">
        <f aca="false">SUM(T9:T12)</f>
        <v>6120096.797</v>
      </c>
      <c r="U7" s="357" t="n">
        <f aca="false">SUM(U9:U12)</f>
        <v>7356808.405</v>
      </c>
      <c r="V7" s="357" t="n">
        <f aca="false">SUM(V9:V12)</f>
        <v>26295521.793</v>
      </c>
      <c r="W7" s="357" t="n">
        <f aca="false">SUM(W9:W12)</f>
        <v>40423695.863</v>
      </c>
      <c r="X7" s="357" t="n">
        <f aca="false">SUM(X9:X12)</f>
        <v>21107842.323</v>
      </c>
      <c r="Y7" s="357" t="n">
        <f aca="false">SUM(Y9:Y12)</f>
        <v>27127253.933</v>
      </c>
      <c r="Z7" s="357" t="n">
        <f aca="false">SUM(Z9:Z12)</f>
        <v>40001993.893</v>
      </c>
      <c r="AA7" s="357" t="n">
        <f aca="false">SUM(AA9:AA12)</f>
        <v>52293761.463</v>
      </c>
      <c r="AB7" s="357" t="n">
        <f aca="false">SUM(AB9:AB12)</f>
        <v>64358382.883</v>
      </c>
      <c r="AC7" s="357" t="n">
        <f aca="false">SUM(AC9:AC12)</f>
        <v>76455679.503</v>
      </c>
      <c r="AD7" s="357" t="n">
        <f aca="false">SUM(AD9:AD12)</f>
        <v>88582895.693</v>
      </c>
      <c r="AE7" s="357" t="n">
        <f aca="false">SUM(AE9:AE12)</f>
        <v>100731331.063</v>
      </c>
      <c r="AF7" s="357" t="n">
        <f aca="false">SUM(AF9:AF12)</f>
        <v>112900811.853</v>
      </c>
      <c r="AG7" s="357" t="n">
        <f aca="false">SUM(AG9:AG12)</f>
        <v>125091658.753</v>
      </c>
      <c r="AH7" s="357" t="n">
        <f aca="false">SUM(AH9:AH12)</f>
        <v>137303926.253</v>
      </c>
      <c r="AI7" s="357" t="n">
        <f aca="false">SUM(AI9:AI12)</f>
        <v>146581120.653</v>
      </c>
      <c r="AJ7" s="357" t="n">
        <f aca="false">SUM(AJ9:AJ12)</f>
        <v>154466223.153</v>
      </c>
      <c r="AK7" s="357" t="n">
        <f aca="false">SUM(AK9:AK12)</f>
        <v>152895050.753</v>
      </c>
      <c r="AL7" s="357" t="n">
        <f aca="false">SUM(AL9:AL12)</f>
        <v>150498584.053</v>
      </c>
      <c r="AM7" s="357" t="n">
        <f aca="false">SUM(AM9:AM12)</f>
        <v>150751794.453</v>
      </c>
      <c r="AN7" s="357" t="n">
        <f aca="false">SUM(AN9:AN12)</f>
        <v>151130815.453</v>
      </c>
      <c r="AO7" s="357" t="n">
        <f aca="false">SUM(AO9:AO12)</f>
        <v>151421505.053</v>
      </c>
      <c r="AP7" s="357" t="n">
        <f aca="false">SUM(AP9:AP12)</f>
        <v>151704553.053</v>
      </c>
      <c r="AQ7" s="357" t="n">
        <f aca="false">SUM(AQ9:AQ12)</f>
        <v>155627903.753</v>
      </c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</row>
    <row r="8" customFormat="false" ht="15.75" hidden="false" customHeight="true" outlineLevel="0" collapsed="false">
      <c r="A8" s="352"/>
      <c r="B8" s="352"/>
      <c r="C8" s="352"/>
      <c r="D8" s="352"/>
      <c r="E8" s="352"/>
      <c r="F8" s="354"/>
      <c r="G8" s="352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</row>
    <row r="9" customFormat="false" ht="15.75" hidden="false" customHeight="true" outlineLevel="0" collapsed="false">
      <c r="A9" s="352"/>
      <c r="B9" s="352"/>
      <c r="C9" s="358" t="s">
        <v>320</v>
      </c>
      <c r="D9" s="358"/>
      <c r="E9" s="358"/>
      <c r="F9" s="354"/>
      <c r="G9" s="352"/>
      <c r="H9" s="354" t="n">
        <f aca="false">IF(H5&gt;'Painel  de Controle'!$E$26,0,FCI!H108)</f>
        <v>-3090475.151</v>
      </c>
      <c r="I9" s="354" t="n">
        <f aca="false">IF(I5&gt;'Painel  de Controle'!$E$26,0,FCI!I108)</f>
        <v>0</v>
      </c>
      <c r="J9" s="354" t="n">
        <f aca="false">IF(J5&gt;'Painel  de Controle'!$E$26,0,FCI!J108)</f>
        <v>0</v>
      </c>
      <c r="K9" s="354" t="n">
        <f aca="false">IF(K5&gt;'Painel  de Controle'!$E$26,0,FCI!K108)</f>
        <v>0</v>
      </c>
      <c r="L9" s="354" t="n">
        <f aca="false">IF(L5&gt;'Painel  de Controle'!$E$26,0,FCI!L108)</f>
        <v>38260179.02</v>
      </c>
      <c r="M9" s="354" t="n">
        <f aca="false">IF(M5&gt;'Painel  de Controle'!$E$26,0,FCI!M108)</f>
        <v>55402978.43</v>
      </c>
      <c r="N9" s="354" t="n">
        <f aca="false">IF(N5&gt;'Painel  de Controle'!$E$26,0,FCI!N108)</f>
        <v>51306117.22</v>
      </c>
      <c r="O9" s="354" t="n">
        <f aca="false">IF(O5&gt;'Painel  de Controle'!$E$26,0,FCI!O108)</f>
        <v>40491396.12</v>
      </c>
      <c r="P9" s="354" t="n">
        <f aca="false">IF(P5&gt;'Painel  de Controle'!$E$26,0,FCI!P108)</f>
        <v>29856256.09</v>
      </c>
      <c r="Q9" s="354" t="n">
        <f aca="false">IF(Q5&gt;'Painel  de Controle'!$E$26,0,FCI!Q108)</f>
        <v>19261770.55</v>
      </c>
      <c r="R9" s="354" t="n">
        <f aca="false">IF(R5&gt;'Painel  de Controle'!$E$26,0,FCI!R108)</f>
        <v>7238245.354</v>
      </c>
      <c r="S9" s="354" t="n">
        <f aca="false">IF(S5&gt;'Painel  de Controle'!$E$26,0,FCI!S108)</f>
        <v>-696578.0978</v>
      </c>
      <c r="T9" s="354" t="n">
        <f aca="false">IF(T5&gt;'Painel  de Controle'!$E$26,0,FCI!T108)</f>
        <v>-6976845.884</v>
      </c>
      <c r="U9" s="354" t="n">
        <f aca="false">IF(U5&gt;'Painel  de Controle'!$E$26,0,FCI!U108)</f>
        <v>-5267875.608</v>
      </c>
      <c r="V9" s="354" t="n">
        <f aca="false">IF(V5&gt;'Painel  de Controle'!$E$26,0,FCI!V108)</f>
        <v>16910776.51</v>
      </c>
      <c r="W9" s="354" t="n">
        <f aca="false">IF(W5&gt;'Painel  de Controle'!$E$26,0,FCI!W108)</f>
        <v>33924695.31</v>
      </c>
      <c r="X9" s="354" t="n">
        <f aca="false">IF(X5&gt;'Painel  de Controle'!$E$26,0,FCI!X108)</f>
        <v>14608841.77</v>
      </c>
      <c r="Y9" s="354" t="n">
        <f aca="false">IF(Y5&gt;'Painel  de Controle'!$E$26,0,FCI!Y108)</f>
        <v>20628253.38</v>
      </c>
      <c r="Z9" s="354" t="n">
        <f aca="false">IF(Z5&gt;'Painel  de Controle'!$E$26,0,FCI!Z108)</f>
        <v>33502993.34</v>
      </c>
      <c r="AA9" s="354" t="n">
        <f aca="false">IF(AA5&gt;'Painel  de Controle'!$E$26,0,FCI!AA108)</f>
        <v>45794760.91</v>
      </c>
      <c r="AB9" s="354" t="n">
        <f aca="false">IF(AB5&gt;'Painel  de Controle'!$E$26,0,FCI!AB108)</f>
        <v>57859382.33</v>
      </c>
      <c r="AC9" s="354" t="n">
        <f aca="false">IF(AC5&gt;'Painel  de Controle'!$E$26,0,FCI!AC108)</f>
        <v>69956678.95</v>
      </c>
      <c r="AD9" s="354" t="n">
        <f aca="false">IF(AD5&gt;'Painel  de Controle'!$E$26,0,FCI!AD108)</f>
        <v>82083895.14</v>
      </c>
      <c r="AE9" s="354" t="n">
        <f aca="false">IF(AE5&gt;'Painel  de Controle'!$E$26,0,FCI!AE108)</f>
        <v>94232330.51</v>
      </c>
      <c r="AF9" s="354" t="n">
        <f aca="false">IF(AF5&gt;'Painel  de Controle'!$E$26,0,FCI!AF108)</f>
        <v>106401811.3</v>
      </c>
      <c r="AG9" s="354" t="n">
        <f aca="false">IF(AG5&gt;'Painel  de Controle'!$E$26,0,FCI!AG108)</f>
        <v>118592658.2</v>
      </c>
      <c r="AH9" s="354" t="n">
        <f aca="false">IF(AH5&gt;'Painel  de Controle'!$E$26,0,FCI!AH108)</f>
        <v>130804925.7</v>
      </c>
      <c r="AI9" s="354" t="n">
        <f aca="false">IF(AI5&gt;'Painel  de Controle'!$E$26,0,FCI!AI108)</f>
        <v>140082120.1</v>
      </c>
      <c r="AJ9" s="354" t="n">
        <f aca="false">IF(AJ5&gt;'Painel  de Controle'!$E$26,0,FCI!AJ108)</f>
        <v>147967222.6</v>
      </c>
      <c r="AK9" s="354" t="n">
        <f aca="false">IF(AK5&gt;'Painel  de Controle'!$E$26,0,FCI!AK108)</f>
        <v>146396050.2</v>
      </c>
      <c r="AL9" s="354" t="n">
        <f aca="false">IF(AL5&gt;'Painel  de Controle'!$E$26,0,FCI!AL108)</f>
        <v>143999583.5</v>
      </c>
      <c r="AM9" s="354" t="n">
        <f aca="false">IF(AM5&gt;'Painel  de Controle'!$E$26,0,FCI!AM108)</f>
        <v>144252793.9</v>
      </c>
      <c r="AN9" s="354" t="n">
        <f aca="false">IF(AN5&gt;'Painel  de Controle'!$E$26,0,FCI!AN108)</f>
        <v>144631814.9</v>
      </c>
      <c r="AO9" s="354" t="n">
        <f aca="false">IF(AO5&gt;'Painel  de Controle'!$E$26,0,FCI!AO108)</f>
        <v>144922504.5</v>
      </c>
      <c r="AP9" s="354" t="n">
        <f aca="false">IF(AP5&gt;'Painel  de Controle'!$E$26,0,FCI!AP108)</f>
        <v>145205552.5</v>
      </c>
      <c r="AQ9" s="354" t="n">
        <f aca="false">IF(AQ5&gt;'Painel  de Controle'!$E$26,0,FCI!AQ108)</f>
        <v>149128903.2</v>
      </c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</row>
    <row r="10" customFormat="false" ht="15.75" hidden="false" customHeight="true" outlineLevel="0" collapsed="false">
      <c r="A10" s="352"/>
      <c r="B10" s="352"/>
      <c r="C10" s="358" t="s">
        <v>274</v>
      </c>
      <c r="D10" s="358"/>
      <c r="E10" s="358"/>
      <c r="F10" s="354"/>
      <c r="G10" s="352"/>
      <c r="H10" s="354" t="n">
        <f aca="false">IF(H5&gt;'Painel  de Controle'!$E$26,0,FCI!H91)</f>
        <v>0</v>
      </c>
      <c r="I10" s="354" t="n">
        <f aca="false">IF(I5&gt;'Painel  de Controle'!$E$26,0,FCI!I91)</f>
        <v>0</v>
      </c>
      <c r="J10" s="354" t="n">
        <f aca="false">IF(J5&gt;'Painel  de Controle'!$E$26,0,FCI!J91)</f>
        <v>0</v>
      </c>
      <c r="K10" s="354" t="n">
        <f aca="false">IF(K5&gt;'Painel  de Controle'!$E$26,0,FCI!K91)</f>
        <v>0</v>
      </c>
      <c r="L10" s="354" t="n">
        <f aca="false">IF(L5&gt;'Painel  de Controle'!$E$26,0,FCI!L91)</f>
        <v>0</v>
      </c>
      <c r="M10" s="354" t="n">
        <f aca="false">IF(M5&gt;'Painel  de Controle'!$E$26,0,FCI!M91)</f>
        <v>5362323.015</v>
      </c>
      <c r="N10" s="354" t="n">
        <f aca="false">IF(N5&gt;'Painel  de Controle'!$E$26,0,FCI!N91)</f>
        <v>9431494.138</v>
      </c>
      <c r="O10" s="354" t="n">
        <f aca="false">IF(O5&gt;'Painel  de Controle'!$E$26,0,FCI!O91)</f>
        <v>8959235.469</v>
      </c>
      <c r="P10" s="354" t="n">
        <f aca="false">IF(P5&gt;'Painel  de Controle'!$E$26,0,FCI!P91)</f>
        <v>8486976.801</v>
      </c>
      <c r="Q10" s="354" t="n">
        <f aca="false">IF(Q5&gt;'Painel  de Controle'!$E$26,0,FCI!Q91)</f>
        <v>8014718.133</v>
      </c>
      <c r="R10" s="354" t="n">
        <f aca="false">IF(R5&gt;'Painel  de Controle'!$E$26,0,FCI!R91)</f>
        <v>7542459.465</v>
      </c>
      <c r="S10" s="354" t="n">
        <f aca="false">IF(S5&gt;'Painel  de Controle'!$E$26,0,FCI!S91)</f>
        <v>7070200.797</v>
      </c>
      <c r="T10" s="354" t="n">
        <f aca="false">IF(T5&gt;'Painel  de Controle'!$E$26,0,FCI!T91)</f>
        <v>6597942.128</v>
      </c>
      <c r="U10" s="354" t="n">
        <f aca="false">IF(U5&gt;'Painel  de Controle'!$E$26,0,FCI!U91)</f>
        <v>6125683.46</v>
      </c>
      <c r="V10" s="354" t="n">
        <f aca="false">IF(V5&gt;'Painel  de Controle'!$E$26,0,FCI!V91)</f>
        <v>2885744.73</v>
      </c>
      <c r="W10" s="354" t="n">
        <f aca="false">IF(W5&gt;'Painel  de Controle'!$E$26,0,FCI!W91)</f>
        <v>0</v>
      </c>
      <c r="X10" s="354" t="n">
        <f aca="false">IF(X5&gt;'Painel  de Controle'!$E$26,0,FCI!X91)</f>
        <v>0</v>
      </c>
      <c r="Y10" s="354" t="n">
        <f aca="false">IF(Y5&gt;'Painel  de Controle'!$E$26,0,FCI!Y91)</f>
        <v>0</v>
      </c>
      <c r="Z10" s="354" t="n">
        <f aca="false">IF(Z5&gt;'Painel  de Controle'!$E$26,0,FCI!Z91)</f>
        <v>0</v>
      </c>
      <c r="AA10" s="354" t="n">
        <f aca="false">IF(AA5&gt;'Painel  de Controle'!$E$26,0,FCI!AA91)</f>
        <v>0</v>
      </c>
      <c r="AB10" s="354" t="n">
        <f aca="false">IF(AB5&gt;'Painel  de Controle'!$E$26,0,FCI!AB91)</f>
        <v>0</v>
      </c>
      <c r="AC10" s="354" t="n">
        <f aca="false">IF(AC5&gt;'Painel  de Controle'!$E$26,0,FCI!AC91)</f>
        <v>0</v>
      </c>
      <c r="AD10" s="354" t="n">
        <f aca="false">IF(AD5&gt;'Painel  de Controle'!$E$26,0,FCI!AD91)</f>
        <v>0</v>
      </c>
      <c r="AE10" s="354" t="n">
        <f aca="false">IF(AE5&gt;'Painel  de Controle'!$E$26,0,FCI!AE91)</f>
        <v>0</v>
      </c>
      <c r="AF10" s="354" t="n">
        <f aca="false">IF(AF5&gt;'Painel  de Controle'!$E$26,0,FCI!AF91)</f>
        <v>0</v>
      </c>
      <c r="AG10" s="354" t="n">
        <f aca="false">IF(AG5&gt;'Painel  de Controle'!$E$26,0,FCI!AG91)</f>
        <v>0</v>
      </c>
      <c r="AH10" s="354" t="n">
        <f aca="false">IF(AH5&gt;'Painel  de Controle'!$E$26,0,FCI!AH91)</f>
        <v>0</v>
      </c>
      <c r="AI10" s="354" t="n">
        <f aca="false">IF(AI5&gt;'Painel  de Controle'!$E$26,0,FCI!AI91)</f>
        <v>0</v>
      </c>
      <c r="AJ10" s="354" t="n">
        <f aca="false">IF(AJ5&gt;'Painel  de Controle'!$E$26,0,FCI!AJ91)</f>
        <v>0</v>
      </c>
      <c r="AK10" s="354" t="n">
        <f aca="false">IF(AK5&gt;'Painel  de Controle'!$E$26,0,FCI!AK91)</f>
        <v>0</v>
      </c>
      <c r="AL10" s="354" t="n">
        <f aca="false">IF(AL5&gt;'Painel  de Controle'!$E$26,0,FCI!AL91)</f>
        <v>0</v>
      </c>
      <c r="AM10" s="354" t="n">
        <f aca="false">IF(AM5&gt;'Painel  de Controle'!$E$26,0,FCI!AR91)</f>
        <v>0</v>
      </c>
      <c r="AN10" s="354" t="n">
        <f aca="false">IF(AN5&gt;'Painel  de Controle'!$E$26,0,FCI!AS91)</f>
        <v>0</v>
      </c>
      <c r="AO10" s="354" t="n">
        <f aca="false">IF(AO5&gt;'Painel  de Controle'!$E$26,0,FCI!AT91)</f>
        <v>0</v>
      </c>
      <c r="AP10" s="354" t="n">
        <f aca="false">IF(AP5&gt;'Painel  de Controle'!$E$26,0,FCI!AU91)</f>
        <v>0</v>
      </c>
      <c r="AQ10" s="354" t="n">
        <f aca="false">IF(AQ5&gt;'Painel  de Controle'!$E$26,0,FCI!AV91)</f>
        <v>0</v>
      </c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</row>
    <row r="11" customFormat="false" ht="15.75" hidden="false" customHeight="true" outlineLevel="0" collapsed="false">
      <c r="A11" s="352"/>
      <c r="B11" s="352"/>
      <c r="C11" s="358" t="s">
        <v>273</v>
      </c>
      <c r="D11" s="358"/>
      <c r="E11" s="358"/>
      <c r="F11" s="354"/>
      <c r="G11" s="352"/>
      <c r="H11" s="354" t="n">
        <f aca="false">IF(H5&gt;'Painel  de Controle'!$E$26,0,FCI!H93)</f>
        <v>0</v>
      </c>
      <c r="I11" s="354" t="n">
        <f aca="false">IF(I5&gt;'Painel  de Controle'!$E$26,0,FCI!I93)</f>
        <v>0</v>
      </c>
      <c r="J11" s="354" t="n">
        <f aca="false">IF(J5&gt;'Painel  de Controle'!$E$26,0,FCI!J93)</f>
        <v>0</v>
      </c>
      <c r="K11" s="354" t="n">
        <f aca="false">IF(K5&gt;'Painel  de Controle'!$E$26,0,FCI!K93)</f>
        <v>0</v>
      </c>
      <c r="L11" s="354" t="n">
        <f aca="false">IF(L5&gt;'Painel  de Controle'!$E$26,0,FCI!L93)</f>
        <v>0</v>
      </c>
      <c r="M11" s="354" t="n">
        <f aca="false">IF(M5&gt;'Painel  de Controle'!$E$26,0,FCI!M93)</f>
        <v>0</v>
      </c>
      <c r="N11" s="354" t="n">
        <f aca="false">IF(N5&gt;'Painel  de Controle'!$E$26,0,FCI!N93)</f>
        <v>0</v>
      </c>
      <c r="O11" s="354" t="n">
        <f aca="false">IF(O5&gt;'Painel  de Controle'!$E$26,0,FCI!O93)</f>
        <v>0</v>
      </c>
      <c r="P11" s="354" t="n">
        <f aca="false">IF(P5&gt;'Painel  de Controle'!$E$26,0,FCI!P93)</f>
        <v>0</v>
      </c>
      <c r="Q11" s="354" t="n">
        <f aca="false">IF(Q5&gt;'Painel  de Controle'!$E$26,0,FCI!Q93)</f>
        <v>0</v>
      </c>
      <c r="R11" s="354" t="n">
        <f aca="false">IF(R5&gt;'Painel  de Controle'!$E$26,0,FCI!R93)</f>
        <v>0</v>
      </c>
      <c r="S11" s="354" t="n">
        <f aca="false">IF(S5&gt;'Painel  de Controle'!$E$26,0,FCI!S93)</f>
        <v>0</v>
      </c>
      <c r="T11" s="354" t="n">
        <f aca="false">IF(T5&gt;'Painel  de Controle'!$E$26,0,FCI!T93)</f>
        <v>0</v>
      </c>
      <c r="U11" s="354" t="n">
        <f aca="false">IF(U5&gt;'Painel  de Controle'!$E$26,0,FCI!U93)</f>
        <v>0</v>
      </c>
      <c r="V11" s="354" t="n">
        <f aca="false">IF(V5&gt;'Painel  de Controle'!$E$26,0,FCI!V93)</f>
        <v>0</v>
      </c>
      <c r="W11" s="354" t="n">
        <f aca="false">IF(W5&gt;'Painel  de Controle'!$E$26,0,FCI!W93)</f>
        <v>0</v>
      </c>
      <c r="X11" s="354" t="n">
        <f aca="false">IF(X5&gt;'Painel  de Controle'!$E$26,0,FCI!X93)</f>
        <v>0</v>
      </c>
      <c r="Y11" s="354" t="n">
        <f aca="false">IF(Y5&gt;'Painel  de Controle'!$E$26,0,FCI!Y93)</f>
        <v>0</v>
      </c>
      <c r="Z11" s="354" t="n">
        <f aca="false">IF(Z5&gt;'Painel  de Controle'!$E$26,0,FCI!Z93)</f>
        <v>0</v>
      </c>
      <c r="AA11" s="354" t="n">
        <f aca="false">IF(AA5&gt;'Painel  de Controle'!$E$26,0,FCI!AA93)</f>
        <v>0</v>
      </c>
      <c r="AB11" s="354" t="n">
        <f aca="false">IF(AB5&gt;'Painel  de Controle'!$E$26,0,FCI!AB93)</f>
        <v>0</v>
      </c>
      <c r="AC11" s="354" t="n">
        <f aca="false">IF(AC5&gt;'Painel  de Controle'!$E$26,0,FCI!AC93)</f>
        <v>0</v>
      </c>
      <c r="AD11" s="354" t="n">
        <f aca="false">IF(AD5&gt;'Painel  de Controle'!$E$26,0,FCI!AD93)</f>
        <v>0</v>
      </c>
      <c r="AE11" s="354" t="n">
        <f aca="false">IF(AE5&gt;'Painel  de Controle'!$E$26,0,FCI!AE93)</f>
        <v>0</v>
      </c>
      <c r="AF11" s="354" t="n">
        <f aca="false">IF(AF5&gt;'Painel  de Controle'!$E$26,0,FCI!AF93)</f>
        <v>0</v>
      </c>
      <c r="AG11" s="354" t="n">
        <f aca="false">IF(AG5&gt;'Painel  de Controle'!$E$26,0,FCI!AG93)</f>
        <v>0</v>
      </c>
      <c r="AH11" s="354" t="n">
        <f aca="false">IF(AH5&gt;'Painel  de Controle'!$E$26,0,FCI!AH93)</f>
        <v>0</v>
      </c>
      <c r="AI11" s="354" t="n">
        <f aca="false">IF(AI5&gt;'Painel  de Controle'!$E$26,0,FCI!AI93)</f>
        <v>0</v>
      </c>
      <c r="AJ11" s="354" t="n">
        <f aca="false">IF(AJ5&gt;'Painel  de Controle'!$E$26,0,FCI!AJ93)</f>
        <v>0</v>
      </c>
      <c r="AK11" s="354" t="n">
        <f aca="false">IF(AK5&gt;'Painel  de Controle'!$E$26,0,FCI!AK93)</f>
        <v>0</v>
      </c>
      <c r="AL11" s="354" t="n">
        <f aca="false">IF(AL5&gt;'Painel  de Controle'!$E$26,0,FCI!AL93)</f>
        <v>0</v>
      </c>
      <c r="AM11" s="354" t="n">
        <f aca="false">IF(AM5&gt;'Painel  de Controle'!$E$26,0,FCI!AR93)</f>
        <v>0</v>
      </c>
      <c r="AN11" s="354" t="n">
        <f aca="false">IF(AN5&gt;'Painel  de Controle'!$E$26,0,FCI!AS93)</f>
        <v>0</v>
      </c>
      <c r="AO11" s="354" t="n">
        <f aca="false">IF(AO5&gt;'Painel  de Controle'!$E$26,0,FCI!AT93)</f>
        <v>0</v>
      </c>
      <c r="AP11" s="354" t="n">
        <f aca="false">IF(AP5&gt;'Painel  de Controle'!$E$26,0,FCI!AU93)</f>
        <v>0</v>
      </c>
      <c r="AQ11" s="354" t="n">
        <f aca="false">IF(AQ5&gt;'Painel  de Controle'!$E$26,0,FCI!AV93)</f>
        <v>0</v>
      </c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</row>
    <row r="12" customFormat="false" ht="15.75" hidden="false" customHeight="true" outlineLevel="0" collapsed="false">
      <c r="A12" s="352"/>
      <c r="B12" s="352"/>
      <c r="C12" s="358" t="s">
        <v>321</v>
      </c>
      <c r="D12" s="358"/>
      <c r="E12" s="358"/>
      <c r="F12" s="354"/>
      <c r="G12" s="352"/>
      <c r="H12" s="354" t="n">
        <f aca="false">IF(H5&gt;'Painel  de Controle'!$E$26,0,'Premissas Financeiras'!$T$42/365*'DRE '!H7)</f>
        <v>0</v>
      </c>
      <c r="I12" s="354" t="n">
        <f aca="false">IF(I5&gt;'Painel  de Controle'!$E$26,0,'Premissas Financeiras'!$T$42/365*'DRE '!I7)</f>
        <v>1416088.034</v>
      </c>
      <c r="J12" s="354" t="n">
        <f aca="false">IF(J5&gt;'Painel  de Controle'!$E$26,0,'Premissas Financeiras'!$T$42/365*'DRE '!J7)</f>
        <v>0</v>
      </c>
      <c r="K12" s="354" t="n">
        <f aca="false">IF(K5&gt;'Painel  de Controle'!$E$26,0,'Premissas Financeiras'!$T$42/365*'DRE '!K7)</f>
        <v>0</v>
      </c>
      <c r="L12" s="354" t="n">
        <f aca="false">IF(L5&gt;'Painel  de Controle'!$E$26,0,'Premissas Financeiras'!$T$42/365*'DRE '!L7)</f>
        <v>6499000.553</v>
      </c>
      <c r="M12" s="354" t="n">
        <f aca="false">IF(M5&gt;'Painel  de Controle'!$E$26,0,'Premissas Financeiras'!$T$42/365*'DRE '!M7)</f>
        <v>6499000.553</v>
      </c>
      <c r="N12" s="354" t="n">
        <f aca="false">IF(N5&gt;'Painel  de Controle'!$E$26,0,'Premissas Financeiras'!$T$42/365*'DRE '!N7)</f>
        <v>6499000.553</v>
      </c>
      <c r="O12" s="354" t="n">
        <f aca="false">IF(O5&gt;'Painel  de Controle'!$E$26,0,'Premissas Financeiras'!$T$42/365*'DRE '!O7)</f>
        <v>6499000.553</v>
      </c>
      <c r="P12" s="354" t="n">
        <f aca="false">IF(P5&gt;'Painel  de Controle'!$E$26,0,'Premissas Financeiras'!$T$42/365*'DRE '!P7)</f>
        <v>6499000.553</v>
      </c>
      <c r="Q12" s="354" t="n">
        <f aca="false">IF(Q5&gt;'Painel  de Controle'!$E$26,0,'Premissas Financeiras'!$T$42/365*'DRE '!Q7)</f>
        <v>6499000.553</v>
      </c>
      <c r="R12" s="354" t="n">
        <f aca="false">IF(R5&gt;'Painel  de Controle'!$E$26,0,'Premissas Financeiras'!$T$42/365*'DRE '!R7)</f>
        <v>6499000.553</v>
      </c>
      <c r="S12" s="354" t="n">
        <f aca="false">IF(S5&gt;'Painel  de Controle'!$E$26,0,'Premissas Financeiras'!$T$42/365*'DRE '!S7)</f>
        <v>6499000.553</v>
      </c>
      <c r="T12" s="354" t="n">
        <f aca="false">IF(T5&gt;'Painel  de Controle'!$E$26,0,'Premissas Financeiras'!$T$42/365*'DRE '!T7)</f>
        <v>6499000.553</v>
      </c>
      <c r="U12" s="354" t="n">
        <f aca="false">IF(U5&gt;'Painel  de Controle'!$E$26,0,'Premissas Financeiras'!$T$42/365*'DRE '!U7)</f>
        <v>6499000.553</v>
      </c>
      <c r="V12" s="354" t="n">
        <f aca="false">IF(V5&gt;'Painel  de Controle'!$E$26,0,'Premissas Financeiras'!$T$42/365*'DRE '!V7)</f>
        <v>6499000.553</v>
      </c>
      <c r="W12" s="354" t="n">
        <f aca="false">IF(W5&gt;'Painel  de Controle'!$E$26,0,'Premissas Financeiras'!$T$42/365*'DRE '!W7)</f>
        <v>6499000.553</v>
      </c>
      <c r="X12" s="354" t="n">
        <f aca="false">IF(X5&gt;'Painel  de Controle'!$E$26,0,'Premissas Financeiras'!$T$42/365*'DRE '!X7)</f>
        <v>6499000.553</v>
      </c>
      <c r="Y12" s="354" t="n">
        <f aca="false">IF(Y5&gt;'Painel  de Controle'!$E$26,0,'Premissas Financeiras'!$T$42/365*'DRE '!Y7)</f>
        <v>6499000.553</v>
      </c>
      <c r="Z12" s="354" t="n">
        <f aca="false">IF(Z5&gt;'Painel  de Controle'!$E$26,0,'Premissas Financeiras'!$T$42/365*'DRE '!Z7)</f>
        <v>6499000.553</v>
      </c>
      <c r="AA12" s="354" t="n">
        <f aca="false">IF(AA5&gt;'Painel  de Controle'!$E$26,0,'Premissas Financeiras'!$T$42/365*'DRE '!AA7)</f>
        <v>6499000.553</v>
      </c>
      <c r="AB12" s="354" t="n">
        <f aca="false">IF(AB5&gt;'Painel  de Controle'!$E$26,0,'Premissas Financeiras'!$T$42/365*'DRE '!AB7)</f>
        <v>6499000.553</v>
      </c>
      <c r="AC12" s="354" t="n">
        <f aca="false">IF(AC5&gt;'Painel  de Controle'!$E$26,0,'Premissas Financeiras'!$T$42/365*'DRE '!AC7)</f>
        <v>6499000.553</v>
      </c>
      <c r="AD12" s="354" t="n">
        <f aca="false">IF(AD5&gt;'Painel  de Controle'!$E$26,0,'Premissas Financeiras'!$T$42/365*'DRE '!AD7)</f>
        <v>6499000.553</v>
      </c>
      <c r="AE12" s="354" t="n">
        <f aca="false">IF(AE5&gt;'Painel  de Controle'!$E$26,0,'Premissas Financeiras'!$T$42/365*'DRE '!AE7)</f>
        <v>6499000.553</v>
      </c>
      <c r="AF12" s="354" t="n">
        <f aca="false">IF(AF5&gt;'Painel  de Controle'!$E$26,0,'Premissas Financeiras'!$T$42/365*'DRE '!AF7)</f>
        <v>6499000.553</v>
      </c>
      <c r="AG12" s="354" t="n">
        <f aca="false">IF(AG5&gt;'Painel  de Controle'!$E$26,0,'Premissas Financeiras'!$T$42/365*'DRE '!AG7)</f>
        <v>6499000.553</v>
      </c>
      <c r="AH12" s="354" t="n">
        <f aca="false">IF(AH5&gt;'Painel  de Controle'!$E$26,0,'Premissas Financeiras'!$T$42/365*'DRE '!AH7)</f>
        <v>6499000.553</v>
      </c>
      <c r="AI12" s="354" t="n">
        <f aca="false">IF(AI5&gt;'Painel  de Controle'!$E$26,0,'Premissas Financeiras'!$T$42/365*'DRE '!AI7)</f>
        <v>6499000.553</v>
      </c>
      <c r="AJ12" s="354" t="n">
        <f aca="false">IF(AJ5&gt;'Painel  de Controle'!$E$26,0,'Premissas Financeiras'!$T$42/365*'DRE '!AJ7)</f>
        <v>6499000.553</v>
      </c>
      <c r="AK12" s="354" t="n">
        <f aca="false">IF(AK5&gt;'Painel  de Controle'!$E$26,0,'Premissas Financeiras'!$T$42/365*'DRE '!AK7)</f>
        <v>6499000.553</v>
      </c>
      <c r="AL12" s="354" t="n">
        <f aca="false">IF(AL5&gt;'Painel  de Controle'!$E$26,0,'Premissas Financeiras'!$T$42/365*'DRE '!AL7)</f>
        <v>6499000.553</v>
      </c>
      <c r="AM12" s="354" t="n">
        <f aca="false">IF(AM5&gt;'Painel  de Controle'!$E$26,0,'Premissas Financeiras'!$T$42/365*'DRE '!AM7)</f>
        <v>6499000.553</v>
      </c>
      <c r="AN12" s="354" t="n">
        <f aca="false">IF(AN5&gt;'Painel  de Controle'!$E$26,0,'Premissas Financeiras'!$T$42/365*'DRE '!AN7)</f>
        <v>6499000.553</v>
      </c>
      <c r="AO12" s="354" t="n">
        <f aca="false">IF(AO5&gt;'Painel  de Controle'!$E$26,0,'Premissas Financeiras'!$T$42/365*'DRE '!AO7)</f>
        <v>6499000.553</v>
      </c>
      <c r="AP12" s="354" t="n">
        <f aca="false">IF(AP5&gt;'Painel  de Controle'!$E$26,0,'Premissas Financeiras'!$T$42/365*'DRE '!AP7)</f>
        <v>6499000.553</v>
      </c>
      <c r="AQ12" s="354" t="n">
        <f aca="false">IF(AQ5&gt;'Painel  de Controle'!$E$26,0,'Premissas Financeiras'!$T$42/365*'DRE '!AQ7)</f>
        <v>6499000.553</v>
      </c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</row>
    <row r="13" customFormat="false" ht="15.75" hidden="false" customHeight="true" outlineLevel="0" collapsed="false">
      <c r="A13" s="352"/>
      <c r="B13" s="352"/>
      <c r="C13" s="352"/>
      <c r="D13" s="352"/>
      <c r="E13" s="352"/>
      <c r="F13" s="354"/>
      <c r="G13" s="352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</row>
    <row r="14" customFormat="false" ht="15.75" hidden="false" customHeight="true" outlineLevel="0" collapsed="false">
      <c r="A14" s="352"/>
      <c r="B14" s="352"/>
      <c r="C14" s="355" t="s">
        <v>322</v>
      </c>
      <c r="D14" s="355"/>
      <c r="E14" s="355"/>
      <c r="F14" s="356" t="s">
        <v>323</v>
      </c>
      <c r="G14" s="352"/>
      <c r="H14" s="357" t="n">
        <f aca="false">H16+H20</f>
        <v>9857142.857</v>
      </c>
      <c r="I14" s="357" t="n">
        <f aca="false">I16+I20</f>
        <v>21593900.31</v>
      </c>
      <c r="J14" s="357" t="n">
        <f aca="false">J16+J20</f>
        <v>182470863</v>
      </c>
      <c r="K14" s="357" t="n">
        <f aca="false">K16+K20</f>
        <v>264185208.4</v>
      </c>
      <c r="L14" s="357" t="n">
        <f aca="false">L16+L20</f>
        <v>253394984.1</v>
      </c>
      <c r="M14" s="357" t="n">
        <f aca="false">M16+M20</f>
        <v>242604759.9</v>
      </c>
      <c r="N14" s="357" t="n">
        <f aca="false">N16+N20</f>
        <v>231814535.6</v>
      </c>
      <c r="O14" s="357" t="n">
        <f aca="false">O16+O20</f>
        <v>221024311.4</v>
      </c>
      <c r="P14" s="357" t="n">
        <f aca="false">P16+P20</f>
        <v>210234087.1</v>
      </c>
      <c r="Q14" s="357" t="n">
        <f aca="false">Q16+Q20</f>
        <v>199443862.9</v>
      </c>
      <c r="R14" s="357" t="n">
        <f aca="false">R16+R20</f>
        <v>188653638.6</v>
      </c>
      <c r="S14" s="357" t="n">
        <f aca="false">S16+S20</f>
        <v>177863414.4</v>
      </c>
      <c r="T14" s="357" t="n">
        <f aca="false">T16+T20</f>
        <v>167073190.1</v>
      </c>
      <c r="U14" s="357" t="n">
        <f aca="false">U16+U20</f>
        <v>156282965.9</v>
      </c>
      <c r="V14" s="357" t="n">
        <f aca="false">V16+V20</f>
        <v>145492741.6</v>
      </c>
      <c r="W14" s="357" t="n">
        <f aca="false">W16+W20</f>
        <v>134702517.4</v>
      </c>
      <c r="X14" s="357" t="n">
        <f aca="false">X16+X20</f>
        <v>123912293.1</v>
      </c>
      <c r="Y14" s="357" t="n">
        <f aca="false">Y16+Y20</f>
        <v>113122068.9</v>
      </c>
      <c r="Z14" s="357" t="n">
        <f aca="false">Z16+Z20</f>
        <v>102331844.6</v>
      </c>
      <c r="AA14" s="357" t="n">
        <f aca="false">AA16+AA20</f>
        <v>91541620.35</v>
      </c>
      <c r="AB14" s="357" t="n">
        <f aca="false">AB16+AB20</f>
        <v>80751396.1</v>
      </c>
      <c r="AC14" s="357" t="n">
        <f aca="false">AC16+AC20</f>
        <v>69961171.85</v>
      </c>
      <c r="AD14" s="357" t="n">
        <f aca="false">AD16+AD20</f>
        <v>59170947.6</v>
      </c>
      <c r="AE14" s="357" t="n">
        <f aca="false">AE16+AE20</f>
        <v>48380723.34</v>
      </c>
      <c r="AF14" s="357" t="n">
        <f aca="false">AF16+AF20</f>
        <v>37590499.09</v>
      </c>
      <c r="AG14" s="357" t="n">
        <f aca="false">AG16+AG20</f>
        <v>26800274.84</v>
      </c>
      <c r="AH14" s="357" t="n">
        <f aca="false">AH16+AH20</f>
        <v>16010050.59</v>
      </c>
      <c r="AI14" s="357" t="n">
        <f aca="false">AI16+AI20</f>
        <v>5700725.207</v>
      </c>
      <c r="AJ14" s="357" t="n">
        <f aca="false">AJ16+AJ20</f>
        <v>1857142.857</v>
      </c>
      <c r="AK14" s="357" t="n">
        <f aca="false">AK16+AK20</f>
        <v>1571428.571</v>
      </c>
      <c r="AL14" s="357" t="n">
        <f aca="false">AL16+AL20</f>
        <v>1285714.286</v>
      </c>
      <c r="AM14" s="357" t="n">
        <f aca="false">AM16+AM20</f>
        <v>1000000</v>
      </c>
      <c r="AN14" s="357" t="n">
        <f aca="false">AN16+AN20</f>
        <v>714285.7143</v>
      </c>
      <c r="AO14" s="357" t="n">
        <f aca="false">AO16+AO20</f>
        <v>428571.4286</v>
      </c>
      <c r="AP14" s="357" t="n">
        <f aca="false">AP16+AP20</f>
        <v>142857.1429</v>
      </c>
      <c r="AQ14" s="357" t="n">
        <f aca="false">AQ16+AQ20</f>
        <v>1.192092896E-007</v>
      </c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</row>
    <row r="15" customFormat="false" ht="15.75" hidden="false" customHeight="true" outlineLevel="0" collapsed="false">
      <c r="A15" s="352"/>
      <c r="B15" s="352"/>
      <c r="C15" s="352"/>
      <c r="D15" s="352"/>
      <c r="E15" s="352"/>
      <c r="F15" s="354"/>
      <c r="G15" s="352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</row>
    <row r="16" customFormat="false" ht="15.75" hidden="false" customHeight="true" outlineLevel="0" collapsed="false">
      <c r="A16" s="352"/>
      <c r="B16" s="352"/>
      <c r="C16" s="358" t="s">
        <v>324</v>
      </c>
      <c r="D16" s="358"/>
      <c r="E16" s="358"/>
      <c r="F16" s="354"/>
      <c r="G16" s="352"/>
      <c r="H16" s="354" t="n">
        <f aca="false">IF(H5&gt;'Painel  de Controle'!$E$26,0,H17+H18)</f>
        <v>9857142.857</v>
      </c>
      <c r="I16" s="354" t="n">
        <f aca="false">IF(I5&gt;'Painel  de Controle'!$E$26,0,I17+I18)</f>
        <v>21593900.31</v>
      </c>
      <c r="J16" s="354" t="n">
        <f aca="false">IF(J5&gt;'Painel  de Controle'!$E$26,0,J17+J18)</f>
        <v>182470863</v>
      </c>
      <c r="K16" s="354" t="n">
        <f aca="false">IF(K5&gt;'Painel  de Controle'!$E$26,0,K17+K18)</f>
        <v>264185208.4</v>
      </c>
      <c r="L16" s="354" t="n">
        <f aca="false">IF(L5&gt;'Painel  de Controle'!$E$26,0,L17+L18)</f>
        <v>253394984.1</v>
      </c>
      <c r="M16" s="354" t="n">
        <f aca="false">IF(M5&gt;'Painel  de Controle'!$E$26,0,M17+M18)</f>
        <v>242604759.9</v>
      </c>
      <c r="N16" s="354" t="n">
        <f aca="false">IF(N5&gt;'Painel  de Controle'!$E$26,0,N17+N18)</f>
        <v>231814535.6</v>
      </c>
      <c r="O16" s="354" t="n">
        <f aca="false">IF(O5&gt;'Painel  de Controle'!$E$26,0,O17+O18)</f>
        <v>221024311.4</v>
      </c>
      <c r="P16" s="354" t="n">
        <f aca="false">IF(P5&gt;'Painel  de Controle'!$E$26,0,P17+P18)</f>
        <v>210234087.1</v>
      </c>
      <c r="Q16" s="354" t="n">
        <f aca="false">IF(Q5&gt;'Painel  de Controle'!$E$26,0,Q17+Q18)</f>
        <v>199443862.9</v>
      </c>
      <c r="R16" s="354" t="n">
        <f aca="false">IF(R5&gt;'Painel  de Controle'!$E$26,0,R17+R18)</f>
        <v>188653638.6</v>
      </c>
      <c r="S16" s="354" t="n">
        <f aca="false">IF(S5&gt;'Painel  de Controle'!$E$26,0,S17+S18)</f>
        <v>177863414.4</v>
      </c>
      <c r="T16" s="354" t="n">
        <f aca="false">IF(T5&gt;'Painel  de Controle'!$E$26,0,T17+T18)</f>
        <v>167073190.1</v>
      </c>
      <c r="U16" s="354" t="n">
        <f aca="false">IF(U5&gt;'Painel  de Controle'!$E$26,0,U17+U18)</f>
        <v>156282965.9</v>
      </c>
      <c r="V16" s="354" t="n">
        <f aca="false">IF(V5&gt;'Painel  de Controle'!$E$26,0,V17+V18)</f>
        <v>145492741.6</v>
      </c>
      <c r="W16" s="354" t="n">
        <f aca="false">IF(W5&gt;'Painel  de Controle'!$E$26,0,W17+W18)</f>
        <v>134702517.4</v>
      </c>
      <c r="X16" s="354" t="n">
        <f aca="false">IF(X5&gt;'Painel  de Controle'!$E$26,0,X17+X18)</f>
        <v>123912293.1</v>
      </c>
      <c r="Y16" s="354" t="n">
        <f aca="false">IF(Y5&gt;'Painel  de Controle'!$E$26,0,Y17+Y18)</f>
        <v>113122068.9</v>
      </c>
      <c r="Z16" s="354" t="n">
        <f aca="false">IF(Z5&gt;'Painel  de Controle'!$E$26,0,Z17+Z18)</f>
        <v>102331844.6</v>
      </c>
      <c r="AA16" s="354" t="n">
        <f aca="false">IF(AA5&gt;'Painel  de Controle'!$E$26,0,AA17+AA18)</f>
        <v>91541620.35</v>
      </c>
      <c r="AB16" s="354" t="n">
        <f aca="false">IF(AB5&gt;'Painel  de Controle'!$E$26,0,AB17+AB18)</f>
        <v>80751396.1</v>
      </c>
      <c r="AC16" s="354" t="n">
        <f aca="false">IF(AC5&gt;'Painel  de Controle'!$E$26,0,AC17+AC18)</f>
        <v>69961171.85</v>
      </c>
      <c r="AD16" s="354" t="n">
        <f aca="false">IF(AD5&gt;'Painel  de Controle'!$E$26,0,AD17+AD18)</f>
        <v>59170947.6</v>
      </c>
      <c r="AE16" s="354" t="n">
        <f aca="false">IF(AE5&gt;'Painel  de Controle'!$E$26,0,AE17+AE18)</f>
        <v>48380723.34</v>
      </c>
      <c r="AF16" s="354" t="n">
        <f aca="false">IF(AF5&gt;'Painel  de Controle'!$E$26,0,AF17+AF18)</f>
        <v>37590499.09</v>
      </c>
      <c r="AG16" s="354" t="n">
        <f aca="false">IF(AG5&gt;'Painel  de Controle'!$E$26,0,AG17+AG18)</f>
        <v>26800274.84</v>
      </c>
      <c r="AH16" s="354" t="n">
        <f aca="false">IF(AH5&gt;'Painel  de Controle'!$E$26,0,AH17+AH18)</f>
        <v>16010050.59</v>
      </c>
      <c r="AI16" s="354" t="n">
        <f aca="false">IF(AI5&gt;'Painel  de Controle'!$E$26,0,AI17+AI18)</f>
        <v>5700725.207</v>
      </c>
      <c r="AJ16" s="354" t="n">
        <f aca="false">IF(AJ5&gt;'Painel  de Controle'!$E$26,0,AJ17+AJ18)</f>
        <v>1857142.857</v>
      </c>
      <c r="AK16" s="354" t="n">
        <f aca="false">IF(AK5&gt;'Painel  de Controle'!$E$26,0,AK17+AK18)</f>
        <v>1571428.571</v>
      </c>
      <c r="AL16" s="354" t="n">
        <f aca="false">IF(AL5&gt;'Painel  de Controle'!$E$26,0,AL17+AL18)</f>
        <v>1285714.286</v>
      </c>
      <c r="AM16" s="354" t="n">
        <f aca="false">IF(AM5&gt;'Painel  de Controle'!$E$26,0,AM17+AM18)</f>
        <v>1000000</v>
      </c>
      <c r="AN16" s="354" t="n">
        <f aca="false">IF(AN5&gt;'Painel  de Controle'!$E$26,0,AN17+AN18)</f>
        <v>714285.7143</v>
      </c>
      <c r="AO16" s="354" t="n">
        <f aca="false">IF(AO5&gt;'Painel  de Controle'!$E$26,0,AO17+AO18)</f>
        <v>428571.4286</v>
      </c>
      <c r="AP16" s="354" t="n">
        <f aca="false">IF(AP5&gt;'Painel  de Controle'!$E$26,0,AP17+AP18)</f>
        <v>142857.1429</v>
      </c>
      <c r="AQ16" s="354" t="n">
        <f aca="false">IF(AQ5&gt;'Painel  de Controle'!$E$26,0,AQ17+AQ18)</f>
        <v>1.192092896E-007</v>
      </c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</row>
    <row r="17" customFormat="false" ht="15.75" hidden="false" customHeight="true" outlineLevel="0" collapsed="false">
      <c r="A17" s="352"/>
      <c r="B17" s="352"/>
      <c r="C17" s="358" t="s">
        <v>325</v>
      </c>
      <c r="D17" s="358"/>
      <c r="E17" s="358"/>
      <c r="F17" s="354"/>
      <c r="G17" s="352"/>
      <c r="H17" s="354" t="n">
        <f aca="false">IF(H5&gt;'Painel  de Controle'!$E$26,0,Depreciação!H7)</f>
        <v>10000000</v>
      </c>
      <c r="I17" s="354" t="n">
        <f aca="false">IF(I5&gt;'Painel  de Controle'!$E$26,0,Depreciação!I7)</f>
        <v>22022471.74</v>
      </c>
      <c r="J17" s="354" t="n">
        <f aca="false">IF(J5&gt;'Painel  de Controle'!$E$26,0,Depreciação!J7)</f>
        <v>183666047.6</v>
      </c>
      <c r="K17" s="354" t="n">
        <f aca="false">IF(K5&gt;'Painel  de Controle'!$E$26,0,Depreciação!K7)</f>
        <v>272612749.1</v>
      </c>
      <c r="L17" s="354" t="n">
        <f aca="false">IF(L5&gt;'Painel  de Controle'!$E$26,0,Depreciação!L7)</f>
        <v>272612749.1</v>
      </c>
      <c r="M17" s="354" t="n">
        <f aca="false">IF(M5&gt;'Painel  de Controle'!$E$26,0,Depreciação!M7)</f>
        <v>272612749.1</v>
      </c>
      <c r="N17" s="354" t="n">
        <f aca="false">IF(N5&gt;'Painel  de Controle'!$E$26,0,Depreciação!N7)</f>
        <v>272612749.1</v>
      </c>
      <c r="O17" s="354" t="n">
        <f aca="false">IF(O5&gt;'Painel  de Controle'!$E$26,0,Depreciação!O7)</f>
        <v>272612749.1</v>
      </c>
      <c r="P17" s="354" t="n">
        <f aca="false">IF(P5&gt;'Painel  de Controle'!$E$26,0,Depreciação!P7)</f>
        <v>272612749.1</v>
      </c>
      <c r="Q17" s="354" t="n">
        <f aca="false">IF(Q5&gt;'Painel  de Controle'!$E$26,0,Depreciação!Q7)</f>
        <v>272612749.1</v>
      </c>
      <c r="R17" s="354" t="n">
        <f aca="false">IF(R5&gt;'Painel  de Controle'!$E$26,0,Depreciação!R7)</f>
        <v>272612749.1</v>
      </c>
      <c r="S17" s="354" t="n">
        <f aca="false">IF(S5&gt;'Painel  de Controle'!$E$26,0,Depreciação!S7)</f>
        <v>272612749.1</v>
      </c>
      <c r="T17" s="354" t="n">
        <f aca="false">IF(T5&gt;'Painel  de Controle'!$E$26,0,Depreciação!T7)</f>
        <v>272612749.1</v>
      </c>
      <c r="U17" s="354" t="n">
        <f aca="false">IF(U5&gt;'Painel  de Controle'!$E$26,0,Depreciação!U7)</f>
        <v>272612749.1</v>
      </c>
      <c r="V17" s="354" t="n">
        <f aca="false">IF(V5&gt;'Painel  de Controle'!$E$26,0,Depreciação!V7)</f>
        <v>272612749.1</v>
      </c>
      <c r="W17" s="354" t="n">
        <f aca="false">IF(W5&gt;'Painel  de Controle'!$E$26,0,Depreciação!W7)</f>
        <v>272612749.1</v>
      </c>
      <c r="X17" s="354" t="n">
        <f aca="false">IF(X5&gt;'Painel  de Controle'!$E$26,0,Depreciação!X7)</f>
        <v>272612749.1</v>
      </c>
      <c r="Y17" s="354" t="n">
        <f aca="false">IF(Y5&gt;'Painel  de Controle'!$E$26,0,Depreciação!Y7)</f>
        <v>272612749.1</v>
      </c>
      <c r="Z17" s="354" t="n">
        <f aca="false">IF(Z5&gt;'Painel  de Controle'!$E$26,0,Depreciação!Z7)</f>
        <v>272612749.1</v>
      </c>
      <c r="AA17" s="354" t="n">
        <f aca="false">IF(AA5&gt;'Painel  de Controle'!$E$26,0,Depreciação!AA7)</f>
        <v>272612749.1</v>
      </c>
      <c r="AB17" s="354" t="n">
        <f aca="false">IF(AB5&gt;'Painel  de Controle'!$E$26,0,Depreciação!AB7)</f>
        <v>272612749.1</v>
      </c>
      <c r="AC17" s="354" t="n">
        <f aca="false">IF(AC5&gt;'Painel  de Controle'!$E$26,0,Depreciação!AC7)</f>
        <v>272612749.1</v>
      </c>
      <c r="AD17" s="354" t="n">
        <f aca="false">IF(AD5&gt;'Painel  de Controle'!$E$26,0,Depreciação!AD7)</f>
        <v>272612749.1</v>
      </c>
      <c r="AE17" s="354" t="n">
        <f aca="false">IF(AE5&gt;'Painel  de Controle'!$E$26,0,Depreciação!AE7)</f>
        <v>272612749.1</v>
      </c>
      <c r="AF17" s="354" t="n">
        <f aca="false">IF(AF5&gt;'Painel  de Controle'!$E$26,0,Depreciação!AF7)</f>
        <v>272612749.1</v>
      </c>
      <c r="AG17" s="354" t="n">
        <f aca="false">IF(AG5&gt;'Painel  de Controle'!$E$26,0,Depreciação!AG7)</f>
        <v>272612749.1</v>
      </c>
      <c r="AH17" s="354" t="n">
        <f aca="false">IF(AH5&gt;'Painel  de Controle'!$E$26,0,Depreciação!AH7)</f>
        <v>272612749.1</v>
      </c>
      <c r="AI17" s="354" t="n">
        <f aca="false">IF(AI5&gt;'Painel  de Controle'!$E$26,0,Depreciação!AI7)</f>
        <v>272612749.1</v>
      </c>
      <c r="AJ17" s="354" t="n">
        <f aca="false">IF(AJ5&gt;'Painel  de Controle'!$E$26,0,Depreciação!AJ7)</f>
        <v>272612749.1</v>
      </c>
      <c r="AK17" s="354" t="n">
        <f aca="false">IF(AK5&gt;'Painel  de Controle'!$E$26,0,Depreciação!AK7)</f>
        <v>272612749.1</v>
      </c>
      <c r="AL17" s="354" t="n">
        <f aca="false">IF(AL5&gt;'Painel  de Controle'!$E$26,0,Depreciação!AL7)</f>
        <v>272612749.1</v>
      </c>
      <c r="AM17" s="354" t="n">
        <f aca="false">IF(AM5&gt;'Painel  de Controle'!$E$26,0,Depreciação!AM7)</f>
        <v>272612749.1</v>
      </c>
      <c r="AN17" s="354" t="n">
        <f aca="false">IF(AN5&gt;'Painel  de Controle'!$E$26,0,Depreciação!AN7)</f>
        <v>272612749.1</v>
      </c>
      <c r="AO17" s="354" t="n">
        <f aca="false">IF(AO5&gt;'Painel  de Controle'!$E$26,0,Depreciação!AO7)</f>
        <v>272612749.1</v>
      </c>
      <c r="AP17" s="354" t="n">
        <f aca="false">IF(AP5&gt;'Painel  de Controle'!$E$26,0,Depreciação!AP7)</f>
        <v>272612749.1</v>
      </c>
      <c r="AQ17" s="354" t="n">
        <f aca="false">IF(AQ5&gt;'Painel  de Controle'!$E$26,0,Depreciação!AQ7)</f>
        <v>272612749.1</v>
      </c>
      <c r="AR17" s="354"/>
      <c r="AS17" s="354"/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</row>
    <row r="18" customFormat="false" ht="15.75" hidden="false" customHeight="true" outlineLevel="0" collapsed="false">
      <c r="A18" s="352"/>
      <c r="B18" s="352"/>
      <c r="C18" s="358" t="s">
        <v>326</v>
      </c>
      <c r="D18" s="358"/>
      <c r="E18" s="358"/>
      <c r="F18" s="354"/>
      <c r="G18" s="352"/>
      <c r="H18" s="354" t="n">
        <f aca="false">IF(H5&gt;'Painel  de Controle'!$E$26,0,Depreciação!H19)</f>
        <v>-142857.1429</v>
      </c>
      <c r="I18" s="354" t="n">
        <f aca="false">IF(I5&gt;'Painel  de Controle'!$E$26,0,Depreciação!I19)</f>
        <v>-428571.4286</v>
      </c>
      <c r="J18" s="354" t="n">
        <f aca="false">IF(J5&gt;'Painel  de Controle'!$E$26,0,Depreciação!J19)</f>
        <v>-1195184.584</v>
      </c>
      <c r="K18" s="354" t="n">
        <f aca="false">IF(K5&gt;'Painel  de Controle'!$E$26,0,Depreciação!K19)</f>
        <v>-8427540.772</v>
      </c>
      <c r="L18" s="354" t="n">
        <f aca="false">IF(L5&gt;'Painel  de Controle'!$E$26,0,Depreciação!L19)</f>
        <v>-19217765.02</v>
      </c>
      <c r="M18" s="354" t="n">
        <f aca="false">IF(M5&gt;'Painel  de Controle'!$E$26,0,Depreciação!M19)</f>
        <v>-30007989.27</v>
      </c>
      <c r="N18" s="354" t="n">
        <f aca="false">IF(N5&gt;'Painel  de Controle'!$E$26,0,Depreciação!N19)</f>
        <v>-40798213.53</v>
      </c>
      <c r="O18" s="354" t="n">
        <f aca="false">IF(O5&gt;'Painel  de Controle'!$E$26,0,Depreciação!O19)</f>
        <v>-51588437.78</v>
      </c>
      <c r="P18" s="354" t="n">
        <f aca="false">IF(P5&gt;'Painel  de Controle'!$E$26,0,Depreciação!P19)</f>
        <v>-62378662.03</v>
      </c>
      <c r="Q18" s="354" t="n">
        <f aca="false">IF(Q5&gt;'Painel  de Controle'!$E$26,0,Depreciação!Q19)</f>
        <v>-73168886.28</v>
      </c>
      <c r="R18" s="354" t="n">
        <f aca="false">IF(R5&gt;'Painel  de Controle'!$E$26,0,Depreciação!R19)</f>
        <v>-83959110.53</v>
      </c>
      <c r="S18" s="354" t="n">
        <f aca="false">IF(S5&gt;'Painel  de Controle'!$E$26,0,Depreciação!S19)</f>
        <v>-94749334.78</v>
      </c>
      <c r="T18" s="354" t="n">
        <f aca="false">IF(T5&gt;'Painel  de Controle'!$E$26,0,Depreciação!T19)</f>
        <v>-105539559</v>
      </c>
      <c r="U18" s="354" t="n">
        <f aca="false">IF(U5&gt;'Painel  de Controle'!$E$26,0,Depreciação!U19)</f>
        <v>-116329783.3</v>
      </c>
      <c r="V18" s="354" t="n">
        <f aca="false">IF(V5&gt;'Painel  de Controle'!$E$26,0,Depreciação!V19)</f>
        <v>-127120007.5</v>
      </c>
      <c r="W18" s="354" t="n">
        <f aca="false">IF(W5&gt;'Painel  de Controle'!$E$26,0,Depreciação!W19)</f>
        <v>-137910231.8</v>
      </c>
      <c r="X18" s="354" t="n">
        <f aca="false">IF(X5&gt;'Painel  de Controle'!$E$26,0,Depreciação!X19)</f>
        <v>-148700456</v>
      </c>
      <c r="Y18" s="354" t="n">
        <f aca="false">IF(Y5&gt;'Painel  de Controle'!$E$26,0,Depreciação!Y19)</f>
        <v>-159490680.3</v>
      </c>
      <c r="Z18" s="354" t="n">
        <f aca="false">IF(Z5&gt;'Painel  de Controle'!$E$26,0,Depreciação!Z19)</f>
        <v>-170280904.5</v>
      </c>
      <c r="AA18" s="354" t="n">
        <f aca="false">IF(AA5&gt;'Painel  de Controle'!$E$26,0,Depreciação!AA19)</f>
        <v>-181071128.8</v>
      </c>
      <c r="AB18" s="354" t="n">
        <f aca="false">IF(AB5&gt;'Painel  de Controle'!$E$26,0,Depreciação!AB19)</f>
        <v>-191861353</v>
      </c>
      <c r="AC18" s="354" t="n">
        <f aca="false">IF(AC5&gt;'Painel  de Controle'!$E$26,0,Depreciação!AC19)</f>
        <v>-202651577.3</v>
      </c>
      <c r="AD18" s="354" t="n">
        <f aca="false">IF(AD5&gt;'Painel  de Controle'!$E$26,0,Depreciação!AD19)</f>
        <v>-213441801.6</v>
      </c>
      <c r="AE18" s="354" t="n">
        <f aca="false">IF(AE5&gt;'Painel  de Controle'!$E$26,0,Depreciação!AE19)</f>
        <v>-224232025.8</v>
      </c>
      <c r="AF18" s="354" t="n">
        <f aca="false">IF(AF5&gt;'Painel  de Controle'!$E$26,0,Depreciação!AF19)</f>
        <v>-235022250.1</v>
      </c>
      <c r="AG18" s="354" t="n">
        <f aca="false">IF(AG5&gt;'Painel  de Controle'!$E$26,0,Depreciação!AG19)</f>
        <v>-245812474.3</v>
      </c>
      <c r="AH18" s="354" t="n">
        <f aca="false">IF(AH5&gt;'Painel  de Controle'!$E$26,0,Depreciação!AH19)</f>
        <v>-256602698.6</v>
      </c>
      <c r="AI18" s="354" t="n">
        <f aca="false">IF(AI5&gt;'Painel  de Controle'!$E$26,0,Depreciação!AI19)</f>
        <v>-266912023.9</v>
      </c>
      <c r="AJ18" s="354" t="n">
        <f aca="false">IF(AJ5&gt;'Painel  de Controle'!$E$26,0,Depreciação!AJ19)</f>
        <v>-270755606.3</v>
      </c>
      <c r="AK18" s="354" t="n">
        <f aca="false">IF(AK5&gt;'Painel  de Controle'!$E$26,0,Depreciação!AK19)</f>
        <v>-271041320.6</v>
      </c>
      <c r="AL18" s="354" t="n">
        <f aca="false">IF(AL5&gt;'Painel  de Controle'!$E$26,0,Depreciação!AL19)</f>
        <v>-271327034.9</v>
      </c>
      <c r="AM18" s="354" t="n">
        <f aca="false">IF(AM5&gt;'Painel  de Controle'!$E$26,0,Depreciação!AM19)</f>
        <v>-271612749.1</v>
      </c>
      <c r="AN18" s="354" t="n">
        <f aca="false">IF(AN5&gt;'Painel  de Controle'!$E$26,0,Depreciação!AN19)</f>
        <v>-271898463.4</v>
      </c>
      <c r="AO18" s="354" t="n">
        <f aca="false">IF(AO5&gt;'Painel  de Controle'!$E$26,0,Depreciação!AO19)</f>
        <v>-272184177.7</v>
      </c>
      <c r="AP18" s="354" t="n">
        <f aca="false">IF(AP5&gt;'Painel  de Controle'!$E$26,0,Depreciação!AP19)</f>
        <v>-272469892</v>
      </c>
      <c r="AQ18" s="354" t="n">
        <f aca="false">IF(AQ5&gt;'Painel  de Controle'!$E$26,0,Depreciação!AQ19)</f>
        <v>-272612749.1</v>
      </c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</row>
    <row r="19" customFormat="false" ht="6.75" hidden="false" customHeight="true" outlineLevel="0" collapsed="false">
      <c r="A19" s="352"/>
      <c r="B19" s="352"/>
      <c r="C19" s="352"/>
      <c r="D19" s="352"/>
      <c r="E19" s="352"/>
      <c r="F19" s="354"/>
      <c r="G19" s="352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</row>
    <row r="20" customFormat="false" ht="15.75" hidden="false" customHeight="true" outlineLevel="1" collapsed="false">
      <c r="A20" s="352"/>
      <c r="B20" s="352"/>
      <c r="C20" s="358" t="s">
        <v>327</v>
      </c>
      <c r="D20" s="358"/>
      <c r="E20" s="358"/>
      <c r="F20" s="354"/>
      <c r="G20" s="352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</row>
    <row r="21" customFormat="false" ht="15.75" hidden="false" customHeight="true" outlineLevel="1" collapsed="false">
      <c r="A21" s="352"/>
      <c r="B21" s="352"/>
      <c r="C21" s="358" t="s">
        <v>328</v>
      </c>
      <c r="D21" s="358"/>
      <c r="E21" s="358"/>
      <c r="F21" s="354"/>
      <c r="G21" s="352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</row>
    <row r="22" customFormat="false" ht="15.75" hidden="false" customHeight="true" outlineLevel="1" collapsed="false">
      <c r="A22" s="352"/>
      <c r="B22" s="352"/>
      <c r="C22" s="358" t="s">
        <v>326</v>
      </c>
      <c r="D22" s="358"/>
      <c r="E22" s="358"/>
      <c r="F22" s="354"/>
      <c r="G22" s="352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</row>
    <row r="23" customFormat="false" ht="15.75" hidden="false" customHeight="true" outlineLevel="0" collapsed="false">
      <c r="A23" s="352"/>
      <c r="B23" s="352"/>
      <c r="C23" s="358"/>
      <c r="D23" s="358"/>
      <c r="E23" s="358"/>
      <c r="F23" s="354"/>
      <c r="G23" s="352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</row>
    <row r="24" customFormat="false" ht="15.75" hidden="false" customHeight="true" outlineLevel="0" collapsed="false">
      <c r="A24" s="352"/>
      <c r="B24" s="352"/>
      <c r="C24" s="359" t="s">
        <v>329</v>
      </c>
      <c r="D24" s="359"/>
      <c r="E24" s="359"/>
      <c r="F24" s="360" t="s">
        <v>330</v>
      </c>
      <c r="G24" s="361"/>
      <c r="H24" s="362" t="n">
        <f aca="false">H7+H14</f>
        <v>6766667.706</v>
      </c>
      <c r="I24" s="362" t="n">
        <f aca="false">I7+I14</f>
        <v>23009988.344</v>
      </c>
      <c r="J24" s="362" t="n">
        <f aca="false">J7+J14</f>
        <v>182470863</v>
      </c>
      <c r="K24" s="362" t="n">
        <f aca="false">K7+K14</f>
        <v>264185208.4</v>
      </c>
      <c r="L24" s="362" t="n">
        <f aca="false">L7+L14</f>
        <v>298154163.673</v>
      </c>
      <c r="M24" s="362" t="n">
        <f aca="false">M7+M14</f>
        <v>309869061.898</v>
      </c>
      <c r="N24" s="362" t="n">
        <f aca="false">N7+N14</f>
        <v>299051147.511</v>
      </c>
      <c r="O24" s="362" t="n">
        <f aca="false">O7+O14</f>
        <v>276973943.542</v>
      </c>
      <c r="P24" s="362" t="n">
        <f aca="false">P7+P14</f>
        <v>255076320.544</v>
      </c>
      <c r="Q24" s="362" t="n">
        <f aca="false">Q7+Q14</f>
        <v>233219352.136</v>
      </c>
      <c r="R24" s="362" t="n">
        <f aca="false">R7+R14</f>
        <v>209933343.972</v>
      </c>
      <c r="S24" s="362" t="n">
        <f aca="false">S7+S14</f>
        <v>190736037.6522</v>
      </c>
      <c r="T24" s="362" t="n">
        <f aca="false">T7+T14</f>
        <v>173193286.897</v>
      </c>
      <c r="U24" s="362" t="n">
        <f aca="false">U7+U14</f>
        <v>163639774.305</v>
      </c>
      <c r="V24" s="362" t="n">
        <f aca="false">V7+V14</f>
        <v>171788263.393</v>
      </c>
      <c r="W24" s="362" t="n">
        <f aca="false">W7+W14</f>
        <v>175126213.263</v>
      </c>
      <c r="X24" s="362" t="n">
        <f aca="false">X7+X14</f>
        <v>145020135.423</v>
      </c>
      <c r="Y24" s="362" t="n">
        <f aca="false">Y7+Y14</f>
        <v>140249322.833</v>
      </c>
      <c r="Z24" s="362" t="n">
        <f aca="false">Z7+Z14</f>
        <v>142333838.493</v>
      </c>
      <c r="AA24" s="362" t="n">
        <f aca="false">AA7+AA14</f>
        <v>143835381.813</v>
      </c>
      <c r="AB24" s="362" t="n">
        <f aca="false">AB7+AB14</f>
        <v>145109778.983</v>
      </c>
      <c r="AC24" s="362" t="n">
        <f aca="false">AC7+AC14</f>
        <v>146416851.353</v>
      </c>
      <c r="AD24" s="362" t="n">
        <f aca="false">AD7+AD14</f>
        <v>147753843.293</v>
      </c>
      <c r="AE24" s="362" t="n">
        <f aca="false">AE7+AE14</f>
        <v>149112054.403</v>
      </c>
      <c r="AF24" s="362" t="n">
        <f aca="false">AF7+AF14</f>
        <v>150491310.943</v>
      </c>
      <c r="AG24" s="362" t="n">
        <f aca="false">AG7+AG14</f>
        <v>151891933.593</v>
      </c>
      <c r="AH24" s="362" t="n">
        <f aca="false">AH7+AH14</f>
        <v>153313976.843</v>
      </c>
      <c r="AI24" s="362" t="n">
        <f aca="false">AI7+AI14</f>
        <v>152281845.86</v>
      </c>
      <c r="AJ24" s="362" t="n">
        <f aca="false">AJ7+AJ14</f>
        <v>156323366.01</v>
      </c>
      <c r="AK24" s="362" t="n">
        <f aca="false">AK7+AK14</f>
        <v>154466479.324</v>
      </c>
      <c r="AL24" s="362" t="n">
        <f aca="false">AL7+AL14</f>
        <v>151784298.339</v>
      </c>
      <c r="AM24" s="362" t="n">
        <f aca="false">AM7+AM14</f>
        <v>151751794.453</v>
      </c>
      <c r="AN24" s="362" t="n">
        <f aca="false">AN7+AN14</f>
        <v>151845101.1673</v>
      </c>
      <c r="AO24" s="362" t="n">
        <f aca="false">AO7+AO14</f>
        <v>151850076.4816</v>
      </c>
      <c r="AP24" s="362" t="n">
        <f aca="false">AP7+AP14</f>
        <v>151847410.1959</v>
      </c>
      <c r="AQ24" s="362" t="n">
        <f aca="false">AQ7+AQ14</f>
        <v>155627903.753</v>
      </c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</row>
    <row r="25" customFormat="false" ht="15.75" hidden="false" customHeight="true" outlineLevel="0" collapsed="false">
      <c r="A25" s="352"/>
      <c r="B25" s="352"/>
      <c r="C25" s="355"/>
      <c r="D25" s="355"/>
      <c r="E25" s="355"/>
      <c r="F25" s="356"/>
      <c r="G25" s="352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</row>
    <row r="26" customFormat="false" ht="17.25" hidden="false" customHeight="true" outlineLevel="0" collapsed="false">
      <c r="A26" s="352"/>
      <c r="B26" s="352"/>
      <c r="C26" s="348" t="s">
        <v>331</v>
      </c>
      <c r="D26" s="348"/>
      <c r="E26" s="348"/>
      <c r="F26" s="349"/>
      <c r="G26" s="350"/>
      <c r="H26" s="351" t="n">
        <f aca="false">H4</f>
        <v>2024</v>
      </c>
      <c r="I26" s="351" t="n">
        <f aca="false">I4</f>
        <v>2025</v>
      </c>
      <c r="J26" s="351" t="n">
        <f aca="false">J4</f>
        <v>2026</v>
      </c>
      <c r="K26" s="351" t="n">
        <f aca="false">K4</f>
        <v>2027</v>
      </c>
      <c r="L26" s="351" t="n">
        <f aca="false">L4</f>
        <v>2028</v>
      </c>
      <c r="M26" s="351" t="n">
        <f aca="false">M4</f>
        <v>2029</v>
      </c>
      <c r="N26" s="351" t="n">
        <f aca="false">N4</f>
        <v>2030</v>
      </c>
      <c r="O26" s="351" t="n">
        <f aca="false">O4</f>
        <v>2031</v>
      </c>
      <c r="P26" s="351" t="n">
        <f aca="false">P4</f>
        <v>2032</v>
      </c>
      <c r="Q26" s="351" t="n">
        <f aca="false">Q4</f>
        <v>2033</v>
      </c>
      <c r="R26" s="351" t="n">
        <f aca="false">R4</f>
        <v>2034</v>
      </c>
      <c r="S26" s="351" t="n">
        <f aca="false">S4</f>
        <v>2035</v>
      </c>
      <c r="T26" s="351" t="n">
        <f aca="false">T4</f>
        <v>2036</v>
      </c>
      <c r="U26" s="351" t="n">
        <f aca="false">U4</f>
        <v>2037</v>
      </c>
      <c r="V26" s="351" t="n">
        <f aca="false">V4</f>
        <v>2038</v>
      </c>
      <c r="W26" s="351" t="n">
        <f aca="false">W4</f>
        <v>2039</v>
      </c>
      <c r="X26" s="351" t="n">
        <f aca="false">X4</f>
        <v>2040</v>
      </c>
      <c r="Y26" s="351" t="n">
        <f aca="false">Y4</f>
        <v>2041</v>
      </c>
      <c r="Z26" s="351" t="n">
        <f aca="false">Z4</f>
        <v>2042</v>
      </c>
      <c r="AA26" s="351" t="n">
        <f aca="false">AA4</f>
        <v>2043</v>
      </c>
      <c r="AB26" s="351" t="n">
        <f aca="false">AB4</f>
        <v>2044</v>
      </c>
      <c r="AC26" s="351" t="n">
        <f aca="false">AC4</f>
        <v>2045</v>
      </c>
      <c r="AD26" s="351" t="n">
        <f aca="false">AD4</f>
        <v>2046</v>
      </c>
      <c r="AE26" s="351" t="n">
        <f aca="false">AE4</f>
        <v>2047</v>
      </c>
      <c r="AF26" s="351" t="n">
        <f aca="false">AF4</f>
        <v>2048</v>
      </c>
      <c r="AG26" s="351" t="n">
        <f aca="false">AG4</f>
        <v>2049</v>
      </c>
      <c r="AH26" s="351" t="n">
        <f aca="false">AH4</f>
        <v>2050</v>
      </c>
      <c r="AI26" s="351" t="n">
        <f aca="false">AI4</f>
        <v>2051</v>
      </c>
      <c r="AJ26" s="351" t="n">
        <f aca="false">AJ4</f>
        <v>2052</v>
      </c>
      <c r="AK26" s="351" t="n">
        <f aca="false">AK4</f>
        <v>2053</v>
      </c>
      <c r="AL26" s="351" t="n">
        <f aca="false">AL4</f>
        <v>2054</v>
      </c>
      <c r="AM26" s="351" t="n">
        <f aca="false">AM4</f>
        <v>2055</v>
      </c>
      <c r="AN26" s="351" t="n">
        <f aca="false">AN4</f>
        <v>2056</v>
      </c>
      <c r="AO26" s="351" t="n">
        <f aca="false">AO4</f>
        <v>2057</v>
      </c>
      <c r="AP26" s="351" t="n">
        <f aca="false">AP4</f>
        <v>2058</v>
      </c>
      <c r="AQ26" s="351" t="n">
        <f aca="false">AQ4</f>
        <v>2059</v>
      </c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</row>
    <row r="27" customFormat="false" ht="15.75" hidden="false" customHeight="true" outlineLevel="0" collapsed="false">
      <c r="A27" s="352"/>
      <c r="B27" s="352"/>
      <c r="C27" s="348" t="s">
        <v>208</v>
      </c>
      <c r="D27" s="348"/>
      <c r="E27" s="348"/>
      <c r="F27" s="349"/>
      <c r="G27" s="350"/>
      <c r="H27" s="353" t="n">
        <v>0</v>
      </c>
      <c r="I27" s="353" t="n">
        <f aca="false">H27+1</f>
        <v>1</v>
      </c>
      <c r="J27" s="353" t="n">
        <f aca="false">I27+1</f>
        <v>2</v>
      </c>
      <c r="K27" s="353" t="n">
        <f aca="false">J27+1</f>
        <v>3</v>
      </c>
      <c r="L27" s="353" t="n">
        <f aca="false">K27+1</f>
        <v>4</v>
      </c>
      <c r="M27" s="353" t="n">
        <f aca="false">L27+1</f>
        <v>5</v>
      </c>
      <c r="N27" s="353" t="n">
        <f aca="false">M27+1</f>
        <v>6</v>
      </c>
      <c r="O27" s="353" t="n">
        <f aca="false">N27+1</f>
        <v>7</v>
      </c>
      <c r="P27" s="353" t="n">
        <f aca="false">O27+1</f>
        <v>8</v>
      </c>
      <c r="Q27" s="353" t="n">
        <f aca="false">P27+1</f>
        <v>9</v>
      </c>
      <c r="R27" s="353" t="n">
        <f aca="false">Q27+1</f>
        <v>10</v>
      </c>
      <c r="S27" s="353" t="n">
        <f aca="false">R27+1</f>
        <v>11</v>
      </c>
      <c r="T27" s="353" t="n">
        <f aca="false">S27+1</f>
        <v>12</v>
      </c>
      <c r="U27" s="353" t="n">
        <f aca="false">T27+1</f>
        <v>13</v>
      </c>
      <c r="V27" s="353" t="n">
        <f aca="false">U27+1</f>
        <v>14</v>
      </c>
      <c r="W27" s="353" t="n">
        <f aca="false">V27+1</f>
        <v>15</v>
      </c>
      <c r="X27" s="353" t="n">
        <f aca="false">W27+1</f>
        <v>16</v>
      </c>
      <c r="Y27" s="353" t="n">
        <f aca="false">X27+1</f>
        <v>17</v>
      </c>
      <c r="Z27" s="353" t="n">
        <f aca="false">Y27+1</f>
        <v>18</v>
      </c>
      <c r="AA27" s="353" t="n">
        <f aca="false">Z27+1</f>
        <v>19</v>
      </c>
      <c r="AB27" s="353" t="n">
        <f aca="false">AA27+1</f>
        <v>20</v>
      </c>
      <c r="AC27" s="353" t="n">
        <f aca="false">AB27+1</f>
        <v>21</v>
      </c>
      <c r="AD27" s="353" t="n">
        <f aca="false">AC27+1</f>
        <v>22</v>
      </c>
      <c r="AE27" s="353" t="n">
        <f aca="false">AD27+1</f>
        <v>23</v>
      </c>
      <c r="AF27" s="353" t="n">
        <f aca="false">AE27+1</f>
        <v>24</v>
      </c>
      <c r="AG27" s="353" t="n">
        <f aca="false">AF27+1</f>
        <v>25</v>
      </c>
      <c r="AH27" s="353" t="n">
        <f aca="false">AG27+1</f>
        <v>26</v>
      </c>
      <c r="AI27" s="353" t="n">
        <f aca="false">AH27+1</f>
        <v>27</v>
      </c>
      <c r="AJ27" s="353" t="n">
        <f aca="false">AI27+1</f>
        <v>28</v>
      </c>
      <c r="AK27" s="353" t="n">
        <f aca="false">AJ27+1</f>
        <v>29</v>
      </c>
      <c r="AL27" s="353" t="n">
        <f aca="false">AK27+1</f>
        <v>30</v>
      </c>
      <c r="AM27" s="353" t="n">
        <f aca="false">AL27+1</f>
        <v>31</v>
      </c>
      <c r="AN27" s="353" t="n">
        <f aca="false">AM27+1</f>
        <v>32</v>
      </c>
      <c r="AO27" s="353" t="n">
        <f aca="false">AN27+1</f>
        <v>33</v>
      </c>
      <c r="AP27" s="353" t="n">
        <f aca="false">AO27+1</f>
        <v>34</v>
      </c>
      <c r="AQ27" s="353" t="n">
        <f aca="false">AP27+1</f>
        <v>35</v>
      </c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</row>
    <row r="28" customFormat="false" ht="15.75" hidden="false" customHeight="true" outlineLevel="0" collapsed="false">
      <c r="A28" s="352"/>
      <c r="B28" s="352"/>
      <c r="C28" s="352"/>
      <c r="D28" s="352"/>
      <c r="E28" s="352"/>
      <c r="F28" s="354"/>
      <c r="G28" s="352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</row>
    <row r="29" customFormat="false" ht="15.75" hidden="false" customHeight="true" outlineLevel="0" collapsed="false">
      <c r="A29" s="352"/>
      <c r="B29" s="352"/>
      <c r="C29" s="355" t="s">
        <v>332</v>
      </c>
      <c r="D29" s="355"/>
      <c r="E29" s="355"/>
      <c r="F29" s="356" t="s">
        <v>333</v>
      </c>
      <c r="G29" s="352"/>
      <c r="H29" s="357" t="n">
        <f aca="false">SUM(H31:H33)</f>
        <v>276758.9688</v>
      </c>
      <c r="I29" s="357" t="n">
        <f aca="false">SUM(I31:I33)</f>
        <v>824305.3904</v>
      </c>
      <c r="J29" s="357" t="n">
        <f aca="false">SUM(J31:J33)</f>
        <v>741408.7323</v>
      </c>
      <c r="K29" s="357" t="n">
        <f aca="false">SUM(K31:K33)</f>
        <v>687628.7988</v>
      </c>
      <c r="L29" s="357" t="n">
        <f aca="false">SUM(L31:L33)</f>
        <v>24460429.226</v>
      </c>
      <c r="M29" s="357" t="n">
        <f aca="false">SUM(M31:M33)</f>
        <v>40783179.956</v>
      </c>
      <c r="N29" s="357" t="n">
        <f aca="false">SUM(N31:N33)</f>
        <v>38946614.908</v>
      </c>
      <c r="O29" s="357" t="n">
        <f aca="false">SUM(O31:O33)</f>
        <v>37094504.067</v>
      </c>
      <c r="P29" s="357" t="n">
        <f aca="false">SUM(P31:P33)</f>
        <v>35230689.119</v>
      </c>
      <c r="Q29" s="357" t="n">
        <f aca="false">SUM(Q31:Q33)</f>
        <v>33407274.077</v>
      </c>
      <c r="R29" s="357" t="n">
        <f aca="false">SUM(R31:R33)</f>
        <v>31755271.921</v>
      </c>
      <c r="S29" s="357" t="n">
        <f aca="false">SUM(S31:S33)</f>
        <v>29900470.327</v>
      </c>
      <c r="T29" s="357" t="n">
        <f aca="false">SUM(T31:T33)</f>
        <v>28051740.511</v>
      </c>
      <c r="U29" s="357" t="n">
        <f aca="false">SUM(U31:U33)</f>
        <v>14859263.257</v>
      </c>
      <c r="V29" s="357" t="n">
        <f aca="false">SUM(V31:V33)</f>
        <v>3640895.647</v>
      </c>
      <c r="W29" s="357" t="n">
        <f aca="false">SUM(W31:W33)</f>
        <v>3676718.307</v>
      </c>
      <c r="X29" s="357" t="n">
        <f aca="false">SUM(X31:X33)</f>
        <v>3697698.799</v>
      </c>
      <c r="Y29" s="357" t="n">
        <f aca="false">SUM(Y31:Y33)</f>
        <v>3669014.546</v>
      </c>
      <c r="Z29" s="357" t="n">
        <f aca="false">SUM(Z31:Z33)</f>
        <v>3677953.438</v>
      </c>
      <c r="AA29" s="357" t="n">
        <f aca="false">SUM(AA31:AA33)</f>
        <v>3697072.567</v>
      </c>
      <c r="AB29" s="357" t="n">
        <f aca="false">SUM(AB31:AB33)</f>
        <v>3715325.976</v>
      </c>
      <c r="AC29" s="357" t="n">
        <f aca="false">SUM(AC31:AC33)</f>
        <v>3733242.071</v>
      </c>
      <c r="AD29" s="357" t="n">
        <f aca="false">SUM(AD31:AD33)</f>
        <v>3751206.688</v>
      </c>
      <c r="AE29" s="357" t="n">
        <f aca="false">SUM(AE31:AE33)</f>
        <v>3769215.737</v>
      </c>
      <c r="AF29" s="357" t="n">
        <f aca="false">SUM(AF31:AF33)</f>
        <v>3787256.296</v>
      </c>
      <c r="AG29" s="357" t="n">
        <f aca="false">SUM(AG31:AG33)</f>
        <v>3805328.108</v>
      </c>
      <c r="AH29" s="357" t="n">
        <f aca="false">SUM(AH31:AH33)</f>
        <v>3823431.649</v>
      </c>
      <c r="AI29" s="357" t="n">
        <f aca="false">SUM(AI31:AI33)</f>
        <v>3855005.817</v>
      </c>
      <c r="AJ29" s="357" t="n">
        <f aca="false">SUM(AJ31:AJ33)</f>
        <v>4049469.07</v>
      </c>
      <c r="AK29" s="357" t="n">
        <f aca="false">SUM(AK31:AK33)</f>
        <v>4160603.887</v>
      </c>
      <c r="AL29" s="357" t="n">
        <f aca="false">SUM(AL31:AL33)</f>
        <v>4158270.679</v>
      </c>
      <c r="AM29" s="357" t="n">
        <f aca="false">SUM(AM31:AM33)</f>
        <v>4154711.9</v>
      </c>
      <c r="AN29" s="357" t="n">
        <f aca="false">SUM(AN31:AN33)</f>
        <v>4155087.92</v>
      </c>
      <c r="AO29" s="357" t="n">
        <f aca="false">SUM(AO31:AO33)</f>
        <v>4155650.77</v>
      </c>
      <c r="AP29" s="357" t="n">
        <f aca="false">SUM(AP31:AP33)</f>
        <v>4156082.447</v>
      </c>
      <c r="AQ29" s="357" t="n">
        <f aca="false">SUM(AQ31:AQ33)</f>
        <v>4310065.028</v>
      </c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  <c r="BK29" s="356"/>
    </row>
    <row r="30" customFormat="false" ht="15.75" hidden="false" customHeight="true" outlineLevel="0" collapsed="false">
      <c r="A30" s="352"/>
      <c r="B30" s="352"/>
      <c r="C30" s="352"/>
      <c r="D30" s="352"/>
      <c r="E30" s="352"/>
      <c r="F30" s="354"/>
      <c r="G30" s="352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  <c r="BB30" s="354"/>
      <c r="BC30" s="354"/>
      <c r="BD30" s="354"/>
      <c r="BE30" s="354"/>
      <c r="BF30" s="354"/>
      <c r="BG30" s="354"/>
      <c r="BH30" s="354"/>
      <c r="BI30" s="354"/>
      <c r="BJ30" s="354"/>
      <c r="BK30" s="354"/>
    </row>
    <row r="31" customFormat="false" ht="15.75" hidden="false" customHeight="true" outlineLevel="0" collapsed="false">
      <c r="A31" s="352"/>
      <c r="B31" s="352"/>
      <c r="C31" s="358" t="s">
        <v>334</v>
      </c>
      <c r="D31" s="358"/>
      <c r="E31" s="358"/>
      <c r="F31" s="354"/>
      <c r="G31" s="352"/>
      <c r="H31" s="354" t="n">
        <f aca="false">IF(H27&gt;'Painel  de Controle'!$E$26,0,-'Premissas Financeiras'!$T$40/365*('DRE '!H16 + 'DRE '!H21))</f>
        <v>276758.9688</v>
      </c>
      <c r="I31" s="354" t="n">
        <f aca="false">IF(I27&gt;'Painel  de Controle'!$E$26,0,-'Premissas Financeiras'!$T$40/365*('DRE '!I16 + 'DRE '!I21))</f>
        <v>473367.985</v>
      </c>
      <c r="J31" s="354" t="n">
        <f aca="false">IF(J27&gt;'Painel  de Controle'!$E$26,0,-'Premissas Financeiras'!$T$40/365*('DRE '!J16 + 'DRE '!J21))</f>
        <v>741408.7323</v>
      </c>
      <c r="K31" s="354" t="n">
        <f aca="false">IF(K27&gt;'Painel  de Controle'!$E$26,0,-'Premissas Financeiras'!$T$40/365*('DRE '!K16 + 'DRE '!K21))</f>
        <v>687628.7988</v>
      </c>
      <c r="L31" s="354" t="n">
        <f aca="false">IF(L27&gt;'Painel  de Controle'!$E$26,0,-'Premissas Financeiras'!$T$40/365*('DRE '!L16 + 'DRE '!L21))</f>
        <v>1895955.424</v>
      </c>
      <c r="M31" s="354" t="n">
        <f aca="false">IF(M27&gt;'Painel  de Controle'!$E$26,0,-'Premissas Financeiras'!$T$40/365*('DRE '!M16 + 'DRE '!M21))</f>
        <v>1928450.427</v>
      </c>
      <c r="N31" s="354" t="n">
        <f aca="false">IF(N27&gt;'Painel  de Controle'!$E$26,0,-'Premissas Financeiras'!$T$40/365*('DRE '!N16 + 'DRE '!N21))</f>
        <v>1928450.427</v>
      </c>
      <c r="O31" s="354" t="n">
        <f aca="false">IF(O27&gt;'Painel  de Controle'!$E$26,0,-'Premissas Financeiras'!$T$40/365*('DRE '!O16 + 'DRE '!O21))</f>
        <v>1928450.427</v>
      </c>
      <c r="P31" s="354" t="n">
        <f aca="false">IF(P27&gt;'Painel  de Controle'!$E$26,0,-'Premissas Financeiras'!$T$40/365*('DRE '!P16 + 'DRE '!P21))</f>
        <v>1928450.427</v>
      </c>
      <c r="Q31" s="354" t="n">
        <f aca="false">IF(Q27&gt;'Painel  de Controle'!$E$26,0,-'Premissas Financeiras'!$T$40/365*('DRE '!Q16 + 'DRE '!Q21))</f>
        <v>1928450.427</v>
      </c>
      <c r="R31" s="354" t="n">
        <f aca="false">IF(R27&gt;'Painel  de Controle'!$E$26,0,-'Premissas Financeiras'!$T$40/365*('DRE '!R16 + 'DRE '!R21))</f>
        <v>1928450.427</v>
      </c>
      <c r="S31" s="354" t="n">
        <f aca="false">IF(S27&gt;'Painel  de Controle'!$E$26,0,-'Premissas Financeiras'!$T$40/365*('DRE '!S16 + 'DRE '!S21))</f>
        <v>1928450.427</v>
      </c>
      <c r="T31" s="354" t="n">
        <f aca="false">IF(T27&gt;'Painel  de Controle'!$E$26,0,-'Premissas Financeiras'!$T$40/365*('DRE '!T16 + 'DRE '!T21))</f>
        <v>1928450.427</v>
      </c>
      <c r="U31" s="354" t="n">
        <f aca="false">IF(U27&gt;'Painel  de Controle'!$E$26,0,-'Premissas Financeiras'!$T$40/365*('DRE '!U16 + 'DRE '!U21))</f>
        <v>1928450.427</v>
      </c>
      <c r="V31" s="354" t="n">
        <f aca="false">IF(V27&gt;'Painel  de Controle'!$E$26,0,-'Premissas Financeiras'!$T$40/365*('DRE '!V16 + 'DRE '!V21))</f>
        <v>1928450.427</v>
      </c>
      <c r="W31" s="354" t="n">
        <f aca="false">IF(W27&gt;'Painel  de Controle'!$E$26,0,-'Premissas Financeiras'!$T$40/365*('DRE '!W16 + 'DRE '!W21))</f>
        <v>1928450.427</v>
      </c>
      <c r="X31" s="354" t="n">
        <f aca="false">IF(X27&gt;'Painel  de Controle'!$E$26,0,-'Premissas Financeiras'!$T$40/365*('DRE '!X16 + 'DRE '!X21))</f>
        <v>1928450.427</v>
      </c>
      <c r="Y31" s="354" t="n">
        <f aca="false">IF(Y27&gt;'Painel  de Controle'!$E$26,0,-'Premissas Financeiras'!$T$40/365*('DRE '!Y16 + 'DRE '!Y21))</f>
        <v>1928450.427</v>
      </c>
      <c r="Z31" s="354" t="n">
        <f aca="false">IF(Z27&gt;'Painel  de Controle'!$E$26,0,-'Premissas Financeiras'!$T$40/365*('DRE '!Z16 + 'DRE '!Z21))</f>
        <v>1928450.427</v>
      </c>
      <c r="AA31" s="354" t="n">
        <f aca="false">IF(AA27&gt;'Painel  de Controle'!$E$26,0,-'Premissas Financeiras'!$T$40/365*('DRE '!AA16 + 'DRE '!AA21))</f>
        <v>1928450.427</v>
      </c>
      <c r="AB31" s="354" t="n">
        <f aca="false">IF(AB27&gt;'Painel  de Controle'!$E$26,0,-'Premissas Financeiras'!$T$40/365*('DRE '!AB16 + 'DRE '!AB21))</f>
        <v>1928450.427</v>
      </c>
      <c r="AC31" s="354" t="n">
        <f aca="false">IF(AC27&gt;'Painel  de Controle'!$E$26,0,-'Premissas Financeiras'!$T$40/365*('DRE '!AC16 + 'DRE '!AC21))</f>
        <v>1928450.427</v>
      </c>
      <c r="AD31" s="354" t="n">
        <f aca="false">IF(AD27&gt;'Painel  de Controle'!$E$26,0,-'Premissas Financeiras'!$T$40/365*('DRE '!AD16 + 'DRE '!AD21))</f>
        <v>1928450.427</v>
      </c>
      <c r="AE31" s="354" t="n">
        <f aca="false">IF(AE27&gt;'Painel  de Controle'!$E$26,0,-'Premissas Financeiras'!$T$40/365*('DRE '!AE16 + 'DRE '!AE21))</f>
        <v>1928450.427</v>
      </c>
      <c r="AF31" s="354" t="n">
        <f aca="false">IF(AF27&gt;'Painel  de Controle'!$E$26,0,-'Premissas Financeiras'!$T$40/365*('DRE '!AF16 + 'DRE '!AF21))</f>
        <v>1928450.427</v>
      </c>
      <c r="AG31" s="354" t="n">
        <f aca="false">IF(AG27&gt;'Painel  de Controle'!$E$26,0,-'Premissas Financeiras'!$T$40/365*('DRE '!AG16 + 'DRE '!AG21))</f>
        <v>1928450.427</v>
      </c>
      <c r="AH31" s="354" t="n">
        <f aca="false">IF(AH27&gt;'Painel  de Controle'!$E$26,0,-'Premissas Financeiras'!$T$40/365*('DRE '!AH16 + 'DRE '!AH21))</f>
        <v>1928450.427</v>
      </c>
      <c r="AI31" s="354" t="n">
        <f aca="false">IF(AI27&gt;'Painel  de Controle'!$E$26,0,-'Premissas Financeiras'!$T$40/365*('DRE '!AI16 + 'DRE '!AI21))</f>
        <v>1928450.427</v>
      </c>
      <c r="AJ31" s="354" t="n">
        <f aca="false">IF(AJ27&gt;'Painel  de Controle'!$E$26,0,-'Premissas Financeiras'!$T$40/365*('DRE '!AJ16 + 'DRE '!AJ21))</f>
        <v>1928450.427</v>
      </c>
      <c r="AK31" s="354" t="n">
        <f aca="false">IF(AK27&gt;'Painel  de Controle'!$E$26,0,-'Premissas Financeiras'!$T$40/365*('DRE '!AK16 + 'DRE '!AK21))</f>
        <v>1928450.427</v>
      </c>
      <c r="AL31" s="354" t="n">
        <f aca="false">IF(AL27&gt;'Painel  de Controle'!$E$26,0,-'Premissas Financeiras'!$T$40/365*('DRE '!AL16 + 'DRE '!AL21))</f>
        <v>1928450.427</v>
      </c>
      <c r="AM31" s="354" t="n">
        <f aca="false">IF(AM27&gt;'Painel  de Controle'!$E$26,0,-'Premissas Financeiras'!$T$40/365*('DRE '!AM16 + 'DRE '!AM21))</f>
        <v>1928450.427</v>
      </c>
      <c r="AN31" s="354" t="n">
        <f aca="false">IF(AN27&gt;'Painel  de Controle'!$E$26,0,-'Premissas Financeiras'!$T$40/365*('DRE '!AN16 + 'DRE '!AN21))</f>
        <v>1928450.427</v>
      </c>
      <c r="AO31" s="354" t="n">
        <f aca="false">IF(AO27&gt;'Painel  de Controle'!$E$26,0,-'Premissas Financeiras'!$T$40/365*('DRE '!AO16 + 'DRE '!AO21))</f>
        <v>1928450.427</v>
      </c>
      <c r="AP31" s="354" t="n">
        <f aca="false">IF(AP27&gt;'Painel  de Controle'!$E$26,0,-'Premissas Financeiras'!$T$40/365*('DRE '!AP16 + 'DRE '!AP21))</f>
        <v>1928450.427</v>
      </c>
      <c r="AQ31" s="354" t="n">
        <f aca="false">IF(AQ27&gt;'Painel  de Controle'!$E$26,0,-'Premissas Financeiras'!$T$40/365*('DRE '!AQ16 + 'DRE '!AQ21))</f>
        <v>1928450.427</v>
      </c>
      <c r="AR31" s="354"/>
      <c r="AS31" s="354"/>
      <c r="AT31" s="354"/>
      <c r="AU31" s="354"/>
      <c r="AV31" s="354"/>
      <c r="AW31" s="354"/>
      <c r="AX31" s="354"/>
      <c r="AY31" s="354"/>
      <c r="AZ31" s="354"/>
      <c r="BA31" s="354"/>
      <c r="BB31" s="354"/>
      <c r="BC31" s="354"/>
      <c r="BD31" s="354"/>
      <c r="BE31" s="354"/>
      <c r="BF31" s="354"/>
      <c r="BG31" s="354"/>
      <c r="BH31" s="354"/>
      <c r="BI31" s="354"/>
      <c r="BJ31" s="354"/>
      <c r="BK31" s="354"/>
    </row>
    <row r="32" customFormat="false" ht="15.75" hidden="false" customHeight="true" outlineLevel="0" collapsed="false">
      <c r="A32" s="352"/>
      <c r="B32" s="352"/>
      <c r="C32" s="358" t="s">
        <v>254</v>
      </c>
      <c r="D32" s="358"/>
      <c r="E32" s="358"/>
      <c r="F32" s="354"/>
      <c r="G32" s="352"/>
      <c r="H32" s="354" t="n">
        <f aca="false">IF(H27&gt;'Painel  de Controle'!$E$26,0,'Premissas Financeiras'!$T$41/365*-('DRE '!H10+'DRE '!H38+'DRE '!H39))</f>
        <v>0</v>
      </c>
      <c r="I32" s="354" t="n">
        <f aca="false">IF(I27&gt;'Painel  de Controle'!$E$26,0,'Premissas Financeiras'!$T$41/365*-('DRE '!I10+'DRE '!I38+'DRE '!I39))</f>
        <v>350937.4054</v>
      </c>
      <c r="J32" s="354" t="n">
        <f aca="false">IF(J27&gt;'Painel  de Controle'!$E$26,0,'Premissas Financeiras'!$T$41/365*-('DRE '!J10+'DRE '!J38+'DRE '!J39))</f>
        <v>0</v>
      </c>
      <c r="K32" s="354" t="n">
        <f aca="false">IF(K27&gt;'Painel  de Controle'!$E$26,0,'Premissas Financeiras'!$T$41/365*-('DRE '!K10+'DRE '!K38+'DRE '!K39))</f>
        <v>0</v>
      </c>
      <c r="L32" s="354" t="n">
        <f aca="false">IF(L27&gt;'Painel  de Controle'!$E$26,0,'Premissas Financeiras'!$T$41/365*-('DRE '!L10+'DRE '!L38+'DRE '!L39))</f>
        <v>1115181.742</v>
      </c>
      <c r="M32" s="354" t="n">
        <f aca="false">IF(M27&gt;'Painel  de Controle'!$E$26,0,'Premissas Financeiras'!$T$41/365*-('DRE '!M10+'DRE '!M38+'DRE '!M39))</f>
        <v>1128752.979</v>
      </c>
      <c r="N32" s="354" t="n">
        <f aca="false">IF(N27&gt;'Painel  de Controle'!$E$26,0,'Premissas Financeiras'!$T$41/365*-('DRE '!N10+'DRE '!N38+'DRE '!N39))</f>
        <v>1181222.601</v>
      </c>
      <c r="O32" s="354" t="n">
        <f aca="false">IF(O27&gt;'Painel  de Controle'!$E$26,0,'Premissas Financeiras'!$T$41/365*-('DRE '!O10+'DRE '!O38+'DRE '!O39))</f>
        <v>1218146.44</v>
      </c>
      <c r="P32" s="354" t="n">
        <f aca="false">IF(P27&gt;'Painel  de Controle'!$E$26,0,'Premissas Financeiras'!$T$41/365*-('DRE '!P10+'DRE '!P38+'DRE '!P39))</f>
        <v>1243366.162</v>
      </c>
      <c r="Q32" s="354" t="n">
        <f aca="false">IF(Q27&gt;'Painel  de Controle'!$E$26,0,'Premissas Financeiras'!$T$41/365*-('DRE '!Q10+'DRE '!Q38+'DRE '!Q39))</f>
        <v>1308985.79</v>
      </c>
      <c r="R32" s="354" t="n">
        <f aca="false">IF(R27&gt;'Painel  de Controle'!$E$26,0,'Premissas Financeiras'!$T$41/365*-('DRE '!R10+'DRE '!R38+'DRE '!R39))</f>
        <v>1546018.304</v>
      </c>
      <c r="S32" s="354" t="n">
        <f aca="false">IF(S27&gt;'Painel  de Controle'!$E$26,0,'Premissas Financeiras'!$T$41/365*-('DRE '!S10+'DRE '!S38+'DRE '!S39))</f>
        <v>1580251.39</v>
      </c>
      <c r="T32" s="354" t="n">
        <f aca="false">IF(T27&gt;'Painel  de Controle'!$E$26,0,'Premissas Financeiras'!$T$41/365*-('DRE '!T10+'DRE '!T38+'DRE '!T39))</f>
        <v>1620556.244</v>
      </c>
      <c r="U32" s="354" t="n">
        <f aca="false">IF(U27&gt;'Painel  de Controle'!$E$26,0,'Premissas Financeiras'!$T$41/365*-('DRE '!U10+'DRE '!U38+'DRE '!U39))</f>
        <v>1663318.13</v>
      </c>
      <c r="V32" s="354" t="n">
        <f aca="false">IF(V27&gt;'Painel  de Controle'!$E$26,0,'Premissas Financeiras'!$T$41/365*-('DRE '!V10+'DRE '!V38+'DRE '!V39))</f>
        <v>1712445.22</v>
      </c>
      <c r="W32" s="354" t="n">
        <f aca="false">IF(W27&gt;'Painel  de Controle'!$E$26,0,'Premissas Financeiras'!$T$41/365*-('DRE '!W10+'DRE '!W38+'DRE '!W39))</f>
        <v>1748267.88</v>
      </c>
      <c r="X32" s="354" t="n">
        <f aca="false">IF(X27&gt;'Painel  de Controle'!$E$26,0,'Premissas Financeiras'!$T$41/365*-('DRE '!X10+'DRE '!X38+'DRE '!X39))</f>
        <v>1769248.372</v>
      </c>
      <c r="Y32" s="354" t="n">
        <f aca="false">IF(Y27&gt;'Painel  de Controle'!$E$26,0,'Premissas Financeiras'!$T$41/365*-('DRE '!Y10+'DRE '!Y38+'DRE '!Y39))</f>
        <v>1740564.119</v>
      </c>
      <c r="Z32" s="354" t="n">
        <f aca="false">IF(Z27&gt;'Painel  de Controle'!$E$26,0,'Premissas Financeiras'!$T$41/365*-('DRE '!Z10+'DRE '!Z38+'DRE '!Z39))</f>
        <v>1749503.011</v>
      </c>
      <c r="AA32" s="354" t="n">
        <f aca="false">IF(AA27&gt;'Painel  de Controle'!$E$26,0,'Premissas Financeiras'!$T$41/365*-('DRE '!AA10+'DRE '!AA38+'DRE '!AA39))</f>
        <v>1768622.14</v>
      </c>
      <c r="AB32" s="354" t="n">
        <f aca="false">IF(AB27&gt;'Painel  de Controle'!$E$26,0,'Premissas Financeiras'!$T$41/365*-('DRE '!AB10+'DRE '!AB38+'DRE '!AB39))</f>
        <v>1786875.549</v>
      </c>
      <c r="AC32" s="354" t="n">
        <f aca="false">IF(AC27&gt;'Painel  de Controle'!$E$26,0,'Premissas Financeiras'!$T$41/365*-('DRE '!AC10+'DRE '!AC38+'DRE '!AC39))</f>
        <v>1804791.644</v>
      </c>
      <c r="AD32" s="354" t="n">
        <f aca="false">IF(AD27&gt;'Painel  de Controle'!$E$26,0,'Premissas Financeiras'!$T$41/365*-('DRE '!AD10+'DRE '!AD38+'DRE '!AD39))</f>
        <v>1822756.261</v>
      </c>
      <c r="AE32" s="354" t="n">
        <f aca="false">IF(AE27&gt;'Painel  de Controle'!$E$26,0,'Premissas Financeiras'!$T$41/365*-('DRE '!AE10+'DRE '!AE38+'DRE '!AE39))</f>
        <v>1840765.31</v>
      </c>
      <c r="AF32" s="354" t="n">
        <f aca="false">IF(AF27&gt;'Painel  de Controle'!$E$26,0,'Premissas Financeiras'!$T$41/365*-('DRE '!AF10+'DRE '!AF38+'DRE '!AF39))</f>
        <v>1858805.869</v>
      </c>
      <c r="AG32" s="354" t="n">
        <f aca="false">IF(AG27&gt;'Painel  de Controle'!$E$26,0,'Premissas Financeiras'!$T$41/365*-('DRE '!AG10+'DRE '!AG38+'DRE '!AG39))</f>
        <v>1876877.681</v>
      </c>
      <c r="AH32" s="354" t="n">
        <f aca="false">IF(AH27&gt;'Painel  de Controle'!$E$26,0,'Premissas Financeiras'!$T$41/365*-('DRE '!AH10+'DRE '!AH38+'DRE '!AH39))</f>
        <v>1894981.222</v>
      </c>
      <c r="AI32" s="354" t="n">
        <f aca="false">IF(AI27&gt;'Painel  de Controle'!$E$26,0,'Premissas Financeiras'!$T$41/365*-('DRE '!AI10+'DRE '!AI38+'DRE '!AI39))</f>
        <v>1926555.39</v>
      </c>
      <c r="AJ32" s="354" t="n">
        <f aca="false">IF(AJ27&gt;'Painel  de Controle'!$E$26,0,'Premissas Financeiras'!$T$41/365*-('DRE '!AJ10+'DRE '!AJ38+'DRE '!AJ39))</f>
        <v>2121018.643</v>
      </c>
      <c r="AK32" s="354" t="n">
        <f aca="false">IF(AK27&gt;'Painel  de Controle'!$E$26,0,'Premissas Financeiras'!$T$41/365*-('DRE '!AK10+'DRE '!AK38+'DRE '!AK39))</f>
        <v>2232153.46</v>
      </c>
      <c r="AL32" s="354" t="n">
        <f aca="false">IF(AL27&gt;'Painel  de Controle'!$E$26,0,'Premissas Financeiras'!$T$41/365*-('DRE '!AL10+'DRE '!AL38+'DRE '!AL39))</f>
        <v>2229820.252</v>
      </c>
      <c r="AM32" s="354" t="n">
        <f aca="false">IF(AM27&gt;'Painel  de Controle'!$E$26,0,'Premissas Financeiras'!$T$41/365*-('DRE '!AM10+'DRE '!AM38+'DRE '!AM39))</f>
        <v>2226261.473</v>
      </c>
      <c r="AN32" s="354" t="n">
        <f aca="false">IF(AN27&gt;'Painel  de Controle'!$E$26,0,'Premissas Financeiras'!$T$41/365*-('DRE '!AN10+'DRE '!AN38+'DRE '!AN39))</f>
        <v>2226637.493</v>
      </c>
      <c r="AO32" s="354" t="n">
        <f aca="false">IF(AO27&gt;'Painel  de Controle'!$E$26,0,'Premissas Financeiras'!$T$41/365*-('DRE '!AO10+'DRE '!AO38+'DRE '!AO39))</f>
        <v>2227200.343</v>
      </c>
      <c r="AP32" s="354" t="n">
        <f aca="false">IF(AP27&gt;'Painel  de Controle'!$E$26,0,'Premissas Financeiras'!$T$41/365*-('DRE '!AP10+'DRE '!AP38+'DRE '!AP39))</f>
        <v>2227632.02</v>
      </c>
      <c r="AQ32" s="354" t="n">
        <f aca="false">IF(AQ27&gt;'Painel  de Controle'!$E$26,0,'Premissas Financeiras'!$T$41/365*-('DRE '!AQ10+'DRE '!AQ38+'DRE '!AQ39))</f>
        <v>2381614.601</v>
      </c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</row>
    <row r="33" customFormat="false" ht="15.75" hidden="false" customHeight="true" outlineLevel="0" collapsed="false">
      <c r="A33" s="352"/>
      <c r="B33" s="352"/>
      <c r="C33" s="358" t="s">
        <v>335</v>
      </c>
      <c r="D33" s="358"/>
      <c r="E33" s="358"/>
      <c r="F33" s="354" t="n">
        <f aca="false">SUM(H33:AQ33)</f>
        <v>281631628.3</v>
      </c>
      <c r="G33" s="352"/>
      <c r="H33" s="354" t="n">
        <f aca="false">IF(H27&gt;'Painel  de Controle'!$E$26,0,Financiamento!H13)</f>
        <v>0</v>
      </c>
      <c r="I33" s="354" t="n">
        <f aca="false">IF(I27&gt;'Painel  de Controle'!$E$26,0,Financiamento!I13)</f>
        <v>0</v>
      </c>
      <c r="J33" s="354" t="n">
        <f aca="false">IF(J27&gt;'Painel  de Controle'!$E$26,0,Financiamento!J13)</f>
        <v>0</v>
      </c>
      <c r="K33" s="354" t="n">
        <f aca="false">IF(K27&gt;'Painel  de Controle'!$E$26,0,Financiamento!K13)</f>
        <v>0</v>
      </c>
      <c r="L33" s="354" t="n">
        <f aca="false">IF(L27&gt;'Painel  de Controle'!$E$26,0,Financiamento!L13)</f>
        <v>21449292.06</v>
      </c>
      <c r="M33" s="354" t="n">
        <f aca="false">IF(M27&gt;'Painel  de Controle'!$E$26,0,Financiamento!M13)</f>
        <v>37725976.55</v>
      </c>
      <c r="N33" s="354" t="n">
        <f aca="false">IF(N27&gt;'Painel  de Controle'!$E$26,0,Financiamento!N13)</f>
        <v>35836941.88</v>
      </c>
      <c r="O33" s="354" t="n">
        <f aca="false">IF(O27&gt;'Painel  de Controle'!$E$26,0,Financiamento!O13)</f>
        <v>33947907.2</v>
      </c>
      <c r="P33" s="354" t="n">
        <f aca="false">IF(P27&gt;'Painel  de Controle'!$E$26,0,Financiamento!P13)</f>
        <v>32058872.53</v>
      </c>
      <c r="Q33" s="354" t="n">
        <f aca="false">IF(Q27&gt;'Painel  de Controle'!$E$26,0,Financiamento!Q13)</f>
        <v>30169837.86</v>
      </c>
      <c r="R33" s="354" t="n">
        <f aca="false">IF(R27&gt;'Painel  de Controle'!$E$26,0,Financiamento!R13)</f>
        <v>28280803.19</v>
      </c>
      <c r="S33" s="354" t="n">
        <f aca="false">IF(S27&gt;'Painel  de Controle'!$E$26,0,Financiamento!S13)</f>
        <v>26391768.51</v>
      </c>
      <c r="T33" s="354" t="n">
        <f aca="false">IF(T27&gt;'Painel  de Controle'!$E$26,0,Financiamento!T13)</f>
        <v>24502733.84</v>
      </c>
      <c r="U33" s="354" t="n">
        <f aca="false">IF(U27&gt;'Painel  de Controle'!$E$26,0,Financiamento!U13)</f>
        <v>11267494.7</v>
      </c>
      <c r="V33" s="354" t="n">
        <f aca="false">IF(V27&gt;'Painel  de Controle'!$E$26,0,Financiamento!V13)</f>
        <v>-2.882553493E-010</v>
      </c>
      <c r="W33" s="354" t="n">
        <f aca="false">IF(W27&gt;'Painel  de Controle'!$E$26,0,Financiamento!W13)</f>
        <v>-3.144603811E-010</v>
      </c>
      <c r="X33" s="354" t="n">
        <f aca="false">IF(X27&gt;'Painel  de Controle'!$E$26,0,Financiamento!X13)</f>
        <v>-3.144603811E-010</v>
      </c>
      <c r="Y33" s="354" t="n">
        <f aca="false">IF(Y27&gt;'Painel  de Controle'!$E$26,0,Financiamento!Y13)</f>
        <v>-3.144603811E-010</v>
      </c>
      <c r="Z33" s="354" t="n">
        <f aca="false">IF(Z27&gt;'Painel  de Controle'!$E$26,0,Financiamento!Z13)</f>
        <v>-3.144603811E-010</v>
      </c>
      <c r="AA33" s="354" t="n">
        <f aca="false">IF(AA27&gt;'Painel  de Controle'!$E$26,0,Financiamento!AA13)</f>
        <v>-3.144603811E-010</v>
      </c>
      <c r="AB33" s="354" t="n">
        <f aca="false">IF(AB27&gt;'Painel  de Controle'!$E$26,0,Financiamento!AB13)</f>
        <v>-3.144603811E-010</v>
      </c>
      <c r="AC33" s="354" t="n">
        <f aca="false">IF(AC27&gt;'Painel  de Controle'!$E$26,0,Financiamento!AC13)</f>
        <v>-3.144603811E-010</v>
      </c>
      <c r="AD33" s="354" t="n">
        <f aca="false">IF(AD27&gt;'Painel  de Controle'!$E$26,0,Financiamento!AD13)</f>
        <v>-3.144603811E-010</v>
      </c>
      <c r="AE33" s="354" t="n">
        <f aca="false">IF(AE27&gt;'Painel  de Controle'!$E$26,0,Financiamento!AE13)</f>
        <v>-3.144603811E-010</v>
      </c>
      <c r="AF33" s="354" t="n">
        <f aca="false">IF(AF27&gt;'Painel  de Controle'!$E$26,0,Financiamento!AF13)</f>
        <v>-3.144603811E-010</v>
      </c>
      <c r="AG33" s="354" t="n">
        <f aca="false">IF(AG27&gt;'Painel  de Controle'!$E$26,0,Financiamento!AG13)</f>
        <v>-3.144603811E-010</v>
      </c>
      <c r="AH33" s="354" t="n">
        <f aca="false">IF(AH27&gt;'Painel  de Controle'!$E$26,0,Financiamento!AH13)</f>
        <v>-3.144603811E-010</v>
      </c>
      <c r="AI33" s="354" t="n">
        <f aca="false">IF(AI27&gt;'Painel  de Controle'!$E$26,0,Financiamento!AI13)</f>
        <v>-3.144603811E-010</v>
      </c>
      <c r="AJ33" s="354" t="n">
        <f aca="false">IF(AJ27&gt;'Painel  de Controle'!$E$26,0,Financiamento!AJ13)</f>
        <v>-3.144603811E-010</v>
      </c>
      <c r="AK33" s="354" t="n">
        <f aca="false">IF(AK27&gt;'Painel  de Controle'!$E$26,0,Financiamento!AK13)</f>
        <v>-3.144603811E-010</v>
      </c>
      <c r="AL33" s="354" t="n">
        <f aca="false">IF(AL27&gt;'Painel  de Controle'!$E$26,0,Financiamento!AL13)</f>
        <v>0</v>
      </c>
      <c r="AM33" s="354" t="n">
        <f aca="false">IF(AM27&gt;'Painel  de Controle'!$E$26,0,Financiamento!AM13)</f>
        <v>0</v>
      </c>
      <c r="AN33" s="354" t="n">
        <f aca="false">IF(AN27&gt;'Painel  de Controle'!$E$26,0,Financiamento!AN13)</f>
        <v>0</v>
      </c>
      <c r="AO33" s="354" t="n">
        <f aca="false">IF(AO27&gt;'Painel  de Controle'!$E$26,0,Financiamento!AO13)</f>
        <v>0</v>
      </c>
      <c r="AP33" s="354" t="n">
        <f aca="false">IF(AP27&gt;'Painel  de Controle'!$E$26,0,Financiamento!AP13)</f>
        <v>0</v>
      </c>
      <c r="AQ33" s="354" t="n">
        <f aca="false">IF(AQ27&gt;'Painel  de Controle'!$E$26,0,Financiamento!AQ13)</f>
        <v>0</v>
      </c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</row>
    <row r="34" customFormat="false" ht="15.75" hidden="false" customHeight="true" outlineLevel="0" collapsed="false">
      <c r="A34" s="352"/>
      <c r="B34" s="352"/>
      <c r="C34" s="358"/>
      <c r="D34" s="358"/>
      <c r="E34" s="358"/>
      <c r="F34" s="354"/>
      <c r="G34" s="352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AX34" s="354"/>
      <c r="AY34" s="354"/>
      <c r="AZ34" s="354"/>
      <c r="BA34" s="354"/>
      <c r="BB34" s="354"/>
      <c r="BC34" s="354"/>
      <c r="BD34" s="354"/>
      <c r="BE34" s="354"/>
      <c r="BF34" s="354"/>
      <c r="BG34" s="354"/>
      <c r="BH34" s="354"/>
      <c r="BI34" s="354"/>
      <c r="BJ34" s="354"/>
      <c r="BK34" s="354"/>
    </row>
    <row r="35" customFormat="false" ht="15.75" hidden="false" customHeight="true" outlineLevel="0" collapsed="false">
      <c r="A35" s="352"/>
      <c r="B35" s="352"/>
      <c r="C35" s="355" t="s">
        <v>336</v>
      </c>
      <c r="D35" s="355"/>
      <c r="E35" s="355"/>
      <c r="F35" s="356" t="s">
        <v>337</v>
      </c>
      <c r="G35" s="352"/>
      <c r="H35" s="357" t="n">
        <f aca="false">SUM(H37)</f>
        <v>0</v>
      </c>
      <c r="I35" s="357" t="n">
        <f aca="false">SUM(I37)</f>
        <v>0</v>
      </c>
      <c r="J35" s="357" t="n">
        <f aca="false">SUM(J37)</f>
        <v>114377401.3</v>
      </c>
      <c r="K35" s="357" t="n">
        <f aca="false">SUM(K37)</f>
        <v>180586061.2</v>
      </c>
      <c r="L35" s="357" t="n">
        <f aca="false">SUM(L37)</f>
        <v>174870076.4</v>
      </c>
      <c r="M35" s="357" t="n">
        <f aca="false">SUM(M37)</f>
        <v>153821433.3</v>
      </c>
      <c r="N35" s="357" t="n">
        <f aca="false">SUM(N37)</f>
        <v>133175478.5</v>
      </c>
      <c r="O35" s="357" t="n">
        <f aca="false">SUM(O37)</f>
        <v>112529523.8</v>
      </c>
      <c r="P35" s="357" t="n">
        <f aca="false">SUM(P37)</f>
        <v>91883569.11</v>
      </c>
      <c r="Q35" s="357" t="n">
        <f aca="false">SUM(Q37)</f>
        <v>71237614.4</v>
      </c>
      <c r="R35" s="357" t="n">
        <f aca="false">SUM(R37)</f>
        <v>50591659.68</v>
      </c>
      <c r="S35" s="357" t="n">
        <f aca="false">SUM(S37)</f>
        <v>29945704.96</v>
      </c>
      <c r="T35" s="357" t="n">
        <f aca="false">SUM(T37)</f>
        <v>9299750.244</v>
      </c>
      <c r="U35" s="357" t="n">
        <f aca="false">SUM(U37)</f>
        <v>0</v>
      </c>
      <c r="V35" s="357" t="n">
        <f aca="false">SUM(V37)</f>
        <v>-3.437034949E-009</v>
      </c>
      <c r="W35" s="357" t="n">
        <f aca="false">SUM(W37)</f>
        <v>-3.436853162E-009</v>
      </c>
      <c r="X35" s="357" t="n">
        <f aca="false">SUM(X37)</f>
        <v>-3.436853162E-009</v>
      </c>
      <c r="Y35" s="357" t="n">
        <f aca="false">SUM(Y37)</f>
        <v>-3.436853162E-009</v>
      </c>
      <c r="Z35" s="357" t="n">
        <f aca="false">SUM(Z37)</f>
        <v>-3.436853162E-009</v>
      </c>
      <c r="AA35" s="357" t="n">
        <f aca="false">SUM(AA37)</f>
        <v>-3.436853162E-009</v>
      </c>
      <c r="AB35" s="357" t="n">
        <f aca="false">SUM(AB37)</f>
        <v>-3.436853162E-009</v>
      </c>
      <c r="AC35" s="357" t="n">
        <f aca="false">SUM(AC37)</f>
        <v>-3.436853162E-009</v>
      </c>
      <c r="AD35" s="357" t="n">
        <f aca="false">SUM(AD37)</f>
        <v>-3.436853162E-009</v>
      </c>
      <c r="AE35" s="357" t="n">
        <f aca="false">SUM(AE37)</f>
        <v>-3.436853162E-009</v>
      </c>
      <c r="AF35" s="357" t="n">
        <f aca="false">SUM(AF37)</f>
        <v>-3.436853162E-009</v>
      </c>
      <c r="AG35" s="357" t="n">
        <f aca="false">SUM(AG37)</f>
        <v>-3.436853162E-009</v>
      </c>
      <c r="AH35" s="357" t="n">
        <f aca="false">SUM(AH37)</f>
        <v>-3.436853162E-009</v>
      </c>
      <c r="AI35" s="357" t="n">
        <f aca="false">SUM(AI37)</f>
        <v>-3.436853162E-009</v>
      </c>
      <c r="AJ35" s="357" t="n">
        <f aca="false">SUM(AJ37)</f>
        <v>-3.436853162E-009</v>
      </c>
      <c r="AK35" s="357" t="n">
        <f aca="false">SUM(AK37)</f>
        <v>-3.436853162E-009</v>
      </c>
      <c r="AL35" s="357" t="n">
        <f aca="false">SUM(AL37)</f>
        <v>-3.751313543E-009</v>
      </c>
      <c r="AM35" s="357" t="n">
        <f aca="false">SUM(AM37)</f>
        <v>-3.751313543E-009</v>
      </c>
      <c r="AN35" s="357" t="n">
        <f aca="false">SUM(AN37)</f>
        <v>-3.751313543E-009</v>
      </c>
      <c r="AO35" s="357" t="n">
        <f aca="false">SUM(AO37)</f>
        <v>-3.751313543E-009</v>
      </c>
      <c r="AP35" s="357" t="n">
        <f aca="false">SUM(AP37)</f>
        <v>-3.751313543E-009</v>
      </c>
      <c r="AQ35" s="357" t="n">
        <f aca="false">SUM(AQ37)</f>
        <v>-3.751313543E-009</v>
      </c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</row>
    <row r="36" customFormat="false" ht="15.75" hidden="false" customHeight="true" outlineLevel="0" collapsed="false">
      <c r="A36" s="352"/>
      <c r="B36" s="352"/>
      <c r="C36" s="352"/>
      <c r="D36" s="352"/>
      <c r="E36" s="352"/>
      <c r="F36" s="354"/>
      <c r="G36" s="352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</row>
    <row r="37" customFormat="false" ht="15.75" hidden="false" customHeight="true" outlineLevel="0" collapsed="false">
      <c r="A37" s="352"/>
      <c r="B37" s="352"/>
      <c r="C37" s="358" t="s">
        <v>338</v>
      </c>
      <c r="D37" s="358"/>
      <c r="E37" s="358"/>
      <c r="F37" s="354" t="n">
        <f aca="false">SUM(H37:AQ37)</f>
        <v>1122318273</v>
      </c>
      <c r="G37" s="352"/>
      <c r="H37" s="354" t="n">
        <f aca="false">IF(H27&gt;'Painel  de Controle'!$E$26,0,Financiamento!H14)</f>
        <v>0</v>
      </c>
      <c r="I37" s="354" t="n">
        <f aca="false">IF(I27&gt;'Painel  de Controle'!$E$26,0,Financiamento!I14)</f>
        <v>0</v>
      </c>
      <c r="J37" s="354" t="n">
        <f aca="false">IF(J27&gt;'Painel  de Controle'!$E$26,0,Financiamento!J14)</f>
        <v>114377401.3</v>
      </c>
      <c r="K37" s="354" t="n">
        <f aca="false">IF(K27&gt;'Painel  de Controle'!$E$26,0,Financiamento!K14)</f>
        <v>180586061.2</v>
      </c>
      <c r="L37" s="354" t="n">
        <f aca="false">IF(L27&gt;'Painel  de Controle'!$E$26,0,Financiamento!L14)</f>
        <v>174870076.4</v>
      </c>
      <c r="M37" s="354" t="n">
        <f aca="false">IF(M27&gt;'Painel  de Controle'!$E$26,0,Financiamento!M14)</f>
        <v>153821433.3</v>
      </c>
      <c r="N37" s="354" t="n">
        <f aca="false">IF(N27&gt;'Painel  de Controle'!$E$26,0,Financiamento!N14)</f>
        <v>133175478.5</v>
      </c>
      <c r="O37" s="354" t="n">
        <f aca="false">IF(O27&gt;'Painel  de Controle'!$E$26,0,Financiamento!O14)</f>
        <v>112529523.8</v>
      </c>
      <c r="P37" s="354" t="n">
        <f aca="false">IF(P27&gt;'Painel  de Controle'!$E$26,0,Financiamento!P14)</f>
        <v>91883569.11</v>
      </c>
      <c r="Q37" s="354" t="n">
        <f aca="false">IF(Q27&gt;'Painel  de Controle'!$E$26,0,Financiamento!Q14)</f>
        <v>71237614.4</v>
      </c>
      <c r="R37" s="354" t="n">
        <f aca="false">IF(R27&gt;'Painel  de Controle'!$E$26,0,Financiamento!R14)</f>
        <v>50591659.68</v>
      </c>
      <c r="S37" s="354" t="n">
        <f aca="false">IF(S27&gt;'Painel  de Controle'!$E$26,0,Financiamento!S14)</f>
        <v>29945704.96</v>
      </c>
      <c r="T37" s="354" t="n">
        <f aca="false">IF(T27&gt;'Painel  de Controle'!$E$26,0,Financiamento!T14)</f>
        <v>9299750.244</v>
      </c>
      <c r="U37" s="354" t="n">
        <f aca="false">IF(U27&gt;'Painel  de Controle'!$E$26,0,Financiamento!U14)</f>
        <v>0</v>
      </c>
      <c r="V37" s="354" t="n">
        <f aca="false">IF(V27&gt;'Painel  de Controle'!$E$26,0,Financiamento!V14)</f>
        <v>-3.437034949E-009</v>
      </c>
      <c r="W37" s="354" t="n">
        <f aca="false">IF(W27&gt;'Painel  de Controle'!$E$26,0,Financiamento!W14)</f>
        <v>-3.436853162E-009</v>
      </c>
      <c r="X37" s="354" t="n">
        <f aca="false">IF(X27&gt;'Painel  de Controle'!$E$26,0,Financiamento!X14)</f>
        <v>-3.436853162E-009</v>
      </c>
      <c r="Y37" s="354" t="n">
        <f aca="false">IF(Y27&gt;'Painel  de Controle'!$E$26,0,Financiamento!Y14)</f>
        <v>-3.436853162E-009</v>
      </c>
      <c r="Z37" s="354" t="n">
        <f aca="false">IF(Z27&gt;'Painel  de Controle'!$E$26,0,Financiamento!Z14)</f>
        <v>-3.436853162E-009</v>
      </c>
      <c r="AA37" s="354" t="n">
        <f aca="false">IF(AA27&gt;'Painel  de Controle'!$E$26,0,Financiamento!AA14)</f>
        <v>-3.436853162E-009</v>
      </c>
      <c r="AB37" s="354" t="n">
        <f aca="false">IF(AB27&gt;'Painel  de Controle'!$E$26,0,Financiamento!AB14)</f>
        <v>-3.436853162E-009</v>
      </c>
      <c r="AC37" s="354" t="n">
        <f aca="false">IF(AC27&gt;'Painel  de Controle'!$E$26,0,Financiamento!AC14)</f>
        <v>-3.436853162E-009</v>
      </c>
      <c r="AD37" s="354" t="n">
        <f aca="false">IF(AD27&gt;'Painel  de Controle'!$E$26,0,Financiamento!AD14)</f>
        <v>-3.436853162E-009</v>
      </c>
      <c r="AE37" s="354" t="n">
        <f aca="false">IF(AE27&gt;'Painel  de Controle'!$E$26,0,Financiamento!AE14)</f>
        <v>-3.436853162E-009</v>
      </c>
      <c r="AF37" s="354" t="n">
        <f aca="false">IF(AF27&gt;'Painel  de Controle'!$E$26,0,Financiamento!AF14)</f>
        <v>-3.436853162E-009</v>
      </c>
      <c r="AG37" s="354" t="n">
        <f aca="false">IF(AG27&gt;'Painel  de Controle'!$E$26,0,Financiamento!AG14)</f>
        <v>-3.436853162E-009</v>
      </c>
      <c r="AH37" s="354" t="n">
        <f aca="false">IF(AH27&gt;'Painel  de Controle'!$E$26,0,Financiamento!AH14)</f>
        <v>-3.436853162E-009</v>
      </c>
      <c r="AI37" s="354" t="n">
        <f aca="false">IF(AI27&gt;'Painel  de Controle'!$E$26,0,Financiamento!AI14)</f>
        <v>-3.436853162E-009</v>
      </c>
      <c r="AJ37" s="354" t="n">
        <f aca="false">IF(AJ27&gt;'Painel  de Controle'!$E$26,0,Financiamento!AJ14)</f>
        <v>-3.436853162E-009</v>
      </c>
      <c r="AK37" s="354" t="n">
        <f aca="false">IF(AK27&gt;'Painel  de Controle'!$E$26,0,Financiamento!AK14)</f>
        <v>-3.436853162E-009</v>
      </c>
      <c r="AL37" s="354" t="n">
        <f aca="false">IF(AL27&gt;'Painel  de Controle'!$E$26,0,Financiamento!AL14)</f>
        <v>-3.751313543E-009</v>
      </c>
      <c r="AM37" s="354" t="n">
        <f aca="false">IF(AM27&gt;'Painel  de Controle'!$E$26,0,Financiamento!AM14)</f>
        <v>-3.751313543E-009</v>
      </c>
      <c r="AN37" s="354" t="n">
        <f aca="false">IF(AN27&gt;'Painel  de Controle'!$E$26,0,Financiamento!AN14)</f>
        <v>-3.751313543E-009</v>
      </c>
      <c r="AO37" s="354" t="n">
        <f aca="false">IF(AO27&gt;'Painel  de Controle'!$E$26,0,Financiamento!AO14)</f>
        <v>-3.751313543E-009</v>
      </c>
      <c r="AP37" s="354" t="n">
        <f aca="false">IF(AP27&gt;'Painel  de Controle'!$E$26,0,Financiamento!AP14)</f>
        <v>-3.751313543E-009</v>
      </c>
      <c r="AQ37" s="354" t="n">
        <f aca="false">IF(AQ27&gt;'Painel  de Controle'!$E$26,0,Financiamento!AQ14)</f>
        <v>-3.751313543E-009</v>
      </c>
      <c r="AR37" s="354"/>
      <c r="AS37" s="354"/>
      <c r="AT37" s="354"/>
      <c r="AU37" s="354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4"/>
    </row>
    <row r="38" customFormat="false" ht="15.75" hidden="false" customHeight="true" outlineLevel="0" collapsed="false">
      <c r="A38" s="352"/>
      <c r="B38" s="352"/>
      <c r="C38" s="358"/>
      <c r="D38" s="358"/>
      <c r="E38" s="358"/>
      <c r="F38" s="354"/>
      <c r="G38" s="352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354"/>
      <c r="BF38" s="354"/>
      <c r="BG38" s="354"/>
      <c r="BH38" s="354"/>
      <c r="BI38" s="354"/>
      <c r="BJ38" s="354"/>
      <c r="BK38" s="354"/>
    </row>
    <row r="39" customFormat="false" ht="15.75" hidden="false" customHeight="true" outlineLevel="0" collapsed="false">
      <c r="A39" s="352"/>
      <c r="B39" s="352"/>
      <c r="C39" s="355" t="s">
        <v>339</v>
      </c>
      <c r="D39" s="355"/>
      <c r="E39" s="355"/>
      <c r="F39" s="356" t="s">
        <v>340</v>
      </c>
      <c r="G39" s="352"/>
      <c r="H39" s="357" t="n">
        <f aca="false">H41+H42+H43</f>
        <v>6489908.737</v>
      </c>
      <c r="I39" s="357" t="n">
        <f aca="false">I41+I42+I43</f>
        <v>22185682.9501</v>
      </c>
      <c r="J39" s="357" t="n">
        <f aca="false">J41+J42+J43</f>
        <v>67352052.9091</v>
      </c>
      <c r="K39" s="357" t="n">
        <f aca="false">K41+K42+K43</f>
        <v>82911518.3991</v>
      </c>
      <c r="L39" s="357" t="n">
        <f aca="false">L41+L42+L43</f>
        <v>98823658.021</v>
      </c>
      <c r="M39" s="357" t="n">
        <f aca="false">M41+M42+M43</f>
        <v>115264448.641</v>
      </c>
      <c r="N39" s="357" t="n">
        <f aca="false">N41+N42+N43</f>
        <v>126929054.073</v>
      </c>
      <c r="O39" s="357" t="n">
        <f aca="false">O41+O42+O43</f>
        <v>127349915.611</v>
      </c>
      <c r="P39" s="357" t="n">
        <f aca="false">P41+P42+P43</f>
        <v>127962062.316</v>
      </c>
      <c r="Q39" s="357" t="n">
        <f aca="false">Q41+Q42+Q43</f>
        <v>128574463.626</v>
      </c>
      <c r="R39" s="357" t="n">
        <f aca="false">R41+R42+R43</f>
        <v>127586412.388</v>
      </c>
      <c r="S39" s="357" t="n">
        <f aca="false">S41+S42+S43</f>
        <v>130889862.307</v>
      </c>
      <c r="T39" s="357" t="n">
        <f aca="false">T41+T42+T43</f>
        <v>135841796.096</v>
      </c>
      <c r="U39" s="357" t="n">
        <f aca="false">U41+U42+U43</f>
        <v>148780510.94</v>
      </c>
      <c r="V39" s="357" t="n">
        <f aca="false">V41+V42+V43</f>
        <v>168147367.8</v>
      </c>
      <c r="W39" s="357" t="n">
        <f aca="false">W41+W42+W43</f>
        <v>171449494.91</v>
      </c>
      <c r="X39" s="357" t="n">
        <f aca="false">X41+X42+X43</f>
        <v>141322436.61</v>
      </c>
      <c r="Y39" s="357" t="n">
        <f aca="false">Y41+Y42+Y43</f>
        <v>136580308.28</v>
      </c>
      <c r="Z39" s="357" t="n">
        <f aca="false">Z41+Z42+Z43</f>
        <v>138655885.13</v>
      </c>
      <c r="AA39" s="357" t="n">
        <f aca="false">AA41+AA42+AA43</f>
        <v>140138309.23</v>
      </c>
      <c r="AB39" s="357" t="n">
        <f aca="false">AB41+AB42+AB43</f>
        <v>141394453.05</v>
      </c>
      <c r="AC39" s="357" t="n">
        <f aca="false">AC41+AC42+AC43</f>
        <v>142683609.27</v>
      </c>
      <c r="AD39" s="357" t="n">
        <f aca="false">AD41+AD42+AD43</f>
        <v>144002636.6</v>
      </c>
      <c r="AE39" s="357" t="n">
        <f aca="false">AE41+AE42+AE43</f>
        <v>145342838.59</v>
      </c>
      <c r="AF39" s="357" t="n">
        <f aca="false">AF41+AF42+AF43</f>
        <v>146704054.65</v>
      </c>
      <c r="AG39" s="357" t="n">
        <f aca="false">AG41+AG42+AG43</f>
        <v>148086605.5</v>
      </c>
      <c r="AH39" s="357" t="n">
        <f aca="false">AH41+AH42+AH43</f>
        <v>149490545.2</v>
      </c>
      <c r="AI39" s="357" t="n">
        <f aca="false">AI41+AI42+AI43</f>
        <v>148426840.1</v>
      </c>
      <c r="AJ39" s="357" t="n">
        <f aca="false">AJ41+AJ42+AJ43</f>
        <v>152273897</v>
      </c>
      <c r="AK39" s="357" t="n">
        <f aca="false">AK41+AK42+AK43</f>
        <v>150305875.4</v>
      </c>
      <c r="AL39" s="357" t="n">
        <f aca="false">AL41+AL42+AL43</f>
        <v>147626027.6</v>
      </c>
      <c r="AM39" s="357" t="n">
        <f aca="false">AM41+AM42+AM43</f>
        <v>147597082.5</v>
      </c>
      <c r="AN39" s="357" t="n">
        <f aca="false">AN41+AN42+AN43</f>
        <v>147690013.2</v>
      </c>
      <c r="AO39" s="357" t="n">
        <f aca="false">AO41+AO42+AO43</f>
        <v>147694425.7</v>
      </c>
      <c r="AP39" s="357" t="n">
        <f aca="false">AP41+AP42+AP43</f>
        <v>147691327.7</v>
      </c>
      <c r="AQ39" s="357" t="n">
        <f aca="false">AQ41+AQ42+AQ43</f>
        <v>151317838.8</v>
      </c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</row>
    <row r="40" customFormat="false" ht="15.75" hidden="false" customHeight="true" outlineLevel="0" collapsed="false">
      <c r="A40" s="352"/>
      <c r="B40" s="352"/>
      <c r="C40" s="352"/>
      <c r="D40" s="352"/>
      <c r="E40" s="352"/>
      <c r="F40" s="354" t="n">
        <f aca="false">SUM(H39:AQ39)</f>
        <v>4701563220</v>
      </c>
      <c r="G40" s="352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63"/>
      <c r="AZ40" s="354"/>
      <c r="BA40" s="354"/>
      <c r="BB40" s="354"/>
      <c r="BC40" s="354"/>
      <c r="BD40" s="354"/>
      <c r="BE40" s="354"/>
      <c r="BF40" s="354"/>
      <c r="BG40" s="354"/>
      <c r="BH40" s="354"/>
      <c r="BI40" s="354"/>
      <c r="BJ40" s="354"/>
      <c r="BK40" s="354"/>
    </row>
    <row r="41" customFormat="false" ht="15.75" hidden="false" customHeight="true" outlineLevel="0" collapsed="false">
      <c r="A41" s="352"/>
      <c r="B41" s="352"/>
      <c r="C41" s="358" t="s">
        <v>341</v>
      </c>
      <c r="D41" s="358"/>
      <c r="E41" s="358"/>
      <c r="F41" s="354"/>
      <c r="G41" s="352"/>
      <c r="H41" s="354" t="n">
        <f aca="false">IF(H5&gt;'Painel  de Controle'!$E$26,0,G41+FCI!H106)</f>
        <v>10000000</v>
      </c>
      <c r="I41" s="354" t="n">
        <f aca="false">IF(I5&gt;'Painel  de Controle'!$E$26,0,H41+FCI!I106)</f>
        <v>18979841.43</v>
      </c>
      <c r="J41" s="354" t="n">
        <f aca="false">IF(J5&gt;'Painel  de Controle'!$E$26,0,I41+FCI!J106)</f>
        <v>78111070.25</v>
      </c>
      <c r="K41" s="354" t="n">
        <f aca="false">IF(K5&gt;'Painel  de Controle'!$E$26,0,J41+FCI!K106)</f>
        <v>122109681.2</v>
      </c>
      <c r="L41" s="354" t="n">
        <f aca="false">IF(L5&gt;'Painel  de Controle'!$E$26,0,K41+FCI!L106)</f>
        <v>122109681.2</v>
      </c>
      <c r="M41" s="354" t="n">
        <f aca="false">IF(M5&gt;'Painel  de Controle'!$E$26,0,L41+FCI!M106)</f>
        <v>122109681.2</v>
      </c>
      <c r="N41" s="354" t="n">
        <f aca="false">IF(N5&gt;'Painel  de Controle'!$E$26,0,M41+FCI!N106)</f>
        <v>122109681.2</v>
      </c>
      <c r="O41" s="354" t="n">
        <f aca="false">IF(O5&gt;'Painel  de Controle'!$E$26,0,N41+FCI!O106)</f>
        <v>122109681.2</v>
      </c>
      <c r="P41" s="354" t="n">
        <f aca="false">IF(P5&gt;'Painel  de Controle'!$E$26,0,O41+FCI!P106)</f>
        <v>122109681.2</v>
      </c>
      <c r="Q41" s="354" t="n">
        <f aca="false">IF(Q5&gt;'Painel  de Controle'!$E$26,0,P41+FCI!Q106)</f>
        <v>122109681.2</v>
      </c>
      <c r="R41" s="354" t="n">
        <f aca="false">IF(R5&gt;'Painel  de Controle'!$E$26,0,Q41+FCI!R106)</f>
        <v>122109681.2</v>
      </c>
      <c r="S41" s="354" t="n">
        <f aca="false">IF(S5&gt;'Painel  de Controle'!$E$26,0,R41+FCI!S106)</f>
        <v>122109681.2</v>
      </c>
      <c r="T41" s="354" t="n">
        <f aca="false">IF(T5&gt;'Painel  de Controle'!$E$26,0,S41+FCI!T106)</f>
        <v>122109681.2</v>
      </c>
      <c r="U41" s="354" t="n">
        <f aca="false">IF(U5&gt;'Painel  de Controle'!$E$26,0,T41+FCI!U106)</f>
        <v>122109681.2</v>
      </c>
      <c r="V41" s="354" t="n">
        <f aca="false">IF(V5&gt;'Painel  de Controle'!$E$26,0,U41+FCI!V106)</f>
        <v>122109681.2</v>
      </c>
      <c r="W41" s="354" t="n">
        <f aca="false">IF(W5&gt;'Painel  de Controle'!$E$26,0,V41+FCI!W106)</f>
        <v>122109681.2</v>
      </c>
      <c r="X41" s="354" t="n">
        <f aca="false">IF(X5&gt;'Painel  de Controle'!$E$26,0,W41+FCI!X106)</f>
        <v>122109681.2</v>
      </c>
      <c r="Y41" s="354" t="n">
        <f aca="false">IF(Y5&gt;'Painel  de Controle'!$E$26,0,X41+FCI!Y106)</f>
        <v>122109681.2</v>
      </c>
      <c r="Z41" s="354" t="n">
        <f aca="false">IF(Z5&gt;'Painel  de Controle'!$E$26,0,Y41+FCI!Z106)</f>
        <v>122109681.2</v>
      </c>
      <c r="AA41" s="354" t="n">
        <f aca="false">IF(AA5&gt;'Painel  de Controle'!$E$26,0,Z41+FCI!AA106)</f>
        <v>122109681.2</v>
      </c>
      <c r="AB41" s="354" t="n">
        <f aca="false">IF(AB5&gt;'Painel  de Controle'!$E$26,0,AA41+FCI!AB106)</f>
        <v>122109681.2</v>
      </c>
      <c r="AC41" s="354" t="n">
        <f aca="false">IF(AC5&gt;'Painel  de Controle'!$E$26,0,AB41+FCI!AC106)</f>
        <v>122109681.2</v>
      </c>
      <c r="AD41" s="354" t="n">
        <f aca="false">IF(AD5&gt;'Painel  de Controle'!$E$26,0,AC41+FCI!AD106)</f>
        <v>122109681.2</v>
      </c>
      <c r="AE41" s="354" t="n">
        <f aca="false">IF(AE5&gt;'Painel  de Controle'!$E$26,0,AD41+FCI!AE106)</f>
        <v>122109681.2</v>
      </c>
      <c r="AF41" s="354" t="n">
        <f aca="false">IF(AF5&gt;'Painel  de Controle'!$E$26,0,AE41+FCI!AF106)</f>
        <v>122109681.2</v>
      </c>
      <c r="AG41" s="354" t="n">
        <f aca="false">IF(AG5&gt;'Painel  de Controle'!$E$26,0,AF41+FCI!AG106)</f>
        <v>122109681.2</v>
      </c>
      <c r="AH41" s="354" t="n">
        <f aca="false">IF(AH5&gt;'Painel  de Controle'!$E$26,0,AG41+FCI!AH106)</f>
        <v>122109681.2</v>
      </c>
      <c r="AI41" s="354" t="n">
        <f aca="false">IF(AI5&gt;'Painel  de Controle'!$E$26,0,AH41+FCI!AI106)</f>
        <v>122109681.2</v>
      </c>
      <c r="AJ41" s="354" t="n">
        <f aca="false">IF(AJ5&gt;'Painel  de Controle'!$E$26,0,AI41+FCI!AJ106)</f>
        <v>122109681.2</v>
      </c>
      <c r="AK41" s="354" t="n">
        <f aca="false">IF(AK5&gt;'Painel  de Controle'!$E$26,0,AJ41+FCI!AK106)</f>
        <v>122109681.2</v>
      </c>
      <c r="AL41" s="354" t="n">
        <f aca="false">IF(AL5&gt;'Painel  de Controle'!$E$26,0,AK41+FCI!AL106)</f>
        <v>122109681.2</v>
      </c>
      <c r="AM41" s="354" t="n">
        <f aca="false">IF(AM5&gt;'Painel  de Controle'!$E$26,0,AL41+FCI!AR106)</f>
        <v>122109681.2</v>
      </c>
      <c r="AN41" s="354" t="n">
        <f aca="false">IF(AN5&gt;'Painel  de Controle'!$E$26,0,AM41+FCI!AS106)</f>
        <v>122109681.2</v>
      </c>
      <c r="AO41" s="354" t="n">
        <f aca="false">IF(AO5&gt;'Painel  de Controle'!$E$26,0,AN41+FCI!AT106)</f>
        <v>122109681.2</v>
      </c>
      <c r="AP41" s="354" t="n">
        <f aca="false">IF(AP5&gt;'Painel  de Controle'!$E$26,0,AO41+FCI!AU106)</f>
        <v>122109681.2</v>
      </c>
      <c r="AQ41" s="354" t="n">
        <f aca="false">IF(AQ5&gt;'Painel  de Controle'!$E$26,0,AP41+FCI!AV106)</f>
        <v>122109681.2</v>
      </c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354"/>
      <c r="BD41" s="354"/>
      <c r="BE41" s="354"/>
      <c r="BF41" s="354"/>
      <c r="BG41" s="354"/>
      <c r="BH41" s="354"/>
      <c r="BI41" s="354"/>
      <c r="BJ41" s="354"/>
      <c r="BK41" s="354"/>
    </row>
    <row r="42" customFormat="false" ht="15.75" hidden="false" customHeight="true" outlineLevel="0" collapsed="false">
      <c r="A42" s="352"/>
      <c r="B42" s="352"/>
      <c r="C42" s="358" t="s">
        <v>342</v>
      </c>
      <c r="D42" s="358"/>
      <c r="E42" s="358"/>
      <c r="F42" s="354"/>
      <c r="G42" s="352"/>
      <c r="H42" s="354" t="n">
        <f aca="false">IF(H5&gt;'Painel  de Controle'!$E$26,0,G42+FCI!H90)</f>
        <v>0</v>
      </c>
      <c r="I42" s="354" t="n">
        <f aca="false">IF(I5&gt;'Painel  de Controle'!$E$26,0,H42+FCI!I90)</f>
        <v>335796.6391</v>
      </c>
      <c r="J42" s="354" t="n">
        <f aca="false">IF(J5&gt;'Painel  de Controle'!$E$26,0,I42+FCI!J90)</f>
        <v>335796.6391</v>
      </c>
      <c r="K42" s="354" t="n">
        <f aca="false">IF(K5&gt;'Painel  de Controle'!$E$26,0,J42+FCI!K90)</f>
        <v>335796.6391</v>
      </c>
      <c r="L42" s="354" t="n">
        <f aca="false">IF(L5&gt;'Painel  de Controle'!$E$26,0,K42+FCI!L90)</f>
        <v>1131403.621</v>
      </c>
      <c r="M42" s="354" t="n">
        <f aca="false">IF(M5&gt;'Painel  de Controle'!$E$26,0,L42+FCI!M90)</f>
        <v>1953443.151</v>
      </c>
      <c r="N42" s="354" t="n">
        <f aca="false">IF(N5&gt;'Painel  de Controle'!$E$26,0,M42+FCI!N90)</f>
        <v>2877677.192</v>
      </c>
      <c r="O42" s="354" t="n">
        <f aca="false">IF(O5&gt;'Painel  de Controle'!$E$26,0,N42+FCI!O90)</f>
        <v>3873827.391</v>
      </c>
      <c r="P42" s="354" t="n">
        <f aca="false">IF(P5&gt;'Painel  de Controle'!$E$26,0,O42+FCI!P90)</f>
        <v>4919097.766</v>
      </c>
      <c r="Q42" s="354" t="n">
        <f aca="false">IF(Q5&gt;'Painel  de Controle'!$E$26,0,P42+FCI!Q90)</f>
        <v>5989388.856</v>
      </c>
      <c r="R42" s="354" t="n">
        <f aca="false">IF(R5&gt;'Painel  de Controle'!$E$26,0,Q42+FCI!R90)</f>
        <v>6980532.508</v>
      </c>
      <c r="S42" s="354" t="n">
        <f aca="false">IF(S5&gt;'Painel  de Controle'!$E$26,0,R42+FCI!S90)</f>
        <v>8012101.407</v>
      </c>
      <c r="T42" s="354" t="n">
        <f aca="false">IF(T5&gt;'Painel  de Controle'!$E$26,0,S42+FCI!T90)</f>
        <v>9091265.596</v>
      </c>
      <c r="U42" s="354" t="n">
        <f aca="false">IF(U5&gt;'Painel  de Controle'!$E$26,0,T42+FCI!U90)</f>
        <v>10220926.54</v>
      </c>
      <c r="V42" s="354" t="n">
        <f aca="false">IF(V5&gt;'Painel  de Controle'!$E$26,0,U42+FCI!V90)</f>
        <v>11408600.8</v>
      </c>
      <c r="W42" s="354" t="n">
        <f aca="false">IF(W5&gt;'Painel  de Controle'!$E$26,0,V42+FCI!W90)</f>
        <v>12638577.41</v>
      </c>
      <c r="X42" s="354" t="n">
        <f aca="false">IF(X5&gt;'Painel  de Controle'!$E$26,0,W42+FCI!X90)</f>
        <v>13893329.51</v>
      </c>
      <c r="Y42" s="354" t="n">
        <f aca="false">IF(Y5&gt;'Painel  de Controle'!$E$26,0,X42+FCI!Y90)</f>
        <v>15114208.88</v>
      </c>
      <c r="Z42" s="354" t="n">
        <f aca="false">IF(Z5&gt;'Painel  de Controle'!$E$26,0,Y42+FCI!Z90)</f>
        <v>16345644.03</v>
      </c>
      <c r="AA42" s="354" t="n">
        <f aca="false">IF(AA5&gt;'Painel  de Controle'!$E$26,0,Z42+FCI!AA90)</f>
        <v>17599656.63</v>
      </c>
      <c r="AB42" s="354" t="n">
        <f aca="false">IF(AB5&gt;'Painel  de Controle'!$E$26,0,AA42+FCI!AB90)</f>
        <v>18875224.35</v>
      </c>
      <c r="AC42" s="354" t="n">
        <f aca="false">IF(AC5&gt;'Painel  de Controle'!$E$26,0,AB42+FCI!AC90)</f>
        <v>20171948.87</v>
      </c>
      <c r="AD42" s="354" t="n">
        <f aca="false">IF(AD5&gt;'Painel  de Controle'!$E$26,0,AC42+FCI!AD90)</f>
        <v>21489887.5</v>
      </c>
      <c r="AE42" s="354" t="n">
        <f aca="false">IF(AE5&gt;'Painel  de Controle'!$E$26,0,AD42+FCI!AE90)</f>
        <v>22829092.69</v>
      </c>
      <c r="AF42" s="354" t="n">
        <f aca="false">IF(AF5&gt;'Painel  de Controle'!$E$26,0,AE42+FCI!AF90)</f>
        <v>24189601.65</v>
      </c>
      <c r="AG42" s="354" t="n">
        <f aca="false">IF(AG5&gt;'Painel  de Controle'!$E$26,0,AF42+FCI!AG90)</f>
        <v>25571451.3</v>
      </c>
      <c r="AH42" s="354" t="n">
        <f aca="false">IF(AH5&gt;'Painel  de Controle'!$E$26,0,AG42+FCI!AH90)</f>
        <v>25571451.3</v>
      </c>
      <c r="AI42" s="354" t="n">
        <f aca="false">IF(AI5&gt;'Painel  de Controle'!$E$26,0,AH42+FCI!AI90)</f>
        <v>25571451.3</v>
      </c>
      <c r="AJ42" s="354" t="n">
        <f aca="false">IF(AJ5&gt;'Painel  de Controle'!$E$26,0,AI42+FCI!AJ90)</f>
        <v>25571451.3</v>
      </c>
      <c r="AK42" s="354" t="n">
        <f aca="false">IF(AK5&gt;'Painel  de Controle'!$E$26,0,AJ42+FCI!AK90)</f>
        <v>25571451.3</v>
      </c>
      <c r="AL42" s="354" t="n">
        <f aca="false">IF(AL5&gt;'Painel  de Controle'!$E$26,0,AK42+FCI!AL90)</f>
        <v>25571451.3</v>
      </c>
      <c r="AM42" s="354" t="n">
        <f aca="false">IF(AM5&gt;'Painel  de Controle'!$E$26,0,AL42+FCI!AM90)</f>
        <v>25571451.3</v>
      </c>
      <c r="AN42" s="354" t="n">
        <f aca="false">IF(AN5&gt;'Painel  de Controle'!$E$26,0,AM42+FCI!AN90)</f>
        <v>25571451.3</v>
      </c>
      <c r="AO42" s="354" t="n">
        <f aca="false">IF(AO5&gt;'Painel  de Controle'!$E$26,0,AN42+FCI!AO90)</f>
        <v>25571451.3</v>
      </c>
      <c r="AP42" s="354" t="n">
        <f aca="false">IF(AP5&gt;'Painel  de Controle'!$E$26,0,AO42+FCI!AP90)</f>
        <v>25571451.3</v>
      </c>
      <c r="AQ42" s="354" t="n">
        <f aca="false">IF(AQ5&gt;'Painel  de Controle'!$E$26,0,AP42+FCI!AQ90)</f>
        <v>25571451.3</v>
      </c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</row>
    <row r="43" customFormat="false" ht="14.25" hidden="false" customHeight="true" outlineLevel="0" collapsed="false">
      <c r="A43" s="352"/>
      <c r="B43" s="352"/>
      <c r="C43" s="364" t="s">
        <v>343</v>
      </c>
      <c r="D43" s="364"/>
      <c r="E43" s="364"/>
      <c r="F43" s="354"/>
      <c r="G43" s="352"/>
      <c r="H43" s="356" t="n">
        <f aca="false">H45+H46</f>
        <v>-3510091.263</v>
      </c>
      <c r="I43" s="356" t="n">
        <f aca="false">I45+I46</f>
        <v>2870044.881</v>
      </c>
      <c r="J43" s="356" t="n">
        <f aca="false">J45+J46</f>
        <v>-11094813.98</v>
      </c>
      <c r="K43" s="356" t="n">
        <f aca="false">K45+K46</f>
        <v>-39533959.44</v>
      </c>
      <c r="L43" s="356" t="n">
        <f aca="false">L45+L46</f>
        <v>-24417426.8</v>
      </c>
      <c r="M43" s="356" t="n">
        <f aca="false">M45+M46</f>
        <v>-8798675.71</v>
      </c>
      <c r="N43" s="356" t="n">
        <f aca="false">N45+N46</f>
        <v>1941695.681</v>
      </c>
      <c r="O43" s="356" t="n">
        <f aca="false">O45+O46</f>
        <v>1366407.02</v>
      </c>
      <c r="P43" s="356" t="n">
        <f aca="false">P45+P46</f>
        <v>933283.350000002</v>
      </c>
      <c r="Q43" s="356" t="n">
        <f aca="false">Q45+Q46</f>
        <v>475393.570000008</v>
      </c>
      <c r="R43" s="356" t="n">
        <f aca="false">R45+R46</f>
        <v>-1503801.31999999</v>
      </c>
      <c r="S43" s="356" t="n">
        <f aca="false">S45+S46</f>
        <v>768079.699999988</v>
      </c>
      <c r="T43" s="356" t="n">
        <f aca="false">T45+T46</f>
        <v>4640849.3</v>
      </c>
      <c r="U43" s="356" t="n">
        <f aca="false">U45+U46</f>
        <v>16449903.2</v>
      </c>
      <c r="V43" s="356" t="n">
        <f aca="false">V45+V46</f>
        <v>34629085.8</v>
      </c>
      <c r="W43" s="356" t="n">
        <f aca="false">W45+W46</f>
        <v>36701236.3</v>
      </c>
      <c r="X43" s="356" t="n">
        <f aca="false">X45+X46</f>
        <v>5319425.90000001</v>
      </c>
      <c r="Y43" s="356" t="n">
        <f aca="false">Y45+Y46</f>
        <v>-643581.800000012</v>
      </c>
      <c r="Z43" s="356" t="n">
        <f aca="false">Z45+Z46</f>
        <v>200559.900000006</v>
      </c>
      <c r="AA43" s="356" t="n">
        <f aca="false">AA45+AA46</f>
        <v>428971.400000036</v>
      </c>
      <c r="AB43" s="356" t="n">
        <f aca="false">AB45+AB46</f>
        <v>409547.5</v>
      </c>
      <c r="AC43" s="356" t="n">
        <f aca="false">AC45+AC46</f>
        <v>401979.199999988</v>
      </c>
      <c r="AD43" s="356" t="n">
        <f aca="false">AD45+AD46</f>
        <v>403067.900000036</v>
      </c>
      <c r="AE43" s="356" t="n">
        <f aca="false">AE45+AE46</f>
        <v>404064.699999988</v>
      </c>
      <c r="AF43" s="356" t="n">
        <f aca="false">AF45+AF46</f>
        <v>404771.800000012</v>
      </c>
      <c r="AG43" s="356" t="n">
        <f aca="false">AG45+AG46</f>
        <v>405473</v>
      </c>
      <c r="AH43" s="356" t="n">
        <f aca="false">AH45+AH46</f>
        <v>1809412.69999999</v>
      </c>
      <c r="AI43" s="356" t="n">
        <f aca="false">AI45+AI46</f>
        <v>745707.599999964</v>
      </c>
      <c r="AJ43" s="356" t="n">
        <f aca="false">AJ45+AJ46</f>
        <v>4592764.5</v>
      </c>
      <c r="AK43" s="356" t="n">
        <f aca="false">AK45+AK46</f>
        <v>2624742.89999998</v>
      </c>
      <c r="AL43" s="356" t="n">
        <f aca="false">AL45+AL46</f>
        <v>-55104.8999999762</v>
      </c>
      <c r="AM43" s="356" t="n">
        <f aca="false">AM45+AM46</f>
        <v>-84050</v>
      </c>
      <c r="AN43" s="356" t="n">
        <f aca="false">AN45+AN46</f>
        <v>8880.70000004768</v>
      </c>
      <c r="AO43" s="356" t="n">
        <f aca="false">AO45+AO46</f>
        <v>13293.2000000477</v>
      </c>
      <c r="AP43" s="356" t="n">
        <f aca="false">AP45+AP46</f>
        <v>10195.1999999285</v>
      </c>
      <c r="AQ43" s="356" t="n">
        <f aca="false">AQ45+AQ46</f>
        <v>3636706.29999995</v>
      </c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</row>
    <row r="44" customFormat="false" ht="15.75" hidden="false" customHeight="true" outlineLevel="0" collapsed="false">
      <c r="A44" s="352"/>
      <c r="B44" s="352"/>
      <c r="C44" s="358" t="s">
        <v>344</v>
      </c>
      <c r="D44" s="358"/>
      <c r="E44" s="358"/>
      <c r="F44" s="354"/>
      <c r="G44" s="352"/>
      <c r="H44" s="354" t="n">
        <f aca="false">IF(H5&gt;'Painel  de Controle'!$E$26,0,G44+'DRE '!H41)</f>
        <v>-3510091.263</v>
      </c>
      <c r="I44" s="354" t="n">
        <f aca="false">IF(I5&gt;'Painel  de Controle'!$E$26,0,H44+'DRE '!I41)</f>
        <v>3205841.52</v>
      </c>
      <c r="J44" s="354" t="n">
        <f aca="false">IF(J5&gt;'Painel  de Controle'!$E$26,0,I44+'DRE '!J41)</f>
        <v>-10759017.34</v>
      </c>
      <c r="K44" s="354" t="n">
        <f aca="false">IF(K5&gt;'Painel  de Controle'!$E$26,0,J44+'DRE '!K41)</f>
        <v>-39198162.8</v>
      </c>
      <c r="L44" s="354" t="n">
        <f aca="false">IF(L5&gt;'Painel  de Controle'!$E$26,0,K44+'DRE '!L41)</f>
        <v>-23286023.18</v>
      </c>
      <c r="M44" s="354" t="n">
        <f aca="false">IF(M5&gt;'Painel  de Controle'!$E$26,0,L44+'DRE '!M41)</f>
        <v>-6845232.559</v>
      </c>
      <c r="N44" s="354" t="n">
        <f aca="false">IF(N5&gt;'Painel  de Controle'!$E$26,0,M44+'DRE '!N41)</f>
        <v>11639448.25</v>
      </c>
      <c r="O44" s="354" t="n">
        <f aca="false">IF(O5&gt;'Painel  de Controle'!$E$26,0,N44+'DRE '!O41)</f>
        <v>31562452.23</v>
      </c>
      <c r="P44" s="354" t="n">
        <f aca="false">IF(P5&gt;'Painel  de Controle'!$E$26,0,O44+'DRE '!P41)</f>
        <v>52467859.74</v>
      </c>
      <c r="Q44" s="354" t="n">
        <f aca="false">IF(Q5&gt;'Painel  de Controle'!$E$26,0,P44+'DRE '!Q41)</f>
        <v>73873681.53</v>
      </c>
      <c r="R44" s="354" t="n">
        <f aca="false">IF(R5&gt;'Painel  de Controle'!$E$26,0,Q44+'DRE '!R41)</f>
        <v>93696554.56</v>
      </c>
      <c r="S44" s="354" t="n">
        <f aca="false">IF(S5&gt;'Painel  de Controle'!$E$26,0,R44+'DRE '!S41)</f>
        <v>114327932.6</v>
      </c>
      <c r="T44" s="354" t="n">
        <f aca="false">IF(T5&gt;'Painel  de Controle'!$E$26,0,S44+'DRE '!T41)</f>
        <v>135911216.3</v>
      </c>
      <c r="U44" s="354" t="n">
        <f aca="false">IF(U5&gt;'Painel  de Controle'!$E$26,0,T44+'DRE '!U41)</f>
        <v>158504435.3</v>
      </c>
      <c r="V44" s="354" t="n">
        <f aca="false">IF(V5&gt;'Painel  de Controle'!$E$26,0,U44+'DRE '!V41)</f>
        <v>182257920.5</v>
      </c>
      <c r="W44" s="354" t="n">
        <f aca="false">IF(W5&gt;'Painel  de Controle'!$E$26,0,V44+'DRE '!W41)</f>
        <v>206857452.6</v>
      </c>
      <c r="X44" s="354" t="n">
        <f aca="false">IF(X5&gt;'Painel  de Controle'!$E$26,0,W44+'DRE '!X41)</f>
        <v>231952494.6</v>
      </c>
      <c r="Y44" s="354" t="n">
        <f aca="false">IF(Y5&gt;'Painel  de Controle'!$E$26,0,X44+'DRE '!Y41)</f>
        <v>256370082.1</v>
      </c>
      <c r="Z44" s="354" t="n">
        <f aca="false">IF(Z5&gt;'Painel  de Controle'!$E$26,0,Y44+'DRE '!Z41)</f>
        <v>280998785.1</v>
      </c>
      <c r="AA44" s="354" t="n">
        <f aca="false">IF(AA5&gt;'Painel  de Controle'!$E$26,0,Z44+'DRE '!AA41)</f>
        <v>306079037</v>
      </c>
      <c r="AB44" s="354" t="n">
        <f aca="false">IF(AB5&gt;'Painel  de Controle'!$E$26,0,AA44+'DRE '!AB41)</f>
        <v>331590391.4</v>
      </c>
      <c r="AC44" s="354" t="n">
        <f aca="false">IF(AC5&gt;'Painel  de Controle'!$E$26,0,AB44+'DRE '!AC41)</f>
        <v>357524881.9</v>
      </c>
      <c r="AD44" s="354" t="n">
        <f aca="false">IF(AD5&gt;'Painel  de Controle'!$E$26,0,AC44+'DRE '!AD41)</f>
        <v>383883654.3</v>
      </c>
      <c r="AE44" s="354" t="n">
        <f aca="false">IF(AE5&gt;'Painel  de Controle'!$E$26,0,AD44+'DRE '!AE41)</f>
        <v>410667758.1</v>
      </c>
      <c r="AF44" s="354" t="n">
        <f aca="false">IF(AF5&gt;'Painel  de Controle'!$E$26,0,AE44+'DRE '!AF41)</f>
        <v>437877937.5</v>
      </c>
      <c r="AG44" s="354" t="n">
        <f aca="false">IF(AG5&gt;'Painel  de Controle'!$E$26,0,AF44+'DRE '!AG41)</f>
        <v>465514930.5</v>
      </c>
      <c r="AH44" s="354" t="n">
        <f aca="false">IF(AH5&gt;'Painel  de Controle'!$E$26,0,AG44+'DRE '!AH41)</f>
        <v>493579486.6</v>
      </c>
      <c r="AI44" s="354" t="n">
        <f aca="false">IF(AI5&gt;'Painel  de Controle'!$E$26,0,AH44+'DRE '!AI41)</f>
        <v>522389750.2</v>
      </c>
      <c r="AJ44" s="354" t="n">
        <f aca="false">IF(AJ5&gt;'Painel  de Controle'!$E$26,0,AI44+'DRE '!AJ41)</f>
        <v>555792778.3</v>
      </c>
      <c r="AK44" s="354" t="n">
        <f aca="false">IF(AK5&gt;'Painel  de Controle'!$E$26,0,AJ44+'DRE '!AK41)</f>
        <v>591820549.3</v>
      </c>
      <c r="AL44" s="354" t="n">
        <f aca="false">IF(AL5&gt;'Painel  de Controle'!$E$26,0,AK44+'DRE '!AL41)</f>
        <v>627793215.4</v>
      </c>
      <c r="AM44" s="354" t="n">
        <f aca="false">IF(AM5&gt;'Painel  de Controle'!$E$26,0,AL44+'DRE '!AM41)</f>
        <v>663681831.5</v>
      </c>
      <c r="AN44" s="354" t="n">
        <f aca="false">IF(AN5&gt;'Painel  de Controle'!$E$26,0,AM44+'DRE '!AN41)</f>
        <v>699579328.3</v>
      </c>
      <c r="AO44" s="354" t="n">
        <f aca="false">IF(AO5&gt;'Painel  de Controle'!$E$26,0,AN44+'DRE '!AO41)</f>
        <v>735490118.4</v>
      </c>
      <c r="AP44" s="354" t="n">
        <f aca="false">IF(AP5&gt;'Painel  de Controle'!$E$26,0,AO44+'DRE '!AP41)</f>
        <v>771411103.6</v>
      </c>
      <c r="AQ44" s="354" t="n">
        <f aca="false">IF(AQ5&gt;'Painel  de Controle'!$E$26,0,AP44+'DRE '!AQ41)</f>
        <v>810968795.1</v>
      </c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</row>
    <row r="45" customFormat="false" ht="15.75" hidden="false" customHeight="true" outlineLevel="0" collapsed="false">
      <c r="A45" s="352"/>
      <c r="B45" s="352"/>
      <c r="C45" s="358" t="s">
        <v>345</v>
      </c>
      <c r="D45" s="358"/>
      <c r="E45" s="358"/>
      <c r="F45" s="354"/>
      <c r="G45" s="352"/>
      <c r="H45" s="354" t="n">
        <f aca="false">IF(H5&gt;'Painel  de Controle'!$E$26,0,G45+FCI!H34-FCI!H90)</f>
        <v>-3510091.263</v>
      </c>
      <c r="I45" s="354" t="n">
        <f aca="false">IF(I5&gt;'Painel  de Controle'!$E$26,0,H45+FCI!I34-FCI!I90)</f>
        <v>2870044.881</v>
      </c>
      <c r="J45" s="354" t="n">
        <f aca="false">IF(J5&gt;'Painel  de Controle'!$E$26,0,I45+FCI!J34-FCI!J90)</f>
        <v>-11094813.98</v>
      </c>
      <c r="K45" s="354" t="n">
        <f aca="false">IF(K5&gt;'Painel  de Controle'!$E$26,0,J45+FCI!K34-FCI!K90)</f>
        <v>-39533959.44</v>
      </c>
      <c r="L45" s="354" t="n">
        <f aca="false">IF(L5&gt;'Painel  de Controle'!$E$26,0,K45+FCI!L34-FCI!L90)</f>
        <v>-24417426.8</v>
      </c>
      <c r="M45" s="354" t="n">
        <f aca="false">IF(M5&gt;'Painel  de Controle'!$E$26,0,L45+FCI!M34-FCI!M90)</f>
        <v>-8798675.71</v>
      </c>
      <c r="N45" s="354" t="n">
        <f aca="false">IF(N5&gt;'Painel  de Controle'!$E$26,0,M45+FCI!N34-FCI!N90)</f>
        <v>8761771.057</v>
      </c>
      <c r="O45" s="354" t="n">
        <f aca="false">IF(O5&gt;'Painel  de Controle'!$E$26,0,N45+FCI!O34-FCI!O90)</f>
        <v>27688624.84</v>
      </c>
      <c r="P45" s="354" t="n">
        <f aca="false">IF(P5&gt;'Painel  de Controle'!$E$26,0,O45+FCI!P34-FCI!P90)</f>
        <v>47548761.97</v>
      </c>
      <c r="Q45" s="354" t="n">
        <f aca="false">IF(Q5&gt;'Painel  de Controle'!$E$26,0,P45+FCI!Q34-FCI!Q90)</f>
        <v>67884292.68</v>
      </c>
      <c r="R45" s="354" t="n">
        <f aca="false">IF(R5&gt;'Painel  de Controle'!$E$26,0,Q45+FCI!R34-FCI!R90)</f>
        <v>86716022.06</v>
      </c>
      <c r="S45" s="354" t="n">
        <f aca="false">IF(S5&gt;'Painel  de Controle'!$E$26,0,R45+FCI!S34-FCI!S90)</f>
        <v>106315831.1</v>
      </c>
      <c r="T45" s="354" t="n">
        <f aca="false">IF(T5&gt;'Painel  de Controle'!$E$26,0,S45+FCI!T34-FCI!T90)</f>
        <v>126819950.7</v>
      </c>
      <c r="U45" s="354" t="n">
        <f aca="false">IF(U5&gt;'Painel  de Controle'!$E$26,0,T45+FCI!U34-FCI!U90)</f>
        <v>148283508.7</v>
      </c>
      <c r="V45" s="354" t="n">
        <f aca="false">IF(V5&gt;'Painel  de Controle'!$E$26,0,U45+FCI!V34-FCI!V90)</f>
        <v>170849319.7</v>
      </c>
      <c r="W45" s="354" t="n">
        <f aca="false">IF(W5&gt;'Painel  de Controle'!$E$26,0,V45+FCI!W34-FCI!W90)</f>
        <v>194218875.2</v>
      </c>
      <c r="X45" s="354" t="n">
        <f aca="false">IF(X5&gt;'Painel  de Controle'!$E$26,0,W45+FCI!X34-FCI!X90)</f>
        <v>218059165.1</v>
      </c>
      <c r="Y45" s="354" t="n">
        <f aca="false">IF(Y5&gt;'Painel  de Controle'!$E$26,0,X45+FCI!Y34-FCI!Y90)</f>
        <v>241255873.2</v>
      </c>
      <c r="Z45" s="354" t="n">
        <f aca="false">IF(Z5&gt;'Painel  de Controle'!$E$26,0,Y45+FCI!Z34-FCI!Z90)</f>
        <v>264653141.1</v>
      </c>
      <c r="AA45" s="354" t="n">
        <f aca="false">IF(AA5&gt;'Painel  de Controle'!$E$26,0,Z45+FCI!AA34-FCI!AA90)</f>
        <v>288479380.3</v>
      </c>
      <c r="AB45" s="354" t="n">
        <f aca="false">IF(AB5&gt;'Painel  de Controle'!$E$26,0,AA45+FCI!AB34-FCI!AB90)</f>
        <v>312715167.1</v>
      </c>
      <c r="AC45" s="354" t="n">
        <f aca="false">IF(AC5&gt;'Painel  de Controle'!$E$26,0,AB45+FCI!AC34-FCI!AC90)</f>
        <v>337352933</v>
      </c>
      <c r="AD45" s="354" t="n">
        <f aca="false">IF(AD5&gt;'Painel  de Controle'!$E$26,0,AC45+FCI!AD34-FCI!AD90)</f>
        <v>362393766.8</v>
      </c>
      <c r="AE45" s="354" t="n">
        <f aca="false">IF(AE5&gt;'Painel  de Controle'!$E$26,0,AD45+FCI!AE34-FCI!AE90)</f>
        <v>387838665.4</v>
      </c>
      <c r="AF45" s="354" t="n">
        <f aca="false">IF(AF5&gt;'Painel  de Controle'!$E$26,0,AE45+FCI!AF34-FCI!AF90)</f>
        <v>413688335.8</v>
      </c>
      <c r="AG45" s="354" t="n">
        <f aca="false">IF(AG5&gt;'Painel  de Controle'!$E$26,0,AF45+FCI!AG34-FCI!AG90)</f>
        <v>439943479.2</v>
      </c>
      <c r="AH45" s="354" t="n">
        <f aca="false">IF(AH5&gt;'Painel  de Controle'!$E$26,0,AG45+FCI!AH34-FCI!AH90)</f>
        <v>468008035.3</v>
      </c>
      <c r="AI45" s="354" t="n">
        <f aca="false">IF(AI5&gt;'Painel  de Controle'!$E$26,0,AH45+FCI!AI34-FCI!AI90)</f>
        <v>496818298.9</v>
      </c>
      <c r="AJ45" s="354" t="n">
        <f aca="false">IF(AJ5&gt;'Painel  de Controle'!$E$26,0,AI45+FCI!AJ34-FCI!AJ90)</f>
        <v>530221327</v>
      </c>
      <c r="AK45" s="354" t="n">
        <f aca="false">IF(AK5&gt;'Painel  de Controle'!$E$26,0,AJ45+FCI!AK34-FCI!AK90)</f>
        <v>566249098</v>
      </c>
      <c r="AL45" s="354" t="n">
        <f aca="false">IF(AL5&gt;'Painel  de Controle'!$E$26,0,AK45+FCI!AL34-FCI!AL90)</f>
        <v>602221764.1</v>
      </c>
      <c r="AM45" s="354" t="n">
        <f aca="false">IF(AM5&gt;'Painel  de Controle'!$E$26,0,AL45+FCI!AM34-FCI!AM90)</f>
        <v>638110380.2</v>
      </c>
      <c r="AN45" s="354" t="n">
        <f aca="false">IF(AN5&gt;'Painel  de Controle'!$E$26,0,AM45+FCI!AN34-FCI!AN90)</f>
        <v>674007877</v>
      </c>
      <c r="AO45" s="354" t="n">
        <f aca="false">IF(AO5&gt;'Painel  de Controle'!$E$26,0,AN45+FCI!AO34-FCI!AO90)</f>
        <v>709918667.1</v>
      </c>
      <c r="AP45" s="354" t="n">
        <f aca="false">IF(AP5&gt;'Painel  de Controle'!$E$26,0,AO45+FCI!AP34-FCI!AP90)</f>
        <v>745839652.3</v>
      </c>
      <c r="AQ45" s="354" t="n">
        <f aca="false">IF(AQ5&gt;'Painel  de Controle'!$E$26,0,AP45+FCI!AQ34-FCI!AQ90)</f>
        <v>785397343.8</v>
      </c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</row>
    <row r="46" customFormat="false" ht="15.75" hidden="false" customHeight="true" outlineLevel="0" collapsed="false">
      <c r="A46" s="352"/>
      <c r="B46" s="352"/>
      <c r="C46" s="358" t="s">
        <v>346</v>
      </c>
      <c r="D46" s="358"/>
      <c r="E46" s="358"/>
      <c r="F46" s="354"/>
      <c r="G46" s="352"/>
      <c r="H46" s="354" t="n">
        <f aca="false">IF(H5&gt;'Painel  de Controle'!$E$26,0,G46+FCI!H107)</f>
        <v>0</v>
      </c>
      <c r="I46" s="354" t="n">
        <f aca="false">IF(I5&gt;'Painel  de Controle'!$E$26,0,H46+FCI!I107)</f>
        <v>0</v>
      </c>
      <c r="J46" s="354" t="n">
        <f aca="false">IF(J5&gt;'Painel  de Controle'!$E$26,0,I46+FCI!J107)</f>
        <v>0</v>
      </c>
      <c r="K46" s="354" t="n">
        <f aca="false">IF(K5&gt;'Painel  de Controle'!$E$26,0,J46+FCI!K107)</f>
        <v>0</v>
      </c>
      <c r="L46" s="354" t="n">
        <f aca="false">IF(L5&gt;'Painel  de Controle'!$E$26,0,K46+FCI!L107)</f>
        <v>0</v>
      </c>
      <c r="M46" s="354" t="n">
        <f aca="false">IF(M5&gt;'Painel  de Controle'!$E$26,0,L46+FCI!M107)</f>
        <v>0</v>
      </c>
      <c r="N46" s="354" t="n">
        <f aca="false">IF(N5&gt;'Painel  de Controle'!$E$26,0,M46+FCI!N107)</f>
        <v>-6820075.376</v>
      </c>
      <c r="O46" s="354" t="n">
        <f aca="false">IF(O5&gt;'Painel  de Controle'!$E$26,0,N46+FCI!O107)</f>
        <v>-26322217.82</v>
      </c>
      <c r="P46" s="354" t="n">
        <f aca="false">IF(P5&gt;'Painel  de Controle'!$E$26,0,O46+FCI!P107)</f>
        <v>-46615478.62</v>
      </c>
      <c r="Q46" s="354" t="n">
        <f aca="false">IF(Q5&gt;'Painel  de Controle'!$E$26,0,P46+FCI!Q107)</f>
        <v>-67408899.11</v>
      </c>
      <c r="R46" s="354" t="n">
        <f aca="false">IF(R5&gt;'Painel  de Controle'!$E$26,0,Q46+FCI!R107)</f>
        <v>-88219823.38</v>
      </c>
      <c r="S46" s="354" t="n">
        <f aca="false">IF(S5&gt;'Painel  de Controle'!$E$26,0,R46+FCI!S107)</f>
        <v>-105547751.4</v>
      </c>
      <c r="T46" s="354" t="n">
        <f aca="false">IF(T5&gt;'Painel  de Controle'!$E$26,0,S46+FCI!T107)</f>
        <v>-122179101.4</v>
      </c>
      <c r="U46" s="354" t="n">
        <f aca="false">IF(U5&gt;'Painel  de Controle'!$E$26,0,T46+FCI!U107)</f>
        <v>-131833605.5</v>
      </c>
      <c r="V46" s="354" t="n">
        <f aca="false">IF(V5&gt;'Painel  de Controle'!$E$26,0,U46+FCI!V107)</f>
        <v>-136220233.9</v>
      </c>
      <c r="W46" s="354" t="n">
        <f aca="false">IF(W5&gt;'Painel  de Controle'!$E$26,0,V46+FCI!W107)</f>
        <v>-157517638.9</v>
      </c>
      <c r="X46" s="354" t="n">
        <f aca="false">IF(X5&gt;'Painel  de Controle'!$E$26,0,W46+FCI!X107)</f>
        <v>-212739739.2</v>
      </c>
      <c r="Y46" s="354" t="n">
        <f aca="false">IF(Y5&gt;'Painel  de Controle'!$E$26,0,X46+FCI!Y107)</f>
        <v>-241899455</v>
      </c>
      <c r="Z46" s="354" t="n">
        <f aca="false">IF(Z5&gt;'Painel  de Controle'!$E$26,0,Y46+FCI!Z107)</f>
        <v>-264452581.2</v>
      </c>
      <c r="AA46" s="354" t="n">
        <f aca="false">IF(AA5&gt;'Painel  de Controle'!$E$26,0,Z46+FCI!AA107)</f>
        <v>-288050408.9</v>
      </c>
      <c r="AB46" s="354" t="n">
        <f aca="false">IF(AB5&gt;'Painel  de Controle'!$E$26,0,AA46+FCI!AB107)</f>
        <v>-312305619.6</v>
      </c>
      <c r="AC46" s="354" t="n">
        <f aca="false">IF(AC5&gt;'Painel  de Controle'!$E$26,0,AB46+FCI!AC107)</f>
        <v>-336950953.8</v>
      </c>
      <c r="AD46" s="354" t="n">
        <f aca="false">IF(AD5&gt;'Painel  de Controle'!$E$26,0,AC46+FCI!AD107)</f>
        <v>-361990698.9</v>
      </c>
      <c r="AE46" s="354" t="n">
        <f aca="false">IF(AE5&gt;'Painel  de Controle'!$E$26,0,AD46+FCI!AE107)</f>
        <v>-387434600.7</v>
      </c>
      <c r="AF46" s="354" t="n">
        <f aca="false">IF(AF5&gt;'Painel  de Controle'!$E$26,0,AE46+FCI!AF107)</f>
        <v>-413283564</v>
      </c>
      <c r="AG46" s="354" t="n">
        <f aca="false">IF(AG5&gt;'Painel  de Controle'!$E$26,0,AF46+FCI!AG107)</f>
        <v>-439538006.2</v>
      </c>
      <c r="AH46" s="354" t="n">
        <f aca="false">IF(AH5&gt;'Painel  de Controle'!$E$26,0,AG46+FCI!AH107)</f>
        <v>-466198622.6</v>
      </c>
      <c r="AI46" s="354" t="n">
        <f aca="false">IF(AI5&gt;'Painel  de Controle'!$E$26,0,AH46+FCI!AI107)</f>
        <v>-496072591.3</v>
      </c>
      <c r="AJ46" s="354" t="n">
        <f aca="false">IF(AJ5&gt;'Painel  de Controle'!$E$26,0,AI46+FCI!AJ107)</f>
        <v>-525628562.5</v>
      </c>
      <c r="AK46" s="354" t="n">
        <f aca="false">IF(AK5&gt;'Painel  de Controle'!$E$26,0,AJ46+FCI!AK107)</f>
        <v>-563624355.1</v>
      </c>
      <c r="AL46" s="354" t="n">
        <f aca="false">IF(AL5&gt;'Painel  de Controle'!$E$26,0,AK46+FCI!AL107)</f>
        <v>-602276869</v>
      </c>
      <c r="AM46" s="354" t="n">
        <f aca="false">IF(AM5&gt;'Painel  de Controle'!$E$26,0,AL46+FCI!AM107)</f>
        <v>-638194430.2</v>
      </c>
      <c r="AN46" s="354" t="n">
        <f aca="false">IF(AN5&gt;'Painel  de Controle'!$E$26,0,AM46+FCI!AN107)</f>
        <v>-673998996.3</v>
      </c>
      <c r="AO46" s="354" t="n">
        <f aca="false">IF(AO5&gt;'Painel  de Controle'!$E$26,0,AN46+FCI!AO107)</f>
        <v>-709905373.9</v>
      </c>
      <c r="AP46" s="354" t="n">
        <f aca="false">IF(AP5&gt;'Painel  de Controle'!$E$26,0,AO46+FCI!AP107)</f>
        <v>-745829457.1</v>
      </c>
      <c r="AQ46" s="354" t="n">
        <f aca="false">IF(AQ5&gt;'Painel  de Controle'!$E$26,0,AP46+FCI!AQ107)</f>
        <v>-781760637.5</v>
      </c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4"/>
      <c r="BC46" s="354"/>
      <c r="BD46" s="354"/>
      <c r="BE46" s="354"/>
      <c r="BF46" s="354"/>
      <c r="BG46" s="354"/>
      <c r="BH46" s="354"/>
      <c r="BI46" s="354"/>
      <c r="BJ46" s="354"/>
      <c r="BK46" s="354"/>
    </row>
    <row r="47" customFormat="false" ht="9.75" hidden="false" customHeight="true" outlineLevel="0" collapsed="false">
      <c r="A47" s="352"/>
      <c r="B47" s="352"/>
      <c r="C47" s="358"/>
      <c r="D47" s="358"/>
      <c r="E47" s="358"/>
      <c r="F47" s="354"/>
      <c r="G47" s="352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54"/>
      <c r="BC47" s="354"/>
      <c r="BD47" s="354"/>
      <c r="BE47" s="354"/>
      <c r="BF47" s="354"/>
      <c r="BG47" s="354"/>
      <c r="BH47" s="354"/>
      <c r="BI47" s="354"/>
      <c r="BJ47" s="354"/>
      <c r="BK47" s="354"/>
    </row>
    <row r="48" customFormat="false" ht="15.75" hidden="false" customHeight="true" outlineLevel="0" collapsed="false">
      <c r="A48" s="352"/>
      <c r="B48" s="352"/>
      <c r="C48" s="359" t="s">
        <v>347</v>
      </c>
      <c r="D48" s="359"/>
      <c r="E48" s="359"/>
      <c r="F48" s="360" t="s">
        <v>348</v>
      </c>
      <c r="G48" s="361"/>
      <c r="H48" s="362" t="n">
        <f aca="false">H29+H35+H39</f>
        <v>6766667.7058</v>
      </c>
      <c r="I48" s="362" t="n">
        <f aca="false">I29+I35+I39</f>
        <v>23009988.3405</v>
      </c>
      <c r="J48" s="362" t="n">
        <f aca="false">J29+J35+J39</f>
        <v>182470862.9414</v>
      </c>
      <c r="K48" s="362" t="n">
        <f aca="false">K29+K35+K39</f>
        <v>264185208.3979</v>
      </c>
      <c r="L48" s="362" t="n">
        <f aca="false">L29+L35+L39</f>
        <v>298154163.647</v>
      </c>
      <c r="M48" s="362" t="n">
        <f aca="false">M29+M35+M39</f>
        <v>309869061.897</v>
      </c>
      <c r="N48" s="362" t="n">
        <f aca="false">N29+N35+N39</f>
        <v>299051147.481</v>
      </c>
      <c r="O48" s="362" t="n">
        <f aca="false">O29+O35+O39</f>
        <v>276973943.478</v>
      </c>
      <c r="P48" s="362" t="n">
        <f aca="false">P29+P35+P39</f>
        <v>255076320.545</v>
      </c>
      <c r="Q48" s="362" t="n">
        <f aca="false">Q29+Q35+Q39</f>
        <v>233219352.103</v>
      </c>
      <c r="R48" s="362" t="n">
        <f aca="false">R29+R35+R39</f>
        <v>209933343.989</v>
      </c>
      <c r="S48" s="362" t="n">
        <f aca="false">S29+S35+S39</f>
        <v>190736037.594</v>
      </c>
      <c r="T48" s="362" t="n">
        <f aca="false">T29+T35+T39</f>
        <v>173193286.851</v>
      </c>
      <c r="U48" s="362" t="n">
        <f aca="false">U29+U35+U39</f>
        <v>163639774.197</v>
      </c>
      <c r="V48" s="362" t="n">
        <f aca="false">V29+V35+V39</f>
        <v>171788263.447</v>
      </c>
      <c r="W48" s="362" t="n">
        <f aca="false">W29+W35+W39</f>
        <v>175126213.217</v>
      </c>
      <c r="X48" s="362" t="n">
        <f aca="false">X29+X35+X39</f>
        <v>145020135.409</v>
      </c>
      <c r="Y48" s="362" t="n">
        <f aca="false">Y29+Y35+Y39</f>
        <v>140249322.826</v>
      </c>
      <c r="Z48" s="362" t="n">
        <f aca="false">Z29+Z35+Z39</f>
        <v>142333838.568</v>
      </c>
      <c r="AA48" s="362" t="n">
        <f aca="false">AA29+AA35+AA39</f>
        <v>143835381.797</v>
      </c>
      <c r="AB48" s="362" t="n">
        <f aca="false">AB29+AB35+AB39</f>
        <v>145109779.026</v>
      </c>
      <c r="AC48" s="362" t="n">
        <f aca="false">AC29+AC35+AC39</f>
        <v>146416851.341</v>
      </c>
      <c r="AD48" s="362" t="n">
        <f aca="false">AD29+AD35+AD39</f>
        <v>147753843.288</v>
      </c>
      <c r="AE48" s="362" t="n">
        <f aca="false">AE29+AE35+AE39</f>
        <v>149112054.327</v>
      </c>
      <c r="AF48" s="362" t="n">
        <f aca="false">AF29+AF35+AF39</f>
        <v>150491310.946</v>
      </c>
      <c r="AG48" s="362" t="n">
        <f aca="false">AG29+AG35+AG39</f>
        <v>151891933.608</v>
      </c>
      <c r="AH48" s="362" t="n">
        <f aca="false">AH29+AH35+AH39</f>
        <v>153313976.849</v>
      </c>
      <c r="AI48" s="362" t="n">
        <f aca="false">AI29+AI35+AI39</f>
        <v>152281845.917</v>
      </c>
      <c r="AJ48" s="362" t="n">
        <f aca="false">AJ29+AJ35+AJ39</f>
        <v>156323366.07</v>
      </c>
      <c r="AK48" s="362" t="n">
        <f aca="false">AK29+AK35+AK39</f>
        <v>154466479.287</v>
      </c>
      <c r="AL48" s="362" t="n">
        <f aca="false">AL29+AL35+AL39</f>
        <v>151784298.279</v>
      </c>
      <c r="AM48" s="362" t="n">
        <f aca="false">AM29+AM35+AM39</f>
        <v>151751794.4</v>
      </c>
      <c r="AN48" s="362" t="n">
        <f aca="false">AN29+AN35+AN39</f>
        <v>151845101.12</v>
      </c>
      <c r="AO48" s="362" t="n">
        <f aca="false">AO29+AO35+AO39</f>
        <v>151850076.47</v>
      </c>
      <c r="AP48" s="362" t="n">
        <f aca="false">AP29+AP35+AP39</f>
        <v>151847410.147</v>
      </c>
      <c r="AQ48" s="362" t="n">
        <f aca="false">AQ29+AQ35+AQ39</f>
        <v>155627903.828</v>
      </c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</row>
    <row r="49" customFormat="false" ht="15.75" hidden="false" customHeight="true" outlineLevel="0" collapsed="false">
      <c r="A49" s="352"/>
      <c r="B49" s="352"/>
      <c r="C49" s="355"/>
      <c r="D49" s="355"/>
      <c r="E49" s="355"/>
      <c r="F49" s="356"/>
      <c r="G49" s="352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6"/>
      <c r="BD49" s="356"/>
      <c r="BE49" s="356"/>
      <c r="BF49" s="356"/>
      <c r="BG49" s="356"/>
      <c r="BH49" s="356"/>
      <c r="BI49" s="356"/>
      <c r="BJ49" s="356"/>
      <c r="BK49" s="356"/>
    </row>
    <row r="50" customFormat="false" ht="15.75" hidden="false" customHeight="true" outlineLevel="0" collapsed="false">
      <c r="A50" s="352"/>
      <c r="B50" s="352"/>
      <c r="C50" s="365" t="s">
        <v>349</v>
      </c>
      <c r="D50" s="365"/>
      <c r="E50" s="365"/>
      <c r="F50" s="366"/>
      <c r="G50" s="367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54"/>
      <c r="AS50" s="354"/>
      <c r="AT50" s="354"/>
      <c r="AU50" s="354"/>
      <c r="AV50" s="354"/>
      <c r="AW50" s="354"/>
      <c r="AX50" s="354"/>
      <c r="AY50" s="354"/>
      <c r="AZ50" s="354"/>
      <c r="BA50" s="354"/>
      <c r="BB50" s="354"/>
      <c r="BC50" s="354"/>
      <c r="BD50" s="354"/>
      <c r="BE50" s="354"/>
      <c r="BF50" s="354"/>
      <c r="BG50" s="354"/>
      <c r="BH50" s="354"/>
      <c r="BI50" s="354"/>
      <c r="BJ50" s="354"/>
      <c r="BK50" s="354"/>
    </row>
    <row r="51" customFormat="false" ht="15.75" hidden="false" customHeight="true" outlineLevel="0" collapsed="false">
      <c r="A51" s="354"/>
      <c r="B51" s="354"/>
      <c r="C51" s="364" t="s">
        <v>350</v>
      </c>
      <c r="D51" s="364"/>
      <c r="E51" s="364"/>
      <c r="F51" s="354"/>
      <c r="G51" s="354"/>
      <c r="H51" s="354" t="n">
        <f aca="false">ROUND(H48-H24,1)</f>
        <v>-0</v>
      </c>
      <c r="I51" s="354" t="n">
        <f aca="false">ROUND(I48-I24,1)</f>
        <v>-0</v>
      </c>
      <c r="J51" s="354" t="n">
        <f aca="false">ROUND(J48-J24,1)</f>
        <v>-0.1</v>
      </c>
      <c r="K51" s="354" t="n">
        <f aca="false">ROUND(K48-K24,1)</f>
        <v>-0</v>
      </c>
      <c r="L51" s="354" t="n">
        <f aca="false">ROUND(L48-L24,1)</f>
        <v>-0</v>
      </c>
      <c r="M51" s="354" t="n">
        <f aca="false">ROUND(M48-M24,1)</f>
        <v>-0</v>
      </c>
      <c r="N51" s="354" t="n">
        <f aca="false">ROUND(N48-N24,1)</f>
        <v>-0</v>
      </c>
      <c r="O51" s="354" t="n">
        <f aca="false">ROUND(O48-O24,1)</f>
        <v>-0.1</v>
      </c>
      <c r="P51" s="354" t="n">
        <f aca="false">ROUND(P48-P24,1)</f>
        <v>0</v>
      </c>
      <c r="Q51" s="354" t="n">
        <f aca="false">ROUND(Q48-Q24,1)</f>
        <v>-0</v>
      </c>
      <c r="R51" s="354" t="n">
        <f aca="false">ROUND(R48-R24,1)</f>
        <v>0</v>
      </c>
      <c r="S51" s="354" t="n">
        <f aca="false">ROUND(S48-S24,1)</f>
        <v>-0.1</v>
      </c>
      <c r="T51" s="354" t="n">
        <f aca="false">ROUND(T48-T24,1)</f>
        <v>-0</v>
      </c>
      <c r="U51" s="354" t="n">
        <f aca="false">ROUND(U48-U24,1)</f>
        <v>-0.1</v>
      </c>
      <c r="V51" s="354" t="n">
        <f aca="false">ROUND(V48-V24,1)</f>
        <v>0.1</v>
      </c>
      <c r="W51" s="354" t="n">
        <f aca="false">ROUND(W48-W24,1)</f>
        <v>-0</v>
      </c>
      <c r="X51" s="354" t="n">
        <f aca="false">ROUND(X48-X24,1)</f>
        <v>-0</v>
      </c>
      <c r="Y51" s="354" t="n">
        <f aca="false">ROUND(Y48-Y24,1)</f>
        <v>-0</v>
      </c>
      <c r="Z51" s="354" t="n">
        <f aca="false">ROUND(Z48-Z24,1)</f>
        <v>0.1</v>
      </c>
      <c r="AA51" s="354" t="n">
        <f aca="false">ROUND(AA48-AA24,1)</f>
        <v>-0</v>
      </c>
      <c r="AB51" s="354" t="n">
        <f aca="false">ROUND(AB48-AB24,1)</f>
        <v>0</v>
      </c>
      <c r="AC51" s="354" t="n">
        <f aca="false">ROUND(AC48-AC24,1)</f>
        <v>-0</v>
      </c>
      <c r="AD51" s="354" t="n">
        <f aca="false">ROUND(AD48-AD24,1)</f>
        <v>-0</v>
      </c>
      <c r="AE51" s="354" t="n">
        <f aca="false">ROUND(AE48-AE24,1)</f>
        <v>-0.1</v>
      </c>
      <c r="AF51" s="354" t="n">
        <f aca="false">ROUND(AF48-AF24,1)</f>
        <v>0</v>
      </c>
      <c r="AG51" s="354" t="n">
        <f aca="false">ROUND(AG48-AG24,1)</f>
        <v>0</v>
      </c>
      <c r="AH51" s="354" t="n">
        <f aca="false">ROUND(AH48-AH24,1)</f>
        <v>0</v>
      </c>
      <c r="AI51" s="354" t="n">
        <f aca="false">ROUND(AI48-AI24,1)</f>
        <v>0.1</v>
      </c>
      <c r="AJ51" s="354" t="n">
        <f aca="false">ROUND(AJ48-AJ24,1)</f>
        <v>0.1</v>
      </c>
      <c r="AK51" s="354" t="n">
        <f aca="false">ROUND(AK48-AK24,1)</f>
        <v>-0</v>
      </c>
      <c r="AL51" s="354" t="n">
        <f aca="false">ROUND(AL48-AL24,1)</f>
        <v>-0.1</v>
      </c>
      <c r="AM51" s="354" t="n">
        <f aca="false">ROUND(AM48-AM24,1)</f>
        <v>-0.1</v>
      </c>
      <c r="AN51" s="354" t="n">
        <f aca="false">ROUND(AN48-AN24,1)</f>
        <v>-0</v>
      </c>
      <c r="AO51" s="354" t="n">
        <f aca="false">ROUND(AO48-AO24,1)</f>
        <v>-0</v>
      </c>
      <c r="AP51" s="354" t="n">
        <f aca="false">ROUND(AP48-AP24,1)</f>
        <v>-0</v>
      </c>
      <c r="AQ51" s="354" t="n">
        <f aca="false">ROUND(AQ48-AQ24,1)</f>
        <v>0.1</v>
      </c>
      <c r="AR51" s="354"/>
      <c r="AS51" s="354"/>
      <c r="AT51" s="354"/>
      <c r="AU51" s="354"/>
      <c r="AV51" s="354"/>
      <c r="AW51" s="354"/>
      <c r="AX51" s="354"/>
      <c r="AY51" s="354"/>
      <c r="AZ51" s="354"/>
      <c r="BA51" s="354"/>
      <c r="BB51" s="354"/>
      <c r="BC51" s="354"/>
      <c r="BD51" s="354"/>
      <c r="BE51" s="354"/>
      <c r="BF51" s="354"/>
      <c r="BG51" s="354"/>
      <c r="BH51" s="354"/>
      <c r="BI51" s="354"/>
      <c r="BJ51" s="354"/>
      <c r="BK51" s="354"/>
    </row>
    <row r="52" customFormat="false" ht="15.75" hidden="false" customHeight="true" outlineLevel="0" collapsed="false">
      <c r="A52" s="352"/>
      <c r="B52" s="352"/>
      <c r="C52" s="352"/>
      <c r="D52" s="352"/>
      <c r="E52" s="352"/>
      <c r="F52" s="354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customFormat="false" ht="15.75" hidden="false" customHeight="true" outlineLevel="0" collapsed="false">
      <c r="A53" s="355"/>
      <c r="B53" s="355"/>
      <c r="C53" s="365" t="s">
        <v>351</v>
      </c>
      <c r="D53" s="365"/>
      <c r="E53" s="365"/>
      <c r="F53" s="368"/>
      <c r="G53" s="365"/>
      <c r="H53" s="369" t="n">
        <f aca="false">IFERROR(H35/(H35+H41),0%)</f>
        <v>0</v>
      </c>
      <c r="I53" s="369" t="n">
        <f aca="false">IFERROR(I35/(I35+I41),0%)</f>
        <v>0</v>
      </c>
      <c r="J53" s="369" t="n">
        <f aca="false">IFERROR(J35/(J35+J41),0%)</f>
        <v>0.594203904155838</v>
      </c>
      <c r="K53" s="369" t="n">
        <f aca="false">IFERROR(K35/(K35+K41),0%)</f>
        <v>0.596592670145201</v>
      </c>
      <c r="L53" s="369" t="n">
        <f aca="false">IFERROR(L35/(L35+L41),0%)</f>
        <v>0.588828268341209</v>
      </c>
      <c r="M53" s="369" t="n">
        <f aca="false">IFERROR(M35/(M35+M41),0%)</f>
        <v>0.557463168221284</v>
      </c>
      <c r="N53" s="369" t="n">
        <f aca="false">IFERROR(N35/(N35+N41),0%)</f>
        <v>0.521673404973881</v>
      </c>
      <c r="O53" s="369" t="n">
        <f aca="false">IFERROR(O35/(O35+O41),0%)</f>
        <v>0.479585343804758</v>
      </c>
      <c r="P53" s="369" t="n">
        <f aca="false">IFERROR(P35/(P35+P41),0%)</f>
        <v>0.429376015256993</v>
      </c>
      <c r="Q53" s="369" t="n">
        <f aca="false">IFERROR(Q35/(Q35+Q41),0%)</f>
        <v>0.368443810806527</v>
      </c>
      <c r="R53" s="369" t="n">
        <f aca="false">IFERROR(R35/(R35+R41),0%)</f>
        <v>0.292943062411734</v>
      </c>
      <c r="S53" s="369" t="n">
        <f aca="false">IFERROR(S35/(S35+S41),0%)</f>
        <v>0.196939455525039</v>
      </c>
      <c r="T53" s="369" t="n">
        <f aca="false">IFERROR(T35/(T35+T41),0%)</f>
        <v>0.0707692753998641</v>
      </c>
      <c r="U53" s="369" t="n">
        <f aca="false">IFERROR(U35/(U35+U41),0%)</f>
        <v>0</v>
      </c>
      <c r="V53" s="369" t="n">
        <f aca="false">IFERROR(V35/(V35+V41),0%)</f>
        <v>-2.81471126222218E-017</v>
      </c>
      <c r="W53" s="369" t="n">
        <f aca="false">IFERROR(W35/(W35+W41),0%)</f>
        <v>-2.81456239032422E-017</v>
      </c>
      <c r="X53" s="369" t="n">
        <f aca="false">IFERROR(X35/(X35+X41),0%)</f>
        <v>-2.81456239032422E-017</v>
      </c>
      <c r="Y53" s="369" t="n">
        <f aca="false">IFERROR(Y35/(Y35+Y41),0%)</f>
        <v>-2.81456239032422E-017</v>
      </c>
      <c r="Z53" s="369" t="n">
        <f aca="false">IFERROR(Z35/(Z35+Z41),0%)</f>
        <v>-2.81456239032422E-017</v>
      </c>
      <c r="AA53" s="369" t="n">
        <f aca="false">IFERROR(AA35/(AA35+AA41),0%)</f>
        <v>-2.81456239032422E-017</v>
      </c>
      <c r="AB53" s="369" t="n">
        <f aca="false">IFERROR(AB35/(AB35+AB41),0%)</f>
        <v>-2.81456239032422E-017</v>
      </c>
      <c r="AC53" s="369" t="n">
        <f aca="false">IFERROR(AC35/(AC35+AC41),0%)</f>
        <v>-2.81456239032422E-017</v>
      </c>
      <c r="AD53" s="369" t="n">
        <f aca="false">IFERROR(AD35/(AD35+AD41),0%)</f>
        <v>-2.81456239032422E-017</v>
      </c>
      <c r="AE53" s="369" t="n">
        <f aca="false">IFERROR(AE35/(AE35+AE41),0%)</f>
        <v>-2.81456239032422E-017</v>
      </c>
      <c r="AF53" s="369" t="n">
        <f aca="false">IFERROR(AF35/(AF35+AF41),0%)</f>
        <v>-2.81456239032422E-017</v>
      </c>
      <c r="AG53" s="369" t="n">
        <f aca="false">IFERROR(AG35/(AG35+AG41),0%)</f>
        <v>-2.81456239032422E-017</v>
      </c>
      <c r="AH53" s="369" t="n">
        <f aca="false">IFERROR(AH35/(AH35+AH41),0%)</f>
        <v>-2.81456239032422E-017</v>
      </c>
      <c r="AI53" s="369" t="n">
        <f aca="false">IFERROR(AI35/(AI35+AI41),0%)</f>
        <v>-2.81456239032422E-017</v>
      </c>
      <c r="AJ53" s="369" t="n">
        <f aca="false">IFERROR(AJ35/(AJ35+AJ41),0%)</f>
        <v>-2.81456239032422E-017</v>
      </c>
      <c r="AK53" s="369" t="n">
        <f aca="false">IFERROR(AK35/(AK35+AK41),0%)</f>
        <v>-2.81456239032422E-017</v>
      </c>
      <c r="AL53" s="369" t="n">
        <f aca="false">IFERROR(AL35/(AL35+AL41),0%)</f>
        <v>-3.07208528114641E-017</v>
      </c>
      <c r="AM53" s="369" t="n">
        <f aca="false">IFERROR(AM35/(AM35+AM41),0%)</f>
        <v>-3.07208528114641E-017</v>
      </c>
      <c r="AN53" s="369" t="n">
        <f aca="false">IFERROR(AN35/(AN35+AN41),0%)</f>
        <v>-3.07208528114641E-017</v>
      </c>
      <c r="AO53" s="369" t="n">
        <f aca="false">IFERROR(AO35/(AO35+AO41),0%)</f>
        <v>-3.07208528114641E-017</v>
      </c>
      <c r="AP53" s="369" t="n">
        <f aca="false">IFERROR(AP35/(AP35+AP41),0%)</f>
        <v>-3.07208528114641E-017</v>
      </c>
      <c r="AQ53" s="369" t="n">
        <f aca="false">IFERROR(AQ35/(AQ35+AQ41),0%)</f>
        <v>-3.07208528114641E-017</v>
      </c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  <c r="BI53" s="370"/>
      <c r="BJ53" s="370"/>
      <c r="BK53" s="370"/>
    </row>
    <row r="54" customFormat="false" ht="15.75" hidden="false" customHeight="true" outlineLevel="0" collapsed="false">
      <c r="A54" s="352"/>
      <c r="B54" s="352"/>
      <c r="C54" s="352"/>
      <c r="D54" s="352"/>
      <c r="E54" s="352"/>
      <c r="F54" s="354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customFormat="false" ht="15.75" hidden="false" customHeight="true" outlineLevel="0" collapsed="false">
      <c r="A55" s="352"/>
      <c r="B55" s="352"/>
      <c r="C55" s="352"/>
      <c r="D55" s="352"/>
      <c r="E55" s="352"/>
      <c r="F55" s="354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</row>
    <row r="56" customFormat="false" ht="15.75" hidden="false" customHeight="true" outlineLevel="0" collapsed="false">
      <c r="A56" s="352"/>
      <c r="B56" s="352"/>
      <c r="C56" s="355" t="s">
        <v>352</v>
      </c>
      <c r="D56" s="355"/>
      <c r="E56" s="355"/>
      <c r="F56" s="354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  <c r="BE56" s="352"/>
      <c r="BF56" s="352"/>
      <c r="BG56" s="352"/>
      <c r="BH56" s="352"/>
      <c r="BI56" s="352"/>
      <c r="BJ56" s="352"/>
      <c r="BK56" s="352"/>
    </row>
    <row r="57" customFormat="false" ht="15.75" hidden="false" customHeight="true" outlineLevel="0" collapsed="false">
      <c r="A57" s="352"/>
      <c r="B57" s="352"/>
      <c r="C57" s="352"/>
      <c r="D57" s="352"/>
      <c r="E57" s="352"/>
      <c r="F57" s="354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  <c r="BI57" s="352"/>
      <c r="BJ57" s="352"/>
      <c r="BK57" s="352"/>
    </row>
    <row r="58" customFormat="false" ht="15.75" hidden="false" customHeight="true" outlineLevel="1" collapsed="false">
      <c r="A58" s="352"/>
      <c r="B58" s="352"/>
      <c r="C58" s="352" t="s">
        <v>318</v>
      </c>
      <c r="D58" s="352"/>
      <c r="E58" s="352"/>
      <c r="F58" s="354"/>
      <c r="G58" s="352"/>
      <c r="H58" s="354" t="n">
        <f aca="false">H12</f>
        <v>0</v>
      </c>
      <c r="I58" s="354" t="n">
        <f aca="false">I12</f>
        <v>1416088.034</v>
      </c>
      <c r="J58" s="354" t="n">
        <f aca="false">J12</f>
        <v>0</v>
      </c>
      <c r="K58" s="354" t="n">
        <f aca="false">K12</f>
        <v>0</v>
      </c>
      <c r="L58" s="354" t="n">
        <f aca="false">L12</f>
        <v>6499000.553</v>
      </c>
      <c r="M58" s="354" t="n">
        <f aca="false">M12</f>
        <v>6499000.553</v>
      </c>
      <c r="N58" s="354" t="n">
        <f aca="false">N12</f>
        <v>6499000.553</v>
      </c>
      <c r="O58" s="354" t="n">
        <f aca="false">O12</f>
        <v>6499000.553</v>
      </c>
      <c r="P58" s="354" t="n">
        <f aca="false">P12</f>
        <v>6499000.553</v>
      </c>
      <c r="Q58" s="354" t="n">
        <f aca="false">Q12</f>
        <v>6499000.553</v>
      </c>
      <c r="R58" s="354" t="n">
        <f aca="false">R12</f>
        <v>6499000.553</v>
      </c>
      <c r="S58" s="354" t="n">
        <f aca="false">S12</f>
        <v>6499000.553</v>
      </c>
      <c r="T58" s="354" t="n">
        <f aca="false">T12</f>
        <v>6499000.553</v>
      </c>
      <c r="U58" s="354" t="n">
        <f aca="false">U12</f>
        <v>6499000.553</v>
      </c>
      <c r="V58" s="354" t="n">
        <f aca="false">V12</f>
        <v>6499000.553</v>
      </c>
      <c r="W58" s="354" t="n">
        <f aca="false">W12</f>
        <v>6499000.553</v>
      </c>
      <c r="X58" s="354" t="n">
        <f aca="false">X12</f>
        <v>6499000.553</v>
      </c>
      <c r="Y58" s="354" t="n">
        <f aca="false">Y12</f>
        <v>6499000.553</v>
      </c>
      <c r="Z58" s="354" t="n">
        <f aca="false">Z12</f>
        <v>6499000.553</v>
      </c>
      <c r="AA58" s="354" t="n">
        <f aca="false">AA12</f>
        <v>6499000.553</v>
      </c>
      <c r="AB58" s="354" t="n">
        <f aca="false">AB12</f>
        <v>6499000.553</v>
      </c>
      <c r="AC58" s="354" t="n">
        <f aca="false">AC12</f>
        <v>6499000.553</v>
      </c>
      <c r="AD58" s="354" t="n">
        <f aca="false">AD12</f>
        <v>6499000.553</v>
      </c>
      <c r="AE58" s="354" t="n">
        <f aca="false">AE12</f>
        <v>6499000.553</v>
      </c>
      <c r="AF58" s="354" t="n">
        <f aca="false">AF12</f>
        <v>6499000.553</v>
      </c>
      <c r="AG58" s="354" t="n">
        <f aca="false">AG12</f>
        <v>6499000.553</v>
      </c>
      <c r="AH58" s="354" t="n">
        <f aca="false">AH12</f>
        <v>6499000.553</v>
      </c>
      <c r="AI58" s="354" t="n">
        <f aca="false">AI12</f>
        <v>6499000.553</v>
      </c>
      <c r="AJ58" s="354" t="n">
        <f aca="false">AJ12</f>
        <v>6499000.553</v>
      </c>
      <c r="AK58" s="354" t="n">
        <f aca="false">AK12</f>
        <v>6499000.553</v>
      </c>
      <c r="AL58" s="354" t="n">
        <f aca="false">AL12</f>
        <v>6499000.553</v>
      </c>
      <c r="AM58" s="354" t="n">
        <f aca="false">AM12</f>
        <v>6499000.553</v>
      </c>
      <c r="AN58" s="354" t="n">
        <f aca="false">AN12</f>
        <v>6499000.553</v>
      </c>
      <c r="AO58" s="354" t="n">
        <f aca="false">AO12</f>
        <v>6499000.553</v>
      </c>
      <c r="AP58" s="354" t="n">
        <f aca="false">AP12</f>
        <v>6499000.553</v>
      </c>
      <c r="AQ58" s="354" t="n">
        <f aca="false">AQ12</f>
        <v>6499000.553</v>
      </c>
      <c r="AR58" s="354"/>
      <c r="AS58" s="354"/>
      <c r="AT58" s="354"/>
      <c r="AU58" s="354"/>
      <c r="AV58" s="354"/>
      <c r="AW58" s="354"/>
      <c r="AX58" s="354"/>
      <c r="AY58" s="354"/>
      <c r="AZ58" s="354"/>
      <c r="BA58" s="354"/>
      <c r="BB58" s="354"/>
      <c r="BC58" s="354"/>
      <c r="BD58" s="354"/>
      <c r="BE58" s="354"/>
      <c r="BF58" s="354"/>
      <c r="BG58" s="354"/>
      <c r="BH58" s="354"/>
      <c r="BI58" s="354"/>
      <c r="BJ58" s="354"/>
      <c r="BK58" s="354"/>
    </row>
    <row r="59" customFormat="false" ht="15.75" hidden="false" customHeight="true" outlineLevel="1" collapsed="false">
      <c r="A59" s="352"/>
      <c r="B59" s="352"/>
      <c r="C59" s="352" t="s">
        <v>332</v>
      </c>
      <c r="D59" s="352"/>
      <c r="E59" s="352"/>
      <c r="F59" s="354"/>
      <c r="G59" s="352"/>
      <c r="H59" s="354" t="n">
        <f aca="false">H31+H32</f>
        <v>276758.9688</v>
      </c>
      <c r="I59" s="354" t="n">
        <f aca="false">I31+I32</f>
        <v>824305.3904</v>
      </c>
      <c r="J59" s="354" t="n">
        <f aca="false">J31+J32</f>
        <v>741408.7323</v>
      </c>
      <c r="K59" s="354" t="n">
        <f aca="false">K31+K32</f>
        <v>687628.7988</v>
      </c>
      <c r="L59" s="354" t="n">
        <f aca="false">L31+L32</f>
        <v>3011137.166</v>
      </c>
      <c r="M59" s="354" t="n">
        <f aca="false">M31+M32</f>
        <v>3057203.406</v>
      </c>
      <c r="N59" s="354" t="n">
        <f aca="false">N31+N32</f>
        <v>3109673.028</v>
      </c>
      <c r="O59" s="354" t="n">
        <f aca="false">O31+O32</f>
        <v>3146596.867</v>
      </c>
      <c r="P59" s="354" t="n">
        <f aca="false">P31+P32</f>
        <v>3171816.589</v>
      </c>
      <c r="Q59" s="354" t="n">
        <f aca="false">Q31+Q32</f>
        <v>3237436.217</v>
      </c>
      <c r="R59" s="354" t="n">
        <f aca="false">R31+R32</f>
        <v>3474468.731</v>
      </c>
      <c r="S59" s="354" t="n">
        <f aca="false">S31+S32</f>
        <v>3508701.817</v>
      </c>
      <c r="T59" s="354" t="n">
        <f aca="false">T31+T32</f>
        <v>3549006.671</v>
      </c>
      <c r="U59" s="354" t="n">
        <f aca="false">U31+U32</f>
        <v>3591768.557</v>
      </c>
      <c r="V59" s="354" t="n">
        <f aca="false">V31+V32</f>
        <v>3640895.647</v>
      </c>
      <c r="W59" s="354" t="n">
        <f aca="false">W31+W32</f>
        <v>3676718.307</v>
      </c>
      <c r="X59" s="354" t="n">
        <f aca="false">X31+X32</f>
        <v>3697698.799</v>
      </c>
      <c r="Y59" s="354" t="n">
        <f aca="false">Y31+Y32</f>
        <v>3669014.546</v>
      </c>
      <c r="Z59" s="354" t="n">
        <f aca="false">Z31+Z32</f>
        <v>3677953.438</v>
      </c>
      <c r="AA59" s="354" t="n">
        <f aca="false">AA31+AA32</f>
        <v>3697072.567</v>
      </c>
      <c r="AB59" s="354" t="n">
        <f aca="false">AB31+AB32</f>
        <v>3715325.976</v>
      </c>
      <c r="AC59" s="354" t="n">
        <f aca="false">AC31+AC32</f>
        <v>3733242.071</v>
      </c>
      <c r="AD59" s="354" t="n">
        <f aca="false">AD31+AD32</f>
        <v>3751206.688</v>
      </c>
      <c r="AE59" s="354" t="n">
        <f aca="false">AE31+AE32</f>
        <v>3769215.737</v>
      </c>
      <c r="AF59" s="354" t="n">
        <f aca="false">AF31+AF32</f>
        <v>3787256.296</v>
      </c>
      <c r="AG59" s="354" t="n">
        <f aca="false">AG31+AG32</f>
        <v>3805328.108</v>
      </c>
      <c r="AH59" s="354" t="n">
        <f aca="false">AH31+AH32</f>
        <v>3823431.649</v>
      </c>
      <c r="AI59" s="354" t="n">
        <f aca="false">AI31+AI32</f>
        <v>3855005.817</v>
      </c>
      <c r="AJ59" s="354" t="n">
        <f aca="false">AJ31+AJ32</f>
        <v>4049469.07</v>
      </c>
      <c r="AK59" s="354" t="n">
        <f aca="false">AK31+AK32</f>
        <v>4160603.887</v>
      </c>
      <c r="AL59" s="354" t="n">
        <f aca="false">AL31+AL32</f>
        <v>4158270.679</v>
      </c>
      <c r="AM59" s="354" t="n">
        <f aca="false">AM31+AM32</f>
        <v>4154711.9</v>
      </c>
      <c r="AN59" s="354" t="n">
        <f aca="false">AN31+AN32</f>
        <v>4155087.92</v>
      </c>
      <c r="AO59" s="354" t="n">
        <f aca="false">AO31+AO32</f>
        <v>4155650.77</v>
      </c>
      <c r="AP59" s="354" t="n">
        <f aca="false">AP31+AP32</f>
        <v>4156082.447</v>
      </c>
      <c r="AQ59" s="354" t="n">
        <f aca="false">AQ31+AQ32</f>
        <v>4310065.028</v>
      </c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4"/>
      <c r="BH59" s="354"/>
      <c r="BI59" s="354"/>
      <c r="BJ59" s="354"/>
      <c r="BK59" s="354"/>
    </row>
    <row r="60" customFormat="false" ht="15.75" hidden="false" customHeight="true" outlineLevel="1" collapsed="false">
      <c r="A60" s="352"/>
      <c r="B60" s="352"/>
      <c r="C60" s="352"/>
      <c r="D60" s="352"/>
      <c r="E60" s="352"/>
      <c r="F60" s="354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G60" s="352"/>
      <c r="BH60" s="352"/>
      <c r="BI60" s="352"/>
      <c r="BJ60" s="352"/>
      <c r="BK60" s="352"/>
    </row>
    <row r="61" customFormat="false" ht="15.75" hidden="false" customHeight="true" outlineLevel="1" collapsed="false">
      <c r="A61" s="352"/>
      <c r="B61" s="352"/>
      <c r="C61" s="352" t="s">
        <v>353</v>
      </c>
      <c r="D61" s="352"/>
      <c r="E61" s="352"/>
      <c r="F61" s="354"/>
      <c r="G61" s="352"/>
      <c r="H61" s="354" t="n">
        <f aca="false">H58-H59</f>
        <v>-276758.9688</v>
      </c>
      <c r="I61" s="354" t="n">
        <f aca="false">I58-I59</f>
        <v>591782.6436</v>
      </c>
      <c r="J61" s="354" t="n">
        <f aca="false">J58-J59</f>
        <v>-741408.7323</v>
      </c>
      <c r="K61" s="354" t="n">
        <f aca="false">K58-K59</f>
        <v>-687628.7988</v>
      </c>
      <c r="L61" s="354" t="n">
        <f aca="false">L58-L59</f>
        <v>3487863.387</v>
      </c>
      <c r="M61" s="354" t="n">
        <f aca="false">M58-M59</f>
        <v>3441797.147</v>
      </c>
      <c r="N61" s="354" t="n">
        <f aca="false">N58-N59</f>
        <v>3389327.525</v>
      </c>
      <c r="O61" s="354" t="n">
        <f aca="false">O58-O59</f>
        <v>3352403.686</v>
      </c>
      <c r="P61" s="354" t="n">
        <f aca="false">P58-P59</f>
        <v>3327183.964</v>
      </c>
      <c r="Q61" s="354" t="n">
        <f aca="false">Q58-Q59</f>
        <v>3261564.336</v>
      </c>
      <c r="R61" s="354" t="n">
        <f aca="false">R58-R59</f>
        <v>3024531.822</v>
      </c>
      <c r="S61" s="354" t="n">
        <f aca="false">S58-S59</f>
        <v>2990298.736</v>
      </c>
      <c r="T61" s="354" t="n">
        <f aca="false">T58-T59</f>
        <v>2949993.882</v>
      </c>
      <c r="U61" s="354" t="n">
        <f aca="false">U58-U59</f>
        <v>2907231.996</v>
      </c>
      <c r="V61" s="354" t="n">
        <f aca="false">V58-V59</f>
        <v>2858104.906</v>
      </c>
      <c r="W61" s="354" t="n">
        <f aca="false">W58-W59</f>
        <v>2822282.246</v>
      </c>
      <c r="X61" s="354" t="n">
        <f aca="false">X58-X59</f>
        <v>2801301.754</v>
      </c>
      <c r="Y61" s="354" t="n">
        <f aca="false">Y58-Y59</f>
        <v>2829986.007</v>
      </c>
      <c r="Z61" s="354" t="n">
        <f aca="false">Z58-Z59</f>
        <v>2821047.115</v>
      </c>
      <c r="AA61" s="354" t="n">
        <f aca="false">AA58-AA59</f>
        <v>2801927.986</v>
      </c>
      <c r="AB61" s="354" t="n">
        <f aca="false">AB58-AB59</f>
        <v>2783674.577</v>
      </c>
      <c r="AC61" s="354" t="n">
        <f aca="false">AC58-AC59</f>
        <v>2765758.482</v>
      </c>
      <c r="AD61" s="354" t="n">
        <f aca="false">AD58-AD59</f>
        <v>2747793.865</v>
      </c>
      <c r="AE61" s="354" t="n">
        <f aca="false">AE58-AE59</f>
        <v>2729784.816</v>
      </c>
      <c r="AF61" s="354" t="n">
        <f aca="false">AF58-AF59</f>
        <v>2711744.257</v>
      </c>
      <c r="AG61" s="354" t="n">
        <f aca="false">AG58-AG59</f>
        <v>2693672.445</v>
      </c>
      <c r="AH61" s="354" t="n">
        <f aca="false">AH58-AH59</f>
        <v>2675568.904</v>
      </c>
      <c r="AI61" s="354" t="n">
        <f aca="false">AI58-AI59</f>
        <v>2643994.736</v>
      </c>
      <c r="AJ61" s="354" t="n">
        <f aca="false">AJ58-AJ59</f>
        <v>2449531.483</v>
      </c>
      <c r="AK61" s="354" t="n">
        <f aca="false">AK58-AK59</f>
        <v>2338396.666</v>
      </c>
      <c r="AL61" s="354" t="n">
        <f aca="false">AL58-AL59</f>
        <v>2340729.874</v>
      </c>
      <c r="AM61" s="354" t="n">
        <f aca="false">AM58-AM59</f>
        <v>2344288.653</v>
      </c>
      <c r="AN61" s="354" t="n">
        <f aca="false">AN58-AN59</f>
        <v>2343912.633</v>
      </c>
      <c r="AO61" s="354" t="n">
        <f aca="false">AO58-AO59</f>
        <v>2343349.783</v>
      </c>
      <c r="AP61" s="354" t="n">
        <f aca="false">AP58-AP59</f>
        <v>2342918.106</v>
      </c>
      <c r="AQ61" s="354" t="n">
        <f aca="false">AQ58-AQ59</f>
        <v>2188935.525</v>
      </c>
      <c r="AR61" s="354"/>
      <c r="AS61" s="354"/>
      <c r="AT61" s="354"/>
      <c r="AU61" s="354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354"/>
      <c r="BG61" s="354"/>
      <c r="BH61" s="354"/>
      <c r="BI61" s="354"/>
      <c r="BJ61" s="354"/>
      <c r="BK61" s="354"/>
    </row>
    <row r="62" customFormat="false" ht="15.75" hidden="false" customHeight="true" outlineLevel="1" collapsed="false">
      <c r="A62" s="352"/>
      <c r="B62" s="352"/>
      <c r="C62" s="371" t="s">
        <v>354</v>
      </c>
      <c r="D62" s="371"/>
      <c r="E62" s="371"/>
      <c r="F62" s="372"/>
      <c r="G62" s="371"/>
      <c r="H62" s="372" t="n">
        <f aca="false">IF(H5&gt;'Painel  de Controle'!$E$26,0,-(H61-G61))</f>
        <v>276758.9688</v>
      </c>
      <c r="I62" s="372" t="n">
        <f aca="false">IF(I5&gt;'Painel  de Controle'!$E$26,0,-(I61-H61))</f>
        <v>-868541.6123</v>
      </c>
      <c r="J62" s="372" t="n">
        <f aca="false">IF(J5&gt;'Painel  de Controle'!$E$26,0,-(J61-I61))</f>
        <v>1333191.376</v>
      </c>
      <c r="K62" s="372" t="n">
        <f aca="false">IF(K5&gt;'Painel  de Controle'!$E$26,0,-(K61-J61))</f>
        <v>-53779.93351</v>
      </c>
      <c r="L62" s="372" t="n">
        <f aca="false">IF(L5&gt;'Painel  de Controle'!$E$26,0,-(L61-K61))</f>
        <v>-4175492.186</v>
      </c>
      <c r="M62" s="372" t="n">
        <f aca="false">IF(M5&gt;'Painel  de Controle'!$E$26,0,-(M61-L61))</f>
        <v>46066.23947</v>
      </c>
      <c r="N62" s="372" t="n">
        <f aca="false">IF(N5&gt;'Painel  de Controle'!$E$26,0,-(N61-M61))</f>
        <v>52469.62198</v>
      </c>
      <c r="O62" s="372" t="n">
        <f aca="false">IF(O5&gt;'Painel  de Controle'!$E$26,0,-(O61-N61))</f>
        <v>36923.83941</v>
      </c>
      <c r="P62" s="372" t="n">
        <f aca="false">IF(P5&gt;'Painel  de Controle'!$E$26,0,-(P61-O61))</f>
        <v>25219.72172</v>
      </c>
      <c r="Q62" s="372" t="n">
        <f aca="false">IF(Q5&gt;'Painel  de Controle'!$E$26,0,-(Q61-P61))</f>
        <v>65619.6287</v>
      </c>
      <c r="R62" s="372" t="n">
        <f aca="false">IF(R5&gt;'Painel  de Controle'!$E$26,0,-(R61-Q61))</f>
        <v>237032.5133</v>
      </c>
      <c r="S62" s="372" t="n">
        <f aca="false">IF(S5&gt;'Painel  de Controle'!$E$26,0,-(S61-R61))</f>
        <v>34233.0866</v>
      </c>
      <c r="T62" s="372" t="n">
        <f aca="false">IF(T5&gt;'Painel  de Controle'!$E$26,0,-(T61-S61))</f>
        <v>40304.85334</v>
      </c>
      <c r="U62" s="372" t="n">
        <f aca="false">IF(U5&gt;'Painel  de Controle'!$E$26,0,-(U61-T61))</f>
        <v>42761.88657</v>
      </c>
      <c r="V62" s="372" t="n">
        <f aca="false">IF(V5&gt;'Painel  de Controle'!$E$26,0,-(V61-U61))</f>
        <v>49127.09003</v>
      </c>
      <c r="W62" s="372" t="n">
        <f aca="false">IF(W5&gt;'Painel  de Controle'!$E$26,0,-(W61-V61))</f>
        <v>35822.6594</v>
      </c>
      <c r="X62" s="372" t="n">
        <f aca="false">IF(X5&gt;'Painel  de Controle'!$E$26,0,-(X61-W61))</f>
        <v>20980.49276</v>
      </c>
      <c r="Y62" s="372" t="n">
        <f aca="false">IF(Y5&gt;'Painel  de Controle'!$E$26,0,-(Y61-X61))</f>
        <v>-28684.25341</v>
      </c>
      <c r="Z62" s="372" t="n">
        <f aca="false">IF(Z5&gt;'Painel  de Controle'!$E$26,0,-(Z61-Y61))</f>
        <v>8938.891966</v>
      </c>
      <c r="AA62" s="372" t="n">
        <f aca="false">IF(AA5&gt;'Painel  de Controle'!$E$26,0,-(AA61-Z61))</f>
        <v>19119.12942</v>
      </c>
      <c r="AB62" s="372" t="n">
        <f aca="false">IF(AB5&gt;'Painel  de Controle'!$E$26,0,-(AB61-AA61))</f>
        <v>18253.40905</v>
      </c>
      <c r="AC62" s="372" t="n">
        <f aca="false">IF(AC5&gt;'Painel  de Controle'!$E$26,0,-(AC61-AB61))</f>
        <v>17916.09454</v>
      </c>
      <c r="AD62" s="372" t="n">
        <f aca="false">IF(AD5&gt;'Painel  de Controle'!$E$26,0,-(AD61-AC61))</f>
        <v>17964.61758</v>
      </c>
      <c r="AE62" s="372" t="n">
        <f aca="false">IF(AE5&gt;'Painel  de Controle'!$E$26,0,-(AE61-AD61))</f>
        <v>18009.04846</v>
      </c>
      <c r="AF62" s="372" t="n">
        <f aca="false">IF(AF5&gt;'Painel  de Controle'!$E$26,0,-(AF61-AE61))</f>
        <v>18040.55918</v>
      </c>
      <c r="AG62" s="372" t="n">
        <f aca="false">IF(AG5&gt;'Painel  de Controle'!$E$26,0,-(AG61-AF61))</f>
        <v>18071.81184</v>
      </c>
      <c r="AH62" s="372" t="n">
        <f aca="false">IF(AH5&gt;'Painel  de Controle'!$E$26,0,-(AH61-AG61))</f>
        <v>18103.5408</v>
      </c>
      <c r="AI62" s="372" t="n">
        <f aca="false">IF(AI5&gt;'Painel  de Controle'!$E$26,0,-(AI61-AH61))</f>
        <v>31574.1683</v>
      </c>
      <c r="AJ62" s="372" t="n">
        <f aca="false">IF(AJ5&gt;'Painel  de Controle'!$E$26,0,-(AJ61-AI61))</f>
        <v>194463.2526</v>
      </c>
      <c r="AK62" s="372" t="n">
        <f aca="false">IF(AK5&gt;'Painel  de Controle'!$E$26,0,-(AK61-AJ61))</f>
        <v>111134.8174</v>
      </c>
      <c r="AL62" s="372" t="n">
        <f aca="false">IF(AL5&gt;'Painel  de Controle'!$E$26,0,-(AL61-AK61))</f>
        <v>-2333.208273</v>
      </c>
      <c r="AM62" s="372" t="n">
        <f aca="false">IF(AM5&gt;'Painel  de Controle'!$E$26,0,-(AM61-AL61))</f>
        <v>-3558.779226</v>
      </c>
      <c r="AN62" s="372" t="n">
        <f aca="false">IF(AN5&gt;'Painel  de Controle'!$E$26,0,-(AN61-AM61))</f>
        <v>376.0202152</v>
      </c>
      <c r="AO62" s="372" t="n">
        <f aca="false">IF(AO5&gt;'Painel  de Controle'!$E$26,0,-(AO61-AN61))</f>
        <v>562.850339</v>
      </c>
      <c r="AP62" s="372" t="n">
        <f aca="false">IF(AP5&gt;'Painel  de Controle'!$E$26,0,-(AP61-AO61))</f>
        <v>431.6772657</v>
      </c>
      <c r="AQ62" s="372" t="n">
        <f aca="false">IF(AQ5&gt;'Painel  de Controle'!$E$26,0,-(AQ61-AP61))</f>
        <v>153982.5806</v>
      </c>
      <c r="AR62" s="354"/>
      <c r="AS62" s="354"/>
      <c r="AT62" s="354"/>
      <c r="AU62" s="354"/>
      <c r="AV62" s="354"/>
      <c r="AW62" s="354"/>
      <c r="AX62" s="354"/>
      <c r="AY62" s="354"/>
      <c r="AZ62" s="354"/>
      <c r="BA62" s="354"/>
      <c r="BB62" s="354"/>
      <c r="BC62" s="354"/>
      <c r="BD62" s="354"/>
      <c r="BE62" s="354"/>
      <c r="BF62" s="354"/>
      <c r="BG62" s="354"/>
      <c r="BH62" s="354"/>
      <c r="BI62" s="354"/>
      <c r="BJ62" s="354"/>
      <c r="BK62" s="354"/>
    </row>
    <row r="63" customFormat="false" ht="15.75" hidden="false" customHeight="true" outlineLevel="1" collapsed="false">
      <c r="A63" s="352"/>
      <c r="B63" s="352"/>
      <c r="C63" s="352"/>
      <c r="D63" s="352"/>
      <c r="E63" s="352"/>
      <c r="F63" s="354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2"/>
      <c r="BA63" s="352"/>
      <c r="BB63" s="352"/>
      <c r="BC63" s="352"/>
      <c r="BD63" s="352"/>
      <c r="BE63" s="352"/>
      <c r="BF63" s="352"/>
      <c r="BG63" s="352"/>
      <c r="BH63" s="352"/>
      <c r="BI63" s="352"/>
      <c r="BJ63" s="352"/>
      <c r="BK63" s="352"/>
    </row>
    <row r="64" customFormat="false" ht="15.75" hidden="false" customHeight="true" outlineLevel="1" collapsed="false">
      <c r="A64" s="352"/>
      <c r="B64" s="352"/>
      <c r="C64" s="352"/>
      <c r="D64" s="352"/>
      <c r="E64" s="352"/>
      <c r="F64" s="354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2"/>
      <c r="BD64" s="352"/>
      <c r="BE64" s="352"/>
      <c r="BF64" s="352"/>
      <c r="BG64" s="352"/>
      <c r="BH64" s="352"/>
      <c r="BI64" s="352"/>
      <c r="BJ64" s="352"/>
      <c r="BK64" s="352"/>
    </row>
    <row r="65" customFormat="false" ht="15.75" hidden="false" customHeight="true" outlineLevel="0" collapsed="false">
      <c r="A65" s="352"/>
      <c r="B65" s="352"/>
      <c r="C65" s="352"/>
      <c r="D65" s="352"/>
      <c r="E65" s="352"/>
      <c r="F65" s="363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2"/>
      <c r="AQ65" s="352"/>
      <c r="AR65" s="352"/>
      <c r="AS65" s="352"/>
      <c r="AT65" s="352"/>
      <c r="AU65" s="352"/>
      <c r="AV65" s="352"/>
      <c r="AW65" s="352"/>
      <c r="AX65" s="352"/>
      <c r="AY65" s="352"/>
      <c r="AZ65" s="352"/>
      <c r="BA65" s="352"/>
      <c r="BB65" s="352"/>
      <c r="BC65" s="352"/>
      <c r="BD65" s="352"/>
      <c r="BE65" s="352"/>
      <c r="BF65" s="352"/>
      <c r="BG65" s="352"/>
      <c r="BH65" s="352"/>
      <c r="BI65" s="352"/>
      <c r="BJ65" s="352"/>
      <c r="BK65" s="352"/>
    </row>
    <row r="66" customFormat="false" ht="15.75" hidden="false" customHeight="true" outlineLevel="0" collapsed="false">
      <c r="A66" s="352"/>
      <c r="B66" s="352"/>
      <c r="C66" s="352"/>
      <c r="D66" s="352"/>
      <c r="E66" s="352"/>
      <c r="F66" s="354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352"/>
      <c r="AV66" s="352"/>
      <c r="AW66" s="352"/>
      <c r="AX66" s="352"/>
      <c r="AY66" s="352"/>
      <c r="AZ66" s="352"/>
      <c r="BA66" s="352"/>
      <c r="BB66" s="352"/>
      <c r="BC66" s="352"/>
      <c r="BD66" s="352"/>
      <c r="BE66" s="352"/>
      <c r="BF66" s="352"/>
      <c r="BG66" s="352"/>
      <c r="BH66" s="352"/>
      <c r="BI66" s="352"/>
      <c r="BJ66" s="352"/>
      <c r="BK66" s="352"/>
    </row>
    <row r="67" customFormat="false" ht="15.75" hidden="false" customHeight="true" outlineLevel="0" collapsed="false">
      <c r="A67" s="352"/>
      <c r="B67" s="352"/>
      <c r="C67" s="352"/>
      <c r="D67" s="352"/>
      <c r="E67" s="352"/>
      <c r="F67" s="354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AV67" s="352"/>
      <c r="AW67" s="352"/>
      <c r="AX67" s="352"/>
      <c r="AY67" s="352"/>
      <c r="AZ67" s="352"/>
      <c r="BA67" s="352"/>
      <c r="BB67" s="352"/>
      <c r="BC67" s="352"/>
      <c r="BD67" s="352"/>
      <c r="BE67" s="352"/>
      <c r="BF67" s="352"/>
      <c r="BG67" s="352"/>
      <c r="BH67" s="352"/>
      <c r="BI67" s="352"/>
      <c r="BJ67" s="352"/>
      <c r="BK67" s="352"/>
    </row>
    <row r="68" customFormat="false" ht="15.75" hidden="false" customHeight="true" outlineLevel="0" collapsed="false">
      <c r="A68" s="352"/>
      <c r="B68" s="352"/>
      <c r="C68" s="352"/>
      <c r="D68" s="352"/>
      <c r="E68" s="352"/>
      <c r="F68" s="354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352"/>
      <c r="AW68" s="352"/>
      <c r="AX68" s="352"/>
      <c r="AY68" s="352"/>
      <c r="AZ68" s="352"/>
      <c r="BA68" s="352"/>
      <c r="BB68" s="352"/>
      <c r="BC68" s="352"/>
      <c r="BD68" s="352"/>
      <c r="BE68" s="352"/>
      <c r="BF68" s="352"/>
      <c r="BG68" s="352"/>
      <c r="BH68" s="352"/>
      <c r="BI68" s="352"/>
      <c r="BJ68" s="352"/>
      <c r="BK68" s="352"/>
    </row>
    <row r="69" customFormat="false" ht="15.75" hidden="false" customHeight="true" outlineLevel="0" collapsed="false">
      <c r="A69" s="352"/>
      <c r="B69" s="352"/>
      <c r="C69" s="352"/>
      <c r="D69" s="352"/>
      <c r="E69" s="352"/>
      <c r="F69" s="354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  <c r="AL69" s="352"/>
      <c r="AM69" s="352"/>
      <c r="AN69" s="352"/>
      <c r="AO69" s="352"/>
      <c r="AP69" s="352"/>
      <c r="AQ69" s="352"/>
      <c r="AR69" s="352"/>
      <c r="AS69" s="352"/>
      <c r="AT69" s="352"/>
      <c r="AU69" s="352"/>
      <c r="AV69" s="352"/>
      <c r="AW69" s="352"/>
      <c r="AX69" s="352"/>
      <c r="AY69" s="352"/>
      <c r="AZ69" s="352"/>
      <c r="BA69" s="352"/>
      <c r="BB69" s="352"/>
      <c r="BC69" s="352"/>
      <c r="BD69" s="352"/>
      <c r="BE69" s="352"/>
      <c r="BF69" s="352"/>
      <c r="BG69" s="352"/>
      <c r="BH69" s="352"/>
      <c r="BI69" s="352"/>
      <c r="BJ69" s="352"/>
      <c r="BK69" s="352"/>
    </row>
    <row r="70" customFormat="false" ht="15.75" hidden="false" customHeight="true" outlineLevel="0" collapsed="false">
      <c r="A70" s="352"/>
      <c r="B70" s="352"/>
      <c r="C70" s="352"/>
      <c r="D70" s="352"/>
      <c r="E70" s="352"/>
      <c r="F70" s="354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  <c r="AR70" s="352"/>
      <c r="AS70" s="352"/>
      <c r="AT70" s="352"/>
      <c r="AU70" s="352"/>
      <c r="AV70" s="352"/>
      <c r="AW70" s="352"/>
      <c r="AX70" s="352"/>
      <c r="AY70" s="352"/>
      <c r="AZ70" s="352"/>
      <c r="BA70" s="352"/>
      <c r="BB70" s="352"/>
      <c r="BC70" s="352"/>
      <c r="BD70" s="352"/>
      <c r="BE70" s="352"/>
      <c r="BF70" s="352"/>
      <c r="BG70" s="352"/>
      <c r="BH70" s="352"/>
      <c r="BI70" s="352"/>
      <c r="BJ70" s="352"/>
      <c r="BK70" s="352"/>
    </row>
    <row r="71" customFormat="false" ht="15.75" hidden="false" customHeight="true" outlineLevel="0" collapsed="false">
      <c r="A71" s="352"/>
      <c r="B71" s="352"/>
      <c r="C71" s="352"/>
      <c r="D71" s="352"/>
      <c r="E71" s="352"/>
      <c r="F71" s="354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</row>
    <row r="72" customFormat="false" ht="15.75" hidden="false" customHeight="true" outlineLevel="0" collapsed="false">
      <c r="A72" s="352"/>
      <c r="B72" s="352"/>
      <c r="C72" s="352"/>
      <c r="D72" s="352"/>
      <c r="E72" s="352"/>
      <c r="F72" s="354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52"/>
      <c r="BF72" s="352"/>
      <c r="BG72" s="352"/>
      <c r="BH72" s="352"/>
      <c r="BI72" s="352"/>
      <c r="BJ72" s="352"/>
      <c r="BK72" s="352"/>
    </row>
    <row r="73" customFormat="false" ht="15.75" hidden="false" customHeight="true" outlineLevel="0" collapsed="false">
      <c r="A73" s="352"/>
      <c r="B73" s="352"/>
      <c r="C73" s="352"/>
      <c r="D73" s="352"/>
      <c r="E73" s="352"/>
      <c r="F73" s="354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52"/>
      <c r="BG73" s="352"/>
      <c r="BH73" s="352"/>
      <c r="BI73" s="352"/>
      <c r="BJ73" s="352"/>
      <c r="BK73" s="352"/>
    </row>
    <row r="74" customFormat="false" ht="15.75" hidden="false" customHeight="true" outlineLevel="0" collapsed="false">
      <c r="A74" s="352"/>
      <c r="B74" s="352"/>
      <c r="C74" s="352"/>
      <c r="D74" s="352"/>
      <c r="E74" s="352"/>
      <c r="F74" s="354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2"/>
      <c r="AN74" s="352"/>
      <c r="AO74" s="352"/>
      <c r="AP74" s="352"/>
      <c r="AQ74" s="352"/>
      <c r="AR74" s="352"/>
      <c r="AS74" s="352"/>
      <c r="AT74" s="352"/>
      <c r="AU74" s="352"/>
      <c r="AV74" s="352"/>
      <c r="AW74" s="352"/>
      <c r="AX74" s="352"/>
      <c r="AY74" s="352"/>
      <c r="AZ74" s="352"/>
      <c r="BA74" s="352"/>
      <c r="BB74" s="352"/>
      <c r="BC74" s="352"/>
      <c r="BD74" s="352"/>
      <c r="BE74" s="352"/>
      <c r="BF74" s="352"/>
      <c r="BG74" s="352"/>
      <c r="BH74" s="352"/>
      <c r="BI74" s="352"/>
      <c r="BJ74" s="352"/>
      <c r="BK74" s="352"/>
    </row>
    <row r="75" customFormat="false" ht="15.75" hidden="false" customHeight="true" outlineLevel="0" collapsed="false">
      <c r="A75" s="352"/>
      <c r="B75" s="352"/>
      <c r="C75" s="352"/>
      <c r="D75" s="352"/>
      <c r="E75" s="352"/>
      <c r="F75" s="354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  <c r="AL75" s="352"/>
      <c r="AM75" s="352"/>
      <c r="AN75" s="352"/>
      <c r="AO75" s="352"/>
      <c r="AP75" s="352"/>
      <c r="AQ75" s="352"/>
      <c r="AR75" s="352"/>
      <c r="AS75" s="352"/>
      <c r="AT75" s="352"/>
      <c r="AU75" s="352"/>
      <c r="AV75" s="352"/>
      <c r="AW75" s="352"/>
      <c r="AX75" s="352"/>
      <c r="AY75" s="352"/>
      <c r="AZ75" s="352"/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352"/>
    </row>
    <row r="76" customFormat="false" ht="15.75" hidden="false" customHeight="true" outlineLevel="0" collapsed="false">
      <c r="A76" s="352"/>
      <c r="B76" s="352"/>
      <c r="C76" s="352"/>
      <c r="D76" s="352"/>
      <c r="E76" s="352"/>
      <c r="F76" s="354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2"/>
      <c r="AU76" s="352"/>
      <c r="AV76" s="352"/>
      <c r="AW76" s="352"/>
      <c r="AX76" s="352"/>
      <c r="AY76" s="352"/>
      <c r="AZ76" s="352"/>
      <c r="BA76" s="352"/>
      <c r="BB76" s="352"/>
      <c r="BC76" s="352"/>
      <c r="BD76" s="352"/>
      <c r="BE76" s="352"/>
      <c r="BF76" s="352"/>
      <c r="BG76" s="352"/>
      <c r="BH76" s="352"/>
      <c r="BI76" s="352"/>
      <c r="BJ76" s="352"/>
      <c r="BK76" s="352"/>
    </row>
    <row r="77" customFormat="false" ht="15.75" hidden="false" customHeight="true" outlineLevel="0" collapsed="false">
      <c r="A77" s="352"/>
      <c r="B77" s="352"/>
      <c r="C77" s="352"/>
      <c r="D77" s="352"/>
      <c r="E77" s="352"/>
      <c r="F77" s="354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2"/>
      <c r="AN77" s="352"/>
      <c r="AO77" s="352"/>
      <c r="AP77" s="352"/>
      <c r="AQ77" s="352"/>
      <c r="AR77" s="352"/>
      <c r="AS77" s="352"/>
      <c r="AT77" s="352"/>
      <c r="AU77" s="352"/>
      <c r="AV77" s="352"/>
      <c r="AW77" s="352"/>
      <c r="AX77" s="352"/>
      <c r="AY77" s="352"/>
      <c r="AZ77" s="352"/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352"/>
    </row>
    <row r="78" customFormat="false" ht="15.75" hidden="false" customHeight="true" outlineLevel="0" collapsed="false">
      <c r="A78" s="352"/>
      <c r="B78" s="352"/>
      <c r="C78" s="352"/>
      <c r="D78" s="352"/>
      <c r="E78" s="352"/>
      <c r="F78" s="354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352"/>
      <c r="AS78" s="352"/>
      <c r="AT78" s="352"/>
      <c r="AU78" s="352"/>
      <c r="AV78" s="352"/>
      <c r="AW78" s="352"/>
      <c r="AX78" s="352"/>
      <c r="AY78" s="352"/>
      <c r="AZ78" s="352"/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2"/>
    </row>
    <row r="79" customFormat="false" ht="15.75" hidden="false" customHeight="true" outlineLevel="0" collapsed="false">
      <c r="A79" s="352"/>
      <c r="B79" s="352"/>
      <c r="C79" s="352"/>
      <c r="D79" s="352"/>
      <c r="E79" s="352"/>
      <c r="F79" s="354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2"/>
    </row>
    <row r="80" customFormat="false" ht="15.75" hidden="false" customHeight="true" outlineLevel="0" collapsed="false">
      <c r="A80" s="352"/>
      <c r="B80" s="352"/>
      <c r="C80" s="352"/>
      <c r="D80" s="352"/>
      <c r="E80" s="352"/>
      <c r="F80" s="354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52"/>
      <c r="BB80" s="352"/>
      <c r="BC80" s="352"/>
      <c r="BD80" s="352"/>
      <c r="BE80" s="352"/>
      <c r="BF80" s="352"/>
      <c r="BG80" s="352"/>
      <c r="BH80" s="352"/>
      <c r="BI80" s="352"/>
      <c r="BJ80" s="352"/>
      <c r="BK80" s="352"/>
    </row>
    <row r="81" customFormat="false" ht="15.75" hidden="false" customHeight="true" outlineLevel="0" collapsed="false">
      <c r="A81" s="352"/>
      <c r="B81" s="352"/>
      <c r="C81" s="352"/>
      <c r="D81" s="352"/>
      <c r="E81" s="352"/>
      <c r="F81" s="354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352"/>
    </row>
    <row r="82" customFormat="false" ht="15.75" hidden="false" customHeight="true" outlineLevel="0" collapsed="false">
      <c r="A82" s="352"/>
      <c r="B82" s="352"/>
      <c r="C82" s="352"/>
      <c r="D82" s="352"/>
      <c r="E82" s="352"/>
      <c r="F82" s="354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52"/>
      <c r="AU82" s="352"/>
      <c r="AV82" s="352"/>
      <c r="AW82" s="352"/>
      <c r="AX82" s="352"/>
      <c r="AY82" s="352"/>
      <c r="AZ82" s="352"/>
      <c r="BA82" s="352"/>
      <c r="BB82" s="352"/>
      <c r="BC82" s="352"/>
      <c r="BD82" s="352"/>
      <c r="BE82" s="352"/>
      <c r="BF82" s="352"/>
      <c r="BG82" s="352"/>
      <c r="BH82" s="352"/>
      <c r="BI82" s="352"/>
      <c r="BJ82" s="352"/>
      <c r="BK82" s="352"/>
    </row>
    <row r="83" customFormat="false" ht="15.75" hidden="false" customHeight="true" outlineLevel="0" collapsed="false">
      <c r="A83" s="352"/>
      <c r="B83" s="352"/>
      <c r="C83" s="352"/>
      <c r="D83" s="352"/>
      <c r="E83" s="352"/>
      <c r="F83" s="354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I83" s="352"/>
      <c r="BJ83" s="352"/>
      <c r="BK83" s="352"/>
    </row>
    <row r="84" customFormat="false" ht="15.75" hidden="false" customHeight="true" outlineLevel="0" collapsed="false">
      <c r="A84" s="352"/>
      <c r="B84" s="352"/>
      <c r="C84" s="352"/>
      <c r="D84" s="352"/>
      <c r="E84" s="352"/>
      <c r="F84" s="354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52"/>
      <c r="AU84" s="352"/>
      <c r="AV84" s="352"/>
      <c r="AW84" s="352"/>
      <c r="AX84" s="352"/>
      <c r="AY84" s="352"/>
      <c r="AZ84" s="352"/>
      <c r="BA84" s="352"/>
      <c r="BB84" s="352"/>
      <c r="BC84" s="352"/>
      <c r="BD84" s="352"/>
      <c r="BE84" s="352"/>
      <c r="BF84" s="352"/>
      <c r="BG84" s="352"/>
      <c r="BH84" s="352"/>
      <c r="BI84" s="352"/>
      <c r="BJ84" s="352"/>
      <c r="BK84" s="352"/>
    </row>
    <row r="85" customFormat="false" ht="15.75" hidden="false" customHeight="true" outlineLevel="0" collapsed="false">
      <c r="A85" s="352"/>
      <c r="B85" s="352"/>
      <c r="C85" s="352"/>
      <c r="D85" s="352"/>
      <c r="E85" s="352"/>
      <c r="F85" s="354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G85" s="352"/>
      <c r="BH85" s="352"/>
      <c r="BI85" s="352"/>
      <c r="BJ85" s="352"/>
      <c r="BK85" s="352"/>
    </row>
    <row r="86" customFormat="false" ht="15.75" hidden="false" customHeight="true" outlineLevel="0" collapsed="false">
      <c r="A86" s="352"/>
      <c r="B86" s="352"/>
      <c r="C86" s="352"/>
      <c r="D86" s="352"/>
      <c r="E86" s="352"/>
      <c r="F86" s="354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2"/>
      <c r="AU86" s="352"/>
      <c r="AV86" s="352"/>
      <c r="AW86" s="352"/>
      <c r="AX86" s="352"/>
      <c r="AY86" s="352"/>
      <c r="AZ86" s="352"/>
      <c r="BA86" s="352"/>
      <c r="BB86" s="352"/>
      <c r="BC86" s="352"/>
      <c r="BD86" s="352"/>
      <c r="BE86" s="352"/>
      <c r="BF86" s="352"/>
      <c r="BG86" s="352"/>
      <c r="BH86" s="352"/>
      <c r="BI86" s="352"/>
      <c r="BJ86" s="352"/>
      <c r="BK86" s="352"/>
    </row>
    <row r="87" customFormat="false" ht="15.75" hidden="false" customHeight="true" outlineLevel="0" collapsed="false">
      <c r="A87" s="352"/>
      <c r="B87" s="352"/>
      <c r="C87" s="352"/>
      <c r="D87" s="352"/>
      <c r="E87" s="352"/>
      <c r="F87" s="354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2"/>
      <c r="BB87" s="352"/>
      <c r="BC87" s="352"/>
      <c r="BD87" s="352"/>
      <c r="BE87" s="352"/>
      <c r="BF87" s="352"/>
      <c r="BG87" s="352"/>
      <c r="BH87" s="352"/>
      <c r="BI87" s="352"/>
      <c r="BJ87" s="352"/>
      <c r="BK87" s="352"/>
    </row>
    <row r="88" customFormat="false" ht="15.75" hidden="false" customHeight="true" outlineLevel="0" collapsed="false">
      <c r="A88" s="352"/>
      <c r="B88" s="352"/>
      <c r="C88" s="352"/>
      <c r="D88" s="352"/>
      <c r="E88" s="352"/>
      <c r="F88" s="354"/>
      <c r="G88" s="35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52"/>
      <c r="AU88" s="352"/>
      <c r="AV88" s="352"/>
      <c r="AW88" s="352"/>
      <c r="AX88" s="352"/>
      <c r="AY88" s="352"/>
      <c r="AZ88" s="352"/>
      <c r="BA88" s="352"/>
      <c r="BB88" s="352"/>
      <c r="BC88" s="352"/>
      <c r="BD88" s="352"/>
      <c r="BE88" s="352"/>
      <c r="BF88" s="352"/>
      <c r="BG88" s="352"/>
      <c r="BH88" s="352"/>
      <c r="BI88" s="352"/>
      <c r="BJ88" s="352"/>
      <c r="BK88" s="352"/>
    </row>
    <row r="89" customFormat="false" ht="15.75" hidden="false" customHeight="true" outlineLevel="0" collapsed="false">
      <c r="A89" s="352"/>
      <c r="B89" s="352"/>
      <c r="C89" s="352"/>
      <c r="D89" s="352"/>
      <c r="E89" s="352"/>
      <c r="F89" s="354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</row>
    <row r="90" customFormat="false" ht="15.75" hidden="false" customHeight="true" outlineLevel="0" collapsed="false">
      <c r="A90" s="352"/>
      <c r="B90" s="352"/>
      <c r="C90" s="352"/>
      <c r="D90" s="352"/>
      <c r="E90" s="352"/>
      <c r="F90" s="354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customFormat="false" ht="15.75" hidden="false" customHeight="true" outlineLevel="0" collapsed="false">
      <c r="A91" s="352"/>
      <c r="B91" s="352"/>
      <c r="C91" s="352"/>
      <c r="D91" s="352"/>
      <c r="E91" s="352"/>
      <c r="F91" s="354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customFormat="false" ht="15.75" hidden="false" customHeight="true" outlineLevel="0" collapsed="false">
      <c r="A92" s="352"/>
      <c r="B92" s="352"/>
      <c r="C92" s="352"/>
      <c r="D92" s="352"/>
      <c r="E92" s="352"/>
      <c r="F92" s="354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customFormat="false" ht="15.75" hidden="false" customHeight="true" outlineLevel="0" collapsed="false">
      <c r="A93" s="352"/>
      <c r="B93" s="352"/>
      <c r="C93" s="352"/>
      <c r="D93" s="352"/>
      <c r="E93" s="352"/>
      <c r="F93" s="354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</row>
    <row r="94" customFormat="false" ht="15.75" hidden="false" customHeight="true" outlineLevel="0" collapsed="false">
      <c r="A94" s="352"/>
      <c r="B94" s="352"/>
      <c r="C94" s="352"/>
      <c r="D94" s="352"/>
      <c r="E94" s="352"/>
      <c r="F94" s="354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52"/>
      <c r="X94" s="352"/>
      <c r="Y94" s="352"/>
      <c r="Z94" s="352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2"/>
      <c r="AN94" s="352"/>
      <c r="AO94" s="352"/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2"/>
      <c r="BA94" s="352"/>
      <c r="BB94" s="352"/>
      <c r="BC94" s="352"/>
      <c r="BD94" s="352"/>
      <c r="BE94" s="352"/>
      <c r="BF94" s="352"/>
      <c r="BG94" s="352"/>
      <c r="BH94" s="352"/>
      <c r="BI94" s="352"/>
      <c r="BJ94" s="352"/>
      <c r="BK94" s="352"/>
    </row>
    <row r="95" customFormat="false" ht="15.75" hidden="false" customHeight="true" outlineLevel="0" collapsed="false">
      <c r="A95" s="352"/>
      <c r="B95" s="352"/>
      <c r="C95" s="352"/>
      <c r="D95" s="352"/>
      <c r="E95" s="352"/>
      <c r="F95" s="354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/>
      <c r="AP95" s="352"/>
      <c r="AQ95" s="352"/>
      <c r="AR95" s="352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352"/>
    </row>
    <row r="96" customFormat="false" ht="15.75" hidden="false" customHeight="true" outlineLevel="0" collapsed="false">
      <c r="A96" s="352"/>
      <c r="B96" s="352"/>
      <c r="C96" s="352"/>
      <c r="D96" s="352"/>
      <c r="E96" s="352"/>
      <c r="F96" s="354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2"/>
      <c r="X96" s="352"/>
      <c r="Y96" s="352"/>
      <c r="Z96" s="352"/>
      <c r="AA96" s="352"/>
      <c r="AB96" s="352"/>
      <c r="AC96" s="352"/>
      <c r="AD96" s="352"/>
      <c r="AE96" s="352"/>
      <c r="AF96" s="352"/>
      <c r="AG96" s="352"/>
      <c r="AH96" s="352"/>
      <c r="AI96" s="352"/>
      <c r="AJ96" s="352"/>
      <c r="AK96" s="352"/>
      <c r="AL96" s="352"/>
      <c r="AM96" s="352"/>
      <c r="AN96" s="352"/>
      <c r="AO96" s="352"/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352"/>
      <c r="BD96" s="352"/>
      <c r="BE96" s="352"/>
      <c r="BF96" s="352"/>
      <c r="BG96" s="352"/>
      <c r="BH96" s="352"/>
      <c r="BI96" s="352"/>
      <c r="BJ96" s="352"/>
      <c r="BK96" s="352"/>
    </row>
    <row r="97" customFormat="false" ht="15.75" hidden="false" customHeight="true" outlineLevel="0" collapsed="false">
      <c r="A97" s="352"/>
      <c r="B97" s="352"/>
      <c r="C97" s="352"/>
      <c r="D97" s="352"/>
      <c r="E97" s="352"/>
      <c r="F97" s="354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52"/>
      <c r="BE97" s="352"/>
      <c r="BF97" s="352"/>
      <c r="BG97" s="352"/>
      <c r="BH97" s="352"/>
      <c r="BI97" s="352"/>
      <c r="BJ97" s="352"/>
      <c r="BK97" s="352"/>
    </row>
    <row r="98" customFormat="false" ht="15.75" hidden="false" customHeight="true" outlineLevel="0" collapsed="false">
      <c r="A98" s="352"/>
      <c r="B98" s="352"/>
      <c r="C98" s="352"/>
      <c r="D98" s="352"/>
      <c r="E98" s="352"/>
      <c r="F98" s="354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352"/>
      <c r="AO98" s="352"/>
      <c r="AP98" s="352"/>
      <c r="AQ98" s="352"/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352"/>
      <c r="BE98" s="352"/>
      <c r="BF98" s="352"/>
      <c r="BG98" s="352"/>
      <c r="BH98" s="352"/>
      <c r="BI98" s="352"/>
      <c r="BJ98" s="352"/>
      <c r="BK98" s="352"/>
    </row>
    <row r="99" customFormat="false" ht="15.75" hidden="false" customHeight="true" outlineLevel="0" collapsed="false">
      <c r="A99" s="352"/>
      <c r="B99" s="352"/>
      <c r="C99" s="352"/>
      <c r="D99" s="352"/>
      <c r="E99" s="352"/>
      <c r="F99" s="354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352"/>
      <c r="AO99" s="352"/>
      <c r="AP99" s="352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352"/>
      <c r="BE99" s="352"/>
      <c r="BF99" s="352"/>
      <c r="BG99" s="352"/>
      <c r="BH99" s="352"/>
      <c r="BI99" s="352"/>
      <c r="BJ99" s="352"/>
      <c r="BK99" s="352"/>
    </row>
    <row r="100" customFormat="false" ht="15.75" hidden="false" customHeight="true" outlineLevel="0" collapsed="false">
      <c r="A100" s="352"/>
      <c r="B100" s="352"/>
      <c r="C100" s="352"/>
      <c r="D100" s="352"/>
      <c r="E100" s="352"/>
      <c r="F100" s="354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2"/>
      <c r="BG100" s="352"/>
      <c r="BH100" s="352"/>
      <c r="BI100" s="352"/>
      <c r="BJ100" s="352"/>
      <c r="BK100" s="352"/>
    </row>
    <row r="101" customFormat="false" ht="15.75" hidden="false" customHeight="true" outlineLevel="0" collapsed="false">
      <c r="A101" s="352"/>
      <c r="B101" s="352"/>
      <c r="C101" s="352"/>
      <c r="D101" s="352"/>
      <c r="E101" s="352"/>
      <c r="F101" s="354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352"/>
    </row>
    <row r="102" customFormat="false" ht="15.75" hidden="false" customHeight="true" outlineLevel="0" collapsed="false">
      <c r="A102" s="352"/>
      <c r="B102" s="352"/>
      <c r="C102" s="352"/>
      <c r="D102" s="352"/>
      <c r="E102" s="352"/>
      <c r="F102" s="354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</row>
    <row r="103" customFormat="false" ht="15.75" hidden="false" customHeight="true" outlineLevel="0" collapsed="false">
      <c r="A103" s="352"/>
      <c r="B103" s="352"/>
      <c r="C103" s="352"/>
      <c r="D103" s="352"/>
      <c r="E103" s="352"/>
      <c r="F103" s="354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</row>
    <row r="104" customFormat="false" ht="15.75" hidden="false" customHeight="true" outlineLevel="0" collapsed="false">
      <c r="A104" s="352"/>
      <c r="B104" s="352"/>
      <c r="C104" s="352"/>
      <c r="D104" s="352"/>
      <c r="E104" s="352"/>
      <c r="F104" s="354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  <c r="X104" s="352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52"/>
      <c r="AR104" s="352"/>
      <c r="AS104" s="352"/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352"/>
    </row>
    <row r="105" customFormat="false" ht="15.75" hidden="false" customHeight="true" outlineLevel="0" collapsed="false">
      <c r="A105" s="352"/>
      <c r="B105" s="352"/>
      <c r="C105" s="352"/>
      <c r="D105" s="352"/>
      <c r="E105" s="352"/>
      <c r="F105" s="354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52"/>
      <c r="AR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</row>
    <row r="106" customFormat="false" ht="15.75" hidden="false" customHeight="true" outlineLevel="0" collapsed="false">
      <c r="A106" s="352"/>
      <c r="B106" s="352"/>
      <c r="C106" s="352"/>
      <c r="D106" s="352"/>
      <c r="E106" s="352"/>
      <c r="F106" s="354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2"/>
      <c r="Z106" s="352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2"/>
      <c r="AM106" s="352"/>
      <c r="AN106" s="352"/>
      <c r="AO106" s="352"/>
      <c r="AP106" s="352"/>
      <c r="AQ106" s="352"/>
      <c r="AR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2"/>
      <c r="BG106" s="352"/>
      <c r="BH106" s="352"/>
      <c r="BI106" s="352"/>
      <c r="BJ106" s="352"/>
      <c r="BK106" s="352"/>
    </row>
    <row r="107" customFormat="false" ht="15.75" hidden="false" customHeight="true" outlineLevel="0" collapsed="false">
      <c r="A107" s="352"/>
      <c r="B107" s="352"/>
      <c r="C107" s="352"/>
      <c r="D107" s="352"/>
      <c r="E107" s="352"/>
      <c r="F107" s="354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352"/>
      <c r="Z107" s="352"/>
      <c r="AA107" s="352"/>
      <c r="AB107" s="352"/>
      <c r="AC107" s="352"/>
      <c r="AD107" s="352"/>
      <c r="AE107" s="352"/>
      <c r="AF107" s="352"/>
      <c r="AG107" s="352"/>
      <c r="AH107" s="352"/>
      <c r="AI107" s="352"/>
      <c r="AJ107" s="352"/>
      <c r="AK107" s="352"/>
      <c r="AL107" s="352"/>
      <c r="AM107" s="352"/>
      <c r="AN107" s="352"/>
      <c r="AO107" s="352"/>
      <c r="AP107" s="352"/>
      <c r="AQ107" s="352"/>
      <c r="AR107" s="352"/>
      <c r="AS107" s="352"/>
      <c r="AT107" s="352"/>
      <c r="AU107" s="352"/>
      <c r="AV107" s="352"/>
      <c r="AW107" s="352"/>
      <c r="AX107" s="352"/>
      <c r="AY107" s="352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  <c r="BJ107" s="352"/>
      <c r="BK107" s="352"/>
    </row>
    <row r="108" customFormat="false" ht="15.75" hidden="false" customHeight="true" outlineLevel="0" collapsed="false">
      <c r="A108" s="352"/>
      <c r="B108" s="352"/>
      <c r="C108" s="352"/>
      <c r="D108" s="352"/>
      <c r="E108" s="352"/>
      <c r="F108" s="354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52"/>
      <c r="V108" s="352"/>
      <c r="W108" s="352"/>
      <c r="X108" s="352"/>
      <c r="Y108" s="352"/>
      <c r="Z108" s="352"/>
      <c r="AA108" s="352"/>
      <c r="AB108" s="352"/>
      <c r="AC108" s="352"/>
      <c r="AD108" s="352"/>
      <c r="AE108" s="352"/>
      <c r="AF108" s="352"/>
      <c r="AG108" s="352"/>
      <c r="AH108" s="352"/>
      <c r="AI108" s="352"/>
      <c r="AJ108" s="352"/>
      <c r="AK108" s="352"/>
      <c r="AL108" s="352"/>
      <c r="AM108" s="352"/>
      <c r="AN108" s="352"/>
      <c r="AO108" s="352"/>
      <c r="AP108" s="352"/>
      <c r="AQ108" s="352"/>
      <c r="AR108" s="352"/>
      <c r="AS108" s="352"/>
      <c r="AT108" s="352"/>
      <c r="AU108" s="352"/>
      <c r="AV108" s="352"/>
      <c r="AW108" s="352"/>
      <c r="AX108" s="352"/>
      <c r="AY108" s="352"/>
      <c r="AZ108" s="352"/>
      <c r="BA108" s="352"/>
      <c r="BB108" s="352"/>
      <c r="BC108" s="352"/>
      <c r="BD108" s="352"/>
      <c r="BE108" s="352"/>
      <c r="BF108" s="352"/>
      <c r="BG108" s="352"/>
      <c r="BH108" s="352"/>
      <c r="BI108" s="352"/>
      <c r="BJ108" s="352"/>
      <c r="BK108" s="352"/>
    </row>
    <row r="109" customFormat="false" ht="15.75" hidden="false" customHeight="true" outlineLevel="0" collapsed="false">
      <c r="A109" s="352"/>
      <c r="B109" s="352"/>
      <c r="C109" s="352"/>
      <c r="D109" s="352"/>
      <c r="E109" s="352"/>
      <c r="F109" s="354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2"/>
      <c r="AQ109" s="352"/>
      <c r="AR109" s="352"/>
      <c r="AS109" s="352"/>
      <c r="AT109" s="352"/>
      <c r="AU109" s="352"/>
      <c r="AV109" s="352"/>
      <c r="AW109" s="352"/>
      <c r="AX109" s="352"/>
      <c r="AY109" s="352"/>
      <c r="AZ109" s="352"/>
      <c r="BA109" s="352"/>
      <c r="BB109" s="352"/>
      <c r="BC109" s="352"/>
      <c r="BD109" s="352"/>
      <c r="BE109" s="352"/>
      <c r="BF109" s="352"/>
      <c r="BG109" s="352"/>
      <c r="BH109" s="352"/>
      <c r="BI109" s="352"/>
      <c r="BJ109" s="352"/>
      <c r="BK109" s="352"/>
    </row>
    <row r="110" customFormat="false" ht="15.75" hidden="false" customHeight="true" outlineLevel="0" collapsed="false">
      <c r="A110" s="352"/>
      <c r="B110" s="352"/>
      <c r="C110" s="352"/>
      <c r="D110" s="352"/>
      <c r="E110" s="352"/>
      <c r="F110" s="354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  <c r="AM110" s="352"/>
      <c r="AN110" s="352"/>
      <c r="AO110" s="352"/>
      <c r="AP110" s="352"/>
      <c r="AQ110" s="352"/>
      <c r="AR110" s="352"/>
      <c r="AS110" s="352"/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</row>
    <row r="111" customFormat="false" ht="15.75" hidden="false" customHeight="true" outlineLevel="0" collapsed="false">
      <c r="A111" s="352"/>
      <c r="B111" s="352"/>
      <c r="C111" s="352"/>
      <c r="D111" s="352"/>
      <c r="E111" s="352"/>
      <c r="F111" s="354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</row>
    <row r="112" customFormat="false" ht="15.75" hidden="false" customHeight="true" outlineLevel="0" collapsed="false">
      <c r="A112" s="352"/>
      <c r="B112" s="352"/>
      <c r="C112" s="352"/>
      <c r="D112" s="352"/>
      <c r="E112" s="352"/>
      <c r="F112" s="354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M112" s="352"/>
      <c r="AN112" s="352"/>
      <c r="AO112" s="352"/>
      <c r="AP112" s="352"/>
      <c r="AQ112" s="352"/>
      <c r="AR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</row>
    <row r="113" customFormat="false" ht="15.75" hidden="false" customHeight="true" outlineLevel="0" collapsed="false">
      <c r="A113" s="352"/>
      <c r="B113" s="352"/>
      <c r="C113" s="352"/>
      <c r="D113" s="352"/>
      <c r="E113" s="352"/>
      <c r="F113" s="354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  <c r="X113" s="352"/>
      <c r="Y113" s="352"/>
      <c r="Z113" s="352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2"/>
      <c r="AL113" s="352"/>
      <c r="AM113" s="352"/>
      <c r="AN113" s="352"/>
      <c r="AO113" s="352"/>
      <c r="AP113" s="352"/>
      <c r="AQ113" s="352"/>
      <c r="AR113" s="352"/>
      <c r="AS113" s="352"/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</row>
    <row r="114" customFormat="false" ht="15.75" hidden="false" customHeight="true" outlineLevel="0" collapsed="false">
      <c r="A114" s="352"/>
      <c r="B114" s="352"/>
      <c r="C114" s="352"/>
      <c r="D114" s="352"/>
      <c r="E114" s="352"/>
      <c r="F114" s="354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/>
      <c r="Y114" s="352"/>
      <c r="Z114" s="352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2"/>
      <c r="AL114" s="352"/>
      <c r="AM114" s="352"/>
      <c r="AN114" s="352"/>
      <c r="AO114" s="352"/>
      <c r="AP114" s="352"/>
      <c r="AQ114" s="352"/>
      <c r="AR114" s="352"/>
      <c r="AS114" s="352"/>
      <c r="AT114" s="352"/>
      <c r="AU114" s="352"/>
      <c r="AV114" s="352"/>
      <c r="AW114" s="352"/>
      <c r="AX114" s="352"/>
      <c r="AY114" s="352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352"/>
    </row>
    <row r="115" customFormat="false" ht="15.75" hidden="false" customHeight="true" outlineLevel="0" collapsed="false">
      <c r="A115" s="352"/>
      <c r="B115" s="352"/>
      <c r="C115" s="352"/>
      <c r="D115" s="352"/>
      <c r="E115" s="352"/>
      <c r="F115" s="354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</row>
    <row r="116" customFormat="false" ht="15.75" hidden="false" customHeight="true" outlineLevel="0" collapsed="false">
      <c r="A116" s="352"/>
      <c r="B116" s="352"/>
      <c r="C116" s="352"/>
      <c r="D116" s="352"/>
      <c r="E116" s="352"/>
      <c r="F116" s="354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U116" s="352"/>
      <c r="V116" s="352"/>
      <c r="W116" s="352"/>
      <c r="X116" s="352"/>
      <c r="Y116" s="352"/>
      <c r="Z116" s="352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  <c r="AM116" s="352"/>
      <c r="AN116" s="352"/>
      <c r="AO116" s="352"/>
      <c r="AP116" s="352"/>
      <c r="AQ116" s="352"/>
      <c r="AR116" s="352"/>
      <c r="AS116" s="352"/>
      <c r="AT116" s="352"/>
      <c r="AU116" s="352"/>
      <c r="AV116" s="352"/>
      <c r="AW116" s="352"/>
      <c r="AX116" s="352"/>
      <c r="AY116" s="352"/>
      <c r="AZ116" s="352"/>
      <c r="BA116" s="352"/>
      <c r="BB116" s="352"/>
      <c r="BC116" s="352"/>
      <c r="BD116" s="352"/>
      <c r="BE116" s="352"/>
      <c r="BF116" s="352"/>
      <c r="BG116" s="352"/>
      <c r="BH116" s="352"/>
      <c r="BI116" s="352"/>
      <c r="BJ116" s="352"/>
      <c r="BK116" s="352"/>
    </row>
    <row r="117" customFormat="false" ht="15.75" hidden="false" customHeight="true" outlineLevel="0" collapsed="false">
      <c r="A117" s="352"/>
      <c r="B117" s="352"/>
      <c r="C117" s="352"/>
      <c r="D117" s="352"/>
      <c r="E117" s="352"/>
      <c r="F117" s="354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</row>
    <row r="118" customFormat="false" ht="15.75" hidden="false" customHeight="true" outlineLevel="0" collapsed="false">
      <c r="A118" s="352"/>
      <c r="B118" s="352"/>
      <c r="C118" s="352"/>
      <c r="D118" s="352"/>
      <c r="E118" s="352"/>
      <c r="F118" s="354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2"/>
      <c r="AM118" s="352"/>
      <c r="AN118" s="352"/>
      <c r="AO118" s="352"/>
      <c r="AP118" s="352"/>
      <c r="AQ118" s="352"/>
      <c r="AR118" s="352"/>
      <c r="AS118" s="352"/>
      <c r="AT118" s="352"/>
      <c r="AU118" s="352"/>
      <c r="AV118" s="352"/>
      <c r="AW118" s="352"/>
      <c r="AX118" s="352"/>
      <c r="AY118" s="352"/>
      <c r="AZ118" s="352"/>
      <c r="BA118" s="352"/>
      <c r="BB118" s="352"/>
      <c r="BC118" s="352"/>
      <c r="BD118" s="352"/>
      <c r="BE118" s="352"/>
      <c r="BF118" s="352"/>
      <c r="BG118" s="352"/>
      <c r="BH118" s="352"/>
      <c r="BI118" s="352"/>
      <c r="BJ118" s="352"/>
      <c r="BK118" s="352"/>
    </row>
    <row r="119" customFormat="false" ht="15.75" hidden="false" customHeight="true" outlineLevel="0" collapsed="false">
      <c r="A119" s="352"/>
      <c r="B119" s="352"/>
      <c r="C119" s="352"/>
      <c r="D119" s="352"/>
      <c r="E119" s="352"/>
      <c r="F119" s="354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</row>
    <row r="120" customFormat="false" ht="15.75" hidden="false" customHeight="true" outlineLevel="0" collapsed="false">
      <c r="A120" s="352"/>
      <c r="B120" s="352"/>
      <c r="C120" s="352"/>
      <c r="D120" s="352"/>
      <c r="E120" s="352"/>
      <c r="F120" s="354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52"/>
      <c r="AT120" s="352"/>
      <c r="AU120" s="352"/>
      <c r="AV120" s="352"/>
      <c r="AW120" s="352"/>
      <c r="AX120" s="352"/>
      <c r="AY120" s="352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352"/>
    </row>
    <row r="121" customFormat="false" ht="15.75" hidden="false" customHeight="true" outlineLevel="0" collapsed="false">
      <c r="A121" s="352"/>
      <c r="B121" s="352"/>
      <c r="C121" s="352"/>
      <c r="D121" s="352"/>
      <c r="E121" s="352"/>
      <c r="F121" s="354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  <c r="AT121" s="352"/>
      <c r="AU121" s="352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</row>
    <row r="122" customFormat="false" ht="9.75" hidden="false" customHeight="true" outlineLevel="0" collapsed="false">
      <c r="A122" s="352"/>
      <c r="B122" s="352"/>
      <c r="C122" s="352"/>
      <c r="D122" s="352"/>
      <c r="E122" s="352"/>
      <c r="F122" s="354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52"/>
      <c r="AQ122" s="352"/>
      <c r="AR122" s="352"/>
      <c r="AS122" s="352"/>
      <c r="AT122" s="352"/>
      <c r="AU122" s="352"/>
      <c r="AV122" s="352"/>
      <c r="AW122" s="352"/>
      <c r="AX122" s="352"/>
      <c r="AY122" s="352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  <c r="BJ122" s="352"/>
      <c r="BK122" s="352"/>
    </row>
    <row r="123" customFormat="false" ht="9.75" hidden="false" customHeight="true" outlineLevel="0" collapsed="false">
      <c r="A123" s="352"/>
      <c r="B123" s="352"/>
      <c r="C123" s="352"/>
      <c r="D123" s="352"/>
      <c r="E123" s="352"/>
      <c r="F123" s="354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</row>
    <row r="124" customFormat="false" ht="9.75" hidden="false" customHeight="true" outlineLevel="0" collapsed="false">
      <c r="A124" s="352"/>
      <c r="B124" s="352"/>
      <c r="C124" s="352"/>
      <c r="D124" s="352"/>
      <c r="E124" s="352"/>
      <c r="F124" s="354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  <c r="BJ124" s="352"/>
      <c r="BK124" s="352"/>
    </row>
    <row r="125" customFormat="false" ht="9.75" hidden="false" customHeight="true" outlineLevel="0" collapsed="false">
      <c r="A125" s="352"/>
      <c r="B125" s="352"/>
      <c r="C125" s="352"/>
      <c r="D125" s="352"/>
      <c r="E125" s="352"/>
      <c r="F125" s="354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2"/>
      <c r="AC125" s="352"/>
      <c r="AD125" s="352"/>
      <c r="AE125" s="352"/>
      <c r="AF125" s="352"/>
      <c r="AG125" s="352"/>
      <c r="AH125" s="352"/>
      <c r="AI125" s="352"/>
      <c r="AJ125" s="352"/>
      <c r="AK125" s="352"/>
      <c r="AL125" s="352"/>
      <c r="AM125" s="352"/>
      <c r="AN125" s="352"/>
      <c r="AO125" s="352"/>
      <c r="AP125" s="352"/>
      <c r="AQ125" s="352"/>
      <c r="AR125" s="352"/>
      <c r="AS125" s="352"/>
      <c r="AT125" s="352"/>
      <c r="AU125" s="352"/>
      <c r="AV125" s="352"/>
      <c r="AW125" s="352"/>
      <c r="AX125" s="352"/>
      <c r="AY125" s="352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  <c r="BJ125" s="352"/>
      <c r="BK125" s="352"/>
    </row>
    <row r="126" customFormat="false" ht="9.75" hidden="false" customHeight="true" outlineLevel="0" collapsed="false">
      <c r="A126" s="352"/>
      <c r="B126" s="352"/>
      <c r="C126" s="352"/>
      <c r="D126" s="352"/>
      <c r="E126" s="352"/>
      <c r="F126" s="354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/>
      <c r="AA126" s="352"/>
      <c r="AB126" s="352"/>
      <c r="AC126" s="352"/>
      <c r="AD126" s="352"/>
      <c r="AE126" s="352"/>
      <c r="AF126" s="352"/>
      <c r="AG126" s="352"/>
      <c r="AH126" s="352"/>
      <c r="AI126" s="352"/>
      <c r="AJ126" s="352"/>
      <c r="AK126" s="352"/>
      <c r="AL126" s="352"/>
      <c r="AM126" s="352"/>
      <c r="AN126" s="352"/>
      <c r="AO126" s="352"/>
      <c r="AP126" s="352"/>
      <c r="AQ126" s="352"/>
      <c r="AR126" s="352"/>
      <c r="AS126" s="352"/>
      <c r="AT126" s="352"/>
      <c r="AU126" s="352"/>
      <c r="AV126" s="352"/>
      <c r="AW126" s="352"/>
      <c r="AX126" s="352"/>
      <c r="AY126" s="352"/>
      <c r="AZ126" s="352"/>
      <c r="BA126" s="352"/>
      <c r="BB126" s="352"/>
      <c r="BC126" s="352"/>
      <c r="BD126" s="352"/>
      <c r="BE126" s="352"/>
      <c r="BF126" s="352"/>
      <c r="BG126" s="352"/>
      <c r="BH126" s="352"/>
      <c r="BI126" s="352"/>
      <c r="BJ126" s="352"/>
      <c r="BK126" s="352"/>
    </row>
    <row r="127" customFormat="false" ht="9.75" hidden="false" customHeight="true" outlineLevel="0" collapsed="false">
      <c r="A127" s="352"/>
      <c r="B127" s="352"/>
      <c r="C127" s="352"/>
      <c r="D127" s="352"/>
      <c r="E127" s="352"/>
      <c r="F127" s="354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352"/>
      <c r="AU127" s="352"/>
      <c r="AV127" s="352"/>
      <c r="AW127" s="352"/>
      <c r="AX127" s="352"/>
      <c r="AY127" s="352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352"/>
    </row>
    <row r="128" customFormat="false" ht="9.75" hidden="false" customHeight="true" outlineLevel="0" collapsed="false">
      <c r="A128" s="352"/>
      <c r="B128" s="352"/>
      <c r="C128" s="352"/>
      <c r="D128" s="352"/>
      <c r="E128" s="352"/>
      <c r="F128" s="354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2"/>
      <c r="AL128" s="352"/>
      <c r="AM128" s="352"/>
      <c r="AN128" s="352"/>
      <c r="AO128" s="352"/>
      <c r="AP128" s="352"/>
      <c r="AQ128" s="352"/>
      <c r="AR128" s="352"/>
      <c r="AS128" s="352"/>
      <c r="AT128" s="352"/>
      <c r="AU128" s="352"/>
      <c r="AV128" s="352"/>
      <c r="AW128" s="352"/>
      <c r="AX128" s="352"/>
      <c r="AY128" s="352"/>
      <c r="AZ128" s="352"/>
      <c r="BA128" s="352"/>
      <c r="BB128" s="352"/>
      <c r="BC128" s="352"/>
      <c r="BD128" s="352"/>
      <c r="BE128" s="352"/>
      <c r="BF128" s="352"/>
      <c r="BG128" s="352"/>
      <c r="BH128" s="352"/>
      <c r="BI128" s="352"/>
      <c r="BJ128" s="352"/>
      <c r="BK128" s="352"/>
    </row>
    <row r="129" customFormat="false" ht="9.75" hidden="false" customHeight="true" outlineLevel="0" collapsed="false">
      <c r="A129" s="352"/>
      <c r="B129" s="352"/>
      <c r="C129" s="352"/>
      <c r="D129" s="352"/>
      <c r="E129" s="352"/>
      <c r="F129" s="354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352"/>
    </row>
    <row r="130" customFormat="false" ht="9.75" hidden="false" customHeight="true" outlineLevel="0" collapsed="false">
      <c r="A130" s="352"/>
      <c r="B130" s="352"/>
      <c r="C130" s="352"/>
      <c r="D130" s="352"/>
      <c r="E130" s="352"/>
      <c r="F130" s="354"/>
      <c r="G130" s="352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  <c r="X130" s="352"/>
      <c r="Y130" s="352"/>
      <c r="Z130" s="352"/>
      <c r="AA130" s="352"/>
      <c r="AB130" s="352"/>
      <c r="AC130" s="352"/>
      <c r="AD130" s="352"/>
      <c r="AE130" s="352"/>
      <c r="AF130" s="352"/>
      <c r="AG130" s="352"/>
      <c r="AH130" s="352"/>
      <c r="AI130" s="352"/>
      <c r="AJ130" s="352"/>
      <c r="AK130" s="352"/>
      <c r="AL130" s="352"/>
      <c r="AM130" s="352"/>
      <c r="AN130" s="352"/>
      <c r="AO130" s="352"/>
      <c r="AP130" s="352"/>
      <c r="AQ130" s="352"/>
      <c r="AR130" s="352"/>
      <c r="AS130" s="352"/>
      <c r="AT130" s="352"/>
      <c r="AU130" s="352"/>
      <c r="AV130" s="352"/>
      <c r="AW130" s="352"/>
      <c r="AX130" s="352"/>
      <c r="AY130" s="352"/>
      <c r="AZ130" s="352"/>
      <c r="BA130" s="352"/>
      <c r="BB130" s="352"/>
      <c r="BC130" s="352"/>
      <c r="BD130" s="352"/>
      <c r="BE130" s="352"/>
      <c r="BF130" s="352"/>
      <c r="BG130" s="352"/>
      <c r="BH130" s="352"/>
      <c r="BI130" s="352"/>
      <c r="BJ130" s="352"/>
      <c r="BK130" s="352"/>
    </row>
    <row r="131" customFormat="false" ht="9.75" hidden="false" customHeight="true" outlineLevel="0" collapsed="false">
      <c r="A131" s="352"/>
      <c r="B131" s="352"/>
      <c r="C131" s="352"/>
      <c r="D131" s="352"/>
      <c r="E131" s="352"/>
      <c r="F131" s="354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2"/>
      <c r="Z131" s="352"/>
      <c r="AA131" s="352"/>
      <c r="AB131" s="352"/>
      <c r="AC131" s="352"/>
      <c r="AD131" s="352"/>
      <c r="AE131" s="352"/>
      <c r="AF131" s="352"/>
      <c r="AG131" s="352"/>
      <c r="AH131" s="352"/>
      <c r="AI131" s="352"/>
      <c r="AJ131" s="352"/>
      <c r="AK131" s="352"/>
      <c r="AL131" s="352"/>
      <c r="AM131" s="352"/>
      <c r="AN131" s="352"/>
      <c r="AO131" s="352"/>
      <c r="AP131" s="352"/>
      <c r="AQ131" s="352"/>
      <c r="AR131" s="352"/>
      <c r="AS131" s="352"/>
      <c r="AT131" s="352"/>
      <c r="AU131" s="352"/>
      <c r="AV131" s="352"/>
      <c r="AW131" s="352"/>
      <c r="AX131" s="352"/>
      <c r="AY131" s="352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  <c r="BJ131" s="352"/>
      <c r="BK131" s="352"/>
    </row>
    <row r="132" customFormat="false" ht="9.75" hidden="false" customHeight="true" outlineLevel="0" collapsed="false">
      <c r="A132" s="352"/>
      <c r="B132" s="352"/>
      <c r="C132" s="352"/>
      <c r="D132" s="352"/>
      <c r="E132" s="352"/>
      <c r="F132" s="354"/>
      <c r="G132" s="352"/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2"/>
      <c r="X132" s="352"/>
      <c r="Y132" s="352"/>
      <c r="Z132" s="352"/>
      <c r="AA132" s="352"/>
      <c r="AB132" s="352"/>
      <c r="AC132" s="352"/>
      <c r="AD132" s="352"/>
      <c r="AE132" s="352"/>
      <c r="AF132" s="352"/>
      <c r="AG132" s="352"/>
      <c r="AH132" s="352"/>
      <c r="AI132" s="352"/>
      <c r="AJ132" s="352"/>
      <c r="AK132" s="352"/>
      <c r="AL132" s="352"/>
      <c r="AM132" s="352"/>
      <c r="AN132" s="352"/>
      <c r="AO132" s="352"/>
      <c r="AP132" s="352"/>
      <c r="AQ132" s="352"/>
      <c r="AR132" s="352"/>
      <c r="AS132" s="352"/>
      <c r="AT132" s="352"/>
      <c r="AU132" s="352"/>
      <c r="AV132" s="352"/>
      <c r="AW132" s="352"/>
      <c r="AX132" s="352"/>
      <c r="AY132" s="352"/>
      <c r="AZ132" s="352"/>
      <c r="BA132" s="352"/>
      <c r="BB132" s="352"/>
      <c r="BC132" s="352"/>
      <c r="BD132" s="352"/>
      <c r="BE132" s="352"/>
      <c r="BF132" s="352"/>
      <c r="BG132" s="352"/>
      <c r="BH132" s="352"/>
      <c r="BI132" s="352"/>
      <c r="BJ132" s="352"/>
      <c r="BK132" s="352"/>
    </row>
    <row r="133" customFormat="false" ht="9.75" hidden="false" customHeight="true" outlineLevel="0" collapsed="false">
      <c r="A133" s="352"/>
      <c r="B133" s="352"/>
      <c r="C133" s="352"/>
      <c r="D133" s="352"/>
      <c r="E133" s="352"/>
      <c r="F133" s="354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52"/>
      <c r="AQ133" s="352"/>
      <c r="AR133" s="352"/>
      <c r="AS133" s="352"/>
      <c r="AT133" s="352"/>
      <c r="AU133" s="352"/>
      <c r="AV133" s="352"/>
      <c r="AW133" s="352"/>
      <c r="AX133" s="352"/>
      <c r="AY133" s="352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352"/>
    </row>
    <row r="134" customFormat="false" ht="9.75" hidden="false" customHeight="true" outlineLevel="0" collapsed="false">
      <c r="A134" s="352"/>
      <c r="B134" s="352"/>
      <c r="C134" s="352"/>
      <c r="D134" s="352"/>
      <c r="E134" s="352"/>
      <c r="F134" s="354"/>
      <c r="G134" s="352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2"/>
      <c r="AD134" s="352"/>
      <c r="AE134" s="352"/>
      <c r="AF134" s="352"/>
      <c r="AG134" s="352"/>
      <c r="AH134" s="352"/>
      <c r="AI134" s="352"/>
      <c r="AJ134" s="352"/>
      <c r="AK134" s="352"/>
      <c r="AL134" s="352"/>
      <c r="AM134" s="352"/>
      <c r="AN134" s="352"/>
      <c r="AO134" s="352"/>
      <c r="AP134" s="352"/>
      <c r="AQ134" s="352"/>
      <c r="AR134" s="352"/>
      <c r="AS134" s="352"/>
      <c r="AT134" s="352"/>
      <c r="AU134" s="352"/>
      <c r="AV134" s="352"/>
      <c r="AW134" s="352"/>
      <c r="AX134" s="352"/>
      <c r="AY134" s="352"/>
      <c r="AZ134" s="352"/>
      <c r="BA134" s="352"/>
      <c r="BB134" s="352"/>
      <c r="BC134" s="352"/>
      <c r="BD134" s="352"/>
      <c r="BE134" s="352"/>
      <c r="BF134" s="352"/>
      <c r="BG134" s="352"/>
      <c r="BH134" s="352"/>
      <c r="BI134" s="352"/>
      <c r="BJ134" s="352"/>
      <c r="BK134" s="352"/>
    </row>
    <row r="135" customFormat="false" ht="9.75" hidden="false" customHeight="true" outlineLevel="0" collapsed="false">
      <c r="A135" s="352"/>
      <c r="B135" s="352"/>
      <c r="C135" s="352"/>
      <c r="D135" s="352"/>
      <c r="E135" s="352"/>
      <c r="F135" s="354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352"/>
    </row>
    <row r="136" customFormat="false" ht="9.75" hidden="false" customHeight="true" outlineLevel="0" collapsed="false">
      <c r="A136" s="352"/>
      <c r="B136" s="352"/>
      <c r="C136" s="352"/>
      <c r="D136" s="352"/>
      <c r="E136" s="352"/>
      <c r="F136" s="354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  <c r="AR136" s="352"/>
      <c r="AS136" s="352"/>
      <c r="AT136" s="352"/>
      <c r="AU136" s="352"/>
      <c r="AV136" s="352"/>
      <c r="AW136" s="352"/>
      <c r="AX136" s="352"/>
      <c r="AY136" s="352"/>
      <c r="AZ136" s="352"/>
      <c r="BA136" s="352"/>
      <c r="BB136" s="352"/>
      <c r="BC136" s="352"/>
      <c r="BD136" s="352"/>
      <c r="BE136" s="352"/>
      <c r="BF136" s="352"/>
      <c r="BG136" s="352"/>
      <c r="BH136" s="352"/>
      <c r="BI136" s="352"/>
      <c r="BJ136" s="352"/>
      <c r="BK136" s="352"/>
    </row>
    <row r="137" customFormat="false" ht="9.75" hidden="false" customHeight="true" outlineLevel="0" collapsed="false">
      <c r="A137" s="352"/>
      <c r="B137" s="352"/>
      <c r="C137" s="352"/>
      <c r="D137" s="352"/>
      <c r="E137" s="352"/>
      <c r="F137" s="354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</row>
    <row r="138" customFormat="false" ht="9.75" hidden="false" customHeight="true" outlineLevel="0" collapsed="false">
      <c r="A138" s="352"/>
      <c r="B138" s="352"/>
      <c r="C138" s="352"/>
      <c r="D138" s="352"/>
      <c r="E138" s="352"/>
      <c r="F138" s="354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  <c r="AR138" s="352"/>
      <c r="AS138" s="352"/>
      <c r="AT138" s="352"/>
      <c r="AU138" s="352"/>
      <c r="AV138" s="352"/>
      <c r="AW138" s="352"/>
      <c r="AX138" s="352"/>
      <c r="AY138" s="352"/>
      <c r="AZ138" s="352"/>
      <c r="BA138" s="352"/>
      <c r="BB138" s="352"/>
      <c r="BC138" s="352"/>
      <c r="BD138" s="352"/>
      <c r="BE138" s="352"/>
      <c r="BF138" s="352"/>
      <c r="BG138" s="352"/>
      <c r="BH138" s="352"/>
      <c r="BI138" s="352"/>
      <c r="BJ138" s="352"/>
      <c r="BK138" s="352"/>
    </row>
    <row r="139" customFormat="false" ht="9.75" hidden="false" customHeight="true" outlineLevel="0" collapsed="false">
      <c r="A139" s="352"/>
      <c r="B139" s="352"/>
      <c r="C139" s="352"/>
      <c r="D139" s="352"/>
      <c r="E139" s="352"/>
      <c r="F139" s="354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2"/>
    </row>
    <row r="140" customFormat="false" ht="9.75" hidden="false" customHeight="true" outlineLevel="0" collapsed="false">
      <c r="A140" s="352"/>
      <c r="B140" s="352"/>
      <c r="C140" s="352"/>
      <c r="D140" s="352"/>
      <c r="E140" s="352"/>
      <c r="F140" s="354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  <c r="AE140" s="352"/>
      <c r="AF140" s="352"/>
      <c r="AG140" s="352"/>
      <c r="AH140" s="352"/>
      <c r="AI140" s="352"/>
      <c r="AJ140" s="352"/>
      <c r="AK140" s="352"/>
      <c r="AL140" s="352"/>
      <c r="AM140" s="352"/>
      <c r="AN140" s="352"/>
      <c r="AO140" s="352"/>
      <c r="AP140" s="352"/>
      <c r="AQ140" s="352"/>
      <c r="AR140" s="352"/>
      <c r="AS140" s="352"/>
      <c r="AT140" s="352"/>
      <c r="AU140" s="352"/>
      <c r="AV140" s="352"/>
      <c r="AW140" s="352"/>
      <c r="AX140" s="352"/>
      <c r="AY140" s="352"/>
      <c r="AZ140" s="352"/>
      <c r="BA140" s="352"/>
      <c r="BB140" s="352"/>
      <c r="BC140" s="352"/>
      <c r="BD140" s="352"/>
      <c r="BE140" s="352"/>
      <c r="BF140" s="352"/>
      <c r="BG140" s="352"/>
      <c r="BH140" s="352"/>
      <c r="BI140" s="352"/>
      <c r="BJ140" s="352"/>
      <c r="BK140" s="352"/>
    </row>
    <row r="141" customFormat="false" ht="9.75" hidden="false" customHeight="true" outlineLevel="0" collapsed="false">
      <c r="A141" s="352"/>
      <c r="B141" s="352"/>
      <c r="C141" s="352"/>
      <c r="D141" s="352"/>
      <c r="E141" s="352"/>
      <c r="F141" s="354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  <c r="AR141" s="352"/>
      <c r="AS141" s="352"/>
      <c r="AT141" s="352"/>
      <c r="AU141" s="352"/>
      <c r="AV141" s="352"/>
      <c r="AW141" s="352"/>
      <c r="AX141" s="352"/>
      <c r="AY141" s="352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352"/>
    </row>
    <row r="142" customFormat="false" ht="9.75" hidden="false" customHeight="true" outlineLevel="0" collapsed="false">
      <c r="A142" s="352"/>
      <c r="B142" s="352"/>
      <c r="C142" s="352"/>
      <c r="D142" s="352"/>
      <c r="E142" s="352"/>
      <c r="F142" s="354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2"/>
      <c r="Z142" s="352"/>
      <c r="AA142" s="352"/>
      <c r="AB142" s="352"/>
      <c r="AC142" s="352"/>
      <c r="AD142" s="352"/>
      <c r="AE142" s="352"/>
      <c r="AF142" s="352"/>
      <c r="AG142" s="352"/>
      <c r="AH142" s="352"/>
      <c r="AI142" s="352"/>
      <c r="AJ142" s="352"/>
      <c r="AK142" s="352"/>
      <c r="AL142" s="352"/>
      <c r="AM142" s="352"/>
      <c r="AN142" s="352"/>
      <c r="AO142" s="352"/>
      <c r="AP142" s="352"/>
      <c r="AQ142" s="352"/>
      <c r="AR142" s="352"/>
      <c r="AS142" s="352"/>
      <c r="AT142" s="352"/>
      <c r="AU142" s="352"/>
      <c r="AV142" s="352"/>
      <c r="AW142" s="352"/>
      <c r="AX142" s="352"/>
      <c r="AY142" s="352"/>
      <c r="AZ142" s="352"/>
      <c r="BA142" s="352"/>
      <c r="BB142" s="352"/>
      <c r="BC142" s="352"/>
      <c r="BD142" s="352"/>
      <c r="BE142" s="352"/>
      <c r="BF142" s="352"/>
      <c r="BG142" s="352"/>
      <c r="BH142" s="352"/>
      <c r="BI142" s="352"/>
      <c r="BJ142" s="352"/>
      <c r="BK142" s="352"/>
    </row>
    <row r="143" customFormat="false" ht="9.75" hidden="false" customHeight="true" outlineLevel="0" collapsed="false">
      <c r="A143" s="352"/>
      <c r="B143" s="352"/>
      <c r="C143" s="352"/>
      <c r="D143" s="352"/>
      <c r="E143" s="352"/>
      <c r="F143" s="354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  <c r="X143" s="352"/>
      <c r="Y143" s="352"/>
      <c r="Z143" s="352"/>
      <c r="AA143" s="352"/>
      <c r="AB143" s="352"/>
      <c r="AC143" s="352"/>
      <c r="AD143" s="352"/>
      <c r="AE143" s="352"/>
      <c r="AF143" s="352"/>
      <c r="AG143" s="352"/>
      <c r="AH143" s="352"/>
      <c r="AI143" s="352"/>
      <c r="AJ143" s="352"/>
      <c r="AK143" s="352"/>
      <c r="AL143" s="352"/>
      <c r="AM143" s="352"/>
      <c r="AN143" s="352"/>
      <c r="AO143" s="352"/>
      <c r="AP143" s="352"/>
      <c r="AQ143" s="352"/>
      <c r="AR143" s="352"/>
      <c r="AS143" s="352"/>
      <c r="AT143" s="352"/>
      <c r="AU143" s="352"/>
      <c r="AV143" s="352"/>
      <c r="AW143" s="352"/>
      <c r="AX143" s="352"/>
      <c r="AY143" s="352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352"/>
    </row>
    <row r="144" customFormat="false" ht="9.75" hidden="false" customHeight="true" outlineLevel="0" collapsed="false">
      <c r="A144" s="352"/>
      <c r="B144" s="352"/>
      <c r="C144" s="352"/>
      <c r="D144" s="352"/>
      <c r="E144" s="352"/>
      <c r="F144" s="354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52"/>
      <c r="AA144" s="352"/>
      <c r="AB144" s="352"/>
      <c r="AC144" s="352"/>
      <c r="AD144" s="352"/>
      <c r="AE144" s="352"/>
      <c r="AF144" s="352"/>
      <c r="AG144" s="352"/>
      <c r="AH144" s="352"/>
      <c r="AI144" s="352"/>
      <c r="AJ144" s="352"/>
      <c r="AK144" s="352"/>
      <c r="AL144" s="352"/>
      <c r="AM144" s="352"/>
      <c r="AN144" s="352"/>
      <c r="AO144" s="352"/>
      <c r="AP144" s="352"/>
      <c r="AQ144" s="352"/>
      <c r="AR144" s="352"/>
      <c r="AS144" s="352"/>
      <c r="AT144" s="352"/>
      <c r="AU144" s="352"/>
      <c r="AV144" s="352"/>
      <c r="AW144" s="352"/>
      <c r="AX144" s="352"/>
      <c r="AY144" s="352"/>
      <c r="AZ144" s="352"/>
      <c r="BA144" s="352"/>
      <c r="BB144" s="352"/>
      <c r="BC144" s="352"/>
      <c r="BD144" s="352"/>
      <c r="BE144" s="352"/>
      <c r="BF144" s="352"/>
      <c r="BG144" s="352"/>
      <c r="BH144" s="352"/>
      <c r="BI144" s="352"/>
      <c r="BJ144" s="352"/>
      <c r="BK144" s="352"/>
    </row>
    <row r="145" customFormat="false" ht="9.75" hidden="false" customHeight="true" outlineLevel="0" collapsed="false">
      <c r="A145" s="352"/>
      <c r="B145" s="352"/>
      <c r="C145" s="352"/>
      <c r="D145" s="352"/>
      <c r="E145" s="352"/>
      <c r="F145" s="354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  <c r="AP145" s="352"/>
      <c r="AQ145" s="352"/>
      <c r="AR145" s="352"/>
      <c r="AS145" s="352"/>
      <c r="AT145" s="352"/>
      <c r="AU145" s="352"/>
      <c r="AV145" s="352"/>
      <c r="AW145" s="352"/>
      <c r="AX145" s="352"/>
      <c r="AY145" s="352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352"/>
    </row>
    <row r="146" customFormat="false" ht="9.75" hidden="false" customHeight="true" outlineLevel="0" collapsed="false">
      <c r="A146" s="352"/>
      <c r="B146" s="352"/>
      <c r="C146" s="352"/>
      <c r="D146" s="352"/>
      <c r="E146" s="352"/>
      <c r="F146" s="354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  <c r="AP146" s="352"/>
      <c r="AQ146" s="352"/>
      <c r="AR146" s="352"/>
      <c r="AS146" s="352"/>
      <c r="AT146" s="352"/>
      <c r="AU146" s="352"/>
      <c r="AV146" s="352"/>
      <c r="AW146" s="352"/>
      <c r="AX146" s="352"/>
      <c r="AY146" s="352"/>
      <c r="AZ146" s="352"/>
      <c r="BA146" s="352"/>
      <c r="BB146" s="352"/>
      <c r="BC146" s="352"/>
      <c r="BD146" s="352"/>
      <c r="BE146" s="352"/>
      <c r="BF146" s="352"/>
      <c r="BG146" s="352"/>
      <c r="BH146" s="352"/>
      <c r="BI146" s="352"/>
      <c r="BJ146" s="352"/>
      <c r="BK146" s="352"/>
    </row>
    <row r="147" customFormat="false" ht="9.75" hidden="false" customHeight="true" outlineLevel="0" collapsed="false">
      <c r="A147" s="352"/>
      <c r="B147" s="352"/>
      <c r="C147" s="352"/>
      <c r="D147" s="352"/>
      <c r="E147" s="352"/>
      <c r="F147" s="354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  <c r="AP147" s="352"/>
      <c r="AQ147" s="352"/>
      <c r="AR147" s="352"/>
      <c r="AS147" s="352"/>
      <c r="AT147" s="352"/>
      <c r="AU147" s="352"/>
      <c r="AV147" s="352"/>
      <c r="AW147" s="352"/>
      <c r="AX147" s="352"/>
      <c r="AY147" s="352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352"/>
    </row>
    <row r="148" customFormat="false" ht="9.75" hidden="false" customHeight="true" outlineLevel="0" collapsed="false">
      <c r="A148" s="352"/>
      <c r="B148" s="352"/>
      <c r="C148" s="352"/>
      <c r="D148" s="352"/>
      <c r="E148" s="352"/>
      <c r="F148" s="354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  <c r="AP148" s="352"/>
      <c r="AQ148" s="352"/>
      <c r="AR148" s="352"/>
      <c r="AS148" s="352"/>
      <c r="AT148" s="352"/>
      <c r="AU148" s="352"/>
      <c r="AV148" s="352"/>
      <c r="AW148" s="352"/>
      <c r="AX148" s="352"/>
      <c r="AY148" s="352"/>
      <c r="AZ148" s="352"/>
      <c r="BA148" s="352"/>
      <c r="BB148" s="352"/>
      <c r="BC148" s="352"/>
      <c r="BD148" s="352"/>
      <c r="BE148" s="352"/>
      <c r="BF148" s="352"/>
      <c r="BG148" s="352"/>
      <c r="BH148" s="352"/>
      <c r="BI148" s="352"/>
      <c r="BJ148" s="352"/>
      <c r="BK148" s="352"/>
    </row>
    <row r="149" customFormat="false" ht="9.75" hidden="false" customHeight="true" outlineLevel="0" collapsed="false">
      <c r="A149" s="352"/>
      <c r="B149" s="352"/>
      <c r="C149" s="352"/>
      <c r="D149" s="352"/>
      <c r="E149" s="352"/>
      <c r="F149" s="354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2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2"/>
    </row>
    <row r="150" customFormat="false" ht="9.75" hidden="false" customHeight="true" outlineLevel="0" collapsed="false">
      <c r="A150" s="352"/>
      <c r="B150" s="352"/>
      <c r="C150" s="352"/>
      <c r="D150" s="352"/>
      <c r="E150" s="352"/>
      <c r="F150" s="354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  <c r="AP150" s="352"/>
      <c r="AQ150" s="352"/>
      <c r="AR150" s="352"/>
      <c r="AS150" s="352"/>
      <c r="AT150" s="352"/>
      <c r="AU150" s="352"/>
      <c r="AV150" s="352"/>
      <c r="AW150" s="352"/>
      <c r="AX150" s="352"/>
      <c r="AY150" s="352"/>
      <c r="AZ150" s="352"/>
      <c r="BA150" s="352"/>
      <c r="BB150" s="352"/>
      <c r="BC150" s="352"/>
      <c r="BD150" s="352"/>
      <c r="BE150" s="352"/>
      <c r="BF150" s="352"/>
      <c r="BG150" s="352"/>
      <c r="BH150" s="352"/>
      <c r="BI150" s="352"/>
      <c r="BJ150" s="352"/>
      <c r="BK150" s="352"/>
    </row>
    <row r="151" customFormat="false" ht="9.75" hidden="false" customHeight="true" outlineLevel="0" collapsed="false">
      <c r="A151" s="352"/>
      <c r="B151" s="352"/>
      <c r="C151" s="352"/>
      <c r="D151" s="352"/>
      <c r="E151" s="352"/>
      <c r="F151" s="354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352"/>
    </row>
    <row r="152" customFormat="false" ht="9.75" hidden="false" customHeight="true" outlineLevel="0" collapsed="false">
      <c r="A152" s="352"/>
      <c r="B152" s="352"/>
      <c r="C152" s="352"/>
      <c r="D152" s="352"/>
      <c r="E152" s="352"/>
      <c r="F152" s="354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  <c r="AP152" s="352"/>
      <c r="AQ152" s="352"/>
      <c r="AR152" s="352"/>
      <c r="AS152" s="352"/>
      <c r="AT152" s="352"/>
      <c r="AU152" s="352"/>
      <c r="AV152" s="352"/>
      <c r="AW152" s="352"/>
      <c r="AX152" s="352"/>
      <c r="AY152" s="352"/>
      <c r="AZ152" s="352"/>
      <c r="BA152" s="352"/>
      <c r="BB152" s="352"/>
      <c r="BC152" s="352"/>
      <c r="BD152" s="352"/>
      <c r="BE152" s="352"/>
      <c r="BF152" s="352"/>
      <c r="BG152" s="352"/>
      <c r="BH152" s="352"/>
      <c r="BI152" s="352"/>
      <c r="BJ152" s="352"/>
      <c r="BK152" s="352"/>
    </row>
    <row r="153" customFormat="false" ht="9.75" hidden="false" customHeight="true" outlineLevel="0" collapsed="false">
      <c r="A153" s="352"/>
      <c r="B153" s="352"/>
      <c r="C153" s="352"/>
      <c r="D153" s="352"/>
      <c r="E153" s="352"/>
      <c r="F153" s="354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52"/>
      <c r="AW153" s="352"/>
      <c r="AX153" s="352"/>
      <c r="AY153" s="352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  <c r="BK153" s="352"/>
    </row>
    <row r="154" customFormat="false" ht="9.75" hidden="false" customHeight="true" outlineLevel="0" collapsed="false">
      <c r="A154" s="352"/>
      <c r="B154" s="352"/>
      <c r="C154" s="352"/>
      <c r="D154" s="352"/>
      <c r="E154" s="352"/>
      <c r="F154" s="354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  <c r="AP154" s="352"/>
      <c r="AQ154" s="352"/>
      <c r="AR154" s="352"/>
      <c r="AS154" s="352"/>
      <c r="AT154" s="352"/>
      <c r="AU154" s="352"/>
      <c r="AV154" s="352"/>
      <c r="AW154" s="352"/>
      <c r="AX154" s="352"/>
      <c r="AY154" s="352"/>
      <c r="AZ154" s="352"/>
      <c r="BA154" s="352"/>
      <c r="BB154" s="352"/>
      <c r="BC154" s="352"/>
      <c r="BD154" s="352"/>
      <c r="BE154" s="352"/>
      <c r="BF154" s="352"/>
      <c r="BG154" s="352"/>
      <c r="BH154" s="352"/>
      <c r="BI154" s="352"/>
      <c r="BJ154" s="352"/>
      <c r="BK154" s="352"/>
    </row>
    <row r="155" customFormat="false" ht="9.75" hidden="false" customHeight="true" outlineLevel="0" collapsed="false">
      <c r="A155" s="352"/>
      <c r="B155" s="352"/>
      <c r="C155" s="352"/>
      <c r="D155" s="352"/>
      <c r="E155" s="352"/>
      <c r="F155" s="354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52"/>
      <c r="AW155" s="352"/>
      <c r="AX155" s="352"/>
      <c r="AY155" s="352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  <c r="BK155" s="352"/>
    </row>
    <row r="156" customFormat="false" ht="9.75" hidden="false" customHeight="true" outlineLevel="0" collapsed="false">
      <c r="A156" s="352"/>
      <c r="B156" s="352"/>
      <c r="C156" s="352"/>
      <c r="D156" s="352"/>
      <c r="E156" s="352"/>
      <c r="F156" s="354"/>
      <c r="G156" s="352"/>
      <c r="H156" s="352"/>
      <c r="I156" s="352"/>
      <c r="J156" s="352"/>
      <c r="K156" s="352"/>
      <c r="L156" s="352"/>
      <c r="M156" s="352"/>
      <c r="N156" s="352"/>
      <c r="O156" s="352"/>
      <c r="P156" s="352"/>
      <c r="Q156" s="352"/>
      <c r="R156" s="352"/>
      <c r="S156" s="352"/>
      <c r="T156" s="352"/>
      <c r="U156" s="352"/>
      <c r="V156" s="352"/>
      <c r="W156" s="352"/>
      <c r="X156" s="352"/>
      <c r="Y156" s="352"/>
      <c r="Z156" s="352"/>
      <c r="AA156" s="352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352"/>
      <c r="AU156" s="352"/>
      <c r="AV156" s="352"/>
      <c r="AW156" s="352"/>
      <c r="AX156" s="352"/>
      <c r="AY156" s="352"/>
      <c r="AZ156" s="352"/>
      <c r="BA156" s="352"/>
      <c r="BB156" s="352"/>
      <c r="BC156" s="352"/>
      <c r="BD156" s="352"/>
      <c r="BE156" s="352"/>
      <c r="BF156" s="352"/>
      <c r="BG156" s="352"/>
      <c r="BH156" s="352"/>
      <c r="BI156" s="352"/>
      <c r="BJ156" s="352"/>
      <c r="BK156" s="352"/>
    </row>
    <row r="157" customFormat="false" ht="9.75" hidden="false" customHeight="true" outlineLevel="0" collapsed="false">
      <c r="A157" s="352"/>
      <c r="B157" s="352"/>
      <c r="C157" s="352"/>
      <c r="D157" s="352"/>
      <c r="E157" s="352"/>
      <c r="F157" s="354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352"/>
      <c r="AU157" s="352"/>
      <c r="AV157" s="352"/>
      <c r="AW157" s="352"/>
      <c r="AX157" s="352"/>
      <c r="AY157" s="352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  <c r="BK157" s="352"/>
    </row>
    <row r="158" customFormat="false" ht="9.75" hidden="false" customHeight="true" outlineLevel="0" collapsed="false">
      <c r="A158" s="352"/>
      <c r="B158" s="352"/>
      <c r="C158" s="352"/>
      <c r="D158" s="352"/>
      <c r="E158" s="352"/>
      <c r="F158" s="354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352"/>
      <c r="AQ158" s="352"/>
      <c r="AR158" s="352"/>
      <c r="AS158" s="352"/>
      <c r="AT158" s="352"/>
      <c r="AU158" s="352"/>
      <c r="AV158" s="352"/>
      <c r="AW158" s="352"/>
      <c r="AX158" s="352"/>
      <c r="AY158" s="352"/>
      <c r="AZ158" s="352"/>
      <c r="BA158" s="352"/>
      <c r="BB158" s="352"/>
      <c r="BC158" s="352"/>
      <c r="BD158" s="352"/>
      <c r="BE158" s="352"/>
      <c r="BF158" s="352"/>
      <c r="BG158" s="352"/>
      <c r="BH158" s="352"/>
      <c r="BI158" s="352"/>
      <c r="BJ158" s="352"/>
      <c r="BK158" s="352"/>
    </row>
    <row r="159" customFormat="false" ht="9.75" hidden="false" customHeight="true" outlineLevel="0" collapsed="false">
      <c r="A159" s="352"/>
      <c r="B159" s="352"/>
      <c r="C159" s="352"/>
      <c r="D159" s="352"/>
      <c r="E159" s="352"/>
      <c r="F159" s="354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P159" s="352"/>
      <c r="AQ159" s="352"/>
      <c r="AR159" s="352"/>
      <c r="AS159" s="352"/>
      <c r="AT159" s="352"/>
      <c r="AU159" s="352"/>
      <c r="AV159" s="352"/>
      <c r="AW159" s="352"/>
      <c r="AX159" s="352"/>
      <c r="AY159" s="352"/>
      <c r="AZ159" s="352"/>
      <c r="BA159" s="352"/>
      <c r="BB159" s="352"/>
      <c r="BC159" s="352"/>
      <c r="BD159" s="352"/>
      <c r="BE159" s="352"/>
      <c r="BF159" s="352"/>
      <c r="BG159" s="352"/>
      <c r="BH159" s="352"/>
      <c r="BI159" s="352"/>
      <c r="BJ159" s="352"/>
      <c r="BK159" s="352"/>
    </row>
    <row r="160" customFormat="false" ht="9.75" hidden="false" customHeight="true" outlineLevel="0" collapsed="false">
      <c r="A160" s="352"/>
      <c r="B160" s="352"/>
      <c r="C160" s="352"/>
      <c r="D160" s="352"/>
      <c r="E160" s="352"/>
      <c r="F160" s="354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352"/>
      <c r="AP160" s="352"/>
      <c r="AQ160" s="352"/>
      <c r="AR160" s="352"/>
      <c r="AS160" s="352"/>
      <c r="AT160" s="352"/>
      <c r="AU160" s="352"/>
      <c r="AV160" s="352"/>
      <c r="AW160" s="352"/>
      <c r="AX160" s="352"/>
      <c r="AY160" s="352"/>
      <c r="AZ160" s="352"/>
      <c r="BA160" s="352"/>
      <c r="BB160" s="352"/>
      <c r="BC160" s="352"/>
      <c r="BD160" s="352"/>
      <c r="BE160" s="352"/>
      <c r="BF160" s="352"/>
      <c r="BG160" s="352"/>
      <c r="BH160" s="352"/>
      <c r="BI160" s="352"/>
      <c r="BJ160" s="352"/>
      <c r="BK160" s="352"/>
    </row>
    <row r="161" customFormat="false" ht="9.75" hidden="false" customHeight="true" outlineLevel="0" collapsed="false">
      <c r="A161" s="352"/>
      <c r="B161" s="352"/>
      <c r="C161" s="352"/>
      <c r="D161" s="352"/>
      <c r="E161" s="352"/>
      <c r="F161" s="354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352"/>
      <c r="AP161" s="352"/>
      <c r="AQ161" s="352"/>
      <c r="AR161" s="352"/>
      <c r="AS161" s="352"/>
      <c r="AT161" s="352"/>
      <c r="AU161" s="352"/>
      <c r="AV161" s="352"/>
      <c r="AW161" s="352"/>
      <c r="AX161" s="352"/>
      <c r="AY161" s="352"/>
      <c r="AZ161" s="352"/>
      <c r="BA161" s="352"/>
      <c r="BB161" s="352"/>
      <c r="BC161" s="352"/>
      <c r="BD161" s="352"/>
      <c r="BE161" s="352"/>
      <c r="BF161" s="352"/>
      <c r="BG161" s="352"/>
      <c r="BH161" s="352"/>
      <c r="BI161" s="352"/>
      <c r="BJ161" s="352"/>
      <c r="BK161" s="352"/>
    </row>
    <row r="162" customFormat="false" ht="9.75" hidden="false" customHeight="true" outlineLevel="0" collapsed="false">
      <c r="A162" s="352"/>
      <c r="B162" s="352"/>
      <c r="C162" s="352"/>
      <c r="D162" s="352"/>
      <c r="E162" s="352"/>
      <c r="F162" s="354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352"/>
      <c r="AP162" s="352"/>
      <c r="AQ162" s="352"/>
      <c r="AR162" s="352"/>
      <c r="AS162" s="352"/>
      <c r="AT162" s="352"/>
      <c r="AU162" s="352"/>
      <c r="AV162" s="352"/>
      <c r="AW162" s="352"/>
      <c r="AX162" s="352"/>
      <c r="AY162" s="352"/>
      <c r="AZ162" s="352"/>
      <c r="BA162" s="352"/>
      <c r="BB162" s="352"/>
      <c r="BC162" s="352"/>
      <c r="BD162" s="352"/>
      <c r="BE162" s="352"/>
      <c r="BF162" s="352"/>
      <c r="BG162" s="352"/>
      <c r="BH162" s="352"/>
      <c r="BI162" s="352"/>
      <c r="BJ162" s="352"/>
      <c r="BK162" s="352"/>
    </row>
    <row r="163" customFormat="false" ht="9.75" hidden="false" customHeight="true" outlineLevel="0" collapsed="false">
      <c r="A163" s="352"/>
      <c r="B163" s="352"/>
      <c r="C163" s="352"/>
      <c r="D163" s="352"/>
      <c r="E163" s="352"/>
      <c r="F163" s="354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R163" s="352"/>
      <c r="AS163" s="352"/>
      <c r="AT163" s="352"/>
      <c r="AU163" s="352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</row>
    <row r="164" customFormat="false" ht="9.75" hidden="false" customHeight="true" outlineLevel="0" collapsed="false">
      <c r="A164" s="352"/>
      <c r="B164" s="352"/>
      <c r="C164" s="352"/>
      <c r="D164" s="352"/>
      <c r="E164" s="352"/>
      <c r="F164" s="354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352"/>
      <c r="AP164" s="352"/>
      <c r="AQ164" s="352"/>
      <c r="AR164" s="352"/>
      <c r="AS164" s="352"/>
      <c r="AT164" s="352"/>
      <c r="AU164" s="352"/>
      <c r="AV164" s="352"/>
      <c r="AW164" s="352"/>
      <c r="AX164" s="352"/>
      <c r="AY164" s="352"/>
      <c r="AZ164" s="352"/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  <c r="BK164" s="352"/>
    </row>
    <row r="165" customFormat="false" ht="9.75" hidden="false" customHeight="true" outlineLevel="0" collapsed="false">
      <c r="A165" s="352"/>
      <c r="B165" s="352"/>
      <c r="C165" s="352"/>
      <c r="D165" s="352"/>
      <c r="E165" s="352"/>
      <c r="F165" s="354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352"/>
      <c r="AP165" s="352"/>
      <c r="AQ165" s="352"/>
      <c r="AR165" s="352"/>
      <c r="AS165" s="352"/>
      <c r="AT165" s="352"/>
      <c r="AU165" s="352"/>
      <c r="AV165" s="352"/>
      <c r="AW165" s="352"/>
      <c r="AX165" s="352"/>
      <c r="AY165" s="352"/>
      <c r="AZ165" s="352"/>
      <c r="BA165" s="352"/>
      <c r="BB165" s="352"/>
      <c r="BC165" s="352"/>
      <c r="BD165" s="352"/>
      <c r="BE165" s="352"/>
      <c r="BF165" s="352"/>
      <c r="BG165" s="352"/>
      <c r="BH165" s="352"/>
      <c r="BI165" s="352"/>
      <c r="BJ165" s="352"/>
      <c r="BK165" s="352"/>
    </row>
    <row r="166" customFormat="false" ht="9.75" hidden="false" customHeight="true" outlineLevel="0" collapsed="false">
      <c r="A166" s="352"/>
      <c r="B166" s="352"/>
      <c r="C166" s="352"/>
      <c r="D166" s="352"/>
      <c r="E166" s="352"/>
      <c r="F166" s="354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352"/>
      <c r="AP166" s="352"/>
      <c r="AQ166" s="352"/>
      <c r="AR166" s="352"/>
      <c r="AS166" s="352"/>
      <c r="AT166" s="352"/>
      <c r="AU166" s="352"/>
      <c r="AV166" s="352"/>
      <c r="AW166" s="352"/>
      <c r="AX166" s="352"/>
      <c r="AY166" s="352"/>
      <c r="AZ166" s="352"/>
      <c r="BA166" s="352"/>
      <c r="BB166" s="352"/>
      <c r="BC166" s="352"/>
      <c r="BD166" s="352"/>
      <c r="BE166" s="352"/>
      <c r="BF166" s="352"/>
      <c r="BG166" s="352"/>
      <c r="BH166" s="352"/>
      <c r="BI166" s="352"/>
      <c r="BJ166" s="352"/>
      <c r="BK166" s="352"/>
    </row>
    <row r="167" customFormat="false" ht="9.75" hidden="false" customHeight="true" outlineLevel="0" collapsed="false">
      <c r="A167" s="352"/>
      <c r="B167" s="352"/>
      <c r="C167" s="352"/>
      <c r="D167" s="352"/>
      <c r="E167" s="352"/>
      <c r="F167" s="354"/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  <c r="X167" s="352"/>
      <c r="Y167" s="352"/>
      <c r="Z167" s="352"/>
      <c r="AA167" s="352"/>
      <c r="AB167" s="352"/>
      <c r="AC167" s="352"/>
      <c r="AD167" s="352"/>
      <c r="AE167" s="352"/>
      <c r="AF167" s="352"/>
      <c r="AG167" s="352"/>
      <c r="AH167" s="352"/>
      <c r="AI167" s="352"/>
      <c r="AJ167" s="352"/>
      <c r="AK167" s="352"/>
      <c r="AL167" s="352"/>
      <c r="AM167" s="352"/>
      <c r="AN167" s="352"/>
      <c r="AO167" s="352"/>
      <c r="AP167" s="352"/>
      <c r="AQ167" s="352"/>
      <c r="AR167" s="352"/>
      <c r="AS167" s="352"/>
      <c r="AT167" s="352"/>
      <c r="AU167" s="352"/>
      <c r="AV167" s="352"/>
      <c r="AW167" s="352"/>
      <c r="AX167" s="352"/>
      <c r="AY167" s="352"/>
      <c r="AZ167" s="352"/>
      <c r="BA167" s="352"/>
      <c r="BB167" s="352"/>
      <c r="BC167" s="352"/>
      <c r="BD167" s="352"/>
      <c r="BE167" s="352"/>
      <c r="BF167" s="352"/>
      <c r="BG167" s="352"/>
      <c r="BH167" s="352"/>
      <c r="BI167" s="352"/>
      <c r="BJ167" s="352"/>
      <c r="BK167" s="352"/>
    </row>
    <row r="168" customFormat="false" ht="9.75" hidden="false" customHeight="true" outlineLevel="0" collapsed="false">
      <c r="A168" s="352"/>
      <c r="B168" s="352"/>
      <c r="C168" s="352"/>
      <c r="D168" s="352"/>
      <c r="E168" s="352"/>
      <c r="F168" s="354"/>
      <c r="G168" s="352"/>
      <c r="H168" s="352"/>
      <c r="I168" s="352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2"/>
      <c r="AB168" s="352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  <c r="AN168" s="352"/>
      <c r="AO168" s="352"/>
      <c r="AP168" s="352"/>
      <c r="AQ168" s="352"/>
      <c r="AR168" s="352"/>
      <c r="AS168" s="352"/>
      <c r="AT168" s="352"/>
      <c r="AU168" s="352"/>
      <c r="AV168" s="352"/>
      <c r="AW168" s="352"/>
      <c r="AX168" s="352"/>
      <c r="AY168" s="352"/>
      <c r="AZ168" s="352"/>
      <c r="BA168" s="352"/>
      <c r="BB168" s="352"/>
      <c r="BC168" s="352"/>
      <c r="BD168" s="352"/>
      <c r="BE168" s="352"/>
      <c r="BF168" s="352"/>
      <c r="BG168" s="352"/>
      <c r="BH168" s="352"/>
      <c r="BI168" s="352"/>
      <c r="BJ168" s="352"/>
      <c r="BK168" s="352"/>
    </row>
    <row r="169" customFormat="false" ht="9.75" hidden="false" customHeight="true" outlineLevel="0" collapsed="false">
      <c r="A169" s="352"/>
      <c r="B169" s="352"/>
      <c r="C169" s="352"/>
      <c r="D169" s="352"/>
      <c r="E169" s="352"/>
      <c r="F169" s="354"/>
      <c r="G169" s="352"/>
      <c r="H169" s="352"/>
      <c r="I169" s="352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</row>
    <row r="170" customFormat="false" ht="9.75" hidden="false" customHeight="true" outlineLevel="0" collapsed="false">
      <c r="A170" s="352"/>
      <c r="B170" s="352"/>
      <c r="C170" s="352"/>
      <c r="D170" s="352"/>
      <c r="E170" s="352"/>
      <c r="F170" s="354"/>
      <c r="G170" s="352"/>
      <c r="H170" s="352"/>
      <c r="I170" s="352"/>
      <c r="J170" s="352"/>
      <c r="K170" s="352"/>
      <c r="L170" s="352"/>
      <c r="M170" s="352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  <c r="X170" s="352"/>
      <c r="Y170" s="352"/>
      <c r="Z170" s="352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2"/>
      <c r="AN170" s="352"/>
      <c r="AO170" s="352"/>
      <c r="AP170" s="352"/>
      <c r="AQ170" s="352"/>
      <c r="AR170" s="352"/>
      <c r="AS170" s="352"/>
      <c r="AT170" s="352"/>
      <c r="AU170" s="352"/>
      <c r="AV170" s="352"/>
      <c r="AW170" s="352"/>
      <c r="AX170" s="352"/>
      <c r="AY170" s="352"/>
      <c r="AZ170" s="352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  <c r="BK170" s="352"/>
    </row>
    <row r="171" customFormat="false" ht="9.75" hidden="false" customHeight="true" outlineLevel="0" collapsed="false">
      <c r="A171" s="352"/>
      <c r="B171" s="352"/>
      <c r="C171" s="352"/>
      <c r="D171" s="352"/>
      <c r="E171" s="352"/>
      <c r="F171" s="354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/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2"/>
      <c r="AN171" s="352"/>
      <c r="AO171" s="352"/>
      <c r="AP171" s="352"/>
      <c r="AQ171" s="352"/>
      <c r="AR171" s="352"/>
      <c r="AS171" s="352"/>
      <c r="AT171" s="352"/>
      <c r="AU171" s="352"/>
      <c r="AV171" s="352"/>
      <c r="AW171" s="352"/>
      <c r="AX171" s="352"/>
      <c r="AY171" s="352"/>
      <c r="AZ171" s="352"/>
      <c r="BA171" s="352"/>
      <c r="BB171" s="352"/>
      <c r="BC171" s="352"/>
      <c r="BD171" s="352"/>
      <c r="BE171" s="352"/>
      <c r="BF171" s="352"/>
      <c r="BG171" s="352"/>
      <c r="BH171" s="352"/>
      <c r="BI171" s="352"/>
      <c r="BJ171" s="352"/>
      <c r="BK171" s="352"/>
    </row>
    <row r="172" customFormat="false" ht="9.75" hidden="false" customHeight="true" outlineLevel="0" collapsed="false">
      <c r="A172" s="352"/>
      <c r="B172" s="352"/>
      <c r="C172" s="352"/>
      <c r="D172" s="352"/>
      <c r="E172" s="352"/>
      <c r="F172" s="354"/>
      <c r="G172" s="352"/>
      <c r="H172" s="352"/>
      <c r="I172" s="352"/>
      <c r="J172" s="352"/>
      <c r="K172" s="352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  <c r="AA172" s="352"/>
      <c r="AB172" s="352"/>
      <c r="AC172" s="352"/>
      <c r="AD172" s="352"/>
      <c r="AE172" s="352"/>
      <c r="AF172" s="352"/>
      <c r="AG172" s="352"/>
      <c r="AH172" s="352"/>
      <c r="AI172" s="352"/>
      <c r="AJ172" s="352"/>
      <c r="AK172" s="352"/>
      <c r="AL172" s="352"/>
      <c r="AM172" s="352"/>
      <c r="AN172" s="352"/>
      <c r="AO172" s="352"/>
      <c r="AP172" s="352"/>
      <c r="AQ172" s="352"/>
      <c r="AR172" s="352"/>
      <c r="AS172" s="352"/>
      <c r="AT172" s="352"/>
      <c r="AU172" s="352"/>
      <c r="AV172" s="352"/>
      <c r="AW172" s="352"/>
      <c r="AX172" s="352"/>
      <c r="AY172" s="352"/>
      <c r="AZ172" s="352"/>
      <c r="BA172" s="352"/>
      <c r="BB172" s="352"/>
      <c r="BC172" s="352"/>
      <c r="BD172" s="352"/>
      <c r="BE172" s="352"/>
      <c r="BF172" s="352"/>
      <c r="BG172" s="352"/>
      <c r="BH172" s="352"/>
      <c r="BI172" s="352"/>
      <c r="BJ172" s="352"/>
      <c r="BK172" s="352"/>
    </row>
    <row r="173" customFormat="false" ht="9.75" hidden="false" customHeight="true" outlineLevel="0" collapsed="false">
      <c r="A173" s="352"/>
      <c r="B173" s="352"/>
      <c r="C173" s="352"/>
      <c r="D173" s="352"/>
      <c r="E173" s="352"/>
      <c r="F173" s="354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  <c r="AR173" s="352"/>
      <c r="AS173" s="352"/>
      <c r="AT173" s="352"/>
      <c r="AU173" s="352"/>
      <c r="AV173" s="352"/>
      <c r="AW173" s="352"/>
      <c r="AX173" s="352"/>
      <c r="AY173" s="352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52"/>
      <c r="BK173" s="352"/>
    </row>
    <row r="174" customFormat="false" ht="9.75" hidden="false" customHeight="true" outlineLevel="0" collapsed="false">
      <c r="A174" s="352"/>
      <c r="B174" s="352"/>
      <c r="C174" s="352"/>
      <c r="D174" s="352"/>
      <c r="E174" s="352"/>
      <c r="F174" s="354"/>
      <c r="G174" s="352"/>
      <c r="H174" s="352"/>
      <c r="I174" s="352"/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2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352"/>
    </row>
    <row r="175" customFormat="false" ht="9.75" hidden="false" customHeight="true" outlineLevel="0" collapsed="false">
      <c r="A175" s="352"/>
      <c r="B175" s="352"/>
      <c r="C175" s="352"/>
      <c r="D175" s="352"/>
      <c r="E175" s="352"/>
      <c r="F175" s="354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</row>
    <row r="176" customFormat="false" ht="9.75" hidden="false" customHeight="true" outlineLevel="0" collapsed="false">
      <c r="A176" s="352"/>
      <c r="B176" s="352"/>
      <c r="C176" s="352"/>
      <c r="D176" s="352"/>
      <c r="E176" s="352"/>
      <c r="F176" s="354"/>
      <c r="G176" s="352"/>
      <c r="H176" s="352"/>
      <c r="I176" s="352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</row>
    <row r="177" customFormat="false" ht="9.75" hidden="false" customHeight="true" outlineLevel="0" collapsed="false">
      <c r="A177" s="352"/>
      <c r="B177" s="352"/>
      <c r="C177" s="352"/>
      <c r="D177" s="352"/>
      <c r="E177" s="352"/>
      <c r="F177" s="354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</row>
    <row r="178" customFormat="false" ht="9.75" hidden="false" customHeight="true" outlineLevel="0" collapsed="false">
      <c r="A178" s="352"/>
      <c r="B178" s="352"/>
      <c r="C178" s="352"/>
      <c r="D178" s="352"/>
      <c r="E178" s="352"/>
      <c r="F178" s="354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  <c r="AA178" s="352"/>
      <c r="AB178" s="352"/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  <c r="AR178" s="352"/>
      <c r="AS178" s="352"/>
      <c r="AT178" s="352"/>
      <c r="AU178" s="352"/>
      <c r="AV178" s="352"/>
      <c r="AW178" s="352"/>
      <c r="AX178" s="352"/>
      <c r="AY178" s="352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352"/>
    </row>
    <row r="179" customFormat="false" ht="9.75" hidden="false" customHeight="true" outlineLevel="0" collapsed="false">
      <c r="A179" s="352"/>
      <c r="B179" s="352"/>
      <c r="C179" s="352"/>
      <c r="D179" s="352"/>
      <c r="E179" s="352"/>
      <c r="F179" s="354"/>
      <c r="G179" s="352"/>
      <c r="H179" s="352"/>
      <c r="I179" s="352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</row>
    <row r="180" customFormat="false" ht="9.75" hidden="false" customHeight="true" outlineLevel="0" collapsed="false">
      <c r="A180" s="352"/>
      <c r="B180" s="352"/>
      <c r="C180" s="352"/>
      <c r="D180" s="352"/>
      <c r="E180" s="352"/>
      <c r="F180" s="354"/>
      <c r="G180" s="352"/>
      <c r="H180" s="352"/>
      <c r="I180" s="352"/>
      <c r="J180" s="352"/>
      <c r="K180" s="352"/>
      <c r="L180" s="352"/>
      <c r="M180" s="352"/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  <c r="X180" s="352"/>
      <c r="Y180" s="352"/>
      <c r="Z180" s="352"/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2"/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2"/>
      <c r="AZ180" s="352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352"/>
    </row>
    <row r="181" customFormat="false" ht="9.75" hidden="false" customHeight="true" outlineLevel="0" collapsed="false">
      <c r="A181" s="352"/>
      <c r="B181" s="352"/>
      <c r="C181" s="352"/>
      <c r="D181" s="352"/>
      <c r="E181" s="352"/>
      <c r="F181" s="354"/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</row>
    <row r="182" customFormat="false" ht="9.75" hidden="false" customHeight="true" outlineLevel="0" collapsed="false">
      <c r="A182" s="352"/>
      <c r="B182" s="352"/>
      <c r="C182" s="352"/>
      <c r="D182" s="352"/>
      <c r="E182" s="352"/>
      <c r="F182" s="354"/>
      <c r="G182" s="352"/>
      <c r="H182" s="352"/>
      <c r="I182" s="352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/>
      <c r="AB182" s="352"/>
      <c r="AC182" s="352"/>
      <c r="AD182" s="352"/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  <c r="AR182" s="352"/>
      <c r="AS182" s="352"/>
      <c r="AT182" s="352"/>
      <c r="AU182" s="352"/>
      <c r="AV182" s="352"/>
      <c r="AW182" s="352"/>
      <c r="AX182" s="352"/>
      <c r="AY182" s="352"/>
      <c r="AZ182" s="352"/>
      <c r="BA182" s="352"/>
      <c r="BB182" s="352"/>
      <c r="BC182" s="352"/>
      <c r="BD182" s="352"/>
      <c r="BE182" s="352"/>
      <c r="BF182" s="352"/>
      <c r="BG182" s="352"/>
      <c r="BH182" s="352"/>
      <c r="BI182" s="352"/>
      <c r="BJ182" s="352"/>
      <c r="BK182" s="352"/>
    </row>
    <row r="183" customFormat="false" ht="9.75" hidden="false" customHeight="true" outlineLevel="0" collapsed="false">
      <c r="A183" s="352"/>
      <c r="B183" s="352"/>
      <c r="C183" s="352"/>
      <c r="D183" s="352"/>
      <c r="E183" s="352"/>
      <c r="F183" s="354"/>
      <c r="G183" s="352"/>
      <c r="H183" s="352"/>
      <c r="I183" s="352"/>
      <c r="J183" s="352"/>
      <c r="K183" s="352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2"/>
      <c r="AB183" s="352"/>
      <c r="AC183" s="352"/>
      <c r="AD183" s="352"/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  <c r="AR183" s="352"/>
      <c r="AS183" s="352"/>
      <c r="AT183" s="352"/>
      <c r="AU183" s="352"/>
      <c r="AV183" s="352"/>
      <c r="AW183" s="352"/>
      <c r="AX183" s="352"/>
      <c r="AY183" s="352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</row>
    <row r="184" customFormat="false" ht="9.75" hidden="false" customHeight="true" outlineLevel="0" collapsed="false">
      <c r="A184" s="352"/>
      <c r="B184" s="352"/>
      <c r="C184" s="352"/>
      <c r="D184" s="352"/>
      <c r="E184" s="352"/>
      <c r="F184" s="354"/>
      <c r="G184" s="352"/>
      <c r="H184" s="352"/>
      <c r="I184" s="352"/>
      <c r="J184" s="352"/>
      <c r="K184" s="352"/>
      <c r="L184" s="352"/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  <c r="AR184" s="352"/>
      <c r="AS184" s="352"/>
      <c r="AT184" s="352"/>
      <c r="AU184" s="352"/>
      <c r="AV184" s="352"/>
      <c r="AW184" s="352"/>
      <c r="AX184" s="352"/>
      <c r="AY184" s="352"/>
      <c r="AZ184" s="352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352"/>
    </row>
    <row r="185" customFormat="false" ht="9.75" hidden="false" customHeight="true" outlineLevel="0" collapsed="false">
      <c r="A185" s="352"/>
      <c r="B185" s="352"/>
      <c r="C185" s="352"/>
      <c r="D185" s="352"/>
      <c r="E185" s="352"/>
      <c r="F185" s="354"/>
      <c r="G185" s="352"/>
      <c r="H185" s="352"/>
      <c r="I185" s="352"/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2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</row>
    <row r="186" customFormat="false" ht="9.75" hidden="false" customHeight="true" outlineLevel="0" collapsed="false">
      <c r="A186" s="352"/>
      <c r="B186" s="352"/>
      <c r="C186" s="352"/>
      <c r="D186" s="352"/>
      <c r="E186" s="352"/>
      <c r="F186" s="354"/>
      <c r="G186" s="352"/>
      <c r="H186" s="352"/>
      <c r="I186" s="352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  <c r="T186" s="352"/>
      <c r="U186" s="352"/>
      <c r="V186" s="352"/>
      <c r="W186" s="352"/>
      <c r="X186" s="352"/>
      <c r="Y186" s="352"/>
      <c r="Z186" s="352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352"/>
      <c r="AO186" s="352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2"/>
      <c r="BA186" s="352"/>
      <c r="BB186" s="352"/>
      <c r="BC186" s="352"/>
      <c r="BD186" s="352"/>
      <c r="BE186" s="352"/>
      <c r="BF186" s="352"/>
      <c r="BG186" s="352"/>
      <c r="BH186" s="352"/>
      <c r="BI186" s="352"/>
      <c r="BJ186" s="352"/>
      <c r="BK186" s="352"/>
    </row>
    <row r="187" customFormat="false" ht="9.75" hidden="false" customHeight="true" outlineLevel="0" collapsed="false">
      <c r="A187" s="352"/>
      <c r="B187" s="352"/>
      <c r="C187" s="352"/>
      <c r="D187" s="352"/>
      <c r="E187" s="352"/>
      <c r="F187" s="354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52"/>
      <c r="BG187" s="352"/>
      <c r="BH187" s="352"/>
      <c r="BI187" s="352"/>
      <c r="BJ187" s="352"/>
      <c r="BK187" s="352"/>
    </row>
    <row r="188" customFormat="false" ht="9.75" hidden="false" customHeight="true" outlineLevel="0" collapsed="false">
      <c r="A188" s="352"/>
      <c r="B188" s="352"/>
      <c r="C188" s="352"/>
      <c r="D188" s="352"/>
      <c r="E188" s="352"/>
      <c r="F188" s="354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/>
      <c r="AE188" s="352"/>
      <c r="AF188" s="352"/>
      <c r="AG188" s="352"/>
      <c r="AH188" s="352"/>
      <c r="AI188" s="352"/>
      <c r="AJ188" s="352"/>
      <c r="AK188" s="352"/>
      <c r="AL188" s="352"/>
      <c r="AM188" s="352"/>
      <c r="AN188" s="352"/>
      <c r="AO188" s="352"/>
      <c r="AP188" s="352"/>
      <c r="AQ188" s="352"/>
      <c r="AR188" s="352"/>
      <c r="AS188" s="352"/>
      <c r="AT188" s="352"/>
      <c r="AU188" s="352"/>
      <c r="AV188" s="352"/>
      <c r="AW188" s="352"/>
      <c r="AX188" s="352"/>
      <c r="AY188" s="352"/>
      <c r="AZ188" s="352"/>
      <c r="BA188" s="352"/>
      <c r="BB188" s="352"/>
      <c r="BC188" s="352"/>
      <c r="BD188" s="352"/>
      <c r="BE188" s="352"/>
      <c r="BF188" s="352"/>
      <c r="BG188" s="352"/>
      <c r="BH188" s="352"/>
      <c r="BI188" s="352"/>
      <c r="BJ188" s="352"/>
      <c r="BK188" s="352"/>
    </row>
    <row r="189" customFormat="false" ht="9.75" hidden="false" customHeight="true" outlineLevel="0" collapsed="false">
      <c r="A189" s="352"/>
      <c r="B189" s="352"/>
      <c r="C189" s="352"/>
      <c r="D189" s="352"/>
      <c r="E189" s="352"/>
      <c r="F189" s="354"/>
      <c r="G189" s="352"/>
      <c r="H189" s="352"/>
      <c r="I189" s="352"/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352"/>
      <c r="AO189" s="352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52"/>
    </row>
    <row r="190" customFormat="false" ht="9.75" hidden="false" customHeight="true" outlineLevel="0" collapsed="false">
      <c r="A190" s="352"/>
      <c r="B190" s="352"/>
      <c r="C190" s="352"/>
      <c r="D190" s="352"/>
      <c r="E190" s="352"/>
      <c r="F190" s="354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</row>
    <row r="191" customFormat="false" ht="9.75" hidden="false" customHeight="true" outlineLevel="0" collapsed="false">
      <c r="A191" s="352"/>
      <c r="B191" s="352"/>
      <c r="C191" s="352"/>
      <c r="D191" s="352"/>
      <c r="E191" s="352"/>
      <c r="F191" s="354"/>
      <c r="G191" s="352"/>
      <c r="H191" s="352"/>
      <c r="I191" s="352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  <c r="AX191" s="352"/>
      <c r="AY191" s="352"/>
      <c r="AZ191" s="352"/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352"/>
    </row>
    <row r="192" customFormat="false" ht="9.75" hidden="false" customHeight="true" outlineLevel="0" collapsed="false">
      <c r="A192" s="352"/>
      <c r="B192" s="352"/>
      <c r="C192" s="352"/>
      <c r="D192" s="352"/>
      <c r="E192" s="352"/>
      <c r="F192" s="354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  <c r="AX192" s="352"/>
      <c r="AY192" s="352"/>
      <c r="AZ192" s="352"/>
      <c r="BA192" s="352"/>
      <c r="BB192" s="352"/>
      <c r="BC192" s="352"/>
      <c r="BD192" s="352"/>
      <c r="BE192" s="352"/>
      <c r="BF192" s="352"/>
      <c r="BG192" s="352"/>
      <c r="BH192" s="352"/>
      <c r="BI192" s="352"/>
      <c r="BJ192" s="352"/>
      <c r="BK192" s="352"/>
    </row>
    <row r="193" customFormat="false" ht="9.75" hidden="false" customHeight="true" outlineLevel="0" collapsed="false">
      <c r="A193" s="352"/>
      <c r="B193" s="352"/>
      <c r="C193" s="352"/>
      <c r="D193" s="352"/>
      <c r="E193" s="352"/>
      <c r="F193" s="354"/>
      <c r="G193" s="352"/>
      <c r="H193" s="352"/>
      <c r="I193" s="352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52"/>
      <c r="AO193" s="352"/>
      <c r="AP193" s="352"/>
      <c r="AQ193" s="352"/>
      <c r="AR193" s="352"/>
      <c r="AS193" s="352"/>
      <c r="AT193" s="352"/>
      <c r="AU193" s="352"/>
      <c r="AV193" s="352"/>
      <c r="AW193" s="352"/>
      <c r="AX193" s="352"/>
      <c r="AY193" s="352"/>
      <c r="AZ193" s="352"/>
      <c r="BA193" s="352"/>
      <c r="BB193" s="352"/>
      <c r="BC193" s="352"/>
      <c r="BD193" s="352"/>
      <c r="BE193" s="352"/>
      <c r="BF193" s="352"/>
      <c r="BG193" s="352"/>
      <c r="BH193" s="352"/>
      <c r="BI193" s="352"/>
      <c r="BJ193" s="352"/>
      <c r="BK193" s="352"/>
    </row>
    <row r="194" customFormat="false" ht="9.75" hidden="false" customHeight="true" outlineLevel="0" collapsed="false">
      <c r="A194" s="352"/>
      <c r="B194" s="352"/>
      <c r="C194" s="352"/>
      <c r="D194" s="352"/>
      <c r="E194" s="352"/>
      <c r="F194" s="354"/>
      <c r="G194" s="352"/>
      <c r="H194" s="352"/>
      <c r="I194" s="352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  <c r="AX194" s="352"/>
      <c r="AY194" s="352"/>
      <c r="AZ194" s="352"/>
      <c r="BA194" s="352"/>
      <c r="BB194" s="352"/>
      <c r="BC194" s="352"/>
      <c r="BD194" s="352"/>
      <c r="BE194" s="352"/>
      <c r="BF194" s="352"/>
      <c r="BG194" s="352"/>
      <c r="BH194" s="352"/>
      <c r="BI194" s="352"/>
      <c r="BJ194" s="352"/>
      <c r="BK194" s="352"/>
    </row>
    <row r="195" customFormat="false" ht="9.75" hidden="false" customHeight="true" outlineLevel="0" collapsed="false">
      <c r="A195" s="352"/>
      <c r="B195" s="352"/>
      <c r="C195" s="352"/>
      <c r="D195" s="352"/>
      <c r="E195" s="352"/>
      <c r="F195" s="354"/>
      <c r="G195" s="352"/>
      <c r="H195" s="352"/>
      <c r="I195" s="352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  <c r="AX195" s="352"/>
      <c r="AY195" s="352"/>
      <c r="AZ195" s="352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</row>
    <row r="196" customFormat="false" ht="9.75" hidden="false" customHeight="true" outlineLevel="0" collapsed="false">
      <c r="A196" s="352"/>
      <c r="B196" s="352"/>
      <c r="C196" s="352"/>
      <c r="D196" s="352"/>
      <c r="E196" s="352"/>
      <c r="F196" s="354"/>
      <c r="G196" s="352"/>
      <c r="H196" s="352"/>
      <c r="I196" s="352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  <c r="AX196" s="352"/>
      <c r="AY196" s="352"/>
      <c r="AZ196" s="352"/>
      <c r="BA196" s="352"/>
      <c r="BB196" s="352"/>
      <c r="BC196" s="352"/>
      <c r="BD196" s="352"/>
      <c r="BE196" s="352"/>
      <c r="BF196" s="352"/>
      <c r="BG196" s="352"/>
      <c r="BH196" s="352"/>
      <c r="BI196" s="352"/>
      <c r="BJ196" s="352"/>
      <c r="BK196" s="352"/>
    </row>
    <row r="197" customFormat="false" ht="9.75" hidden="false" customHeight="true" outlineLevel="0" collapsed="false">
      <c r="A197" s="352"/>
      <c r="B197" s="352"/>
      <c r="C197" s="352"/>
      <c r="D197" s="352"/>
      <c r="E197" s="352"/>
      <c r="F197" s="354"/>
      <c r="G197" s="352"/>
      <c r="H197" s="352"/>
      <c r="I197" s="352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  <c r="AU197" s="352"/>
      <c r="AV197" s="352"/>
      <c r="AW197" s="352"/>
      <c r="AX197" s="352"/>
      <c r="AY197" s="352"/>
      <c r="AZ197" s="352"/>
      <c r="BA197" s="352"/>
      <c r="BB197" s="352"/>
      <c r="BC197" s="352"/>
      <c r="BD197" s="352"/>
      <c r="BE197" s="352"/>
      <c r="BF197" s="352"/>
      <c r="BG197" s="352"/>
      <c r="BH197" s="352"/>
      <c r="BI197" s="352"/>
      <c r="BJ197" s="352"/>
      <c r="BK197" s="352"/>
    </row>
    <row r="198" customFormat="false" ht="9.75" hidden="false" customHeight="true" outlineLevel="0" collapsed="false">
      <c r="A198" s="352"/>
      <c r="B198" s="352"/>
      <c r="C198" s="352"/>
      <c r="D198" s="352"/>
      <c r="E198" s="352"/>
      <c r="F198" s="354"/>
      <c r="G198" s="352"/>
      <c r="H198" s="352"/>
      <c r="I198" s="352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  <c r="AU198" s="352"/>
      <c r="AV198" s="352"/>
      <c r="AW198" s="352"/>
      <c r="AX198" s="352"/>
      <c r="AY198" s="352"/>
      <c r="AZ198" s="352"/>
      <c r="BA198" s="352"/>
      <c r="BB198" s="352"/>
      <c r="BC198" s="352"/>
      <c r="BD198" s="352"/>
      <c r="BE198" s="352"/>
      <c r="BF198" s="352"/>
      <c r="BG198" s="352"/>
      <c r="BH198" s="352"/>
      <c r="BI198" s="352"/>
      <c r="BJ198" s="352"/>
      <c r="BK198" s="352"/>
    </row>
    <row r="199" customFormat="false" ht="9.75" hidden="false" customHeight="true" outlineLevel="0" collapsed="false">
      <c r="A199" s="352"/>
      <c r="B199" s="352"/>
      <c r="C199" s="352"/>
      <c r="D199" s="352"/>
      <c r="E199" s="352"/>
      <c r="F199" s="354"/>
      <c r="G199" s="352"/>
      <c r="H199" s="352"/>
      <c r="I199" s="352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  <c r="AX199" s="352"/>
      <c r="AY199" s="352"/>
      <c r="AZ199" s="352"/>
      <c r="BA199" s="352"/>
      <c r="BB199" s="352"/>
      <c r="BC199" s="352"/>
      <c r="BD199" s="352"/>
      <c r="BE199" s="352"/>
      <c r="BF199" s="352"/>
      <c r="BG199" s="352"/>
      <c r="BH199" s="352"/>
      <c r="BI199" s="352"/>
      <c r="BJ199" s="352"/>
      <c r="BK199" s="352"/>
    </row>
    <row r="200" customFormat="false" ht="9.75" hidden="false" customHeight="true" outlineLevel="0" collapsed="false">
      <c r="A200" s="352"/>
      <c r="B200" s="352"/>
      <c r="C200" s="352"/>
      <c r="D200" s="352"/>
      <c r="E200" s="352"/>
      <c r="F200" s="354"/>
      <c r="G200" s="352"/>
      <c r="H200" s="352"/>
      <c r="I200" s="352"/>
      <c r="J200" s="352"/>
      <c r="K200" s="352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2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352"/>
    </row>
    <row r="201" customFormat="false" ht="9.75" hidden="false" customHeight="true" outlineLevel="0" collapsed="false">
      <c r="A201" s="352"/>
      <c r="B201" s="352"/>
      <c r="C201" s="352"/>
      <c r="D201" s="352"/>
      <c r="E201" s="352"/>
      <c r="F201" s="354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  <c r="AX201" s="352"/>
      <c r="AY201" s="352"/>
      <c r="AZ201" s="352"/>
      <c r="BA201" s="352"/>
      <c r="BB201" s="352"/>
      <c r="BC201" s="352"/>
      <c r="BD201" s="352"/>
      <c r="BE201" s="352"/>
      <c r="BF201" s="352"/>
      <c r="BG201" s="352"/>
      <c r="BH201" s="352"/>
      <c r="BI201" s="352"/>
      <c r="BJ201" s="352"/>
      <c r="BK201" s="352"/>
    </row>
    <row r="202" customFormat="false" ht="9.75" hidden="false" customHeight="true" outlineLevel="0" collapsed="false">
      <c r="A202" s="352"/>
      <c r="B202" s="352"/>
      <c r="C202" s="352"/>
      <c r="D202" s="352"/>
      <c r="E202" s="352"/>
      <c r="F202" s="354"/>
      <c r="G202" s="352"/>
      <c r="H202" s="352"/>
      <c r="I202" s="352"/>
      <c r="J202" s="352"/>
      <c r="K202" s="352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52"/>
      <c r="AC202" s="352"/>
      <c r="AD202" s="352"/>
      <c r="AE202" s="352"/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  <c r="AR202" s="352"/>
      <c r="AS202" s="352"/>
      <c r="AT202" s="352"/>
      <c r="AU202" s="352"/>
      <c r="AV202" s="352"/>
      <c r="AW202" s="352"/>
      <c r="AX202" s="352"/>
      <c r="AY202" s="352"/>
      <c r="AZ202" s="352"/>
      <c r="BA202" s="352"/>
      <c r="BB202" s="352"/>
      <c r="BC202" s="352"/>
      <c r="BD202" s="352"/>
      <c r="BE202" s="352"/>
      <c r="BF202" s="352"/>
      <c r="BG202" s="352"/>
      <c r="BH202" s="352"/>
      <c r="BI202" s="352"/>
      <c r="BJ202" s="352"/>
      <c r="BK202" s="352"/>
    </row>
    <row r="203" customFormat="false" ht="9.75" hidden="false" customHeight="true" outlineLevel="0" collapsed="false">
      <c r="A203" s="352"/>
      <c r="B203" s="352"/>
      <c r="C203" s="352"/>
      <c r="D203" s="352"/>
      <c r="E203" s="352"/>
      <c r="F203" s="354"/>
      <c r="G203" s="352"/>
      <c r="H203" s="352"/>
      <c r="I203" s="352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  <c r="AX203" s="352"/>
      <c r="AY203" s="352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352"/>
    </row>
    <row r="204" customFormat="false" ht="9.75" hidden="false" customHeight="true" outlineLevel="0" collapsed="false">
      <c r="A204" s="352"/>
      <c r="B204" s="352"/>
      <c r="C204" s="352"/>
      <c r="D204" s="352"/>
      <c r="E204" s="352"/>
      <c r="F204" s="354"/>
      <c r="G204" s="352"/>
      <c r="H204" s="352"/>
      <c r="I204" s="352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  <c r="AX204" s="352"/>
      <c r="AY204" s="352"/>
      <c r="AZ204" s="352"/>
      <c r="BA204" s="352"/>
      <c r="BB204" s="352"/>
      <c r="BC204" s="352"/>
      <c r="BD204" s="352"/>
      <c r="BE204" s="352"/>
      <c r="BF204" s="352"/>
      <c r="BG204" s="352"/>
      <c r="BH204" s="352"/>
      <c r="BI204" s="352"/>
      <c r="BJ204" s="352"/>
      <c r="BK204" s="352"/>
    </row>
    <row r="205" customFormat="false" ht="9.75" hidden="false" customHeight="true" outlineLevel="0" collapsed="false">
      <c r="A205" s="352"/>
      <c r="B205" s="352"/>
      <c r="C205" s="352"/>
      <c r="D205" s="352"/>
      <c r="E205" s="352"/>
      <c r="F205" s="354"/>
      <c r="G205" s="352"/>
      <c r="H205" s="352"/>
      <c r="I205" s="352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2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</row>
    <row r="206" customFormat="false" ht="9.75" hidden="false" customHeight="true" outlineLevel="0" collapsed="false">
      <c r="A206" s="352"/>
      <c r="B206" s="352"/>
      <c r="C206" s="352"/>
      <c r="D206" s="352"/>
      <c r="E206" s="352"/>
      <c r="F206" s="354"/>
      <c r="G206" s="352"/>
      <c r="H206" s="352"/>
      <c r="I206" s="352"/>
      <c r="J206" s="352"/>
      <c r="K206" s="352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</row>
    <row r="207" customFormat="false" ht="9.75" hidden="false" customHeight="true" outlineLevel="0" collapsed="false">
      <c r="A207" s="352"/>
      <c r="B207" s="352"/>
      <c r="C207" s="352"/>
      <c r="D207" s="352"/>
      <c r="E207" s="352"/>
      <c r="F207" s="354"/>
      <c r="G207" s="352"/>
      <c r="H207" s="352"/>
      <c r="I207" s="352"/>
      <c r="J207" s="352"/>
      <c r="K207" s="352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352"/>
    </row>
    <row r="208" customFormat="false" ht="9.75" hidden="false" customHeight="true" outlineLevel="0" collapsed="false">
      <c r="A208" s="352"/>
      <c r="B208" s="352"/>
      <c r="C208" s="352"/>
      <c r="D208" s="352"/>
      <c r="E208" s="352"/>
      <c r="F208" s="354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</row>
    <row r="209" customFormat="false" ht="9.75" hidden="false" customHeight="true" outlineLevel="0" collapsed="false">
      <c r="A209" s="352"/>
      <c r="B209" s="352"/>
      <c r="C209" s="352"/>
      <c r="D209" s="352"/>
      <c r="E209" s="352"/>
      <c r="F209" s="354"/>
      <c r="G209" s="352"/>
      <c r="H209" s="352"/>
      <c r="I209" s="352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Q209" s="352"/>
      <c r="AR209" s="352"/>
      <c r="AS209" s="352"/>
      <c r="AT209" s="352"/>
      <c r="AU209" s="352"/>
      <c r="AV209" s="352"/>
      <c r="AW209" s="352"/>
      <c r="AX209" s="352"/>
      <c r="AY209" s="352"/>
      <c r="AZ209" s="352"/>
      <c r="BA209" s="352"/>
      <c r="BB209" s="352"/>
      <c r="BC209" s="352"/>
      <c r="BD209" s="352"/>
      <c r="BE209" s="352"/>
      <c r="BF209" s="352"/>
      <c r="BG209" s="352"/>
      <c r="BH209" s="352"/>
      <c r="BI209" s="352"/>
      <c r="BJ209" s="352"/>
      <c r="BK209" s="352"/>
    </row>
    <row r="210" customFormat="false" ht="9.75" hidden="false" customHeight="true" outlineLevel="0" collapsed="false">
      <c r="A210" s="352"/>
      <c r="B210" s="352"/>
      <c r="C210" s="352"/>
      <c r="D210" s="352"/>
      <c r="E210" s="352"/>
      <c r="F210" s="354"/>
      <c r="G210" s="352"/>
      <c r="H210" s="352"/>
      <c r="I210" s="352"/>
      <c r="J210" s="352"/>
      <c r="K210" s="352"/>
      <c r="L210" s="352"/>
      <c r="M210" s="352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  <c r="AX210" s="352"/>
      <c r="AY210" s="352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352"/>
    </row>
    <row r="211" customFormat="false" ht="9.75" hidden="false" customHeight="true" outlineLevel="0" collapsed="false">
      <c r="A211" s="352"/>
      <c r="B211" s="352"/>
      <c r="C211" s="352"/>
      <c r="D211" s="352"/>
      <c r="E211" s="352"/>
      <c r="F211" s="354"/>
      <c r="G211" s="352"/>
      <c r="H211" s="352"/>
      <c r="I211" s="352"/>
      <c r="J211" s="352"/>
      <c r="K211" s="352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352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  <c r="AR211" s="352"/>
      <c r="AS211" s="352"/>
      <c r="AT211" s="352"/>
      <c r="AU211" s="352"/>
      <c r="AV211" s="352"/>
      <c r="AW211" s="352"/>
      <c r="AX211" s="352"/>
      <c r="AY211" s="352"/>
      <c r="AZ211" s="352"/>
      <c r="BA211" s="352"/>
      <c r="BB211" s="352"/>
      <c r="BC211" s="352"/>
      <c r="BD211" s="352"/>
      <c r="BE211" s="352"/>
      <c r="BF211" s="352"/>
      <c r="BG211" s="352"/>
      <c r="BH211" s="352"/>
      <c r="BI211" s="352"/>
      <c r="BJ211" s="352"/>
      <c r="BK211" s="352"/>
    </row>
    <row r="212" customFormat="false" ht="9.75" hidden="false" customHeight="true" outlineLevel="0" collapsed="false">
      <c r="A212" s="352"/>
      <c r="B212" s="352"/>
      <c r="C212" s="352"/>
      <c r="D212" s="352"/>
      <c r="E212" s="352"/>
      <c r="F212" s="354"/>
      <c r="G212" s="352"/>
      <c r="H212" s="352"/>
      <c r="I212" s="352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Q212" s="352"/>
      <c r="AR212" s="352"/>
      <c r="AS212" s="352"/>
      <c r="AT212" s="352"/>
      <c r="AU212" s="352"/>
      <c r="AV212" s="352"/>
      <c r="AW212" s="352"/>
      <c r="AX212" s="352"/>
      <c r="AY212" s="352"/>
      <c r="AZ212" s="352"/>
      <c r="BA212" s="352"/>
      <c r="BB212" s="352"/>
      <c r="BC212" s="352"/>
      <c r="BD212" s="352"/>
      <c r="BE212" s="352"/>
      <c r="BF212" s="352"/>
      <c r="BG212" s="352"/>
      <c r="BH212" s="352"/>
      <c r="BI212" s="352"/>
      <c r="BJ212" s="352"/>
      <c r="BK212" s="352"/>
    </row>
    <row r="213" customFormat="false" ht="9.75" hidden="false" customHeight="true" outlineLevel="0" collapsed="false">
      <c r="A213" s="352"/>
      <c r="B213" s="352"/>
      <c r="C213" s="352"/>
      <c r="D213" s="352"/>
      <c r="E213" s="352"/>
      <c r="F213" s="354"/>
      <c r="G213" s="352"/>
      <c r="H213" s="352"/>
      <c r="I213" s="352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  <c r="T213" s="352"/>
      <c r="U213" s="352"/>
      <c r="V213" s="352"/>
      <c r="W213" s="352"/>
      <c r="X213" s="352"/>
      <c r="Y213" s="352"/>
      <c r="Z213" s="352"/>
      <c r="AA213" s="352"/>
      <c r="AB213" s="352"/>
      <c r="AC213" s="352"/>
      <c r="AD213" s="352"/>
      <c r="AE213" s="352"/>
      <c r="AF213" s="352"/>
      <c r="AG213" s="352"/>
      <c r="AH213" s="352"/>
      <c r="AI213" s="352"/>
      <c r="AJ213" s="352"/>
      <c r="AK213" s="352"/>
      <c r="AL213" s="352"/>
      <c r="AM213" s="352"/>
      <c r="AN213" s="352"/>
      <c r="AO213" s="352"/>
      <c r="AP213" s="352"/>
      <c r="AQ213" s="352"/>
      <c r="AR213" s="352"/>
      <c r="AS213" s="352"/>
      <c r="AT213" s="352"/>
      <c r="AU213" s="352"/>
      <c r="AV213" s="352"/>
      <c r="AW213" s="352"/>
      <c r="AX213" s="352"/>
      <c r="AY213" s="352"/>
      <c r="AZ213" s="352"/>
      <c r="BA213" s="352"/>
      <c r="BB213" s="352"/>
      <c r="BC213" s="352"/>
      <c r="BD213" s="352"/>
      <c r="BE213" s="352"/>
      <c r="BF213" s="352"/>
      <c r="BG213" s="352"/>
      <c r="BH213" s="352"/>
      <c r="BI213" s="352"/>
      <c r="BJ213" s="352"/>
      <c r="BK213" s="352"/>
    </row>
    <row r="214" customFormat="false" ht="9.75" hidden="false" customHeight="true" outlineLevel="0" collapsed="false">
      <c r="A214" s="352"/>
      <c r="B214" s="352"/>
      <c r="C214" s="352"/>
      <c r="D214" s="352"/>
      <c r="E214" s="352"/>
      <c r="F214" s="354"/>
      <c r="G214" s="352"/>
      <c r="H214" s="352"/>
      <c r="I214" s="352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  <c r="X214" s="352"/>
      <c r="Y214" s="352"/>
      <c r="Z214" s="352"/>
      <c r="AA214" s="352"/>
      <c r="AB214" s="352"/>
      <c r="AC214" s="352"/>
      <c r="AD214" s="352"/>
      <c r="AE214" s="352"/>
      <c r="AF214" s="352"/>
      <c r="AG214" s="352"/>
      <c r="AH214" s="352"/>
      <c r="AI214" s="352"/>
      <c r="AJ214" s="352"/>
      <c r="AK214" s="352"/>
      <c r="AL214" s="352"/>
      <c r="AM214" s="352"/>
      <c r="AN214" s="352"/>
      <c r="AO214" s="352"/>
      <c r="AP214" s="352"/>
      <c r="AQ214" s="352"/>
      <c r="AR214" s="352"/>
      <c r="AS214" s="352"/>
      <c r="AT214" s="352"/>
      <c r="AU214" s="352"/>
      <c r="AV214" s="352"/>
      <c r="AW214" s="352"/>
      <c r="AX214" s="352"/>
      <c r="AY214" s="352"/>
      <c r="AZ214" s="352"/>
      <c r="BA214" s="352"/>
      <c r="BB214" s="352"/>
      <c r="BC214" s="352"/>
      <c r="BD214" s="352"/>
      <c r="BE214" s="352"/>
      <c r="BF214" s="352"/>
      <c r="BG214" s="352"/>
      <c r="BH214" s="352"/>
      <c r="BI214" s="352"/>
      <c r="BJ214" s="352"/>
      <c r="BK214" s="352"/>
    </row>
    <row r="215" customFormat="false" ht="9.75" hidden="false" customHeight="true" outlineLevel="0" collapsed="false">
      <c r="A215" s="352"/>
      <c r="B215" s="352"/>
      <c r="C215" s="352"/>
      <c r="D215" s="352"/>
      <c r="E215" s="352"/>
      <c r="F215" s="354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  <c r="AA215" s="352"/>
      <c r="AB215" s="352"/>
      <c r="AC215" s="352"/>
      <c r="AD215" s="352"/>
      <c r="AE215" s="352"/>
      <c r="AF215" s="352"/>
      <c r="AG215" s="352"/>
      <c r="AH215" s="352"/>
      <c r="AI215" s="352"/>
      <c r="AJ215" s="352"/>
      <c r="AK215" s="352"/>
      <c r="AL215" s="352"/>
      <c r="AM215" s="352"/>
      <c r="AN215" s="352"/>
      <c r="AO215" s="352"/>
      <c r="AP215" s="352"/>
      <c r="AQ215" s="352"/>
      <c r="AR215" s="352"/>
      <c r="AS215" s="352"/>
      <c r="AT215" s="352"/>
      <c r="AU215" s="352"/>
      <c r="AV215" s="352"/>
      <c r="AW215" s="352"/>
      <c r="AX215" s="352"/>
      <c r="AY215" s="352"/>
      <c r="AZ215" s="352"/>
      <c r="BA215" s="352"/>
      <c r="BB215" s="352"/>
      <c r="BC215" s="352"/>
      <c r="BD215" s="352"/>
      <c r="BE215" s="352"/>
      <c r="BF215" s="352"/>
      <c r="BG215" s="352"/>
      <c r="BH215" s="352"/>
      <c r="BI215" s="352"/>
      <c r="BJ215" s="352"/>
      <c r="BK215" s="352"/>
    </row>
    <row r="216" customFormat="false" ht="9.75" hidden="false" customHeight="true" outlineLevel="0" collapsed="false">
      <c r="A216" s="352"/>
      <c r="B216" s="352"/>
      <c r="C216" s="352"/>
      <c r="D216" s="352"/>
      <c r="E216" s="352"/>
      <c r="F216" s="354"/>
      <c r="G216" s="352"/>
      <c r="H216" s="352"/>
      <c r="I216" s="352"/>
      <c r="J216" s="352"/>
      <c r="K216" s="352"/>
      <c r="L216" s="352"/>
      <c r="M216" s="352"/>
      <c r="N216" s="352"/>
      <c r="O216" s="352"/>
      <c r="P216" s="352"/>
      <c r="Q216" s="352"/>
      <c r="R216" s="352"/>
      <c r="S216" s="352"/>
      <c r="T216" s="352"/>
      <c r="U216" s="352"/>
      <c r="V216" s="352"/>
      <c r="W216" s="352"/>
      <c r="X216" s="352"/>
      <c r="Y216" s="352"/>
      <c r="Z216" s="352"/>
      <c r="AA216" s="352"/>
      <c r="AB216" s="352"/>
      <c r="AC216" s="352"/>
      <c r="AD216" s="352"/>
      <c r="AE216" s="352"/>
      <c r="AF216" s="352"/>
      <c r="AG216" s="352"/>
      <c r="AH216" s="352"/>
      <c r="AI216" s="352"/>
      <c r="AJ216" s="352"/>
      <c r="AK216" s="352"/>
      <c r="AL216" s="352"/>
      <c r="AM216" s="352"/>
      <c r="AN216" s="352"/>
      <c r="AO216" s="352"/>
      <c r="AP216" s="352"/>
      <c r="AQ216" s="352"/>
      <c r="AR216" s="352"/>
      <c r="AS216" s="352"/>
      <c r="AT216" s="352"/>
      <c r="AU216" s="352"/>
      <c r="AV216" s="352"/>
      <c r="AW216" s="352"/>
      <c r="AX216" s="352"/>
      <c r="AY216" s="352"/>
      <c r="AZ216" s="352"/>
      <c r="BA216" s="352"/>
      <c r="BB216" s="352"/>
      <c r="BC216" s="352"/>
      <c r="BD216" s="352"/>
      <c r="BE216" s="352"/>
      <c r="BF216" s="352"/>
      <c r="BG216" s="352"/>
      <c r="BH216" s="352"/>
      <c r="BI216" s="352"/>
      <c r="BJ216" s="352"/>
      <c r="BK216" s="352"/>
    </row>
    <row r="217" customFormat="false" ht="9.75" hidden="false" customHeight="true" outlineLevel="0" collapsed="false">
      <c r="A217" s="352"/>
      <c r="B217" s="352"/>
      <c r="C217" s="352"/>
      <c r="D217" s="352"/>
      <c r="E217" s="352"/>
      <c r="F217" s="354"/>
      <c r="G217" s="352"/>
      <c r="H217" s="352"/>
      <c r="I217" s="352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352"/>
      <c r="V217" s="352"/>
      <c r="W217" s="352"/>
      <c r="X217" s="352"/>
      <c r="Y217" s="352"/>
      <c r="Z217" s="352"/>
      <c r="AA217" s="352"/>
      <c r="AB217" s="352"/>
      <c r="AC217" s="352"/>
      <c r="AD217" s="352"/>
      <c r="AE217" s="352"/>
      <c r="AF217" s="352"/>
      <c r="AG217" s="352"/>
      <c r="AH217" s="352"/>
      <c r="AI217" s="352"/>
      <c r="AJ217" s="352"/>
      <c r="AK217" s="352"/>
      <c r="AL217" s="352"/>
      <c r="AM217" s="352"/>
      <c r="AN217" s="352"/>
      <c r="AO217" s="352"/>
      <c r="AP217" s="352"/>
      <c r="AQ217" s="352"/>
      <c r="AR217" s="352"/>
      <c r="AS217" s="352"/>
      <c r="AT217" s="352"/>
      <c r="AU217" s="352"/>
      <c r="AV217" s="352"/>
      <c r="AW217" s="352"/>
      <c r="AX217" s="352"/>
      <c r="AY217" s="352"/>
      <c r="AZ217" s="352"/>
      <c r="BA217" s="352"/>
      <c r="BB217" s="352"/>
      <c r="BC217" s="352"/>
      <c r="BD217" s="352"/>
      <c r="BE217" s="352"/>
      <c r="BF217" s="352"/>
      <c r="BG217" s="352"/>
      <c r="BH217" s="352"/>
      <c r="BI217" s="352"/>
      <c r="BJ217" s="352"/>
      <c r="BK217" s="352"/>
    </row>
    <row r="218" customFormat="false" ht="9.75" hidden="false" customHeight="true" outlineLevel="0" collapsed="false">
      <c r="A218" s="352"/>
      <c r="B218" s="352"/>
      <c r="C218" s="352"/>
      <c r="D218" s="352"/>
      <c r="E218" s="352"/>
      <c r="F218" s="354"/>
      <c r="G218" s="352"/>
      <c r="H218" s="352"/>
      <c r="I218" s="352"/>
      <c r="J218" s="352"/>
      <c r="K218" s="352"/>
      <c r="L218" s="352"/>
      <c r="M218" s="352"/>
      <c r="N218" s="352"/>
      <c r="O218" s="352"/>
      <c r="P218" s="352"/>
      <c r="Q218" s="352"/>
      <c r="R218" s="352"/>
      <c r="S218" s="352"/>
      <c r="T218" s="352"/>
      <c r="U218" s="352"/>
      <c r="V218" s="352"/>
      <c r="W218" s="352"/>
      <c r="X218" s="352"/>
      <c r="Y218" s="352"/>
      <c r="Z218" s="352"/>
      <c r="AA218" s="352"/>
      <c r="AB218" s="352"/>
      <c r="AC218" s="352"/>
      <c r="AD218" s="352"/>
      <c r="AE218" s="352"/>
      <c r="AF218" s="352"/>
      <c r="AG218" s="352"/>
      <c r="AH218" s="352"/>
      <c r="AI218" s="352"/>
      <c r="AJ218" s="352"/>
      <c r="AK218" s="352"/>
      <c r="AL218" s="352"/>
      <c r="AM218" s="352"/>
      <c r="AN218" s="352"/>
      <c r="AO218" s="352"/>
      <c r="AP218" s="352"/>
      <c r="AQ218" s="352"/>
      <c r="AR218" s="352"/>
      <c r="AS218" s="352"/>
      <c r="AT218" s="352"/>
      <c r="AU218" s="352"/>
      <c r="AV218" s="352"/>
      <c r="AW218" s="352"/>
      <c r="AX218" s="352"/>
      <c r="AY218" s="352"/>
      <c r="AZ218" s="352"/>
      <c r="BA218" s="352"/>
      <c r="BB218" s="352"/>
      <c r="BC218" s="352"/>
      <c r="BD218" s="352"/>
      <c r="BE218" s="352"/>
      <c r="BF218" s="352"/>
      <c r="BG218" s="352"/>
      <c r="BH218" s="352"/>
      <c r="BI218" s="352"/>
      <c r="BJ218" s="352"/>
      <c r="BK218" s="352"/>
    </row>
    <row r="219" customFormat="false" ht="9.75" hidden="false" customHeight="true" outlineLevel="0" collapsed="false">
      <c r="A219" s="352"/>
      <c r="B219" s="352"/>
      <c r="C219" s="352"/>
      <c r="D219" s="352"/>
      <c r="E219" s="352"/>
      <c r="F219" s="354"/>
      <c r="G219" s="352"/>
      <c r="H219" s="352"/>
      <c r="I219" s="352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  <c r="AA219" s="352"/>
      <c r="AB219" s="352"/>
      <c r="AC219" s="352"/>
      <c r="AD219" s="352"/>
      <c r="AE219" s="352"/>
      <c r="AF219" s="352"/>
      <c r="AG219" s="352"/>
      <c r="AH219" s="352"/>
      <c r="AI219" s="352"/>
      <c r="AJ219" s="352"/>
      <c r="AK219" s="352"/>
      <c r="AL219" s="352"/>
      <c r="AM219" s="352"/>
      <c r="AN219" s="352"/>
      <c r="AO219" s="352"/>
      <c r="AP219" s="352"/>
      <c r="AQ219" s="352"/>
      <c r="AR219" s="352"/>
      <c r="AS219" s="352"/>
      <c r="AT219" s="352"/>
      <c r="AU219" s="352"/>
      <c r="AV219" s="352"/>
      <c r="AW219" s="352"/>
      <c r="AX219" s="352"/>
      <c r="AY219" s="352"/>
      <c r="AZ219" s="352"/>
      <c r="BA219" s="352"/>
      <c r="BB219" s="352"/>
      <c r="BC219" s="352"/>
      <c r="BD219" s="352"/>
      <c r="BE219" s="352"/>
      <c r="BF219" s="352"/>
      <c r="BG219" s="352"/>
      <c r="BH219" s="352"/>
      <c r="BI219" s="352"/>
      <c r="BJ219" s="352"/>
      <c r="BK219" s="352"/>
    </row>
    <row r="220" customFormat="false" ht="9.75" hidden="false" customHeight="true" outlineLevel="0" collapsed="false">
      <c r="A220" s="352"/>
      <c r="B220" s="352"/>
      <c r="C220" s="352"/>
      <c r="D220" s="352"/>
      <c r="E220" s="352"/>
      <c r="F220" s="354"/>
      <c r="G220" s="352"/>
      <c r="H220" s="352"/>
      <c r="I220" s="352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  <c r="T220" s="352"/>
      <c r="U220" s="352"/>
      <c r="V220" s="352"/>
      <c r="W220" s="352"/>
      <c r="X220" s="352"/>
      <c r="Y220" s="352"/>
      <c r="Z220" s="352"/>
      <c r="AA220" s="352"/>
      <c r="AB220" s="352"/>
      <c r="AC220" s="352"/>
      <c r="AD220" s="352"/>
      <c r="AE220" s="352"/>
      <c r="AF220" s="352"/>
      <c r="AG220" s="352"/>
      <c r="AH220" s="352"/>
      <c r="AI220" s="352"/>
      <c r="AJ220" s="352"/>
      <c r="AK220" s="352"/>
      <c r="AL220" s="352"/>
      <c r="AM220" s="352"/>
      <c r="AN220" s="352"/>
      <c r="AO220" s="352"/>
      <c r="AP220" s="352"/>
      <c r="AQ220" s="352"/>
      <c r="AR220" s="352"/>
      <c r="AS220" s="352"/>
      <c r="AT220" s="352"/>
      <c r="AU220" s="352"/>
      <c r="AV220" s="352"/>
      <c r="AW220" s="352"/>
      <c r="AX220" s="352"/>
      <c r="AY220" s="352"/>
      <c r="AZ220" s="352"/>
      <c r="BA220" s="352"/>
      <c r="BB220" s="352"/>
      <c r="BC220" s="352"/>
      <c r="BD220" s="352"/>
      <c r="BE220" s="352"/>
      <c r="BF220" s="352"/>
      <c r="BG220" s="352"/>
      <c r="BH220" s="352"/>
      <c r="BI220" s="352"/>
      <c r="BJ220" s="352"/>
      <c r="BK220" s="352"/>
    </row>
    <row r="221" customFormat="false" ht="9.75" hidden="false" customHeight="true" outlineLevel="0" collapsed="false">
      <c r="A221" s="352"/>
      <c r="B221" s="352"/>
      <c r="C221" s="352"/>
      <c r="D221" s="352"/>
      <c r="E221" s="352"/>
      <c r="F221" s="354"/>
      <c r="G221" s="352"/>
      <c r="H221" s="352"/>
      <c r="I221" s="352"/>
      <c r="J221" s="352"/>
      <c r="K221" s="352"/>
      <c r="L221" s="352"/>
      <c r="M221" s="352"/>
      <c r="N221" s="352"/>
      <c r="O221" s="352"/>
      <c r="P221" s="352"/>
      <c r="Q221" s="352"/>
      <c r="R221" s="352"/>
      <c r="S221" s="352"/>
      <c r="T221" s="352"/>
      <c r="U221" s="352"/>
      <c r="V221" s="352"/>
      <c r="W221" s="352"/>
      <c r="X221" s="352"/>
      <c r="Y221" s="352"/>
      <c r="Z221" s="352"/>
      <c r="AA221" s="352"/>
      <c r="AB221" s="352"/>
      <c r="AC221" s="352"/>
      <c r="AD221" s="352"/>
      <c r="AE221" s="352"/>
      <c r="AF221" s="352"/>
      <c r="AG221" s="352"/>
      <c r="AH221" s="352"/>
      <c r="AI221" s="352"/>
      <c r="AJ221" s="352"/>
      <c r="AK221" s="352"/>
      <c r="AL221" s="352"/>
      <c r="AM221" s="352"/>
      <c r="AN221" s="352"/>
      <c r="AO221" s="352"/>
      <c r="AP221" s="352"/>
      <c r="AQ221" s="352"/>
      <c r="AR221" s="352"/>
      <c r="AS221" s="352"/>
      <c r="AT221" s="352"/>
      <c r="AU221" s="352"/>
      <c r="AV221" s="352"/>
      <c r="AW221" s="352"/>
      <c r="AX221" s="352"/>
      <c r="AY221" s="352"/>
      <c r="AZ221" s="352"/>
      <c r="BA221" s="352"/>
      <c r="BB221" s="352"/>
      <c r="BC221" s="352"/>
      <c r="BD221" s="352"/>
      <c r="BE221" s="352"/>
      <c r="BF221" s="352"/>
      <c r="BG221" s="352"/>
      <c r="BH221" s="352"/>
      <c r="BI221" s="352"/>
      <c r="BJ221" s="352"/>
      <c r="BK221" s="352"/>
    </row>
    <row r="222" customFormat="false" ht="9.75" hidden="false" customHeight="true" outlineLevel="0" collapsed="false">
      <c r="A222" s="352"/>
      <c r="B222" s="352"/>
      <c r="C222" s="352"/>
      <c r="D222" s="352"/>
      <c r="E222" s="352"/>
      <c r="F222" s="354"/>
      <c r="G222" s="352"/>
      <c r="H222" s="352"/>
      <c r="I222" s="352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52"/>
      <c r="V222" s="352"/>
      <c r="W222" s="352"/>
      <c r="X222" s="352"/>
      <c r="Y222" s="352"/>
      <c r="Z222" s="352"/>
      <c r="AA222" s="352"/>
      <c r="AB222" s="352"/>
      <c r="AC222" s="352"/>
      <c r="AD222" s="352"/>
      <c r="AE222" s="352"/>
      <c r="AF222" s="352"/>
      <c r="AG222" s="352"/>
      <c r="AH222" s="352"/>
      <c r="AI222" s="352"/>
      <c r="AJ222" s="352"/>
      <c r="AK222" s="352"/>
      <c r="AL222" s="352"/>
      <c r="AM222" s="352"/>
      <c r="AN222" s="352"/>
      <c r="AO222" s="352"/>
      <c r="AP222" s="352"/>
      <c r="AQ222" s="352"/>
      <c r="AR222" s="352"/>
      <c r="AS222" s="352"/>
      <c r="AT222" s="352"/>
      <c r="AU222" s="352"/>
      <c r="AV222" s="352"/>
      <c r="AW222" s="352"/>
      <c r="AX222" s="352"/>
      <c r="AY222" s="352"/>
      <c r="AZ222" s="352"/>
      <c r="BA222" s="352"/>
      <c r="BB222" s="352"/>
      <c r="BC222" s="352"/>
      <c r="BD222" s="352"/>
      <c r="BE222" s="352"/>
      <c r="BF222" s="352"/>
      <c r="BG222" s="352"/>
      <c r="BH222" s="352"/>
      <c r="BI222" s="352"/>
      <c r="BJ222" s="352"/>
      <c r="BK222" s="352"/>
    </row>
    <row r="223" customFormat="false" ht="9.75" hidden="false" customHeight="true" outlineLevel="0" collapsed="false">
      <c r="A223" s="352"/>
      <c r="B223" s="352"/>
      <c r="C223" s="352"/>
      <c r="D223" s="352"/>
      <c r="E223" s="352"/>
      <c r="F223" s="354"/>
      <c r="G223" s="352"/>
      <c r="H223" s="352"/>
      <c r="I223" s="352"/>
      <c r="J223" s="352"/>
      <c r="K223" s="352"/>
      <c r="L223" s="352"/>
      <c r="M223" s="352"/>
      <c r="N223" s="352"/>
      <c r="O223" s="352"/>
      <c r="P223" s="352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/>
      <c r="AA223" s="352"/>
      <c r="AB223" s="352"/>
      <c r="AC223" s="352"/>
      <c r="AD223" s="352"/>
      <c r="AE223" s="352"/>
      <c r="AF223" s="352"/>
      <c r="AG223" s="352"/>
      <c r="AH223" s="352"/>
      <c r="AI223" s="352"/>
      <c r="AJ223" s="352"/>
      <c r="AK223" s="352"/>
      <c r="AL223" s="352"/>
      <c r="AM223" s="352"/>
      <c r="AN223" s="352"/>
      <c r="AO223" s="352"/>
      <c r="AP223" s="352"/>
      <c r="AQ223" s="352"/>
      <c r="AR223" s="352"/>
      <c r="AS223" s="352"/>
      <c r="AT223" s="352"/>
      <c r="AU223" s="352"/>
      <c r="AV223" s="352"/>
      <c r="AW223" s="352"/>
      <c r="AX223" s="352"/>
      <c r="AY223" s="352"/>
      <c r="AZ223" s="352"/>
      <c r="BA223" s="352"/>
      <c r="BB223" s="352"/>
      <c r="BC223" s="352"/>
      <c r="BD223" s="352"/>
      <c r="BE223" s="352"/>
      <c r="BF223" s="352"/>
      <c r="BG223" s="352"/>
      <c r="BH223" s="352"/>
      <c r="BI223" s="352"/>
      <c r="BJ223" s="352"/>
      <c r="BK223" s="352"/>
    </row>
    <row r="224" customFormat="false" ht="9.75" hidden="false" customHeight="true" outlineLevel="0" collapsed="false">
      <c r="A224" s="352"/>
      <c r="B224" s="352"/>
      <c r="C224" s="352"/>
      <c r="D224" s="352"/>
      <c r="E224" s="352"/>
      <c r="F224" s="354"/>
      <c r="G224" s="352"/>
      <c r="H224" s="352"/>
      <c r="I224" s="352"/>
      <c r="J224" s="352"/>
      <c r="K224" s="352"/>
      <c r="L224" s="352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  <c r="X224" s="352"/>
      <c r="Y224" s="352"/>
      <c r="Z224" s="352"/>
      <c r="AA224" s="352"/>
      <c r="AB224" s="352"/>
      <c r="AC224" s="352"/>
      <c r="AD224" s="352"/>
      <c r="AE224" s="352"/>
      <c r="AF224" s="352"/>
      <c r="AG224" s="352"/>
      <c r="AH224" s="352"/>
      <c r="AI224" s="352"/>
      <c r="AJ224" s="352"/>
      <c r="AK224" s="352"/>
      <c r="AL224" s="352"/>
      <c r="AM224" s="352"/>
      <c r="AN224" s="352"/>
      <c r="AO224" s="352"/>
      <c r="AP224" s="352"/>
      <c r="AQ224" s="352"/>
      <c r="AR224" s="352"/>
      <c r="AS224" s="352"/>
      <c r="AT224" s="352"/>
      <c r="AU224" s="352"/>
      <c r="AV224" s="352"/>
      <c r="AW224" s="352"/>
      <c r="AX224" s="352"/>
      <c r="AY224" s="352"/>
      <c r="AZ224" s="352"/>
      <c r="BA224" s="352"/>
      <c r="BB224" s="352"/>
      <c r="BC224" s="352"/>
      <c r="BD224" s="352"/>
      <c r="BE224" s="352"/>
      <c r="BF224" s="352"/>
      <c r="BG224" s="352"/>
      <c r="BH224" s="352"/>
      <c r="BI224" s="352"/>
      <c r="BJ224" s="352"/>
      <c r="BK224" s="352"/>
    </row>
    <row r="225" customFormat="false" ht="9.75" hidden="false" customHeight="true" outlineLevel="0" collapsed="false">
      <c r="A225" s="352"/>
      <c r="B225" s="352"/>
      <c r="C225" s="352"/>
      <c r="D225" s="352"/>
      <c r="E225" s="352"/>
      <c r="F225" s="354"/>
      <c r="G225" s="352"/>
      <c r="H225" s="352"/>
      <c r="I225" s="352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  <c r="T225" s="352"/>
      <c r="U225" s="352"/>
      <c r="V225" s="352"/>
      <c r="W225" s="352"/>
      <c r="X225" s="352"/>
      <c r="Y225" s="352"/>
      <c r="Z225" s="352"/>
      <c r="AA225" s="352"/>
      <c r="AB225" s="352"/>
      <c r="AC225" s="352"/>
      <c r="AD225" s="352"/>
      <c r="AE225" s="352"/>
      <c r="AF225" s="352"/>
      <c r="AG225" s="352"/>
      <c r="AH225" s="352"/>
      <c r="AI225" s="352"/>
      <c r="AJ225" s="352"/>
      <c r="AK225" s="352"/>
      <c r="AL225" s="352"/>
      <c r="AM225" s="352"/>
      <c r="AN225" s="352"/>
      <c r="AO225" s="352"/>
      <c r="AP225" s="352"/>
      <c r="AQ225" s="352"/>
      <c r="AR225" s="352"/>
      <c r="AS225" s="352"/>
      <c r="AT225" s="352"/>
      <c r="AU225" s="352"/>
      <c r="AV225" s="352"/>
      <c r="AW225" s="352"/>
      <c r="AX225" s="352"/>
      <c r="AY225" s="352"/>
      <c r="AZ225" s="352"/>
      <c r="BA225" s="352"/>
      <c r="BB225" s="352"/>
      <c r="BC225" s="352"/>
      <c r="BD225" s="352"/>
      <c r="BE225" s="352"/>
      <c r="BF225" s="352"/>
      <c r="BG225" s="352"/>
      <c r="BH225" s="352"/>
      <c r="BI225" s="352"/>
      <c r="BJ225" s="352"/>
      <c r="BK225" s="352"/>
    </row>
    <row r="226" customFormat="false" ht="9.75" hidden="false" customHeight="true" outlineLevel="0" collapsed="false">
      <c r="A226" s="352"/>
      <c r="B226" s="352"/>
      <c r="C226" s="352"/>
      <c r="D226" s="352"/>
      <c r="E226" s="352"/>
      <c r="F226" s="354"/>
      <c r="G226" s="352"/>
      <c r="H226" s="352"/>
      <c r="I226" s="352"/>
      <c r="J226" s="352"/>
      <c r="K226" s="352"/>
      <c r="L226" s="352"/>
      <c r="M226" s="352"/>
      <c r="N226" s="352"/>
      <c r="O226" s="352"/>
      <c r="P226" s="352"/>
      <c r="Q226" s="352"/>
      <c r="R226" s="352"/>
      <c r="S226" s="352"/>
      <c r="T226" s="352"/>
      <c r="U226" s="352"/>
      <c r="V226" s="352"/>
      <c r="W226" s="352"/>
      <c r="X226" s="352"/>
      <c r="Y226" s="352"/>
      <c r="Z226" s="352"/>
      <c r="AA226" s="352"/>
      <c r="AB226" s="352"/>
      <c r="AC226" s="352"/>
      <c r="AD226" s="352"/>
      <c r="AE226" s="352"/>
      <c r="AF226" s="352"/>
      <c r="AG226" s="352"/>
      <c r="AH226" s="352"/>
      <c r="AI226" s="352"/>
      <c r="AJ226" s="352"/>
      <c r="AK226" s="352"/>
      <c r="AL226" s="352"/>
      <c r="AM226" s="352"/>
      <c r="AN226" s="352"/>
      <c r="AO226" s="352"/>
      <c r="AP226" s="352"/>
      <c r="AQ226" s="352"/>
      <c r="AR226" s="352"/>
      <c r="AS226" s="352"/>
      <c r="AT226" s="352"/>
      <c r="AU226" s="352"/>
      <c r="AV226" s="352"/>
      <c r="AW226" s="352"/>
      <c r="AX226" s="352"/>
      <c r="AY226" s="352"/>
      <c r="AZ226" s="352"/>
      <c r="BA226" s="352"/>
      <c r="BB226" s="352"/>
      <c r="BC226" s="352"/>
      <c r="BD226" s="352"/>
      <c r="BE226" s="352"/>
      <c r="BF226" s="352"/>
      <c r="BG226" s="352"/>
      <c r="BH226" s="352"/>
      <c r="BI226" s="352"/>
      <c r="BJ226" s="352"/>
      <c r="BK226" s="352"/>
    </row>
    <row r="227" customFormat="false" ht="9.75" hidden="false" customHeight="true" outlineLevel="0" collapsed="false">
      <c r="A227" s="352"/>
      <c r="B227" s="352"/>
      <c r="C227" s="352"/>
      <c r="D227" s="352"/>
      <c r="E227" s="352"/>
      <c r="F227" s="354"/>
      <c r="G227" s="352"/>
      <c r="H227" s="352"/>
      <c r="I227" s="352"/>
      <c r="J227" s="352"/>
      <c r="K227" s="352"/>
      <c r="L227" s="352"/>
      <c r="M227" s="352"/>
      <c r="N227" s="352"/>
      <c r="O227" s="352"/>
      <c r="P227" s="352"/>
      <c r="Q227" s="352"/>
      <c r="R227" s="352"/>
      <c r="S227" s="352"/>
      <c r="T227" s="352"/>
      <c r="U227" s="352"/>
      <c r="V227" s="352"/>
      <c r="W227" s="352"/>
      <c r="X227" s="352"/>
      <c r="Y227" s="352"/>
      <c r="Z227" s="352"/>
      <c r="AA227" s="352"/>
      <c r="AB227" s="352"/>
      <c r="AC227" s="352"/>
      <c r="AD227" s="352"/>
      <c r="AE227" s="352"/>
      <c r="AF227" s="352"/>
      <c r="AG227" s="352"/>
      <c r="AH227" s="352"/>
      <c r="AI227" s="352"/>
      <c r="AJ227" s="352"/>
      <c r="AK227" s="352"/>
      <c r="AL227" s="352"/>
      <c r="AM227" s="352"/>
      <c r="AN227" s="352"/>
      <c r="AO227" s="352"/>
      <c r="AP227" s="352"/>
      <c r="AQ227" s="352"/>
      <c r="AR227" s="352"/>
      <c r="AS227" s="352"/>
      <c r="AT227" s="352"/>
      <c r="AU227" s="352"/>
      <c r="AV227" s="352"/>
      <c r="AW227" s="352"/>
      <c r="AX227" s="352"/>
      <c r="AY227" s="352"/>
      <c r="AZ227" s="352"/>
      <c r="BA227" s="352"/>
      <c r="BB227" s="352"/>
      <c r="BC227" s="352"/>
      <c r="BD227" s="352"/>
      <c r="BE227" s="352"/>
      <c r="BF227" s="352"/>
      <c r="BG227" s="352"/>
      <c r="BH227" s="352"/>
      <c r="BI227" s="352"/>
      <c r="BJ227" s="352"/>
      <c r="BK227" s="352"/>
    </row>
    <row r="228" customFormat="false" ht="9.75" hidden="false" customHeight="true" outlineLevel="0" collapsed="false">
      <c r="A228" s="352"/>
      <c r="B228" s="352"/>
      <c r="C228" s="352"/>
      <c r="D228" s="352"/>
      <c r="E228" s="352"/>
      <c r="F228" s="354"/>
      <c r="G228" s="352"/>
      <c r="H228" s="352"/>
      <c r="I228" s="352"/>
      <c r="J228" s="352"/>
      <c r="K228" s="352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352"/>
      <c r="Y228" s="352"/>
      <c r="Z228" s="352"/>
      <c r="AA228" s="352"/>
      <c r="AB228" s="352"/>
      <c r="AC228" s="352"/>
      <c r="AD228" s="352"/>
      <c r="AE228" s="352"/>
      <c r="AF228" s="352"/>
      <c r="AG228" s="352"/>
      <c r="AH228" s="352"/>
      <c r="AI228" s="352"/>
      <c r="AJ228" s="352"/>
      <c r="AK228" s="352"/>
      <c r="AL228" s="352"/>
      <c r="AM228" s="352"/>
      <c r="AN228" s="352"/>
      <c r="AO228" s="352"/>
      <c r="AP228" s="352"/>
      <c r="AQ228" s="352"/>
      <c r="AR228" s="352"/>
      <c r="AS228" s="352"/>
      <c r="AT228" s="352"/>
      <c r="AU228" s="352"/>
      <c r="AV228" s="352"/>
      <c r="AW228" s="352"/>
      <c r="AX228" s="352"/>
      <c r="AY228" s="352"/>
      <c r="AZ228" s="352"/>
      <c r="BA228" s="352"/>
      <c r="BB228" s="352"/>
      <c r="BC228" s="352"/>
      <c r="BD228" s="352"/>
      <c r="BE228" s="352"/>
      <c r="BF228" s="352"/>
      <c r="BG228" s="352"/>
      <c r="BH228" s="352"/>
      <c r="BI228" s="352"/>
      <c r="BJ228" s="352"/>
      <c r="BK228" s="352"/>
    </row>
    <row r="229" customFormat="false" ht="9.75" hidden="false" customHeight="true" outlineLevel="0" collapsed="false">
      <c r="A229" s="352"/>
      <c r="B229" s="352"/>
      <c r="C229" s="352"/>
      <c r="D229" s="352"/>
      <c r="E229" s="352"/>
      <c r="F229" s="354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  <c r="AR229" s="352"/>
      <c r="AS229" s="352"/>
      <c r="AT229" s="352"/>
      <c r="AU229" s="352"/>
      <c r="AV229" s="352"/>
      <c r="AW229" s="352"/>
      <c r="AX229" s="352"/>
      <c r="AY229" s="352"/>
      <c r="AZ229" s="352"/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352"/>
    </row>
    <row r="230" customFormat="false" ht="9.75" hidden="false" customHeight="true" outlineLevel="0" collapsed="false">
      <c r="A230" s="352"/>
      <c r="B230" s="352"/>
      <c r="C230" s="352"/>
      <c r="D230" s="352"/>
      <c r="E230" s="352"/>
      <c r="F230" s="354"/>
      <c r="G230" s="352"/>
      <c r="H230" s="352"/>
      <c r="I230" s="352"/>
      <c r="J230" s="352"/>
      <c r="K230" s="352"/>
      <c r="L230" s="352"/>
      <c r="M230" s="352"/>
      <c r="N230" s="352"/>
      <c r="O230" s="352"/>
      <c r="P230" s="352"/>
      <c r="Q230" s="352"/>
      <c r="R230" s="352"/>
      <c r="S230" s="352"/>
      <c r="T230" s="352"/>
      <c r="U230" s="352"/>
      <c r="V230" s="352"/>
      <c r="W230" s="352"/>
      <c r="X230" s="352"/>
      <c r="Y230" s="352"/>
      <c r="Z230" s="352"/>
      <c r="AA230" s="352"/>
      <c r="AB230" s="352"/>
      <c r="AC230" s="352"/>
      <c r="AD230" s="352"/>
      <c r="AE230" s="352"/>
      <c r="AF230" s="352"/>
      <c r="AG230" s="352"/>
      <c r="AH230" s="352"/>
      <c r="AI230" s="352"/>
      <c r="AJ230" s="352"/>
      <c r="AK230" s="352"/>
      <c r="AL230" s="352"/>
      <c r="AM230" s="352"/>
      <c r="AN230" s="352"/>
      <c r="AO230" s="352"/>
      <c r="AP230" s="352"/>
      <c r="AQ230" s="352"/>
      <c r="AR230" s="352"/>
      <c r="AS230" s="352"/>
      <c r="AT230" s="352"/>
      <c r="AU230" s="352"/>
      <c r="AV230" s="352"/>
      <c r="AW230" s="352"/>
      <c r="AX230" s="352"/>
      <c r="AY230" s="352"/>
      <c r="AZ230" s="352"/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352"/>
    </row>
    <row r="231" customFormat="false" ht="9.75" hidden="false" customHeight="true" outlineLevel="0" collapsed="false">
      <c r="A231" s="352"/>
      <c r="B231" s="352"/>
      <c r="C231" s="352"/>
      <c r="D231" s="352"/>
      <c r="E231" s="352"/>
      <c r="F231" s="354"/>
      <c r="G231" s="352"/>
      <c r="H231" s="352"/>
      <c r="I231" s="352"/>
      <c r="J231" s="352"/>
      <c r="K231" s="352"/>
      <c r="L231" s="352"/>
      <c r="M231" s="352"/>
      <c r="N231" s="352"/>
      <c r="O231" s="352"/>
      <c r="P231" s="352"/>
      <c r="Q231" s="352"/>
      <c r="R231" s="352"/>
      <c r="S231" s="352"/>
      <c r="T231" s="352"/>
      <c r="U231" s="352"/>
      <c r="V231" s="352"/>
      <c r="W231" s="352"/>
      <c r="X231" s="352"/>
      <c r="Y231" s="352"/>
      <c r="Z231" s="352"/>
      <c r="AA231" s="352"/>
      <c r="AB231" s="352"/>
      <c r="AC231" s="352"/>
      <c r="AD231" s="352"/>
      <c r="AE231" s="352"/>
      <c r="AF231" s="352"/>
      <c r="AG231" s="352"/>
      <c r="AH231" s="352"/>
      <c r="AI231" s="352"/>
      <c r="AJ231" s="352"/>
      <c r="AK231" s="352"/>
      <c r="AL231" s="352"/>
      <c r="AM231" s="352"/>
      <c r="AN231" s="352"/>
      <c r="AO231" s="352"/>
      <c r="AP231" s="352"/>
      <c r="AQ231" s="352"/>
      <c r="AR231" s="352"/>
      <c r="AS231" s="352"/>
      <c r="AT231" s="352"/>
      <c r="AU231" s="352"/>
      <c r="AV231" s="352"/>
      <c r="AW231" s="352"/>
      <c r="AX231" s="352"/>
      <c r="AY231" s="352"/>
      <c r="AZ231" s="352"/>
      <c r="BA231" s="352"/>
      <c r="BB231" s="352"/>
      <c r="BC231" s="352"/>
      <c r="BD231" s="352"/>
      <c r="BE231" s="352"/>
      <c r="BF231" s="352"/>
      <c r="BG231" s="352"/>
      <c r="BH231" s="352"/>
      <c r="BI231" s="352"/>
      <c r="BJ231" s="352"/>
      <c r="BK231" s="352"/>
    </row>
    <row r="232" customFormat="false" ht="9.75" hidden="false" customHeight="true" outlineLevel="0" collapsed="false">
      <c r="A232" s="352"/>
      <c r="B232" s="352"/>
      <c r="C232" s="352"/>
      <c r="D232" s="352"/>
      <c r="E232" s="352"/>
      <c r="F232" s="354"/>
      <c r="G232" s="352"/>
      <c r="H232" s="352"/>
      <c r="I232" s="352"/>
      <c r="J232" s="352"/>
      <c r="K232" s="352"/>
      <c r="L232" s="352"/>
      <c r="M232" s="352"/>
      <c r="N232" s="352"/>
      <c r="O232" s="352"/>
      <c r="P232" s="352"/>
      <c r="Q232" s="352"/>
      <c r="R232" s="352"/>
      <c r="S232" s="352"/>
      <c r="T232" s="352"/>
      <c r="U232" s="352"/>
      <c r="V232" s="352"/>
      <c r="W232" s="352"/>
      <c r="X232" s="352"/>
      <c r="Y232" s="352"/>
      <c r="Z232" s="352"/>
      <c r="AA232" s="352"/>
      <c r="AB232" s="352"/>
      <c r="AC232" s="352"/>
      <c r="AD232" s="352"/>
      <c r="AE232" s="352"/>
      <c r="AF232" s="352"/>
      <c r="AG232" s="352"/>
      <c r="AH232" s="352"/>
      <c r="AI232" s="352"/>
      <c r="AJ232" s="352"/>
      <c r="AK232" s="352"/>
      <c r="AL232" s="352"/>
      <c r="AM232" s="352"/>
      <c r="AN232" s="352"/>
      <c r="AO232" s="352"/>
      <c r="AP232" s="352"/>
      <c r="AQ232" s="352"/>
      <c r="AR232" s="352"/>
      <c r="AS232" s="352"/>
      <c r="AT232" s="352"/>
      <c r="AU232" s="352"/>
      <c r="AV232" s="352"/>
      <c r="AW232" s="352"/>
      <c r="AX232" s="352"/>
      <c r="AY232" s="352"/>
      <c r="AZ232" s="352"/>
      <c r="BA232" s="352"/>
      <c r="BB232" s="352"/>
      <c r="BC232" s="352"/>
      <c r="BD232" s="352"/>
      <c r="BE232" s="352"/>
      <c r="BF232" s="352"/>
      <c r="BG232" s="352"/>
      <c r="BH232" s="352"/>
      <c r="BI232" s="352"/>
      <c r="BJ232" s="352"/>
      <c r="BK232" s="352"/>
    </row>
    <row r="233" customFormat="false" ht="9.75" hidden="false" customHeight="true" outlineLevel="0" collapsed="false">
      <c r="A233" s="352"/>
      <c r="B233" s="352"/>
      <c r="C233" s="352"/>
      <c r="D233" s="352"/>
      <c r="E233" s="352"/>
      <c r="F233" s="354"/>
      <c r="G233" s="352"/>
      <c r="H233" s="352"/>
      <c r="I233" s="352"/>
      <c r="J233" s="352"/>
      <c r="K233" s="352"/>
      <c r="L233" s="352"/>
      <c r="M233" s="352"/>
      <c r="N233" s="352"/>
      <c r="O233" s="352"/>
      <c r="P233" s="352"/>
      <c r="Q233" s="352"/>
      <c r="R233" s="352"/>
      <c r="S233" s="352"/>
      <c r="T233" s="352"/>
      <c r="U233" s="352"/>
      <c r="V233" s="352"/>
      <c r="W233" s="352"/>
      <c r="X233" s="352"/>
      <c r="Y233" s="352"/>
      <c r="Z233" s="352"/>
      <c r="AA233" s="352"/>
      <c r="AB233" s="352"/>
      <c r="AC233" s="352"/>
      <c r="AD233" s="352"/>
      <c r="AE233" s="352"/>
      <c r="AF233" s="352"/>
      <c r="AG233" s="352"/>
      <c r="AH233" s="352"/>
      <c r="AI233" s="352"/>
      <c r="AJ233" s="352"/>
      <c r="AK233" s="352"/>
      <c r="AL233" s="352"/>
      <c r="AM233" s="352"/>
      <c r="AN233" s="352"/>
      <c r="AO233" s="352"/>
      <c r="AP233" s="352"/>
      <c r="AQ233" s="352"/>
      <c r="AR233" s="352"/>
      <c r="AS233" s="352"/>
      <c r="AT233" s="352"/>
      <c r="AU233" s="352"/>
      <c r="AV233" s="352"/>
      <c r="AW233" s="352"/>
      <c r="AX233" s="352"/>
      <c r="AY233" s="352"/>
      <c r="AZ233" s="352"/>
      <c r="BA233" s="352"/>
      <c r="BB233" s="352"/>
      <c r="BC233" s="352"/>
      <c r="BD233" s="352"/>
      <c r="BE233" s="352"/>
      <c r="BF233" s="352"/>
      <c r="BG233" s="352"/>
      <c r="BH233" s="352"/>
      <c r="BI233" s="352"/>
      <c r="BJ233" s="352"/>
      <c r="BK233" s="352"/>
    </row>
    <row r="234" customFormat="false" ht="9.75" hidden="false" customHeight="true" outlineLevel="0" collapsed="false">
      <c r="A234" s="352"/>
      <c r="B234" s="352"/>
      <c r="C234" s="352"/>
      <c r="D234" s="352"/>
      <c r="E234" s="352"/>
      <c r="F234" s="354"/>
      <c r="G234" s="352"/>
      <c r="H234" s="352"/>
      <c r="I234" s="352"/>
      <c r="J234" s="352"/>
      <c r="K234" s="352"/>
      <c r="L234" s="352"/>
      <c r="M234" s="352"/>
      <c r="N234" s="352"/>
      <c r="O234" s="352"/>
      <c r="P234" s="352"/>
      <c r="Q234" s="352"/>
      <c r="R234" s="352"/>
      <c r="S234" s="352"/>
      <c r="T234" s="352"/>
      <c r="U234" s="352"/>
      <c r="V234" s="352"/>
      <c r="W234" s="352"/>
      <c r="X234" s="352"/>
      <c r="Y234" s="352"/>
      <c r="Z234" s="352"/>
      <c r="AA234" s="352"/>
      <c r="AB234" s="352"/>
      <c r="AC234" s="352"/>
      <c r="AD234" s="352"/>
      <c r="AE234" s="352"/>
      <c r="AF234" s="352"/>
      <c r="AG234" s="352"/>
      <c r="AH234" s="352"/>
      <c r="AI234" s="352"/>
      <c r="AJ234" s="352"/>
      <c r="AK234" s="352"/>
      <c r="AL234" s="352"/>
      <c r="AM234" s="352"/>
      <c r="AN234" s="352"/>
      <c r="AO234" s="352"/>
      <c r="AP234" s="352"/>
      <c r="AQ234" s="352"/>
      <c r="AR234" s="352"/>
      <c r="AS234" s="352"/>
      <c r="AT234" s="352"/>
      <c r="AU234" s="352"/>
      <c r="AV234" s="352"/>
      <c r="AW234" s="352"/>
      <c r="AX234" s="352"/>
      <c r="AY234" s="352"/>
      <c r="AZ234" s="352"/>
      <c r="BA234" s="352"/>
      <c r="BB234" s="352"/>
      <c r="BC234" s="352"/>
      <c r="BD234" s="352"/>
      <c r="BE234" s="352"/>
      <c r="BF234" s="352"/>
      <c r="BG234" s="352"/>
      <c r="BH234" s="352"/>
      <c r="BI234" s="352"/>
      <c r="BJ234" s="352"/>
      <c r="BK234" s="352"/>
    </row>
    <row r="235" customFormat="false" ht="9.75" hidden="false" customHeight="true" outlineLevel="0" collapsed="false">
      <c r="A235" s="352"/>
      <c r="B235" s="352"/>
      <c r="C235" s="352"/>
      <c r="D235" s="352"/>
      <c r="E235" s="352"/>
      <c r="F235" s="354"/>
      <c r="G235" s="352"/>
      <c r="H235" s="352"/>
      <c r="I235" s="352"/>
      <c r="J235" s="352"/>
      <c r="K235" s="352"/>
      <c r="L235" s="352"/>
      <c r="M235" s="352"/>
      <c r="N235" s="352"/>
      <c r="O235" s="352"/>
      <c r="P235" s="352"/>
      <c r="Q235" s="352"/>
      <c r="R235" s="352"/>
      <c r="S235" s="352"/>
      <c r="T235" s="352"/>
      <c r="U235" s="352"/>
      <c r="V235" s="352"/>
      <c r="W235" s="352"/>
      <c r="X235" s="352"/>
      <c r="Y235" s="352"/>
      <c r="Z235" s="352"/>
      <c r="AA235" s="352"/>
      <c r="AB235" s="352"/>
      <c r="AC235" s="352"/>
      <c r="AD235" s="352"/>
      <c r="AE235" s="352"/>
      <c r="AF235" s="352"/>
      <c r="AG235" s="352"/>
      <c r="AH235" s="352"/>
      <c r="AI235" s="352"/>
      <c r="AJ235" s="352"/>
      <c r="AK235" s="352"/>
      <c r="AL235" s="352"/>
      <c r="AM235" s="352"/>
      <c r="AN235" s="352"/>
      <c r="AO235" s="352"/>
      <c r="AP235" s="352"/>
      <c r="AQ235" s="352"/>
      <c r="AR235" s="352"/>
      <c r="AS235" s="352"/>
      <c r="AT235" s="352"/>
      <c r="AU235" s="352"/>
      <c r="AV235" s="352"/>
      <c r="AW235" s="352"/>
      <c r="AX235" s="352"/>
      <c r="AY235" s="352"/>
      <c r="AZ235" s="352"/>
      <c r="BA235" s="352"/>
      <c r="BB235" s="352"/>
      <c r="BC235" s="352"/>
      <c r="BD235" s="352"/>
      <c r="BE235" s="352"/>
      <c r="BF235" s="352"/>
      <c r="BG235" s="352"/>
      <c r="BH235" s="352"/>
      <c r="BI235" s="352"/>
      <c r="BJ235" s="352"/>
      <c r="BK235" s="352"/>
    </row>
    <row r="236" customFormat="false" ht="9.75" hidden="false" customHeight="true" outlineLevel="0" collapsed="false">
      <c r="A236" s="352"/>
      <c r="B236" s="352"/>
      <c r="C236" s="352"/>
      <c r="D236" s="352"/>
      <c r="E236" s="352"/>
      <c r="F236" s="354"/>
      <c r="G236" s="352"/>
      <c r="H236" s="352"/>
      <c r="I236" s="352"/>
      <c r="J236" s="352"/>
      <c r="K236" s="352"/>
      <c r="L236" s="352"/>
      <c r="M236" s="352"/>
      <c r="N236" s="352"/>
      <c r="O236" s="352"/>
      <c r="P236" s="352"/>
      <c r="Q236" s="352"/>
      <c r="R236" s="352"/>
      <c r="S236" s="352"/>
      <c r="T236" s="352"/>
      <c r="U236" s="352"/>
      <c r="V236" s="352"/>
      <c r="W236" s="352"/>
      <c r="X236" s="352"/>
      <c r="Y236" s="352"/>
      <c r="Z236" s="352"/>
      <c r="AA236" s="352"/>
      <c r="AB236" s="352"/>
      <c r="AC236" s="352"/>
      <c r="AD236" s="352"/>
      <c r="AE236" s="352"/>
      <c r="AF236" s="352"/>
      <c r="AG236" s="352"/>
      <c r="AH236" s="352"/>
      <c r="AI236" s="352"/>
      <c r="AJ236" s="352"/>
      <c r="AK236" s="352"/>
      <c r="AL236" s="352"/>
      <c r="AM236" s="352"/>
      <c r="AN236" s="352"/>
      <c r="AO236" s="352"/>
      <c r="AP236" s="352"/>
      <c r="AQ236" s="352"/>
      <c r="AR236" s="352"/>
      <c r="AS236" s="352"/>
      <c r="AT236" s="352"/>
      <c r="AU236" s="352"/>
      <c r="AV236" s="352"/>
      <c r="AW236" s="352"/>
      <c r="AX236" s="352"/>
      <c r="AY236" s="352"/>
      <c r="AZ236" s="352"/>
      <c r="BA236" s="352"/>
      <c r="BB236" s="352"/>
      <c r="BC236" s="352"/>
      <c r="BD236" s="352"/>
      <c r="BE236" s="352"/>
      <c r="BF236" s="352"/>
      <c r="BG236" s="352"/>
      <c r="BH236" s="352"/>
      <c r="BI236" s="352"/>
      <c r="BJ236" s="352"/>
      <c r="BK236" s="352"/>
    </row>
    <row r="237" customFormat="false" ht="9.75" hidden="false" customHeight="true" outlineLevel="0" collapsed="false">
      <c r="A237" s="352"/>
      <c r="B237" s="352"/>
      <c r="C237" s="352"/>
      <c r="D237" s="352"/>
      <c r="E237" s="352"/>
      <c r="F237" s="354"/>
      <c r="G237" s="352"/>
      <c r="H237" s="352"/>
      <c r="I237" s="352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52"/>
      <c r="V237" s="352"/>
      <c r="W237" s="352"/>
      <c r="X237" s="352"/>
      <c r="Y237" s="352"/>
      <c r="Z237" s="352"/>
      <c r="AA237" s="352"/>
      <c r="AB237" s="352"/>
      <c r="AC237" s="352"/>
      <c r="AD237" s="352"/>
      <c r="AE237" s="352"/>
      <c r="AF237" s="352"/>
      <c r="AG237" s="352"/>
      <c r="AH237" s="352"/>
      <c r="AI237" s="352"/>
      <c r="AJ237" s="352"/>
      <c r="AK237" s="352"/>
      <c r="AL237" s="352"/>
      <c r="AM237" s="352"/>
      <c r="AN237" s="352"/>
      <c r="AO237" s="352"/>
      <c r="AP237" s="352"/>
      <c r="AQ237" s="352"/>
      <c r="AR237" s="352"/>
      <c r="AS237" s="352"/>
      <c r="AT237" s="352"/>
      <c r="AU237" s="352"/>
      <c r="AV237" s="352"/>
      <c r="AW237" s="352"/>
      <c r="AX237" s="352"/>
      <c r="AY237" s="352"/>
      <c r="AZ237" s="352"/>
      <c r="BA237" s="352"/>
      <c r="BB237" s="352"/>
      <c r="BC237" s="352"/>
      <c r="BD237" s="352"/>
      <c r="BE237" s="352"/>
      <c r="BF237" s="352"/>
      <c r="BG237" s="352"/>
      <c r="BH237" s="352"/>
      <c r="BI237" s="352"/>
      <c r="BJ237" s="352"/>
      <c r="BK237" s="352"/>
    </row>
    <row r="238" customFormat="false" ht="9.75" hidden="false" customHeight="true" outlineLevel="0" collapsed="false">
      <c r="A238" s="352"/>
      <c r="B238" s="352"/>
      <c r="C238" s="352"/>
      <c r="D238" s="352"/>
      <c r="E238" s="352"/>
      <c r="F238" s="354"/>
      <c r="G238" s="352"/>
      <c r="H238" s="352"/>
      <c r="I238" s="352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  <c r="X238" s="352"/>
      <c r="Y238" s="352"/>
      <c r="Z238" s="352"/>
      <c r="AA238" s="352"/>
      <c r="AB238" s="352"/>
      <c r="AC238" s="352"/>
      <c r="AD238" s="352"/>
      <c r="AE238" s="352"/>
      <c r="AF238" s="352"/>
      <c r="AG238" s="352"/>
      <c r="AH238" s="352"/>
      <c r="AI238" s="352"/>
      <c r="AJ238" s="352"/>
      <c r="AK238" s="352"/>
      <c r="AL238" s="352"/>
      <c r="AM238" s="352"/>
      <c r="AN238" s="352"/>
      <c r="AO238" s="352"/>
      <c r="AP238" s="352"/>
      <c r="AQ238" s="352"/>
      <c r="AR238" s="352"/>
      <c r="AS238" s="352"/>
      <c r="AT238" s="352"/>
      <c r="AU238" s="352"/>
      <c r="AV238" s="352"/>
      <c r="AW238" s="352"/>
      <c r="AX238" s="352"/>
      <c r="AY238" s="352"/>
      <c r="AZ238" s="352"/>
      <c r="BA238" s="352"/>
      <c r="BB238" s="352"/>
      <c r="BC238" s="352"/>
      <c r="BD238" s="352"/>
      <c r="BE238" s="352"/>
      <c r="BF238" s="352"/>
      <c r="BG238" s="352"/>
      <c r="BH238" s="352"/>
      <c r="BI238" s="352"/>
      <c r="BJ238" s="352"/>
      <c r="BK238" s="352"/>
    </row>
    <row r="239" customFormat="false" ht="9.75" hidden="false" customHeight="true" outlineLevel="0" collapsed="false">
      <c r="A239" s="352"/>
      <c r="B239" s="352"/>
      <c r="C239" s="352"/>
      <c r="D239" s="352"/>
      <c r="E239" s="352"/>
      <c r="F239" s="354"/>
      <c r="G239" s="352"/>
      <c r="H239" s="352"/>
      <c r="I239" s="352"/>
      <c r="J239" s="352"/>
      <c r="K239" s="352"/>
      <c r="L239" s="352"/>
      <c r="M239" s="352"/>
      <c r="N239" s="352"/>
      <c r="O239" s="352"/>
      <c r="P239" s="352"/>
      <c r="Q239" s="352"/>
      <c r="R239" s="352"/>
      <c r="S239" s="352"/>
      <c r="T239" s="352"/>
      <c r="U239" s="352"/>
      <c r="V239" s="352"/>
      <c r="W239" s="352"/>
      <c r="X239" s="352"/>
      <c r="Y239" s="352"/>
      <c r="Z239" s="352"/>
      <c r="AA239" s="352"/>
      <c r="AB239" s="352"/>
      <c r="AC239" s="352"/>
      <c r="AD239" s="352"/>
      <c r="AE239" s="352"/>
      <c r="AF239" s="352"/>
      <c r="AG239" s="352"/>
      <c r="AH239" s="352"/>
      <c r="AI239" s="352"/>
      <c r="AJ239" s="352"/>
      <c r="AK239" s="352"/>
      <c r="AL239" s="352"/>
      <c r="AM239" s="352"/>
      <c r="AN239" s="352"/>
      <c r="AO239" s="352"/>
      <c r="AP239" s="352"/>
      <c r="AQ239" s="352"/>
      <c r="AR239" s="352"/>
      <c r="AS239" s="352"/>
      <c r="AT239" s="352"/>
      <c r="AU239" s="352"/>
      <c r="AV239" s="352"/>
      <c r="AW239" s="352"/>
      <c r="AX239" s="352"/>
      <c r="AY239" s="352"/>
      <c r="AZ239" s="352"/>
      <c r="BA239" s="352"/>
      <c r="BB239" s="352"/>
      <c r="BC239" s="352"/>
      <c r="BD239" s="352"/>
      <c r="BE239" s="352"/>
      <c r="BF239" s="352"/>
      <c r="BG239" s="352"/>
      <c r="BH239" s="352"/>
      <c r="BI239" s="352"/>
      <c r="BJ239" s="352"/>
      <c r="BK239" s="352"/>
    </row>
    <row r="240" customFormat="false" ht="9.75" hidden="false" customHeight="true" outlineLevel="0" collapsed="false">
      <c r="A240" s="352"/>
      <c r="B240" s="352"/>
      <c r="C240" s="352"/>
      <c r="D240" s="352"/>
      <c r="E240" s="352"/>
      <c r="F240" s="354"/>
      <c r="G240" s="352"/>
      <c r="H240" s="352"/>
      <c r="I240" s="352"/>
      <c r="J240" s="352"/>
      <c r="K240" s="352"/>
      <c r="L240" s="352"/>
      <c r="M240" s="352"/>
      <c r="N240" s="352"/>
      <c r="O240" s="352"/>
      <c r="P240" s="352"/>
      <c r="Q240" s="352"/>
      <c r="R240" s="352"/>
      <c r="S240" s="352"/>
      <c r="T240" s="352"/>
      <c r="U240" s="352"/>
      <c r="V240" s="352"/>
      <c r="W240" s="352"/>
      <c r="X240" s="352"/>
      <c r="Y240" s="352"/>
      <c r="Z240" s="352"/>
      <c r="AA240" s="352"/>
      <c r="AB240" s="352"/>
      <c r="AC240" s="352"/>
      <c r="AD240" s="352"/>
      <c r="AE240" s="352"/>
      <c r="AF240" s="352"/>
      <c r="AG240" s="352"/>
      <c r="AH240" s="352"/>
      <c r="AI240" s="352"/>
      <c r="AJ240" s="352"/>
      <c r="AK240" s="352"/>
      <c r="AL240" s="352"/>
      <c r="AM240" s="352"/>
      <c r="AN240" s="352"/>
      <c r="AO240" s="352"/>
      <c r="AP240" s="352"/>
      <c r="AQ240" s="352"/>
      <c r="AR240" s="352"/>
      <c r="AS240" s="352"/>
      <c r="AT240" s="352"/>
      <c r="AU240" s="352"/>
      <c r="AV240" s="352"/>
      <c r="AW240" s="352"/>
      <c r="AX240" s="352"/>
      <c r="AY240" s="352"/>
      <c r="AZ240" s="352"/>
      <c r="BA240" s="352"/>
      <c r="BB240" s="352"/>
      <c r="BC240" s="352"/>
      <c r="BD240" s="352"/>
      <c r="BE240" s="352"/>
      <c r="BF240" s="352"/>
      <c r="BG240" s="352"/>
      <c r="BH240" s="352"/>
      <c r="BI240" s="352"/>
      <c r="BJ240" s="352"/>
      <c r="BK240" s="352"/>
    </row>
    <row r="241" customFormat="false" ht="9.75" hidden="false" customHeight="true" outlineLevel="0" collapsed="false">
      <c r="A241" s="352"/>
      <c r="B241" s="352"/>
      <c r="C241" s="352"/>
      <c r="D241" s="352"/>
      <c r="E241" s="352"/>
      <c r="F241" s="354"/>
      <c r="G241" s="352"/>
      <c r="H241" s="352"/>
      <c r="I241" s="352"/>
      <c r="J241" s="352"/>
      <c r="K241" s="352"/>
      <c r="L241" s="352"/>
      <c r="M241" s="352"/>
      <c r="N241" s="352"/>
      <c r="O241" s="352"/>
      <c r="P241" s="352"/>
      <c r="Q241" s="352"/>
      <c r="R241" s="352"/>
      <c r="S241" s="352"/>
      <c r="T241" s="352"/>
      <c r="U241" s="352"/>
      <c r="V241" s="352"/>
      <c r="W241" s="352"/>
      <c r="X241" s="352"/>
      <c r="Y241" s="352"/>
      <c r="Z241" s="352"/>
      <c r="AA241" s="352"/>
      <c r="AB241" s="352"/>
      <c r="AC241" s="352"/>
      <c r="AD241" s="352"/>
      <c r="AE241" s="352"/>
      <c r="AF241" s="352"/>
      <c r="AG241" s="352"/>
      <c r="AH241" s="352"/>
      <c r="AI241" s="352"/>
      <c r="AJ241" s="352"/>
      <c r="AK241" s="352"/>
      <c r="AL241" s="352"/>
      <c r="AM241" s="352"/>
      <c r="AN241" s="352"/>
      <c r="AO241" s="352"/>
      <c r="AP241" s="352"/>
      <c r="AQ241" s="352"/>
      <c r="AR241" s="352"/>
      <c r="AS241" s="352"/>
      <c r="AT241" s="352"/>
      <c r="AU241" s="352"/>
      <c r="AV241" s="352"/>
      <c r="AW241" s="352"/>
      <c r="AX241" s="352"/>
      <c r="AY241" s="352"/>
      <c r="AZ241" s="352"/>
      <c r="BA241" s="352"/>
      <c r="BB241" s="352"/>
      <c r="BC241" s="352"/>
      <c r="BD241" s="352"/>
      <c r="BE241" s="352"/>
      <c r="BF241" s="352"/>
      <c r="BG241" s="352"/>
      <c r="BH241" s="352"/>
      <c r="BI241" s="352"/>
      <c r="BJ241" s="352"/>
      <c r="BK241" s="352"/>
    </row>
    <row r="242" customFormat="false" ht="9.75" hidden="false" customHeight="true" outlineLevel="0" collapsed="false">
      <c r="A242" s="352"/>
      <c r="B242" s="352"/>
      <c r="C242" s="352"/>
      <c r="D242" s="352"/>
      <c r="E242" s="352"/>
      <c r="F242" s="354"/>
      <c r="G242" s="352"/>
      <c r="H242" s="352"/>
      <c r="I242" s="352"/>
      <c r="J242" s="352"/>
      <c r="K242" s="352"/>
      <c r="L242" s="352"/>
      <c r="M242" s="352"/>
      <c r="N242" s="352"/>
      <c r="O242" s="352"/>
      <c r="P242" s="352"/>
      <c r="Q242" s="352"/>
      <c r="R242" s="352"/>
      <c r="S242" s="352"/>
      <c r="T242" s="352"/>
      <c r="U242" s="352"/>
      <c r="V242" s="352"/>
      <c r="W242" s="352"/>
      <c r="X242" s="352"/>
      <c r="Y242" s="352"/>
      <c r="Z242" s="352"/>
      <c r="AA242" s="352"/>
      <c r="AB242" s="352"/>
      <c r="AC242" s="352"/>
      <c r="AD242" s="352"/>
      <c r="AE242" s="352"/>
      <c r="AF242" s="352"/>
      <c r="AG242" s="352"/>
      <c r="AH242" s="352"/>
      <c r="AI242" s="352"/>
      <c r="AJ242" s="352"/>
      <c r="AK242" s="352"/>
      <c r="AL242" s="352"/>
      <c r="AM242" s="352"/>
      <c r="AN242" s="352"/>
      <c r="AO242" s="352"/>
      <c r="AP242" s="352"/>
      <c r="AQ242" s="352"/>
      <c r="AR242" s="352"/>
      <c r="AS242" s="352"/>
      <c r="AT242" s="352"/>
      <c r="AU242" s="352"/>
      <c r="AV242" s="352"/>
      <c r="AW242" s="352"/>
      <c r="AX242" s="352"/>
      <c r="AY242" s="352"/>
      <c r="AZ242" s="352"/>
      <c r="BA242" s="352"/>
      <c r="BB242" s="352"/>
      <c r="BC242" s="352"/>
      <c r="BD242" s="352"/>
      <c r="BE242" s="352"/>
      <c r="BF242" s="352"/>
      <c r="BG242" s="352"/>
      <c r="BH242" s="352"/>
      <c r="BI242" s="352"/>
      <c r="BJ242" s="352"/>
      <c r="BK242" s="352"/>
    </row>
    <row r="243" customFormat="false" ht="9.75" hidden="false" customHeight="true" outlineLevel="0" collapsed="false">
      <c r="A243" s="352"/>
      <c r="B243" s="352"/>
      <c r="C243" s="352"/>
      <c r="D243" s="352"/>
      <c r="E243" s="352"/>
      <c r="F243" s="354"/>
      <c r="G243" s="352"/>
      <c r="H243" s="352"/>
      <c r="I243" s="352"/>
      <c r="J243" s="352"/>
      <c r="K243" s="352"/>
      <c r="L243" s="352"/>
      <c r="M243" s="352"/>
      <c r="N243" s="352"/>
      <c r="O243" s="352"/>
      <c r="P243" s="352"/>
      <c r="Q243" s="352"/>
      <c r="R243" s="352"/>
      <c r="S243" s="352"/>
      <c r="T243" s="352"/>
      <c r="U243" s="352"/>
      <c r="V243" s="352"/>
      <c r="W243" s="352"/>
      <c r="X243" s="352"/>
      <c r="Y243" s="352"/>
      <c r="Z243" s="352"/>
      <c r="AA243" s="352"/>
      <c r="AB243" s="352"/>
      <c r="AC243" s="352"/>
      <c r="AD243" s="352"/>
      <c r="AE243" s="352"/>
      <c r="AF243" s="352"/>
      <c r="AG243" s="352"/>
      <c r="AH243" s="352"/>
      <c r="AI243" s="352"/>
      <c r="AJ243" s="352"/>
      <c r="AK243" s="352"/>
      <c r="AL243" s="352"/>
      <c r="AM243" s="352"/>
      <c r="AN243" s="352"/>
      <c r="AO243" s="352"/>
      <c r="AP243" s="352"/>
      <c r="AQ243" s="352"/>
      <c r="AR243" s="352"/>
      <c r="AS243" s="352"/>
      <c r="AT243" s="352"/>
      <c r="AU243" s="352"/>
      <c r="AV243" s="352"/>
      <c r="AW243" s="352"/>
      <c r="AX243" s="352"/>
      <c r="AY243" s="352"/>
      <c r="AZ243" s="352"/>
      <c r="BA243" s="352"/>
      <c r="BB243" s="352"/>
      <c r="BC243" s="352"/>
      <c r="BD243" s="352"/>
      <c r="BE243" s="352"/>
      <c r="BF243" s="352"/>
      <c r="BG243" s="352"/>
      <c r="BH243" s="352"/>
      <c r="BI243" s="352"/>
      <c r="BJ243" s="352"/>
      <c r="BK243" s="352"/>
    </row>
    <row r="244" customFormat="false" ht="9.75" hidden="false" customHeight="true" outlineLevel="0" collapsed="false">
      <c r="A244" s="352"/>
      <c r="B244" s="352"/>
      <c r="C244" s="352"/>
      <c r="D244" s="352"/>
      <c r="E244" s="352"/>
      <c r="F244" s="354"/>
      <c r="G244" s="352"/>
      <c r="H244" s="352"/>
      <c r="I244" s="352"/>
      <c r="J244" s="352"/>
      <c r="K244" s="352"/>
      <c r="L244" s="352"/>
      <c r="M244" s="352"/>
      <c r="N244" s="352"/>
      <c r="O244" s="352"/>
      <c r="P244" s="352"/>
      <c r="Q244" s="352"/>
      <c r="R244" s="352"/>
      <c r="S244" s="352"/>
      <c r="T244" s="352"/>
      <c r="U244" s="352"/>
      <c r="V244" s="352"/>
      <c r="W244" s="352"/>
      <c r="X244" s="352"/>
      <c r="Y244" s="352"/>
      <c r="Z244" s="352"/>
      <c r="AA244" s="352"/>
      <c r="AB244" s="352"/>
      <c r="AC244" s="352"/>
      <c r="AD244" s="352"/>
      <c r="AE244" s="352"/>
      <c r="AF244" s="352"/>
      <c r="AG244" s="352"/>
      <c r="AH244" s="352"/>
      <c r="AI244" s="352"/>
      <c r="AJ244" s="352"/>
      <c r="AK244" s="352"/>
      <c r="AL244" s="352"/>
      <c r="AM244" s="352"/>
      <c r="AN244" s="352"/>
      <c r="AO244" s="352"/>
      <c r="AP244" s="352"/>
      <c r="AQ244" s="352"/>
      <c r="AR244" s="352"/>
      <c r="AS244" s="352"/>
      <c r="AT244" s="352"/>
      <c r="AU244" s="352"/>
      <c r="AV244" s="352"/>
      <c r="AW244" s="352"/>
      <c r="AX244" s="352"/>
      <c r="AY244" s="352"/>
      <c r="AZ244" s="352"/>
      <c r="BA244" s="352"/>
      <c r="BB244" s="352"/>
      <c r="BC244" s="352"/>
      <c r="BD244" s="352"/>
      <c r="BE244" s="352"/>
      <c r="BF244" s="352"/>
      <c r="BG244" s="352"/>
      <c r="BH244" s="352"/>
      <c r="BI244" s="352"/>
      <c r="BJ244" s="352"/>
      <c r="BK244" s="352"/>
    </row>
    <row r="245" customFormat="false" ht="9.75" hidden="false" customHeight="true" outlineLevel="0" collapsed="false">
      <c r="A245" s="352"/>
      <c r="B245" s="352"/>
      <c r="C245" s="352"/>
      <c r="D245" s="352"/>
      <c r="E245" s="352"/>
      <c r="F245" s="354"/>
      <c r="G245" s="352"/>
      <c r="H245" s="352"/>
      <c r="I245" s="352"/>
      <c r="J245" s="352"/>
      <c r="K245" s="352"/>
      <c r="L245" s="352"/>
      <c r="M245" s="352"/>
      <c r="N245" s="352"/>
      <c r="O245" s="352"/>
      <c r="P245" s="352"/>
      <c r="Q245" s="352"/>
      <c r="R245" s="352"/>
      <c r="S245" s="352"/>
      <c r="T245" s="352"/>
      <c r="U245" s="352"/>
      <c r="V245" s="352"/>
      <c r="W245" s="352"/>
      <c r="X245" s="352"/>
      <c r="Y245" s="352"/>
      <c r="Z245" s="352"/>
      <c r="AA245" s="352"/>
      <c r="AB245" s="352"/>
      <c r="AC245" s="352"/>
      <c r="AD245" s="352"/>
      <c r="AE245" s="352"/>
      <c r="AF245" s="352"/>
      <c r="AG245" s="352"/>
      <c r="AH245" s="352"/>
      <c r="AI245" s="352"/>
      <c r="AJ245" s="352"/>
      <c r="AK245" s="352"/>
      <c r="AL245" s="352"/>
      <c r="AM245" s="352"/>
      <c r="AN245" s="352"/>
      <c r="AO245" s="352"/>
      <c r="AP245" s="352"/>
      <c r="AQ245" s="352"/>
      <c r="AR245" s="352"/>
      <c r="AS245" s="352"/>
      <c r="AT245" s="352"/>
      <c r="AU245" s="352"/>
      <c r="AV245" s="352"/>
      <c r="AW245" s="352"/>
      <c r="AX245" s="352"/>
      <c r="AY245" s="352"/>
      <c r="AZ245" s="352"/>
      <c r="BA245" s="352"/>
      <c r="BB245" s="352"/>
      <c r="BC245" s="352"/>
      <c r="BD245" s="352"/>
      <c r="BE245" s="352"/>
      <c r="BF245" s="352"/>
      <c r="BG245" s="352"/>
      <c r="BH245" s="352"/>
      <c r="BI245" s="352"/>
      <c r="BJ245" s="352"/>
      <c r="BK245" s="352"/>
    </row>
    <row r="246" customFormat="false" ht="9.75" hidden="false" customHeight="true" outlineLevel="0" collapsed="false">
      <c r="A246" s="352"/>
      <c r="B246" s="352"/>
      <c r="C246" s="352"/>
      <c r="D246" s="352"/>
      <c r="E246" s="352"/>
      <c r="F246" s="354"/>
      <c r="G246" s="352"/>
      <c r="H246" s="352"/>
      <c r="I246" s="352"/>
      <c r="J246" s="352"/>
      <c r="K246" s="352"/>
      <c r="L246" s="352"/>
      <c r="M246" s="352"/>
      <c r="N246" s="352"/>
      <c r="O246" s="352"/>
      <c r="P246" s="352"/>
      <c r="Q246" s="352"/>
      <c r="R246" s="352"/>
      <c r="S246" s="352"/>
      <c r="T246" s="352"/>
      <c r="U246" s="352"/>
      <c r="V246" s="352"/>
      <c r="W246" s="352"/>
      <c r="X246" s="352"/>
      <c r="Y246" s="352"/>
      <c r="Z246" s="352"/>
      <c r="AA246" s="352"/>
      <c r="AB246" s="352"/>
      <c r="AC246" s="352"/>
      <c r="AD246" s="352"/>
      <c r="AE246" s="352"/>
      <c r="AF246" s="352"/>
      <c r="AG246" s="352"/>
      <c r="AH246" s="352"/>
      <c r="AI246" s="352"/>
      <c r="AJ246" s="352"/>
      <c r="AK246" s="352"/>
      <c r="AL246" s="352"/>
      <c r="AM246" s="352"/>
      <c r="AN246" s="352"/>
      <c r="AO246" s="352"/>
      <c r="AP246" s="352"/>
      <c r="AQ246" s="352"/>
      <c r="AR246" s="352"/>
      <c r="AS246" s="352"/>
      <c r="AT246" s="352"/>
      <c r="AU246" s="352"/>
      <c r="AV246" s="352"/>
      <c r="AW246" s="352"/>
      <c r="AX246" s="352"/>
      <c r="AY246" s="352"/>
      <c r="AZ246" s="352"/>
      <c r="BA246" s="352"/>
      <c r="BB246" s="352"/>
      <c r="BC246" s="352"/>
      <c r="BD246" s="352"/>
      <c r="BE246" s="352"/>
      <c r="BF246" s="352"/>
      <c r="BG246" s="352"/>
      <c r="BH246" s="352"/>
      <c r="BI246" s="352"/>
      <c r="BJ246" s="352"/>
      <c r="BK246" s="352"/>
    </row>
    <row r="247" customFormat="false" ht="9.75" hidden="false" customHeight="true" outlineLevel="0" collapsed="false">
      <c r="A247" s="352"/>
      <c r="B247" s="352"/>
      <c r="C247" s="352"/>
      <c r="D247" s="352"/>
      <c r="E247" s="352"/>
      <c r="F247" s="354"/>
      <c r="G247" s="352"/>
      <c r="H247" s="352"/>
      <c r="I247" s="352"/>
      <c r="J247" s="352"/>
      <c r="K247" s="352"/>
      <c r="L247" s="352"/>
      <c r="M247" s="352"/>
      <c r="N247" s="352"/>
      <c r="O247" s="352"/>
      <c r="P247" s="352"/>
      <c r="Q247" s="352"/>
      <c r="R247" s="352"/>
      <c r="S247" s="352"/>
      <c r="T247" s="352"/>
      <c r="U247" s="352"/>
      <c r="V247" s="352"/>
      <c r="W247" s="352"/>
      <c r="X247" s="352"/>
      <c r="Y247" s="352"/>
      <c r="Z247" s="352"/>
      <c r="AA247" s="352"/>
      <c r="AB247" s="352"/>
      <c r="AC247" s="352"/>
      <c r="AD247" s="352"/>
      <c r="AE247" s="352"/>
      <c r="AF247" s="352"/>
      <c r="AG247" s="352"/>
      <c r="AH247" s="352"/>
      <c r="AI247" s="352"/>
      <c r="AJ247" s="352"/>
      <c r="AK247" s="352"/>
      <c r="AL247" s="352"/>
      <c r="AM247" s="352"/>
      <c r="AN247" s="352"/>
      <c r="AO247" s="352"/>
      <c r="AP247" s="352"/>
      <c r="AQ247" s="352"/>
      <c r="AR247" s="352"/>
      <c r="AS247" s="352"/>
      <c r="AT247" s="352"/>
      <c r="AU247" s="352"/>
      <c r="AV247" s="352"/>
      <c r="AW247" s="352"/>
      <c r="AX247" s="352"/>
      <c r="AY247" s="352"/>
      <c r="AZ247" s="352"/>
      <c r="BA247" s="352"/>
      <c r="BB247" s="352"/>
      <c r="BC247" s="352"/>
      <c r="BD247" s="352"/>
      <c r="BE247" s="352"/>
      <c r="BF247" s="352"/>
      <c r="BG247" s="352"/>
      <c r="BH247" s="352"/>
      <c r="BI247" s="352"/>
      <c r="BJ247" s="352"/>
      <c r="BK247" s="352"/>
    </row>
    <row r="248" customFormat="false" ht="9.75" hidden="false" customHeight="true" outlineLevel="0" collapsed="false">
      <c r="A248" s="352"/>
      <c r="B248" s="352"/>
      <c r="C248" s="352"/>
      <c r="D248" s="352"/>
      <c r="E248" s="352"/>
      <c r="F248" s="354"/>
      <c r="G248" s="352"/>
      <c r="H248" s="352"/>
      <c r="I248" s="352"/>
      <c r="J248" s="352"/>
      <c r="K248" s="352"/>
      <c r="L248" s="352"/>
      <c r="M248" s="352"/>
      <c r="N248" s="352"/>
      <c r="O248" s="352"/>
      <c r="P248" s="352"/>
      <c r="Q248" s="352"/>
      <c r="R248" s="352"/>
      <c r="S248" s="352"/>
      <c r="T248" s="352"/>
      <c r="U248" s="352"/>
      <c r="V248" s="352"/>
      <c r="W248" s="352"/>
      <c r="X248" s="352"/>
      <c r="Y248" s="352"/>
      <c r="Z248" s="352"/>
      <c r="AA248" s="352"/>
      <c r="AB248" s="352"/>
      <c r="AC248" s="352"/>
      <c r="AD248" s="352"/>
      <c r="AE248" s="352"/>
      <c r="AF248" s="352"/>
      <c r="AG248" s="352"/>
      <c r="AH248" s="352"/>
      <c r="AI248" s="352"/>
      <c r="AJ248" s="352"/>
      <c r="AK248" s="352"/>
      <c r="AL248" s="352"/>
      <c r="AM248" s="352"/>
      <c r="AN248" s="352"/>
      <c r="AO248" s="352"/>
      <c r="AP248" s="352"/>
      <c r="AQ248" s="352"/>
      <c r="AR248" s="352"/>
      <c r="AS248" s="352"/>
      <c r="AT248" s="352"/>
      <c r="AU248" s="352"/>
      <c r="AV248" s="352"/>
      <c r="AW248" s="352"/>
      <c r="AX248" s="352"/>
      <c r="AY248" s="352"/>
      <c r="AZ248" s="352"/>
      <c r="BA248" s="352"/>
      <c r="BB248" s="352"/>
      <c r="BC248" s="352"/>
      <c r="BD248" s="352"/>
      <c r="BE248" s="352"/>
      <c r="BF248" s="352"/>
      <c r="BG248" s="352"/>
      <c r="BH248" s="352"/>
      <c r="BI248" s="352"/>
      <c r="BJ248" s="352"/>
      <c r="BK248" s="352"/>
    </row>
    <row r="249" customFormat="false" ht="9.75" hidden="false" customHeight="true" outlineLevel="0" collapsed="false">
      <c r="A249" s="352"/>
      <c r="B249" s="352"/>
      <c r="C249" s="352"/>
      <c r="D249" s="352"/>
      <c r="E249" s="352"/>
      <c r="F249" s="354"/>
      <c r="G249" s="352"/>
      <c r="H249" s="352"/>
      <c r="I249" s="352"/>
      <c r="J249" s="352"/>
      <c r="K249" s="352"/>
      <c r="L249" s="352"/>
      <c r="M249" s="352"/>
      <c r="N249" s="352"/>
      <c r="O249" s="352"/>
      <c r="P249" s="352"/>
      <c r="Q249" s="352"/>
      <c r="R249" s="352"/>
      <c r="S249" s="352"/>
      <c r="T249" s="352"/>
      <c r="U249" s="352"/>
      <c r="V249" s="352"/>
      <c r="W249" s="352"/>
      <c r="X249" s="352"/>
      <c r="Y249" s="352"/>
      <c r="Z249" s="352"/>
      <c r="AA249" s="352"/>
      <c r="AB249" s="352"/>
      <c r="AC249" s="352"/>
      <c r="AD249" s="352"/>
      <c r="AE249" s="352"/>
      <c r="AF249" s="352"/>
      <c r="AG249" s="352"/>
      <c r="AH249" s="352"/>
      <c r="AI249" s="352"/>
      <c r="AJ249" s="352"/>
      <c r="AK249" s="352"/>
      <c r="AL249" s="352"/>
      <c r="AM249" s="352"/>
      <c r="AN249" s="352"/>
      <c r="AO249" s="352"/>
      <c r="AP249" s="352"/>
      <c r="AQ249" s="352"/>
      <c r="AR249" s="352"/>
      <c r="AS249" s="352"/>
      <c r="AT249" s="352"/>
      <c r="AU249" s="352"/>
      <c r="AV249" s="352"/>
      <c r="AW249" s="352"/>
      <c r="AX249" s="352"/>
      <c r="AY249" s="352"/>
      <c r="AZ249" s="352"/>
      <c r="BA249" s="352"/>
      <c r="BB249" s="352"/>
      <c r="BC249" s="352"/>
      <c r="BD249" s="352"/>
      <c r="BE249" s="352"/>
      <c r="BF249" s="352"/>
      <c r="BG249" s="352"/>
      <c r="BH249" s="352"/>
      <c r="BI249" s="352"/>
      <c r="BJ249" s="352"/>
      <c r="BK249" s="352"/>
    </row>
    <row r="250" customFormat="false" ht="9.75" hidden="false" customHeight="true" outlineLevel="0" collapsed="false">
      <c r="A250" s="352"/>
      <c r="B250" s="352"/>
      <c r="C250" s="352"/>
      <c r="D250" s="352"/>
      <c r="E250" s="352"/>
      <c r="F250" s="354"/>
      <c r="G250" s="352"/>
      <c r="H250" s="352"/>
      <c r="I250" s="352"/>
      <c r="J250" s="352"/>
      <c r="K250" s="352"/>
      <c r="L250" s="352"/>
      <c r="M250" s="352"/>
      <c r="N250" s="352"/>
      <c r="O250" s="352"/>
      <c r="P250" s="352"/>
      <c r="Q250" s="352"/>
      <c r="R250" s="352"/>
      <c r="S250" s="352"/>
      <c r="T250" s="352"/>
      <c r="U250" s="352"/>
      <c r="V250" s="352"/>
      <c r="W250" s="352"/>
      <c r="X250" s="352"/>
      <c r="Y250" s="352"/>
      <c r="Z250" s="352"/>
      <c r="AA250" s="352"/>
      <c r="AB250" s="352"/>
      <c r="AC250" s="352"/>
      <c r="AD250" s="352"/>
      <c r="AE250" s="352"/>
      <c r="AF250" s="352"/>
      <c r="AG250" s="352"/>
      <c r="AH250" s="352"/>
      <c r="AI250" s="352"/>
      <c r="AJ250" s="352"/>
      <c r="AK250" s="352"/>
      <c r="AL250" s="352"/>
      <c r="AM250" s="352"/>
      <c r="AN250" s="352"/>
      <c r="AO250" s="352"/>
      <c r="AP250" s="352"/>
      <c r="AQ250" s="352"/>
      <c r="AR250" s="352"/>
      <c r="AS250" s="352"/>
      <c r="AT250" s="352"/>
      <c r="AU250" s="352"/>
      <c r="AV250" s="352"/>
      <c r="AW250" s="352"/>
      <c r="AX250" s="352"/>
      <c r="AY250" s="352"/>
      <c r="AZ250" s="352"/>
      <c r="BA250" s="352"/>
      <c r="BB250" s="352"/>
      <c r="BC250" s="352"/>
      <c r="BD250" s="352"/>
      <c r="BE250" s="352"/>
      <c r="BF250" s="352"/>
      <c r="BG250" s="352"/>
      <c r="BH250" s="352"/>
      <c r="BI250" s="352"/>
      <c r="BJ250" s="352"/>
      <c r="BK250" s="352"/>
    </row>
    <row r="251" customFormat="false" ht="9.75" hidden="false" customHeight="true" outlineLevel="0" collapsed="false">
      <c r="A251" s="352"/>
      <c r="B251" s="352"/>
      <c r="C251" s="352"/>
      <c r="D251" s="352"/>
      <c r="E251" s="352"/>
      <c r="F251" s="354"/>
      <c r="G251" s="352"/>
      <c r="H251" s="352"/>
      <c r="I251" s="352"/>
      <c r="J251" s="352"/>
      <c r="K251" s="352"/>
      <c r="L251" s="352"/>
      <c r="M251" s="352"/>
      <c r="N251" s="352"/>
      <c r="O251" s="352"/>
      <c r="P251" s="352"/>
      <c r="Q251" s="352"/>
      <c r="R251" s="352"/>
      <c r="S251" s="352"/>
      <c r="T251" s="352"/>
      <c r="U251" s="352"/>
      <c r="V251" s="352"/>
      <c r="W251" s="352"/>
      <c r="X251" s="352"/>
      <c r="Y251" s="352"/>
      <c r="Z251" s="352"/>
      <c r="AA251" s="352"/>
      <c r="AB251" s="352"/>
      <c r="AC251" s="352"/>
      <c r="AD251" s="352"/>
      <c r="AE251" s="352"/>
      <c r="AF251" s="352"/>
      <c r="AG251" s="352"/>
      <c r="AH251" s="352"/>
      <c r="AI251" s="352"/>
      <c r="AJ251" s="352"/>
      <c r="AK251" s="352"/>
      <c r="AL251" s="352"/>
      <c r="AM251" s="352"/>
      <c r="AN251" s="352"/>
      <c r="AO251" s="352"/>
      <c r="AP251" s="352"/>
      <c r="AQ251" s="352"/>
      <c r="AR251" s="352"/>
      <c r="AS251" s="352"/>
      <c r="AT251" s="352"/>
      <c r="AU251" s="352"/>
      <c r="AV251" s="352"/>
      <c r="AW251" s="352"/>
      <c r="AX251" s="352"/>
      <c r="AY251" s="352"/>
      <c r="AZ251" s="352"/>
      <c r="BA251" s="352"/>
      <c r="BB251" s="352"/>
      <c r="BC251" s="352"/>
      <c r="BD251" s="352"/>
      <c r="BE251" s="352"/>
      <c r="BF251" s="352"/>
      <c r="BG251" s="352"/>
      <c r="BH251" s="352"/>
      <c r="BI251" s="352"/>
      <c r="BJ251" s="352"/>
      <c r="BK251" s="352"/>
    </row>
    <row r="252" customFormat="false" ht="9.75" hidden="false" customHeight="true" outlineLevel="0" collapsed="false">
      <c r="A252" s="352"/>
      <c r="B252" s="352"/>
      <c r="C252" s="352"/>
      <c r="D252" s="352"/>
      <c r="E252" s="352"/>
      <c r="F252" s="354"/>
      <c r="G252" s="352"/>
      <c r="H252" s="352"/>
      <c r="I252" s="352"/>
      <c r="J252" s="352"/>
      <c r="K252" s="352"/>
      <c r="L252" s="352"/>
      <c r="M252" s="352"/>
      <c r="N252" s="352"/>
      <c r="O252" s="352"/>
      <c r="P252" s="352"/>
      <c r="Q252" s="352"/>
      <c r="R252" s="352"/>
      <c r="S252" s="352"/>
      <c r="T252" s="352"/>
      <c r="U252" s="352"/>
      <c r="V252" s="352"/>
      <c r="W252" s="352"/>
      <c r="X252" s="352"/>
      <c r="Y252" s="352"/>
      <c r="Z252" s="352"/>
      <c r="AA252" s="352"/>
      <c r="AB252" s="352"/>
      <c r="AC252" s="352"/>
      <c r="AD252" s="352"/>
      <c r="AE252" s="352"/>
      <c r="AF252" s="352"/>
      <c r="AG252" s="352"/>
      <c r="AH252" s="352"/>
      <c r="AI252" s="352"/>
      <c r="AJ252" s="352"/>
      <c r="AK252" s="352"/>
      <c r="AL252" s="352"/>
      <c r="AM252" s="352"/>
      <c r="AN252" s="352"/>
      <c r="AO252" s="352"/>
      <c r="AP252" s="352"/>
      <c r="AQ252" s="352"/>
      <c r="AR252" s="352"/>
      <c r="AS252" s="352"/>
      <c r="AT252" s="352"/>
      <c r="AU252" s="352"/>
      <c r="AV252" s="352"/>
      <c r="AW252" s="352"/>
      <c r="AX252" s="352"/>
      <c r="AY252" s="352"/>
      <c r="AZ252" s="352"/>
      <c r="BA252" s="352"/>
      <c r="BB252" s="352"/>
      <c r="BC252" s="352"/>
      <c r="BD252" s="352"/>
      <c r="BE252" s="352"/>
      <c r="BF252" s="352"/>
      <c r="BG252" s="352"/>
      <c r="BH252" s="352"/>
      <c r="BI252" s="352"/>
      <c r="BJ252" s="352"/>
      <c r="BK252" s="352"/>
    </row>
    <row r="253" customFormat="false" ht="9.75" hidden="false" customHeight="true" outlineLevel="0" collapsed="false">
      <c r="A253" s="352"/>
      <c r="B253" s="352"/>
      <c r="C253" s="352"/>
      <c r="D253" s="352"/>
      <c r="E253" s="352"/>
      <c r="F253" s="354"/>
      <c r="G253" s="352"/>
      <c r="H253" s="352"/>
      <c r="I253" s="352"/>
      <c r="J253" s="352"/>
      <c r="K253" s="352"/>
      <c r="L253" s="352"/>
      <c r="M253" s="352"/>
      <c r="N253" s="352"/>
      <c r="O253" s="352"/>
      <c r="P253" s="352"/>
      <c r="Q253" s="352"/>
      <c r="R253" s="352"/>
      <c r="S253" s="352"/>
      <c r="T253" s="352"/>
      <c r="U253" s="352"/>
      <c r="V253" s="352"/>
      <c r="W253" s="352"/>
      <c r="X253" s="352"/>
      <c r="Y253" s="352"/>
      <c r="Z253" s="352"/>
      <c r="AA253" s="352"/>
      <c r="AB253" s="352"/>
      <c r="AC253" s="352"/>
      <c r="AD253" s="352"/>
      <c r="AE253" s="352"/>
      <c r="AF253" s="352"/>
      <c r="AG253" s="352"/>
      <c r="AH253" s="352"/>
      <c r="AI253" s="352"/>
      <c r="AJ253" s="352"/>
      <c r="AK253" s="352"/>
      <c r="AL253" s="352"/>
      <c r="AM253" s="352"/>
      <c r="AN253" s="352"/>
      <c r="AO253" s="352"/>
      <c r="AP253" s="352"/>
      <c r="AQ253" s="352"/>
      <c r="AR253" s="352"/>
      <c r="AS253" s="352"/>
      <c r="AT253" s="352"/>
      <c r="AU253" s="352"/>
      <c r="AV253" s="352"/>
      <c r="AW253" s="352"/>
      <c r="AX253" s="352"/>
      <c r="AY253" s="352"/>
      <c r="AZ253" s="352"/>
      <c r="BA253" s="352"/>
      <c r="BB253" s="352"/>
      <c r="BC253" s="352"/>
      <c r="BD253" s="352"/>
      <c r="BE253" s="352"/>
      <c r="BF253" s="352"/>
      <c r="BG253" s="352"/>
      <c r="BH253" s="352"/>
      <c r="BI253" s="352"/>
      <c r="BJ253" s="352"/>
      <c r="BK253" s="352"/>
    </row>
    <row r="254" customFormat="false" ht="9.75" hidden="false" customHeight="true" outlineLevel="0" collapsed="false">
      <c r="A254" s="352"/>
      <c r="B254" s="352"/>
      <c r="C254" s="352"/>
      <c r="D254" s="352"/>
      <c r="E254" s="352"/>
      <c r="F254" s="354"/>
      <c r="G254" s="352"/>
      <c r="H254" s="352"/>
      <c r="I254" s="352"/>
      <c r="J254" s="352"/>
      <c r="K254" s="352"/>
      <c r="L254" s="352"/>
      <c r="M254" s="352"/>
      <c r="N254" s="352"/>
      <c r="O254" s="352"/>
      <c r="P254" s="352"/>
      <c r="Q254" s="352"/>
      <c r="R254" s="352"/>
      <c r="S254" s="352"/>
      <c r="T254" s="352"/>
      <c r="U254" s="352"/>
      <c r="V254" s="352"/>
      <c r="W254" s="352"/>
      <c r="X254" s="352"/>
      <c r="Y254" s="352"/>
      <c r="Z254" s="352"/>
      <c r="AA254" s="352"/>
      <c r="AB254" s="352"/>
      <c r="AC254" s="352"/>
      <c r="AD254" s="352"/>
      <c r="AE254" s="352"/>
      <c r="AF254" s="352"/>
      <c r="AG254" s="352"/>
      <c r="AH254" s="352"/>
      <c r="AI254" s="352"/>
      <c r="AJ254" s="352"/>
      <c r="AK254" s="352"/>
      <c r="AL254" s="352"/>
      <c r="AM254" s="352"/>
      <c r="AN254" s="352"/>
      <c r="AO254" s="352"/>
      <c r="AP254" s="352"/>
      <c r="AQ254" s="352"/>
      <c r="AR254" s="352"/>
      <c r="AS254" s="352"/>
      <c r="AT254" s="352"/>
      <c r="AU254" s="352"/>
      <c r="AV254" s="352"/>
      <c r="AW254" s="352"/>
      <c r="AX254" s="352"/>
      <c r="AY254" s="352"/>
      <c r="AZ254" s="352"/>
      <c r="BA254" s="352"/>
      <c r="BB254" s="352"/>
      <c r="BC254" s="352"/>
      <c r="BD254" s="352"/>
      <c r="BE254" s="352"/>
      <c r="BF254" s="352"/>
      <c r="BG254" s="352"/>
      <c r="BH254" s="352"/>
      <c r="BI254" s="352"/>
      <c r="BJ254" s="352"/>
      <c r="BK254" s="352"/>
    </row>
    <row r="255" customFormat="false" ht="9.75" hidden="false" customHeight="true" outlineLevel="0" collapsed="false">
      <c r="A255" s="352"/>
      <c r="B255" s="352"/>
      <c r="C255" s="352"/>
      <c r="D255" s="352"/>
      <c r="E255" s="352"/>
      <c r="F255" s="354"/>
      <c r="G255" s="352"/>
      <c r="H255" s="352"/>
      <c r="I255" s="352"/>
      <c r="J255" s="352"/>
      <c r="K255" s="352"/>
      <c r="L255" s="352"/>
      <c r="M255" s="352"/>
      <c r="N255" s="352"/>
      <c r="O255" s="352"/>
      <c r="P255" s="352"/>
      <c r="Q255" s="352"/>
      <c r="R255" s="352"/>
      <c r="S255" s="352"/>
      <c r="T255" s="352"/>
      <c r="U255" s="352"/>
      <c r="V255" s="352"/>
      <c r="W255" s="352"/>
      <c r="X255" s="352"/>
      <c r="Y255" s="352"/>
      <c r="Z255" s="352"/>
      <c r="AA255" s="352"/>
      <c r="AB255" s="352"/>
      <c r="AC255" s="352"/>
      <c r="AD255" s="352"/>
      <c r="AE255" s="352"/>
      <c r="AF255" s="352"/>
      <c r="AG255" s="352"/>
      <c r="AH255" s="352"/>
      <c r="AI255" s="352"/>
      <c r="AJ255" s="352"/>
      <c r="AK255" s="352"/>
      <c r="AL255" s="352"/>
      <c r="AM255" s="352"/>
      <c r="AN255" s="352"/>
      <c r="AO255" s="352"/>
      <c r="AP255" s="352"/>
      <c r="AQ255" s="352"/>
      <c r="AR255" s="352"/>
      <c r="AS255" s="352"/>
      <c r="AT255" s="352"/>
      <c r="AU255" s="352"/>
      <c r="AV255" s="352"/>
      <c r="AW255" s="352"/>
      <c r="AX255" s="352"/>
      <c r="AY255" s="352"/>
      <c r="AZ255" s="352"/>
      <c r="BA255" s="352"/>
      <c r="BB255" s="352"/>
      <c r="BC255" s="352"/>
      <c r="BD255" s="352"/>
      <c r="BE255" s="352"/>
      <c r="BF255" s="352"/>
      <c r="BG255" s="352"/>
      <c r="BH255" s="352"/>
      <c r="BI255" s="352"/>
      <c r="BJ255" s="352"/>
      <c r="BK255" s="352"/>
    </row>
    <row r="256" customFormat="false" ht="9.75" hidden="false" customHeight="true" outlineLevel="0" collapsed="false">
      <c r="A256" s="352"/>
      <c r="B256" s="352"/>
      <c r="C256" s="352"/>
      <c r="D256" s="352"/>
      <c r="E256" s="352"/>
      <c r="F256" s="354"/>
      <c r="G256" s="352"/>
      <c r="H256" s="352"/>
      <c r="I256" s="352"/>
      <c r="J256" s="352"/>
      <c r="K256" s="352"/>
      <c r="L256" s="352"/>
      <c r="M256" s="352"/>
      <c r="N256" s="352"/>
      <c r="O256" s="352"/>
      <c r="P256" s="352"/>
      <c r="Q256" s="352"/>
      <c r="R256" s="352"/>
      <c r="S256" s="352"/>
      <c r="T256" s="352"/>
      <c r="U256" s="352"/>
      <c r="V256" s="352"/>
      <c r="W256" s="352"/>
      <c r="X256" s="352"/>
      <c r="Y256" s="352"/>
      <c r="Z256" s="352"/>
      <c r="AA256" s="352"/>
      <c r="AB256" s="352"/>
      <c r="AC256" s="352"/>
      <c r="AD256" s="352"/>
      <c r="AE256" s="352"/>
      <c r="AF256" s="352"/>
      <c r="AG256" s="352"/>
      <c r="AH256" s="352"/>
      <c r="AI256" s="352"/>
      <c r="AJ256" s="352"/>
      <c r="AK256" s="352"/>
      <c r="AL256" s="352"/>
      <c r="AM256" s="352"/>
      <c r="AN256" s="352"/>
      <c r="AO256" s="352"/>
      <c r="AP256" s="352"/>
      <c r="AQ256" s="352"/>
      <c r="AR256" s="352"/>
      <c r="AS256" s="352"/>
      <c r="AT256" s="352"/>
      <c r="AU256" s="352"/>
      <c r="AV256" s="352"/>
      <c r="AW256" s="352"/>
      <c r="AX256" s="352"/>
      <c r="AY256" s="352"/>
      <c r="AZ256" s="352"/>
      <c r="BA256" s="352"/>
      <c r="BB256" s="352"/>
      <c r="BC256" s="352"/>
      <c r="BD256" s="352"/>
      <c r="BE256" s="352"/>
      <c r="BF256" s="352"/>
      <c r="BG256" s="352"/>
      <c r="BH256" s="352"/>
      <c r="BI256" s="352"/>
      <c r="BJ256" s="352"/>
      <c r="BK256" s="352"/>
    </row>
    <row r="257" customFormat="false" ht="9.75" hidden="false" customHeight="true" outlineLevel="0" collapsed="false">
      <c r="A257" s="352"/>
      <c r="B257" s="352"/>
      <c r="C257" s="352"/>
      <c r="D257" s="352"/>
      <c r="E257" s="352"/>
      <c r="F257" s="354"/>
      <c r="G257" s="352"/>
      <c r="H257" s="352"/>
      <c r="I257" s="352"/>
      <c r="J257" s="352"/>
      <c r="K257" s="352"/>
      <c r="L257" s="352"/>
      <c r="M257" s="352"/>
      <c r="N257" s="352"/>
      <c r="O257" s="352"/>
      <c r="P257" s="352"/>
      <c r="Q257" s="352"/>
      <c r="R257" s="352"/>
      <c r="S257" s="352"/>
      <c r="T257" s="352"/>
      <c r="U257" s="352"/>
      <c r="V257" s="352"/>
      <c r="W257" s="352"/>
      <c r="X257" s="352"/>
      <c r="Y257" s="352"/>
      <c r="Z257" s="352"/>
      <c r="AA257" s="352"/>
      <c r="AB257" s="352"/>
      <c r="AC257" s="352"/>
      <c r="AD257" s="352"/>
      <c r="AE257" s="352"/>
      <c r="AF257" s="352"/>
      <c r="AG257" s="352"/>
      <c r="AH257" s="352"/>
      <c r="AI257" s="352"/>
      <c r="AJ257" s="352"/>
      <c r="AK257" s="352"/>
      <c r="AL257" s="352"/>
      <c r="AM257" s="352"/>
      <c r="AN257" s="352"/>
      <c r="AO257" s="352"/>
      <c r="AP257" s="352"/>
      <c r="AQ257" s="352"/>
      <c r="AR257" s="352"/>
      <c r="AS257" s="352"/>
      <c r="AT257" s="352"/>
      <c r="AU257" s="352"/>
      <c r="AV257" s="352"/>
      <c r="AW257" s="352"/>
      <c r="AX257" s="352"/>
      <c r="AY257" s="352"/>
      <c r="AZ257" s="352"/>
      <c r="BA257" s="352"/>
      <c r="BB257" s="352"/>
      <c r="BC257" s="352"/>
      <c r="BD257" s="352"/>
      <c r="BE257" s="352"/>
      <c r="BF257" s="352"/>
      <c r="BG257" s="352"/>
      <c r="BH257" s="352"/>
      <c r="BI257" s="352"/>
      <c r="BJ257" s="352"/>
      <c r="BK257" s="352"/>
    </row>
    <row r="258" customFormat="false" ht="9.75" hidden="false" customHeight="true" outlineLevel="0" collapsed="false">
      <c r="A258" s="352"/>
      <c r="B258" s="352"/>
      <c r="C258" s="352"/>
      <c r="D258" s="352"/>
      <c r="E258" s="352"/>
      <c r="F258" s="354"/>
      <c r="G258" s="352"/>
      <c r="H258" s="352"/>
      <c r="I258" s="352"/>
      <c r="J258" s="352"/>
      <c r="K258" s="352"/>
      <c r="L258" s="352"/>
      <c r="M258" s="352"/>
      <c r="N258" s="352"/>
      <c r="O258" s="352"/>
      <c r="P258" s="352"/>
      <c r="Q258" s="352"/>
      <c r="R258" s="352"/>
      <c r="S258" s="352"/>
      <c r="T258" s="352"/>
      <c r="U258" s="352"/>
      <c r="V258" s="352"/>
      <c r="W258" s="352"/>
      <c r="X258" s="352"/>
      <c r="Y258" s="352"/>
      <c r="Z258" s="352"/>
      <c r="AA258" s="352"/>
      <c r="AB258" s="352"/>
      <c r="AC258" s="352"/>
      <c r="AD258" s="352"/>
      <c r="AE258" s="352"/>
      <c r="AF258" s="352"/>
      <c r="AG258" s="352"/>
      <c r="AH258" s="352"/>
      <c r="AI258" s="352"/>
      <c r="AJ258" s="352"/>
      <c r="AK258" s="352"/>
      <c r="AL258" s="352"/>
      <c r="AM258" s="352"/>
      <c r="AN258" s="352"/>
      <c r="AO258" s="352"/>
      <c r="AP258" s="352"/>
      <c r="AQ258" s="352"/>
      <c r="AR258" s="352"/>
      <c r="AS258" s="352"/>
      <c r="AT258" s="352"/>
      <c r="AU258" s="352"/>
      <c r="AV258" s="352"/>
      <c r="AW258" s="352"/>
      <c r="AX258" s="352"/>
      <c r="AY258" s="352"/>
      <c r="AZ258" s="352"/>
      <c r="BA258" s="352"/>
      <c r="BB258" s="352"/>
      <c r="BC258" s="352"/>
      <c r="BD258" s="352"/>
      <c r="BE258" s="352"/>
      <c r="BF258" s="352"/>
      <c r="BG258" s="352"/>
      <c r="BH258" s="352"/>
      <c r="BI258" s="352"/>
      <c r="BJ258" s="352"/>
      <c r="BK258" s="352"/>
    </row>
    <row r="259" customFormat="false" ht="9.75" hidden="false" customHeight="true" outlineLevel="0" collapsed="false">
      <c r="A259" s="352"/>
      <c r="B259" s="352"/>
      <c r="C259" s="352"/>
      <c r="D259" s="352"/>
      <c r="E259" s="352"/>
      <c r="F259" s="354"/>
      <c r="G259" s="352"/>
      <c r="H259" s="352"/>
      <c r="I259" s="352"/>
      <c r="J259" s="352"/>
      <c r="K259" s="352"/>
      <c r="L259" s="352"/>
      <c r="M259" s="352"/>
      <c r="N259" s="352"/>
      <c r="O259" s="352"/>
      <c r="P259" s="352"/>
      <c r="Q259" s="352"/>
      <c r="R259" s="352"/>
      <c r="S259" s="352"/>
      <c r="T259" s="352"/>
      <c r="U259" s="352"/>
      <c r="V259" s="352"/>
      <c r="W259" s="352"/>
      <c r="X259" s="352"/>
      <c r="Y259" s="352"/>
      <c r="Z259" s="352"/>
      <c r="AA259" s="352"/>
      <c r="AB259" s="352"/>
      <c r="AC259" s="352"/>
      <c r="AD259" s="352"/>
      <c r="AE259" s="352"/>
      <c r="AF259" s="352"/>
      <c r="AG259" s="352"/>
      <c r="AH259" s="352"/>
      <c r="AI259" s="352"/>
      <c r="AJ259" s="352"/>
      <c r="AK259" s="352"/>
      <c r="AL259" s="352"/>
      <c r="AM259" s="352"/>
      <c r="AN259" s="352"/>
      <c r="AO259" s="352"/>
      <c r="AP259" s="352"/>
      <c r="AQ259" s="352"/>
      <c r="AR259" s="352"/>
      <c r="AS259" s="352"/>
      <c r="AT259" s="352"/>
      <c r="AU259" s="352"/>
      <c r="AV259" s="352"/>
      <c r="AW259" s="352"/>
      <c r="AX259" s="352"/>
      <c r="AY259" s="352"/>
      <c r="AZ259" s="352"/>
      <c r="BA259" s="352"/>
      <c r="BB259" s="352"/>
      <c r="BC259" s="352"/>
      <c r="BD259" s="352"/>
      <c r="BE259" s="352"/>
      <c r="BF259" s="352"/>
      <c r="BG259" s="352"/>
      <c r="BH259" s="352"/>
      <c r="BI259" s="352"/>
      <c r="BJ259" s="352"/>
      <c r="BK259" s="352"/>
    </row>
    <row r="260" customFormat="false" ht="9.75" hidden="false" customHeight="true" outlineLevel="0" collapsed="false">
      <c r="A260" s="352"/>
      <c r="B260" s="352"/>
      <c r="C260" s="352"/>
      <c r="D260" s="352"/>
      <c r="E260" s="352"/>
      <c r="F260" s="354"/>
      <c r="G260" s="352"/>
      <c r="H260" s="352"/>
      <c r="I260" s="352"/>
      <c r="J260" s="352"/>
      <c r="K260" s="352"/>
      <c r="L260" s="352"/>
      <c r="M260" s="352"/>
      <c r="N260" s="352"/>
      <c r="O260" s="352"/>
      <c r="P260" s="352"/>
      <c r="Q260" s="352"/>
      <c r="R260" s="352"/>
      <c r="S260" s="352"/>
      <c r="T260" s="352"/>
      <c r="U260" s="352"/>
      <c r="V260" s="352"/>
      <c r="W260" s="352"/>
      <c r="X260" s="352"/>
      <c r="Y260" s="352"/>
      <c r="Z260" s="352"/>
      <c r="AA260" s="352"/>
      <c r="AB260" s="352"/>
      <c r="AC260" s="352"/>
      <c r="AD260" s="352"/>
      <c r="AE260" s="352"/>
      <c r="AF260" s="352"/>
      <c r="AG260" s="352"/>
      <c r="AH260" s="352"/>
      <c r="AI260" s="352"/>
      <c r="AJ260" s="352"/>
      <c r="AK260" s="352"/>
      <c r="AL260" s="352"/>
      <c r="AM260" s="352"/>
      <c r="AN260" s="352"/>
      <c r="AO260" s="352"/>
      <c r="AP260" s="352"/>
      <c r="AQ260" s="352"/>
      <c r="AR260" s="352"/>
      <c r="AS260" s="352"/>
      <c r="AT260" s="352"/>
      <c r="AU260" s="352"/>
      <c r="AV260" s="352"/>
      <c r="AW260" s="352"/>
      <c r="AX260" s="352"/>
      <c r="AY260" s="352"/>
      <c r="AZ260" s="352"/>
      <c r="BA260" s="352"/>
      <c r="BB260" s="352"/>
      <c r="BC260" s="352"/>
      <c r="BD260" s="352"/>
      <c r="BE260" s="352"/>
      <c r="BF260" s="352"/>
      <c r="BG260" s="352"/>
      <c r="BH260" s="352"/>
      <c r="BI260" s="352"/>
      <c r="BJ260" s="352"/>
      <c r="BK260" s="352"/>
    </row>
    <row r="261" customFormat="false" ht="9.75" hidden="false" customHeight="true" outlineLevel="0" collapsed="false">
      <c r="A261" s="352"/>
      <c r="B261" s="352"/>
      <c r="C261" s="352"/>
      <c r="D261" s="352"/>
      <c r="E261" s="352"/>
      <c r="F261" s="354"/>
      <c r="G261" s="352"/>
      <c r="H261" s="352"/>
      <c r="I261" s="352"/>
      <c r="J261" s="352"/>
      <c r="K261" s="352"/>
      <c r="L261" s="352"/>
      <c r="M261" s="352"/>
      <c r="N261" s="352"/>
      <c r="O261" s="352"/>
      <c r="P261" s="352"/>
      <c r="Q261" s="352"/>
      <c r="R261" s="352"/>
      <c r="S261" s="352"/>
      <c r="T261" s="352"/>
      <c r="U261" s="352"/>
      <c r="V261" s="352"/>
      <c r="W261" s="352"/>
      <c r="X261" s="352"/>
      <c r="Y261" s="352"/>
      <c r="Z261" s="352"/>
      <c r="AA261" s="352"/>
      <c r="AB261" s="352"/>
      <c r="AC261" s="352"/>
      <c r="AD261" s="352"/>
      <c r="AE261" s="352"/>
      <c r="AF261" s="352"/>
      <c r="AG261" s="352"/>
      <c r="AH261" s="352"/>
      <c r="AI261" s="352"/>
      <c r="AJ261" s="352"/>
      <c r="AK261" s="352"/>
      <c r="AL261" s="352"/>
      <c r="AM261" s="352"/>
      <c r="AN261" s="352"/>
      <c r="AO261" s="352"/>
      <c r="AP261" s="352"/>
      <c r="AQ261" s="352"/>
      <c r="AR261" s="352"/>
      <c r="AS261" s="352"/>
      <c r="AT261" s="352"/>
      <c r="AU261" s="352"/>
      <c r="AV261" s="352"/>
      <c r="AW261" s="352"/>
      <c r="AX261" s="352"/>
      <c r="AY261" s="352"/>
      <c r="AZ261" s="352"/>
      <c r="BA261" s="352"/>
      <c r="BB261" s="352"/>
      <c r="BC261" s="352"/>
      <c r="BD261" s="352"/>
      <c r="BE261" s="352"/>
      <c r="BF261" s="352"/>
      <c r="BG261" s="352"/>
      <c r="BH261" s="352"/>
      <c r="BI261" s="352"/>
      <c r="BJ261" s="352"/>
      <c r="BK261" s="352"/>
    </row>
    <row r="262" customFormat="false" ht="9.75" hidden="false" customHeight="true" outlineLevel="0" collapsed="false">
      <c r="A262" s="352"/>
      <c r="B262" s="352"/>
      <c r="C262" s="352"/>
      <c r="D262" s="352"/>
      <c r="E262" s="352"/>
      <c r="F262" s="354"/>
      <c r="G262" s="352"/>
      <c r="H262" s="352"/>
      <c r="I262" s="352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  <c r="T262" s="352"/>
      <c r="U262" s="352"/>
      <c r="V262" s="352"/>
      <c r="W262" s="352"/>
      <c r="X262" s="352"/>
      <c r="Y262" s="352"/>
      <c r="Z262" s="352"/>
      <c r="AA262" s="352"/>
      <c r="AB262" s="352"/>
      <c r="AC262" s="352"/>
      <c r="AD262" s="352"/>
      <c r="AE262" s="352"/>
      <c r="AF262" s="352"/>
      <c r="AG262" s="352"/>
      <c r="AH262" s="352"/>
      <c r="AI262" s="352"/>
      <c r="AJ262" s="352"/>
      <c r="AK262" s="352"/>
      <c r="AL262" s="352"/>
      <c r="AM262" s="352"/>
      <c r="AN262" s="352"/>
      <c r="AO262" s="352"/>
      <c r="AP262" s="352"/>
      <c r="AQ262" s="352"/>
      <c r="AR262" s="352"/>
      <c r="AS262" s="352"/>
      <c r="AT262" s="352"/>
      <c r="AU262" s="352"/>
      <c r="AV262" s="352"/>
      <c r="AW262" s="352"/>
      <c r="AX262" s="352"/>
      <c r="AY262" s="352"/>
      <c r="AZ262" s="352"/>
      <c r="BA262" s="352"/>
      <c r="BB262" s="352"/>
      <c r="BC262" s="352"/>
      <c r="BD262" s="352"/>
      <c r="BE262" s="352"/>
      <c r="BF262" s="352"/>
      <c r="BG262" s="352"/>
      <c r="BH262" s="352"/>
      <c r="BI262" s="352"/>
      <c r="BJ262" s="352"/>
      <c r="BK262" s="352"/>
    </row>
    <row r="263" customFormat="false" ht="9.75" hidden="false" customHeight="true" outlineLevel="0" collapsed="false">
      <c r="A263" s="352"/>
      <c r="B263" s="352"/>
      <c r="C263" s="352"/>
      <c r="D263" s="352"/>
      <c r="E263" s="352"/>
      <c r="F263" s="354"/>
      <c r="G263" s="352"/>
      <c r="H263" s="352"/>
      <c r="I263" s="352"/>
      <c r="J263" s="352"/>
      <c r="K263" s="352"/>
      <c r="L263" s="352"/>
      <c r="M263" s="352"/>
      <c r="N263" s="352"/>
      <c r="O263" s="352"/>
      <c r="P263" s="352"/>
      <c r="Q263" s="352"/>
      <c r="R263" s="352"/>
      <c r="S263" s="352"/>
      <c r="T263" s="352"/>
      <c r="U263" s="352"/>
      <c r="V263" s="352"/>
      <c r="W263" s="352"/>
      <c r="X263" s="352"/>
      <c r="Y263" s="352"/>
      <c r="Z263" s="352"/>
      <c r="AA263" s="352"/>
      <c r="AB263" s="352"/>
      <c r="AC263" s="352"/>
      <c r="AD263" s="352"/>
      <c r="AE263" s="352"/>
      <c r="AF263" s="352"/>
      <c r="AG263" s="352"/>
      <c r="AH263" s="352"/>
      <c r="AI263" s="352"/>
      <c r="AJ263" s="352"/>
      <c r="AK263" s="352"/>
      <c r="AL263" s="352"/>
      <c r="AM263" s="352"/>
      <c r="AN263" s="352"/>
      <c r="AO263" s="352"/>
      <c r="AP263" s="352"/>
      <c r="AQ263" s="352"/>
      <c r="AR263" s="352"/>
      <c r="AS263" s="352"/>
      <c r="AT263" s="352"/>
      <c r="AU263" s="352"/>
      <c r="AV263" s="352"/>
      <c r="AW263" s="352"/>
      <c r="AX263" s="352"/>
      <c r="AY263" s="352"/>
      <c r="AZ263" s="352"/>
      <c r="BA263" s="352"/>
      <c r="BB263" s="352"/>
      <c r="BC263" s="352"/>
      <c r="BD263" s="352"/>
      <c r="BE263" s="352"/>
      <c r="BF263" s="352"/>
      <c r="BG263" s="352"/>
      <c r="BH263" s="352"/>
      <c r="BI263" s="352"/>
      <c r="BJ263" s="352"/>
      <c r="BK263" s="352"/>
    </row>
    <row r="264" customFormat="false" ht="9.75" hidden="false" customHeight="true" outlineLevel="0" collapsed="false">
      <c r="A264" s="352"/>
      <c r="B264" s="352"/>
      <c r="C264" s="352"/>
      <c r="D264" s="352"/>
      <c r="E264" s="352"/>
      <c r="F264" s="354"/>
      <c r="G264" s="352"/>
      <c r="H264" s="352"/>
      <c r="I264" s="352"/>
      <c r="J264" s="352"/>
      <c r="K264" s="352"/>
      <c r="L264" s="352"/>
      <c r="M264" s="352"/>
      <c r="N264" s="352"/>
      <c r="O264" s="352"/>
      <c r="P264" s="352"/>
      <c r="Q264" s="352"/>
      <c r="R264" s="352"/>
      <c r="S264" s="352"/>
      <c r="T264" s="352"/>
      <c r="U264" s="352"/>
      <c r="V264" s="352"/>
      <c r="W264" s="352"/>
      <c r="X264" s="352"/>
      <c r="Y264" s="352"/>
      <c r="Z264" s="352"/>
      <c r="AA264" s="352"/>
      <c r="AB264" s="352"/>
      <c r="AC264" s="352"/>
      <c r="AD264" s="352"/>
      <c r="AE264" s="352"/>
      <c r="AF264" s="352"/>
      <c r="AG264" s="352"/>
      <c r="AH264" s="352"/>
      <c r="AI264" s="352"/>
      <c r="AJ264" s="352"/>
      <c r="AK264" s="352"/>
      <c r="AL264" s="352"/>
      <c r="AM264" s="352"/>
      <c r="AN264" s="352"/>
      <c r="AO264" s="352"/>
      <c r="AP264" s="352"/>
      <c r="AQ264" s="352"/>
      <c r="AR264" s="352"/>
      <c r="AS264" s="352"/>
      <c r="AT264" s="352"/>
      <c r="AU264" s="352"/>
      <c r="AV264" s="352"/>
      <c r="AW264" s="352"/>
      <c r="AX264" s="352"/>
      <c r="AY264" s="352"/>
      <c r="AZ264" s="352"/>
      <c r="BA264" s="352"/>
      <c r="BB264" s="352"/>
      <c r="BC264" s="352"/>
      <c r="BD264" s="352"/>
      <c r="BE264" s="352"/>
      <c r="BF264" s="352"/>
      <c r="BG264" s="352"/>
      <c r="BH264" s="352"/>
      <c r="BI264" s="352"/>
      <c r="BJ264" s="352"/>
      <c r="BK264" s="352"/>
    </row>
    <row r="265" customFormat="false" ht="9.75" hidden="false" customHeight="true" outlineLevel="0" collapsed="false">
      <c r="A265" s="352"/>
      <c r="B265" s="352"/>
      <c r="C265" s="352"/>
      <c r="D265" s="352"/>
      <c r="E265" s="352"/>
      <c r="F265" s="354"/>
      <c r="G265" s="352"/>
      <c r="H265" s="352"/>
      <c r="I265" s="352"/>
      <c r="J265" s="352"/>
      <c r="K265" s="352"/>
      <c r="L265" s="352"/>
      <c r="M265" s="352"/>
      <c r="N265" s="352"/>
      <c r="O265" s="352"/>
      <c r="P265" s="352"/>
      <c r="Q265" s="352"/>
      <c r="R265" s="352"/>
      <c r="S265" s="352"/>
      <c r="T265" s="352"/>
      <c r="U265" s="352"/>
      <c r="V265" s="352"/>
      <c r="W265" s="352"/>
      <c r="X265" s="352"/>
      <c r="Y265" s="352"/>
      <c r="Z265" s="352"/>
      <c r="AA265" s="352"/>
      <c r="AB265" s="352"/>
      <c r="AC265" s="352"/>
      <c r="AD265" s="352"/>
      <c r="AE265" s="352"/>
      <c r="AF265" s="352"/>
      <c r="AG265" s="352"/>
      <c r="AH265" s="352"/>
      <c r="AI265" s="352"/>
      <c r="AJ265" s="352"/>
      <c r="AK265" s="352"/>
      <c r="AL265" s="352"/>
      <c r="AM265" s="352"/>
      <c r="AN265" s="352"/>
      <c r="AO265" s="352"/>
      <c r="AP265" s="352"/>
      <c r="AQ265" s="352"/>
      <c r="AR265" s="352"/>
      <c r="AS265" s="352"/>
      <c r="AT265" s="352"/>
      <c r="AU265" s="352"/>
      <c r="AV265" s="352"/>
      <c r="AW265" s="352"/>
      <c r="AX265" s="352"/>
      <c r="AY265" s="352"/>
      <c r="AZ265" s="352"/>
      <c r="BA265" s="352"/>
      <c r="BB265" s="352"/>
      <c r="BC265" s="352"/>
      <c r="BD265" s="352"/>
      <c r="BE265" s="352"/>
      <c r="BF265" s="352"/>
      <c r="BG265" s="352"/>
      <c r="BH265" s="352"/>
      <c r="BI265" s="352"/>
      <c r="BJ265" s="352"/>
      <c r="BK265" s="352"/>
    </row>
    <row r="266" customFormat="false" ht="9.75" hidden="false" customHeight="true" outlineLevel="0" collapsed="false">
      <c r="A266" s="352"/>
      <c r="B266" s="352"/>
      <c r="C266" s="352"/>
      <c r="D266" s="352"/>
      <c r="E266" s="352"/>
      <c r="F266" s="354"/>
      <c r="G266" s="352"/>
      <c r="H266" s="352"/>
      <c r="I266" s="352"/>
      <c r="J266" s="352"/>
      <c r="K266" s="352"/>
      <c r="L266" s="352"/>
      <c r="M266" s="352"/>
      <c r="N266" s="352"/>
      <c r="O266" s="352"/>
      <c r="P266" s="352"/>
      <c r="Q266" s="352"/>
      <c r="R266" s="352"/>
      <c r="S266" s="352"/>
      <c r="T266" s="352"/>
      <c r="U266" s="352"/>
      <c r="V266" s="352"/>
      <c r="W266" s="352"/>
      <c r="X266" s="352"/>
      <c r="Y266" s="352"/>
      <c r="Z266" s="352"/>
      <c r="AA266" s="352"/>
      <c r="AB266" s="352"/>
      <c r="AC266" s="352"/>
      <c r="AD266" s="352"/>
      <c r="AE266" s="352"/>
      <c r="AF266" s="352"/>
      <c r="AG266" s="352"/>
      <c r="AH266" s="352"/>
      <c r="AI266" s="352"/>
      <c r="AJ266" s="352"/>
      <c r="AK266" s="352"/>
      <c r="AL266" s="352"/>
      <c r="AM266" s="352"/>
      <c r="AN266" s="352"/>
      <c r="AO266" s="352"/>
      <c r="AP266" s="352"/>
      <c r="AQ266" s="352"/>
      <c r="AR266" s="352"/>
      <c r="AS266" s="352"/>
      <c r="AT266" s="352"/>
      <c r="AU266" s="352"/>
      <c r="AV266" s="352"/>
      <c r="AW266" s="352"/>
      <c r="AX266" s="352"/>
      <c r="AY266" s="352"/>
      <c r="AZ266" s="352"/>
      <c r="BA266" s="352"/>
      <c r="BB266" s="352"/>
      <c r="BC266" s="352"/>
      <c r="BD266" s="352"/>
      <c r="BE266" s="352"/>
      <c r="BF266" s="352"/>
      <c r="BG266" s="352"/>
      <c r="BH266" s="352"/>
      <c r="BI266" s="352"/>
      <c r="BJ266" s="352"/>
      <c r="BK266" s="352"/>
    </row>
    <row r="267" customFormat="false" ht="9.75" hidden="false" customHeight="true" outlineLevel="0" collapsed="false">
      <c r="A267" s="352"/>
      <c r="B267" s="352"/>
      <c r="C267" s="352"/>
      <c r="D267" s="352"/>
      <c r="E267" s="352"/>
      <c r="F267" s="354"/>
      <c r="G267" s="352"/>
      <c r="H267" s="352"/>
      <c r="I267" s="352"/>
      <c r="J267" s="352"/>
      <c r="K267" s="352"/>
      <c r="L267" s="352"/>
      <c r="M267" s="352"/>
      <c r="N267" s="352"/>
      <c r="O267" s="352"/>
      <c r="P267" s="352"/>
      <c r="Q267" s="352"/>
      <c r="R267" s="352"/>
      <c r="S267" s="352"/>
      <c r="T267" s="352"/>
      <c r="U267" s="352"/>
      <c r="V267" s="352"/>
      <c r="W267" s="352"/>
      <c r="X267" s="352"/>
      <c r="Y267" s="352"/>
      <c r="Z267" s="352"/>
      <c r="AA267" s="352"/>
      <c r="AB267" s="352"/>
      <c r="AC267" s="352"/>
      <c r="AD267" s="352"/>
      <c r="AE267" s="352"/>
      <c r="AF267" s="352"/>
      <c r="AG267" s="352"/>
      <c r="AH267" s="352"/>
      <c r="AI267" s="352"/>
      <c r="AJ267" s="352"/>
      <c r="AK267" s="352"/>
      <c r="AL267" s="352"/>
      <c r="AM267" s="352"/>
      <c r="AN267" s="352"/>
      <c r="AO267" s="352"/>
      <c r="AP267" s="352"/>
      <c r="AQ267" s="352"/>
      <c r="AR267" s="352"/>
      <c r="AS267" s="352"/>
      <c r="AT267" s="352"/>
      <c r="AU267" s="352"/>
      <c r="AV267" s="352"/>
      <c r="AW267" s="352"/>
      <c r="AX267" s="352"/>
      <c r="AY267" s="352"/>
      <c r="AZ267" s="352"/>
      <c r="BA267" s="352"/>
      <c r="BB267" s="352"/>
      <c r="BC267" s="352"/>
      <c r="BD267" s="352"/>
      <c r="BE267" s="352"/>
      <c r="BF267" s="352"/>
      <c r="BG267" s="352"/>
      <c r="BH267" s="352"/>
      <c r="BI267" s="352"/>
      <c r="BJ267" s="352"/>
      <c r="BK267" s="352"/>
    </row>
    <row r="268" customFormat="false" ht="9.75" hidden="false" customHeight="true" outlineLevel="0" collapsed="false">
      <c r="A268" s="352"/>
      <c r="B268" s="352"/>
      <c r="C268" s="352"/>
      <c r="D268" s="352"/>
      <c r="E268" s="352"/>
      <c r="F268" s="354"/>
      <c r="G268" s="352"/>
      <c r="H268" s="352"/>
      <c r="I268" s="352"/>
      <c r="J268" s="352"/>
      <c r="K268" s="352"/>
      <c r="L268" s="352"/>
      <c r="M268" s="352"/>
      <c r="N268" s="352"/>
      <c r="O268" s="352"/>
      <c r="P268" s="352"/>
      <c r="Q268" s="352"/>
      <c r="R268" s="352"/>
      <c r="S268" s="352"/>
      <c r="T268" s="352"/>
      <c r="U268" s="352"/>
      <c r="V268" s="352"/>
      <c r="W268" s="352"/>
      <c r="X268" s="352"/>
      <c r="Y268" s="352"/>
      <c r="Z268" s="352"/>
      <c r="AA268" s="352"/>
      <c r="AB268" s="352"/>
      <c r="AC268" s="352"/>
      <c r="AD268" s="352"/>
      <c r="AE268" s="352"/>
      <c r="AF268" s="352"/>
      <c r="AG268" s="352"/>
      <c r="AH268" s="352"/>
      <c r="AI268" s="352"/>
      <c r="AJ268" s="352"/>
      <c r="AK268" s="352"/>
      <c r="AL268" s="352"/>
      <c r="AM268" s="352"/>
      <c r="AN268" s="352"/>
      <c r="AO268" s="352"/>
      <c r="AP268" s="352"/>
      <c r="AQ268" s="352"/>
      <c r="AR268" s="352"/>
      <c r="AS268" s="352"/>
      <c r="AT268" s="352"/>
      <c r="AU268" s="352"/>
      <c r="AV268" s="352"/>
      <c r="AW268" s="352"/>
      <c r="AX268" s="352"/>
      <c r="AY268" s="352"/>
      <c r="AZ268" s="352"/>
      <c r="BA268" s="352"/>
      <c r="BB268" s="352"/>
      <c r="BC268" s="352"/>
      <c r="BD268" s="352"/>
      <c r="BE268" s="352"/>
      <c r="BF268" s="352"/>
      <c r="BG268" s="352"/>
      <c r="BH268" s="352"/>
      <c r="BI268" s="352"/>
      <c r="BJ268" s="352"/>
      <c r="BK268" s="352"/>
    </row>
    <row r="269" customFormat="false" ht="9.75" hidden="false" customHeight="true" outlineLevel="0" collapsed="false">
      <c r="A269" s="352"/>
      <c r="B269" s="352"/>
      <c r="C269" s="352"/>
      <c r="D269" s="352"/>
      <c r="E269" s="352"/>
      <c r="F269" s="354"/>
      <c r="G269" s="352"/>
      <c r="H269" s="352"/>
      <c r="I269" s="352"/>
      <c r="J269" s="352"/>
      <c r="K269" s="352"/>
      <c r="L269" s="352"/>
      <c r="M269" s="352"/>
      <c r="N269" s="352"/>
      <c r="O269" s="352"/>
      <c r="P269" s="352"/>
      <c r="Q269" s="352"/>
      <c r="R269" s="352"/>
      <c r="S269" s="352"/>
      <c r="T269" s="352"/>
      <c r="U269" s="352"/>
      <c r="V269" s="352"/>
      <c r="W269" s="352"/>
      <c r="X269" s="352"/>
      <c r="Y269" s="352"/>
      <c r="Z269" s="352"/>
      <c r="AA269" s="352"/>
      <c r="AB269" s="352"/>
      <c r="AC269" s="352"/>
      <c r="AD269" s="352"/>
      <c r="AE269" s="352"/>
      <c r="AF269" s="352"/>
      <c r="AG269" s="352"/>
      <c r="AH269" s="352"/>
      <c r="AI269" s="352"/>
      <c r="AJ269" s="352"/>
      <c r="AK269" s="352"/>
      <c r="AL269" s="352"/>
      <c r="AM269" s="352"/>
      <c r="AN269" s="352"/>
      <c r="AO269" s="352"/>
      <c r="AP269" s="352"/>
      <c r="AQ269" s="352"/>
      <c r="AR269" s="352"/>
      <c r="AS269" s="352"/>
      <c r="AT269" s="352"/>
      <c r="AU269" s="352"/>
      <c r="AV269" s="352"/>
      <c r="AW269" s="352"/>
      <c r="AX269" s="352"/>
      <c r="AY269" s="352"/>
      <c r="AZ269" s="352"/>
      <c r="BA269" s="352"/>
      <c r="BB269" s="352"/>
      <c r="BC269" s="352"/>
      <c r="BD269" s="352"/>
      <c r="BE269" s="352"/>
      <c r="BF269" s="352"/>
      <c r="BG269" s="352"/>
      <c r="BH269" s="352"/>
      <c r="BI269" s="352"/>
      <c r="BJ269" s="352"/>
      <c r="BK269" s="352"/>
    </row>
    <row r="270" customFormat="false" ht="9.75" hidden="false" customHeight="true" outlineLevel="0" collapsed="false">
      <c r="A270" s="352"/>
      <c r="B270" s="352"/>
      <c r="C270" s="352"/>
      <c r="D270" s="352"/>
      <c r="E270" s="352"/>
      <c r="F270" s="354"/>
      <c r="G270" s="352"/>
      <c r="H270" s="352"/>
      <c r="I270" s="352"/>
      <c r="J270" s="352"/>
      <c r="K270" s="352"/>
      <c r="L270" s="352"/>
      <c r="M270" s="352"/>
      <c r="N270" s="352"/>
      <c r="O270" s="352"/>
      <c r="P270" s="352"/>
      <c r="Q270" s="352"/>
      <c r="R270" s="352"/>
      <c r="S270" s="352"/>
      <c r="T270" s="352"/>
      <c r="U270" s="352"/>
      <c r="V270" s="352"/>
      <c r="W270" s="352"/>
      <c r="X270" s="352"/>
      <c r="Y270" s="352"/>
      <c r="Z270" s="352"/>
      <c r="AA270" s="352"/>
      <c r="AB270" s="352"/>
      <c r="AC270" s="352"/>
      <c r="AD270" s="352"/>
      <c r="AE270" s="352"/>
      <c r="AF270" s="352"/>
      <c r="AG270" s="352"/>
      <c r="AH270" s="352"/>
      <c r="AI270" s="352"/>
      <c r="AJ270" s="352"/>
      <c r="AK270" s="352"/>
      <c r="AL270" s="352"/>
      <c r="AM270" s="352"/>
      <c r="AN270" s="352"/>
      <c r="AO270" s="352"/>
      <c r="AP270" s="352"/>
      <c r="AQ270" s="352"/>
      <c r="AR270" s="352"/>
      <c r="AS270" s="352"/>
      <c r="AT270" s="352"/>
      <c r="AU270" s="352"/>
      <c r="AV270" s="352"/>
      <c r="AW270" s="352"/>
      <c r="AX270" s="352"/>
      <c r="AY270" s="352"/>
      <c r="AZ270" s="352"/>
      <c r="BA270" s="352"/>
      <c r="BB270" s="352"/>
      <c r="BC270" s="352"/>
      <c r="BD270" s="352"/>
      <c r="BE270" s="352"/>
      <c r="BF270" s="352"/>
      <c r="BG270" s="352"/>
      <c r="BH270" s="352"/>
      <c r="BI270" s="352"/>
      <c r="BJ270" s="352"/>
      <c r="BK270" s="352"/>
    </row>
    <row r="271" customFormat="false" ht="9.75" hidden="false" customHeight="true" outlineLevel="0" collapsed="false">
      <c r="A271" s="352"/>
      <c r="B271" s="352"/>
      <c r="C271" s="352"/>
      <c r="D271" s="352"/>
      <c r="E271" s="352"/>
      <c r="F271" s="354"/>
      <c r="G271" s="352"/>
      <c r="H271" s="352"/>
      <c r="I271" s="352"/>
      <c r="J271" s="352"/>
      <c r="K271" s="352"/>
      <c r="L271" s="352"/>
      <c r="M271" s="352"/>
      <c r="N271" s="352"/>
      <c r="O271" s="352"/>
      <c r="P271" s="352"/>
      <c r="Q271" s="352"/>
      <c r="R271" s="352"/>
      <c r="S271" s="352"/>
      <c r="T271" s="352"/>
      <c r="U271" s="352"/>
      <c r="V271" s="352"/>
      <c r="W271" s="352"/>
      <c r="X271" s="352"/>
      <c r="Y271" s="352"/>
      <c r="Z271" s="352"/>
      <c r="AA271" s="352"/>
      <c r="AB271" s="352"/>
      <c r="AC271" s="352"/>
      <c r="AD271" s="352"/>
      <c r="AE271" s="352"/>
      <c r="AF271" s="352"/>
      <c r="AG271" s="352"/>
      <c r="AH271" s="352"/>
      <c r="AI271" s="352"/>
      <c r="AJ271" s="352"/>
      <c r="AK271" s="352"/>
      <c r="AL271" s="352"/>
      <c r="AM271" s="352"/>
      <c r="AN271" s="352"/>
      <c r="AO271" s="352"/>
      <c r="AP271" s="352"/>
      <c r="AQ271" s="352"/>
      <c r="AR271" s="352"/>
      <c r="AS271" s="352"/>
      <c r="AT271" s="352"/>
      <c r="AU271" s="352"/>
      <c r="AV271" s="352"/>
      <c r="AW271" s="352"/>
      <c r="AX271" s="352"/>
      <c r="AY271" s="352"/>
      <c r="AZ271" s="352"/>
      <c r="BA271" s="352"/>
      <c r="BB271" s="352"/>
      <c r="BC271" s="352"/>
      <c r="BD271" s="352"/>
      <c r="BE271" s="352"/>
      <c r="BF271" s="352"/>
      <c r="BG271" s="352"/>
      <c r="BH271" s="352"/>
      <c r="BI271" s="352"/>
      <c r="BJ271" s="352"/>
      <c r="BK271" s="352"/>
    </row>
    <row r="272" customFormat="false" ht="9.75" hidden="false" customHeight="true" outlineLevel="0" collapsed="false">
      <c r="A272" s="352"/>
      <c r="B272" s="352"/>
      <c r="C272" s="352"/>
      <c r="D272" s="352"/>
      <c r="E272" s="352"/>
      <c r="F272" s="354"/>
      <c r="G272" s="352"/>
      <c r="H272" s="352"/>
      <c r="I272" s="352"/>
      <c r="J272" s="352"/>
      <c r="K272" s="352"/>
      <c r="L272" s="352"/>
      <c r="M272" s="352"/>
      <c r="N272" s="352"/>
      <c r="O272" s="352"/>
      <c r="P272" s="352"/>
      <c r="Q272" s="352"/>
      <c r="R272" s="352"/>
      <c r="S272" s="352"/>
      <c r="T272" s="352"/>
      <c r="U272" s="352"/>
      <c r="V272" s="352"/>
      <c r="W272" s="352"/>
      <c r="X272" s="352"/>
      <c r="Y272" s="352"/>
      <c r="Z272" s="352"/>
      <c r="AA272" s="352"/>
      <c r="AB272" s="352"/>
      <c r="AC272" s="352"/>
      <c r="AD272" s="352"/>
      <c r="AE272" s="352"/>
      <c r="AF272" s="352"/>
      <c r="AG272" s="352"/>
      <c r="AH272" s="352"/>
      <c r="AI272" s="352"/>
      <c r="AJ272" s="352"/>
      <c r="AK272" s="352"/>
      <c r="AL272" s="352"/>
      <c r="AM272" s="352"/>
      <c r="AN272" s="352"/>
      <c r="AO272" s="352"/>
      <c r="AP272" s="352"/>
      <c r="AQ272" s="352"/>
      <c r="AR272" s="352"/>
      <c r="AS272" s="352"/>
      <c r="AT272" s="352"/>
      <c r="AU272" s="352"/>
      <c r="AV272" s="352"/>
      <c r="AW272" s="352"/>
      <c r="AX272" s="352"/>
      <c r="AY272" s="352"/>
      <c r="AZ272" s="352"/>
      <c r="BA272" s="352"/>
      <c r="BB272" s="352"/>
      <c r="BC272" s="352"/>
      <c r="BD272" s="352"/>
      <c r="BE272" s="352"/>
      <c r="BF272" s="352"/>
      <c r="BG272" s="352"/>
      <c r="BH272" s="352"/>
      <c r="BI272" s="352"/>
      <c r="BJ272" s="352"/>
      <c r="BK272" s="352"/>
    </row>
    <row r="273" customFormat="false" ht="9.75" hidden="false" customHeight="true" outlineLevel="0" collapsed="false">
      <c r="A273" s="352"/>
      <c r="B273" s="352"/>
      <c r="C273" s="352"/>
      <c r="D273" s="352"/>
      <c r="E273" s="352"/>
      <c r="F273" s="354"/>
      <c r="G273" s="352"/>
      <c r="H273" s="352"/>
      <c r="I273" s="352"/>
      <c r="J273" s="352"/>
      <c r="K273" s="352"/>
      <c r="L273" s="352"/>
      <c r="M273" s="352"/>
      <c r="N273" s="352"/>
      <c r="O273" s="352"/>
      <c r="P273" s="352"/>
      <c r="Q273" s="352"/>
      <c r="R273" s="352"/>
      <c r="S273" s="352"/>
      <c r="T273" s="352"/>
      <c r="U273" s="352"/>
      <c r="V273" s="352"/>
      <c r="W273" s="352"/>
      <c r="X273" s="352"/>
      <c r="Y273" s="352"/>
      <c r="Z273" s="352"/>
      <c r="AA273" s="352"/>
      <c r="AB273" s="352"/>
      <c r="AC273" s="352"/>
      <c r="AD273" s="352"/>
      <c r="AE273" s="352"/>
      <c r="AF273" s="352"/>
      <c r="AG273" s="352"/>
      <c r="AH273" s="352"/>
      <c r="AI273" s="352"/>
      <c r="AJ273" s="352"/>
      <c r="AK273" s="352"/>
      <c r="AL273" s="352"/>
      <c r="AM273" s="352"/>
      <c r="AN273" s="352"/>
      <c r="AO273" s="352"/>
      <c r="AP273" s="352"/>
      <c r="AQ273" s="352"/>
      <c r="AR273" s="352"/>
      <c r="AS273" s="352"/>
      <c r="AT273" s="352"/>
      <c r="AU273" s="352"/>
      <c r="AV273" s="352"/>
      <c r="AW273" s="352"/>
      <c r="AX273" s="352"/>
      <c r="AY273" s="352"/>
      <c r="AZ273" s="352"/>
      <c r="BA273" s="352"/>
      <c r="BB273" s="352"/>
      <c r="BC273" s="352"/>
      <c r="BD273" s="352"/>
      <c r="BE273" s="352"/>
      <c r="BF273" s="352"/>
      <c r="BG273" s="352"/>
      <c r="BH273" s="352"/>
      <c r="BI273" s="352"/>
      <c r="BJ273" s="352"/>
      <c r="BK273" s="352"/>
    </row>
    <row r="274" customFormat="false" ht="9.75" hidden="false" customHeight="true" outlineLevel="0" collapsed="false">
      <c r="A274" s="352"/>
      <c r="B274" s="352"/>
      <c r="C274" s="352"/>
      <c r="D274" s="352"/>
      <c r="E274" s="352"/>
      <c r="F274" s="354"/>
      <c r="G274" s="352"/>
      <c r="H274" s="352"/>
      <c r="I274" s="352"/>
      <c r="J274" s="352"/>
      <c r="K274" s="352"/>
      <c r="L274" s="352"/>
      <c r="M274" s="352"/>
      <c r="N274" s="352"/>
      <c r="O274" s="352"/>
      <c r="P274" s="352"/>
      <c r="Q274" s="352"/>
      <c r="R274" s="352"/>
      <c r="S274" s="352"/>
      <c r="T274" s="352"/>
      <c r="U274" s="352"/>
      <c r="V274" s="352"/>
      <c r="W274" s="352"/>
      <c r="X274" s="352"/>
      <c r="Y274" s="352"/>
      <c r="Z274" s="352"/>
      <c r="AA274" s="352"/>
      <c r="AB274" s="352"/>
      <c r="AC274" s="352"/>
      <c r="AD274" s="352"/>
      <c r="AE274" s="352"/>
      <c r="AF274" s="352"/>
      <c r="AG274" s="352"/>
      <c r="AH274" s="352"/>
      <c r="AI274" s="352"/>
      <c r="AJ274" s="352"/>
      <c r="AK274" s="352"/>
      <c r="AL274" s="352"/>
      <c r="AM274" s="352"/>
      <c r="AN274" s="352"/>
      <c r="AO274" s="352"/>
      <c r="AP274" s="352"/>
      <c r="AQ274" s="352"/>
      <c r="AR274" s="352"/>
      <c r="AS274" s="352"/>
      <c r="AT274" s="352"/>
      <c r="AU274" s="352"/>
      <c r="AV274" s="352"/>
      <c r="AW274" s="352"/>
      <c r="AX274" s="352"/>
      <c r="AY274" s="352"/>
      <c r="AZ274" s="352"/>
      <c r="BA274" s="352"/>
      <c r="BB274" s="352"/>
      <c r="BC274" s="352"/>
      <c r="BD274" s="352"/>
      <c r="BE274" s="352"/>
      <c r="BF274" s="352"/>
      <c r="BG274" s="352"/>
      <c r="BH274" s="352"/>
      <c r="BI274" s="352"/>
      <c r="BJ274" s="352"/>
      <c r="BK274" s="352"/>
    </row>
    <row r="275" customFormat="false" ht="9.75" hidden="false" customHeight="true" outlineLevel="0" collapsed="false">
      <c r="A275" s="352"/>
      <c r="B275" s="352"/>
      <c r="C275" s="352"/>
      <c r="D275" s="352"/>
      <c r="E275" s="352"/>
      <c r="F275" s="354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/>
      <c r="AI275" s="352"/>
      <c r="AJ275" s="352"/>
      <c r="AK275" s="352"/>
      <c r="AL275" s="352"/>
      <c r="AM275" s="352"/>
      <c r="AN275" s="352"/>
      <c r="AO275" s="352"/>
      <c r="AP275" s="352"/>
      <c r="AQ275" s="352"/>
      <c r="AR275" s="352"/>
      <c r="AS275" s="352"/>
      <c r="AT275" s="352"/>
      <c r="AU275" s="352"/>
      <c r="AV275" s="352"/>
      <c r="AW275" s="352"/>
      <c r="AX275" s="352"/>
      <c r="AY275" s="352"/>
      <c r="AZ275" s="352"/>
      <c r="BA275" s="352"/>
      <c r="BB275" s="352"/>
      <c r="BC275" s="352"/>
      <c r="BD275" s="352"/>
      <c r="BE275" s="352"/>
      <c r="BF275" s="352"/>
      <c r="BG275" s="352"/>
      <c r="BH275" s="352"/>
      <c r="BI275" s="352"/>
      <c r="BJ275" s="352"/>
      <c r="BK275" s="352"/>
    </row>
    <row r="276" customFormat="false" ht="9.75" hidden="false" customHeight="true" outlineLevel="0" collapsed="false">
      <c r="A276" s="352"/>
      <c r="B276" s="352"/>
      <c r="C276" s="352"/>
      <c r="D276" s="352"/>
      <c r="E276" s="352"/>
      <c r="F276" s="354"/>
      <c r="G276" s="352"/>
      <c r="H276" s="352"/>
      <c r="I276" s="352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  <c r="T276" s="352"/>
      <c r="U276" s="352"/>
      <c r="V276" s="352"/>
      <c r="W276" s="352"/>
      <c r="X276" s="352"/>
      <c r="Y276" s="352"/>
      <c r="Z276" s="352"/>
      <c r="AA276" s="352"/>
      <c r="AB276" s="352"/>
      <c r="AC276" s="352"/>
      <c r="AD276" s="352"/>
      <c r="AE276" s="352"/>
      <c r="AF276" s="352"/>
      <c r="AG276" s="352"/>
      <c r="AH276" s="352"/>
      <c r="AI276" s="352"/>
      <c r="AJ276" s="352"/>
      <c r="AK276" s="352"/>
      <c r="AL276" s="352"/>
      <c r="AM276" s="352"/>
      <c r="AN276" s="352"/>
      <c r="AO276" s="352"/>
      <c r="AP276" s="352"/>
      <c r="AQ276" s="352"/>
      <c r="AR276" s="352"/>
      <c r="AS276" s="352"/>
      <c r="AT276" s="352"/>
      <c r="AU276" s="352"/>
      <c r="AV276" s="352"/>
      <c r="AW276" s="352"/>
      <c r="AX276" s="352"/>
      <c r="AY276" s="352"/>
      <c r="AZ276" s="352"/>
      <c r="BA276" s="352"/>
      <c r="BB276" s="352"/>
      <c r="BC276" s="352"/>
      <c r="BD276" s="352"/>
      <c r="BE276" s="352"/>
      <c r="BF276" s="352"/>
      <c r="BG276" s="352"/>
      <c r="BH276" s="352"/>
      <c r="BI276" s="352"/>
      <c r="BJ276" s="352"/>
      <c r="BK276" s="352"/>
    </row>
    <row r="277" customFormat="false" ht="9.75" hidden="false" customHeight="true" outlineLevel="0" collapsed="false">
      <c r="A277" s="352"/>
      <c r="B277" s="352"/>
      <c r="C277" s="352"/>
      <c r="D277" s="352"/>
      <c r="E277" s="352"/>
      <c r="F277" s="354"/>
      <c r="G277" s="352"/>
      <c r="H277" s="352"/>
      <c r="I277" s="352"/>
      <c r="J277" s="352"/>
      <c r="K277" s="352"/>
      <c r="L277" s="352"/>
      <c r="M277" s="352"/>
      <c r="N277" s="352"/>
      <c r="O277" s="352"/>
      <c r="P277" s="352"/>
      <c r="Q277" s="352"/>
      <c r="R277" s="352"/>
      <c r="S277" s="352"/>
      <c r="T277" s="352"/>
      <c r="U277" s="352"/>
      <c r="V277" s="352"/>
      <c r="W277" s="352"/>
      <c r="X277" s="352"/>
      <c r="Y277" s="352"/>
      <c r="Z277" s="352"/>
      <c r="AA277" s="352"/>
      <c r="AB277" s="352"/>
      <c r="AC277" s="352"/>
      <c r="AD277" s="352"/>
      <c r="AE277" s="352"/>
      <c r="AF277" s="352"/>
      <c r="AG277" s="352"/>
      <c r="AH277" s="352"/>
      <c r="AI277" s="352"/>
      <c r="AJ277" s="352"/>
      <c r="AK277" s="352"/>
      <c r="AL277" s="352"/>
      <c r="AM277" s="352"/>
      <c r="AN277" s="352"/>
      <c r="AO277" s="352"/>
      <c r="AP277" s="352"/>
      <c r="AQ277" s="352"/>
      <c r="AR277" s="352"/>
      <c r="AS277" s="352"/>
      <c r="AT277" s="352"/>
      <c r="AU277" s="352"/>
      <c r="AV277" s="352"/>
      <c r="AW277" s="352"/>
      <c r="AX277" s="352"/>
      <c r="AY277" s="352"/>
      <c r="AZ277" s="352"/>
      <c r="BA277" s="352"/>
      <c r="BB277" s="352"/>
      <c r="BC277" s="352"/>
      <c r="BD277" s="352"/>
      <c r="BE277" s="352"/>
      <c r="BF277" s="352"/>
      <c r="BG277" s="352"/>
      <c r="BH277" s="352"/>
      <c r="BI277" s="352"/>
      <c r="BJ277" s="352"/>
      <c r="BK277" s="352"/>
    </row>
    <row r="278" customFormat="false" ht="9.75" hidden="false" customHeight="true" outlineLevel="0" collapsed="false">
      <c r="A278" s="352"/>
      <c r="B278" s="352"/>
      <c r="C278" s="352"/>
      <c r="D278" s="352"/>
      <c r="E278" s="352"/>
      <c r="F278" s="354"/>
      <c r="G278" s="352"/>
      <c r="H278" s="352"/>
      <c r="I278" s="352"/>
      <c r="J278" s="352"/>
      <c r="K278" s="352"/>
      <c r="L278" s="352"/>
      <c r="M278" s="352"/>
      <c r="N278" s="352"/>
      <c r="O278" s="352"/>
      <c r="P278" s="352"/>
      <c r="Q278" s="352"/>
      <c r="R278" s="352"/>
      <c r="S278" s="352"/>
      <c r="T278" s="352"/>
      <c r="U278" s="352"/>
      <c r="V278" s="352"/>
      <c r="W278" s="352"/>
      <c r="X278" s="352"/>
      <c r="Y278" s="352"/>
      <c r="Z278" s="352"/>
      <c r="AA278" s="352"/>
      <c r="AB278" s="352"/>
      <c r="AC278" s="352"/>
      <c r="AD278" s="352"/>
      <c r="AE278" s="352"/>
      <c r="AF278" s="352"/>
      <c r="AG278" s="352"/>
      <c r="AH278" s="352"/>
      <c r="AI278" s="352"/>
      <c r="AJ278" s="352"/>
      <c r="AK278" s="352"/>
      <c r="AL278" s="352"/>
      <c r="AM278" s="352"/>
      <c r="AN278" s="352"/>
      <c r="AO278" s="352"/>
      <c r="AP278" s="352"/>
      <c r="AQ278" s="352"/>
      <c r="AR278" s="352"/>
      <c r="AS278" s="352"/>
      <c r="AT278" s="352"/>
      <c r="AU278" s="352"/>
      <c r="AV278" s="352"/>
      <c r="AW278" s="352"/>
      <c r="AX278" s="352"/>
      <c r="AY278" s="352"/>
      <c r="AZ278" s="352"/>
      <c r="BA278" s="352"/>
      <c r="BB278" s="352"/>
      <c r="BC278" s="352"/>
      <c r="BD278" s="352"/>
      <c r="BE278" s="352"/>
      <c r="BF278" s="352"/>
      <c r="BG278" s="352"/>
      <c r="BH278" s="352"/>
      <c r="BI278" s="352"/>
      <c r="BJ278" s="352"/>
      <c r="BK278" s="352"/>
    </row>
    <row r="279" customFormat="false" ht="9.75" hidden="false" customHeight="true" outlineLevel="0" collapsed="false">
      <c r="A279" s="352"/>
      <c r="B279" s="352"/>
      <c r="C279" s="352"/>
      <c r="D279" s="352"/>
      <c r="E279" s="352"/>
      <c r="F279" s="354"/>
      <c r="G279" s="352"/>
      <c r="H279" s="352"/>
      <c r="I279" s="352"/>
      <c r="J279" s="352"/>
      <c r="K279" s="352"/>
      <c r="L279" s="352"/>
      <c r="M279" s="352"/>
      <c r="N279" s="352"/>
      <c r="O279" s="352"/>
      <c r="P279" s="352"/>
      <c r="Q279" s="352"/>
      <c r="R279" s="352"/>
      <c r="S279" s="352"/>
      <c r="T279" s="352"/>
      <c r="U279" s="352"/>
      <c r="V279" s="352"/>
      <c r="W279" s="352"/>
      <c r="X279" s="352"/>
      <c r="Y279" s="352"/>
      <c r="Z279" s="352"/>
      <c r="AA279" s="352"/>
      <c r="AB279" s="352"/>
      <c r="AC279" s="352"/>
      <c r="AD279" s="352"/>
      <c r="AE279" s="352"/>
      <c r="AF279" s="352"/>
      <c r="AG279" s="352"/>
      <c r="AH279" s="352"/>
      <c r="AI279" s="352"/>
      <c r="AJ279" s="352"/>
      <c r="AK279" s="352"/>
      <c r="AL279" s="352"/>
      <c r="AM279" s="352"/>
      <c r="AN279" s="352"/>
      <c r="AO279" s="352"/>
      <c r="AP279" s="352"/>
      <c r="AQ279" s="352"/>
      <c r="AR279" s="352"/>
      <c r="AS279" s="352"/>
      <c r="AT279" s="352"/>
      <c r="AU279" s="352"/>
      <c r="AV279" s="352"/>
      <c r="AW279" s="352"/>
      <c r="AX279" s="352"/>
      <c r="AY279" s="352"/>
      <c r="AZ279" s="352"/>
      <c r="BA279" s="352"/>
      <c r="BB279" s="352"/>
      <c r="BC279" s="352"/>
      <c r="BD279" s="352"/>
      <c r="BE279" s="352"/>
      <c r="BF279" s="352"/>
      <c r="BG279" s="352"/>
      <c r="BH279" s="352"/>
      <c r="BI279" s="352"/>
      <c r="BJ279" s="352"/>
      <c r="BK279" s="352"/>
    </row>
    <row r="280" customFormat="false" ht="9.75" hidden="false" customHeight="true" outlineLevel="0" collapsed="false">
      <c r="A280" s="352"/>
      <c r="B280" s="352"/>
      <c r="C280" s="352"/>
      <c r="D280" s="352"/>
      <c r="E280" s="352"/>
      <c r="F280" s="354"/>
      <c r="G280" s="352"/>
      <c r="H280" s="352"/>
      <c r="I280" s="352"/>
      <c r="J280" s="352"/>
      <c r="K280" s="352"/>
      <c r="L280" s="352"/>
      <c r="M280" s="352"/>
      <c r="N280" s="352"/>
      <c r="O280" s="352"/>
      <c r="P280" s="352"/>
      <c r="Q280" s="352"/>
      <c r="R280" s="352"/>
      <c r="S280" s="352"/>
      <c r="T280" s="352"/>
      <c r="U280" s="352"/>
      <c r="V280" s="352"/>
      <c r="W280" s="352"/>
      <c r="X280" s="352"/>
      <c r="Y280" s="352"/>
      <c r="Z280" s="352"/>
      <c r="AA280" s="352"/>
      <c r="AB280" s="352"/>
      <c r="AC280" s="352"/>
      <c r="AD280" s="352"/>
      <c r="AE280" s="352"/>
      <c r="AF280" s="352"/>
      <c r="AG280" s="352"/>
      <c r="AH280" s="352"/>
      <c r="AI280" s="352"/>
      <c r="AJ280" s="352"/>
      <c r="AK280" s="352"/>
      <c r="AL280" s="352"/>
      <c r="AM280" s="352"/>
      <c r="AN280" s="352"/>
      <c r="AO280" s="352"/>
      <c r="AP280" s="352"/>
      <c r="AQ280" s="352"/>
      <c r="AR280" s="352"/>
      <c r="AS280" s="352"/>
      <c r="AT280" s="352"/>
      <c r="AU280" s="352"/>
      <c r="AV280" s="352"/>
      <c r="AW280" s="352"/>
      <c r="AX280" s="352"/>
      <c r="AY280" s="352"/>
      <c r="AZ280" s="352"/>
      <c r="BA280" s="352"/>
      <c r="BB280" s="352"/>
      <c r="BC280" s="352"/>
      <c r="BD280" s="352"/>
      <c r="BE280" s="352"/>
      <c r="BF280" s="352"/>
      <c r="BG280" s="352"/>
      <c r="BH280" s="352"/>
      <c r="BI280" s="352"/>
      <c r="BJ280" s="352"/>
      <c r="BK280" s="352"/>
    </row>
    <row r="281" customFormat="false" ht="9.75" hidden="false" customHeight="true" outlineLevel="0" collapsed="false">
      <c r="A281" s="352"/>
      <c r="B281" s="352"/>
      <c r="C281" s="352"/>
      <c r="D281" s="352"/>
      <c r="E281" s="352"/>
      <c r="F281" s="354"/>
      <c r="G281" s="352"/>
      <c r="H281" s="352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  <c r="X281" s="352"/>
      <c r="Y281" s="352"/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352"/>
      <c r="AN281" s="352"/>
      <c r="AO281" s="352"/>
      <c r="AP281" s="352"/>
      <c r="AQ281" s="352"/>
      <c r="AR281" s="352"/>
      <c r="AS281" s="352"/>
      <c r="AT281" s="352"/>
      <c r="AU281" s="352"/>
      <c r="AV281" s="352"/>
      <c r="AW281" s="352"/>
      <c r="AX281" s="352"/>
      <c r="AY281" s="352"/>
      <c r="AZ281" s="352"/>
      <c r="BA281" s="352"/>
      <c r="BB281" s="352"/>
      <c r="BC281" s="352"/>
      <c r="BD281" s="352"/>
      <c r="BE281" s="352"/>
      <c r="BF281" s="352"/>
      <c r="BG281" s="352"/>
      <c r="BH281" s="352"/>
      <c r="BI281" s="352"/>
      <c r="BJ281" s="352"/>
      <c r="BK281" s="352"/>
    </row>
    <row r="282" customFormat="false" ht="9.75" hidden="false" customHeight="true" outlineLevel="0" collapsed="false">
      <c r="A282" s="352"/>
      <c r="B282" s="352"/>
      <c r="C282" s="352"/>
      <c r="D282" s="352"/>
      <c r="E282" s="352"/>
      <c r="F282" s="354"/>
      <c r="G282" s="352"/>
      <c r="H282" s="352"/>
      <c r="I282" s="352"/>
      <c r="J282" s="352"/>
      <c r="K282" s="352"/>
      <c r="L282" s="352"/>
      <c r="M282" s="352"/>
      <c r="N282" s="352"/>
      <c r="O282" s="352"/>
      <c r="P282" s="352"/>
      <c r="Q282" s="352"/>
      <c r="R282" s="352"/>
      <c r="S282" s="352"/>
      <c r="T282" s="352"/>
      <c r="U282" s="352"/>
      <c r="V282" s="352"/>
      <c r="W282" s="352"/>
      <c r="X282" s="352"/>
      <c r="Y282" s="352"/>
      <c r="Z282" s="352"/>
      <c r="AA282" s="352"/>
      <c r="AB282" s="352"/>
      <c r="AC282" s="352"/>
      <c r="AD282" s="352"/>
      <c r="AE282" s="352"/>
      <c r="AF282" s="352"/>
      <c r="AG282" s="352"/>
      <c r="AH282" s="352"/>
      <c r="AI282" s="352"/>
      <c r="AJ282" s="352"/>
      <c r="AK282" s="352"/>
      <c r="AL282" s="352"/>
      <c r="AM282" s="352"/>
      <c r="AN282" s="352"/>
      <c r="AO282" s="352"/>
      <c r="AP282" s="352"/>
      <c r="AQ282" s="352"/>
      <c r="AR282" s="352"/>
      <c r="AS282" s="352"/>
      <c r="AT282" s="352"/>
      <c r="AU282" s="352"/>
      <c r="AV282" s="352"/>
      <c r="AW282" s="352"/>
      <c r="AX282" s="352"/>
      <c r="AY282" s="352"/>
      <c r="AZ282" s="352"/>
      <c r="BA282" s="352"/>
      <c r="BB282" s="352"/>
      <c r="BC282" s="352"/>
      <c r="BD282" s="352"/>
      <c r="BE282" s="352"/>
      <c r="BF282" s="352"/>
      <c r="BG282" s="352"/>
      <c r="BH282" s="352"/>
      <c r="BI282" s="352"/>
      <c r="BJ282" s="352"/>
      <c r="BK282" s="352"/>
    </row>
    <row r="283" customFormat="false" ht="9.75" hidden="false" customHeight="true" outlineLevel="0" collapsed="false">
      <c r="A283" s="352"/>
      <c r="B283" s="352"/>
      <c r="C283" s="352"/>
      <c r="D283" s="352"/>
      <c r="E283" s="352"/>
      <c r="F283" s="354"/>
      <c r="G283" s="352"/>
      <c r="H283" s="352"/>
      <c r="I283" s="352"/>
      <c r="J283" s="352"/>
      <c r="K283" s="352"/>
      <c r="L283" s="352"/>
      <c r="M283" s="352"/>
      <c r="N283" s="352"/>
      <c r="O283" s="352"/>
      <c r="P283" s="352"/>
      <c r="Q283" s="352"/>
      <c r="R283" s="352"/>
      <c r="S283" s="352"/>
      <c r="T283" s="352"/>
      <c r="U283" s="352"/>
      <c r="V283" s="352"/>
      <c r="W283" s="352"/>
      <c r="X283" s="352"/>
      <c r="Y283" s="352"/>
      <c r="Z283" s="352"/>
      <c r="AA283" s="352"/>
      <c r="AB283" s="352"/>
      <c r="AC283" s="352"/>
      <c r="AD283" s="352"/>
      <c r="AE283" s="352"/>
      <c r="AF283" s="352"/>
      <c r="AG283" s="352"/>
      <c r="AH283" s="352"/>
      <c r="AI283" s="352"/>
      <c r="AJ283" s="352"/>
      <c r="AK283" s="352"/>
      <c r="AL283" s="352"/>
      <c r="AM283" s="352"/>
      <c r="AN283" s="352"/>
      <c r="AO283" s="352"/>
      <c r="AP283" s="352"/>
      <c r="AQ283" s="352"/>
      <c r="AR283" s="352"/>
      <c r="AS283" s="352"/>
      <c r="AT283" s="352"/>
      <c r="AU283" s="352"/>
      <c r="AV283" s="352"/>
      <c r="AW283" s="352"/>
      <c r="AX283" s="352"/>
      <c r="AY283" s="352"/>
      <c r="AZ283" s="352"/>
      <c r="BA283" s="352"/>
      <c r="BB283" s="352"/>
      <c r="BC283" s="352"/>
      <c r="BD283" s="352"/>
      <c r="BE283" s="352"/>
      <c r="BF283" s="352"/>
      <c r="BG283" s="352"/>
      <c r="BH283" s="352"/>
      <c r="BI283" s="352"/>
      <c r="BJ283" s="352"/>
      <c r="BK283" s="352"/>
    </row>
    <row r="284" customFormat="false" ht="9.75" hidden="false" customHeight="true" outlineLevel="0" collapsed="false">
      <c r="A284" s="352"/>
      <c r="B284" s="352"/>
      <c r="C284" s="352"/>
      <c r="D284" s="352"/>
      <c r="E284" s="352"/>
      <c r="F284" s="354"/>
      <c r="G284" s="352"/>
      <c r="H284" s="352"/>
      <c r="I284" s="352"/>
      <c r="J284" s="352"/>
      <c r="K284" s="352"/>
      <c r="L284" s="352"/>
      <c r="M284" s="352"/>
      <c r="N284" s="352"/>
      <c r="O284" s="352"/>
      <c r="P284" s="352"/>
      <c r="Q284" s="352"/>
      <c r="R284" s="352"/>
      <c r="S284" s="352"/>
      <c r="T284" s="352"/>
      <c r="U284" s="352"/>
      <c r="V284" s="352"/>
      <c r="W284" s="352"/>
      <c r="X284" s="352"/>
      <c r="Y284" s="352"/>
      <c r="Z284" s="352"/>
      <c r="AA284" s="352"/>
      <c r="AB284" s="352"/>
      <c r="AC284" s="352"/>
      <c r="AD284" s="352"/>
      <c r="AE284" s="352"/>
      <c r="AF284" s="352"/>
      <c r="AG284" s="352"/>
      <c r="AH284" s="352"/>
      <c r="AI284" s="352"/>
      <c r="AJ284" s="352"/>
      <c r="AK284" s="352"/>
      <c r="AL284" s="352"/>
      <c r="AM284" s="352"/>
      <c r="AN284" s="352"/>
      <c r="AO284" s="352"/>
      <c r="AP284" s="352"/>
      <c r="AQ284" s="352"/>
      <c r="AR284" s="352"/>
      <c r="AS284" s="352"/>
      <c r="AT284" s="352"/>
      <c r="AU284" s="352"/>
      <c r="AV284" s="352"/>
      <c r="AW284" s="352"/>
      <c r="AX284" s="352"/>
      <c r="AY284" s="352"/>
      <c r="AZ284" s="352"/>
      <c r="BA284" s="352"/>
      <c r="BB284" s="352"/>
      <c r="BC284" s="352"/>
      <c r="BD284" s="352"/>
      <c r="BE284" s="352"/>
      <c r="BF284" s="352"/>
      <c r="BG284" s="352"/>
      <c r="BH284" s="352"/>
      <c r="BI284" s="352"/>
      <c r="BJ284" s="352"/>
      <c r="BK284" s="352"/>
    </row>
    <row r="285" customFormat="false" ht="9.75" hidden="false" customHeight="true" outlineLevel="0" collapsed="false">
      <c r="A285" s="352"/>
      <c r="B285" s="352"/>
      <c r="C285" s="352"/>
      <c r="D285" s="352"/>
      <c r="E285" s="352"/>
      <c r="F285" s="354"/>
      <c r="G285" s="352"/>
      <c r="H285" s="352"/>
      <c r="I285" s="352"/>
      <c r="J285" s="352"/>
      <c r="K285" s="352"/>
      <c r="L285" s="352"/>
      <c r="M285" s="352"/>
      <c r="N285" s="352"/>
      <c r="O285" s="352"/>
      <c r="P285" s="352"/>
      <c r="Q285" s="352"/>
      <c r="R285" s="352"/>
      <c r="S285" s="352"/>
      <c r="T285" s="352"/>
      <c r="U285" s="352"/>
      <c r="V285" s="352"/>
      <c r="W285" s="352"/>
      <c r="X285" s="352"/>
      <c r="Y285" s="352"/>
      <c r="Z285" s="352"/>
      <c r="AA285" s="352"/>
      <c r="AB285" s="352"/>
      <c r="AC285" s="352"/>
      <c r="AD285" s="352"/>
      <c r="AE285" s="352"/>
      <c r="AF285" s="352"/>
      <c r="AG285" s="352"/>
      <c r="AH285" s="352"/>
      <c r="AI285" s="352"/>
      <c r="AJ285" s="352"/>
      <c r="AK285" s="352"/>
      <c r="AL285" s="352"/>
      <c r="AM285" s="352"/>
      <c r="AN285" s="352"/>
      <c r="AO285" s="352"/>
      <c r="AP285" s="352"/>
      <c r="AQ285" s="352"/>
      <c r="AR285" s="352"/>
      <c r="AS285" s="352"/>
      <c r="AT285" s="352"/>
      <c r="AU285" s="352"/>
      <c r="AV285" s="352"/>
      <c r="AW285" s="352"/>
      <c r="AX285" s="352"/>
      <c r="AY285" s="352"/>
      <c r="AZ285" s="352"/>
      <c r="BA285" s="352"/>
      <c r="BB285" s="352"/>
      <c r="BC285" s="352"/>
      <c r="BD285" s="352"/>
      <c r="BE285" s="352"/>
      <c r="BF285" s="352"/>
      <c r="BG285" s="352"/>
      <c r="BH285" s="352"/>
      <c r="BI285" s="352"/>
      <c r="BJ285" s="352"/>
      <c r="BK285" s="352"/>
    </row>
    <row r="286" customFormat="false" ht="9.75" hidden="false" customHeight="true" outlineLevel="0" collapsed="false">
      <c r="A286" s="352"/>
      <c r="B286" s="352"/>
      <c r="C286" s="352"/>
      <c r="D286" s="352"/>
      <c r="E286" s="352"/>
      <c r="F286" s="354"/>
      <c r="G286" s="352"/>
      <c r="H286" s="352"/>
      <c r="I286" s="352"/>
      <c r="J286" s="352"/>
      <c r="K286" s="352"/>
      <c r="L286" s="352"/>
      <c r="M286" s="352"/>
      <c r="N286" s="352"/>
      <c r="O286" s="352"/>
      <c r="P286" s="352"/>
      <c r="Q286" s="352"/>
      <c r="R286" s="352"/>
      <c r="S286" s="352"/>
      <c r="T286" s="352"/>
      <c r="U286" s="352"/>
      <c r="V286" s="352"/>
      <c r="W286" s="352"/>
      <c r="X286" s="352"/>
      <c r="Y286" s="352"/>
      <c r="Z286" s="352"/>
      <c r="AA286" s="352"/>
      <c r="AB286" s="352"/>
      <c r="AC286" s="352"/>
      <c r="AD286" s="352"/>
      <c r="AE286" s="352"/>
      <c r="AF286" s="352"/>
      <c r="AG286" s="352"/>
      <c r="AH286" s="352"/>
      <c r="AI286" s="352"/>
      <c r="AJ286" s="352"/>
      <c r="AK286" s="352"/>
      <c r="AL286" s="352"/>
      <c r="AM286" s="352"/>
      <c r="AN286" s="352"/>
      <c r="AO286" s="352"/>
      <c r="AP286" s="352"/>
      <c r="AQ286" s="352"/>
      <c r="AR286" s="352"/>
      <c r="AS286" s="352"/>
      <c r="AT286" s="352"/>
      <c r="AU286" s="352"/>
      <c r="AV286" s="352"/>
      <c r="AW286" s="352"/>
      <c r="AX286" s="352"/>
      <c r="AY286" s="352"/>
      <c r="AZ286" s="352"/>
      <c r="BA286" s="352"/>
      <c r="BB286" s="352"/>
      <c r="BC286" s="352"/>
      <c r="BD286" s="352"/>
      <c r="BE286" s="352"/>
      <c r="BF286" s="352"/>
      <c r="BG286" s="352"/>
      <c r="BH286" s="352"/>
      <c r="BI286" s="352"/>
      <c r="BJ286" s="352"/>
      <c r="BK286" s="352"/>
    </row>
    <row r="287" customFormat="false" ht="9.75" hidden="false" customHeight="true" outlineLevel="0" collapsed="false">
      <c r="A287" s="352"/>
      <c r="B287" s="352"/>
      <c r="C287" s="352"/>
      <c r="D287" s="352"/>
      <c r="E287" s="352"/>
      <c r="F287" s="354"/>
      <c r="G287" s="352"/>
      <c r="H287" s="352"/>
      <c r="I287" s="352"/>
      <c r="J287" s="352"/>
      <c r="K287" s="352"/>
      <c r="L287" s="352"/>
      <c r="M287" s="352"/>
      <c r="N287" s="352"/>
      <c r="O287" s="352"/>
      <c r="P287" s="352"/>
      <c r="Q287" s="352"/>
      <c r="R287" s="352"/>
      <c r="S287" s="352"/>
      <c r="T287" s="352"/>
      <c r="U287" s="352"/>
      <c r="V287" s="352"/>
      <c r="W287" s="352"/>
      <c r="X287" s="352"/>
      <c r="Y287" s="352"/>
      <c r="Z287" s="352"/>
      <c r="AA287" s="352"/>
      <c r="AB287" s="352"/>
      <c r="AC287" s="352"/>
      <c r="AD287" s="352"/>
      <c r="AE287" s="352"/>
      <c r="AF287" s="352"/>
      <c r="AG287" s="352"/>
      <c r="AH287" s="352"/>
      <c r="AI287" s="352"/>
      <c r="AJ287" s="352"/>
      <c r="AK287" s="352"/>
      <c r="AL287" s="352"/>
      <c r="AM287" s="352"/>
      <c r="AN287" s="352"/>
      <c r="AO287" s="352"/>
      <c r="AP287" s="352"/>
      <c r="AQ287" s="352"/>
      <c r="AR287" s="352"/>
      <c r="AS287" s="352"/>
      <c r="AT287" s="352"/>
      <c r="AU287" s="352"/>
      <c r="AV287" s="352"/>
      <c r="AW287" s="352"/>
      <c r="AX287" s="352"/>
      <c r="AY287" s="352"/>
      <c r="AZ287" s="352"/>
      <c r="BA287" s="352"/>
      <c r="BB287" s="352"/>
      <c r="BC287" s="352"/>
      <c r="BD287" s="352"/>
      <c r="BE287" s="352"/>
      <c r="BF287" s="352"/>
      <c r="BG287" s="352"/>
      <c r="BH287" s="352"/>
      <c r="BI287" s="352"/>
      <c r="BJ287" s="352"/>
      <c r="BK287" s="352"/>
    </row>
    <row r="288" customFormat="false" ht="9.75" hidden="false" customHeight="true" outlineLevel="0" collapsed="false">
      <c r="A288" s="352"/>
      <c r="B288" s="352"/>
      <c r="C288" s="352"/>
      <c r="D288" s="352"/>
      <c r="E288" s="352"/>
      <c r="F288" s="354"/>
      <c r="G288" s="352"/>
      <c r="H288" s="352"/>
      <c r="I288" s="352"/>
      <c r="J288" s="352"/>
      <c r="K288" s="352"/>
      <c r="L288" s="352"/>
      <c r="M288" s="352"/>
      <c r="N288" s="352"/>
      <c r="O288" s="352"/>
      <c r="P288" s="352"/>
      <c r="Q288" s="352"/>
      <c r="R288" s="352"/>
      <c r="S288" s="352"/>
      <c r="T288" s="352"/>
      <c r="U288" s="352"/>
      <c r="V288" s="352"/>
      <c r="W288" s="352"/>
      <c r="X288" s="352"/>
      <c r="Y288" s="352"/>
      <c r="Z288" s="352"/>
      <c r="AA288" s="352"/>
      <c r="AB288" s="352"/>
      <c r="AC288" s="352"/>
      <c r="AD288" s="352"/>
      <c r="AE288" s="352"/>
      <c r="AF288" s="352"/>
      <c r="AG288" s="352"/>
      <c r="AH288" s="352"/>
      <c r="AI288" s="352"/>
      <c r="AJ288" s="352"/>
      <c r="AK288" s="352"/>
      <c r="AL288" s="352"/>
      <c r="AM288" s="352"/>
      <c r="AN288" s="352"/>
      <c r="AO288" s="352"/>
      <c r="AP288" s="352"/>
      <c r="AQ288" s="352"/>
      <c r="AR288" s="352"/>
      <c r="AS288" s="352"/>
      <c r="AT288" s="352"/>
      <c r="AU288" s="352"/>
      <c r="AV288" s="352"/>
      <c r="AW288" s="352"/>
      <c r="AX288" s="352"/>
      <c r="AY288" s="352"/>
      <c r="AZ288" s="352"/>
      <c r="BA288" s="352"/>
      <c r="BB288" s="352"/>
      <c r="BC288" s="352"/>
      <c r="BD288" s="352"/>
      <c r="BE288" s="352"/>
      <c r="BF288" s="352"/>
      <c r="BG288" s="352"/>
      <c r="BH288" s="352"/>
      <c r="BI288" s="352"/>
      <c r="BJ288" s="352"/>
      <c r="BK288" s="352"/>
    </row>
    <row r="289" customFormat="false" ht="9.75" hidden="false" customHeight="true" outlineLevel="0" collapsed="false">
      <c r="A289" s="352"/>
      <c r="B289" s="352"/>
      <c r="C289" s="352"/>
      <c r="D289" s="352"/>
      <c r="E289" s="352"/>
      <c r="F289" s="354"/>
      <c r="G289" s="352"/>
      <c r="H289" s="352"/>
      <c r="I289" s="352"/>
      <c r="J289" s="352"/>
      <c r="K289" s="352"/>
      <c r="L289" s="352"/>
      <c r="M289" s="352"/>
      <c r="N289" s="352"/>
      <c r="O289" s="352"/>
      <c r="P289" s="352"/>
      <c r="Q289" s="352"/>
      <c r="R289" s="352"/>
      <c r="S289" s="352"/>
      <c r="T289" s="352"/>
      <c r="U289" s="352"/>
      <c r="V289" s="352"/>
      <c r="W289" s="352"/>
      <c r="X289" s="352"/>
      <c r="Y289" s="352"/>
      <c r="Z289" s="352"/>
      <c r="AA289" s="352"/>
      <c r="AB289" s="352"/>
      <c r="AC289" s="352"/>
      <c r="AD289" s="352"/>
      <c r="AE289" s="352"/>
      <c r="AF289" s="352"/>
      <c r="AG289" s="352"/>
      <c r="AH289" s="352"/>
      <c r="AI289" s="352"/>
      <c r="AJ289" s="352"/>
      <c r="AK289" s="352"/>
      <c r="AL289" s="352"/>
      <c r="AM289" s="352"/>
      <c r="AN289" s="352"/>
      <c r="AO289" s="352"/>
      <c r="AP289" s="352"/>
      <c r="AQ289" s="352"/>
      <c r="AR289" s="352"/>
      <c r="AS289" s="352"/>
      <c r="AT289" s="352"/>
      <c r="AU289" s="352"/>
      <c r="AV289" s="352"/>
      <c r="AW289" s="352"/>
      <c r="AX289" s="352"/>
      <c r="AY289" s="352"/>
      <c r="AZ289" s="352"/>
      <c r="BA289" s="352"/>
      <c r="BB289" s="352"/>
      <c r="BC289" s="352"/>
      <c r="BD289" s="352"/>
      <c r="BE289" s="352"/>
      <c r="BF289" s="352"/>
      <c r="BG289" s="352"/>
      <c r="BH289" s="352"/>
      <c r="BI289" s="352"/>
      <c r="BJ289" s="352"/>
      <c r="BK289" s="352"/>
    </row>
    <row r="290" customFormat="false" ht="9.75" hidden="false" customHeight="true" outlineLevel="0" collapsed="false">
      <c r="A290" s="352"/>
      <c r="B290" s="352"/>
      <c r="C290" s="352"/>
      <c r="D290" s="352"/>
      <c r="E290" s="352"/>
      <c r="F290" s="354"/>
      <c r="G290" s="352"/>
      <c r="H290" s="352"/>
      <c r="I290" s="352"/>
      <c r="J290" s="352"/>
      <c r="K290" s="352"/>
      <c r="L290" s="352"/>
      <c r="M290" s="352"/>
      <c r="N290" s="352"/>
      <c r="O290" s="352"/>
      <c r="P290" s="352"/>
      <c r="Q290" s="352"/>
      <c r="R290" s="352"/>
      <c r="S290" s="352"/>
      <c r="T290" s="352"/>
      <c r="U290" s="352"/>
      <c r="V290" s="352"/>
      <c r="W290" s="352"/>
      <c r="X290" s="352"/>
      <c r="Y290" s="352"/>
      <c r="Z290" s="352"/>
      <c r="AA290" s="352"/>
      <c r="AB290" s="352"/>
      <c r="AC290" s="352"/>
      <c r="AD290" s="352"/>
      <c r="AE290" s="352"/>
      <c r="AF290" s="352"/>
      <c r="AG290" s="352"/>
      <c r="AH290" s="352"/>
      <c r="AI290" s="352"/>
      <c r="AJ290" s="352"/>
      <c r="AK290" s="352"/>
      <c r="AL290" s="352"/>
      <c r="AM290" s="352"/>
      <c r="AN290" s="352"/>
      <c r="AO290" s="352"/>
      <c r="AP290" s="352"/>
      <c r="AQ290" s="352"/>
      <c r="AR290" s="352"/>
      <c r="AS290" s="352"/>
      <c r="AT290" s="352"/>
      <c r="AU290" s="352"/>
      <c r="AV290" s="352"/>
      <c r="AW290" s="352"/>
      <c r="AX290" s="352"/>
      <c r="AY290" s="352"/>
      <c r="AZ290" s="352"/>
      <c r="BA290" s="352"/>
      <c r="BB290" s="352"/>
      <c r="BC290" s="352"/>
      <c r="BD290" s="352"/>
      <c r="BE290" s="352"/>
      <c r="BF290" s="352"/>
      <c r="BG290" s="352"/>
      <c r="BH290" s="352"/>
      <c r="BI290" s="352"/>
      <c r="BJ290" s="352"/>
      <c r="BK290" s="352"/>
    </row>
    <row r="291" customFormat="false" ht="9.75" hidden="false" customHeight="true" outlineLevel="0" collapsed="false">
      <c r="A291" s="352"/>
      <c r="B291" s="352"/>
      <c r="C291" s="352"/>
      <c r="D291" s="352"/>
      <c r="E291" s="352"/>
      <c r="F291" s="354"/>
      <c r="G291" s="352"/>
      <c r="H291" s="352"/>
      <c r="I291" s="352"/>
      <c r="J291" s="352"/>
      <c r="K291" s="352"/>
      <c r="L291" s="352"/>
      <c r="M291" s="352"/>
      <c r="N291" s="352"/>
      <c r="O291" s="352"/>
      <c r="P291" s="352"/>
      <c r="Q291" s="352"/>
      <c r="R291" s="352"/>
      <c r="S291" s="352"/>
      <c r="T291" s="352"/>
      <c r="U291" s="352"/>
      <c r="V291" s="352"/>
      <c r="W291" s="352"/>
      <c r="X291" s="352"/>
      <c r="Y291" s="352"/>
      <c r="Z291" s="352"/>
      <c r="AA291" s="352"/>
      <c r="AB291" s="352"/>
      <c r="AC291" s="352"/>
      <c r="AD291" s="352"/>
      <c r="AE291" s="352"/>
      <c r="AF291" s="352"/>
      <c r="AG291" s="352"/>
      <c r="AH291" s="352"/>
      <c r="AI291" s="352"/>
      <c r="AJ291" s="352"/>
      <c r="AK291" s="352"/>
      <c r="AL291" s="352"/>
      <c r="AM291" s="352"/>
      <c r="AN291" s="352"/>
      <c r="AO291" s="352"/>
      <c r="AP291" s="352"/>
      <c r="AQ291" s="352"/>
      <c r="AR291" s="352"/>
      <c r="AS291" s="352"/>
      <c r="AT291" s="352"/>
      <c r="AU291" s="352"/>
      <c r="AV291" s="352"/>
      <c r="AW291" s="352"/>
      <c r="AX291" s="352"/>
      <c r="AY291" s="352"/>
      <c r="AZ291" s="352"/>
      <c r="BA291" s="352"/>
      <c r="BB291" s="352"/>
      <c r="BC291" s="352"/>
      <c r="BD291" s="352"/>
      <c r="BE291" s="352"/>
      <c r="BF291" s="352"/>
      <c r="BG291" s="352"/>
      <c r="BH291" s="352"/>
      <c r="BI291" s="352"/>
      <c r="BJ291" s="352"/>
      <c r="BK291" s="352"/>
    </row>
    <row r="292" customFormat="false" ht="9.75" hidden="false" customHeight="true" outlineLevel="0" collapsed="false">
      <c r="A292" s="352"/>
      <c r="B292" s="352"/>
      <c r="C292" s="352"/>
      <c r="D292" s="352"/>
      <c r="E292" s="352"/>
      <c r="F292" s="354"/>
      <c r="G292" s="352"/>
      <c r="H292" s="352"/>
      <c r="I292" s="352"/>
      <c r="J292" s="352"/>
      <c r="K292" s="352"/>
      <c r="L292" s="352"/>
      <c r="M292" s="352"/>
      <c r="N292" s="352"/>
      <c r="O292" s="352"/>
      <c r="P292" s="352"/>
      <c r="Q292" s="352"/>
      <c r="R292" s="352"/>
      <c r="S292" s="352"/>
      <c r="T292" s="352"/>
      <c r="U292" s="352"/>
      <c r="V292" s="352"/>
      <c r="W292" s="352"/>
      <c r="X292" s="352"/>
      <c r="Y292" s="352"/>
      <c r="Z292" s="352"/>
      <c r="AA292" s="352"/>
      <c r="AB292" s="352"/>
      <c r="AC292" s="352"/>
      <c r="AD292" s="352"/>
      <c r="AE292" s="352"/>
      <c r="AF292" s="352"/>
      <c r="AG292" s="352"/>
      <c r="AH292" s="352"/>
      <c r="AI292" s="352"/>
      <c r="AJ292" s="352"/>
      <c r="AK292" s="352"/>
      <c r="AL292" s="352"/>
      <c r="AM292" s="352"/>
      <c r="AN292" s="352"/>
      <c r="AO292" s="352"/>
      <c r="AP292" s="352"/>
      <c r="AQ292" s="352"/>
      <c r="AR292" s="352"/>
      <c r="AS292" s="352"/>
      <c r="AT292" s="352"/>
      <c r="AU292" s="352"/>
      <c r="AV292" s="352"/>
      <c r="AW292" s="352"/>
      <c r="AX292" s="352"/>
      <c r="AY292" s="352"/>
      <c r="AZ292" s="352"/>
      <c r="BA292" s="352"/>
      <c r="BB292" s="352"/>
      <c r="BC292" s="352"/>
      <c r="BD292" s="352"/>
      <c r="BE292" s="352"/>
      <c r="BF292" s="352"/>
      <c r="BG292" s="352"/>
      <c r="BH292" s="352"/>
      <c r="BI292" s="352"/>
      <c r="BJ292" s="352"/>
      <c r="BK292" s="352"/>
    </row>
    <row r="293" customFormat="false" ht="9.75" hidden="false" customHeight="true" outlineLevel="0" collapsed="false">
      <c r="A293" s="352"/>
      <c r="B293" s="352"/>
      <c r="C293" s="352"/>
      <c r="D293" s="352"/>
      <c r="E293" s="352"/>
      <c r="F293" s="354"/>
      <c r="G293" s="352"/>
      <c r="H293" s="352"/>
      <c r="I293" s="352"/>
      <c r="J293" s="352"/>
      <c r="K293" s="352"/>
      <c r="L293" s="352"/>
      <c r="M293" s="352"/>
      <c r="N293" s="352"/>
      <c r="O293" s="352"/>
      <c r="P293" s="352"/>
      <c r="Q293" s="352"/>
      <c r="R293" s="352"/>
      <c r="S293" s="352"/>
      <c r="T293" s="352"/>
      <c r="U293" s="352"/>
      <c r="V293" s="352"/>
      <c r="W293" s="352"/>
      <c r="X293" s="352"/>
      <c r="Y293" s="352"/>
      <c r="Z293" s="352"/>
      <c r="AA293" s="352"/>
      <c r="AB293" s="352"/>
      <c r="AC293" s="352"/>
      <c r="AD293" s="352"/>
      <c r="AE293" s="352"/>
      <c r="AF293" s="352"/>
      <c r="AG293" s="352"/>
      <c r="AH293" s="352"/>
      <c r="AI293" s="352"/>
      <c r="AJ293" s="352"/>
      <c r="AK293" s="352"/>
      <c r="AL293" s="352"/>
      <c r="AM293" s="352"/>
      <c r="AN293" s="352"/>
      <c r="AO293" s="352"/>
      <c r="AP293" s="352"/>
      <c r="AQ293" s="352"/>
      <c r="AR293" s="352"/>
      <c r="AS293" s="352"/>
      <c r="AT293" s="352"/>
      <c r="AU293" s="352"/>
      <c r="AV293" s="352"/>
      <c r="AW293" s="352"/>
      <c r="AX293" s="352"/>
      <c r="AY293" s="352"/>
      <c r="AZ293" s="352"/>
      <c r="BA293" s="352"/>
      <c r="BB293" s="352"/>
      <c r="BC293" s="352"/>
      <c r="BD293" s="352"/>
      <c r="BE293" s="352"/>
      <c r="BF293" s="352"/>
      <c r="BG293" s="352"/>
      <c r="BH293" s="352"/>
      <c r="BI293" s="352"/>
      <c r="BJ293" s="352"/>
      <c r="BK293" s="352"/>
    </row>
    <row r="294" customFormat="false" ht="9.75" hidden="false" customHeight="true" outlineLevel="0" collapsed="false">
      <c r="A294" s="352"/>
      <c r="B294" s="352"/>
      <c r="C294" s="352"/>
      <c r="D294" s="352"/>
      <c r="E294" s="352"/>
      <c r="F294" s="354"/>
      <c r="G294" s="352"/>
      <c r="H294" s="352"/>
      <c r="I294" s="352"/>
      <c r="J294" s="352"/>
      <c r="K294" s="352"/>
      <c r="L294" s="352"/>
      <c r="M294" s="352"/>
      <c r="N294" s="352"/>
      <c r="O294" s="352"/>
      <c r="P294" s="352"/>
      <c r="Q294" s="352"/>
      <c r="R294" s="352"/>
      <c r="S294" s="352"/>
      <c r="T294" s="352"/>
      <c r="U294" s="352"/>
      <c r="V294" s="352"/>
      <c r="W294" s="352"/>
      <c r="X294" s="352"/>
      <c r="Y294" s="352"/>
      <c r="Z294" s="352"/>
      <c r="AA294" s="352"/>
      <c r="AB294" s="352"/>
      <c r="AC294" s="352"/>
      <c r="AD294" s="352"/>
      <c r="AE294" s="352"/>
      <c r="AF294" s="352"/>
      <c r="AG294" s="352"/>
      <c r="AH294" s="352"/>
      <c r="AI294" s="352"/>
      <c r="AJ294" s="352"/>
      <c r="AK294" s="352"/>
      <c r="AL294" s="352"/>
      <c r="AM294" s="352"/>
      <c r="AN294" s="352"/>
      <c r="AO294" s="352"/>
      <c r="AP294" s="352"/>
      <c r="AQ294" s="352"/>
      <c r="AR294" s="352"/>
      <c r="AS294" s="352"/>
      <c r="AT294" s="352"/>
      <c r="AU294" s="352"/>
      <c r="AV294" s="352"/>
      <c r="AW294" s="352"/>
      <c r="AX294" s="352"/>
      <c r="AY294" s="352"/>
      <c r="AZ294" s="352"/>
      <c r="BA294" s="352"/>
      <c r="BB294" s="352"/>
      <c r="BC294" s="352"/>
      <c r="BD294" s="352"/>
      <c r="BE294" s="352"/>
      <c r="BF294" s="352"/>
      <c r="BG294" s="352"/>
      <c r="BH294" s="352"/>
      <c r="BI294" s="352"/>
      <c r="BJ294" s="352"/>
      <c r="BK294" s="352"/>
    </row>
    <row r="295" customFormat="false" ht="9.75" hidden="false" customHeight="true" outlineLevel="0" collapsed="false">
      <c r="A295" s="352"/>
      <c r="B295" s="352"/>
      <c r="C295" s="352"/>
      <c r="D295" s="352"/>
      <c r="E295" s="352"/>
      <c r="F295" s="354"/>
      <c r="G295" s="352"/>
      <c r="H295" s="352"/>
      <c r="I295" s="352"/>
      <c r="J295" s="352"/>
      <c r="K295" s="352"/>
      <c r="L295" s="352"/>
      <c r="M295" s="352"/>
      <c r="N295" s="352"/>
      <c r="O295" s="352"/>
      <c r="P295" s="352"/>
      <c r="Q295" s="352"/>
      <c r="R295" s="352"/>
      <c r="S295" s="352"/>
      <c r="T295" s="352"/>
      <c r="U295" s="352"/>
      <c r="V295" s="352"/>
      <c r="W295" s="352"/>
      <c r="X295" s="352"/>
      <c r="Y295" s="352"/>
      <c r="Z295" s="352"/>
      <c r="AA295" s="352"/>
      <c r="AB295" s="352"/>
      <c r="AC295" s="352"/>
      <c r="AD295" s="352"/>
      <c r="AE295" s="352"/>
      <c r="AF295" s="352"/>
      <c r="AG295" s="352"/>
      <c r="AH295" s="352"/>
      <c r="AI295" s="352"/>
      <c r="AJ295" s="352"/>
      <c r="AK295" s="352"/>
      <c r="AL295" s="352"/>
      <c r="AM295" s="352"/>
      <c r="AN295" s="352"/>
      <c r="AO295" s="352"/>
      <c r="AP295" s="352"/>
      <c r="AQ295" s="352"/>
      <c r="AR295" s="352"/>
      <c r="AS295" s="352"/>
      <c r="AT295" s="352"/>
      <c r="AU295" s="352"/>
      <c r="AV295" s="352"/>
      <c r="AW295" s="352"/>
      <c r="AX295" s="352"/>
      <c r="AY295" s="352"/>
      <c r="AZ295" s="352"/>
      <c r="BA295" s="352"/>
      <c r="BB295" s="352"/>
      <c r="BC295" s="352"/>
      <c r="BD295" s="352"/>
      <c r="BE295" s="352"/>
      <c r="BF295" s="352"/>
      <c r="BG295" s="352"/>
      <c r="BH295" s="352"/>
      <c r="BI295" s="352"/>
      <c r="BJ295" s="352"/>
      <c r="BK295" s="352"/>
    </row>
    <row r="296" customFormat="false" ht="9.75" hidden="false" customHeight="true" outlineLevel="0" collapsed="false">
      <c r="A296" s="352"/>
      <c r="B296" s="352"/>
      <c r="C296" s="352"/>
      <c r="D296" s="352"/>
      <c r="E296" s="352"/>
      <c r="F296" s="354"/>
      <c r="G296" s="352"/>
      <c r="H296" s="352"/>
      <c r="I296" s="352"/>
      <c r="J296" s="352"/>
      <c r="K296" s="352"/>
      <c r="L296" s="352"/>
      <c r="M296" s="352"/>
      <c r="N296" s="352"/>
      <c r="O296" s="352"/>
      <c r="P296" s="352"/>
      <c r="Q296" s="352"/>
      <c r="R296" s="352"/>
      <c r="S296" s="352"/>
      <c r="T296" s="352"/>
      <c r="U296" s="352"/>
      <c r="V296" s="352"/>
      <c r="W296" s="352"/>
      <c r="X296" s="352"/>
      <c r="Y296" s="352"/>
      <c r="Z296" s="352"/>
      <c r="AA296" s="352"/>
      <c r="AB296" s="352"/>
      <c r="AC296" s="352"/>
      <c r="AD296" s="352"/>
      <c r="AE296" s="352"/>
      <c r="AF296" s="352"/>
      <c r="AG296" s="352"/>
      <c r="AH296" s="352"/>
      <c r="AI296" s="352"/>
      <c r="AJ296" s="352"/>
      <c r="AK296" s="352"/>
      <c r="AL296" s="352"/>
      <c r="AM296" s="352"/>
      <c r="AN296" s="352"/>
      <c r="AO296" s="352"/>
      <c r="AP296" s="352"/>
      <c r="AQ296" s="352"/>
      <c r="AR296" s="352"/>
      <c r="AS296" s="352"/>
      <c r="AT296" s="352"/>
      <c r="AU296" s="352"/>
      <c r="AV296" s="352"/>
      <c r="AW296" s="352"/>
      <c r="AX296" s="352"/>
      <c r="AY296" s="352"/>
      <c r="AZ296" s="352"/>
      <c r="BA296" s="352"/>
      <c r="BB296" s="352"/>
      <c r="BC296" s="352"/>
      <c r="BD296" s="352"/>
      <c r="BE296" s="352"/>
      <c r="BF296" s="352"/>
      <c r="BG296" s="352"/>
      <c r="BH296" s="352"/>
      <c r="BI296" s="352"/>
      <c r="BJ296" s="352"/>
      <c r="BK296" s="352"/>
    </row>
    <row r="297" customFormat="false" ht="9.75" hidden="false" customHeight="true" outlineLevel="0" collapsed="false">
      <c r="A297" s="352"/>
      <c r="B297" s="352"/>
      <c r="C297" s="352"/>
      <c r="D297" s="352"/>
      <c r="E297" s="352"/>
      <c r="F297" s="354"/>
      <c r="G297" s="352"/>
      <c r="H297" s="352"/>
      <c r="I297" s="352"/>
      <c r="J297" s="352"/>
      <c r="K297" s="352"/>
      <c r="L297" s="352"/>
      <c r="M297" s="352"/>
      <c r="N297" s="352"/>
      <c r="O297" s="352"/>
      <c r="P297" s="352"/>
      <c r="Q297" s="352"/>
      <c r="R297" s="352"/>
      <c r="S297" s="352"/>
      <c r="T297" s="352"/>
      <c r="U297" s="352"/>
      <c r="V297" s="352"/>
      <c r="W297" s="352"/>
      <c r="X297" s="352"/>
      <c r="Y297" s="352"/>
      <c r="Z297" s="352"/>
      <c r="AA297" s="352"/>
      <c r="AB297" s="352"/>
      <c r="AC297" s="352"/>
      <c r="AD297" s="352"/>
      <c r="AE297" s="352"/>
      <c r="AF297" s="352"/>
      <c r="AG297" s="352"/>
      <c r="AH297" s="352"/>
      <c r="AI297" s="352"/>
      <c r="AJ297" s="352"/>
      <c r="AK297" s="352"/>
      <c r="AL297" s="352"/>
      <c r="AM297" s="352"/>
      <c r="AN297" s="352"/>
      <c r="AO297" s="352"/>
      <c r="AP297" s="352"/>
      <c r="AQ297" s="352"/>
      <c r="AR297" s="352"/>
      <c r="AS297" s="352"/>
      <c r="AT297" s="352"/>
      <c r="AU297" s="352"/>
      <c r="AV297" s="352"/>
      <c r="AW297" s="352"/>
      <c r="AX297" s="352"/>
      <c r="AY297" s="352"/>
      <c r="AZ297" s="352"/>
      <c r="BA297" s="352"/>
      <c r="BB297" s="352"/>
      <c r="BC297" s="352"/>
      <c r="BD297" s="352"/>
      <c r="BE297" s="352"/>
      <c r="BF297" s="352"/>
      <c r="BG297" s="352"/>
      <c r="BH297" s="352"/>
      <c r="BI297" s="352"/>
      <c r="BJ297" s="352"/>
      <c r="BK297" s="352"/>
    </row>
    <row r="298" customFormat="false" ht="9.75" hidden="false" customHeight="true" outlineLevel="0" collapsed="false">
      <c r="A298" s="352"/>
      <c r="B298" s="352"/>
      <c r="C298" s="352"/>
      <c r="D298" s="352"/>
      <c r="E298" s="352"/>
      <c r="F298" s="354"/>
      <c r="G298" s="352"/>
      <c r="H298" s="352"/>
      <c r="I298" s="352"/>
      <c r="J298" s="352"/>
      <c r="K298" s="352"/>
      <c r="L298" s="352"/>
      <c r="M298" s="352"/>
      <c r="N298" s="352"/>
      <c r="O298" s="352"/>
      <c r="P298" s="352"/>
      <c r="Q298" s="352"/>
      <c r="R298" s="352"/>
      <c r="S298" s="352"/>
      <c r="T298" s="352"/>
      <c r="U298" s="352"/>
      <c r="V298" s="352"/>
      <c r="W298" s="352"/>
      <c r="X298" s="352"/>
      <c r="Y298" s="352"/>
      <c r="Z298" s="352"/>
      <c r="AA298" s="352"/>
      <c r="AB298" s="352"/>
      <c r="AC298" s="352"/>
      <c r="AD298" s="352"/>
      <c r="AE298" s="352"/>
      <c r="AF298" s="352"/>
      <c r="AG298" s="352"/>
      <c r="AH298" s="352"/>
      <c r="AI298" s="352"/>
      <c r="AJ298" s="352"/>
      <c r="AK298" s="352"/>
      <c r="AL298" s="352"/>
      <c r="AM298" s="352"/>
      <c r="AN298" s="352"/>
      <c r="AO298" s="352"/>
      <c r="AP298" s="352"/>
      <c r="AQ298" s="352"/>
      <c r="AR298" s="352"/>
      <c r="AS298" s="352"/>
      <c r="AT298" s="352"/>
      <c r="AU298" s="352"/>
      <c r="AV298" s="352"/>
      <c r="AW298" s="352"/>
      <c r="AX298" s="352"/>
      <c r="AY298" s="352"/>
      <c r="AZ298" s="352"/>
      <c r="BA298" s="352"/>
      <c r="BB298" s="352"/>
      <c r="BC298" s="352"/>
      <c r="BD298" s="352"/>
      <c r="BE298" s="352"/>
      <c r="BF298" s="352"/>
      <c r="BG298" s="352"/>
      <c r="BH298" s="352"/>
      <c r="BI298" s="352"/>
      <c r="BJ298" s="352"/>
      <c r="BK298" s="352"/>
    </row>
    <row r="299" customFormat="false" ht="9.75" hidden="false" customHeight="true" outlineLevel="0" collapsed="false">
      <c r="A299" s="352"/>
      <c r="B299" s="352"/>
      <c r="C299" s="352"/>
      <c r="D299" s="352"/>
      <c r="E299" s="352"/>
      <c r="F299" s="354"/>
      <c r="G299" s="352"/>
      <c r="H299" s="352"/>
      <c r="I299" s="352"/>
      <c r="J299" s="352"/>
      <c r="K299" s="352"/>
      <c r="L299" s="352"/>
      <c r="M299" s="352"/>
      <c r="N299" s="352"/>
      <c r="O299" s="352"/>
      <c r="P299" s="352"/>
      <c r="Q299" s="352"/>
      <c r="R299" s="352"/>
      <c r="S299" s="352"/>
      <c r="T299" s="352"/>
      <c r="U299" s="352"/>
      <c r="V299" s="352"/>
      <c r="W299" s="352"/>
      <c r="X299" s="352"/>
      <c r="Y299" s="352"/>
      <c r="Z299" s="352"/>
      <c r="AA299" s="352"/>
      <c r="AB299" s="352"/>
      <c r="AC299" s="352"/>
      <c r="AD299" s="352"/>
      <c r="AE299" s="352"/>
      <c r="AF299" s="352"/>
      <c r="AG299" s="352"/>
      <c r="AH299" s="352"/>
      <c r="AI299" s="352"/>
      <c r="AJ299" s="352"/>
      <c r="AK299" s="352"/>
      <c r="AL299" s="352"/>
      <c r="AM299" s="352"/>
      <c r="AN299" s="352"/>
      <c r="AO299" s="352"/>
      <c r="AP299" s="352"/>
      <c r="AQ299" s="352"/>
      <c r="AR299" s="352"/>
      <c r="AS299" s="352"/>
      <c r="AT299" s="352"/>
      <c r="AU299" s="352"/>
      <c r="AV299" s="352"/>
      <c r="AW299" s="352"/>
      <c r="AX299" s="352"/>
      <c r="AY299" s="352"/>
      <c r="AZ299" s="352"/>
      <c r="BA299" s="352"/>
      <c r="BB299" s="352"/>
      <c r="BC299" s="352"/>
      <c r="BD299" s="352"/>
      <c r="BE299" s="352"/>
      <c r="BF299" s="352"/>
      <c r="BG299" s="352"/>
      <c r="BH299" s="352"/>
      <c r="BI299" s="352"/>
      <c r="BJ299" s="352"/>
      <c r="BK299" s="352"/>
    </row>
    <row r="300" customFormat="false" ht="9.75" hidden="false" customHeight="true" outlineLevel="0" collapsed="false">
      <c r="A300" s="352"/>
      <c r="B300" s="352"/>
      <c r="C300" s="352"/>
      <c r="D300" s="352"/>
      <c r="E300" s="352"/>
      <c r="F300" s="354"/>
      <c r="G300" s="352"/>
      <c r="H300" s="352"/>
      <c r="I300" s="352"/>
      <c r="J300" s="352"/>
      <c r="K300" s="352"/>
      <c r="L300" s="352"/>
      <c r="M300" s="352"/>
      <c r="N300" s="352"/>
      <c r="O300" s="352"/>
      <c r="P300" s="352"/>
      <c r="Q300" s="352"/>
      <c r="R300" s="352"/>
      <c r="S300" s="352"/>
      <c r="T300" s="352"/>
      <c r="U300" s="352"/>
      <c r="V300" s="352"/>
      <c r="W300" s="352"/>
      <c r="X300" s="352"/>
      <c r="Y300" s="352"/>
      <c r="Z300" s="352"/>
      <c r="AA300" s="352"/>
      <c r="AB300" s="352"/>
      <c r="AC300" s="352"/>
      <c r="AD300" s="352"/>
      <c r="AE300" s="352"/>
      <c r="AF300" s="352"/>
      <c r="AG300" s="352"/>
      <c r="AH300" s="352"/>
      <c r="AI300" s="352"/>
      <c r="AJ300" s="352"/>
      <c r="AK300" s="352"/>
      <c r="AL300" s="352"/>
      <c r="AM300" s="352"/>
      <c r="AN300" s="352"/>
      <c r="AO300" s="352"/>
      <c r="AP300" s="352"/>
      <c r="AQ300" s="352"/>
      <c r="AR300" s="352"/>
      <c r="AS300" s="352"/>
      <c r="AT300" s="352"/>
      <c r="AU300" s="352"/>
      <c r="AV300" s="352"/>
      <c r="AW300" s="352"/>
      <c r="AX300" s="352"/>
      <c r="AY300" s="352"/>
      <c r="AZ300" s="352"/>
      <c r="BA300" s="352"/>
      <c r="BB300" s="352"/>
      <c r="BC300" s="352"/>
      <c r="BD300" s="352"/>
      <c r="BE300" s="352"/>
      <c r="BF300" s="352"/>
      <c r="BG300" s="352"/>
      <c r="BH300" s="352"/>
      <c r="BI300" s="352"/>
      <c r="BJ300" s="352"/>
      <c r="BK300" s="352"/>
    </row>
    <row r="301" customFormat="false" ht="9.75" hidden="false" customHeight="true" outlineLevel="0" collapsed="false">
      <c r="A301" s="352"/>
      <c r="B301" s="352"/>
      <c r="C301" s="352"/>
      <c r="D301" s="352"/>
      <c r="E301" s="352"/>
      <c r="F301" s="354"/>
      <c r="G301" s="352"/>
      <c r="H301" s="352"/>
      <c r="I301" s="352"/>
      <c r="J301" s="352"/>
      <c r="K301" s="352"/>
      <c r="L301" s="352"/>
      <c r="M301" s="352"/>
      <c r="N301" s="352"/>
      <c r="O301" s="352"/>
      <c r="P301" s="352"/>
      <c r="Q301" s="352"/>
      <c r="R301" s="352"/>
      <c r="S301" s="352"/>
      <c r="T301" s="352"/>
      <c r="U301" s="352"/>
      <c r="V301" s="352"/>
      <c r="W301" s="352"/>
      <c r="X301" s="352"/>
      <c r="Y301" s="352"/>
      <c r="Z301" s="352"/>
      <c r="AA301" s="352"/>
      <c r="AB301" s="352"/>
      <c r="AC301" s="352"/>
      <c r="AD301" s="352"/>
      <c r="AE301" s="352"/>
      <c r="AF301" s="352"/>
      <c r="AG301" s="352"/>
      <c r="AH301" s="352"/>
      <c r="AI301" s="352"/>
      <c r="AJ301" s="352"/>
      <c r="AK301" s="352"/>
      <c r="AL301" s="352"/>
      <c r="AM301" s="352"/>
      <c r="AN301" s="352"/>
      <c r="AO301" s="352"/>
      <c r="AP301" s="352"/>
      <c r="AQ301" s="352"/>
      <c r="AR301" s="352"/>
      <c r="AS301" s="352"/>
      <c r="AT301" s="352"/>
      <c r="AU301" s="352"/>
      <c r="AV301" s="352"/>
      <c r="AW301" s="352"/>
      <c r="AX301" s="352"/>
      <c r="AY301" s="352"/>
      <c r="AZ301" s="352"/>
      <c r="BA301" s="352"/>
      <c r="BB301" s="352"/>
      <c r="BC301" s="352"/>
      <c r="BD301" s="352"/>
      <c r="BE301" s="352"/>
      <c r="BF301" s="352"/>
      <c r="BG301" s="352"/>
      <c r="BH301" s="352"/>
      <c r="BI301" s="352"/>
      <c r="BJ301" s="352"/>
      <c r="BK301" s="352"/>
    </row>
    <row r="302" customFormat="false" ht="9.75" hidden="false" customHeight="true" outlineLevel="0" collapsed="false">
      <c r="A302" s="352"/>
      <c r="B302" s="352"/>
      <c r="C302" s="352"/>
      <c r="D302" s="352"/>
      <c r="E302" s="352"/>
      <c r="F302" s="354"/>
      <c r="G302" s="352"/>
      <c r="H302" s="352"/>
      <c r="I302" s="352"/>
      <c r="J302" s="352"/>
      <c r="K302" s="352"/>
      <c r="L302" s="352"/>
      <c r="M302" s="352"/>
      <c r="N302" s="352"/>
      <c r="O302" s="352"/>
      <c r="P302" s="352"/>
      <c r="Q302" s="352"/>
      <c r="R302" s="352"/>
      <c r="S302" s="352"/>
      <c r="T302" s="352"/>
      <c r="U302" s="352"/>
      <c r="V302" s="352"/>
      <c r="W302" s="352"/>
      <c r="X302" s="352"/>
      <c r="Y302" s="352"/>
      <c r="Z302" s="352"/>
      <c r="AA302" s="352"/>
      <c r="AB302" s="352"/>
      <c r="AC302" s="352"/>
      <c r="AD302" s="352"/>
      <c r="AE302" s="352"/>
      <c r="AF302" s="352"/>
      <c r="AG302" s="352"/>
      <c r="AH302" s="352"/>
      <c r="AI302" s="352"/>
      <c r="AJ302" s="352"/>
      <c r="AK302" s="352"/>
      <c r="AL302" s="352"/>
      <c r="AM302" s="352"/>
      <c r="AN302" s="352"/>
      <c r="AO302" s="352"/>
      <c r="AP302" s="352"/>
      <c r="AQ302" s="352"/>
      <c r="AR302" s="352"/>
      <c r="AS302" s="352"/>
      <c r="AT302" s="352"/>
      <c r="AU302" s="352"/>
      <c r="AV302" s="352"/>
      <c r="AW302" s="352"/>
      <c r="AX302" s="352"/>
      <c r="AY302" s="352"/>
      <c r="AZ302" s="352"/>
      <c r="BA302" s="352"/>
      <c r="BB302" s="352"/>
      <c r="BC302" s="352"/>
      <c r="BD302" s="352"/>
      <c r="BE302" s="352"/>
      <c r="BF302" s="352"/>
      <c r="BG302" s="352"/>
      <c r="BH302" s="352"/>
      <c r="BI302" s="352"/>
      <c r="BJ302" s="352"/>
      <c r="BK302" s="352"/>
    </row>
    <row r="303" customFormat="false" ht="9.75" hidden="false" customHeight="true" outlineLevel="0" collapsed="false">
      <c r="A303" s="352"/>
      <c r="B303" s="352"/>
      <c r="C303" s="352"/>
      <c r="D303" s="352"/>
      <c r="E303" s="352"/>
      <c r="F303" s="354"/>
      <c r="G303" s="352"/>
      <c r="H303" s="352"/>
      <c r="I303" s="352"/>
      <c r="J303" s="352"/>
      <c r="K303" s="352"/>
      <c r="L303" s="352"/>
      <c r="M303" s="352"/>
      <c r="N303" s="352"/>
      <c r="O303" s="352"/>
      <c r="P303" s="352"/>
      <c r="Q303" s="352"/>
      <c r="R303" s="352"/>
      <c r="S303" s="352"/>
      <c r="T303" s="352"/>
      <c r="U303" s="352"/>
      <c r="V303" s="352"/>
      <c r="W303" s="352"/>
      <c r="X303" s="352"/>
      <c r="Y303" s="352"/>
      <c r="Z303" s="352"/>
      <c r="AA303" s="352"/>
      <c r="AB303" s="352"/>
      <c r="AC303" s="352"/>
      <c r="AD303" s="352"/>
      <c r="AE303" s="352"/>
      <c r="AF303" s="352"/>
      <c r="AG303" s="352"/>
      <c r="AH303" s="352"/>
      <c r="AI303" s="352"/>
      <c r="AJ303" s="352"/>
      <c r="AK303" s="352"/>
      <c r="AL303" s="352"/>
      <c r="AM303" s="352"/>
      <c r="AN303" s="352"/>
      <c r="AO303" s="352"/>
      <c r="AP303" s="352"/>
      <c r="AQ303" s="352"/>
      <c r="AR303" s="352"/>
      <c r="AS303" s="352"/>
      <c r="AT303" s="352"/>
      <c r="AU303" s="352"/>
      <c r="AV303" s="352"/>
      <c r="AW303" s="352"/>
      <c r="AX303" s="352"/>
      <c r="AY303" s="352"/>
      <c r="AZ303" s="352"/>
      <c r="BA303" s="352"/>
      <c r="BB303" s="352"/>
      <c r="BC303" s="352"/>
      <c r="BD303" s="352"/>
      <c r="BE303" s="352"/>
      <c r="BF303" s="352"/>
      <c r="BG303" s="352"/>
      <c r="BH303" s="352"/>
      <c r="BI303" s="352"/>
      <c r="BJ303" s="352"/>
      <c r="BK303" s="352"/>
    </row>
    <row r="304" customFormat="false" ht="9.75" hidden="false" customHeight="true" outlineLevel="0" collapsed="false">
      <c r="A304" s="352"/>
      <c r="B304" s="352"/>
      <c r="C304" s="352"/>
      <c r="D304" s="352"/>
      <c r="E304" s="352"/>
      <c r="F304" s="354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  <c r="X304" s="352"/>
      <c r="Y304" s="352"/>
      <c r="Z304" s="352"/>
      <c r="AA304" s="352"/>
      <c r="AB304" s="352"/>
      <c r="AC304" s="352"/>
      <c r="AD304" s="352"/>
      <c r="AE304" s="352"/>
      <c r="AF304" s="352"/>
      <c r="AG304" s="352"/>
      <c r="AH304" s="352"/>
      <c r="AI304" s="352"/>
      <c r="AJ304" s="352"/>
      <c r="AK304" s="352"/>
      <c r="AL304" s="352"/>
      <c r="AM304" s="352"/>
      <c r="AN304" s="352"/>
      <c r="AO304" s="352"/>
      <c r="AP304" s="352"/>
      <c r="AQ304" s="352"/>
      <c r="AR304" s="352"/>
      <c r="AS304" s="352"/>
      <c r="AT304" s="352"/>
      <c r="AU304" s="352"/>
      <c r="AV304" s="352"/>
      <c r="AW304" s="352"/>
      <c r="AX304" s="352"/>
      <c r="AY304" s="352"/>
      <c r="AZ304" s="352"/>
      <c r="BA304" s="352"/>
      <c r="BB304" s="352"/>
      <c r="BC304" s="352"/>
      <c r="BD304" s="352"/>
      <c r="BE304" s="352"/>
      <c r="BF304" s="352"/>
      <c r="BG304" s="352"/>
      <c r="BH304" s="352"/>
      <c r="BI304" s="352"/>
      <c r="BJ304" s="352"/>
      <c r="BK304" s="352"/>
    </row>
    <row r="305" customFormat="false" ht="9.75" hidden="false" customHeight="true" outlineLevel="0" collapsed="false">
      <c r="A305" s="352"/>
      <c r="B305" s="352"/>
      <c r="C305" s="352"/>
      <c r="D305" s="352"/>
      <c r="E305" s="352"/>
      <c r="F305" s="354"/>
      <c r="G305" s="352"/>
      <c r="H305" s="352"/>
      <c r="I305" s="352"/>
      <c r="J305" s="352"/>
      <c r="K305" s="352"/>
      <c r="L305" s="352"/>
      <c r="M305" s="352"/>
      <c r="N305" s="352"/>
      <c r="O305" s="352"/>
      <c r="P305" s="352"/>
      <c r="Q305" s="352"/>
      <c r="R305" s="352"/>
      <c r="S305" s="352"/>
      <c r="T305" s="352"/>
      <c r="U305" s="352"/>
      <c r="V305" s="352"/>
      <c r="W305" s="352"/>
      <c r="X305" s="352"/>
      <c r="Y305" s="352"/>
      <c r="Z305" s="352"/>
      <c r="AA305" s="352"/>
      <c r="AB305" s="352"/>
      <c r="AC305" s="352"/>
      <c r="AD305" s="352"/>
      <c r="AE305" s="352"/>
      <c r="AF305" s="352"/>
      <c r="AG305" s="352"/>
      <c r="AH305" s="352"/>
      <c r="AI305" s="352"/>
      <c r="AJ305" s="352"/>
      <c r="AK305" s="352"/>
      <c r="AL305" s="352"/>
      <c r="AM305" s="352"/>
      <c r="AN305" s="352"/>
      <c r="AO305" s="352"/>
      <c r="AP305" s="352"/>
      <c r="AQ305" s="352"/>
      <c r="AR305" s="352"/>
      <c r="AS305" s="352"/>
      <c r="AT305" s="352"/>
      <c r="AU305" s="352"/>
      <c r="AV305" s="352"/>
      <c r="AW305" s="352"/>
      <c r="AX305" s="352"/>
      <c r="AY305" s="352"/>
      <c r="AZ305" s="352"/>
      <c r="BA305" s="352"/>
      <c r="BB305" s="352"/>
      <c r="BC305" s="352"/>
      <c r="BD305" s="352"/>
      <c r="BE305" s="352"/>
      <c r="BF305" s="352"/>
      <c r="BG305" s="352"/>
      <c r="BH305" s="352"/>
      <c r="BI305" s="352"/>
      <c r="BJ305" s="352"/>
      <c r="BK305" s="352"/>
    </row>
    <row r="306" customFormat="false" ht="9.75" hidden="false" customHeight="true" outlineLevel="0" collapsed="false">
      <c r="A306" s="352"/>
      <c r="B306" s="352"/>
      <c r="C306" s="352"/>
      <c r="D306" s="352"/>
      <c r="E306" s="352"/>
      <c r="F306" s="354"/>
      <c r="G306" s="352"/>
      <c r="H306" s="352"/>
      <c r="I306" s="352"/>
      <c r="J306" s="352"/>
      <c r="K306" s="352"/>
      <c r="L306" s="352"/>
      <c r="M306" s="352"/>
      <c r="N306" s="352"/>
      <c r="O306" s="352"/>
      <c r="P306" s="352"/>
      <c r="Q306" s="352"/>
      <c r="R306" s="352"/>
      <c r="S306" s="352"/>
      <c r="T306" s="352"/>
      <c r="U306" s="352"/>
      <c r="V306" s="352"/>
      <c r="W306" s="352"/>
      <c r="X306" s="352"/>
      <c r="Y306" s="352"/>
      <c r="Z306" s="352"/>
      <c r="AA306" s="352"/>
      <c r="AB306" s="352"/>
      <c r="AC306" s="352"/>
      <c r="AD306" s="352"/>
      <c r="AE306" s="352"/>
      <c r="AF306" s="352"/>
      <c r="AG306" s="352"/>
      <c r="AH306" s="352"/>
      <c r="AI306" s="352"/>
      <c r="AJ306" s="352"/>
      <c r="AK306" s="352"/>
      <c r="AL306" s="352"/>
      <c r="AM306" s="352"/>
      <c r="AN306" s="352"/>
      <c r="AO306" s="352"/>
      <c r="AP306" s="352"/>
      <c r="AQ306" s="352"/>
      <c r="AR306" s="352"/>
      <c r="AS306" s="352"/>
      <c r="AT306" s="352"/>
      <c r="AU306" s="352"/>
      <c r="AV306" s="352"/>
      <c r="AW306" s="352"/>
      <c r="AX306" s="352"/>
      <c r="AY306" s="352"/>
      <c r="AZ306" s="352"/>
      <c r="BA306" s="352"/>
      <c r="BB306" s="352"/>
      <c r="BC306" s="352"/>
      <c r="BD306" s="352"/>
      <c r="BE306" s="352"/>
      <c r="BF306" s="352"/>
      <c r="BG306" s="352"/>
      <c r="BH306" s="352"/>
      <c r="BI306" s="352"/>
      <c r="BJ306" s="352"/>
      <c r="BK306" s="352"/>
    </row>
    <row r="307" customFormat="false" ht="9.75" hidden="false" customHeight="true" outlineLevel="0" collapsed="false">
      <c r="A307" s="352"/>
      <c r="B307" s="352"/>
      <c r="C307" s="352"/>
      <c r="D307" s="352"/>
      <c r="E307" s="352"/>
      <c r="F307" s="354"/>
      <c r="G307" s="352"/>
      <c r="H307" s="352"/>
      <c r="I307" s="352"/>
      <c r="J307" s="352"/>
      <c r="K307" s="352"/>
      <c r="L307" s="352"/>
      <c r="M307" s="352"/>
      <c r="N307" s="352"/>
      <c r="O307" s="352"/>
      <c r="P307" s="352"/>
      <c r="Q307" s="352"/>
      <c r="R307" s="352"/>
      <c r="S307" s="352"/>
      <c r="T307" s="352"/>
      <c r="U307" s="352"/>
      <c r="V307" s="352"/>
      <c r="W307" s="352"/>
      <c r="X307" s="352"/>
      <c r="Y307" s="352"/>
      <c r="Z307" s="352"/>
      <c r="AA307" s="352"/>
      <c r="AB307" s="352"/>
      <c r="AC307" s="352"/>
      <c r="AD307" s="352"/>
      <c r="AE307" s="352"/>
      <c r="AF307" s="352"/>
      <c r="AG307" s="352"/>
      <c r="AH307" s="352"/>
      <c r="AI307" s="352"/>
      <c r="AJ307" s="352"/>
      <c r="AK307" s="352"/>
      <c r="AL307" s="352"/>
      <c r="AM307" s="352"/>
      <c r="AN307" s="352"/>
      <c r="AO307" s="352"/>
      <c r="AP307" s="352"/>
      <c r="AQ307" s="352"/>
      <c r="AR307" s="352"/>
      <c r="AS307" s="352"/>
      <c r="AT307" s="352"/>
      <c r="AU307" s="352"/>
      <c r="AV307" s="352"/>
      <c r="AW307" s="352"/>
      <c r="AX307" s="352"/>
      <c r="AY307" s="352"/>
      <c r="AZ307" s="352"/>
      <c r="BA307" s="352"/>
      <c r="BB307" s="352"/>
      <c r="BC307" s="352"/>
      <c r="BD307" s="352"/>
      <c r="BE307" s="352"/>
      <c r="BF307" s="352"/>
      <c r="BG307" s="352"/>
      <c r="BH307" s="352"/>
      <c r="BI307" s="352"/>
      <c r="BJ307" s="352"/>
      <c r="BK307" s="352"/>
    </row>
    <row r="308" customFormat="false" ht="9.75" hidden="false" customHeight="true" outlineLevel="0" collapsed="false">
      <c r="A308" s="352"/>
      <c r="B308" s="352"/>
      <c r="C308" s="352"/>
      <c r="D308" s="352"/>
      <c r="E308" s="352"/>
      <c r="F308" s="354"/>
      <c r="G308" s="352"/>
      <c r="H308" s="352"/>
      <c r="I308" s="352"/>
      <c r="J308" s="352"/>
      <c r="K308" s="352"/>
      <c r="L308" s="352"/>
      <c r="M308" s="352"/>
      <c r="N308" s="352"/>
      <c r="O308" s="352"/>
      <c r="P308" s="352"/>
      <c r="Q308" s="352"/>
      <c r="R308" s="352"/>
      <c r="S308" s="352"/>
      <c r="T308" s="352"/>
      <c r="U308" s="352"/>
      <c r="V308" s="352"/>
      <c r="W308" s="352"/>
      <c r="X308" s="352"/>
      <c r="Y308" s="352"/>
      <c r="Z308" s="352"/>
      <c r="AA308" s="352"/>
      <c r="AB308" s="352"/>
      <c r="AC308" s="352"/>
      <c r="AD308" s="352"/>
      <c r="AE308" s="352"/>
      <c r="AF308" s="352"/>
      <c r="AG308" s="352"/>
      <c r="AH308" s="352"/>
      <c r="AI308" s="352"/>
      <c r="AJ308" s="352"/>
      <c r="AK308" s="352"/>
      <c r="AL308" s="352"/>
      <c r="AM308" s="352"/>
      <c r="AN308" s="352"/>
      <c r="AO308" s="352"/>
      <c r="AP308" s="352"/>
      <c r="AQ308" s="352"/>
      <c r="AR308" s="352"/>
      <c r="AS308" s="352"/>
      <c r="AT308" s="352"/>
      <c r="AU308" s="352"/>
      <c r="AV308" s="352"/>
      <c r="AW308" s="352"/>
      <c r="AX308" s="352"/>
      <c r="AY308" s="352"/>
      <c r="AZ308" s="352"/>
      <c r="BA308" s="352"/>
      <c r="BB308" s="352"/>
      <c r="BC308" s="352"/>
      <c r="BD308" s="352"/>
      <c r="BE308" s="352"/>
      <c r="BF308" s="352"/>
      <c r="BG308" s="352"/>
      <c r="BH308" s="352"/>
      <c r="BI308" s="352"/>
      <c r="BJ308" s="352"/>
      <c r="BK308" s="352"/>
    </row>
    <row r="309" customFormat="false" ht="9.75" hidden="false" customHeight="true" outlineLevel="0" collapsed="false">
      <c r="A309" s="352"/>
      <c r="B309" s="352"/>
      <c r="C309" s="352"/>
      <c r="D309" s="352"/>
      <c r="E309" s="352"/>
      <c r="F309" s="354"/>
      <c r="G309" s="352"/>
      <c r="H309" s="352"/>
      <c r="I309" s="352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2"/>
      <c r="Z309" s="352"/>
      <c r="AA309" s="352"/>
      <c r="AB309" s="352"/>
      <c r="AC309" s="352"/>
      <c r="AD309" s="352"/>
      <c r="AE309" s="352"/>
      <c r="AF309" s="352"/>
      <c r="AG309" s="352"/>
      <c r="AH309" s="352"/>
      <c r="AI309" s="352"/>
      <c r="AJ309" s="352"/>
      <c r="AK309" s="352"/>
      <c r="AL309" s="352"/>
      <c r="AM309" s="352"/>
      <c r="AN309" s="352"/>
      <c r="AO309" s="352"/>
      <c r="AP309" s="352"/>
      <c r="AQ309" s="352"/>
      <c r="AR309" s="352"/>
      <c r="AS309" s="352"/>
      <c r="AT309" s="352"/>
      <c r="AU309" s="352"/>
      <c r="AV309" s="352"/>
      <c r="AW309" s="352"/>
      <c r="AX309" s="352"/>
      <c r="AY309" s="352"/>
      <c r="AZ309" s="352"/>
      <c r="BA309" s="352"/>
      <c r="BB309" s="352"/>
      <c r="BC309" s="352"/>
      <c r="BD309" s="352"/>
      <c r="BE309" s="352"/>
      <c r="BF309" s="352"/>
      <c r="BG309" s="352"/>
      <c r="BH309" s="352"/>
      <c r="BI309" s="352"/>
      <c r="BJ309" s="352"/>
      <c r="BK309" s="352"/>
    </row>
    <row r="310" customFormat="false" ht="9.75" hidden="false" customHeight="true" outlineLevel="0" collapsed="false">
      <c r="A310" s="352"/>
      <c r="B310" s="352"/>
      <c r="C310" s="352"/>
      <c r="D310" s="352"/>
      <c r="E310" s="352"/>
      <c r="F310" s="354"/>
      <c r="G310" s="352"/>
      <c r="H310" s="352"/>
      <c r="I310" s="352"/>
      <c r="J310" s="352"/>
      <c r="K310" s="352"/>
      <c r="L310" s="352"/>
      <c r="M310" s="352"/>
      <c r="N310" s="352"/>
      <c r="O310" s="352"/>
      <c r="P310" s="352"/>
      <c r="Q310" s="352"/>
      <c r="R310" s="352"/>
      <c r="S310" s="352"/>
      <c r="T310" s="352"/>
      <c r="U310" s="352"/>
      <c r="V310" s="352"/>
      <c r="W310" s="352"/>
      <c r="X310" s="352"/>
      <c r="Y310" s="352"/>
      <c r="Z310" s="352"/>
      <c r="AA310" s="352"/>
      <c r="AB310" s="352"/>
      <c r="AC310" s="352"/>
      <c r="AD310" s="352"/>
      <c r="AE310" s="352"/>
      <c r="AF310" s="352"/>
      <c r="AG310" s="352"/>
      <c r="AH310" s="352"/>
      <c r="AI310" s="352"/>
      <c r="AJ310" s="352"/>
      <c r="AK310" s="352"/>
      <c r="AL310" s="352"/>
      <c r="AM310" s="352"/>
      <c r="AN310" s="352"/>
      <c r="AO310" s="352"/>
      <c r="AP310" s="352"/>
      <c r="AQ310" s="352"/>
      <c r="AR310" s="352"/>
      <c r="AS310" s="352"/>
      <c r="AT310" s="352"/>
      <c r="AU310" s="352"/>
      <c r="AV310" s="352"/>
      <c r="AW310" s="352"/>
      <c r="AX310" s="352"/>
      <c r="AY310" s="352"/>
      <c r="AZ310" s="352"/>
      <c r="BA310" s="352"/>
      <c r="BB310" s="352"/>
      <c r="BC310" s="352"/>
      <c r="BD310" s="352"/>
      <c r="BE310" s="352"/>
      <c r="BF310" s="352"/>
      <c r="BG310" s="352"/>
      <c r="BH310" s="352"/>
      <c r="BI310" s="352"/>
      <c r="BJ310" s="352"/>
      <c r="BK310" s="352"/>
    </row>
    <row r="311" customFormat="false" ht="9.75" hidden="false" customHeight="true" outlineLevel="0" collapsed="false">
      <c r="A311" s="352"/>
      <c r="B311" s="352"/>
      <c r="C311" s="352"/>
      <c r="D311" s="352"/>
      <c r="E311" s="352"/>
      <c r="F311" s="354"/>
      <c r="G311" s="352"/>
      <c r="H311" s="352"/>
      <c r="I311" s="352"/>
      <c r="J311" s="352"/>
      <c r="K311" s="352"/>
      <c r="L311" s="352"/>
      <c r="M311" s="352"/>
      <c r="N311" s="352"/>
      <c r="O311" s="352"/>
      <c r="P311" s="352"/>
      <c r="Q311" s="352"/>
      <c r="R311" s="352"/>
      <c r="S311" s="352"/>
      <c r="T311" s="352"/>
      <c r="U311" s="352"/>
      <c r="V311" s="352"/>
      <c r="W311" s="352"/>
      <c r="X311" s="352"/>
      <c r="Y311" s="352"/>
      <c r="Z311" s="352"/>
      <c r="AA311" s="352"/>
      <c r="AB311" s="352"/>
      <c r="AC311" s="352"/>
      <c r="AD311" s="352"/>
      <c r="AE311" s="352"/>
      <c r="AF311" s="352"/>
      <c r="AG311" s="352"/>
      <c r="AH311" s="352"/>
      <c r="AI311" s="352"/>
      <c r="AJ311" s="352"/>
      <c r="AK311" s="352"/>
      <c r="AL311" s="352"/>
      <c r="AM311" s="352"/>
      <c r="AN311" s="352"/>
      <c r="AO311" s="352"/>
      <c r="AP311" s="352"/>
      <c r="AQ311" s="352"/>
      <c r="AR311" s="352"/>
      <c r="AS311" s="352"/>
      <c r="AT311" s="352"/>
      <c r="AU311" s="352"/>
      <c r="AV311" s="352"/>
      <c r="AW311" s="352"/>
      <c r="AX311" s="352"/>
      <c r="AY311" s="352"/>
      <c r="AZ311" s="352"/>
      <c r="BA311" s="352"/>
      <c r="BB311" s="352"/>
      <c r="BC311" s="352"/>
      <c r="BD311" s="352"/>
      <c r="BE311" s="352"/>
      <c r="BF311" s="352"/>
      <c r="BG311" s="352"/>
      <c r="BH311" s="352"/>
      <c r="BI311" s="352"/>
      <c r="BJ311" s="352"/>
      <c r="BK311" s="352"/>
    </row>
    <row r="312" customFormat="false" ht="9.75" hidden="false" customHeight="true" outlineLevel="0" collapsed="false">
      <c r="A312" s="352"/>
      <c r="B312" s="352"/>
      <c r="C312" s="352"/>
      <c r="D312" s="352"/>
      <c r="E312" s="352"/>
      <c r="F312" s="354"/>
      <c r="G312" s="352"/>
      <c r="H312" s="352"/>
      <c r="I312" s="352"/>
      <c r="J312" s="352"/>
      <c r="K312" s="352"/>
      <c r="L312" s="352"/>
      <c r="M312" s="352"/>
      <c r="N312" s="352"/>
      <c r="O312" s="352"/>
      <c r="P312" s="352"/>
      <c r="Q312" s="352"/>
      <c r="R312" s="352"/>
      <c r="S312" s="352"/>
      <c r="T312" s="352"/>
      <c r="U312" s="352"/>
      <c r="V312" s="352"/>
      <c r="W312" s="352"/>
      <c r="X312" s="352"/>
      <c r="Y312" s="352"/>
      <c r="Z312" s="352"/>
      <c r="AA312" s="352"/>
      <c r="AB312" s="352"/>
      <c r="AC312" s="352"/>
      <c r="AD312" s="352"/>
      <c r="AE312" s="352"/>
      <c r="AF312" s="352"/>
      <c r="AG312" s="352"/>
      <c r="AH312" s="352"/>
      <c r="AI312" s="352"/>
      <c r="AJ312" s="352"/>
      <c r="AK312" s="352"/>
      <c r="AL312" s="352"/>
      <c r="AM312" s="352"/>
      <c r="AN312" s="352"/>
      <c r="AO312" s="352"/>
      <c r="AP312" s="352"/>
      <c r="AQ312" s="352"/>
      <c r="AR312" s="352"/>
      <c r="AS312" s="352"/>
      <c r="AT312" s="352"/>
      <c r="AU312" s="352"/>
      <c r="AV312" s="352"/>
      <c r="AW312" s="352"/>
      <c r="AX312" s="352"/>
      <c r="AY312" s="352"/>
      <c r="AZ312" s="352"/>
      <c r="BA312" s="352"/>
      <c r="BB312" s="352"/>
      <c r="BC312" s="352"/>
      <c r="BD312" s="352"/>
      <c r="BE312" s="352"/>
      <c r="BF312" s="352"/>
      <c r="BG312" s="352"/>
      <c r="BH312" s="352"/>
      <c r="BI312" s="352"/>
      <c r="BJ312" s="352"/>
      <c r="BK312" s="352"/>
    </row>
    <row r="313" customFormat="false" ht="9.75" hidden="false" customHeight="true" outlineLevel="0" collapsed="false">
      <c r="A313" s="352"/>
      <c r="B313" s="352"/>
      <c r="C313" s="352"/>
      <c r="D313" s="352"/>
      <c r="E313" s="352"/>
      <c r="F313" s="354"/>
      <c r="G313" s="352"/>
      <c r="H313" s="352"/>
      <c r="I313" s="352"/>
      <c r="J313" s="352"/>
      <c r="K313" s="352"/>
      <c r="L313" s="352"/>
      <c r="M313" s="352"/>
      <c r="N313" s="352"/>
      <c r="O313" s="352"/>
      <c r="P313" s="352"/>
      <c r="Q313" s="352"/>
      <c r="R313" s="352"/>
      <c r="S313" s="352"/>
      <c r="T313" s="352"/>
      <c r="U313" s="352"/>
      <c r="V313" s="352"/>
      <c r="W313" s="352"/>
      <c r="X313" s="352"/>
      <c r="Y313" s="352"/>
      <c r="Z313" s="352"/>
      <c r="AA313" s="352"/>
      <c r="AB313" s="352"/>
      <c r="AC313" s="352"/>
      <c r="AD313" s="352"/>
      <c r="AE313" s="352"/>
      <c r="AF313" s="352"/>
      <c r="AG313" s="352"/>
      <c r="AH313" s="352"/>
      <c r="AI313" s="352"/>
      <c r="AJ313" s="352"/>
      <c r="AK313" s="352"/>
      <c r="AL313" s="352"/>
      <c r="AM313" s="352"/>
      <c r="AN313" s="352"/>
      <c r="AO313" s="352"/>
      <c r="AP313" s="352"/>
      <c r="AQ313" s="352"/>
      <c r="AR313" s="352"/>
      <c r="AS313" s="352"/>
      <c r="AT313" s="352"/>
      <c r="AU313" s="352"/>
      <c r="AV313" s="352"/>
      <c r="AW313" s="352"/>
      <c r="AX313" s="352"/>
      <c r="AY313" s="352"/>
      <c r="AZ313" s="352"/>
      <c r="BA313" s="352"/>
      <c r="BB313" s="352"/>
      <c r="BC313" s="352"/>
      <c r="BD313" s="352"/>
      <c r="BE313" s="352"/>
      <c r="BF313" s="352"/>
      <c r="BG313" s="352"/>
      <c r="BH313" s="352"/>
      <c r="BI313" s="352"/>
      <c r="BJ313" s="352"/>
      <c r="BK313" s="352"/>
    </row>
    <row r="314" customFormat="false" ht="9.75" hidden="false" customHeight="true" outlineLevel="0" collapsed="false">
      <c r="A314" s="352"/>
      <c r="B314" s="352"/>
      <c r="C314" s="352"/>
      <c r="D314" s="352"/>
      <c r="E314" s="352"/>
      <c r="F314" s="354"/>
      <c r="G314" s="352"/>
      <c r="H314" s="352"/>
      <c r="I314" s="352"/>
      <c r="J314" s="352"/>
      <c r="K314" s="352"/>
      <c r="L314" s="352"/>
      <c r="M314" s="352"/>
      <c r="N314" s="352"/>
      <c r="O314" s="352"/>
      <c r="P314" s="352"/>
      <c r="Q314" s="352"/>
      <c r="R314" s="352"/>
      <c r="S314" s="352"/>
      <c r="T314" s="352"/>
      <c r="U314" s="352"/>
      <c r="V314" s="352"/>
      <c r="W314" s="352"/>
      <c r="X314" s="352"/>
      <c r="Y314" s="352"/>
      <c r="Z314" s="352"/>
      <c r="AA314" s="352"/>
      <c r="AB314" s="352"/>
      <c r="AC314" s="352"/>
      <c r="AD314" s="352"/>
      <c r="AE314" s="352"/>
      <c r="AF314" s="352"/>
      <c r="AG314" s="352"/>
      <c r="AH314" s="352"/>
      <c r="AI314" s="352"/>
      <c r="AJ314" s="352"/>
      <c r="AK314" s="352"/>
      <c r="AL314" s="352"/>
      <c r="AM314" s="352"/>
      <c r="AN314" s="352"/>
      <c r="AO314" s="352"/>
      <c r="AP314" s="352"/>
      <c r="AQ314" s="352"/>
      <c r="AR314" s="352"/>
      <c r="AS314" s="352"/>
      <c r="AT314" s="352"/>
      <c r="AU314" s="352"/>
      <c r="AV314" s="352"/>
      <c r="AW314" s="352"/>
      <c r="AX314" s="352"/>
      <c r="AY314" s="352"/>
      <c r="AZ314" s="352"/>
      <c r="BA314" s="352"/>
      <c r="BB314" s="352"/>
      <c r="BC314" s="352"/>
      <c r="BD314" s="352"/>
      <c r="BE314" s="352"/>
      <c r="BF314" s="352"/>
      <c r="BG314" s="352"/>
      <c r="BH314" s="352"/>
      <c r="BI314" s="352"/>
      <c r="BJ314" s="352"/>
      <c r="BK314" s="352"/>
    </row>
    <row r="315" customFormat="false" ht="9.75" hidden="false" customHeight="true" outlineLevel="0" collapsed="false">
      <c r="A315" s="352"/>
      <c r="B315" s="352"/>
      <c r="C315" s="352"/>
      <c r="D315" s="352"/>
      <c r="E315" s="352"/>
      <c r="F315" s="354"/>
      <c r="G315" s="352"/>
      <c r="H315" s="352"/>
      <c r="I315" s="352"/>
      <c r="J315" s="352"/>
      <c r="K315" s="352"/>
      <c r="L315" s="352"/>
      <c r="M315" s="352"/>
      <c r="N315" s="352"/>
      <c r="O315" s="352"/>
      <c r="P315" s="352"/>
      <c r="Q315" s="352"/>
      <c r="R315" s="352"/>
      <c r="S315" s="352"/>
      <c r="T315" s="352"/>
      <c r="U315" s="352"/>
      <c r="V315" s="352"/>
      <c r="W315" s="352"/>
      <c r="X315" s="352"/>
      <c r="Y315" s="352"/>
      <c r="Z315" s="352"/>
      <c r="AA315" s="352"/>
      <c r="AB315" s="352"/>
      <c r="AC315" s="352"/>
      <c r="AD315" s="352"/>
      <c r="AE315" s="352"/>
      <c r="AF315" s="352"/>
      <c r="AG315" s="352"/>
      <c r="AH315" s="352"/>
      <c r="AI315" s="352"/>
      <c r="AJ315" s="352"/>
      <c r="AK315" s="352"/>
      <c r="AL315" s="352"/>
      <c r="AM315" s="352"/>
      <c r="AN315" s="352"/>
      <c r="AO315" s="352"/>
      <c r="AP315" s="352"/>
      <c r="AQ315" s="352"/>
      <c r="AR315" s="352"/>
      <c r="AS315" s="352"/>
      <c r="AT315" s="352"/>
      <c r="AU315" s="352"/>
      <c r="AV315" s="352"/>
      <c r="AW315" s="352"/>
      <c r="AX315" s="352"/>
      <c r="AY315" s="352"/>
      <c r="AZ315" s="352"/>
      <c r="BA315" s="352"/>
      <c r="BB315" s="352"/>
      <c r="BC315" s="352"/>
      <c r="BD315" s="352"/>
      <c r="BE315" s="352"/>
      <c r="BF315" s="352"/>
      <c r="BG315" s="352"/>
      <c r="BH315" s="352"/>
      <c r="BI315" s="352"/>
      <c r="BJ315" s="352"/>
      <c r="BK315" s="352"/>
    </row>
    <row r="316" customFormat="false" ht="9.75" hidden="false" customHeight="true" outlineLevel="0" collapsed="false">
      <c r="A316" s="352"/>
      <c r="B316" s="352"/>
      <c r="C316" s="352"/>
      <c r="D316" s="352"/>
      <c r="E316" s="352"/>
      <c r="F316" s="354"/>
      <c r="G316" s="352"/>
      <c r="H316" s="352"/>
      <c r="I316" s="352"/>
      <c r="J316" s="352"/>
      <c r="K316" s="352"/>
      <c r="L316" s="352"/>
      <c r="M316" s="352"/>
      <c r="N316" s="352"/>
      <c r="O316" s="352"/>
      <c r="P316" s="352"/>
      <c r="Q316" s="352"/>
      <c r="R316" s="352"/>
      <c r="S316" s="352"/>
      <c r="T316" s="352"/>
      <c r="U316" s="352"/>
      <c r="V316" s="352"/>
      <c r="W316" s="352"/>
      <c r="X316" s="352"/>
      <c r="Y316" s="352"/>
      <c r="Z316" s="352"/>
      <c r="AA316" s="352"/>
      <c r="AB316" s="352"/>
      <c r="AC316" s="352"/>
      <c r="AD316" s="352"/>
      <c r="AE316" s="352"/>
      <c r="AF316" s="352"/>
      <c r="AG316" s="352"/>
      <c r="AH316" s="352"/>
      <c r="AI316" s="352"/>
      <c r="AJ316" s="352"/>
      <c r="AK316" s="352"/>
      <c r="AL316" s="352"/>
      <c r="AM316" s="352"/>
      <c r="AN316" s="352"/>
      <c r="AO316" s="352"/>
      <c r="AP316" s="352"/>
      <c r="AQ316" s="352"/>
      <c r="AR316" s="352"/>
      <c r="AS316" s="352"/>
      <c r="AT316" s="352"/>
      <c r="AU316" s="352"/>
      <c r="AV316" s="352"/>
      <c r="AW316" s="352"/>
      <c r="AX316" s="352"/>
      <c r="AY316" s="352"/>
      <c r="AZ316" s="352"/>
      <c r="BA316" s="352"/>
      <c r="BB316" s="352"/>
      <c r="BC316" s="352"/>
      <c r="BD316" s="352"/>
      <c r="BE316" s="352"/>
      <c r="BF316" s="352"/>
      <c r="BG316" s="352"/>
      <c r="BH316" s="352"/>
      <c r="BI316" s="352"/>
      <c r="BJ316" s="352"/>
      <c r="BK316" s="352"/>
    </row>
    <row r="317" customFormat="false" ht="9.75" hidden="false" customHeight="true" outlineLevel="0" collapsed="false">
      <c r="A317" s="352"/>
      <c r="B317" s="352"/>
      <c r="C317" s="352"/>
      <c r="D317" s="352"/>
      <c r="E317" s="352"/>
      <c r="F317" s="354"/>
      <c r="G317" s="352"/>
      <c r="H317" s="352"/>
      <c r="I317" s="352"/>
      <c r="J317" s="352"/>
      <c r="K317" s="352"/>
      <c r="L317" s="352"/>
      <c r="M317" s="352"/>
      <c r="N317" s="352"/>
      <c r="O317" s="352"/>
      <c r="P317" s="352"/>
      <c r="Q317" s="352"/>
      <c r="R317" s="352"/>
      <c r="S317" s="352"/>
      <c r="T317" s="352"/>
      <c r="U317" s="352"/>
      <c r="V317" s="352"/>
      <c r="W317" s="352"/>
      <c r="X317" s="352"/>
      <c r="Y317" s="352"/>
      <c r="Z317" s="352"/>
      <c r="AA317" s="352"/>
      <c r="AB317" s="352"/>
      <c r="AC317" s="352"/>
      <c r="AD317" s="352"/>
      <c r="AE317" s="352"/>
      <c r="AF317" s="352"/>
      <c r="AG317" s="352"/>
      <c r="AH317" s="352"/>
      <c r="AI317" s="352"/>
      <c r="AJ317" s="352"/>
      <c r="AK317" s="352"/>
      <c r="AL317" s="352"/>
      <c r="AM317" s="352"/>
      <c r="AN317" s="352"/>
      <c r="AO317" s="352"/>
      <c r="AP317" s="352"/>
      <c r="AQ317" s="352"/>
      <c r="AR317" s="352"/>
      <c r="AS317" s="352"/>
      <c r="AT317" s="352"/>
      <c r="AU317" s="352"/>
      <c r="AV317" s="352"/>
      <c r="AW317" s="352"/>
      <c r="AX317" s="352"/>
      <c r="AY317" s="352"/>
      <c r="AZ317" s="352"/>
      <c r="BA317" s="352"/>
      <c r="BB317" s="352"/>
      <c r="BC317" s="352"/>
      <c r="BD317" s="352"/>
      <c r="BE317" s="352"/>
      <c r="BF317" s="352"/>
      <c r="BG317" s="352"/>
      <c r="BH317" s="352"/>
      <c r="BI317" s="352"/>
      <c r="BJ317" s="352"/>
      <c r="BK317" s="352"/>
    </row>
    <row r="318" customFormat="false" ht="9.75" hidden="false" customHeight="true" outlineLevel="0" collapsed="false">
      <c r="A318" s="352"/>
      <c r="B318" s="352"/>
      <c r="C318" s="352"/>
      <c r="D318" s="352"/>
      <c r="E318" s="352"/>
      <c r="F318" s="354"/>
      <c r="G318" s="352"/>
      <c r="H318" s="352"/>
      <c r="I318" s="352"/>
      <c r="J318" s="352"/>
      <c r="K318" s="352"/>
      <c r="L318" s="352"/>
      <c r="M318" s="352"/>
      <c r="N318" s="352"/>
      <c r="O318" s="352"/>
      <c r="P318" s="352"/>
      <c r="Q318" s="352"/>
      <c r="R318" s="352"/>
      <c r="S318" s="352"/>
      <c r="T318" s="352"/>
      <c r="U318" s="352"/>
      <c r="V318" s="352"/>
      <c r="W318" s="352"/>
      <c r="X318" s="352"/>
      <c r="Y318" s="352"/>
      <c r="Z318" s="352"/>
      <c r="AA318" s="352"/>
      <c r="AB318" s="352"/>
      <c r="AC318" s="352"/>
      <c r="AD318" s="352"/>
      <c r="AE318" s="352"/>
      <c r="AF318" s="352"/>
      <c r="AG318" s="352"/>
      <c r="AH318" s="352"/>
      <c r="AI318" s="352"/>
      <c r="AJ318" s="352"/>
      <c r="AK318" s="352"/>
      <c r="AL318" s="352"/>
      <c r="AM318" s="352"/>
      <c r="AN318" s="352"/>
      <c r="AO318" s="352"/>
      <c r="AP318" s="352"/>
      <c r="AQ318" s="352"/>
      <c r="AR318" s="352"/>
      <c r="AS318" s="352"/>
      <c r="AT318" s="352"/>
      <c r="AU318" s="352"/>
      <c r="AV318" s="352"/>
      <c r="AW318" s="352"/>
      <c r="AX318" s="352"/>
      <c r="AY318" s="352"/>
      <c r="AZ318" s="352"/>
      <c r="BA318" s="352"/>
      <c r="BB318" s="352"/>
      <c r="BC318" s="352"/>
      <c r="BD318" s="352"/>
      <c r="BE318" s="352"/>
      <c r="BF318" s="352"/>
      <c r="BG318" s="352"/>
      <c r="BH318" s="352"/>
      <c r="BI318" s="352"/>
      <c r="BJ318" s="352"/>
      <c r="BK318" s="352"/>
    </row>
    <row r="319" customFormat="false" ht="9.75" hidden="false" customHeight="true" outlineLevel="0" collapsed="false">
      <c r="A319" s="352"/>
      <c r="B319" s="352"/>
      <c r="C319" s="352"/>
      <c r="D319" s="352"/>
      <c r="E319" s="352"/>
      <c r="F319" s="354"/>
      <c r="G319" s="352"/>
      <c r="H319" s="352"/>
      <c r="I319" s="352"/>
      <c r="J319" s="352"/>
      <c r="K319" s="352"/>
      <c r="L319" s="352"/>
      <c r="M319" s="352"/>
      <c r="N319" s="352"/>
      <c r="O319" s="352"/>
      <c r="P319" s="352"/>
      <c r="Q319" s="352"/>
      <c r="R319" s="352"/>
      <c r="S319" s="352"/>
      <c r="T319" s="352"/>
      <c r="U319" s="352"/>
      <c r="V319" s="352"/>
      <c r="W319" s="352"/>
      <c r="X319" s="352"/>
      <c r="Y319" s="352"/>
      <c r="Z319" s="352"/>
      <c r="AA319" s="352"/>
      <c r="AB319" s="352"/>
      <c r="AC319" s="352"/>
      <c r="AD319" s="352"/>
      <c r="AE319" s="352"/>
      <c r="AF319" s="352"/>
      <c r="AG319" s="352"/>
      <c r="AH319" s="352"/>
      <c r="AI319" s="352"/>
      <c r="AJ319" s="352"/>
      <c r="AK319" s="352"/>
      <c r="AL319" s="352"/>
      <c r="AM319" s="352"/>
      <c r="AN319" s="352"/>
      <c r="AO319" s="352"/>
      <c r="AP319" s="352"/>
      <c r="AQ319" s="352"/>
      <c r="AR319" s="352"/>
      <c r="AS319" s="352"/>
      <c r="AT319" s="352"/>
      <c r="AU319" s="352"/>
      <c r="AV319" s="352"/>
      <c r="AW319" s="352"/>
      <c r="AX319" s="352"/>
      <c r="AY319" s="352"/>
      <c r="AZ319" s="352"/>
      <c r="BA319" s="352"/>
      <c r="BB319" s="352"/>
      <c r="BC319" s="352"/>
      <c r="BD319" s="352"/>
      <c r="BE319" s="352"/>
      <c r="BF319" s="352"/>
      <c r="BG319" s="352"/>
      <c r="BH319" s="352"/>
      <c r="BI319" s="352"/>
      <c r="BJ319" s="352"/>
      <c r="BK319" s="352"/>
    </row>
    <row r="320" customFormat="false" ht="9.75" hidden="false" customHeight="true" outlineLevel="0" collapsed="false">
      <c r="A320" s="352"/>
      <c r="B320" s="352"/>
      <c r="C320" s="352"/>
      <c r="D320" s="352"/>
      <c r="E320" s="352"/>
      <c r="F320" s="354"/>
      <c r="G320" s="352"/>
      <c r="H320" s="352"/>
      <c r="I320" s="352"/>
      <c r="J320" s="352"/>
      <c r="K320" s="352"/>
      <c r="L320" s="352"/>
      <c r="M320" s="352"/>
      <c r="N320" s="352"/>
      <c r="O320" s="352"/>
      <c r="P320" s="352"/>
      <c r="Q320" s="352"/>
      <c r="R320" s="352"/>
      <c r="S320" s="352"/>
      <c r="T320" s="352"/>
      <c r="U320" s="352"/>
      <c r="V320" s="352"/>
      <c r="W320" s="352"/>
      <c r="X320" s="352"/>
      <c r="Y320" s="352"/>
      <c r="Z320" s="352"/>
      <c r="AA320" s="352"/>
      <c r="AB320" s="352"/>
      <c r="AC320" s="352"/>
      <c r="AD320" s="352"/>
      <c r="AE320" s="352"/>
      <c r="AF320" s="352"/>
      <c r="AG320" s="352"/>
      <c r="AH320" s="352"/>
      <c r="AI320" s="352"/>
      <c r="AJ320" s="352"/>
      <c r="AK320" s="352"/>
      <c r="AL320" s="352"/>
      <c r="AM320" s="352"/>
      <c r="AN320" s="352"/>
      <c r="AO320" s="352"/>
      <c r="AP320" s="352"/>
      <c r="AQ320" s="352"/>
      <c r="AR320" s="352"/>
      <c r="AS320" s="352"/>
      <c r="AT320" s="352"/>
      <c r="AU320" s="352"/>
      <c r="AV320" s="352"/>
      <c r="AW320" s="352"/>
      <c r="AX320" s="352"/>
      <c r="AY320" s="352"/>
      <c r="AZ320" s="352"/>
      <c r="BA320" s="352"/>
      <c r="BB320" s="352"/>
      <c r="BC320" s="352"/>
      <c r="BD320" s="352"/>
      <c r="BE320" s="352"/>
      <c r="BF320" s="352"/>
      <c r="BG320" s="352"/>
      <c r="BH320" s="352"/>
      <c r="BI320" s="352"/>
      <c r="BJ320" s="352"/>
      <c r="BK320" s="352"/>
    </row>
    <row r="321" customFormat="false" ht="9.75" hidden="false" customHeight="true" outlineLevel="0" collapsed="false">
      <c r="A321" s="352"/>
      <c r="B321" s="352"/>
      <c r="C321" s="352"/>
      <c r="D321" s="352"/>
      <c r="E321" s="352"/>
      <c r="F321" s="354"/>
      <c r="G321" s="352"/>
      <c r="H321" s="352"/>
      <c r="I321" s="352"/>
      <c r="J321" s="352"/>
      <c r="K321" s="352"/>
      <c r="L321" s="352"/>
      <c r="M321" s="352"/>
      <c r="N321" s="352"/>
      <c r="O321" s="352"/>
      <c r="P321" s="352"/>
      <c r="Q321" s="352"/>
      <c r="R321" s="352"/>
      <c r="S321" s="352"/>
      <c r="T321" s="352"/>
      <c r="U321" s="352"/>
      <c r="V321" s="352"/>
      <c r="W321" s="352"/>
      <c r="X321" s="352"/>
      <c r="Y321" s="352"/>
      <c r="Z321" s="352"/>
      <c r="AA321" s="352"/>
      <c r="AB321" s="352"/>
      <c r="AC321" s="352"/>
      <c r="AD321" s="352"/>
      <c r="AE321" s="352"/>
      <c r="AF321" s="352"/>
      <c r="AG321" s="352"/>
      <c r="AH321" s="352"/>
      <c r="AI321" s="352"/>
      <c r="AJ321" s="352"/>
      <c r="AK321" s="352"/>
      <c r="AL321" s="352"/>
      <c r="AM321" s="352"/>
      <c r="AN321" s="352"/>
      <c r="AO321" s="352"/>
      <c r="AP321" s="352"/>
      <c r="AQ321" s="352"/>
      <c r="AR321" s="352"/>
      <c r="AS321" s="352"/>
      <c r="AT321" s="352"/>
      <c r="AU321" s="352"/>
      <c r="AV321" s="352"/>
      <c r="AW321" s="352"/>
      <c r="AX321" s="352"/>
      <c r="AY321" s="352"/>
      <c r="AZ321" s="352"/>
      <c r="BA321" s="352"/>
      <c r="BB321" s="352"/>
      <c r="BC321" s="352"/>
      <c r="BD321" s="352"/>
      <c r="BE321" s="352"/>
      <c r="BF321" s="352"/>
      <c r="BG321" s="352"/>
      <c r="BH321" s="352"/>
      <c r="BI321" s="352"/>
      <c r="BJ321" s="352"/>
      <c r="BK321" s="352"/>
    </row>
    <row r="322" customFormat="false" ht="9.75" hidden="false" customHeight="true" outlineLevel="0" collapsed="false">
      <c r="A322" s="352"/>
      <c r="B322" s="352"/>
      <c r="C322" s="352"/>
      <c r="D322" s="352"/>
      <c r="E322" s="352"/>
      <c r="F322" s="354"/>
      <c r="G322" s="352"/>
      <c r="H322" s="352"/>
      <c r="I322" s="352"/>
      <c r="J322" s="352"/>
      <c r="K322" s="352"/>
      <c r="L322" s="352"/>
      <c r="M322" s="352"/>
      <c r="N322" s="352"/>
      <c r="O322" s="352"/>
      <c r="P322" s="352"/>
      <c r="Q322" s="352"/>
      <c r="R322" s="352"/>
      <c r="S322" s="352"/>
      <c r="T322" s="352"/>
      <c r="U322" s="352"/>
      <c r="V322" s="352"/>
      <c r="W322" s="352"/>
      <c r="X322" s="352"/>
      <c r="Y322" s="352"/>
      <c r="Z322" s="352"/>
      <c r="AA322" s="352"/>
      <c r="AB322" s="352"/>
      <c r="AC322" s="352"/>
      <c r="AD322" s="352"/>
      <c r="AE322" s="352"/>
      <c r="AF322" s="352"/>
      <c r="AG322" s="352"/>
      <c r="AH322" s="352"/>
      <c r="AI322" s="352"/>
      <c r="AJ322" s="352"/>
      <c r="AK322" s="352"/>
      <c r="AL322" s="352"/>
      <c r="AM322" s="352"/>
      <c r="AN322" s="352"/>
      <c r="AO322" s="352"/>
      <c r="AP322" s="352"/>
      <c r="AQ322" s="352"/>
      <c r="AR322" s="352"/>
      <c r="AS322" s="352"/>
      <c r="AT322" s="352"/>
      <c r="AU322" s="352"/>
      <c r="AV322" s="352"/>
      <c r="AW322" s="352"/>
      <c r="AX322" s="352"/>
      <c r="AY322" s="352"/>
      <c r="AZ322" s="352"/>
      <c r="BA322" s="352"/>
      <c r="BB322" s="352"/>
      <c r="BC322" s="352"/>
      <c r="BD322" s="352"/>
      <c r="BE322" s="352"/>
      <c r="BF322" s="352"/>
      <c r="BG322" s="352"/>
      <c r="BH322" s="352"/>
      <c r="BI322" s="352"/>
      <c r="BJ322" s="352"/>
      <c r="BK322" s="352"/>
    </row>
    <row r="323" customFormat="false" ht="9.75" hidden="false" customHeight="true" outlineLevel="0" collapsed="false">
      <c r="A323" s="352"/>
      <c r="B323" s="352"/>
      <c r="C323" s="352"/>
      <c r="D323" s="352"/>
      <c r="E323" s="352"/>
      <c r="F323" s="354"/>
      <c r="G323" s="352"/>
      <c r="H323" s="352"/>
      <c r="I323" s="352"/>
      <c r="J323" s="352"/>
      <c r="K323" s="352"/>
      <c r="L323" s="352"/>
      <c r="M323" s="352"/>
      <c r="N323" s="352"/>
      <c r="O323" s="352"/>
      <c r="P323" s="352"/>
      <c r="Q323" s="352"/>
      <c r="R323" s="352"/>
      <c r="S323" s="352"/>
      <c r="T323" s="352"/>
      <c r="U323" s="352"/>
      <c r="V323" s="352"/>
      <c r="W323" s="352"/>
      <c r="X323" s="352"/>
      <c r="Y323" s="352"/>
      <c r="Z323" s="352"/>
      <c r="AA323" s="352"/>
      <c r="AB323" s="352"/>
      <c r="AC323" s="352"/>
      <c r="AD323" s="352"/>
      <c r="AE323" s="352"/>
      <c r="AF323" s="352"/>
      <c r="AG323" s="352"/>
      <c r="AH323" s="352"/>
      <c r="AI323" s="352"/>
      <c r="AJ323" s="352"/>
      <c r="AK323" s="352"/>
      <c r="AL323" s="352"/>
      <c r="AM323" s="352"/>
      <c r="AN323" s="352"/>
      <c r="AO323" s="352"/>
      <c r="AP323" s="352"/>
      <c r="AQ323" s="352"/>
      <c r="AR323" s="352"/>
      <c r="AS323" s="352"/>
      <c r="AT323" s="352"/>
      <c r="AU323" s="352"/>
      <c r="AV323" s="352"/>
      <c r="AW323" s="352"/>
      <c r="AX323" s="352"/>
      <c r="AY323" s="352"/>
      <c r="AZ323" s="352"/>
      <c r="BA323" s="352"/>
      <c r="BB323" s="352"/>
      <c r="BC323" s="352"/>
      <c r="BD323" s="352"/>
      <c r="BE323" s="352"/>
      <c r="BF323" s="352"/>
      <c r="BG323" s="352"/>
      <c r="BH323" s="352"/>
      <c r="BI323" s="352"/>
      <c r="BJ323" s="352"/>
      <c r="BK323" s="352"/>
    </row>
    <row r="324" customFormat="false" ht="9.75" hidden="false" customHeight="true" outlineLevel="0" collapsed="false">
      <c r="A324" s="352"/>
      <c r="B324" s="352"/>
      <c r="C324" s="352"/>
      <c r="D324" s="352"/>
      <c r="E324" s="352"/>
      <c r="F324" s="354"/>
      <c r="G324" s="352"/>
      <c r="H324" s="352"/>
      <c r="I324" s="352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  <c r="T324" s="352"/>
      <c r="U324" s="352"/>
      <c r="V324" s="352"/>
      <c r="W324" s="352"/>
      <c r="X324" s="352"/>
      <c r="Y324" s="352"/>
      <c r="Z324" s="352"/>
      <c r="AA324" s="352"/>
      <c r="AB324" s="352"/>
      <c r="AC324" s="352"/>
      <c r="AD324" s="352"/>
      <c r="AE324" s="352"/>
      <c r="AF324" s="352"/>
      <c r="AG324" s="352"/>
      <c r="AH324" s="352"/>
      <c r="AI324" s="352"/>
      <c r="AJ324" s="352"/>
      <c r="AK324" s="352"/>
      <c r="AL324" s="352"/>
      <c r="AM324" s="352"/>
      <c r="AN324" s="352"/>
      <c r="AO324" s="352"/>
      <c r="AP324" s="352"/>
      <c r="AQ324" s="352"/>
      <c r="AR324" s="352"/>
      <c r="AS324" s="352"/>
      <c r="AT324" s="352"/>
      <c r="AU324" s="352"/>
      <c r="AV324" s="352"/>
      <c r="AW324" s="352"/>
      <c r="AX324" s="352"/>
      <c r="AY324" s="352"/>
      <c r="AZ324" s="352"/>
      <c r="BA324" s="352"/>
      <c r="BB324" s="352"/>
      <c r="BC324" s="352"/>
      <c r="BD324" s="352"/>
      <c r="BE324" s="352"/>
      <c r="BF324" s="352"/>
      <c r="BG324" s="352"/>
      <c r="BH324" s="352"/>
      <c r="BI324" s="352"/>
      <c r="BJ324" s="352"/>
      <c r="BK324" s="352"/>
    </row>
    <row r="325" customFormat="false" ht="9.75" hidden="false" customHeight="true" outlineLevel="0" collapsed="false">
      <c r="A325" s="352"/>
      <c r="B325" s="352"/>
      <c r="C325" s="352"/>
      <c r="D325" s="352"/>
      <c r="E325" s="352"/>
      <c r="F325" s="354"/>
      <c r="G325" s="352"/>
      <c r="H325" s="352"/>
      <c r="I325" s="352"/>
      <c r="J325" s="352"/>
      <c r="K325" s="352"/>
      <c r="L325" s="352"/>
      <c r="M325" s="352"/>
      <c r="N325" s="352"/>
      <c r="O325" s="352"/>
      <c r="P325" s="352"/>
      <c r="Q325" s="352"/>
      <c r="R325" s="352"/>
      <c r="S325" s="352"/>
      <c r="T325" s="352"/>
      <c r="U325" s="352"/>
      <c r="V325" s="352"/>
      <c r="W325" s="352"/>
      <c r="X325" s="352"/>
      <c r="Y325" s="352"/>
      <c r="Z325" s="352"/>
      <c r="AA325" s="352"/>
      <c r="AB325" s="352"/>
      <c r="AC325" s="352"/>
      <c r="AD325" s="352"/>
      <c r="AE325" s="352"/>
      <c r="AF325" s="352"/>
      <c r="AG325" s="352"/>
      <c r="AH325" s="352"/>
      <c r="AI325" s="352"/>
      <c r="AJ325" s="352"/>
      <c r="AK325" s="352"/>
      <c r="AL325" s="352"/>
      <c r="AM325" s="352"/>
      <c r="AN325" s="352"/>
      <c r="AO325" s="352"/>
      <c r="AP325" s="352"/>
      <c r="AQ325" s="352"/>
      <c r="AR325" s="352"/>
      <c r="AS325" s="352"/>
      <c r="AT325" s="352"/>
      <c r="AU325" s="352"/>
      <c r="AV325" s="352"/>
      <c r="AW325" s="352"/>
      <c r="AX325" s="352"/>
      <c r="AY325" s="352"/>
      <c r="AZ325" s="352"/>
      <c r="BA325" s="352"/>
      <c r="BB325" s="352"/>
      <c r="BC325" s="352"/>
      <c r="BD325" s="352"/>
      <c r="BE325" s="352"/>
      <c r="BF325" s="352"/>
      <c r="BG325" s="352"/>
      <c r="BH325" s="352"/>
      <c r="BI325" s="352"/>
      <c r="BJ325" s="352"/>
      <c r="BK325" s="352"/>
    </row>
    <row r="326" customFormat="false" ht="9.75" hidden="false" customHeight="true" outlineLevel="0" collapsed="false">
      <c r="A326" s="352"/>
      <c r="B326" s="352"/>
      <c r="C326" s="352"/>
      <c r="D326" s="352"/>
      <c r="E326" s="352"/>
      <c r="F326" s="354"/>
      <c r="G326" s="352"/>
      <c r="H326" s="352"/>
      <c r="I326" s="352"/>
      <c r="J326" s="352"/>
      <c r="K326" s="352"/>
      <c r="L326" s="352"/>
      <c r="M326" s="352"/>
      <c r="N326" s="352"/>
      <c r="O326" s="352"/>
      <c r="P326" s="352"/>
      <c r="Q326" s="352"/>
      <c r="R326" s="352"/>
      <c r="S326" s="352"/>
      <c r="T326" s="352"/>
      <c r="U326" s="352"/>
      <c r="V326" s="352"/>
      <c r="W326" s="352"/>
      <c r="X326" s="352"/>
      <c r="Y326" s="352"/>
      <c r="Z326" s="352"/>
      <c r="AA326" s="352"/>
      <c r="AB326" s="352"/>
      <c r="AC326" s="352"/>
      <c r="AD326" s="352"/>
      <c r="AE326" s="352"/>
      <c r="AF326" s="352"/>
      <c r="AG326" s="352"/>
      <c r="AH326" s="352"/>
      <c r="AI326" s="352"/>
      <c r="AJ326" s="352"/>
      <c r="AK326" s="352"/>
      <c r="AL326" s="352"/>
      <c r="AM326" s="352"/>
      <c r="AN326" s="352"/>
      <c r="AO326" s="352"/>
      <c r="AP326" s="352"/>
      <c r="AQ326" s="352"/>
      <c r="AR326" s="352"/>
      <c r="AS326" s="352"/>
      <c r="AT326" s="352"/>
      <c r="AU326" s="352"/>
      <c r="AV326" s="352"/>
      <c r="AW326" s="352"/>
      <c r="AX326" s="352"/>
      <c r="AY326" s="352"/>
      <c r="AZ326" s="352"/>
      <c r="BA326" s="352"/>
      <c r="BB326" s="352"/>
      <c r="BC326" s="352"/>
      <c r="BD326" s="352"/>
      <c r="BE326" s="352"/>
      <c r="BF326" s="352"/>
      <c r="BG326" s="352"/>
      <c r="BH326" s="352"/>
      <c r="BI326" s="352"/>
      <c r="BJ326" s="352"/>
      <c r="BK326" s="352"/>
    </row>
    <row r="327" customFormat="false" ht="9.75" hidden="false" customHeight="true" outlineLevel="0" collapsed="false">
      <c r="A327" s="352"/>
      <c r="B327" s="352"/>
      <c r="C327" s="352"/>
      <c r="D327" s="352"/>
      <c r="E327" s="352"/>
      <c r="F327" s="354"/>
      <c r="G327" s="352"/>
      <c r="H327" s="352"/>
      <c r="I327" s="352"/>
      <c r="J327" s="352"/>
      <c r="K327" s="352"/>
      <c r="L327" s="352"/>
      <c r="M327" s="352"/>
      <c r="N327" s="352"/>
      <c r="O327" s="352"/>
      <c r="P327" s="352"/>
      <c r="Q327" s="352"/>
      <c r="R327" s="352"/>
      <c r="S327" s="352"/>
      <c r="T327" s="352"/>
      <c r="U327" s="352"/>
      <c r="V327" s="352"/>
      <c r="W327" s="352"/>
      <c r="X327" s="352"/>
      <c r="Y327" s="352"/>
      <c r="Z327" s="352"/>
      <c r="AA327" s="352"/>
      <c r="AB327" s="352"/>
      <c r="AC327" s="352"/>
      <c r="AD327" s="352"/>
      <c r="AE327" s="352"/>
      <c r="AF327" s="352"/>
      <c r="AG327" s="352"/>
      <c r="AH327" s="352"/>
      <c r="AI327" s="352"/>
      <c r="AJ327" s="352"/>
      <c r="AK327" s="352"/>
      <c r="AL327" s="352"/>
      <c r="AM327" s="352"/>
      <c r="AN327" s="352"/>
      <c r="AO327" s="352"/>
      <c r="AP327" s="352"/>
      <c r="AQ327" s="352"/>
      <c r="AR327" s="352"/>
      <c r="AS327" s="352"/>
      <c r="AT327" s="352"/>
      <c r="AU327" s="352"/>
      <c r="AV327" s="352"/>
      <c r="AW327" s="352"/>
      <c r="AX327" s="352"/>
      <c r="AY327" s="352"/>
      <c r="AZ327" s="352"/>
      <c r="BA327" s="352"/>
      <c r="BB327" s="352"/>
      <c r="BC327" s="352"/>
      <c r="BD327" s="352"/>
      <c r="BE327" s="352"/>
      <c r="BF327" s="352"/>
      <c r="BG327" s="352"/>
      <c r="BH327" s="352"/>
      <c r="BI327" s="352"/>
      <c r="BJ327" s="352"/>
      <c r="BK327" s="352"/>
    </row>
    <row r="328" customFormat="false" ht="9.75" hidden="false" customHeight="true" outlineLevel="0" collapsed="false">
      <c r="A328" s="352"/>
      <c r="B328" s="352"/>
      <c r="C328" s="352"/>
      <c r="D328" s="352"/>
      <c r="E328" s="352"/>
      <c r="F328" s="354"/>
      <c r="G328" s="352"/>
      <c r="H328" s="352"/>
      <c r="I328" s="352"/>
      <c r="J328" s="352"/>
      <c r="K328" s="352"/>
      <c r="L328" s="352"/>
      <c r="M328" s="352"/>
      <c r="N328" s="352"/>
      <c r="O328" s="352"/>
      <c r="P328" s="352"/>
      <c r="Q328" s="352"/>
      <c r="R328" s="352"/>
      <c r="S328" s="352"/>
      <c r="T328" s="352"/>
      <c r="U328" s="352"/>
      <c r="V328" s="352"/>
      <c r="W328" s="352"/>
      <c r="X328" s="352"/>
      <c r="Y328" s="352"/>
      <c r="Z328" s="352"/>
      <c r="AA328" s="352"/>
      <c r="AB328" s="352"/>
      <c r="AC328" s="352"/>
      <c r="AD328" s="352"/>
      <c r="AE328" s="352"/>
      <c r="AF328" s="352"/>
      <c r="AG328" s="352"/>
      <c r="AH328" s="352"/>
      <c r="AI328" s="352"/>
      <c r="AJ328" s="352"/>
      <c r="AK328" s="352"/>
      <c r="AL328" s="352"/>
      <c r="AM328" s="352"/>
      <c r="AN328" s="352"/>
      <c r="AO328" s="352"/>
      <c r="AP328" s="352"/>
      <c r="AQ328" s="352"/>
      <c r="AR328" s="352"/>
      <c r="AS328" s="352"/>
      <c r="AT328" s="352"/>
      <c r="AU328" s="352"/>
      <c r="AV328" s="352"/>
      <c r="AW328" s="352"/>
      <c r="AX328" s="352"/>
      <c r="AY328" s="352"/>
      <c r="AZ328" s="352"/>
      <c r="BA328" s="352"/>
      <c r="BB328" s="352"/>
      <c r="BC328" s="352"/>
      <c r="BD328" s="352"/>
      <c r="BE328" s="352"/>
      <c r="BF328" s="352"/>
      <c r="BG328" s="352"/>
      <c r="BH328" s="352"/>
      <c r="BI328" s="352"/>
      <c r="BJ328" s="352"/>
      <c r="BK328" s="352"/>
    </row>
    <row r="329" customFormat="false" ht="9.75" hidden="false" customHeight="true" outlineLevel="0" collapsed="false">
      <c r="A329" s="352"/>
      <c r="B329" s="352"/>
      <c r="C329" s="352"/>
      <c r="D329" s="352"/>
      <c r="E329" s="352"/>
      <c r="F329" s="354"/>
      <c r="G329" s="352"/>
      <c r="H329" s="352"/>
      <c r="I329" s="352"/>
      <c r="J329" s="352"/>
      <c r="K329" s="352"/>
      <c r="L329" s="352"/>
      <c r="M329" s="352"/>
      <c r="N329" s="352"/>
      <c r="O329" s="352"/>
      <c r="P329" s="352"/>
      <c r="Q329" s="352"/>
      <c r="R329" s="352"/>
      <c r="S329" s="352"/>
      <c r="T329" s="352"/>
      <c r="U329" s="352"/>
      <c r="V329" s="352"/>
      <c r="W329" s="352"/>
      <c r="X329" s="352"/>
      <c r="Y329" s="352"/>
      <c r="Z329" s="352"/>
      <c r="AA329" s="352"/>
      <c r="AB329" s="352"/>
      <c r="AC329" s="352"/>
      <c r="AD329" s="352"/>
      <c r="AE329" s="352"/>
      <c r="AF329" s="352"/>
      <c r="AG329" s="352"/>
      <c r="AH329" s="352"/>
      <c r="AI329" s="352"/>
      <c r="AJ329" s="352"/>
      <c r="AK329" s="352"/>
      <c r="AL329" s="352"/>
      <c r="AM329" s="352"/>
      <c r="AN329" s="352"/>
      <c r="AO329" s="352"/>
      <c r="AP329" s="352"/>
      <c r="AQ329" s="352"/>
      <c r="AR329" s="352"/>
      <c r="AS329" s="352"/>
      <c r="AT329" s="352"/>
      <c r="AU329" s="352"/>
      <c r="AV329" s="352"/>
      <c r="AW329" s="352"/>
      <c r="AX329" s="352"/>
      <c r="AY329" s="352"/>
      <c r="AZ329" s="352"/>
      <c r="BA329" s="352"/>
      <c r="BB329" s="352"/>
      <c r="BC329" s="352"/>
      <c r="BD329" s="352"/>
      <c r="BE329" s="352"/>
      <c r="BF329" s="352"/>
      <c r="BG329" s="352"/>
      <c r="BH329" s="352"/>
      <c r="BI329" s="352"/>
      <c r="BJ329" s="352"/>
      <c r="BK329" s="352"/>
    </row>
    <row r="330" customFormat="false" ht="9.75" hidden="false" customHeight="true" outlineLevel="0" collapsed="false">
      <c r="A330" s="352"/>
      <c r="B330" s="352"/>
      <c r="C330" s="352"/>
      <c r="D330" s="352"/>
      <c r="E330" s="352"/>
      <c r="F330" s="354"/>
      <c r="G330" s="352"/>
      <c r="H330" s="352"/>
      <c r="I330" s="352"/>
      <c r="J330" s="352"/>
      <c r="K330" s="352"/>
      <c r="L330" s="352"/>
      <c r="M330" s="352"/>
      <c r="N330" s="352"/>
      <c r="O330" s="352"/>
      <c r="P330" s="352"/>
      <c r="Q330" s="352"/>
      <c r="R330" s="352"/>
      <c r="S330" s="352"/>
      <c r="T330" s="352"/>
      <c r="U330" s="352"/>
      <c r="V330" s="352"/>
      <c r="W330" s="352"/>
      <c r="X330" s="352"/>
      <c r="Y330" s="352"/>
      <c r="Z330" s="352"/>
      <c r="AA330" s="352"/>
      <c r="AB330" s="352"/>
      <c r="AC330" s="352"/>
      <c r="AD330" s="352"/>
      <c r="AE330" s="352"/>
      <c r="AF330" s="352"/>
      <c r="AG330" s="352"/>
      <c r="AH330" s="352"/>
      <c r="AI330" s="352"/>
      <c r="AJ330" s="352"/>
      <c r="AK330" s="352"/>
      <c r="AL330" s="352"/>
      <c r="AM330" s="352"/>
      <c r="AN330" s="352"/>
      <c r="AO330" s="352"/>
      <c r="AP330" s="352"/>
      <c r="AQ330" s="352"/>
      <c r="AR330" s="352"/>
      <c r="AS330" s="352"/>
      <c r="AT330" s="352"/>
      <c r="AU330" s="352"/>
      <c r="AV330" s="352"/>
      <c r="AW330" s="352"/>
      <c r="AX330" s="352"/>
      <c r="AY330" s="352"/>
      <c r="AZ330" s="352"/>
      <c r="BA330" s="352"/>
      <c r="BB330" s="352"/>
      <c r="BC330" s="352"/>
      <c r="BD330" s="352"/>
      <c r="BE330" s="352"/>
      <c r="BF330" s="352"/>
      <c r="BG330" s="352"/>
      <c r="BH330" s="352"/>
      <c r="BI330" s="352"/>
      <c r="BJ330" s="352"/>
      <c r="BK330" s="352"/>
    </row>
    <row r="331" customFormat="false" ht="9.75" hidden="false" customHeight="true" outlineLevel="0" collapsed="false">
      <c r="A331" s="352"/>
      <c r="B331" s="352"/>
      <c r="C331" s="352"/>
      <c r="D331" s="352"/>
      <c r="E331" s="352"/>
      <c r="F331" s="354"/>
      <c r="G331" s="352"/>
      <c r="H331" s="352"/>
      <c r="I331" s="352"/>
      <c r="J331" s="352"/>
      <c r="K331" s="352"/>
      <c r="L331" s="352"/>
      <c r="M331" s="352"/>
      <c r="N331" s="352"/>
      <c r="O331" s="352"/>
      <c r="P331" s="352"/>
      <c r="Q331" s="352"/>
      <c r="R331" s="352"/>
      <c r="S331" s="352"/>
      <c r="T331" s="352"/>
      <c r="U331" s="352"/>
      <c r="V331" s="352"/>
      <c r="W331" s="352"/>
      <c r="X331" s="352"/>
      <c r="Y331" s="352"/>
      <c r="Z331" s="352"/>
      <c r="AA331" s="352"/>
      <c r="AB331" s="352"/>
      <c r="AC331" s="352"/>
      <c r="AD331" s="352"/>
      <c r="AE331" s="352"/>
      <c r="AF331" s="352"/>
      <c r="AG331" s="352"/>
      <c r="AH331" s="352"/>
      <c r="AI331" s="352"/>
      <c r="AJ331" s="352"/>
      <c r="AK331" s="352"/>
      <c r="AL331" s="352"/>
      <c r="AM331" s="352"/>
      <c r="AN331" s="352"/>
      <c r="AO331" s="352"/>
      <c r="AP331" s="352"/>
      <c r="AQ331" s="352"/>
      <c r="AR331" s="352"/>
      <c r="AS331" s="352"/>
      <c r="AT331" s="352"/>
      <c r="AU331" s="352"/>
      <c r="AV331" s="352"/>
      <c r="AW331" s="352"/>
      <c r="AX331" s="352"/>
      <c r="AY331" s="352"/>
      <c r="AZ331" s="352"/>
      <c r="BA331" s="352"/>
      <c r="BB331" s="352"/>
      <c r="BC331" s="352"/>
      <c r="BD331" s="352"/>
      <c r="BE331" s="352"/>
      <c r="BF331" s="352"/>
      <c r="BG331" s="352"/>
      <c r="BH331" s="352"/>
      <c r="BI331" s="352"/>
      <c r="BJ331" s="352"/>
      <c r="BK331" s="352"/>
    </row>
    <row r="332" customFormat="false" ht="9.75" hidden="false" customHeight="true" outlineLevel="0" collapsed="false">
      <c r="A332" s="352"/>
      <c r="B332" s="352"/>
      <c r="C332" s="352"/>
      <c r="D332" s="352"/>
      <c r="E332" s="352"/>
      <c r="F332" s="354"/>
      <c r="G332" s="352"/>
      <c r="H332" s="352"/>
      <c r="I332" s="352"/>
      <c r="J332" s="352"/>
      <c r="K332" s="352"/>
      <c r="L332" s="352"/>
      <c r="M332" s="352"/>
      <c r="N332" s="352"/>
      <c r="O332" s="352"/>
      <c r="P332" s="352"/>
      <c r="Q332" s="352"/>
      <c r="R332" s="352"/>
      <c r="S332" s="352"/>
      <c r="T332" s="352"/>
      <c r="U332" s="352"/>
      <c r="V332" s="352"/>
      <c r="W332" s="352"/>
      <c r="X332" s="352"/>
      <c r="Y332" s="352"/>
      <c r="Z332" s="352"/>
      <c r="AA332" s="352"/>
      <c r="AB332" s="352"/>
      <c r="AC332" s="352"/>
      <c r="AD332" s="352"/>
      <c r="AE332" s="352"/>
      <c r="AF332" s="352"/>
      <c r="AG332" s="352"/>
      <c r="AH332" s="352"/>
      <c r="AI332" s="352"/>
      <c r="AJ332" s="352"/>
      <c r="AK332" s="352"/>
      <c r="AL332" s="352"/>
      <c r="AM332" s="352"/>
      <c r="AN332" s="352"/>
      <c r="AO332" s="352"/>
      <c r="AP332" s="352"/>
      <c r="AQ332" s="352"/>
      <c r="AR332" s="352"/>
      <c r="AS332" s="352"/>
      <c r="AT332" s="352"/>
      <c r="AU332" s="352"/>
      <c r="AV332" s="352"/>
      <c r="AW332" s="352"/>
      <c r="AX332" s="352"/>
      <c r="AY332" s="352"/>
      <c r="AZ332" s="352"/>
      <c r="BA332" s="352"/>
      <c r="BB332" s="352"/>
      <c r="BC332" s="352"/>
      <c r="BD332" s="352"/>
      <c r="BE332" s="352"/>
      <c r="BF332" s="352"/>
      <c r="BG332" s="352"/>
      <c r="BH332" s="352"/>
      <c r="BI332" s="352"/>
      <c r="BJ332" s="352"/>
      <c r="BK332" s="352"/>
    </row>
    <row r="333" customFormat="false" ht="9.75" hidden="false" customHeight="true" outlineLevel="0" collapsed="false">
      <c r="A333" s="352"/>
      <c r="B333" s="352"/>
      <c r="C333" s="352"/>
      <c r="D333" s="352"/>
      <c r="E333" s="352"/>
      <c r="F333" s="354"/>
      <c r="G333" s="352"/>
      <c r="H333" s="352"/>
      <c r="I333" s="352"/>
      <c r="J333" s="352"/>
      <c r="K333" s="352"/>
      <c r="L333" s="352"/>
      <c r="M333" s="352"/>
      <c r="N333" s="352"/>
      <c r="O333" s="352"/>
      <c r="P333" s="352"/>
      <c r="Q333" s="352"/>
      <c r="R333" s="352"/>
      <c r="S333" s="352"/>
      <c r="T333" s="352"/>
      <c r="U333" s="352"/>
      <c r="V333" s="352"/>
      <c r="W333" s="352"/>
      <c r="X333" s="352"/>
      <c r="Y333" s="352"/>
      <c r="Z333" s="352"/>
      <c r="AA333" s="352"/>
      <c r="AB333" s="352"/>
      <c r="AC333" s="352"/>
      <c r="AD333" s="352"/>
      <c r="AE333" s="352"/>
      <c r="AF333" s="352"/>
      <c r="AG333" s="352"/>
      <c r="AH333" s="352"/>
      <c r="AI333" s="352"/>
      <c r="AJ333" s="352"/>
      <c r="AK333" s="352"/>
      <c r="AL333" s="352"/>
      <c r="AM333" s="352"/>
      <c r="AN333" s="352"/>
      <c r="AO333" s="352"/>
      <c r="AP333" s="352"/>
      <c r="AQ333" s="352"/>
      <c r="AR333" s="352"/>
      <c r="AS333" s="352"/>
      <c r="AT333" s="352"/>
      <c r="AU333" s="352"/>
      <c r="AV333" s="352"/>
      <c r="AW333" s="352"/>
      <c r="AX333" s="352"/>
      <c r="AY333" s="352"/>
      <c r="AZ333" s="352"/>
      <c r="BA333" s="352"/>
      <c r="BB333" s="352"/>
      <c r="BC333" s="352"/>
      <c r="BD333" s="352"/>
      <c r="BE333" s="352"/>
      <c r="BF333" s="352"/>
      <c r="BG333" s="352"/>
      <c r="BH333" s="352"/>
      <c r="BI333" s="352"/>
      <c r="BJ333" s="352"/>
      <c r="BK333" s="352"/>
    </row>
    <row r="334" customFormat="false" ht="9.75" hidden="false" customHeight="true" outlineLevel="0" collapsed="false">
      <c r="A334" s="352"/>
      <c r="B334" s="352"/>
      <c r="C334" s="352"/>
      <c r="D334" s="352"/>
      <c r="E334" s="352"/>
      <c r="F334" s="354"/>
      <c r="G334" s="352"/>
      <c r="H334" s="352"/>
      <c r="I334" s="352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2"/>
      <c r="V334" s="352"/>
      <c r="W334" s="352"/>
      <c r="X334" s="352"/>
      <c r="Y334" s="352"/>
      <c r="Z334" s="352"/>
      <c r="AA334" s="352"/>
      <c r="AB334" s="352"/>
      <c r="AC334" s="352"/>
      <c r="AD334" s="352"/>
      <c r="AE334" s="352"/>
      <c r="AF334" s="352"/>
      <c r="AG334" s="352"/>
      <c r="AH334" s="352"/>
      <c r="AI334" s="352"/>
      <c r="AJ334" s="352"/>
      <c r="AK334" s="352"/>
      <c r="AL334" s="352"/>
      <c r="AM334" s="352"/>
      <c r="AN334" s="352"/>
      <c r="AO334" s="352"/>
      <c r="AP334" s="352"/>
      <c r="AQ334" s="352"/>
      <c r="AR334" s="352"/>
      <c r="AS334" s="352"/>
      <c r="AT334" s="352"/>
      <c r="AU334" s="352"/>
      <c r="AV334" s="352"/>
      <c r="AW334" s="352"/>
      <c r="AX334" s="352"/>
      <c r="AY334" s="352"/>
      <c r="AZ334" s="352"/>
      <c r="BA334" s="352"/>
      <c r="BB334" s="352"/>
      <c r="BC334" s="352"/>
      <c r="BD334" s="352"/>
      <c r="BE334" s="352"/>
      <c r="BF334" s="352"/>
      <c r="BG334" s="352"/>
      <c r="BH334" s="352"/>
      <c r="BI334" s="352"/>
      <c r="BJ334" s="352"/>
      <c r="BK334" s="352"/>
    </row>
    <row r="335" customFormat="false" ht="9.75" hidden="false" customHeight="true" outlineLevel="0" collapsed="false">
      <c r="A335" s="352"/>
      <c r="B335" s="352"/>
      <c r="C335" s="352"/>
      <c r="D335" s="352"/>
      <c r="E335" s="352"/>
      <c r="F335" s="354"/>
      <c r="G335" s="352"/>
      <c r="H335" s="352"/>
      <c r="I335" s="352"/>
      <c r="J335" s="352"/>
      <c r="K335" s="352"/>
      <c r="L335" s="352"/>
      <c r="M335" s="352"/>
      <c r="N335" s="352"/>
      <c r="O335" s="352"/>
      <c r="P335" s="352"/>
      <c r="Q335" s="352"/>
      <c r="R335" s="352"/>
      <c r="S335" s="352"/>
      <c r="T335" s="352"/>
      <c r="U335" s="352"/>
      <c r="V335" s="352"/>
      <c r="W335" s="352"/>
      <c r="X335" s="352"/>
      <c r="Y335" s="352"/>
      <c r="Z335" s="352"/>
      <c r="AA335" s="352"/>
      <c r="AB335" s="352"/>
      <c r="AC335" s="352"/>
      <c r="AD335" s="352"/>
      <c r="AE335" s="352"/>
      <c r="AF335" s="352"/>
      <c r="AG335" s="352"/>
      <c r="AH335" s="352"/>
      <c r="AI335" s="352"/>
      <c r="AJ335" s="352"/>
      <c r="AK335" s="352"/>
      <c r="AL335" s="352"/>
      <c r="AM335" s="352"/>
      <c r="AN335" s="352"/>
      <c r="AO335" s="352"/>
      <c r="AP335" s="352"/>
      <c r="AQ335" s="352"/>
      <c r="AR335" s="352"/>
      <c r="AS335" s="352"/>
      <c r="AT335" s="352"/>
      <c r="AU335" s="352"/>
      <c r="AV335" s="352"/>
      <c r="AW335" s="352"/>
      <c r="AX335" s="352"/>
      <c r="AY335" s="352"/>
      <c r="AZ335" s="352"/>
      <c r="BA335" s="352"/>
      <c r="BB335" s="352"/>
      <c r="BC335" s="352"/>
      <c r="BD335" s="352"/>
      <c r="BE335" s="352"/>
      <c r="BF335" s="352"/>
      <c r="BG335" s="352"/>
      <c r="BH335" s="352"/>
      <c r="BI335" s="352"/>
      <c r="BJ335" s="352"/>
      <c r="BK335" s="352"/>
    </row>
    <row r="336" customFormat="false" ht="9.75" hidden="false" customHeight="true" outlineLevel="0" collapsed="false">
      <c r="A336" s="352"/>
      <c r="B336" s="352"/>
      <c r="C336" s="352"/>
      <c r="D336" s="352"/>
      <c r="E336" s="352"/>
      <c r="F336" s="354"/>
      <c r="G336" s="352"/>
      <c r="H336" s="352"/>
      <c r="I336" s="352"/>
      <c r="J336" s="352"/>
      <c r="K336" s="352"/>
      <c r="L336" s="352"/>
      <c r="M336" s="352"/>
      <c r="N336" s="352"/>
      <c r="O336" s="352"/>
      <c r="P336" s="352"/>
      <c r="Q336" s="352"/>
      <c r="R336" s="352"/>
      <c r="S336" s="352"/>
      <c r="T336" s="352"/>
      <c r="U336" s="352"/>
      <c r="V336" s="352"/>
      <c r="W336" s="352"/>
      <c r="X336" s="352"/>
      <c r="Y336" s="352"/>
      <c r="Z336" s="352"/>
      <c r="AA336" s="352"/>
      <c r="AB336" s="352"/>
      <c r="AC336" s="352"/>
      <c r="AD336" s="352"/>
      <c r="AE336" s="352"/>
      <c r="AF336" s="352"/>
      <c r="AG336" s="352"/>
      <c r="AH336" s="352"/>
      <c r="AI336" s="352"/>
      <c r="AJ336" s="352"/>
      <c r="AK336" s="352"/>
      <c r="AL336" s="352"/>
      <c r="AM336" s="352"/>
      <c r="AN336" s="352"/>
      <c r="AO336" s="352"/>
      <c r="AP336" s="352"/>
      <c r="AQ336" s="352"/>
      <c r="AR336" s="352"/>
      <c r="AS336" s="352"/>
      <c r="AT336" s="352"/>
      <c r="AU336" s="352"/>
      <c r="AV336" s="352"/>
      <c r="AW336" s="352"/>
      <c r="AX336" s="352"/>
      <c r="AY336" s="352"/>
      <c r="AZ336" s="352"/>
      <c r="BA336" s="352"/>
      <c r="BB336" s="352"/>
      <c r="BC336" s="352"/>
      <c r="BD336" s="352"/>
      <c r="BE336" s="352"/>
      <c r="BF336" s="352"/>
      <c r="BG336" s="352"/>
      <c r="BH336" s="352"/>
      <c r="BI336" s="352"/>
      <c r="BJ336" s="352"/>
      <c r="BK336" s="352"/>
    </row>
    <row r="337" customFormat="false" ht="9.75" hidden="false" customHeight="true" outlineLevel="0" collapsed="false">
      <c r="A337" s="352"/>
      <c r="B337" s="352"/>
      <c r="C337" s="352"/>
      <c r="D337" s="352"/>
      <c r="E337" s="352"/>
      <c r="F337" s="354"/>
      <c r="G337" s="352"/>
      <c r="H337" s="352"/>
      <c r="I337" s="352"/>
      <c r="J337" s="352"/>
      <c r="K337" s="352"/>
      <c r="L337" s="352"/>
      <c r="M337" s="352"/>
      <c r="N337" s="352"/>
      <c r="O337" s="352"/>
      <c r="P337" s="352"/>
      <c r="Q337" s="352"/>
      <c r="R337" s="352"/>
      <c r="S337" s="352"/>
      <c r="T337" s="352"/>
      <c r="U337" s="352"/>
      <c r="V337" s="352"/>
      <c r="W337" s="352"/>
      <c r="X337" s="352"/>
      <c r="Y337" s="352"/>
      <c r="Z337" s="352"/>
      <c r="AA337" s="352"/>
      <c r="AB337" s="352"/>
      <c r="AC337" s="352"/>
      <c r="AD337" s="352"/>
      <c r="AE337" s="352"/>
      <c r="AF337" s="352"/>
      <c r="AG337" s="352"/>
      <c r="AH337" s="352"/>
      <c r="AI337" s="352"/>
      <c r="AJ337" s="352"/>
      <c r="AK337" s="352"/>
      <c r="AL337" s="352"/>
      <c r="AM337" s="352"/>
      <c r="AN337" s="352"/>
      <c r="AO337" s="352"/>
      <c r="AP337" s="352"/>
      <c r="AQ337" s="352"/>
      <c r="AR337" s="352"/>
      <c r="AS337" s="352"/>
      <c r="AT337" s="352"/>
      <c r="AU337" s="352"/>
      <c r="AV337" s="352"/>
      <c r="AW337" s="352"/>
      <c r="AX337" s="352"/>
      <c r="AY337" s="352"/>
      <c r="AZ337" s="352"/>
      <c r="BA337" s="352"/>
      <c r="BB337" s="352"/>
      <c r="BC337" s="352"/>
      <c r="BD337" s="352"/>
      <c r="BE337" s="352"/>
      <c r="BF337" s="352"/>
      <c r="BG337" s="352"/>
      <c r="BH337" s="352"/>
      <c r="BI337" s="352"/>
      <c r="BJ337" s="352"/>
      <c r="BK337" s="352"/>
    </row>
    <row r="338" customFormat="false" ht="9.75" hidden="false" customHeight="true" outlineLevel="0" collapsed="false">
      <c r="A338" s="352"/>
      <c r="B338" s="352"/>
      <c r="C338" s="352"/>
      <c r="D338" s="352"/>
      <c r="E338" s="352"/>
      <c r="F338" s="354"/>
      <c r="G338" s="352"/>
      <c r="H338" s="352"/>
      <c r="I338" s="352"/>
      <c r="J338" s="352"/>
      <c r="K338" s="352"/>
      <c r="L338" s="352"/>
      <c r="M338" s="352"/>
      <c r="N338" s="352"/>
      <c r="O338" s="352"/>
      <c r="P338" s="352"/>
      <c r="Q338" s="352"/>
      <c r="R338" s="352"/>
      <c r="S338" s="352"/>
      <c r="T338" s="352"/>
      <c r="U338" s="352"/>
      <c r="V338" s="352"/>
      <c r="W338" s="352"/>
      <c r="X338" s="352"/>
      <c r="Y338" s="352"/>
      <c r="Z338" s="352"/>
      <c r="AA338" s="352"/>
      <c r="AB338" s="352"/>
      <c r="AC338" s="352"/>
      <c r="AD338" s="352"/>
      <c r="AE338" s="352"/>
      <c r="AF338" s="352"/>
      <c r="AG338" s="352"/>
      <c r="AH338" s="352"/>
      <c r="AI338" s="352"/>
      <c r="AJ338" s="352"/>
      <c r="AK338" s="352"/>
      <c r="AL338" s="352"/>
      <c r="AM338" s="352"/>
      <c r="AN338" s="352"/>
      <c r="AO338" s="352"/>
      <c r="AP338" s="352"/>
      <c r="AQ338" s="352"/>
      <c r="AR338" s="352"/>
      <c r="AS338" s="352"/>
      <c r="AT338" s="352"/>
      <c r="AU338" s="352"/>
      <c r="AV338" s="352"/>
      <c r="AW338" s="352"/>
      <c r="AX338" s="352"/>
      <c r="AY338" s="352"/>
      <c r="AZ338" s="352"/>
      <c r="BA338" s="352"/>
      <c r="BB338" s="352"/>
      <c r="BC338" s="352"/>
      <c r="BD338" s="352"/>
      <c r="BE338" s="352"/>
      <c r="BF338" s="352"/>
      <c r="BG338" s="352"/>
      <c r="BH338" s="352"/>
      <c r="BI338" s="352"/>
      <c r="BJ338" s="352"/>
      <c r="BK338" s="352"/>
    </row>
    <row r="339" customFormat="false" ht="9.75" hidden="false" customHeight="true" outlineLevel="0" collapsed="false">
      <c r="A339" s="352"/>
      <c r="B339" s="352"/>
      <c r="C339" s="352"/>
      <c r="D339" s="352"/>
      <c r="E339" s="352"/>
      <c r="F339" s="354"/>
      <c r="G339" s="352"/>
      <c r="H339" s="352"/>
      <c r="I339" s="352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2"/>
      <c r="V339" s="352"/>
      <c r="W339" s="352"/>
      <c r="X339" s="352"/>
      <c r="Y339" s="352"/>
      <c r="Z339" s="352"/>
      <c r="AA339" s="352"/>
      <c r="AB339" s="352"/>
      <c r="AC339" s="352"/>
      <c r="AD339" s="352"/>
      <c r="AE339" s="352"/>
      <c r="AF339" s="352"/>
      <c r="AG339" s="352"/>
      <c r="AH339" s="352"/>
      <c r="AI339" s="352"/>
      <c r="AJ339" s="352"/>
      <c r="AK339" s="352"/>
      <c r="AL339" s="352"/>
      <c r="AM339" s="352"/>
      <c r="AN339" s="352"/>
      <c r="AO339" s="352"/>
      <c r="AP339" s="352"/>
      <c r="AQ339" s="352"/>
      <c r="AR339" s="352"/>
      <c r="AS339" s="352"/>
      <c r="AT339" s="352"/>
      <c r="AU339" s="352"/>
      <c r="AV339" s="352"/>
      <c r="AW339" s="352"/>
      <c r="AX339" s="352"/>
      <c r="AY339" s="352"/>
      <c r="AZ339" s="352"/>
      <c r="BA339" s="352"/>
      <c r="BB339" s="352"/>
      <c r="BC339" s="352"/>
      <c r="BD339" s="352"/>
      <c r="BE339" s="352"/>
      <c r="BF339" s="352"/>
      <c r="BG339" s="352"/>
      <c r="BH339" s="352"/>
      <c r="BI339" s="352"/>
      <c r="BJ339" s="352"/>
      <c r="BK339" s="352"/>
    </row>
    <row r="340" customFormat="false" ht="9.75" hidden="false" customHeight="true" outlineLevel="0" collapsed="false">
      <c r="A340" s="352"/>
      <c r="B340" s="352"/>
      <c r="C340" s="352"/>
      <c r="D340" s="352"/>
      <c r="E340" s="352"/>
      <c r="F340" s="354"/>
      <c r="G340" s="352"/>
      <c r="H340" s="352"/>
      <c r="I340" s="352"/>
      <c r="J340" s="352"/>
      <c r="K340" s="352"/>
      <c r="L340" s="352"/>
      <c r="M340" s="352"/>
      <c r="N340" s="352"/>
      <c r="O340" s="352"/>
      <c r="P340" s="352"/>
      <c r="Q340" s="352"/>
      <c r="R340" s="352"/>
      <c r="S340" s="352"/>
      <c r="T340" s="352"/>
      <c r="U340" s="352"/>
      <c r="V340" s="352"/>
      <c r="W340" s="352"/>
      <c r="X340" s="352"/>
      <c r="Y340" s="352"/>
      <c r="Z340" s="352"/>
      <c r="AA340" s="352"/>
      <c r="AB340" s="352"/>
      <c r="AC340" s="352"/>
      <c r="AD340" s="352"/>
      <c r="AE340" s="352"/>
      <c r="AF340" s="352"/>
      <c r="AG340" s="352"/>
      <c r="AH340" s="352"/>
      <c r="AI340" s="352"/>
      <c r="AJ340" s="352"/>
      <c r="AK340" s="352"/>
      <c r="AL340" s="352"/>
      <c r="AM340" s="352"/>
      <c r="AN340" s="352"/>
      <c r="AO340" s="352"/>
      <c r="AP340" s="352"/>
      <c r="AQ340" s="352"/>
      <c r="AR340" s="352"/>
      <c r="AS340" s="352"/>
      <c r="AT340" s="352"/>
      <c r="AU340" s="352"/>
      <c r="AV340" s="352"/>
      <c r="AW340" s="352"/>
      <c r="AX340" s="352"/>
      <c r="AY340" s="352"/>
      <c r="AZ340" s="352"/>
      <c r="BA340" s="352"/>
      <c r="BB340" s="352"/>
      <c r="BC340" s="352"/>
      <c r="BD340" s="352"/>
      <c r="BE340" s="352"/>
      <c r="BF340" s="352"/>
      <c r="BG340" s="352"/>
      <c r="BH340" s="352"/>
      <c r="BI340" s="352"/>
      <c r="BJ340" s="352"/>
      <c r="BK340" s="352"/>
    </row>
    <row r="341" customFormat="false" ht="9.75" hidden="false" customHeight="true" outlineLevel="0" collapsed="false">
      <c r="A341" s="352"/>
      <c r="B341" s="352"/>
      <c r="C341" s="352"/>
      <c r="D341" s="352"/>
      <c r="E341" s="352"/>
      <c r="F341" s="354"/>
      <c r="G341" s="352"/>
      <c r="H341" s="352"/>
      <c r="I341" s="352"/>
      <c r="J341" s="352"/>
      <c r="K341" s="352"/>
      <c r="L341" s="352"/>
      <c r="M341" s="352"/>
      <c r="N341" s="352"/>
      <c r="O341" s="352"/>
      <c r="P341" s="352"/>
      <c r="Q341" s="352"/>
      <c r="R341" s="352"/>
      <c r="S341" s="352"/>
      <c r="T341" s="352"/>
      <c r="U341" s="352"/>
      <c r="V341" s="352"/>
      <c r="W341" s="352"/>
      <c r="X341" s="352"/>
      <c r="Y341" s="352"/>
      <c r="Z341" s="352"/>
      <c r="AA341" s="352"/>
      <c r="AB341" s="352"/>
      <c r="AC341" s="352"/>
      <c r="AD341" s="352"/>
      <c r="AE341" s="352"/>
      <c r="AF341" s="352"/>
      <c r="AG341" s="352"/>
      <c r="AH341" s="352"/>
      <c r="AI341" s="352"/>
      <c r="AJ341" s="352"/>
      <c r="AK341" s="352"/>
      <c r="AL341" s="352"/>
      <c r="AM341" s="352"/>
      <c r="AN341" s="352"/>
      <c r="AO341" s="352"/>
      <c r="AP341" s="352"/>
      <c r="AQ341" s="352"/>
      <c r="AR341" s="352"/>
      <c r="AS341" s="352"/>
      <c r="AT341" s="352"/>
      <c r="AU341" s="352"/>
      <c r="AV341" s="352"/>
      <c r="AW341" s="352"/>
      <c r="AX341" s="352"/>
      <c r="AY341" s="352"/>
      <c r="AZ341" s="352"/>
      <c r="BA341" s="352"/>
      <c r="BB341" s="352"/>
      <c r="BC341" s="352"/>
      <c r="BD341" s="352"/>
      <c r="BE341" s="352"/>
      <c r="BF341" s="352"/>
      <c r="BG341" s="352"/>
      <c r="BH341" s="352"/>
      <c r="BI341" s="352"/>
      <c r="BJ341" s="352"/>
      <c r="BK341" s="352"/>
    </row>
    <row r="342" customFormat="false" ht="9.75" hidden="false" customHeight="true" outlineLevel="0" collapsed="false">
      <c r="A342" s="352"/>
      <c r="B342" s="352"/>
      <c r="C342" s="352"/>
      <c r="D342" s="352"/>
      <c r="E342" s="352"/>
      <c r="F342" s="354"/>
      <c r="G342" s="352"/>
      <c r="H342" s="352"/>
      <c r="I342" s="352"/>
      <c r="J342" s="352"/>
      <c r="K342" s="352"/>
      <c r="L342" s="352"/>
      <c r="M342" s="352"/>
      <c r="N342" s="352"/>
      <c r="O342" s="352"/>
      <c r="P342" s="352"/>
      <c r="Q342" s="352"/>
      <c r="R342" s="352"/>
      <c r="S342" s="352"/>
      <c r="T342" s="352"/>
      <c r="U342" s="352"/>
      <c r="V342" s="352"/>
      <c r="W342" s="352"/>
      <c r="X342" s="352"/>
      <c r="Y342" s="352"/>
      <c r="Z342" s="352"/>
      <c r="AA342" s="352"/>
      <c r="AB342" s="352"/>
      <c r="AC342" s="352"/>
      <c r="AD342" s="352"/>
      <c r="AE342" s="352"/>
      <c r="AF342" s="352"/>
      <c r="AG342" s="352"/>
      <c r="AH342" s="352"/>
      <c r="AI342" s="352"/>
      <c r="AJ342" s="352"/>
      <c r="AK342" s="352"/>
      <c r="AL342" s="352"/>
      <c r="AM342" s="352"/>
      <c r="AN342" s="352"/>
      <c r="AO342" s="352"/>
      <c r="AP342" s="352"/>
      <c r="AQ342" s="352"/>
      <c r="AR342" s="352"/>
      <c r="AS342" s="352"/>
      <c r="AT342" s="352"/>
      <c r="AU342" s="352"/>
      <c r="AV342" s="352"/>
      <c r="AW342" s="352"/>
      <c r="AX342" s="352"/>
      <c r="AY342" s="352"/>
      <c r="AZ342" s="352"/>
      <c r="BA342" s="352"/>
      <c r="BB342" s="352"/>
      <c r="BC342" s="352"/>
      <c r="BD342" s="352"/>
      <c r="BE342" s="352"/>
      <c r="BF342" s="352"/>
      <c r="BG342" s="352"/>
      <c r="BH342" s="352"/>
      <c r="BI342" s="352"/>
      <c r="BJ342" s="352"/>
      <c r="BK342" s="352"/>
    </row>
    <row r="343" customFormat="false" ht="9.75" hidden="false" customHeight="true" outlineLevel="0" collapsed="false">
      <c r="A343" s="352"/>
      <c r="B343" s="352"/>
      <c r="C343" s="352"/>
      <c r="D343" s="352"/>
      <c r="E343" s="352"/>
      <c r="F343" s="354"/>
      <c r="G343" s="352"/>
      <c r="H343" s="352"/>
      <c r="I343" s="352"/>
      <c r="J343" s="352"/>
      <c r="K343" s="352"/>
      <c r="L343" s="352"/>
      <c r="M343" s="352"/>
      <c r="N343" s="352"/>
      <c r="O343" s="352"/>
      <c r="P343" s="352"/>
      <c r="Q343" s="352"/>
      <c r="R343" s="352"/>
      <c r="S343" s="352"/>
      <c r="T343" s="352"/>
      <c r="U343" s="352"/>
      <c r="V343" s="352"/>
      <c r="W343" s="352"/>
      <c r="X343" s="352"/>
      <c r="Y343" s="352"/>
      <c r="Z343" s="352"/>
      <c r="AA343" s="352"/>
      <c r="AB343" s="352"/>
      <c r="AC343" s="352"/>
      <c r="AD343" s="352"/>
      <c r="AE343" s="352"/>
      <c r="AF343" s="352"/>
      <c r="AG343" s="352"/>
      <c r="AH343" s="352"/>
      <c r="AI343" s="352"/>
      <c r="AJ343" s="352"/>
      <c r="AK343" s="352"/>
      <c r="AL343" s="352"/>
      <c r="AM343" s="352"/>
      <c r="AN343" s="352"/>
      <c r="AO343" s="352"/>
      <c r="AP343" s="352"/>
      <c r="AQ343" s="352"/>
      <c r="AR343" s="352"/>
      <c r="AS343" s="352"/>
      <c r="AT343" s="352"/>
      <c r="AU343" s="352"/>
      <c r="AV343" s="352"/>
      <c r="AW343" s="352"/>
      <c r="AX343" s="352"/>
      <c r="AY343" s="352"/>
      <c r="AZ343" s="352"/>
      <c r="BA343" s="352"/>
      <c r="BB343" s="352"/>
      <c r="BC343" s="352"/>
      <c r="BD343" s="352"/>
      <c r="BE343" s="352"/>
      <c r="BF343" s="352"/>
      <c r="BG343" s="352"/>
      <c r="BH343" s="352"/>
      <c r="BI343" s="352"/>
      <c r="BJ343" s="352"/>
      <c r="BK343" s="352"/>
    </row>
    <row r="344" customFormat="false" ht="9.75" hidden="false" customHeight="true" outlineLevel="0" collapsed="false">
      <c r="A344" s="352"/>
      <c r="B344" s="352"/>
      <c r="C344" s="352"/>
      <c r="D344" s="352"/>
      <c r="E344" s="352"/>
      <c r="F344" s="354"/>
      <c r="G344" s="352"/>
      <c r="H344" s="352"/>
      <c r="I344" s="352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2"/>
      <c r="U344" s="352"/>
      <c r="V344" s="352"/>
      <c r="W344" s="352"/>
      <c r="X344" s="352"/>
      <c r="Y344" s="352"/>
      <c r="Z344" s="352"/>
      <c r="AA344" s="352"/>
      <c r="AB344" s="352"/>
      <c r="AC344" s="352"/>
      <c r="AD344" s="352"/>
      <c r="AE344" s="352"/>
      <c r="AF344" s="352"/>
      <c r="AG344" s="352"/>
      <c r="AH344" s="352"/>
      <c r="AI344" s="352"/>
      <c r="AJ344" s="352"/>
      <c r="AK344" s="352"/>
      <c r="AL344" s="352"/>
      <c r="AM344" s="352"/>
      <c r="AN344" s="352"/>
      <c r="AO344" s="352"/>
      <c r="AP344" s="352"/>
      <c r="AQ344" s="352"/>
      <c r="AR344" s="352"/>
      <c r="AS344" s="352"/>
      <c r="AT344" s="352"/>
      <c r="AU344" s="352"/>
      <c r="AV344" s="352"/>
      <c r="AW344" s="352"/>
      <c r="AX344" s="352"/>
      <c r="AY344" s="352"/>
      <c r="AZ344" s="352"/>
      <c r="BA344" s="352"/>
      <c r="BB344" s="352"/>
      <c r="BC344" s="352"/>
      <c r="BD344" s="352"/>
      <c r="BE344" s="352"/>
      <c r="BF344" s="352"/>
      <c r="BG344" s="352"/>
      <c r="BH344" s="352"/>
      <c r="BI344" s="352"/>
      <c r="BJ344" s="352"/>
      <c r="BK344" s="352"/>
    </row>
    <row r="345" customFormat="false" ht="9.75" hidden="false" customHeight="true" outlineLevel="0" collapsed="false">
      <c r="A345" s="352"/>
      <c r="B345" s="352"/>
      <c r="C345" s="352"/>
      <c r="D345" s="352"/>
      <c r="E345" s="352"/>
      <c r="F345" s="354"/>
      <c r="G345" s="352"/>
      <c r="H345" s="352"/>
      <c r="I345" s="352"/>
      <c r="J345" s="352"/>
      <c r="K345" s="352"/>
      <c r="L345" s="352"/>
      <c r="M345" s="352"/>
      <c r="N345" s="352"/>
      <c r="O345" s="352"/>
      <c r="P345" s="352"/>
      <c r="Q345" s="352"/>
      <c r="R345" s="352"/>
      <c r="S345" s="352"/>
      <c r="T345" s="352"/>
      <c r="U345" s="352"/>
      <c r="V345" s="352"/>
      <c r="W345" s="352"/>
      <c r="X345" s="352"/>
      <c r="Y345" s="352"/>
      <c r="Z345" s="352"/>
      <c r="AA345" s="352"/>
      <c r="AB345" s="352"/>
      <c r="AC345" s="352"/>
      <c r="AD345" s="352"/>
      <c r="AE345" s="352"/>
      <c r="AF345" s="352"/>
      <c r="AG345" s="352"/>
      <c r="AH345" s="352"/>
      <c r="AI345" s="352"/>
      <c r="AJ345" s="352"/>
      <c r="AK345" s="352"/>
      <c r="AL345" s="352"/>
      <c r="AM345" s="352"/>
      <c r="AN345" s="352"/>
      <c r="AO345" s="352"/>
      <c r="AP345" s="352"/>
      <c r="AQ345" s="352"/>
      <c r="AR345" s="352"/>
      <c r="AS345" s="352"/>
      <c r="AT345" s="352"/>
      <c r="AU345" s="352"/>
      <c r="AV345" s="352"/>
      <c r="AW345" s="352"/>
      <c r="AX345" s="352"/>
      <c r="AY345" s="352"/>
      <c r="AZ345" s="352"/>
      <c r="BA345" s="352"/>
      <c r="BB345" s="352"/>
      <c r="BC345" s="352"/>
      <c r="BD345" s="352"/>
      <c r="BE345" s="352"/>
      <c r="BF345" s="352"/>
      <c r="BG345" s="352"/>
      <c r="BH345" s="352"/>
      <c r="BI345" s="352"/>
      <c r="BJ345" s="352"/>
      <c r="BK345" s="352"/>
    </row>
    <row r="346" customFormat="false" ht="9.75" hidden="false" customHeight="true" outlineLevel="0" collapsed="false">
      <c r="A346" s="352"/>
      <c r="B346" s="352"/>
      <c r="C346" s="352"/>
      <c r="D346" s="352"/>
      <c r="E346" s="352"/>
      <c r="F346" s="354"/>
      <c r="G346" s="352"/>
      <c r="H346" s="352"/>
      <c r="I346" s="352"/>
      <c r="J346" s="352"/>
      <c r="K346" s="352"/>
      <c r="L346" s="352"/>
      <c r="M346" s="352"/>
      <c r="N346" s="352"/>
      <c r="O346" s="352"/>
      <c r="P346" s="352"/>
      <c r="Q346" s="352"/>
      <c r="R346" s="352"/>
      <c r="S346" s="352"/>
      <c r="T346" s="352"/>
      <c r="U346" s="352"/>
      <c r="V346" s="352"/>
      <c r="W346" s="352"/>
      <c r="X346" s="352"/>
      <c r="Y346" s="352"/>
      <c r="Z346" s="352"/>
      <c r="AA346" s="352"/>
      <c r="AB346" s="352"/>
      <c r="AC346" s="352"/>
      <c r="AD346" s="352"/>
      <c r="AE346" s="352"/>
      <c r="AF346" s="352"/>
      <c r="AG346" s="352"/>
      <c r="AH346" s="352"/>
      <c r="AI346" s="352"/>
      <c r="AJ346" s="352"/>
      <c r="AK346" s="352"/>
      <c r="AL346" s="352"/>
      <c r="AM346" s="352"/>
      <c r="AN346" s="352"/>
      <c r="AO346" s="352"/>
      <c r="AP346" s="352"/>
      <c r="AQ346" s="352"/>
      <c r="AR346" s="352"/>
      <c r="AS346" s="352"/>
      <c r="AT346" s="352"/>
      <c r="AU346" s="352"/>
      <c r="AV346" s="352"/>
      <c r="AW346" s="352"/>
      <c r="AX346" s="352"/>
      <c r="AY346" s="352"/>
      <c r="AZ346" s="352"/>
      <c r="BA346" s="352"/>
      <c r="BB346" s="352"/>
      <c r="BC346" s="352"/>
      <c r="BD346" s="352"/>
      <c r="BE346" s="352"/>
      <c r="BF346" s="352"/>
      <c r="BG346" s="352"/>
      <c r="BH346" s="352"/>
      <c r="BI346" s="352"/>
      <c r="BJ346" s="352"/>
      <c r="BK346" s="352"/>
    </row>
    <row r="347" customFormat="false" ht="9.75" hidden="false" customHeight="true" outlineLevel="0" collapsed="false">
      <c r="A347" s="352"/>
      <c r="B347" s="352"/>
      <c r="C347" s="352"/>
      <c r="D347" s="352"/>
      <c r="E347" s="352"/>
      <c r="F347" s="354"/>
      <c r="G347" s="352"/>
      <c r="H347" s="352"/>
      <c r="I347" s="352"/>
      <c r="J347" s="352"/>
      <c r="K347" s="352"/>
      <c r="L347" s="352"/>
      <c r="M347" s="352"/>
      <c r="N347" s="352"/>
      <c r="O347" s="352"/>
      <c r="P347" s="352"/>
      <c r="Q347" s="352"/>
      <c r="R347" s="352"/>
      <c r="S347" s="352"/>
      <c r="T347" s="352"/>
      <c r="U347" s="352"/>
      <c r="V347" s="352"/>
      <c r="W347" s="352"/>
      <c r="X347" s="352"/>
      <c r="Y347" s="352"/>
      <c r="Z347" s="352"/>
      <c r="AA347" s="352"/>
      <c r="AB347" s="352"/>
      <c r="AC347" s="352"/>
      <c r="AD347" s="352"/>
      <c r="AE347" s="352"/>
      <c r="AF347" s="352"/>
      <c r="AG347" s="352"/>
      <c r="AH347" s="352"/>
      <c r="AI347" s="352"/>
      <c r="AJ347" s="352"/>
      <c r="AK347" s="352"/>
      <c r="AL347" s="352"/>
      <c r="AM347" s="352"/>
      <c r="AN347" s="352"/>
      <c r="AO347" s="352"/>
      <c r="AP347" s="352"/>
      <c r="AQ347" s="352"/>
      <c r="AR347" s="352"/>
      <c r="AS347" s="352"/>
      <c r="AT347" s="352"/>
      <c r="AU347" s="352"/>
      <c r="AV347" s="352"/>
      <c r="AW347" s="352"/>
      <c r="AX347" s="352"/>
      <c r="AY347" s="352"/>
      <c r="AZ347" s="352"/>
      <c r="BA347" s="352"/>
      <c r="BB347" s="352"/>
      <c r="BC347" s="352"/>
      <c r="BD347" s="352"/>
      <c r="BE347" s="352"/>
      <c r="BF347" s="352"/>
      <c r="BG347" s="352"/>
      <c r="BH347" s="352"/>
      <c r="BI347" s="352"/>
      <c r="BJ347" s="352"/>
      <c r="BK347" s="352"/>
    </row>
    <row r="348" customFormat="false" ht="9.75" hidden="false" customHeight="true" outlineLevel="0" collapsed="false">
      <c r="A348" s="352"/>
      <c r="B348" s="352"/>
      <c r="C348" s="352"/>
      <c r="D348" s="352"/>
      <c r="E348" s="352"/>
      <c r="F348" s="354"/>
      <c r="G348" s="352"/>
      <c r="H348" s="352"/>
      <c r="I348" s="352"/>
      <c r="J348" s="352"/>
      <c r="K348" s="352"/>
      <c r="L348" s="352"/>
      <c r="M348" s="352"/>
      <c r="N348" s="352"/>
      <c r="O348" s="352"/>
      <c r="P348" s="352"/>
      <c r="Q348" s="352"/>
      <c r="R348" s="352"/>
      <c r="S348" s="352"/>
      <c r="T348" s="352"/>
      <c r="U348" s="352"/>
      <c r="V348" s="352"/>
      <c r="W348" s="352"/>
      <c r="X348" s="352"/>
      <c r="Y348" s="352"/>
      <c r="Z348" s="352"/>
      <c r="AA348" s="352"/>
      <c r="AB348" s="352"/>
      <c r="AC348" s="352"/>
      <c r="AD348" s="352"/>
      <c r="AE348" s="352"/>
      <c r="AF348" s="352"/>
      <c r="AG348" s="352"/>
      <c r="AH348" s="352"/>
      <c r="AI348" s="352"/>
      <c r="AJ348" s="352"/>
      <c r="AK348" s="352"/>
      <c r="AL348" s="352"/>
      <c r="AM348" s="352"/>
      <c r="AN348" s="352"/>
      <c r="AO348" s="352"/>
      <c r="AP348" s="352"/>
      <c r="AQ348" s="352"/>
      <c r="AR348" s="352"/>
      <c r="AS348" s="352"/>
      <c r="AT348" s="352"/>
      <c r="AU348" s="352"/>
      <c r="AV348" s="352"/>
      <c r="AW348" s="352"/>
      <c r="AX348" s="352"/>
      <c r="AY348" s="352"/>
      <c r="AZ348" s="352"/>
      <c r="BA348" s="352"/>
      <c r="BB348" s="352"/>
      <c r="BC348" s="352"/>
      <c r="BD348" s="352"/>
      <c r="BE348" s="352"/>
      <c r="BF348" s="352"/>
      <c r="BG348" s="352"/>
      <c r="BH348" s="352"/>
      <c r="BI348" s="352"/>
      <c r="BJ348" s="352"/>
      <c r="BK348" s="352"/>
    </row>
    <row r="349" customFormat="false" ht="9.75" hidden="false" customHeight="true" outlineLevel="0" collapsed="false">
      <c r="A349" s="352"/>
      <c r="B349" s="352"/>
      <c r="C349" s="352"/>
      <c r="D349" s="352"/>
      <c r="E349" s="352"/>
      <c r="F349" s="354"/>
      <c r="G349" s="352"/>
      <c r="H349" s="352"/>
      <c r="I349" s="352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  <c r="T349" s="352"/>
      <c r="U349" s="352"/>
      <c r="V349" s="352"/>
      <c r="W349" s="352"/>
      <c r="X349" s="352"/>
      <c r="Y349" s="352"/>
      <c r="Z349" s="352"/>
      <c r="AA349" s="352"/>
      <c r="AB349" s="352"/>
      <c r="AC349" s="352"/>
      <c r="AD349" s="352"/>
      <c r="AE349" s="352"/>
      <c r="AF349" s="352"/>
      <c r="AG349" s="352"/>
      <c r="AH349" s="352"/>
      <c r="AI349" s="352"/>
      <c r="AJ349" s="352"/>
      <c r="AK349" s="352"/>
      <c r="AL349" s="352"/>
      <c r="AM349" s="352"/>
      <c r="AN349" s="352"/>
      <c r="AO349" s="352"/>
      <c r="AP349" s="352"/>
      <c r="AQ349" s="352"/>
      <c r="AR349" s="352"/>
      <c r="AS349" s="352"/>
      <c r="AT349" s="352"/>
      <c r="AU349" s="352"/>
      <c r="AV349" s="352"/>
      <c r="AW349" s="352"/>
      <c r="AX349" s="352"/>
      <c r="AY349" s="352"/>
      <c r="AZ349" s="352"/>
      <c r="BA349" s="352"/>
      <c r="BB349" s="352"/>
      <c r="BC349" s="352"/>
      <c r="BD349" s="352"/>
      <c r="BE349" s="352"/>
      <c r="BF349" s="352"/>
      <c r="BG349" s="352"/>
      <c r="BH349" s="352"/>
      <c r="BI349" s="352"/>
      <c r="BJ349" s="352"/>
      <c r="BK349" s="352"/>
    </row>
    <row r="350" customFormat="false" ht="9.75" hidden="false" customHeight="true" outlineLevel="0" collapsed="false">
      <c r="A350" s="352"/>
      <c r="B350" s="352"/>
      <c r="C350" s="352"/>
      <c r="D350" s="352"/>
      <c r="E350" s="352"/>
      <c r="F350" s="354"/>
      <c r="G350" s="352"/>
      <c r="H350" s="352"/>
      <c r="I350" s="352"/>
      <c r="J350" s="352"/>
      <c r="K350" s="352"/>
      <c r="L350" s="352"/>
      <c r="M350" s="352"/>
      <c r="N350" s="352"/>
      <c r="O350" s="352"/>
      <c r="P350" s="352"/>
      <c r="Q350" s="352"/>
      <c r="R350" s="352"/>
      <c r="S350" s="352"/>
      <c r="T350" s="352"/>
      <c r="U350" s="352"/>
      <c r="V350" s="352"/>
      <c r="W350" s="352"/>
      <c r="X350" s="352"/>
      <c r="Y350" s="352"/>
      <c r="Z350" s="352"/>
      <c r="AA350" s="352"/>
      <c r="AB350" s="352"/>
      <c r="AC350" s="352"/>
      <c r="AD350" s="352"/>
      <c r="AE350" s="352"/>
      <c r="AF350" s="352"/>
      <c r="AG350" s="352"/>
      <c r="AH350" s="352"/>
      <c r="AI350" s="352"/>
      <c r="AJ350" s="352"/>
      <c r="AK350" s="352"/>
      <c r="AL350" s="352"/>
      <c r="AM350" s="352"/>
      <c r="AN350" s="352"/>
      <c r="AO350" s="352"/>
      <c r="AP350" s="352"/>
      <c r="AQ350" s="352"/>
      <c r="AR350" s="352"/>
      <c r="AS350" s="352"/>
      <c r="AT350" s="352"/>
      <c r="AU350" s="352"/>
      <c r="AV350" s="352"/>
      <c r="AW350" s="352"/>
      <c r="AX350" s="352"/>
      <c r="AY350" s="352"/>
      <c r="AZ350" s="352"/>
      <c r="BA350" s="352"/>
      <c r="BB350" s="352"/>
      <c r="BC350" s="352"/>
      <c r="BD350" s="352"/>
      <c r="BE350" s="352"/>
      <c r="BF350" s="352"/>
      <c r="BG350" s="352"/>
      <c r="BH350" s="352"/>
      <c r="BI350" s="352"/>
      <c r="BJ350" s="352"/>
      <c r="BK350" s="352"/>
    </row>
    <row r="351" customFormat="false" ht="9.75" hidden="false" customHeight="true" outlineLevel="0" collapsed="false">
      <c r="A351" s="352"/>
      <c r="B351" s="352"/>
      <c r="C351" s="352"/>
      <c r="D351" s="352"/>
      <c r="E351" s="352"/>
      <c r="F351" s="354"/>
      <c r="G351" s="352"/>
      <c r="H351" s="352"/>
      <c r="I351" s="352"/>
      <c r="J351" s="352"/>
      <c r="K351" s="352"/>
      <c r="L351" s="352"/>
      <c r="M351" s="352"/>
      <c r="N351" s="352"/>
      <c r="O351" s="352"/>
      <c r="P351" s="352"/>
      <c r="Q351" s="352"/>
      <c r="R351" s="352"/>
      <c r="S351" s="352"/>
      <c r="T351" s="352"/>
      <c r="U351" s="352"/>
      <c r="V351" s="352"/>
      <c r="W351" s="352"/>
      <c r="X351" s="352"/>
      <c r="Y351" s="352"/>
      <c r="Z351" s="352"/>
      <c r="AA351" s="352"/>
      <c r="AB351" s="352"/>
      <c r="AC351" s="352"/>
      <c r="AD351" s="352"/>
      <c r="AE351" s="352"/>
      <c r="AF351" s="352"/>
      <c r="AG351" s="352"/>
      <c r="AH351" s="352"/>
      <c r="AI351" s="352"/>
      <c r="AJ351" s="352"/>
      <c r="AK351" s="352"/>
      <c r="AL351" s="352"/>
      <c r="AM351" s="352"/>
      <c r="AN351" s="352"/>
      <c r="AO351" s="352"/>
      <c r="AP351" s="352"/>
      <c r="AQ351" s="352"/>
      <c r="AR351" s="352"/>
      <c r="AS351" s="352"/>
      <c r="AT351" s="352"/>
      <c r="AU351" s="352"/>
      <c r="AV351" s="352"/>
      <c r="AW351" s="352"/>
      <c r="AX351" s="352"/>
      <c r="AY351" s="352"/>
      <c r="AZ351" s="352"/>
      <c r="BA351" s="352"/>
      <c r="BB351" s="352"/>
      <c r="BC351" s="352"/>
      <c r="BD351" s="352"/>
      <c r="BE351" s="352"/>
      <c r="BF351" s="352"/>
      <c r="BG351" s="352"/>
      <c r="BH351" s="352"/>
      <c r="BI351" s="352"/>
      <c r="BJ351" s="352"/>
      <c r="BK351" s="352"/>
    </row>
    <row r="352" customFormat="false" ht="9.75" hidden="false" customHeight="true" outlineLevel="0" collapsed="false">
      <c r="A352" s="352"/>
      <c r="B352" s="352"/>
      <c r="C352" s="352"/>
      <c r="D352" s="352"/>
      <c r="E352" s="352"/>
      <c r="F352" s="354"/>
      <c r="G352" s="352"/>
      <c r="H352" s="352"/>
      <c r="I352" s="352"/>
      <c r="J352" s="352"/>
      <c r="K352" s="352"/>
      <c r="L352" s="352"/>
      <c r="M352" s="352"/>
      <c r="N352" s="352"/>
      <c r="O352" s="352"/>
      <c r="P352" s="352"/>
      <c r="Q352" s="352"/>
      <c r="R352" s="352"/>
      <c r="S352" s="352"/>
      <c r="T352" s="352"/>
      <c r="U352" s="352"/>
      <c r="V352" s="352"/>
      <c r="W352" s="352"/>
      <c r="X352" s="352"/>
      <c r="Y352" s="352"/>
      <c r="Z352" s="352"/>
      <c r="AA352" s="352"/>
      <c r="AB352" s="352"/>
      <c r="AC352" s="352"/>
      <c r="AD352" s="352"/>
      <c r="AE352" s="352"/>
      <c r="AF352" s="352"/>
      <c r="AG352" s="352"/>
      <c r="AH352" s="352"/>
      <c r="AI352" s="352"/>
      <c r="AJ352" s="352"/>
      <c r="AK352" s="352"/>
      <c r="AL352" s="352"/>
      <c r="AM352" s="352"/>
      <c r="AN352" s="352"/>
      <c r="AO352" s="352"/>
      <c r="AP352" s="352"/>
      <c r="AQ352" s="352"/>
      <c r="AR352" s="352"/>
      <c r="AS352" s="352"/>
      <c r="AT352" s="352"/>
      <c r="AU352" s="352"/>
      <c r="AV352" s="352"/>
      <c r="AW352" s="352"/>
      <c r="AX352" s="352"/>
      <c r="AY352" s="352"/>
      <c r="AZ352" s="352"/>
      <c r="BA352" s="352"/>
      <c r="BB352" s="352"/>
      <c r="BC352" s="352"/>
      <c r="BD352" s="352"/>
      <c r="BE352" s="352"/>
      <c r="BF352" s="352"/>
      <c r="BG352" s="352"/>
      <c r="BH352" s="352"/>
      <c r="BI352" s="352"/>
      <c r="BJ352" s="352"/>
      <c r="BK352" s="352"/>
    </row>
    <row r="353" customFormat="false" ht="9.75" hidden="false" customHeight="true" outlineLevel="0" collapsed="false">
      <c r="A353" s="352"/>
      <c r="B353" s="352"/>
      <c r="C353" s="352"/>
      <c r="D353" s="352"/>
      <c r="E353" s="352"/>
      <c r="F353" s="354"/>
      <c r="G353" s="352"/>
      <c r="H353" s="352"/>
      <c r="I353" s="352"/>
      <c r="J353" s="352"/>
      <c r="K353" s="352"/>
      <c r="L353" s="352"/>
      <c r="M353" s="352"/>
      <c r="N353" s="352"/>
      <c r="O353" s="352"/>
      <c r="P353" s="352"/>
      <c r="Q353" s="352"/>
      <c r="R353" s="352"/>
      <c r="S353" s="352"/>
      <c r="T353" s="352"/>
      <c r="U353" s="352"/>
      <c r="V353" s="352"/>
      <c r="W353" s="352"/>
      <c r="X353" s="352"/>
      <c r="Y353" s="352"/>
      <c r="Z353" s="352"/>
      <c r="AA353" s="352"/>
      <c r="AB353" s="352"/>
      <c r="AC353" s="352"/>
      <c r="AD353" s="352"/>
      <c r="AE353" s="352"/>
      <c r="AF353" s="352"/>
      <c r="AG353" s="352"/>
      <c r="AH353" s="352"/>
      <c r="AI353" s="352"/>
      <c r="AJ353" s="352"/>
      <c r="AK353" s="352"/>
      <c r="AL353" s="352"/>
      <c r="AM353" s="352"/>
      <c r="AN353" s="352"/>
      <c r="AO353" s="352"/>
      <c r="AP353" s="352"/>
      <c r="AQ353" s="352"/>
      <c r="AR353" s="352"/>
      <c r="AS353" s="352"/>
      <c r="AT353" s="352"/>
      <c r="AU353" s="352"/>
      <c r="AV353" s="352"/>
      <c r="AW353" s="352"/>
      <c r="AX353" s="352"/>
      <c r="AY353" s="352"/>
      <c r="AZ353" s="352"/>
      <c r="BA353" s="352"/>
      <c r="BB353" s="352"/>
      <c r="BC353" s="352"/>
      <c r="BD353" s="352"/>
      <c r="BE353" s="352"/>
      <c r="BF353" s="352"/>
      <c r="BG353" s="352"/>
      <c r="BH353" s="352"/>
      <c r="BI353" s="352"/>
      <c r="BJ353" s="352"/>
      <c r="BK353" s="352"/>
    </row>
    <row r="354" customFormat="false" ht="9.75" hidden="false" customHeight="true" outlineLevel="0" collapsed="false">
      <c r="A354" s="352"/>
      <c r="B354" s="352"/>
      <c r="C354" s="352"/>
      <c r="D354" s="352"/>
      <c r="E354" s="352"/>
      <c r="F354" s="354"/>
      <c r="G354" s="352"/>
      <c r="H354" s="352"/>
      <c r="I354" s="352"/>
      <c r="J354" s="352"/>
      <c r="K354" s="352"/>
      <c r="L354" s="352"/>
      <c r="M354" s="352"/>
      <c r="N354" s="352"/>
      <c r="O354" s="352"/>
      <c r="P354" s="352"/>
      <c r="Q354" s="352"/>
      <c r="R354" s="352"/>
      <c r="S354" s="352"/>
      <c r="T354" s="352"/>
      <c r="U354" s="352"/>
      <c r="V354" s="352"/>
      <c r="W354" s="352"/>
      <c r="X354" s="352"/>
      <c r="Y354" s="352"/>
      <c r="Z354" s="352"/>
      <c r="AA354" s="352"/>
      <c r="AB354" s="352"/>
      <c r="AC354" s="352"/>
      <c r="AD354" s="352"/>
      <c r="AE354" s="352"/>
      <c r="AF354" s="352"/>
      <c r="AG354" s="352"/>
      <c r="AH354" s="352"/>
      <c r="AI354" s="352"/>
      <c r="AJ354" s="352"/>
      <c r="AK354" s="352"/>
      <c r="AL354" s="352"/>
      <c r="AM354" s="352"/>
      <c r="AN354" s="352"/>
      <c r="AO354" s="352"/>
      <c r="AP354" s="352"/>
      <c r="AQ354" s="352"/>
      <c r="AR354" s="352"/>
      <c r="AS354" s="352"/>
      <c r="AT354" s="352"/>
      <c r="AU354" s="352"/>
      <c r="AV354" s="352"/>
      <c r="AW354" s="352"/>
      <c r="AX354" s="352"/>
      <c r="AY354" s="352"/>
      <c r="AZ354" s="352"/>
      <c r="BA354" s="352"/>
      <c r="BB354" s="352"/>
      <c r="BC354" s="352"/>
      <c r="BD354" s="352"/>
      <c r="BE354" s="352"/>
      <c r="BF354" s="352"/>
      <c r="BG354" s="352"/>
      <c r="BH354" s="352"/>
      <c r="BI354" s="352"/>
      <c r="BJ354" s="352"/>
      <c r="BK354" s="352"/>
    </row>
    <row r="355" customFormat="false" ht="9.75" hidden="false" customHeight="true" outlineLevel="0" collapsed="false">
      <c r="A355" s="352"/>
      <c r="B355" s="352"/>
      <c r="C355" s="352"/>
      <c r="D355" s="352"/>
      <c r="E355" s="352"/>
      <c r="F355" s="354"/>
      <c r="G355" s="352"/>
      <c r="H355" s="352"/>
      <c r="I355" s="352"/>
      <c r="J355" s="352"/>
      <c r="K355" s="352"/>
      <c r="L355" s="352"/>
      <c r="M355" s="352"/>
      <c r="N355" s="352"/>
      <c r="O355" s="352"/>
      <c r="P355" s="352"/>
      <c r="Q355" s="352"/>
      <c r="R355" s="352"/>
      <c r="S355" s="352"/>
      <c r="T355" s="352"/>
      <c r="U355" s="352"/>
      <c r="V355" s="352"/>
      <c r="W355" s="352"/>
      <c r="X355" s="352"/>
      <c r="Y355" s="352"/>
      <c r="Z355" s="352"/>
      <c r="AA355" s="352"/>
      <c r="AB355" s="352"/>
      <c r="AC355" s="352"/>
      <c r="AD355" s="352"/>
      <c r="AE355" s="352"/>
      <c r="AF355" s="352"/>
      <c r="AG355" s="352"/>
      <c r="AH355" s="352"/>
      <c r="AI355" s="352"/>
      <c r="AJ355" s="352"/>
      <c r="AK355" s="352"/>
      <c r="AL355" s="352"/>
      <c r="AM355" s="352"/>
      <c r="AN355" s="352"/>
      <c r="AO355" s="352"/>
      <c r="AP355" s="352"/>
      <c r="AQ355" s="352"/>
      <c r="AR355" s="352"/>
      <c r="AS355" s="352"/>
      <c r="AT355" s="352"/>
      <c r="AU355" s="352"/>
      <c r="AV355" s="352"/>
      <c r="AW355" s="352"/>
      <c r="AX355" s="352"/>
      <c r="AY355" s="352"/>
      <c r="AZ355" s="352"/>
      <c r="BA355" s="352"/>
      <c r="BB355" s="352"/>
      <c r="BC355" s="352"/>
      <c r="BD355" s="352"/>
      <c r="BE355" s="352"/>
      <c r="BF355" s="352"/>
      <c r="BG355" s="352"/>
      <c r="BH355" s="352"/>
      <c r="BI355" s="352"/>
      <c r="BJ355" s="352"/>
      <c r="BK355" s="352"/>
    </row>
    <row r="356" customFormat="false" ht="9.75" hidden="false" customHeight="true" outlineLevel="0" collapsed="false">
      <c r="A356" s="352"/>
      <c r="B356" s="352"/>
      <c r="C356" s="352"/>
      <c r="D356" s="352"/>
      <c r="E356" s="352"/>
      <c r="F356" s="354"/>
      <c r="G356" s="352"/>
      <c r="H356" s="352"/>
      <c r="I356" s="352"/>
      <c r="J356" s="352"/>
      <c r="K356" s="352"/>
      <c r="L356" s="352"/>
      <c r="M356" s="352"/>
      <c r="N356" s="352"/>
      <c r="O356" s="352"/>
      <c r="P356" s="352"/>
      <c r="Q356" s="352"/>
      <c r="R356" s="352"/>
      <c r="S356" s="352"/>
      <c r="T356" s="352"/>
      <c r="U356" s="352"/>
      <c r="V356" s="352"/>
      <c r="W356" s="352"/>
      <c r="X356" s="352"/>
      <c r="Y356" s="352"/>
      <c r="Z356" s="352"/>
      <c r="AA356" s="352"/>
      <c r="AB356" s="352"/>
      <c r="AC356" s="352"/>
      <c r="AD356" s="352"/>
      <c r="AE356" s="352"/>
      <c r="AF356" s="352"/>
      <c r="AG356" s="352"/>
      <c r="AH356" s="352"/>
      <c r="AI356" s="352"/>
      <c r="AJ356" s="352"/>
      <c r="AK356" s="352"/>
      <c r="AL356" s="352"/>
      <c r="AM356" s="352"/>
      <c r="AN356" s="352"/>
      <c r="AO356" s="352"/>
      <c r="AP356" s="352"/>
      <c r="AQ356" s="352"/>
      <c r="AR356" s="352"/>
      <c r="AS356" s="352"/>
      <c r="AT356" s="352"/>
      <c r="AU356" s="352"/>
      <c r="AV356" s="352"/>
      <c r="AW356" s="352"/>
      <c r="AX356" s="352"/>
      <c r="AY356" s="352"/>
      <c r="AZ356" s="352"/>
      <c r="BA356" s="352"/>
      <c r="BB356" s="352"/>
      <c r="BC356" s="352"/>
      <c r="BD356" s="352"/>
      <c r="BE356" s="352"/>
      <c r="BF356" s="352"/>
      <c r="BG356" s="352"/>
      <c r="BH356" s="352"/>
      <c r="BI356" s="352"/>
      <c r="BJ356" s="352"/>
      <c r="BK356" s="352"/>
    </row>
    <row r="357" customFormat="false" ht="9.75" hidden="false" customHeight="true" outlineLevel="0" collapsed="false">
      <c r="A357" s="352"/>
      <c r="B357" s="352"/>
      <c r="C357" s="352"/>
      <c r="D357" s="352"/>
      <c r="E357" s="352"/>
      <c r="F357" s="354"/>
      <c r="G357" s="352"/>
      <c r="H357" s="352"/>
      <c r="I357" s="352"/>
      <c r="J357" s="352"/>
      <c r="K357" s="352"/>
      <c r="L357" s="352"/>
      <c r="M357" s="352"/>
      <c r="N357" s="352"/>
      <c r="O357" s="352"/>
      <c r="P357" s="352"/>
      <c r="Q357" s="352"/>
      <c r="R357" s="352"/>
      <c r="S357" s="352"/>
      <c r="T357" s="352"/>
      <c r="U357" s="352"/>
      <c r="V357" s="352"/>
      <c r="W357" s="352"/>
      <c r="X357" s="352"/>
      <c r="Y357" s="352"/>
      <c r="Z357" s="352"/>
      <c r="AA357" s="352"/>
      <c r="AB357" s="352"/>
      <c r="AC357" s="352"/>
      <c r="AD357" s="352"/>
      <c r="AE357" s="352"/>
      <c r="AF357" s="352"/>
      <c r="AG357" s="352"/>
      <c r="AH357" s="352"/>
      <c r="AI357" s="352"/>
      <c r="AJ357" s="352"/>
      <c r="AK357" s="352"/>
      <c r="AL357" s="352"/>
      <c r="AM357" s="352"/>
      <c r="AN357" s="352"/>
      <c r="AO357" s="352"/>
      <c r="AP357" s="352"/>
      <c r="AQ357" s="352"/>
      <c r="AR357" s="352"/>
      <c r="AS357" s="352"/>
      <c r="AT357" s="352"/>
      <c r="AU357" s="352"/>
      <c r="AV357" s="352"/>
      <c r="AW357" s="352"/>
      <c r="AX357" s="352"/>
      <c r="AY357" s="352"/>
      <c r="AZ357" s="352"/>
      <c r="BA357" s="352"/>
      <c r="BB357" s="352"/>
      <c r="BC357" s="352"/>
      <c r="BD357" s="352"/>
      <c r="BE357" s="352"/>
      <c r="BF357" s="352"/>
      <c r="BG357" s="352"/>
      <c r="BH357" s="352"/>
      <c r="BI357" s="352"/>
      <c r="BJ357" s="352"/>
      <c r="BK357" s="352"/>
    </row>
    <row r="358" customFormat="false" ht="9.75" hidden="false" customHeight="true" outlineLevel="0" collapsed="false">
      <c r="A358" s="352"/>
      <c r="B358" s="352"/>
      <c r="C358" s="352"/>
      <c r="D358" s="352"/>
      <c r="E358" s="352"/>
      <c r="F358" s="354"/>
      <c r="G358" s="352"/>
      <c r="H358" s="352"/>
      <c r="I358" s="352"/>
      <c r="J358" s="352"/>
      <c r="K358" s="352"/>
      <c r="L358" s="352"/>
      <c r="M358" s="352"/>
      <c r="N358" s="352"/>
      <c r="O358" s="352"/>
      <c r="P358" s="352"/>
      <c r="Q358" s="352"/>
      <c r="R358" s="352"/>
      <c r="S358" s="352"/>
      <c r="T358" s="352"/>
      <c r="U358" s="352"/>
      <c r="V358" s="352"/>
      <c r="W358" s="352"/>
      <c r="X358" s="352"/>
      <c r="Y358" s="352"/>
      <c r="Z358" s="352"/>
      <c r="AA358" s="352"/>
      <c r="AB358" s="352"/>
      <c r="AC358" s="352"/>
      <c r="AD358" s="352"/>
      <c r="AE358" s="352"/>
      <c r="AF358" s="352"/>
      <c r="AG358" s="352"/>
      <c r="AH358" s="352"/>
      <c r="AI358" s="352"/>
      <c r="AJ358" s="352"/>
      <c r="AK358" s="352"/>
      <c r="AL358" s="352"/>
      <c r="AM358" s="352"/>
      <c r="AN358" s="352"/>
      <c r="AO358" s="352"/>
      <c r="AP358" s="352"/>
      <c r="AQ358" s="352"/>
      <c r="AR358" s="352"/>
      <c r="AS358" s="352"/>
      <c r="AT358" s="352"/>
      <c r="AU358" s="352"/>
      <c r="AV358" s="352"/>
      <c r="AW358" s="352"/>
      <c r="AX358" s="352"/>
      <c r="AY358" s="352"/>
      <c r="AZ358" s="352"/>
      <c r="BA358" s="352"/>
      <c r="BB358" s="352"/>
      <c r="BC358" s="352"/>
      <c r="BD358" s="352"/>
      <c r="BE358" s="352"/>
      <c r="BF358" s="352"/>
      <c r="BG358" s="352"/>
      <c r="BH358" s="352"/>
      <c r="BI358" s="352"/>
      <c r="BJ358" s="352"/>
      <c r="BK358" s="352"/>
    </row>
    <row r="359" customFormat="false" ht="9.75" hidden="false" customHeight="true" outlineLevel="0" collapsed="false">
      <c r="A359" s="352"/>
      <c r="B359" s="352"/>
      <c r="C359" s="352"/>
      <c r="D359" s="352"/>
      <c r="E359" s="352"/>
      <c r="F359" s="354"/>
      <c r="G359" s="352"/>
      <c r="H359" s="352"/>
      <c r="I359" s="352"/>
      <c r="J359" s="352"/>
      <c r="K359" s="352"/>
      <c r="L359" s="352"/>
      <c r="M359" s="352"/>
      <c r="N359" s="352"/>
      <c r="O359" s="352"/>
      <c r="P359" s="352"/>
      <c r="Q359" s="352"/>
      <c r="R359" s="352"/>
      <c r="S359" s="352"/>
      <c r="T359" s="352"/>
      <c r="U359" s="352"/>
      <c r="V359" s="352"/>
      <c r="W359" s="352"/>
      <c r="X359" s="352"/>
      <c r="Y359" s="352"/>
      <c r="Z359" s="352"/>
      <c r="AA359" s="352"/>
      <c r="AB359" s="352"/>
      <c r="AC359" s="352"/>
      <c r="AD359" s="352"/>
      <c r="AE359" s="352"/>
      <c r="AF359" s="352"/>
      <c r="AG359" s="352"/>
      <c r="AH359" s="352"/>
      <c r="AI359" s="352"/>
      <c r="AJ359" s="352"/>
      <c r="AK359" s="352"/>
      <c r="AL359" s="352"/>
      <c r="AM359" s="352"/>
      <c r="AN359" s="352"/>
      <c r="AO359" s="352"/>
      <c r="AP359" s="352"/>
      <c r="AQ359" s="352"/>
      <c r="AR359" s="352"/>
      <c r="AS359" s="352"/>
      <c r="AT359" s="352"/>
      <c r="AU359" s="352"/>
      <c r="AV359" s="352"/>
      <c r="AW359" s="352"/>
      <c r="AX359" s="352"/>
      <c r="AY359" s="352"/>
      <c r="AZ359" s="352"/>
      <c r="BA359" s="352"/>
      <c r="BB359" s="352"/>
      <c r="BC359" s="352"/>
      <c r="BD359" s="352"/>
      <c r="BE359" s="352"/>
      <c r="BF359" s="352"/>
      <c r="BG359" s="352"/>
      <c r="BH359" s="352"/>
      <c r="BI359" s="352"/>
      <c r="BJ359" s="352"/>
      <c r="BK359" s="352"/>
    </row>
    <row r="360" customFormat="false" ht="9.75" hidden="false" customHeight="true" outlineLevel="0" collapsed="false">
      <c r="A360" s="352"/>
      <c r="B360" s="352"/>
      <c r="C360" s="352"/>
      <c r="D360" s="352"/>
      <c r="E360" s="352"/>
      <c r="F360" s="354"/>
      <c r="G360" s="352"/>
      <c r="H360" s="352"/>
      <c r="I360" s="352"/>
      <c r="J360" s="352"/>
      <c r="K360" s="352"/>
      <c r="L360" s="352"/>
      <c r="M360" s="352"/>
      <c r="N360" s="352"/>
      <c r="O360" s="352"/>
      <c r="P360" s="352"/>
      <c r="Q360" s="352"/>
      <c r="R360" s="352"/>
      <c r="S360" s="352"/>
      <c r="T360" s="352"/>
      <c r="U360" s="352"/>
      <c r="V360" s="352"/>
      <c r="W360" s="352"/>
      <c r="X360" s="352"/>
      <c r="Y360" s="352"/>
      <c r="Z360" s="352"/>
      <c r="AA360" s="352"/>
      <c r="AB360" s="352"/>
      <c r="AC360" s="352"/>
      <c r="AD360" s="352"/>
      <c r="AE360" s="352"/>
      <c r="AF360" s="352"/>
      <c r="AG360" s="352"/>
      <c r="AH360" s="352"/>
      <c r="AI360" s="352"/>
      <c r="AJ360" s="352"/>
      <c r="AK360" s="352"/>
      <c r="AL360" s="352"/>
      <c r="AM360" s="352"/>
      <c r="AN360" s="352"/>
      <c r="AO360" s="352"/>
      <c r="AP360" s="352"/>
      <c r="AQ360" s="352"/>
      <c r="AR360" s="352"/>
      <c r="AS360" s="352"/>
      <c r="AT360" s="352"/>
      <c r="AU360" s="352"/>
      <c r="AV360" s="352"/>
      <c r="AW360" s="352"/>
      <c r="AX360" s="352"/>
      <c r="AY360" s="352"/>
      <c r="AZ360" s="352"/>
      <c r="BA360" s="352"/>
      <c r="BB360" s="352"/>
      <c r="BC360" s="352"/>
      <c r="BD360" s="352"/>
      <c r="BE360" s="352"/>
      <c r="BF360" s="352"/>
      <c r="BG360" s="352"/>
      <c r="BH360" s="352"/>
      <c r="BI360" s="352"/>
      <c r="BJ360" s="352"/>
      <c r="BK360" s="352"/>
    </row>
    <row r="361" customFormat="false" ht="9.75" hidden="false" customHeight="true" outlineLevel="0" collapsed="false">
      <c r="A361" s="352"/>
      <c r="B361" s="352"/>
      <c r="C361" s="352"/>
      <c r="D361" s="352"/>
      <c r="E361" s="352"/>
      <c r="F361" s="354"/>
      <c r="G361" s="352"/>
      <c r="H361" s="352"/>
      <c r="I361" s="352"/>
      <c r="J361" s="352"/>
      <c r="K361" s="352"/>
      <c r="L361" s="352"/>
      <c r="M361" s="352"/>
      <c r="N361" s="352"/>
      <c r="O361" s="352"/>
      <c r="P361" s="352"/>
      <c r="Q361" s="352"/>
      <c r="R361" s="352"/>
      <c r="S361" s="352"/>
      <c r="T361" s="352"/>
      <c r="U361" s="352"/>
      <c r="V361" s="352"/>
      <c r="W361" s="352"/>
      <c r="X361" s="352"/>
      <c r="Y361" s="352"/>
      <c r="Z361" s="352"/>
      <c r="AA361" s="352"/>
      <c r="AB361" s="352"/>
      <c r="AC361" s="352"/>
      <c r="AD361" s="352"/>
      <c r="AE361" s="352"/>
      <c r="AF361" s="352"/>
      <c r="AG361" s="352"/>
      <c r="AH361" s="352"/>
      <c r="AI361" s="352"/>
      <c r="AJ361" s="352"/>
      <c r="AK361" s="352"/>
      <c r="AL361" s="352"/>
      <c r="AM361" s="352"/>
      <c r="AN361" s="352"/>
      <c r="AO361" s="352"/>
      <c r="AP361" s="352"/>
      <c r="AQ361" s="352"/>
      <c r="AR361" s="352"/>
      <c r="AS361" s="352"/>
      <c r="AT361" s="352"/>
      <c r="AU361" s="352"/>
      <c r="AV361" s="352"/>
      <c r="AW361" s="352"/>
      <c r="AX361" s="352"/>
      <c r="AY361" s="352"/>
      <c r="AZ361" s="352"/>
      <c r="BA361" s="352"/>
      <c r="BB361" s="352"/>
      <c r="BC361" s="352"/>
      <c r="BD361" s="352"/>
      <c r="BE361" s="352"/>
      <c r="BF361" s="352"/>
      <c r="BG361" s="352"/>
      <c r="BH361" s="352"/>
      <c r="BI361" s="352"/>
      <c r="BJ361" s="352"/>
      <c r="BK361" s="352"/>
    </row>
    <row r="362" customFormat="false" ht="9.75" hidden="false" customHeight="true" outlineLevel="0" collapsed="false">
      <c r="A362" s="352"/>
      <c r="B362" s="352"/>
      <c r="C362" s="352"/>
      <c r="D362" s="352"/>
      <c r="E362" s="352"/>
      <c r="F362" s="354"/>
      <c r="G362" s="352"/>
      <c r="H362" s="352"/>
      <c r="I362" s="352"/>
      <c r="J362" s="352"/>
      <c r="K362" s="352"/>
      <c r="L362" s="352"/>
      <c r="M362" s="352"/>
      <c r="N362" s="352"/>
      <c r="O362" s="352"/>
      <c r="P362" s="352"/>
      <c r="Q362" s="352"/>
      <c r="R362" s="352"/>
      <c r="S362" s="352"/>
      <c r="T362" s="352"/>
      <c r="U362" s="352"/>
      <c r="V362" s="352"/>
      <c r="W362" s="352"/>
      <c r="X362" s="352"/>
      <c r="Y362" s="352"/>
      <c r="Z362" s="352"/>
      <c r="AA362" s="352"/>
      <c r="AB362" s="352"/>
      <c r="AC362" s="352"/>
      <c r="AD362" s="352"/>
      <c r="AE362" s="352"/>
      <c r="AF362" s="352"/>
      <c r="AG362" s="352"/>
      <c r="AH362" s="352"/>
      <c r="AI362" s="352"/>
      <c r="AJ362" s="352"/>
      <c r="AK362" s="352"/>
      <c r="AL362" s="352"/>
      <c r="AM362" s="352"/>
      <c r="AN362" s="352"/>
      <c r="AO362" s="352"/>
      <c r="AP362" s="352"/>
      <c r="AQ362" s="352"/>
      <c r="AR362" s="352"/>
      <c r="AS362" s="352"/>
      <c r="AT362" s="352"/>
      <c r="AU362" s="352"/>
      <c r="AV362" s="352"/>
      <c r="AW362" s="352"/>
      <c r="AX362" s="352"/>
      <c r="AY362" s="352"/>
      <c r="AZ362" s="352"/>
      <c r="BA362" s="352"/>
      <c r="BB362" s="352"/>
      <c r="BC362" s="352"/>
      <c r="BD362" s="352"/>
      <c r="BE362" s="352"/>
      <c r="BF362" s="352"/>
      <c r="BG362" s="352"/>
      <c r="BH362" s="352"/>
      <c r="BI362" s="352"/>
      <c r="BJ362" s="352"/>
      <c r="BK362" s="352"/>
    </row>
    <row r="363" customFormat="false" ht="9.75" hidden="false" customHeight="true" outlineLevel="0" collapsed="false">
      <c r="A363" s="352"/>
      <c r="B363" s="352"/>
      <c r="C363" s="352"/>
      <c r="D363" s="352"/>
      <c r="E363" s="352"/>
      <c r="F363" s="354"/>
      <c r="G363" s="352"/>
      <c r="H363" s="352"/>
      <c r="I363" s="352"/>
      <c r="J363" s="352"/>
      <c r="K363" s="352"/>
      <c r="L363" s="352"/>
      <c r="M363" s="352"/>
      <c r="N363" s="352"/>
      <c r="O363" s="352"/>
      <c r="P363" s="352"/>
      <c r="Q363" s="352"/>
      <c r="R363" s="352"/>
      <c r="S363" s="352"/>
      <c r="T363" s="352"/>
      <c r="U363" s="352"/>
      <c r="V363" s="352"/>
      <c r="W363" s="352"/>
      <c r="X363" s="352"/>
      <c r="Y363" s="352"/>
      <c r="Z363" s="352"/>
      <c r="AA363" s="352"/>
      <c r="AB363" s="352"/>
      <c r="AC363" s="352"/>
      <c r="AD363" s="352"/>
      <c r="AE363" s="352"/>
      <c r="AF363" s="352"/>
      <c r="AG363" s="352"/>
      <c r="AH363" s="352"/>
      <c r="AI363" s="352"/>
      <c r="AJ363" s="352"/>
      <c r="AK363" s="352"/>
      <c r="AL363" s="352"/>
      <c r="AM363" s="352"/>
      <c r="AN363" s="352"/>
      <c r="AO363" s="352"/>
      <c r="AP363" s="352"/>
      <c r="AQ363" s="352"/>
      <c r="AR363" s="352"/>
      <c r="AS363" s="352"/>
      <c r="AT363" s="352"/>
      <c r="AU363" s="352"/>
      <c r="AV363" s="352"/>
      <c r="AW363" s="352"/>
      <c r="AX363" s="352"/>
      <c r="AY363" s="352"/>
      <c r="AZ363" s="352"/>
      <c r="BA363" s="352"/>
      <c r="BB363" s="352"/>
      <c r="BC363" s="352"/>
      <c r="BD363" s="352"/>
      <c r="BE363" s="352"/>
      <c r="BF363" s="352"/>
      <c r="BG363" s="352"/>
      <c r="BH363" s="352"/>
      <c r="BI363" s="352"/>
      <c r="BJ363" s="352"/>
      <c r="BK363" s="352"/>
    </row>
    <row r="364" customFormat="false" ht="9.75" hidden="false" customHeight="true" outlineLevel="0" collapsed="false">
      <c r="A364" s="352"/>
      <c r="B364" s="352"/>
      <c r="C364" s="352"/>
      <c r="D364" s="352"/>
      <c r="E364" s="352"/>
      <c r="F364" s="354"/>
      <c r="G364" s="352"/>
      <c r="H364" s="352"/>
      <c r="I364" s="352"/>
      <c r="J364" s="352"/>
      <c r="K364" s="352"/>
      <c r="L364" s="352"/>
      <c r="M364" s="352"/>
      <c r="N364" s="352"/>
      <c r="O364" s="352"/>
      <c r="P364" s="352"/>
      <c r="Q364" s="352"/>
      <c r="R364" s="352"/>
      <c r="S364" s="352"/>
      <c r="T364" s="352"/>
      <c r="U364" s="352"/>
      <c r="V364" s="352"/>
      <c r="W364" s="352"/>
      <c r="X364" s="352"/>
      <c r="Y364" s="352"/>
      <c r="Z364" s="352"/>
      <c r="AA364" s="352"/>
      <c r="AB364" s="352"/>
      <c r="AC364" s="352"/>
      <c r="AD364" s="352"/>
      <c r="AE364" s="352"/>
      <c r="AF364" s="352"/>
      <c r="AG364" s="352"/>
      <c r="AH364" s="352"/>
      <c r="AI364" s="352"/>
      <c r="AJ364" s="352"/>
      <c r="AK364" s="352"/>
      <c r="AL364" s="352"/>
      <c r="AM364" s="352"/>
      <c r="AN364" s="352"/>
      <c r="AO364" s="352"/>
      <c r="AP364" s="352"/>
      <c r="AQ364" s="352"/>
      <c r="AR364" s="352"/>
      <c r="AS364" s="352"/>
      <c r="AT364" s="352"/>
      <c r="AU364" s="352"/>
      <c r="AV364" s="352"/>
      <c r="AW364" s="352"/>
      <c r="AX364" s="352"/>
      <c r="AY364" s="352"/>
      <c r="AZ364" s="352"/>
      <c r="BA364" s="352"/>
      <c r="BB364" s="352"/>
      <c r="BC364" s="352"/>
      <c r="BD364" s="352"/>
      <c r="BE364" s="352"/>
      <c r="BF364" s="352"/>
      <c r="BG364" s="352"/>
      <c r="BH364" s="352"/>
      <c r="BI364" s="352"/>
      <c r="BJ364" s="352"/>
      <c r="BK364" s="352"/>
    </row>
    <row r="365" customFormat="false" ht="9.75" hidden="false" customHeight="true" outlineLevel="0" collapsed="false">
      <c r="A365" s="352"/>
      <c r="B365" s="352"/>
      <c r="C365" s="352"/>
      <c r="D365" s="352"/>
      <c r="E365" s="352"/>
      <c r="F365" s="354"/>
      <c r="G365" s="352"/>
      <c r="H365" s="352"/>
      <c r="I365" s="352"/>
      <c r="J365" s="352"/>
      <c r="K365" s="352"/>
      <c r="L365" s="352"/>
      <c r="M365" s="352"/>
      <c r="N365" s="352"/>
      <c r="O365" s="352"/>
      <c r="P365" s="352"/>
      <c r="Q365" s="352"/>
      <c r="R365" s="352"/>
      <c r="S365" s="352"/>
      <c r="T365" s="352"/>
      <c r="U365" s="352"/>
      <c r="V365" s="352"/>
      <c r="W365" s="352"/>
      <c r="X365" s="352"/>
      <c r="Y365" s="352"/>
      <c r="Z365" s="352"/>
      <c r="AA365" s="352"/>
      <c r="AB365" s="352"/>
      <c r="AC365" s="352"/>
      <c r="AD365" s="352"/>
      <c r="AE365" s="352"/>
      <c r="AF365" s="352"/>
      <c r="AG365" s="352"/>
      <c r="AH365" s="352"/>
      <c r="AI365" s="352"/>
      <c r="AJ365" s="352"/>
      <c r="AK365" s="352"/>
      <c r="AL365" s="352"/>
      <c r="AM365" s="352"/>
      <c r="AN365" s="352"/>
      <c r="AO365" s="352"/>
      <c r="AP365" s="352"/>
      <c r="AQ365" s="352"/>
      <c r="AR365" s="352"/>
      <c r="AS365" s="352"/>
      <c r="AT365" s="352"/>
      <c r="AU365" s="352"/>
      <c r="AV365" s="352"/>
      <c r="AW365" s="352"/>
      <c r="AX365" s="352"/>
      <c r="AY365" s="352"/>
      <c r="AZ365" s="352"/>
      <c r="BA365" s="352"/>
      <c r="BB365" s="352"/>
      <c r="BC365" s="352"/>
      <c r="BD365" s="352"/>
      <c r="BE365" s="352"/>
      <c r="BF365" s="352"/>
      <c r="BG365" s="352"/>
      <c r="BH365" s="352"/>
      <c r="BI365" s="352"/>
      <c r="BJ365" s="352"/>
      <c r="BK365" s="352"/>
    </row>
    <row r="366" customFormat="false" ht="9.75" hidden="false" customHeight="true" outlineLevel="0" collapsed="false">
      <c r="A366" s="352"/>
      <c r="B366" s="352"/>
      <c r="C366" s="352"/>
      <c r="D366" s="352"/>
      <c r="E366" s="352"/>
      <c r="F366" s="354"/>
      <c r="G366" s="352"/>
      <c r="H366" s="352"/>
      <c r="I366" s="352"/>
      <c r="J366" s="352"/>
      <c r="K366" s="352"/>
      <c r="L366" s="352"/>
      <c r="M366" s="352"/>
      <c r="N366" s="352"/>
      <c r="O366" s="352"/>
      <c r="P366" s="352"/>
      <c r="Q366" s="352"/>
      <c r="R366" s="352"/>
      <c r="S366" s="352"/>
      <c r="T366" s="352"/>
      <c r="U366" s="352"/>
      <c r="V366" s="352"/>
      <c r="W366" s="352"/>
      <c r="X366" s="352"/>
      <c r="Y366" s="352"/>
      <c r="Z366" s="352"/>
      <c r="AA366" s="352"/>
      <c r="AB366" s="352"/>
      <c r="AC366" s="352"/>
      <c r="AD366" s="352"/>
      <c r="AE366" s="352"/>
      <c r="AF366" s="352"/>
      <c r="AG366" s="352"/>
      <c r="AH366" s="352"/>
      <c r="AI366" s="352"/>
      <c r="AJ366" s="352"/>
      <c r="AK366" s="352"/>
      <c r="AL366" s="352"/>
      <c r="AM366" s="352"/>
      <c r="AN366" s="352"/>
      <c r="AO366" s="352"/>
      <c r="AP366" s="352"/>
      <c r="AQ366" s="352"/>
      <c r="AR366" s="352"/>
      <c r="AS366" s="352"/>
      <c r="AT366" s="352"/>
      <c r="AU366" s="352"/>
      <c r="AV366" s="352"/>
      <c r="AW366" s="352"/>
      <c r="AX366" s="352"/>
      <c r="AY366" s="352"/>
      <c r="AZ366" s="352"/>
      <c r="BA366" s="352"/>
      <c r="BB366" s="352"/>
      <c r="BC366" s="352"/>
      <c r="BD366" s="352"/>
      <c r="BE366" s="352"/>
      <c r="BF366" s="352"/>
      <c r="BG366" s="352"/>
      <c r="BH366" s="352"/>
      <c r="BI366" s="352"/>
      <c r="BJ366" s="352"/>
      <c r="BK366" s="352"/>
    </row>
    <row r="367" customFormat="false" ht="9.75" hidden="false" customHeight="true" outlineLevel="0" collapsed="false">
      <c r="A367" s="352"/>
      <c r="B367" s="352"/>
      <c r="C367" s="352"/>
      <c r="D367" s="352"/>
      <c r="E367" s="352"/>
      <c r="F367" s="354"/>
      <c r="G367" s="352"/>
      <c r="H367" s="352"/>
      <c r="I367" s="352"/>
      <c r="J367" s="352"/>
      <c r="K367" s="352"/>
      <c r="L367" s="352"/>
      <c r="M367" s="352"/>
      <c r="N367" s="352"/>
      <c r="O367" s="352"/>
      <c r="P367" s="352"/>
      <c r="Q367" s="352"/>
      <c r="R367" s="352"/>
      <c r="S367" s="352"/>
      <c r="T367" s="352"/>
      <c r="U367" s="352"/>
      <c r="V367" s="352"/>
      <c r="W367" s="352"/>
      <c r="X367" s="352"/>
      <c r="Y367" s="352"/>
      <c r="Z367" s="352"/>
      <c r="AA367" s="352"/>
      <c r="AB367" s="352"/>
      <c r="AC367" s="352"/>
      <c r="AD367" s="352"/>
      <c r="AE367" s="352"/>
      <c r="AF367" s="352"/>
      <c r="AG367" s="352"/>
      <c r="AH367" s="352"/>
      <c r="AI367" s="352"/>
      <c r="AJ367" s="352"/>
      <c r="AK367" s="352"/>
      <c r="AL367" s="352"/>
      <c r="AM367" s="352"/>
      <c r="AN367" s="352"/>
      <c r="AO367" s="352"/>
      <c r="AP367" s="352"/>
      <c r="AQ367" s="352"/>
      <c r="AR367" s="352"/>
      <c r="AS367" s="352"/>
      <c r="AT367" s="352"/>
      <c r="AU367" s="352"/>
      <c r="AV367" s="352"/>
      <c r="AW367" s="352"/>
      <c r="AX367" s="352"/>
      <c r="AY367" s="352"/>
      <c r="AZ367" s="352"/>
      <c r="BA367" s="352"/>
      <c r="BB367" s="352"/>
      <c r="BC367" s="352"/>
      <c r="BD367" s="352"/>
      <c r="BE367" s="352"/>
      <c r="BF367" s="352"/>
      <c r="BG367" s="352"/>
      <c r="BH367" s="352"/>
      <c r="BI367" s="352"/>
      <c r="BJ367" s="352"/>
      <c r="BK367" s="352"/>
    </row>
    <row r="368" customFormat="false" ht="9.75" hidden="false" customHeight="true" outlineLevel="0" collapsed="false">
      <c r="A368" s="352"/>
      <c r="B368" s="352"/>
      <c r="C368" s="352"/>
      <c r="D368" s="352"/>
      <c r="E368" s="352"/>
      <c r="F368" s="354"/>
      <c r="G368" s="352"/>
      <c r="H368" s="352"/>
      <c r="I368" s="352"/>
      <c r="J368" s="352"/>
      <c r="K368" s="352"/>
      <c r="L368" s="352"/>
      <c r="M368" s="352"/>
      <c r="N368" s="352"/>
      <c r="O368" s="352"/>
      <c r="P368" s="352"/>
      <c r="Q368" s="352"/>
      <c r="R368" s="352"/>
      <c r="S368" s="352"/>
      <c r="T368" s="352"/>
      <c r="U368" s="352"/>
      <c r="V368" s="352"/>
      <c r="W368" s="352"/>
      <c r="X368" s="352"/>
      <c r="Y368" s="352"/>
      <c r="Z368" s="352"/>
      <c r="AA368" s="352"/>
      <c r="AB368" s="352"/>
      <c r="AC368" s="352"/>
      <c r="AD368" s="352"/>
      <c r="AE368" s="352"/>
      <c r="AF368" s="352"/>
      <c r="AG368" s="352"/>
      <c r="AH368" s="352"/>
      <c r="AI368" s="352"/>
      <c r="AJ368" s="352"/>
      <c r="AK368" s="352"/>
      <c r="AL368" s="352"/>
      <c r="AM368" s="352"/>
      <c r="AN368" s="352"/>
      <c r="AO368" s="352"/>
      <c r="AP368" s="352"/>
      <c r="AQ368" s="352"/>
      <c r="AR368" s="352"/>
      <c r="AS368" s="352"/>
      <c r="AT368" s="352"/>
      <c r="AU368" s="352"/>
      <c r="AV368" s="352"/>
      <c r="AW368" s="352"/>
      <c r="AX368" s="352"/>
      <c r="AY368" s="352"/>
      <c r="AZ368" s="352"/>
      <c r="BA368" s="352"/>
      <c r="BB368" s="352"/>
      <c r="BC368" s="352"/>
      <c r="BD368" s="352"/>
      <c r="BE368" s="352"/>
      <c r="BF368" s="352"/>
      <c r="BG368" s="352"/>
      <c r="BH368" s="352"/>
      <c r="BI368" s="352"/>
      <c r="BJ368" s="352"/>
      <c r="BK368" s="352"/>
    </row>
    <row r="369" customFormat="false" ht="9.75" hidden="false" customHeight="true" outlineLevel="0" collapsed="false">
      <c r="A369" s="352"/>
      <c r="B369" s="352"/>
      <c r="C369" s="352"/>
      <c r="D369" s="352"/>
      <c r="E369" s="352"/>
      <c r="F369" s="354"/>
      <c r="G369" s="352"/>
      <c r="H369" s="352"/>
      <c r="I369" s="352"/>
      <c r="J369" s="352"/>
      <c r="K369" s="352"/>
      <c r="L369" s="352"/>
      <c r="M369" s="352"/>
      <c r="N369" s="352"/>
      <c r="O369" s="352"/>
      <c r="P369" s="352"/>
      <c r="Q369" s="352"/>
      <c r="R369" s="352"/>
      <c r="S369" s="352"/>
      <c r="T369" s="352"/>
      <c r="U369" s="352"/>
      <c r="V369" s="352"/>
      <c r="W369" s="352"/>
      <c r="X369" s="352"/>
      <c r="Y369" s="352"/>
      <c r="Z369" s="352"/>
      <c r="AA369" s="352"/>
      <c r="AB369" s="352"/>
      <c r="AC369" s="352"/>
      <c r="AD369" s="352"/>
      <c r="AE369" s="352"/>
      <c r="AF369" s="352"/>
      <c r="AG369" s="352"/>
      <c r="AH369" s="352"/>
      <c r="AI369" s="352"/>
      <c r="AJ369" s="352"/>
      <c r="AK369" s="352"/>
      <c r="AL369" s="352"/>
      <c r="AM369" s="352"/>
      <c r="AN369" s="352"/>
      <c r="AO369" s="352"/>
      <c r="AP369" s="352"/>
      <c r="AQ369" s="352"/>
      <c r="AR369" s="352"/>
      <c r="AS369" s="352"/>
      <c r="AT369" s="352"/>
      <c r="AU369" s="352"/>
      <c r="AV369" s="352"/>
      <c r="AW369" s="352"/>
      <c r="AX369" s="352"/>
      <c r="AY369" s="352"/>
      <c r="AZ369" s="352"/>
      <c r="BA369" s="352"/>
      <c r="BB369" s="352"/>
      <c r="BC369" s="352"/>
      <c r="BD369" s="352"/>
      <c r="BE369" s="352"/>
      <c r="BF369" s="352"/>
      <c r="BG369" s="352"/>
      <c r="BH369" s="352"/>
      <c r="BI369" s="352"/>
      <c r="BJ369" s="352"/>
      <c r="BK369" s="352"/>
    </row>
    <row r="370" customFormat="false" ht="9.75" hidden="false" customHeight="true" outlineLevel="0" collapsed="false">
      <c r="A370" s="352"/>
      <c r="B370" s="352"/>
      <c r="C370" s="352"/>
      <c r="D370" s="352"/>
      <c r="E370" s="352"/>
      <c r="F370" s="354"/>
      <c r="G370" s="352"/>
      <c r="H370" s="352"/>
      <c r="I370" s="352"/>
      <c r="J370" s="352"/>
      <c r="K370" s="352"/>
      <c r="L370" s="352"/>
      <c r="M370" s="352"/>
      <c r="N370" s="352"/>
      <c r="O370" s="352"/>
      <c r="P370" s="352"/>
      <c r="Q370" s="352"/>
      <c r="R370" s="352"/>
      <c r="S370" s="352"/>
      <c r="T370" s="352"/>
      <c r="U370" s="352"/>
      <c r="V370" s="352"/>
      <c r="W370" s="352"/>
      <c r="X370" s="352"/>
      <c r="Y370" s="352"/>
      <c r="Z370" s="352"/>
      <c r="AA370" s="352"/>
      <c r="AB370" s="352"/>
      <c r="AC370" s="352"/>
      <c r="AD370" s="352"/>
      <c r="AE370" s="352"/>
      <c r="AF370" s="352"/>
      <c r="AG370" s="352"/>
      <c r="AH370" s="352"/>
      <c r="AI370" s="352"/>
      <c r="AJ370" s="352"/>
      <c r="AK370" s="352"/>
      <c r="AL370" s="352"/>
      <c r="AM370" s="352"/>
      <c r="AN370" s="352"/>
      <c r="AO370" s="352"/>
      <c r="AP370" s="352"/>
      <c r="AQ370" s="352"/>
      <c r="AR370" s="352"/>
      <c r="AS370" s="352"/>
      <c r="AT370" s="352"/>
      <c r="AU370" s="352"/>
      <c r="AV370" s="352"/>
      <c r="AW370" s="352"/>
      <c r="AX370" s="352"/>
      <c r="AY370" s="352"/>
      <c r="AZ370" s="352"/>
      <c r="BA370" s="352"/>
      <c r="BB370" s="352"/>
      <c r="BC370" s="352"/>
      <c r="BD370" s="352"/>
      <c r="BE370" s="352"/>
      <c r="BF370" s="352"/>
      <c r="BG370" s="352"/>
      <c r="BH370" s="352"/>
      <c r="BI370" s="352"/>
      <c r="BJ370" s="352"/>
      <c r="BK370" s="352"/>
    </row>
    <row r="371" customFormat="false" ht="9.75" hidden="false" customHeight="true" outlineLevel="0" collapsed="false">
      <c r="A371" s="352"/>
      <c r="B371" s="352"/>
      <c r="C371" s="352"/>
      <c r="D371" s="352"/>
      <c r="E371" s="352"/>
      <c r="F371" s="354"/>
      <c r="G371" s="352"/>
      <c r="H371" s="352"/>
      <c r="I371" s="352"/>
      <c r="J371" s="352"/>
      <c r="K371" s="352"/>
      <c r="L371" s="352"/>
      <c r="M371" s="352"/>
      <c r="N371" s="352"/>
      <c r="O371" s="352"/>
      <c r="P371" s="352"/>
      <c r="Q371" s="352"/>
      <c r="R371" s="352"/>
      <c r="S371" s="352"/>
      <c r="T371" s="352"/>
      <c r="U371" s="352"/>
      <c r="V371" s="352"/>
      <c r="W371" s="352"/>
      <c r="X371" s="352"/>
      <c r="Y371" s="352"/>
      <c r="Z371" s="352"/>
      <c r="AA371" s="352"/>
      <c r="AB371" s="352"/>
      <c r="AC371" s="352"/>
      <c r="AD371" s="352"/>
      <c r="AE371" s="352"/>
      <c r="AF371" s="352"/>
      <c r="AG371" s="352"/>
      <c r="AH371" s="352"/>
      <c r="AI371" s="352"/>
      <c r="AJ371" s="352"/>
      <c r="AK371" s="352"/>
      <c r="AL371" s="352"/>
      <c r="AM371" s="352"/>
      <c r="AN371" s="352"/>
      <c r="AO371" s="352"/>
      <c r="AP371" s="352"/>
      <c r="AQ371" s="352"/>
      <c r="AR371" s="352"/>
      <c r="AS371" s="352"/>
      <c r="AT371" s="352"/>
      <c r="AU371" s="352"/>
      <c r="AV371" s="352"/>
      <c r="AW371" s="352"/>
      <c r="AX371" s="352"/>
      <c r="AY371" s="352"/>
      <c r="AZ371" s="352"/>
      <c r="BA371" s="352"/>
      <c r="BB371" s="352"/>
      <c r="BC371" s="352"/>
      <c r="BD371" s="352"/>
      <c r="BE371" s="352"/>
      <c r="BF371" s="352"/>
      <c r="BG371" s="352"/>
      <c r="BH371" s="352"/>
      <c r="BI371" s="352"/>
      <c r="BJ371" s="352"/>
      <c r="BK371" s="352"/>
    </row>
    <row r="372" customFormat="false" ht="9.75" hidden="false" customHeight="true" outlineLevel="0" collapsed="false">
      <c r="A372" s="352"/>
      <c r="B372" s="352"/>
      <c r="C372" s="352"/>
      <c r="D372" s="352"/>
      <c r="E372" s="352"/>
      <c r="F372" s="354"/>
      <c r="G372" s="352"/>
      <c r="H372" s="352"/>
      <c r="I372" s="352"/>
      <c r="J372" s="352"/>
      <c r="K372" s="352"/>
      <c r="L372" s="352"/>
      <c r="M372" s="352"/>
      <c r="N372" s="352"/>
      <c r="O372" s="352"/>
      <c r="P372" s="352"/>
      <c r="Q372" s="352"/>
      <c r="R372" s="352"/>
      <c r="S372" s="352"/>
      <c r="T372" s="352"/>
      <c r="U372" s="352"/>
      <c r="V372" s="352"/>
      <c r="W372" s="352"/>
      <c r="X372" s="352"/>
      <c r="Y372" s="352"/>
      <c r="Z372" s="352"/>
      <c r="AA372" s="352"/>
      <c r="AB372" s="352"/>
      <c r="AC372" s="352"/>
      <c r="AD372" s="352"/>
      <c r="AE372" s="352"/>
      <c r="AF372" s="352"/>
      <c r="AG372" s="352"/>
      <c r="AH372" s="352"/>
      <c r="AI372" s="352"/>
      <c r="AJ372" s="352"/>
      <c r="AK372" s="352"/>
      <c r="AL372" s="352"/>
      <c r="AM372" s="352"/>
      <c r="AN372" s="352"/>
      <c r="AO372" s="352"/>
      <c r="AP372" s="352"/>
      <c r="AQ372" s="352"/>
      <c r="AR372" s="352"/>
      <c r="AS372" s="352"/>
      <c r="AT372" s="352"/>
      <c r="AU372" s="352"/>
      <c r="AV372" s="352"/>
      <c r="AW372" s="352"/>
      <c r="AX372" s="352"/>
      <c r="AY372" s="352"/>
      <c r="AZ372" s="352"/>
      <c r="BA372" s="352"/>
      <c r="BB372" s="352"/>
      <c r="BC372" s="352"/>
      <c r="BD372" s="352"/>
      <c r="BE372" s="352"/>
      <c r="BF372" s="352"/>
      <c r="BG372" s="352"/>
      <c r="BH372" s="352"/>
      <c r="BI372" s="352"/>
      <c r="BJ372" s="352"/>
      <c r="BK372" s="352"/>
    </row>
    <row r="373" customFormat="false" ht="9.75" hidden="false" customHeight="true" outlineLevel="0" collapsed="false">
      <c r="A373" s="352"/>
      <c r="B373" s="352"/>
      <c r="C373" s="352"/>
      <c r="D373" s="352"/>
      <c r="E373" s="352"/>
      <c r="F373" s="354"/>
      <c r="G373" s="352"/>
      <c r="H373" s="352"/>
      <c r="I373" s="352"/>
      <c r="J373" s="352"/>
      <c r="K373" s="352"/>
      <c r="L373" s="352"/>
      <c r="M373" s="352"/>
      <c r="N373" s="352"/>
      <c r="O373" s="352"/>
      <c r="P373" s="352"/>
      <c r="Q373" s="352"/>
      <c r="R373" s="352"/>
      <c r="S373" s="352"/>
      <c r="T373" s="352"/>
      <c r="U373" s="352"/>
      <c r="V373" s="352"/>
      <c r="W373" s="352"/>
      <c r="X373" s="352"/>
      <c r="Y373" s="352"/>
      <c r="Z373" s="352"/>
      <c r="AA373" s="352"/>
      <c r="AB373" s="352"/>
      <c r="AC373" s="352"/>
      <c r="AD373" s="352"/>
      <c r="AE373" s="352"/>
      <c r="AF373" s="352"/>
      <c r="AG373" s="352"/>
      <c r="AH373" s="352"/>
      <c r="AI373" s="352"/>
      <c r="AJ373" s="352"/>
      <c r="AK373" s="352"/>
      <c r="AL373" s="352"/>
      <c r="AM373" s="352"/>
      <c r="AN373" s="352"/>
      <c r="AO373" s="352"/>
      <c r="AP373" s="352"/>
      <c r="AQ373" s="352"/>
      <c r="AR373" s="352"/>
      <c r="AS373" s="352"/>
      <c r="AT373" s="352"/>
      <c r="AU373" s="352"/>
      <c r="AV373" s="352"/>
      <c r="AW373" s="352"/>
      <c r="AX373" s="352"/>
      <c r="AY373" s="352"/>
      <c r="AZ373" s="352"/>
      <c r="BA373" s="352"/>
      <c r="BB373" s="352"/>
      <c r="BC373" s="352"/>
      <c r="BD373" s="352"/>
      <c r="BE373" s="352"/>
      <c r="BF373" s="352"/>
      <c r="BG373" s="352"/>
      <c r="BH373" s="352"/>
      <c r="BI373" s="352"/>
      <c r="BJ373" s="352"/>
      <c r="BK373" s="352"/>
    </row>
    <row r="374" customFormat="false" ht="9.75" hidden="false" customHeight="true" outlineLevel="0" collapsed="false">
      <c r="A374" s="352"/>
      <c r="B374" s="352"/>
      <c r="C374" s="352"/>
      <c r="D374" s="352"/>
      <c r="E374" s="352"/>
      <c r="F374" s="354"/>
      <c r="G374" s="352"/>
      <c r="H374" s="352"/>
      <c r="I374" s="352"/>
      <c r="J374" s="352"/>
      <c r="K374" s="352"/>
      <c r="L374" s="352"/>
      <c r="M374" s="352"/>
      <c r="N374" s="352"/>
      <c r="O374" s="352"/>
      <c r="P374" s="352"/>
      <c r="Q374" s="352"/>
      <c r="R374" s="352"/>
      <c r="S374" s="352"/>
      <c r="T374" s="352"/>
      <c r="U374" s="352"/>
      <c r="V374" s="352"/>
      <c r="W374" s="352"/>
      <c r="X374" s="352"/>
      <c r="Y374" s="352"/>
      <c r="Z374" s="352"/>
      <c r="AA374" s="352"/>
      <c r="AB374" s="352"/>
      <c r="AC374" s="352"/>
      <c r="AD374" s="352"/>
      <c r="AE374" s="352"/>
      <c r="AF374" s="352"/>
      <c r="AG374" s="352"/>
      <c r="AH374" s="352"/>
      <c r="AI374" s="352"/>
      <c r="AJ374" s="352"/>
      <c r="AK374" s="352"/>
      <c r="AL374" s="352"/>
      <c r="AM374" s="352"/>
      <c r="AN374" s="352"/>
      <c r="AO374" s="352"/>
      <c r="AP374" s="352"/>
      <c r="AQ374" s="352"/>
      <c r="AR374" s="352"/>
      <c r="AS374" s="352"/>
      <c r="AT374" s="352"/>
      <c r="AU374" s="352"/>
      <c r="AV374" s="352"/>
      <c r="AW374" s="352"/>
      <c r="AX374" s="352"/>
      <c r="AY374" s="352"/>
      <c r="AZ374" s="352"/>
      <c r="BA374" s="352"/>
      <c r="BB374" s="352"/>
      <c r="BC374" s="352"/>
      <c r="BD374" s="352"/>
      <c r="BE374" s="352"/>
      <c r="BF374" s="352"/>
      <c r="BG374" s="352"/>
      <c r="BH374" s="352"/>
      <c r="BI374" s="352"/>
      <c r="BJ374" s="352"/>
      <c r="BK374" s="352"/>
    </row>
    <row r="375" customFormat="false" ht="9.75" hidden="false" customHeight="true" outlineLevel="0" collapsed="false">
      <c r="A375" s="352"/>
      <c r="B375" s="352"/>
      <c r="C375" s="352"/>
      <c r="D375" s="352"/>
      <c r="E375" s="352"/>
      <c r="F375" s="354"/>
      <c r="G375" s="352"/>
      <c r="H375" s="352"/>
      <c r="I375" s="352"/>
      <c r="J375" s="352"/>
      <c r="K375" s="352"/>
      <c r="L375" s="352"/>
      <c r="M375" s="352"/>
      <c r="N375" s="352"/>
      <c r="O375" s="352"/>
      <c r="P375" s="352"/>
      <c r="Q375" s="352"/>
      <c r="R375" s="352"/>
      <c r="S375" s="352"/>
      <c r="T375" s="352"/>
      <c r="U375" s="352"/>
      <c r="V375" s="352"/>
      <c r="W375" s="352"/>
      <c r="X375" s="352"/>
      <c r="Y375" s="352"/>
      <c r="Z375" s="352"/>
      <c r="AA375" s="352"/>
      <c r="AB375" s="352"/>
      <c r="AC375" s="352"/>
      <c r="AD375" s="352"/>
      <c r="AE375" s="352"/>
      <c r="AF375" s="352"/>
      <c r="AG375" s="352"/>
      <c r="AH375" s="352"/>
      <c r="AI375" s="352"/>
      <c r="AJ375" s="352"/>
      <c r="AK375" s="352"/>
      <c r="AL375" s="352"/>
      <c r="AM375" s="352"/>
      <c r="AN375" s="352"/>
      <c r="AO375" s="352"/>
      <c r="AP375" s="352"/>
      <c r="AQ375" s="352"/>
      <c r="AR375" s="352"/>
      <c r="AS375" s="352"/>
      <c r="AT375" s="352"/>
      <c r="AU375" s="352"/>
      <c r="AV375" s="352"/>
      <c r="AW375" s="352"/>
      <c r="AX375" s="352"/>
      <c r="AY375" s="352"/>
      <c r="AZ375" s="352"/>
      <c r="BA375" s="352"/>
      <c r="BB375" s="352"/>
      <c r="BC375" s="352"/>
      <c r="BD375" s="352"/>
      <c r="BE375" s="352"/>
      <c r="BF375" s="352"/>
      <c r="BG375" s="352"/>
      <c r="BH375" s="352"/>
      <c r="BI375" s="352"/>
      <c r="BJ375" s="352"/>
      <c r="BK375" s="352"/>
    </row>
    <row r="376" customFormat="false" ht="9.75" hidden="false" customHeight="true" outlineLevel="0" collapsed="false">
      <c r="A376" s="352"/>
      <c r="B376" s="352"/>
      <c r="C376" s="352"/>
      <c r="D376" s="352"/>
      <c r="E376" s="352"/>
      <c r="F376" s="354"/>
      <c r="G376" s="352"/>
      <c r="H376" s="352"/>
      <c r="I376" s="352"/>
      <c r="J376" s="352"/>
      <c r="K376" s="352"/>
      <c r="L376" s="352"/>
      <c r="M376" s="352"/>
      <c r="N376" s="352"/>
      <c r="O376" s="352"/>
      <c r="P376" s="352"/>
      <c r="Q376" s="352"/>
      <c r="R376" s="352"/>
      <c r="S376" s="352"/>
      <c r="T376" s="352"/>
      <c r="U376" s="352"/>
      <c r="V376" s="352"/>
      <c r="W376" s="352"/>
      <c r="X376" s="352"/>
      <c r="Y376" s="352"/>
      <c r="Z376" s="352"/>
      <c r="AA376" s="352"/>
      <c r="AB376" s="352"/>
      <c r="AC376" s="352"/>
      <c r="AD376" s="352"/>
      <c r="AE376" s="352"/>
      <c r="AF376" s="352"/>
      <c r="AG376" s="352"/>
      <c r="AH376" s="352"/>
      <c r="AI376" s="352"/>
      <c r="AJ376" s="352"/>
      <c r="AK376" s="352"/>
      <c r="AL376" s="352"/>
      <c r="AM376" s="352"/>
      <c r="AN376" s="352"/>
      <c r="AO376" s="352"/>
      <c r="AP376" s="352"/>
      <c r="AQ376" s="352"/>
      <c r="AR376" s="352"/>
      <c r="AS376" s="352"/>
      <c r="AT376" s="352"/>
      <c r="AU376" s="352"/>
      <c r="AV376" s="352"/>
      <c r="AW376" s="352"/>
      <c r="AX376" s="352"/>
      <c r="AY376" s="352"/>
      <c r="AZ376" s="352"/>
      <c r="BA376" s="352"/>
      <c r="BB376" s="352"/>
      <c r="BC376" s="352"/>
      <c r="BD376" s="352"/>
      <c r="BE376" s="352"/>
      <c r="BF376" s="352"/>
      <c r="BG376" s="352"/>
      <c r="BH376" s="352"/>
      <c r="BI376" s="352"/>
      <c r="BJ376" s="352"/>
      <c r="BK376" s="352"/>
    </row>
    <row r="377" customFormat="false" ht="9.75" hidden="false" customHeight="true" outlineLevel="0" collapsed="false">
      <c r="A377" s="352"/>
      <c r="B377" s="352"/>
      <c r="C377" s="352"/>
      <c r="D377" s="352"/>
      <c r="E377" s="352"/>
      <c r="F377" s="354"/>
      <c r="G377" s="352"/>
      <c r="H377" s="352"/>
      <c r="I377" s="352"/>
      <c r="J377" s="352"/>
      <c r="K377" s="352"/>
      <c r="L377" s="352"/>
      <c r="M377" s="352"/>
      <c r="N377" s="352"/>
      <c r="O377" s="352"/>
      <c r="P377" s="352"/>
      <c r="Q377" s="352"/>
      <c r="R377" s="352"/>
      <c r="S377" s="352"/>
      <c r="T377" s="352"/>
      <c r="U377" s="352"/>
      <c r="V377" s="352"/>
      <c r="W377" s="352"/>
      <c r="X377" s="352"/>
      <c r="Y377" s="352"/>
      <c r="Z377" s="352"/>
      <c r="AA377" s="352"/>
      <c r="AB377" s="352"/>
      <c r="AC377" s="352"/>
      <c r="AD377" s="352"/>
      <c r="AE377" s="352"/>
      <c r="AF377" s="352"/>
      <c r="AG377" s="352"/>
      <c r="AH377" s="352"/>
      <c r="AI377" s="352"/>
      <c r="AJ377" s="352"/>
      <c r="AK377" s="352"/>
      <c r="AL377" s="352"/>
      <c r="AM377" s="352"/>
      <c r="AN377" s="352"/>
      <c r="AO377" s="352"/>
      <c r="AP377" s="352"/>
      <c r="AQ377" s="352"/>
      <c r="AR377" s="352"/>
      <c r="AS377" s="352"/>
      <c r="AT377" s="352"/>
      <c r="AU377" s="352"/>
      <c r="AV377" s="352"/>
      <c r="AW377" s="352"/>
      <c r="AX377" s="352"/>
      <c r="AY377" s="352"/>
      <c r="AZ377" s="352"/>
      <c r="BA377" s="352"/>
      <c r="BB377" s="352"/>
      <c r="BC377" s="352"/>
      <c r="BD377" s="352"/>
      <c r="BE377" s="352"/>
      <c r="BF377" s="352"/>
      <c r="BG377" s="352"/>
      <c r="BH377" s="352"/>
      <c r="BI377" s="352"/>
      <c r="BJ377" s="352"/>
      <c r="BK377" s="352"/>
    </row>
    <row r="378" customFormat="false" ht="9.75" hidden="false" customHeight="true" outlineLevel="0" collapsed="false">
      <c r="A378" s="352"/>
      <c r="B378" s="352"/>
      <c r="C378" s="352"/>
      <c r="D378" s="352"/>
      <c r="E378" s="352"/>
      <c r="F378" s="354"/>
      <c r="G378" s="352"/>
      <c r="H378" s="352"/>
      <c r="I378" s="352"/>
      <c r="J378" s="352"/>
      <c r="K378" s="352"/>
      <c r="L378" s="352"/>
      <c r="M378" s="352"/>
      <c r="N378" s="352"/>
      <c r="O378" s="352"/>
      <c r="P378" s="352"/>
      <c r="Q378" s="352"/>
      <c r="R378" s="352"/>
      <c r="S378" s="352"/>
      <c r="T378" s="352"/>
      <c r="U378" s="352"/>
      <c r="V378" s="352"/>
      <c r="W378" s="352"/>
      <c r="X378" s="352"/>
      <c r="Y378" s="352"/>
      <c r="Z378" s="352"/>
      <c r="AA378" s="352"/>
      <c r="AB378" s="352"/>
      <c r="AC378" s="352"/>
      <c r="AD378" s="352"/>
      <c r="AE378" s="352"/>
      <c r="AF378" s="352"/>
      <c r="AG378" s="352"/>
      <c r="AH378" s="352"/>
      <c r="AI378" s="352"/>
      <c r="AJ378" s="352"/>
      <c r="AK378" s="352"/>
      <c r="AL378" s="352"/>
      <c r="AM378" s="352"/>
      <c r="AN378" s="352"/>
      <c r="AO378" s="352"/>
      <c r="AP378" s="352"/>
      <c r="AQ378" s="352"/>
      <c r="AR378" s="352"/>
      <c r="AS378" s="352"/>
      <c r="AT378" s="352"/>
      <c r="AU378" s="352"/>
      <c r="AV378" s="352"/>
      <c r="AW378" s="352"/>
      <c r="AX378" s="352"/>
      <c r="AY378" s="352"/>
      <c r="AZ378" s="352"/>
      <c r="BA378" s="352"/>
      <c r="BB378" s="352"/>
      <c r="BC378" s="352"/>
      <c r="BD378" s="352"/>
      <c r="BE378" s="352"/>
      <c r="BF378" s="352"/>
      <c r="BG378" s="352"/>
      <c r="BH378" s="352"/>
      <c r="BI378" s="352"/>
      <c r="BJ378" s="352"/>
      <c r="BK378" s="352"/>
    </row>
    <row r="379" customFormat="false" ht="9.75" hidden="false" customHeight="true" outlineLevel="0" collapsed="false">
      <c r="A379" s="352"/>
      <c r="B379" s="352"/>
      <c r="C379" s="352"/>
      <c r="D379" s="352"/>
      <c r="E379" s="352"/>
      <c r="F379" s="354"/>
      <c r="G379" s="352"/>
      <c r="H379" s="352"/>
      <c r="I379" s="352"/>
      <c r="J379" s="352"/>
      <c r="K379" s="352"/>
      <c r="L379" s="352"/>
      <c r="M379" s="352"/>
      <c r="N379" s="352"/>
      <c r="O379" s="352"/>
      <c r="P379" s="352"/>
      <c r="Q379" s="352"/>
      <c r="R379" s="352"/>
      <c r="S379" s="352"/>
      <c r="T379" s="352"/>
      <c r="U379" s="352"/>
      <c r="V379" s="352"/>
      <c r="W379" s="352"/>
      <c r="X379" s="352"/>
      <c r="Y379" s="352"/>
      <c r="Z379" s="352"/>
      <c r="AA379" s="352"/>
      <c r="AB379" s="352"/>
      <c r="AC379" s="352"/>
      <c r="AD379" s="352"/>
      <c r="AE379" s="352"/>
      <c r="AF379" s="352"/>
      <c r="AG379" s="352"/>
      <c r="AH379" s="352"/>
      <c r="AI379" s="352"/>
      <c r="AJ379" s="352"/>
      <c r="AK379" s="352"/>
      <c r="AL379" s="352"/>
      <c r="AM379" s="352"/>
      <c r="AN379" s="352"/>
      <c r="AO379" s="352"/>
      <c r="AP379" s="352"/>
      <c r="AQ379" s="352"/>
      <c r="AR379" s="352"/>
      <c r="AS379" s="352"/>
      <c r="AT379" s="352"/>
      <c r="AU379" s="352"/>
      <c r="AV379" s="352"/>
      <c r="AW379" s="352"/>
      <c r="AX379" s="352"/>
      <c r="AY379" s="352"/>
      <c r="AZ379" s="352"/>
      <c r="BA379" s="352"/>
      <c r="BB379" s="352"/>
      <c r="BC379" s="352"/>
      <c r="BD379" s="352"/>
      <c r="BE379" s="352"/>
      <c r="BF379" s="352"/>
      <c r="BG379" s="352"/>
      <c r="BH379" s="352"/>
      <c r="BI379" s="352"/>
      <c r="BJ379" s="352"/>
      <c r="BK379" s="352"/>
    </row>
    <row r="380" customFormat="false" ht="9.75" hidden="false" customHeight="true" outlineLevel="0" collapsed="false">
      <c r="A380" s="352"/>
      <c r="B380" s="352"/>
      <c r="C380" s="352"/>
      <c r="D380" s="352"/>
      <c r="E380" s="352"/>
      <c r="F380" s="354"/>
      <c r="G380" s="352"/>
      <c r="H380" s="352"/>
      <c r="I380" s="352"/>
      <c r="J380" s="352"/>
      <c r="K380" s="352"/>
      <c r="L380" s="352"/>
      <c r="M380" s="352"/>
      <c r="N380" s="352"/>
      <c r="O380" s="352"/>
      <c r="P380" s="352"/>
      <c r="Q380" s="352"/>
      <c r="R380" s="352"/>
      <c r="S380" s="352"/>
      <c r="T380" s="352"/>
      <c r="U380" s="352"/>
      <c r="V380" s="352"/>
      <c r="W380" s="352"/>
      <c r="X380" s="352"/>
      <c r="Y380" s="352"/>
      <c r="Z380" s="352"/>
      <c r="AA380" s="352"/>
      <c r="AB380" s="352"/>
      <c r="AC380" s="352"/>
      <c r="AD380" s="352"/>
      <c r="AE380" s="352"/>
      <c r="AF380" s="352"/>
      <c r="AG380" s="352"/>
      <c r="AH380" s="352"/>
      <c r="AI380" s="352"/>
      <c r="AJ380" s="352"/>
      <c r="AK380" s="352"/>
      <c r="AL380" s="352"/>
      <c r="AM380" s="352"/>
      <c r="AN380" s="352"/>
      <c r="AO380" s="352"/>
      <c r="AP380" s="352"/>
      <c r="AQ380" s="352"/>
      <c r="AR380" s="352"/>
      <c r="AS380" s="352"/>
      <c r="AT380" s="352"/>
      <c r="AU380" s="352"/>
      <c r="AV380" s="352"/>
      <c r="AW380" s="352"/>
      <c r="AX380" s="352"/>
      <c r="AY380" s="352"/>
      <c r="AZ380" s="352"/>
      <c r="BA380" s="352"/>
      <c r="BB380" s="352"/>
      <c r="BC380" s="352"/>
      <c r="BD380" s="352"/>
      <c r="BE380" s="352"/>
      <c r="BF380" s="352"/>
      <c r="BG380" s="352"/>
      <c r="BH380" s="352"/>
      <c r="BI380" s="352"/>
      <c r="BJ380" s="352"/>
      <c r="BK380" s="352"/>
    </row>
    <row r="381" customFormat="false" ht="9.75" hidden="false" customHeight="true" outlineLevel="0" collapsed="false">
      <c r="A381" s="352"/>
      <c r="B381" s="352"/>
      <c r="C381" s="352"/>
      <c r="D381" s="352"/>
      <c r="E381" s="352"/>
      <c r="F381" s="354"/>
      <c r="G381" s="352"/>
      <c r="H381" s="352"/>
      <c r="I381" s="352"/>
      <c r="J381" s="352"/>
      <c r="K381" s="352"/>
      <c r="L381" s="352"/>
      <c r="M381" s="352"/>
      <c r="N381" s="352"/>
      <c r="O381" s="352"/>
      <c r="P381" s="352"/>
      <c r="Q381" s="352"/>
      <c r="R381" s="352"/>
      <c r="S381" s="352"/>
      <c r="T381" s="352"/>
      <c r="U381" s="352"/>
      <c r="V381" s="352"/>
      <c r="W381" s="352"/>
      <c r="X381" s="352"/>
      <c r="Y381" s="352"/>
      <c r="Z381" s="352"/>
      <c r="AA381" s="352"/>
      <c r="AB381" s="352"/>
      <c r="AC381" s="352"/>
      <c r="AD381" s="352"/>
      <c r="AE381" s="352"/>
      <c r="AF381" s="352"/>
      <c r="AG381" s="352"/>
      <c r="AH381" s="352"/>
      <c r="AI381" s="352"/>
      <c r="AJ381" s="352"/>
      <c r="AK381" s="352"/>
      <c r="AL381" s="352"/>
      <c r="AM381" s="352"/>
      <c r="AN381" s="352"/>
      <c r="AO381" s="352"/>
      <c r="AP381" s="352"/>
      <c r="AQ381" s="352"/>
      <c r="AR381" s="352"/>
      <c r="AS381" s="352"/>
      <c r="AT381" s="352"/>
      <c r="AU381" s="352"/>
      <c r="AV381" s="352"/>
      <c r="AW381" s="352"/>
      <c r="AX381" s="352"/>
      <c r="AY381" s="352"/>
      <c r="AZ381" s="352"/>
      <c r="BA381" s="352"/>
      <c r="BB381" s="352"/>
      <c r="BC381" s="352"/>
      <c r="BD381" s="352"/>
      <c r="BE381" s="352"/>
      <c r="BF381" s="352"/>
      <c r="BG381" s="352"/>
      <c r="BH381" s="352"/>
      <c r="BI381" s="352"/>
      <c r="BJ381" s="352"/>
      <c r="BK381" s="352"/>
    </row>
    <row r="382" customFormat="false" ht="9.75" hidden="false" customHeight="true" outlineLevel="0" collapsed="false">
      <c r="A382" s="352"/>
      <c r="B382" s="352"/>
      <c r="C382" s="352"/>
      <c r="D382" s="352"/>
      <c r="E382" s="352"/>
      <c r="F382" s="354"/>
      <c r="G382" s="352"/>
      <c r="H382" s="352"/>
      <c r="I382" s="352"/>
      <c r="J382" s="352"/>
      <c r="K382" s="352"/>
      <c r="L382" s="352"/>
      <c r="M382" s="352"/>
      <c r="N382" s="352"/>
      <c r="O382" s="352"/>
      <c r="P382" s="352"/>
      <c r="Q382" s="352"/>
      <c r="R382" s="352"/>
      <c r="S382" s="352"/>
      <c r="T382" s="352"/>
      <c r="U382" s="352"/>
      <c r="V382" s="352"/>
      <c r="W382" s="352"/>
      <c r="X382" s="352"/>
      <c r="Y382" s="352"/>
      <c r="Z382" s="352"/>
      <c r="AA382" s="352"/>
      <c r="AB382" s="352"/>
      <c r="AC382" s="352"/>
      <c r="AD382" s="352"/>
      <c r="AE382" s="352"/>
      <c r="AF382" s="352"/>
      <c r="AG382" s="352"/>
      <c r="AH382" s="352"/>
      <c r="AI382" s="352"/>
      <c r="AJ382" s="352"/>
      <c r="AK382" s="352"/>
      <c r="AL382" s="352"/>
      <c r="AM382" s="352"/>
      <c r="AN382" s="352"/>
      <c r="AO382" s="352"/>
      <c r="AP382" s="352"/>
      <c r="AQ382" s="352"/>
      <c r="AR382" s="352"/>
      <c r="AS382" s="352"/>
      <c r="AT382" s="352"/>
      <c r="AU382" s="352"/>
      <c r="AV382" s="352"/>
      <c r="AW382" s="352"/>
      <c r="AX382" s="352"/>
      <c r="AY382" s="352"/>
      <c r="AZ382" s="352"/>
      <c r="BA382" s="352"/>
      <c r="BB382" s="352"/>
      <c r="BC382" s="352"/>
      <c r="BD382" s="352"/>
      <c r="BE382" s="352"/>
      <c r="BF382" s="352"/>
      <c r="BG382" s="352"/>
      <c r="BH382" s="352"/>
      <c r="BI382" s="352"/>
      <c r="BJ382" s="352"/>
      <c r="BK382" s="352"/>
    </row>
    <row r="383" customFormat="false" ht="9.75" hidden="false" customHeight="true" outlineLevel="0" collapsed="false">
      <c r="A383" s="352"/>
      <c r="B383" s="352"/>
      <c r="C383" s="352"/>
      <c r="D383" s="352"/>
      <c r="E383" s="352"/>
      <c r="F383" s="354"/>
      <c r="G383" s="352"/>
      <c r="H383" s="352"/>
      <c r="I383" s="352"/>
      <c r="J383" s="352"/>
      <c r="K383" s="352"/>
      <c r="L383" s="352"/>
      <c r="M383" s="352"/>
      <c r="N383" s="352"/>
      <c r="O383" s="352"/>
      <c r="P383" s="352"/>
      <c r="Q383" s="352"/>
      <c r="R383" s="352"/>
      <c r="S383" s="352"/>
      <c r="T383" s="352"/>
      <c r="U383" s="352"/>
      <c r="V383" s="352"/>
      <c r="W383" s="352"/>
      <c r="X383" s="352"/>
      <c r="Y383" s="352"/>
      <c r="Z383" s="352"/>
      <c r="AA383" s="352"/>
      <c r="AB383" s="352"/>
      <c r="AC383" s="352"/>
      <c r="AD383" s="352"/>
      <c r="AE383" s="352"/>
      <c r="AF383" s="352"/>
      <c r="AG383" s="352"/>
      <c r="AH383" s="352"/>
      <c r="AI383" s="352"/>
      <c r="AJ383" s="352"/>
      <c r="AK383" s="352"/>
      <c r="AL383" s="352"/>
      <c r="AM383" s="352"/>
      <c r="AN383" s="352"/>
      <c r="AO383" s="352"/>
      <c r="AP383" s="352"/>
      <c r="AQ383" s="352"/>
      <c r="AR383" s="352"/>
      <c r="AS383" s="352"/>
      <c r="AT383" s="352"/>
      <c r="AU383" s="352"/>
      <c r="AV383" s="352"/>
      <c r="AW383" s="352"/>
      <c r="AX383" s="352"/>
      <c r="AY383" s="352"/>
      <c r="AZ383" s="352"/>
      <c r="BA383" s="352"/>
      <c r="BB383" s="352"/>
      <c r="BC383" s="352"/>
      <c r="BD383" s="352"/>
      <c r="BE383" s="352"/>
      <c r="BF383" s="352"/>
      <c r="BG383" s="352"/>
      <c r="BH383" s="352"/>
      <c r="BI383" s="352"/>
      <c r="BJ383" s="352"/>
      <c r="BK383" s="352"/>
    </row>
    <row r="384" customFormat="false" ht="9.75" hidden="false" customHeight="true" outlineLevel="0" collapsed="false">
      <c r="A384" s="352"/>
      <c r="B384" s="352"/>
      <c r="C384" s="352"/>
      <c r="D384" s="352"/>
      <c r="E384" s="352"/>
      <c r="F384" s="354"/>
      <c r="G384" s="352"/>
      <c r="H384" s="352"/>
      <c r="I384" s="352"/>
      <c r="J384" s="352"/>
      <c r="K384" s="352"/>
      <c r="L384" s="352"/>
      <c r="M384" s="352"/>
      <c r="N384" s="352"/>
      <c r="O384" s="352"/>
      <c r="P384" s="352"/>
      <c r="Q384" s="352"/>
      <c r="R384" s="352"/>
      <c r="S384" s="352"/>
      <c r="T384" s="352"/>
      <c r="U384" s="352"/>
      <c r="V384" s="352"/>
      <c r="W384" s="352"/>
      <c r="X384" s="352"/>
      <c r="Y384" s="352"/>
      <c r="Z384" s="352"/>
      <c r="AA384" s="352"/>
      <c r="AB384" s="352"/>
      <c r="AC384" s="352"/>
      <c r="AD384" s="352"/>
      <c r="AE384" s="352"/>
      <c r="AF384" s="352"/>
      <c r="AG384" s="352"/>
      <c r="AH384" s="352"/>
      <c r="AI384" s="352"/>
      <c r="AJ384" s="352"/>
      <c r="AK384" s="352"/>
      <c r="AL384" s="352"/>
      <c r="AM384" s="352"/>
      <c r="AN384" s="352"/>
      <c r="AO384" s="352"/>
      <c r="AP384" s="352"/>
      <c r="AQ384" s="352"/>
      <c r="AR384" s="352"/>
      <c r="AS384" s="352"/>
      <c r="AT384" s="352"/>
      <c r="AU384" s="352"/>
      <c r="AV384" s="352"/>
      <c r="AW384" s="352"/>
      <c r="AX384" s="352"/>
      <c r="AY384" s="352"/>
      <c r="AZ384" s="352"/>
      <c r="BA384" s="352"/>
      <c r="BB384" s="352"/>
      <c r="BC384" s="352"/>
      <c r="BD384" s="352"/>
      <c r="BE384" s="352"/>
      <c r="BF384" s="352"/>
      <c r="BG384" s="352"/>
      <c r="BH384" s="352"/>
      <c r="BI384" s="352"/>
      <c r="BJ384" s="352"/>
      <c r="BK384" s="352"/>
    </row>
    <row r="385" customFormat="false" ht="9.75" hidden="false" customHeight="true" outlineLevel="0" collapsed="false">
      <c r="A385" s="352"/>
      <c r="B385" s="352"/>
      <c r="C385" s="352"/>
      <c r="D385" s="352"/>
      <c r="E385" s="352"/>
      <c r="F385" s="354"/>
      <c r="G385" s="352"/>
      <c r="H385" s="352"/>
      <c r="I385" s="352"/>
      <c r="J385" s="352"/>
      <c r="K385" s="352"/>
      <c r="L385" s="352"/>
      <c r="M385" s="352"/>
      <c r="N385" s="352"/>
      <c r="O385" s="352"/>
      <c r="P385" s="352"/>
      <c r="Q385" s="352"/>
      <c r="R385" s="352"/>
      <c r="S385" s="352"/>
      <c r="T385" s="352"/>
      <c r="U385" s="352"/>
      <c r="V385" s="352"/>
      <c r="W385" s="352"/>
      <c r="X385" s="352"/>
      <c r="Y385" s="352"/>
      <c r="Z385" s="352"/>
      <c r="AA385" s="352"/>
      <c r="AB385" s="352"/>
      <c r="AC385" s="352"/>
      <c r="AD385" s="352"/>
      <c r="AE385" s="352"/>
      <c r="AF385" s="352"/>
      <c r="AG385" s="352"/>
      <c r="AH385" s="352"/>
      <c r="AI385" s="352"/>
      <c r="AJ385" s="352"/>
      <c r="AK385" s="352"/>
      <c r="AL385" s="352"/>
      <c r="AM385" s="352"/>
      <c r="AN385" s="352"/>
      <c r="AO385" s="352"/>
      <c r="AP385" s="352"/>
      <c r="AQ385" s="352"/>
      <c r="AR385" s="352"/>
      <c r="AS385" s="352"/>
      <c r="AT385" s="352"/>
      <c r="AU385" s="352"/>
      <c r="AV385" s="352"/>
      <c r="AW385" s="352"/>
      <c r="AX385" s="352"/>
      <c r="AY385" s="352"/>
      <c r="AZ385" s="352"/>
      <c r="BA385" s="352"/>
      <c r="BB385" s="352"/>
      <c r="BC385" s="352"/>
      <c r="BD385" s="352"/>
      <c r="BE385" s="352"/>
      <c r="BF385" s="352"/>
      <c r="BG385" s="352"/>
      <c r="BH385" s="352"/>
      <c r="BI385" s="352"/>
      <c r="BJ385" s="352"/>
      <c r="BK385" s="352"/>
    </row>
    <row r="386" customFormat="false" ht="9.75" hidden="false" customHeight="true" outlineLevel="0" collapsed="false">
      <c r="A386" s="352"/>
      <c r="B386" s="352"/>
      <c r="C386" s="352"/>
      <c r="D386" s="352"/>
      <c r="E386" s="352"/>
      <c r="F386" s="354"/>
      <c r="G386" s="352"/>
      <c r="H386" s="352"/>
      <c r="I386" s="352"/>
      <c r="J386" s="352"/>
      <c r="K386" s="352"/>
      <c r="L386" s="352"/>
      <c r="M386" s="352"/>
      <c r="N386" s="352"/>
      <c r="O386" s="352"/>
      <c r="P386" s="352"/>
      <c r="Q386" s="352"/>
      <c r="R386" s="352"/>
      <c r="S386" s="352"/>
      <c r="T386" s="352"/>
      <c r="U386" s="352"/>
      <c r="V386" s="352"/>
      <c r="W386" s="352"/>
      <c r="X386" s="352"/>
      <c r="Y386" s="352"/>
      <c r="Z386" s="352"/>
      <c r="AA386" s="352"/>
      <c r="AB386" s="352"/>
      <c r="AC386" s="352"/>
      <c r="AD386" s="352"/>
      <c r="AE386" s="352"/>
      <c r="AF386" s="352"/>
      <c r="AG386" s="352"/>
      <c r="AH386" s="352"/>
      <c r="AI386" s="352"/>
      <c r="AJ386" s="352"/>
      <c r="AK386" s="352"/>
      <c r="AL386" s="352"/>
      <c r="AM386" s="352"/>
      <c r="AN386" s="352"/>
      <c r="AO386" s="352"/>
      <c r="AP386" s="352"/>
      <c r="AQ386" s="352"/>
      <c r="AR386" s="352"/>
      <c r="AS386" s="352"/>
      <c r="AT386" s="352"/>
      <c r="AU386" s="352"/>
      <c r="AV386" s="352"/>
      <c r="AW386" s="352"/>
      <c r="AX386" s="352"/>
      <c r="AY386" s="352"/>
      <c r="AZ386" s="352"/>
      <c r="BA386" s="352"/>
      <c r="BB386" s="352"/>
      <c r="BC386" s="352"/>
      <c r="BD386" s="352"/>
      <c r="BE386" s="352"/>
      <c r="BF386" s="352"/>
      <c r="BG386" s="352"/>
      <c r="BH386" s="352"/>
      <c r="BI386" s="352"/>
      <c r="BJ386" s="352"/>
      <c r="BK386" s="352"/>
    </row>
    <row r="387" customFormat="false" ht="9.75" hidden="false" customHeight="true" outlineLevel="0" collapsed="false">
      <c r="A387" s="352"/>
      <c r="B387" s="352"/>
      <c r="C387" s="352"/>
      <c r="D387" s="352"/>
      <c r="E387" s="352"/>
      <c r="F387" s="354"/>
      <c r="G387" s="352"/>
      <c r="H387" s="352"/>
      <c r="I387" s="352"/>
      <c r="J387" s="352"/>
      <c r="K387" s="352"/>
      <c r="L387" s="352"/>
      <c r="M387" s="352"/>
      <c r="N387" s="352"/>
      <c r="O387" s="352"/>
      <c r="P387" s="352"/>
      <c r="Q387" s="352"/>
      <c r="R387" s="352"/>
      <c r="S387" s="352"/>
      <c r="T387" s="352"/>
      <c r="U387" s="352"/>
      <c r="V387" s="352"/>
      <c r="W387" s="352"/>
      <c r="X387" s="352"/>
      <c r="Y387" s="352"/>
      <c r="Z387" s="352"/>
      <c r="AA387" s="352"/>
      <c r="AB387" s="352"/>
      <c r="AC387" s="352"/>
      <c r="AD387" s="352"/>
      <c r="AE387" s="352"/>
      <c r="AF387" s="352"/>
      <c r="AG387" s="352"/>
      <c r="AH387" s="352"/>
      <c r="AI387" s="352"/>
      <c r="AJ387" s="352"/>
      <c r="AK387" s="352"/>
      <c r="AL387" s="352"/>
      <c r="AM387" s="352"/>
      <c r="AN387" s="352"/>
      <c r="AO387" s="352"/>
      <c r="AP387" s="352"/>
      <c r="AQ387" s="352"/>
      <c r="AR387" s="352"/>
      <c r="AS387" s="352"/>
      <c r="AT387" s="352"/>
      <c r="AU387" s="352"/>
      <c r="AV387" s="352"/>
      <c r="AW387" s="352"/>
      <c r="AX387" s="352"/>
      <c r="AY387" s="352"/>
      <c r="AZ387" s="352"/>
      <c r="BA387" s="352"/>
      <c r="BB387" s="352"/>
      <c r="BC387" s="352"/>
      <c r="BD387" s="352"/>
      <c r="BE387" s="352"/>
      <c r="BF387" s="352"/>
      <c r="BG387" s="352"/>
      <c r="BH387" s="352"/>
      <c r="BI387" s="352"/>
      <c r="BJ387" s="352"/>
      <c r="BK387" s="352"/>
    </row>
    <row r="388" customFormat="false" ht="9.75" hidden="false" customHeight="true" outlineLevel="0" collapsed="false">
      <c r="A388" s="352"/>
      <c r="B388" s="352"/>
      <c r="C388" s="352"/>
      <c r="D388" s="352"/>
      <c r="E388" s="352"/>
      <c r="F388" s="354"/>
      <c r="G388" s="352"/>
      <c r="H388" s="352"/>
      <c r="I388" s="352"/>
      <c r="J388" s="352"/>
      <c r="K388" s="352"/>
      <c r="L388" s="352"/>
      <c r="M388" s="352"/>
      <c r="N388" s="352"/>
      <c r="O388" s="352"/>
      <c r="P388" s="352"/>
      <c r="Q388" s="352"/>
      <c r="R388" s="352"/>
      <c r="S388" s="352"/>
      <c r="T388" s="352"/>
      <c r="U388" s="352"/>
      <c r="V388" s="352"/>
      <c r="W388" s="352"/>
      <c r="X388" s="352"/>
      <c r="Y388" s="352"/>
      <c r="Z388" s="352"/>
      <c r="AA388" s="352"/>
      <c r="AB388" s="352"/>
      <c r="AC388" s="352"/>
      <c r="AD388" s="352"/>
      <c r="AE388" s="352"/>
      <c r="AF388" s="352"/>
      <c r="AG388" s="352"/>
      <c r="AH388" s="352"/>
      <c r="AI388" s="352"/>
      <c r="AJ388" s="352"/>
      <c r="AK388" s="352"/>
      <c r="AL388" s="352"/>
      <c r="AM388" s="352"/>
      <c r="AN388" s="352"/>
      <c r="AO388" s="352"/>
      <c r="AP388" s="352"/>
      <c r="AQ388" s="352"/>
      <c r="AR388" s="352"/>
      <c r="AS388" s="352"/>
      <c r="AT388" s="352"/>
      <c r="AU388" s="352"/>
      <c r="AV388" s="352"/>
      <c r="AW388" s="352"/>
      <c r="AX388" s="352"/>
      <c r="AY388" s="352"/>
      <c r="AZ388" s="352"/>
      <c r="BA388" s="352"/>
      <c r="BB388" s="352"/>
      <c r="BC388" s="352"/>
      <c r="BD388" s="352"/>
      <c r="BE388" s="352"/>
      <c r="BF388" s="352"/>
      <c r="BG388" s="352"/>
      <c r="BH388" s="352"/>
      <c r="BI388" s="352"/>
      <c r="BJ388" s="352"/>
      <c r="BK388" s="352"/>
    </row>
    <row r="389" customFormat="false" ht="9.75" hidden="false" customHeight="true" outlineLevel="0" collapsed="false">
      <c r="A389" s="352"/>
      <c r="B389" s="352"/>
      <c r="C389" s="352"/>
      <c r="D389" s="352"/>
      <c r="E389" s="352"/>
      <c r="F389" s="354"/>
      <c r="G389" s="352"/>
      <c r="H389" s="352"/>
      <c r="I389" s="352"/>
      <c r="J389" s="352"/>
      <c r="K389" s="352"/>
      <c r="L389" s="352"/>
      <c r="M389" s="352"/>
      <c r="N389" s="352"/>
      <c r="O389" s="352"/>
      <c r="P389" s="352"/>
      <c r="Q389" s="352"/>
      <c r="R389" s="352"/>
      <c r="S389" s="352"/>
      <c r="T389" s="352"/>
      <c r="U389" s="352"/>
      <c r="V389" s="352"/>
      <c r="W389" s="352"/>
      <c r="X389" s="352"/>
      <c r="Y389" s="352"/>
      <c r="Z389" s="352"/>
      <c r="AA389" s="352"/>
      <c r="AB389" s="352"/>
      <c r="AC389" s="352"/>
      <c r="AD389" s="352"/>
      <c r="AE389" s="352"/>
      <c r="AF389" s="352"/>
      <c r="AG389" s="352"/>
      <c r="AH389" s="352"/>
      <c r="AI389" s="352"/>
      <c r="AJ389" s="352"/>
      <c r="AK389" s="352"/>
      <c r="AL389" s="352"/>
      <c r="AM389" s="352"/>
      <c r="AN389" s="352"/>
      <c r="AO389" s="352"/>
      <c r="AP389" s="352"/>
      <c r="AQ389" s="352"/>
      <c r="AR389" s="352"/>
      <c r="AS389" s="352"/>
      <c r="AT389" s="352"/>
      <c r="AU389" s="352"/>
      <c r="AV389" s="352"/>
      <c r="AW389" s="352"/>
      <c r="AX389" s="352"/>
      <c r="AY389" s="352"/>
      <c r="AZ389" s="352"/>
      <c r="BA389" s="352"/>
      <c r="BB389" s="352"/>
      <c r="BC389" s="352"/>
      <c r="BD389" s="352"/>
      <c r="BE389" s="352"/>
      <c r="BF389" s="352"/>
      <c r="BG389" s="352"/>
      <c r="BH389" s="352"/>
      <c r="BI389" s="352"/>
      <c r="BJ389" s="352"/>
      <c r="BK389" s="352"/>
    </row>
    <row r="390" customFormat="false" ht="9.75" hidden="false" customHeight="true" outlineLevel="0" collapsed="false">
      <c r="A390" s="352"/>
      <c r="B390" s="352"/>
      <c r="C390" s="352"/>
      <c r="D390" s="352"/>
      <c r="E390" s="352"/>
      <c r="F390" s="354"/>
      <c r="G390" s="352"/>
      <c r="H390" s="352"/>
      <c r="I390" s="352"/>
      <c r="J390" s="352"/>
      <c r="K390" s="352"/>
      <c r="L390" s="352"/>
      <c r="M390" s="352"/>
      <c r="N390" s="352"/>
      <c r="O390" s="352"/>
      <c r="P390" s="352"/>
      <c r="Q390" s="352"/>
      <c r="R390" s="352"/>
      <c r="S390" s="352"/>
      <c r="T390" s="352"/>
      <c r="U390" s="352"/>
      <c r="V390" s="352"/>
      <c r="W390" s="352"/>
      <c r="X390" s="352"/>
      <c r="Y390" s="352"/>
      <c r="Z390" s="352"/>
      <c r="AA390" s="352"/>
      <c r="AB390" s="352"/>
      <c r="AC390" s="352"/>
      <c r="AD390" s="352"/>
      <c r="AE390" s="352"/>
      <c r="AF390" s="352"/>
      <c r="AG390" s="352"/>
      <c r="AH390" s="352"/>
      <c r="AI390" s="352"/>
      <c r="AJ390" s="352"/>
      <c r="AK390" s="352"/>
      <c r="AL390" s="352"/>
      <c r="AM390" s="352"/>
      <c r="AN390" s="352"/>
      <c r="AO390" s="352"/>
      <c r="AP390" s="352"/>
      <c r="AQ390" s="352"/>
      <c r="AR390" s="352"/>
      <c r="AS390" s="352"/>
      <c r="AT390" s="352"/>
      <c r="AU390" s="352"/>
      <c r="AV390" s="352"/>
      <c r="AW390" s="352"/>
      <c r="AX390" s="352"/>
      <c r="AY390" s="352"/>
      <c r="AZ390" s="352"/>
      <c r="BA390" s="352"/>
      <c r="BB390" s="352"/>
      <c r="BC390" s="352"/>
      <c r="BD390" s="352"/>
      <c r="BE390" s="352"/>
      <c r="BF390" s="352"/>
      <c r="BG390" s="352"/>
      <c r="BH390" s="352"/>
      <c r="BI390" s="352"/>
      <c r="BJ390" s="352"/>
      <c r="BK390" s="352"/>
    </row>
    <row r="391" customFormat="false" ht="9.75" hidden="false" customHeight="true" outlineLevel="0" collapsed="false">
      <c r="A391" s="352"/>
      <c r="B391" s="352"/>
      <c r="C391" s="352"/>
      <c r="D391" s="352"/>
      <c r="E391" s="352"/>
      <c r="F391" s="354"/>
      <c r="G391" s="352"/>
      <c r="H391" s="352"/>
      <c r="I391" s="352"/>
      <c r="J391" s="352"/>
      <c r="K391" s="352"/>
      <c r="L391" s="352"/>
      <c r="M391" s="352"/>
      <c r="N391" s="352"/>
      <c r="O391" s="352"/>
      <c r="P391" s="352"/>
      <c r="Q391" s="352"/>
      <c r="R391" s="352"/>
      <c r="S391" s="352"/>
      <c r="T391" s="352"/>
      <c r="U391" s="352"/>
      <c r="V391" s="352"/>
      <c r="W391" s="352"/>
      <c r="X391" s="352"/>
      <c r="Y391" s="352"/>
      <c r="Z391" s="352"/>
      <c r="AA391" s="352"/>
      <c r="AB391" s="352"/>
      <c r="AC391" s="352"/>
      <c r="AD391" s="352"/>
      <c r="AE391" s="352"/>
      <c r="AF391" s="352"/>
      <c r="AG391" s="352"/>
      <c r="AH391" s="352"/>
      <c r="AI391" s="352"/>
      <c r="AJ391" s="352"/>
      <c r="AK391" s="352"/>
      <c r="AL391" s="352"/>
      <c r="AM391" s="352"/>
      <c r="AN391" s="352"/>
      <c r="AO391" s="352"/>
      <c r="AP391" s="352"/>
      <c r="AQ391" s="352"/>
      <c r="AR391" s="352"/>
      <c r="AS391" s="352"/>
      <c r="AT391" s="352"/>
      <c r="AU391" s="352"/>
      <c r="AV391" s="352"/>
      <c r="AW391" s="352"/>
      <c r="AX391" s="352"/>
      <c r="AY391" s="352"/>
      <c r="AZ391" s="352"/>
      <c r="BA391" s="352"/>
      <c r="BB391" s="352"/>
      <c r="BC391" s="352"/>
      <c r="BD391" s="352"/>
      <c r="BE391" s="352"/>
      <c r="BF391" s="352"/>
      <c r="BG391" s="352"/>
      <c r="BH391" s="352"/>
      <c r="BI391" s="352"/>
      <c r="BJ391" s="352"/>
      <c r="BK391" s="352"/>
    </row>
    <row r="392" customFormat="false" ht="9.75" hidden="false" customHeight="true" outlineLevel="0" collapsed="false">
      <c r="A392" s="352"/>
      <c r="B392" s="352"/>
      <c r="C392" s="352"/>
      <c r="D392" s="352"/>
      <c r="E392" s="352"/>
      <c r="F392" s="354"/>
      <c r="G392" s="352"/>
      <c r="H392" s="352"/>
      <c r="I392" s="352"/>
      <c r="J392" s="352"/>
      <c r="K392" s="352"/>
      <c r="L392" s="352"/>
      <c r="M392" s="352"/>
      <c r="N392" s="352"/>
      <c r="O392" s="352"/>
      <c r="P392" s="352"/>
      <c r="Q392" s="352"/>
      <c r="R392" s="352"/>
      <c r="S392" s="352"/>
      <c r="T392" s="352"/>
      <c r="U392" s="352"/>
      <c r="V392" s="352"/>
      <c r="W392" s="352"/>
      <c r="X392" s="352"/>
      <c r="Y392" s="352"/>
      <c r="Z392" s="352"/>
      <c r="AA392" s="352"/>
      <c r="AB392" s="352"/>
      <c r="AC392" s="352"/>
      <c r="AD392" s="352"/>
      <c r="AE392" s="352"/>
      <c r="AF392" s="352"/>
      <c r="AG392" s="352"/>
      <c r="AH392" s="352"/>
      <c r="AI392" s="352"/>
      <c r="AJ392" s="352"/>
      <c r="AK392" s="352"/>
      <c r="AL392" s="352"/>
      <c r="AM392" s="352"/>
      <c r="AN392" s="352"/>
      <c r="AO392" s="352"/>
      <c r="AP392" s="352"/>
      <c r="AQ392" s="352"/>
      <c r="AR392" s="352"/>
      <c r="AS392" s="352"/>
      <c r="AT392" s="352"/>
      <c r="AU392" s="352"/>
      <c r="AV392" s="352"/>
      <c r="AW392" s="352"/>
      <c r="AX392" s="352"/>
      <c r="AY392" s="352"/>
      <c r="AZ392" s="352"/>
      <c r="BA392" s="352"/>
      <c r="BB392" s="352"/>
      <c r="BC392" s="352"/>
      <c r="BD392" s="352"/>
      <c r="BE392" s="352"/>
      <c r="BF392" s="352"/>
      <c r="BG392" s="352"/>
      <c r="BH392" s="352"/>
      <c r="BI392" s="352"/>
      <c r="BJ392" s="352"/>
      <c r="BK392" s="352"/>
    </row>
    <row r="393" customFormat="false" ht="9.75" hidden="false" customHeight="true" outlineLevel="0" collapsed="false">
      <c r="A393" s="352"/>
      <c r="B393" s="352"/>
      <c r="C393" s="352"/>
      <c r="D393" s="352"/>
      <c r="E393" s="352"/>
      <c r="F393" s="354"/>
      <c r="G393" s="352"/>
      <c r="H393" s="352"/>
      <c r="I393" s="352"/>
      <c r="J393" s="352"/>
      <c r="K393" s="352"/>
      <c r="L393" s="352"/>
      <c r="M393" s="352"/>
      <c r="N393" s="352"/>
      <c r="O393" s="352"/>
      <c r="P393" s="352"/>
      <c r="Q393" s="352"/>
      <c r="R393" s="352"/>
      <c r="S393" s="352"/>
      <c r="T393" s="352"/>
      <c r="U393" s="352"/>
      <c r="V393" s="352"/>
      <c r="W393" s="352"/>
      <c r="X393" s="352"/>
      <c r="Y393" s="352"/>
      <c r="Z393" s="352"/>
      <c r="AA393" s="352"/>
      <c r="AB393" s="352"/>
      <c r="AC393" s="352"/>
      <c r="AD393" s="352"/>
      <c r="AE393" s="352"/>
      <c r="AF393" s="352"/>
      <c r="AG393" s="352"/>
      <c r="AH393" s="352"/>
      <c r="AI393" s="352"/>
      <c r="AJ393" s="352"/>
      <c r="AK393" s="352"/>
      <c r="AL393" s="352"/>
      <c r="AM393" s="352"/>
      <c r="AN393" s="352"/>
      <c r="AO393" s="352"/>
      <c r="AP393" s="352"/>
      <c r="AQ393" s="352"/>
      <c r="AR393" s="352"/>
      <c r="AS393" s="352"/>
      <c r="AT393" s="352"/>
      <c r="AU393" s="352"/>
      <c r="AV393" s="352"/>
      <c r="AW393" s="352"/>
      <c r="AX393" s="352"/>
      <c r="AY393" s="352"/>
      <c r="AZ393" s="352"/>
      <c r="BA393" s="352"/>
      <c r="BB393" s="352"/>
      <c r="BC393" s="352"/>
      <c r="BD393" s="352"/>
      <c r="BE393" s="352"/>
      <c r="BF393" s="352"/>
      <c r="BG393" s="352"/>
      <c r="BH393" s="352"/>
      <c r="BI393" s="352"/>
      <c r="BJ393" s="352"/>
      <c r="BK393" s="352"/>
    </row>
    <row r="394" customFormat="false" ht="9.75" hidden="false" customHeight="true" outlineLevel="0" collapsed="false">
      <c r="A394" s="352"/>
      <c r="B394" s="352"/>
      <c r="C394" s="352"/>
      <c r="D394" s="352"/>
      <c r="E394" s="352"/>
      <c r="F394" s="354"/>
      <c r="G394" s="352"/>
      <c r="H394" s="352"/>
      <c r="I394" s="352"/>
      <c r="J394" s="352"/>
      <c r="K394" s="352"/>
      <c r="L394" s="352"/>
      <c r="M394" s="352"/>
      <c r="N394" s="352"/>
      <c r="O394" s="352"/>
      <c r="P394" s="352"/>
      <c r="Q394" s="352"/>
      <c r="R394" s="352"/>
      <c r="S394" s="352"/>
      <c r="T394" s="352"/>
      <c r="U394" s="352"/>
      <c r="V394" s="352"/>
      <c r="W394" s="352"/>
      <c r="X394" s="352"/>
      <c r="Y394" s="352"/>
      <c r="Z394" s="352"/>
      <c r="AA394" s="352"/>
      <c r="AB394" s="352"/>
      <c r="AC394" s="352"/>
      <c r="AD394" s="352"/>
      <c r="AE394" s="352"/>
      <c r="AF394" s="352"/>
      <c r="AG394" s="352"/>
      <c r="AH394" s="352"/>
      <c r="AI394" s="352"/>
      <c r="AJ394" s="352"/>
      <c r="AK394" s="352"/>
      <c r="AL394" s="352"/>
      <c r="AM394" s="352"/>
      <c r="AN394" s="352"/>
      <c r="AO394" s="352"/>
      <c r="AP394" s="352"/>
      <c r="AQ394" s="352"/>
      <c r="AR394" s="352"/>
      <c r="AS394" s="352"/>
      <c r="AT394" s="352"/>
      <c r="AU394" s="352"/>
      <c r="AV394" s="352"/>
      <c r="AW394" s="352"/>
      <c r="AX394" s="352"/>
      <c r="AY394" s="352"/>
      <c r="AZ394" s="352"/>
      <c r="BA394" s="352"/>
      <c r="BB394" s="352"/>
      <c r="BC394" s="352"/>
      <c r="BD394" s="352"/>
      <c r="BE394" s="352"/>
      <c r="BF394" s="352"/>
      <c r="BG394" s="352"/>
      <c r="BH394" s="352"/>
      <c r="BI394" s="352"/>
      <c r="BJ394" s="352"/>
      <c r="BK394" s="352"/>
    </row>
    <row r="395" customFormat="false" ht="9.75" hidden="false" customHeight="true" outlineLevel="0" collapsed="false">
      <c r="A395" s="352"/>
      <c r="B395" s="352"/>
      <c r="C395" s="352"/>
      <c r="D395" s="352"/>
      <c r="E395" s="352"/>
      <c r="F395" s="354"/>
      <c r="G395" s="352"/>
      <c r="H395" s="352"/>
      <c r="I395" s="352"/>
      <c r="J395" s="352"/>
      <c r="K395" s="352"/>
      <c r="L395" s="352"/>
      <c r="M395" s="352"/>
      <c r="N395" s="352"/>
      <c r="O395" s="352"/>
      <c r="P395" s="352"/>
      <c r="Q395" s="352"/>
      <c r="R395" s="352"/>
      <c r="S395" s="352"/>
      <c r="T395" s="352"/>
      <c r="U395" s="352"/>
      <c r="V395" s="352"/>
      <c r="W395" s="352"/>
      <c r="X395" s="352"/>
      <c r="Y395" s="352"/>
      <c r="Z395" s="352"/>
      <c r="AA395" s="352"/>
      <c r="AB395" s="352"/>
      <c r="AC395" s="352"/>
      <c r="AD395" s="352"/>
      <c r="AE395" s="352"/>
      <c r="AF395" s="352"/>
      <c r="AG395" s="352"/>
      <c r="AH395" s="352"/>
      <c r="AI395" s="352"/>
      <c r="AJ395" s="352"/>
      <c r="AK395" s="352"/>
      <c r="AL395" s="352"/>
      <c r="AM395" s="352"/>
      <c r="AN395" s="352"/>
      <c r="AO395" s="352"/>
      <c r="AP395" s="352"/>
      <c r="AQ395" s="352"/>
      <c r="AR395" s="352"/>
      <c r="AS395" s="352"/>
      <c r="AT395" s="352"/>
      <c r="AU395" s="352"/>
      <c r="AV395" s="352"/>
      <c r="AW395" s="352"/>
      <c r="AX395" s="352"/>
      <c r="AY395" s="352"/>
      <c r="AZ395" s="352"/>
      <c r="BA395" s="352"/>
      <c r="BB395" s="352"/>
      <c r="BC395" s="352"/>
      <c r="BD395" s="352"/>
      <c r="BE395" s="352"/>
      <c r="BF395" s="352"/>
      <c r="BG395" s="352"/>
      <c r="BH395" s="352"/>
      <c r="BI395" s="352"/>
      <c r="BJ395" s="352"/>
      <c r="BK395" s="352"/>
    </row>
    <row r="396" customFormat="false" ht="9.75" hidden="false" customHeight="true" outlineLevel="0" collapsed="false">
      <c r="A396" s="352"/>
      <c r="B396" s="352"/>
      <c r="C396" s="352"/>
      <c r="D396" s="352"/>
      <c r="E396" s="352"/>
      <c r="F396" s="354"/>
      <c r="G396" s="352"/>
      <c r="H396" s="352"/>
      <c r="I396" s="352"/>
      <c r="J396" s="352"/>
      <c r="K396" s="352"/>
      <c r="L396" s="352"/>
      <c r="M396" s="352"/>
      <c r="N396" s="352"/>
      <c r="O396" s="352"/>
      <c r="P396" s="352"/>
      <c r="Q396" s="352"/>
      <c r="R396" s="352"/>
      <c r="S396" s="352"/>
      <c r="T396" s="352"/>
      <c r="U396" s="352"/>
      <c r="V396" s="352"/>
      <c r="W396" s="352"/>
      <c r="X396" s="352"/>
      <c r="Y396" s="352"/>
      <c r="Z396" s="352"/>
      <c r="AA396" s="352"/>
      <c r="AB396" s="352"/>
      <c r="AC396" s="352"/>
      <c r="AD396" s="352"/>
      <c r="AE396" s="352"/>
      <c r="AF396" s="352"/>
      <c r="AG396" s="352"/>
      <c r="AH396" s="352"/>
      <c r="AI396" s="352"/>
      <c r="AJ396" s="352"/>
      <c r="AK396" s="352"/>
      <c r="AL396" s="352"/>
      <c r="AM396" s="352"/>
      <c r="AN396" s="352"/>
      <c r="AO396" s="352"/>
      <c r="AP396" s="352"/>
      <c r="AQ396" s="352"/>
      <c r="AR396" s="352"/>
      <c r="AS396" s="352"/>
      <c r="AT396" s="352"/>
      <c r="AU396" s="352"/>
      <c r="AV396" s="352"/>
      <c r="AW396" s="352"/>
      <c r="AX396" s="352"/>
      <c r="AY396" s="352"/>
      <c r="AZ396" s="352"/>
      <c r="BA396" s="352"/>
      <c r="BB396" s="352"/>
      <c r="BC396" s="352"/>
      <c r="BD396" s="352"/>
      <c r="BE396" s="352"/>
      <c r="BF396" s="352"/>
      <c r="BG396" s="352"/>
      <c r="BH396" s="352"/>
      <c r="BI396" s="352"/>
      <c r="BJ396" s="352"/>
      <c r="BK396" s="352"/>
    </row>
    <row r="397" customFormat="false" ht="9.75" hidden="false" customHeight="true" outlineLevel="0" collapsed="false">
      <c r="A397" s="352"/>
      <c r="B397" s="352"/>
      <c r="C397" s="352"/>
      <c r="D397" s="352"/>
      <c r="E397" s="352"/>
      <c r="F397" s="354"/>
      <c r="G397" s="352"/>
      <c r="H397" s="352"/>
      <c r="I397" s="352"/>
      <c r="J397" s="352"/>
      <c r="K397" s="352"/>
      <c r="L397" s="352"/>
      <c r="M397" s="352"/>
      <c r="N397" s="352"/>
      <c r="O397" s="352"/>
      <c r="P397" s="352"/>
      <c r="Q397" s="352"/>
      <c r="R397" s="352"/>
      <c r="S397" s="352"/>
      <c r="T397" s="352"/>
      <c r="U397" s="352"/>
      <c r="V397" s="352"/>
      <c r="W397" s="352"/>
      <c r="X397" s="352"/>
      <c r="Y397" s="352"/>
      <c r="Z397" s="352"/>
      <c r="AA397" s="352"/>
      <c r="AB397" s="352"/>
      <c r="AC397" s="352"/>
      <c r="AD397" s="352"/>
      <c r="AE397" s="352"/>
      <c r="AF397" s="352"/>
      <c r="AG397" s="352"/>
      <c r="AH397" s="352"/>
      <c r="AI397" s="352"/>
      <c r="AJ397" s="352"/>
      <c r="AK397" s="352"/>
      <c r="AL397" s="352"/>
      <c r="AM397" s="352"/>
      <c r="AN397" s="352"/>
      <c r="AO397" s="352"/>
      <c r="AP397" s="352"/>
      <c r="AQ397" s="352"/>
      <c r="AR397" s="352"/>
      <c r="AS397" s="352"/>
      <c r="AT397" s="352"/>
      <c r="AU397" s="352"/>
      <c r="AV397" s="352"/>
      <c r="AW397" s="352"/>
      <c r="AX397" s="352"/>
      <c r="AY397" s="352"/>
      <c r="AZ397" s="352"/>
      <c r="BA397" s="352"/>
      <c r="BB397" s="352"/>
      <c r="BC397" s="352"/>
      <c r="BD397" s="352"/>
      <c r="BE397" s="352"/>
      <c r="BF397" s="352"/>
      <c r="BG397" s="352"/>
      <c r="BH397" s="352"/>
      <c r="BI397" s="352"/>
      <c r="BJ397" s="352"/>
      <c r="BK397" s="352"/>
    </row>
    <row r="398" customFormat="false" ht="9.75" hidden="false" customHeight="true" outlineLevel="0" collapsed="false">
      <c r="A398" s="352"/>
      <c r="B398" s="352"/>
      <c r="C398" s="352"/>
      <c r="D398" s="352"/>
      <c r="E398" s="352"/>
      <c r="F398" s="354"/>
      <c r="G398" s="352"/>
      <c r="H398" s="352"/>
      <c r="I398" s="352"/>
      <c r="J398" s="352"/>
      <c r="K398" s="352"/>
      <c r="L398" s="352"/>
      <c r="M398" s="352"/>
      <c r="N398" s="352"/>
      <c r="O398" s="352"/>
      <c r="P398" s="352"/>
      <c r="Q398" s="352"/>
      <c r="R398" s="352"/>
      <c r="S398" s="352"/>
      <c r="T398" s="352"/>
      <c r="U398" s="352"/>
      <c r="V398" s="352"/>
      <c r="W398" s="352"/>
      <c r="X398" s="352"/>
      <c r="Y398" s="352"/>
      <c r="Z398" s="352"/>
      <c r="AA398" s="352"/>
      <c r="AB398" s="352"/>
      <c r="AC398" s="352"/>
      <c r="AD398" s="352"/>
      <c r="AE398" s="352"/>
      <c r="AF398" s="352"/>
      <c r="AG398" s="352"/>
      <c r="AH398" s="352"/>
      <c r="AI398" s="352"/>
      <c r="AJ398" s="352"/>
      <c r="AK398" s="352"/>
      <c r="AL398" s="352"/>
      <c r="AM398" s="352"/>
      <c r="AN398" s="352"/>
      <c r="AO398" s="352"/>
      <c r="AP398" s="352"/>
      <c r="AQ398" s="352"/>
      <c r="AR398" s="352"/>
      <c r="AS398" s="352"/>
      <c r="AT398" s="352"/>
      <c r="AU398" s="352"/>
      <c r="AV398" s="352"/>
      <c r="AW398" s="352"/>
      <c r="AX398" s="352"/>
      <c r="AY398" s="352"/>
      <c r="AZ398" s="352"/>
      <c r="BA398" s="352"/>
      <c r="BB398" s="352"/>
      <c r="BC398" s="352"/>
      <c r="BD398" s="352"/>
      <c r="BE398" s="352"/>
      <c r="BF398" s="352"/>
      <c r="BG398" s="352"/>
      <c r="BH398" s="352"/>
      <c r="BI398" s="352"/>
      <c r="BJ398" s="352"/>
      <c r="BK398" s="352"/>
    </row>
    <row r="399" customFormat="false" ht="9.75" hidden="false" customHeight="true" outlineLevel="0" collapsed="false">
      <c r="A399" s="352"/>
      <c r="B399" s="352"/>
      <c r="C399" s="352"/>
      <c r="D399" s="352"/>
      <c r="E399" s="352"/>
      <c r="F399" s="354"/>
      <c r="G399" s="352"/>
      <c r="H399" s="352"/>
      <c r="I399" s="352"/>
      <c r="J399" s="352"/>
      <c r="K399" s="352"/>
      <c r="L399" s="352"/>
      <c r="M399" s="352"/>
      <c r="N399" s="352"/>
      <c r="O399" s="352"/>
      <c r="P399" s="352"/>
      <c r="Q399" s="352"/>
      <c r="R399" s="352"/>
      <c r="S399" s="352"/>
      <c r="T399" s="352"/>
      <c r="U399" s="352"/>
      <c r="V399" s="352"/>
      <c r="W399" s="352"/>
      <c r="X399" s="352"/>
      <c r="Y399" s="352"/>
      <c r="Z399" s="352"/>
      <c r="AA399" s="352"/>
      <c r="AB399" s="352"/>
      <c r="AC399" s="352"/>
      <c r="AD399" s="352"/>
      <c r="AE399" s="352"/>
      <c r="AF399" s="352"/>
      <c r="AG399" s="352"/>
      <c r="AH399" s="352"/>
      <c r="AI399" s="352"/>
      <c r="AJ399" s="352"/>
      <c r="AK399" s="352"/>
      <c r="AL399" s="352"/>
      <c r="AM399" s="352"/>
      <c r="AN399" s="352"/>
      <c r="AO399" s="352"/>
      <c r="AP399" s="352"/>
      <c r="AQ399" s="352"/>
      <c r="AR399" s="352"/>
      <c r="AS399" s="352"/>
      <c r="AT399" s="352"/>
      <c r="AU399" s="352"/>
      <c r="AV399" s="352"/>
      <c r="AW399" s="352"/>
      <c r="AX399" s="352"/>
      <c r="AY399" s="352"/>
      <c r="AZ399" s="352"/>
      <c r="BA399" s="352"/>
      <c r="BB399" s="352"/>
      <c r="BC399" s="352"/>
      <c r="BD399" s="352"/>
      <c r="BE399" s="352"/>
      <c r="BF399" s="352"/>
      <c r="BG399" s="352"/>
      <c r="BH399" s="352"/>
      <c r="BI399" s="352"/>
      <c r="BJ399" s="352"/>
      <c r="BK399" s="352"/>
    </row>
    <row r="400" customFormat="false" ht="9.75" hidden="false" customHeight="true" outlineLevel="0" collapsed="false">
      <c r="A400" s="352"/>
      <c r="B400" s="352"/>
      <c r="C400" s="352"/>
      <c r="D400" s="352"/>
      <c r="E400" s="352"/>
      <c r="F400" s="354"/>
      <c r="G400" s="352"/>
      <c r="H400" s="352"/>
      <c r="I400" s="352"/>
      <c r="J400" s="352"/>
      <c r="K400" s="352"/>
      <c r="L400" s="352"/>
      <c r="M400" s="352"/>
      <c r="N400" s="352"/>
      <c r="O400" s="352"/>
      <c r="P400" s="352"/>
      <c r="Q400" s="352"/>
      <c r="R400" s="352"/>
      <c r="S400" s="352"/>
      <c r="T400" s="352"/>
      <c r="U400" s="352"/>
      <c r="V400" s="352"/>
      <c r="W400" s="352"/>
      <c r="X400" s="352"/>
      <c r="Y400" s="352"/>
      <c r="Z400" s="352"/>
      <c r="AA400" s="352"/>
      <c r="AB400" s="352"/>
      <c r="AC400" s="352"/>
      <c r="AD400" s="352"/>
      <c r="AE400" s="352"/>
      <c r="AF400" s="352"/>
      <c r="AG400" s="352"/>
      <c r="AH400" s="352"/>
      <c r="AI400" s="352"/>
      <c r="AJ400" s="352"/>
      <c r="AK400" s="352"/>
      <c r="AL400" s="352"/>
      <c r="AM400" s="352"/>
      <c r="AN400" s="352"/>
      <c r="AO400" s="352"/>
      <c r="AP400" s="352"/>
      <c r="AQ400" s="352"/>
      <c r="AR400" s="352"/>
      <c r="AS400" s="352"/>
      <c r="AT400" s="352"/>
      <c r="AU400" s="352"/>
      <c r="AV400" s="352"/>
      <c r="AW400" s="352"/>
      <c r="AX400" s="352"/>
      <c r="AY400" s="352"/>
      <c r="AZ400" s="352"/>
      <c r="BA400" s="352"/>
      <c r="BB400" s="352"/>
      <c r="BC400" s="352"/>
      <c r="BD400" s="352"/>
      <c r="BE400" s="352"/>
      <c r="BF400" s="352"/>
      <c r="BG400" s="352"/>
      <c r="BH400" s="352"/>
      <c r="BI400" s="352"/>
      <c r="BJ400" s="352"/>
      <c r="BK400" s="352"/>
    </row>
    <row r="401" customFormat="false" ht="9.75" hidden="false" customHeight="true" outlineLevel="0" collapsed="false">
      <c r="A401" s="352"/>
      <c r="B401" s="352"/>
      <c r="C401" s="352"/>
      <c r="D401" s="352"/>
      <c r="E401" s="352"/>
      <c r="F401" s="354"/>
      <c r="G401" s="352"/>
      <c r="H401" s="352"/>
      <c r="I401" s="352"/>
      <c r="J401" s="352"/>
      <c r="K401" s="352"/>
      <c r="L401" s="352"/>
      <c r="M401" s="352"/>
      <c r="N401" s="352"/>
      <c r="O401" s="352"/>
      <c r="P401" s="352"/>
      <c r="Q401" s="352"/>
      <c r="R401" s="352"/>
      <c r="S401" s="352"/>
      <c r="T401" s="352"/>
      <c r="U401" s="352"/>
      <c r="V401" s="352"/>
      <c r="W401" s="352"/>
      <c r="X401" s="352"/>
      <c r="Y401" s="352"/>
      <c r="Z401" s="352"/>
      <c r="AA401" s="352"/>
      <c r="AB401" s="352"/>
      <c r="AC401" s="352"/>
      <c r="AD401" s="352"/>
      <c r="AE401" s="352"/>
      <c r="AF401" s="352"/>
      <c r="AG401" s="352"/>
      <c r="AH401" s="352"/>
      <c r="AI401" s="352"/>
      <c r="AJ401" s="352"/>
      <c r="AK401" s="352"/>
      <c r="AL401" s="352"/>
      <c r="AM401" s="352"/>
      <c r="AN401" s="352"/>
      <c r="AO401" s="352"/>
      <c r="AP401" s="352"/>
      <c r="AQ401" s="352"/>
      <c r="AR401" s="352"/>
      <c r="AS401" s="352"/>
      <c r="AT401" s="352"/>
      <c r="AU401" s="352"/>
      <c r="AV401" s="352"/>
      <c r="AW401" s="352"/>
      <c r="AX401" s="352"/>
      <c r="AY401" s="352"/>
      <c r="AZ401" s="352"/>
      <c r="BA401" s="352"/>
      <c r="BB401" s="352"/>
      <c r="BC401" s="352"/>
      <c r="BD401" s="352"/>
      <c r="BE401" s="352"/>
      <c r="BF401" s="352"/>
      <c r="BG401" s="352"/>
      <c r="BH401" s="352"/>
      <c r="BI401" s="352"/>
      <c r="BJ401" s="352"/>
      <c r="BK401" s="352"/>
    </row>
    <row r="402" customFormat="false" ht="9.75" hidden="false" customHeight="true" outlineLevel="0" collapsed="false">
      <c r="A402" s="352"/>
      <c r="B402" s="352"/>
      <c r="C402" s="352"/>
      <c r="D402" s="352"/>
      <c r="E402" s="352"/>
      <c r="F402" s="354"/>
      <c r="G402" s="352"/>
      <c r="H402" s="352"/>
      <c r="I402" s="352"/>
      <c r="J402" s="352"/>
      <c r="K402" s="352"/>
      <c r="L402" s="352"/>
      <c r="M402" s="352"/>
      <c r="N402" s="352"/>
      <c r="O402" s="352"/>
      <c r="P402" s="352"/>
      <c r="Q402" s="352"/>
      <c r="R402" s="352"/>
      <c r="S402" s="352"/>
      <c r="T402" s="352"/>
      <c r="U402" s="352"/>
      <c r="V402" s="352"/>
      <c r="W402" s="352"/>
      <c r="X402" s="352"/>
      <c r="Y402" s="352"/>
      <c r="Z402" s="352"/>
      <c r="AA402" s="352"/>
      <c r="AB402" s="352"/>
      <c r="AC402" s="352"/>
      <c r="AD402" s="352"/>
      <c r="AE402" s="352"/>
      <c r="AF402" s="352"/>
      <c r="AG402" s="352"/>
      <c r="AH402" s="352"/>
      <c r="AI402" s="352"/>
      <c r="AJ402" s="352"/>
      <c r="AK402" s="352"/>
      <c r="AL402" s="352"/>
      <c r="AM402" s="352"/>
      <c r="AN402" s="352"/>
      <c r="AO402" s="352"/>
      <c r="AP402" s="352"/>
      <c r="AQ402" s="352"/>
      <c r="AR402" s="352"/>
      <c r="AS402" s="352"/>
      <c r="AT402" s="352"/>
      <c r="AU402" s="352"/>
      <c r="AV402" s="352"/>
      <c r="AW402" s="352"/>
      <c r="AX402" s="352"/>
      <c r="AY402" s="352"/>
      <c r="AZ402" s="352"/>
      <c r="BA402" s="352"/>
      <c r="BB402" s="352"/>
      <c r="BC402" s="352"/>
      <c r="BD402" s="352"/>
      <c r="BE402" s="352"/>
      <c r="BF402" s="352"/>
      <c r="BG402" s="352"/>
      <c r="BH402" s="352"/>
      <c r="BI402" s="352"/>
      <c r="BJ402" s="352"/>
      <c r="BK402" s="352"/>
    </row>
    <row r="403" customFormat="false" ht="9.75" hidden="false" customHeight="true" outlineLevel="0" collapsed="false">
      <c r="A403" s="352"/>
      <c r="B403" s="352"/>
      <c r="C403" s="352"/>
      <c r="D403" s="352"/>
      <c r="E403" s="352"/>
      <c r="F403" s="354"/>
      <c r="G403" s="352"/>
      <c r="H403" s="352"/>
      <c r="I403" s="352"/>
      <c r="J403" s="352"/>
      <c r="K403" s="352"/>
      <c r="L403" s="352"/>
      <c r="M403" s="352"/>
      <c r="N403" s="352"/>
      <c r="O403" s="352"/>
      <c r="P403" s="352"/>
      <c r="Q403" s="352"/>
      <c r="R403" s="352"/>
      <c r="S403" s="352"/>
      <c r="T403" s="352"/>
      <c r="U403" s="352"/>
      <c r="V403" s="352"/>
      <c r="W403" s="352"/>
      <c r="X403" s="352"/>
      <c r="Y403" s="352"/>
      <c r="Z403" s="352"/>
      <c r="AA403" s="352"/>
      <c r="AB403" s="352"/>
      <c r="AC403" s="352"/>
      <c r="AD403" s="352"/>
      <c r="AE403" s="352"/>
      <c r="AF403" s="352"/>
      <c r="AG403" s="352"/>
      <c r="AH403" s="352"/>
      <c r="AI403" s="352"/>
      <c r="AJ403" s="352"/>
      <c r="AK403" s="352"/>
      <c r="AL403" s="352"/>
      <c r="AM403" s="352"/>
      <c r="AN403" s="352"/>
      <c r="AO403" s="352"/>
      <c r="AP403" s="352"/>
      <c r="AQ403" s="352"/>
      <c r="AR403" s="352"/>
      <c r="AS403" s="352"/>
      <c r="AT403" s="352"/>
      <c r="AU403" s="352"/>
      <c r="AV403" s="352"/>
      <c r="AW403" s="352"/>
      <c r="AX403" s="352"/>
      <c r="AY403" s="352"/>
      <c r="AZ403" s="352"/>
      <c r="BA403" s="352"/>
      <c r="BB403" s="352"/>
      <c r="BC403" s="352"/>
      <c r="BD403" s="352"/>
      <c r="BE403" s="352"/>
      <c r="BF403" s="352"/>
      <c r="BG403" s="352"/>
      <c r="BH403" s="352"/>
      <c r="BI403" s="352"/>
      <c r="BJ403" s="352"/>
      <c r="BK403" s="352"/>
    </row>
    <row r="404" customFormat="false" ht="9.75" hidden="false" customHeight="true" outlineLevel="0" collapsed="false">
      <c r="A404" s="352"/>
      <c r="B404" s="352"/>
      <c r="C404" s="352"/>
      <c r="D404" s="352"/>
      <c r="E404" s="352"/>
      <c r="F404" s="354"/>
      <c r="G404" s="352"/>
      <c r="H404" s="352"/>
      <c r="I404" s="352"/>
      <c r="J404" s="352"/>
      <c r="K404" s="352"/>
      <c r="L404" s="352"/>
      <c r="M404" s="352"/>
      <c r="N404" s="352"/>
      <c r="O404" s="352"/>
      <c r="P404" s="352"/>
      <c r="Q404" s="352"/>
      <c r="R404" s="352"/>
      <c r="S404" s="352"/>
      <c r="T404" s="352"/>
      <c r="U404" s="352"/>
      <c r="V404" s="352"/>
      <c r="W404" s="352"/>
      <c r="X404" s="352"/>
      <c r="Y404" s="352"/>
      <c r="Z404" s="352"/>
      <c r="AA404" s="352"/>
      <c r="AB404" s="352"/>
      <c r="AC404" s="352"/>
      <c r="AD404" s="352"/>
      <c r="AE404" s="352"/>
      <c r="AF404" s="352"/>
      <c r="AG404" s="352"/>
      <c r="AH404" s="352"/>
      <c r="AI404" s="352"/>
      <c r="AJ404" s="352"/>
      <c r="AK404" s="352"/>
      <c r="AL404" s="352"/>
      <c r="AM404" s="352"/>
      <c r="AN404" s="352"/>
      <c r="AO404" s="352"/>
      <c r="AP404" s="352"/>
      <c r="AQ404" s="352"/>
      <c r="AR404" s="352"/>
      <c r="AS404" s="352"/>
      <c r="AT404" s="352"/>
      <c r="AU404" s="352"/>
      <c r="AV404" s="352"/>
      <c r="AW404" s="352"/>
      <c r="AX404" s="352"/>
      <c r="AY404" s="352"/>
      <c r="AZ404" s="352"/>
      <c r="BA404" s="352"/>
      <c r="BB404" s="352"/>
      <c r="BC404" s="352"/>
      <c r="BD404" s="352"/>
      <c r="BE404" s="352"/>
      <c r="BF404" s="352"/>
      <c r="BG404" s="352"/>
      <c r="BH404" s="352"/>
      <c r="BI404" s="352"/>
      <c r="BJ404" s="352"/>
      <c r="BK404" s="352"/>
    </row>
    <row r="405" customFormat="false" ht="9.75" hidden="false" customHeight="true" outlineLevel="0" collapsed="false">
      <c r="A405" s="352"/>
      <c r="B405" s="352"/>
      <c r="C405" s="352"/>
      <c r="D405" s="352"/>
      <c r="E405" s="352"/>
      <c r="F405" s="354"/>
      <c r="G405" s="352"/>
      <c r="H405" s="352"/>
      <c r="I405" s="352"/>
      <c r="J405" s="352"/>
      <c r="K405" s="352"/>
      <c r="L405" s="352"/>
      <c r="M405" s="352"/>
      <c r="N405" s="352"/>
      <c r="O405" s="352"/>
      <c r="P405" s="352"/>
      <c r="Q405" s="352"/>
      <c r="R405" s="352"/>
      <c r="S405" s="352"/>
      <c r="T405" s="352"/>
      <c r="U405" s="352"/>
      <c r="V405" s="352"/>
      <c r="W405" s="352"/>
      <c r="X405" s="352"/>
      <c r="Y405" s="352"/>
      <c r="Z405" s="352"/>
      <c r="AA405" s="352"/>
      <c r="AB405" s="352"/>
      <c r="AC405" s="352"/>
      <c r="AD405" s="352"/>
      <c r="AE405" s="352"/>
      <c r="AF405" s="352"/>
      <c r="AG405" s="352"/>
      <c r="AH405" s="352"/>
      <c r="AI405" s="352"/>
      <c r="AJ405" s="352"/>
      <c r="AK405" s="352"/>
      <c r="AL405" s="352"/>
      <c r="AM405" s="352"/>
      <c r="AN405" s="352"/>
      <c r="AO405" s="352"/>
      <c r="AP405" s="352"/>
      <c r="AQ405" s="352"/>
      <c r="AR405" s="352"/>
      <c r="AS405" s="352"/>
      <c r="AT405" s="352"/>
      <c r="AU405" s="352"/>
      <c r="AV405" s="352"/>
      <c r="AW405" s="352"/>
      <c r="AX405" s="352"/>
      <c r="AY405" s="352"/>
      <c r="AZ405" s="352"/>
      <c r="BA405" s="352"/>
      <c r="BB405" s="352"/>
      <c r="BC405" s="352"/>
      <c r="BD405" s="352"/>
      <c r="BE405" s="352"/>
      <c r="BF405" s="352"/>
      <c r="BG405" s="352"/>
      <c r="BH405" s="352"/>
      <c r="BI405" s="352"/>
      <c r="BJ405" s="352"/>
      <c r="BK405" s="352"/>
    </row>
    <row r="406" customFormat="false" ht="9.75" hidden="false" customHeight="true" outlineLevel="0" collapsed="false">
      <c r="A406" s="352"/>
      <c r="B406" s="352"/>
      <c r="C406" s="352"/>
      <c r="D406" s="352"/>
      <c r="E406" s="352"/>
      <c r="F406" s="354"/>
      <c r="G406" s="352"/>
      <c r="H406" s="352"/>
      <c r="I406" s="352"/>
      <c r="J406" s="352"/>
      <c r="K406" s="352"/>
      <c r="L406" s="352"/>
      <c r="M406" s="352"/>
      <c r="N406" s="352"/>
      <c r="O406" s="352"/>
      <c r="P406" s="352"/>
      <c r="Q406" s="352"/>
      <c r="R406" s="352"/>
      <c r="S406" s="352"/>
      <c r="T406" s="352"/>
      <c r="U406" s="352"/>
      <c r="V406" s="352"/>
      <c r="W406" s="352"/>
      <c r="X406" s="352"/>
      <c r="Y406" s="352"/>
      <c r="Z406" s="352"/>
      <c r="AA406" s="352"/>
      <c r="AB406" s="352"/>
      <c r="AC406" s="352"/>
      <c r="AD406" s="352"/>
      <c r="AE406" s="352"/>
      <c r="AF406" s="352"/>
      <c r="AG406" s="352"/>
      <c r="AH406" s="352"/>
      <c r="AI406" s="352"/>
      <c r="AJ406" s="352"/>
      <c r="AK406" s="352"/>
      <c r="AL406" s="352"/>
      <c r="AM406" s="352"/>
      <c r="AN406" s="352"/>
      <c r="AO406" s="352"/>
      <c r="AP406" s="352"/>
      <c r="AQ406" s="352"/>
      <c r="AR406" s="352"/>
      <c r="AS406" s="352"/>
      <c r="AT406" s="352"/>
      <c r="AU406" s="352"/>
      <c r="AV406" s="352"/>
      <c r="AW406" s="352"/>
      <c r="AX406" s="352"/>
      <c r="AY406" s="352"/>
      <c r="AZ406" s="352"/>
      <c r="BA406" s="352"/>
      <c r="BB406" s="352"/>
      <c r="BC406" s="352"/>
      <c r="BD406" s="352"/>
      <c r="BE406" s="352"/>
      <c r="BF406" s="352"/>
      <c r="BG406" s="352"/>
      <c r="BH406" s="352"/>
      <c r="BI406" s="352"/>
      <c r="BJ406" s="352"/>
      <c r="BK406" s="352"/>
    </row>
    <row r="407" customFormat="false" ht="9.75" hidden="false" customHeight="true" outlineLevel="0" collapsed="false">
      <c r="A407" s="352"/>
      <c r="B407" s="352"/>
      <c r="C407" s="352"/>
      <c r="D407" s="352"/>
      <c r="E407" s="352"/>
      <c r="F407" s="354"/>
      <c r="G407" s="352"/>
      <c r="H407" s="352"/>
      <c r="I407" s="352"/>
      <c r="J407" s="352"/>
      <c r="K407" s="352"/>
      <c r="L407" s="352"/>
      <c r="M407" s="352"/>
      <c r="N407" s="352"/>
      <c r="O407" s="352"/>
      <c r="P407" s="352"/>
      <c r="Q407" s="352"/>
      <c r="R407" s="352"/>
      <c r="S407" s="352"/>
      <c r="T407" s="352"/>
      <c r="U407" s="352"/>
      <c r="V407" s="352"/>
      <c r="W407" s="352"/>
      <c r="X407" s="352"/>
      <c r="Y407" s="352"/>
      <c r="Z407" s="352"/>
      <c r="AA407" s="352"/>
      <c r="AB407" s="352"/>
      <c r="AC407" s="352"/>
      <c r="AD407" s="352"/>
      <c r="AE407" s="352"/>
      <c r="AF407" s="352"/>
      <c r="AG407" s="352"/>
      <c r="AH407" s="352"/>
      <c r="AI407" s="352"/>
      <c r="AJ407" s="352"/>
      <c r="AK407" s="352"/>
      <c r="AL407" s="352"/>
      <c r="AM407" s="352"/>
      <c r="AN407" s="352"/>
      <c r="AO407" s="352"/>
      <c r="AP407" s="352"/>
      <c r="AQ407" s="352"/>
      <c r="AR407" s="352"/>
      <c r="AS407" s="352"/>
      <c r="AT407" s="352"/>
      <c r="AU407" s="352"/>
      <c r="AV407" s="352"/>
      <c r="AW407" s="352"/>
      <c r="AX407" s="352"/>
      <c r="AY407" s="352"/>
      <c r="AZ407" s="352"/>
      <c r="BA407" s="352"/>
      <c r="BB407" s="352"/>
      <c r="BC407" s="352"/>
      <c r="BD407" s="352"/>
      <c r="BE407" s="352"/>
      <c r="BF407" s="352"/>
      <c r="BG407" s="352"/>
      <c r="BH407" s="352"/>
      <c r="BI407" s="352"/>
      <c r="BJ407" s="352"/>
      <c r="BK407" s="352"/>
    </row>
    <row r="408" customFormat="false" ht="9.75" hidden="false" customHeight="true" outlineLevel="0" collapsed="false">
      <c r="A408" s="352"/>
      <c r="B408" s="352"/>
      <c r="C408" s="352"/>
      <c r="D408" s="352"/>
      <c r="E408" s="352"/>
      <c r="F408" s="354"/>
      <c r="G408" s="352"/>
      <c r="H408" s="352"/>
      <c r="I408" s="352"/>
      <c r="J408" s="352"/>
      <c r="K408" s="352"/>
      <c r="L408" s="352"/>
      <c r="M408" s="352"/>
      <c r="N408" s="352"/>
      <c r="O408" s="352"/>
      <c r="P408" s="352"/>
      <c r="Q408" s="352"/>
      <c r="R408" s="352"/>
      <c r="S408" s="352"/>
      <c r="T408" s="352"/>
      <c r="U408" s="352"/>
      <c r="V408" s="352"/>
      <c r="W408" s="352"/>
      <c r="X408" s="352"/>
      <c r="Y408" s="352"/>
      <c r="Z408" s="352"/>
      <c r="AA408" s="352"/>
      <c r="AB408" s="352"/>
      <c r="AC408" s="352"/>
      <c r="AD408" s="352"/>
      <c r="AE408" s="352"/>
      <c r="AF408" s="352"/>
      <c r="AG408" s="352"/>
      <c r="AH408" s="352"/>
      <c r="AI408" s="352"/>
      <c r="AJ408" s="352"/>
      <c r="AK408" s="352"/>
      <c r="AL408" s="352"/>
      <c r="AM408" s="352"/>
      <c r="AN408" s="352"/>
      <c r="AO408" s="352"/>
      <c r="AP408" s="352"/>
      <c r="AQ408" s="352"/>
      <c r="AR408" s="352"/>
      <c r="AS408" s="352"/>
      <c r="AT408" s="352"/>
      <c r="AU408" s="352"/>
      <c r="AV408" s="352"/>
      <c r="AW408" s="352"/>
      <c r="AX408" s="352"/>
      <c r="AY408" s="352"/>
      <c r="AZ408" s="352"/>
      <c r="BA408" s="352"/>
      <c r="BB408" s="352"/>
      <c r="BC408" s="352"/>
      <c r="BD408" s="352"/>
      <c r="BE408" s="352"/>
      <c r="BF408" s="352"/>
      <c r="BG408" s="352"/>
      <c r="BH408" s="352"/>
      <c r="BI408" s="352"/>
      <c r="BJ408" s="352"/>
      <c r="BK408" s="352"/>
    </row>
    <row r="409" customFormat="false" ht="9.75" hidden="false" customHeight="true" outlineLevel="0" collapsed="false">
      <c r="A409" s="352"/>
      <c r="B409" s="352"/>
      <c r="C409" s="352"/>
      <c r="D409" s="352"/>
      <c r="E409" s="352"/>
      <c r="F409" s="354"/>
      <c r="G409" s="352"/>
      <c r="H409" s="352"/>
      <c r="I409" s="352"/>
      <c r="J409" s="352"/>
      <c r="K409" s="352"/>
      <c r="L409" s="352"/>
      <c r="M409" s="352"/>
      <c r="N409" s="352"/>
      <c r="O409" s="352"/>
      <c r="P409" s="352"/>
      <c r="Q409" s="352"/>
      <c r="R409" s="352"/>
      <c r="S409" s="352"/>
      <c r="T409" s="352"/>
      <c r="U409" s="352"/>
      <c r="V409" s="352"/>
      <c r="W409" s="352"/>
      <c r="X409" s="352"/>
      <c r="Y409" s="352"/>
      <c r="Z409" s="352"/>
      <c r="AA409" s="352"/>
      <c r="AB409" s="352"/>
      <c r="AC409" s="352"/>
      <c r="AD409" s="352"/>
      <c r="AE409" s="352"/>
      <c r="AF409" s="352"/>
      <c r="AG409" s="352"/>
      <c r="AH409" s="352"/>
      <c r="AI409" s="352"/>
      <c r="AJ409" s="352"/>
      <c r="AK409" s="352"/>
      <c r="AL409" s="352"/>
      <c r="AM409" s="352"/>
      <c r="AN409" s="352"/>
      <c r="AO409" s="352"/>
      <c r="AP409" s="352"/>
      <c r="AQ409" s="352"/>
      <c r="AR409" s="352"/>
      <c r="AS409" s="352"/>
      <c r="AT409" s="352"/>
      <c r="AU409" s="352"/>
      <c r="AV409" s="352"/>
      <c r="AW409" s="352"/>
      <c r="AX409" s="352"/>
      <c r="AY409" s="352"/>
      <c r="AZ409" s="352"/>
      <c r="BA409" s="352"/>
      <c r="BB409" s="352"/>
      <c r="BC409" s="352"/>
      <c r="BD409" s="352"/>
      <c r="BE409" s="352"/>
      <c r="BF409" s="352"/>
      <c r="BG409" s="352"/>
      <c r="BH409" s="352"/>
      <c r="BI409" s="352"/>
      <c r="BJ409" s="352"/>
      <c r="BK409" s="352"/>
    </row>
    <row r="410" customFormat="false" ht="9.75" hidden="false" customHeight="true" outlineLevel="0" collapsed="false">
      <c r="A410" s="352"/>
      <c r="B410" s="352"/>
      <c r="C410" s="352"/>
      <c r="D410" s="352"/>
      <c r="E410" s="352"/>
      <c r="F410" s="354"/>
      <c r="G410" s="352"/>
      <c r="H410" s="352"/>
      <c r="I410" s="352"/>
      <c r="J410" s="352"/>
      <c r="K410" s="352"/>
      <c r="L410" s="352"/>
      <c r="M410" s="352"/>
      <c r="N410" s="352"/>
      <c r="O410" s="352"/>
      <c r="P410" s="352"/>
      <c r="Q410" s="352"/>
      <c r="R410" s="352"/>
      <c r="S410" s="352"/>
      <c r="T410" s="352"/>
      <c r="U410" s="352"/>
      <c r="V410" s="352"/>
      <c r="W410" s="352"/>
      <c r="X410" s="352"/>
      <c r="Y410" s="352"/>
      <c r="Z410" s="352"/>
      <c r="AA410" s="352"/>
      <c r="AB410" s="352"/>
      <c r="AC410" s="352"/>
      <c r="AD410" s="352"/>
      <c r="AE410" s="352"/>
      <c r="AF410" s="352"/>
      <c r="AG410" s="352"/>
      <c r="AH410" s="352"/>
      <c r="AI410" s="352"/>
      <c r="AJ410" s="352"/>
      <c r="AK410" s="352"/>
      <c r="AL410" s="352"/>
      <c r="AM410" s="352"/>
      <c r="AN410" s="352"/>
      <c r="AO410" s="352"/>
      <c r="AP410" s="352"/>
      <c r="AQ410" s="352"/>
      <c r="AR410" s="352"/>
      <c r="AS410" s="352"/>
      <c r="AT410" s="352"/>
      <c r="AU410" s="352"/>
      <c r="AV410" s="352"/>
      <c r="AW410" s="352"/>
      <c r="AX410" s="352"/>
      <c r="AY410" s="352"/>
      <c r="AZ410" s="352"/>
      <c r="BA410" s="352"/>
      <c r="BB410" s="352"/>
      <c r="BC410" s="352"/>
      <c r="BD410" s="352"/>
      <c r="BE410" s="352"/>
      <c r="BF410" s="352"/>
      <c r="BG410" s="352"/>
      <c r="BH410" s="352"/>
      <c r="BI410" s="352"/>
      <c r="BJ410" s="352"/>
      <c r="BK410" s="352"/>
    </row>
    <row r="411" customFormat="false" ht="9.75" hidden="false" customHeight="true" outlineLevel="0" collapsed="false">
      <c r="A411" s="352"/>
      <c r="B411" s="352"/>
      <c r="C411" s="352"/>
      <c r="D411" s="352"/>
      <c r="E411" s="352"/>
      <c r="F411" s="354"/>
      <c r="G411" s="352"/>
      <c r="H411" s="352"/>
      <c r="I411" s="352"/>
      <c r="J411" s="352"/>
      <c r="K411" s="352"/>
      <c r="L411" s="352"/>
      <c r="M411" s="352"/>
      <c r="N411" s="352"/>
      <c r="O411" s="352"/>
      <c r="P411" s="352"/>
      <c r="Q411" s="352"/>
      <c r="R411" s="352"/>
      <c r="S411" s="352"/>
      <c r="T411" s="352"/>
      <c r="U411" s="352"/>
      <c r="V411" s="352"/>
      <c r="W411" s="352"/>
      <c r="X411" s="352"/>
      <c r="Y411" s="352"/>
      <c r="Z411" s="352"/>
      <c r="AA411" s="352"/>
      <c r="AB411" s="352"/>
      <c r="AC411" s="352"/>
      <c r="AD411" s="352"/>
      <c r="AE411" s="352"/>
      <c r="AF411" s="352"/>
      <c r="AG411" s="352"/>
      <c r="AH411" s="352"/>
      <c r="AI411" s="352"/>
      <c r="AJ411" s="352"/>
      <c r="AK411" s="352"/>
      <c r="AL411" s="352"/>
      <c r="AM411" s="352"/>
      <c r="AN411" s="352"/>
      <c r="AO411" s="352"/>
      <c r="AP411" s="352"/>
      <c r="AQ411" s="352"/>
      <c r="AR411" s="352"/>
      <c r="AS411" s="352"/>
      <c r="AT411" s="352"/>
      <c r="AU411" s="352"/>
      <c r="AV411" s="352"/>
      <c r="AW411" s="352"/>
      <c r="AX411" s="352"/>
      <c r="AY411" s="352"/>
      <c r="AZ411" s="352"/>
      <c r="BA411" s="352"/>
      <c r="BB411" s="352"/>
      <c r="BC411" s="352"/>
      <c r="BD411" s="352"/>
      <c r="BE411" s="352"/>
      <c r="BF411" s="352"/>
      <c r="BG411" s="352"/>
      <c r="BH411" s="352"/>
      <c r="BI411" s="352"/>
      <c r="BJ411" s="352"/>
      <c r="BK411" s="352"/>
    </row>
    <row r="412" customFormat="false" ht="9.75" hidden="false" customHeight="true" outlineLevel="0" collapsed="false">
      <c r="A412" s="352"/>
      <c r="B412" s="352"/>
      <c r="C412" s="352"/>
      <c r="D412" s="352"/>
      <c r="E412" s="352"/>
      <c r="F412" s="354"/>
      <c r="G412" s="352"/>
      <c r="H412" s="352"/>
      <c r="I412" s="352"/>
      <c r="J412" s="352"/>
      <c r="K412" s="352"/>
      <c r="L412" s="352"/>
      <c r="M412" s="352"/>
      <c r="N412" s="352"/>
      <c r="O412" s="352"/>
      <c r="P412" s="352"/>
      <c r="Q412" s="352"/>
      <c r="R412" s="352"/>
      <c r="S412" s="352"/>
      <c r="T412" s="352"/>
      <c r="U412" s="352"/>
      <c r="V412" s="352"/>
      <c r="W412" s="352"/>
      <c r="X412" s="352"/>
      <c r="Y412" s="352"/>
      <c r="Z412" s="352"/>
      <c r="AA412" s="352"/>
      <c r="AB412" s="352"/>
      <c r="AC412" s="352"/>
      <c r="AD412" s="352"/>
      <c r="AE412" s="352"/>
      <c r="AF412" s="352"/>
      <c r="AG412" s="352"/>
      <c r="AH412" s="352"/>
      <c r="AI412" s="352"/>
      <c r="AJ412" s="352"/>
      <c r="AK412" s="352"/>
      <c r="AL412" s="352"/>
      <c r="AM412" s="352"/>
      <c r="AN412" s="352"/>
      <c r="AO412" s="352"/>
      <c r="AP412" s="352"/>
      <c r="AQ412" s="352"/>
      <c r="AR412" s="352"/>
      <c r="AS412" s="352"/>
      <c r="AT412" s="352"/>
      <c r="AU412" s="352"/>
      <c r="AV412" s="352"/>
      <c r="AW412" s="352"/>
      <c r="AX412" s="352"/>
      <c r="AY412" s="352"/>
      <c r="AZ412" s="352"/>
      <c r="BA412" s="352"/>
      <c r="BB412" s="352"/>
      <c r="BC412" s="352"/>
      <c r="BD412" s="352"/>
      <c r="BE412" s="352"/>
      <c r="BF412" s="352"/>
      <c r="BG412" s="352"/>
      <c r="BH412" s="352"/>
      <c r="BI412" s="352"/>
      <c r="BJ412" s="352"/>
      <c r="BK412" s="352"/>
    </row>
    <row r="413" customFormat="false" ht="9.75" hidden="false" customHeight="true" outlineLevel="0" collapsed="false">
      <c r="A413" s="352"/>
      <c r="B413" s="352"/>
      <c r="C413" s="352"/>
      <c r="D413" s="352"/>
      <c r="E413" s="352"/>
      <c r="F413" s="354"/>
      <c r="G413" s="352"/>
      <c r="H413" s="352"/>
      <c r="I413" s="352"/>
      <c r="J413" s="352"/>
      <c r="K413" s="352"/>
      <c r="L413" s="352"/>
      <c r="M413" s="352"/>
      <c r="N413" s="352"/>
      <c r="O413" s="352"/>
      <c r="P413" s="352"/>
      <c r="Q413" s="352"/>
      <c r="R413" s="352"/>
      <c r="S413" s="352"/>
      <c r="T413" s="352"/>
      <c r="U413" s="352"/>
      <c r="V413" s="352"/>
      <c r="W413" s="352"/>
      <c r="X413" s="352"/>
      <c r="Y413" s="352"/>
      <c r="Z413" s="352"/>
      <c r="AA413" s="352"/>
      <c r="AB413" s="352"/>
      <c r="AC413" s="352"/>
      <c r="AD413" s="352"/>
      <c r="AE413" s="352"/>
      <c r="AF413" s="352"/>
      <c r="AG413" s="352"/>
      <c r="AH413" s="352"/>
      <c r="AI413" s="352"/>
      <c r="AJ413" s="352"/>
      <c r="AK413" s="352"/>
      <c r="AL413" s="352"/>
      <c r="AM413" s="352"/>
      <c r="AN413" s="352"/>
      <c r="AO413" s="352"/>
      <c r="AP413" s="352"/>
      <c r="AQ413" s="352"/>
      <c r="AR413" s="352"/>
      <c r="AS413" s="352"/>
      <c r="AT413" s="352"/>
      <c r="AU413" s="352"/>
      <c r="AV413" s="352"/>
      <c r="AW413" s="352"/>
      <c r="AX413" s="352"/>
      <c r="AY413" s="352"/>
      <c r="AZ413" s="352"/>
      <c r="BA413" s="352"/>
      <c r="BB413" s="352"/>
      <c r="BC413" s="352"/>
      <c r="BD413" s="352"/>
      <c r="BE413" s="352"/>
      <c r="BF413" s="352"/>
      <c r="BG413" s="352"/>
      <c r="BH413" s="352"/>
      <c r="BI413" s="352"/>
      <c r="BJ413" s="352"/>
      <c r="BK413" s="352"/>
    </row>
    <row r="414" customFormat="false" ht="9.75" hidden="false" customHeight="true" outlineLevel="0" collapsed="false">
      <c r="A414" s="352"/>
      <c r="B414" s="352"/>
      <c r="C414" s="352"/>
      <c r="D414" s="352"/>
      <c r="E414" s="352"/>
      <c r="F414" s="354"/>
      <c r="G414" s="352"/>
      <c r="H414" s="352"/>
      <c r="I414" s="352"/>
      <c r="J414" s="352"/>
      <c r="K414" s="352"/>
      <c r="L414" s="352"/>
      <c r="M414" s="352"/>
      <c r="N414" s="352"/>
      <c r="O414" s="352"/>
      <c r="P414" s="352"/>
      <c r="Q414" s="352"/>
      <c r="R414" s="352"/>
      <c r="S414" s="352"/>
      <c r="T414" s="352"/>
      <c r="U414" s="352"/>
      <c r="V414" s="352"/>
      <c r="W414" s="352"/>
      <c r="X414" s="352"/>
      <c r="Y414" s="352"/>
      <c r="Z414" s="352"/>
      <c r="AA414" s="352"/>
      <c r="AB414" s="352"/>
      <c r="AC414" s="352"/>
      <c r="AD414" s="352"/>
      <c r="AE414" s="352"/>
      <c r="AF414" s="352"/>
      <c r="AG414" s="352"/>
      <c r="AH414" s="352"/>
      <c r="AI414" s="352"/>
      <c r="AJ414" s="352"/>
      <c r="AK414" s="352"/>
      <c r="AL414" s="352"/>
      <c r="AM414" s="352"/>
      <c r="AN414" s="352"/>
      <c r="AO414" s="352"/>
      <c r="AP414" s="352"/>
      <c r="AQ414" s="352"/>
      <c r="AR414" s="352"/>
      <c r="AS414" s="352"/>
      <c r="AT414" s="352"/>
      <c r="AU414" s="352"/>
      <c r="AV414" s="352"/>
      <c r="AW414" s="352"/>
      <c r="AX414" s="352"/>
      <c r="AY414" s="352"/>
      <c r="AZ414" s="352"/>
      <c r="BA414" s="352"/>
      <c r="BB414" s="352"/>
      <c r="BC414" s="352"/>
      <c r="BD414" s="352"/>
      <c r="BE414" s="352"/>
      <c r="BF414" s="352"/>
      <c r="BG414" s="352"/>
      <c r="BH414" s="352"/>
      <c r="BI414" s="352"/>
      <c r="BJ414" s="352"/>
      <c r="BK414" s="352"/>
    </row>
    <row r="415" customFormat="false" ht="9.75" hidden="false" customHeight="true" outlineLevel="0" collapsed="false">
      <c r="A415" s="352"/>
      <c r="B415" s="352"/>
      <c r="C415" s="352"/>
      <c r="D415" s="352"/>
      <c r="E415" s="352"/>
      <c r="F415" s="354"/>
      <c r="G415" s="352"/>
      <c r="H415" s="352"/>
      <c r="I415" s="352"/>
      <c r="J415" s="352"/>
      <c r="K415" s="352"/>
      <c r="L415" s="352"/>
      <c r="M415" s="352"/>
      <c r="N415" s="352"/>
      <c r="O415" s="352"/>
      <c r="P415" s="352"/>
      <c r="Q415" s="352"/>
      <c r="R415" s="352"/>
      <c r="S415" s="352"/>
      <c r="T415" s="352"/>
      <c r="U415" s="352"/>
      <c r="V415" s="352"/>
      <c r="W415" s="352"/>
      <c r="X415" s="352"/>
      <c r="Y415" s="352"/>
      <c r="Z415" s="352"/>
      <c r="AA415" s="352"/>
      <c r="AB415" s="352"/>
      <c r="AC415" s="352"/>
      <c r="AD415" s="352"/>
      <c r="AE415" s="352"/>
      <c r="AF415" s="352"/>
      <c r="AG415" s="352"/>
      <c r="AH415" s="352"/>
      <c r="AI415" s="352"/>
      <c r="AJ415" s="352"/>
      <c r="AK415" s="352"/>
      <c r="AL415" s="352"/>
      <c r="AM415" s="352"/>
      <c r="AN415" s="352"/>
      <c r="AO415" s="352"/>
      <c r="AP415" s="352"/>
      <c r="AQ415" s="352"/>
      <c r="AR415" s="352"/>
      <c r="AS415" s="352"/>
      <c r="AT415" s="352"/>
      <c r="AU415" s="352"/>
      <c r="AV415" s="352"/>
      <c r="AW415" s="352"/>
      <c r="AX415" s="352"/>
      <c r="AY415" s="352"/>
      <c r="AZ415" s="352"/>
      <c r="BA415" s="352"/>
      <c r="BB415" s="352"/>
      <c r="BC415" s="352"/>
      <c r="BD415" s="352"/>
      <c r="BE415" s="352"/>
      <c r="BF415" s="352"/>
      <c r="BG415" s="352"/>
      <c r="BH415" s="352"/>
      <c r="BI415" s="352"/>
      <c r="BJ415" s="352"/>
      <c r="BK415" s="352"/>
    </row>
    <row r="416" customFormat="false" ht="9.75" hidden="false" customHeight="true" outlineLevel="0" collapsed="false">
      <c r="A416" s="352"/>
      <c r="B416" s="352"/>
      <c r="C416" s="352"/>
      <c r="D416" s="352"/>
      <c r="E416" s="352"/>
      <c r="F416" s="354"/>
      <c r="G416" s="352"/>
      <c r="H416" s="352"/>
      <c r="I416" s="352"/>
      <c r="J416" s="352"/>
      <c r="K416" s="352"/>
      <c r="L416" s="352"/>
      <c r="M416" s="352"/>
      <c r="N416" s="352"/>
      <c r="O416" s="352"/>
      <c r="P416" s="352"/>
      <c r="Q416" s="352"/>
      <c r="R416" s="352"/>
      <c r="S416" s="352"/>
      <c r="T416" s="352"/>
      <c r="U416" s="352"/>
      <c r="V416" s="352"/>
      <c r="W416" s="352"/>
      <c r="X416" s="352"/>
      <c r="Y416" s="352"/>
      <c r="Z416" s="352"/>
      <c r="AA416" s="352"/>
      <c r="AB416" s="352"/>
      <c r="AC416" s="352"/>
      <c r="AD416" s="352"/>
      <c r="AE416" s="352"/>
      <c r="AF416" s="352"/>
      <c r="AG416" s="352"/>
      <c r="AH416" s="352"/>
      <c r="AI416" s="352"/>
      <c r="AJ416" s="352"/>
      <c r="AK416" s="352"/>
      <c r="AL416" s="352"/>
      <c r="AM416" s="352"/>
      <c r="AN416" s="352"/>
      <c r="AO416" s="352"/>
      <c r="AP416" s="352"/>
      <c r="AQ416" s="352"/>
      <c r="AR416" s="352"/>
      <c r="AS416" s="352"/>
      <c r="AT416" s="352"/>
      <c r="AU416" s="352"/>
      <c r="AV416" s="352"/>
      <c r="AW416" s="352"/>
      <c r="AX416" s="352"/>
      <c r="AY416" s="352"/>
      <c r="AZ416" s="352"/>
      <c r="BA416" s="352"/>
      <c r="BB416" s="352"/>
      <c r="BC416" s="352"/>
      <c r="BD416" s="352"/>
      <c r="BE416" s="352"/>
      <c r="BF416" s="352"/>
      <c r="BG416" s="352"/>
      <c r="BH416" s="352"/>
      <c r="BI416" s="352"/>
      <c r="BJ416" s="352"/>
      <c r="BK416" s="352"/>
    </row>
    <row r="417" customFormat="false" ht="9.75" hidden="false" customHeight="true" outlineLevel="0" collapsed="false">
      <c r="A417" s="352"/>
      <c r="B417" s="352"/>
      <c r="C417" s="352"/>
      <c r="D417" s="352"/>
      <c r="E417" s="352"/>
      <c r="F417" s="354"/>
      <c r="G417" s="352"/>
      <c r="H417" s="352"/>
      <c r="I417" s="352"/>
      <c r="J417" s="352"/>
      <c r="K417" s="352"/>
      <c r="L417" s="352"/>
      <c r="M417" s="352"/>
      <c r="N417" s="352"/>
      <c r="O417" s="352"/>
      <c r="P417" s="352"/>
      <c r="Q417" s="352"/>
      <c r="R417" s="352"/>
      <c r="S417" s="352"/>
      <c r="T417" s="352"/>
      <c r="U417" s="352"/>
      <c r="V417" s="352"/>
      <c r="W417" s="352"/>
      <c r="X417" s="352"/>
      <c r="Y417" s="352"/>
      <c r="Z417" s="352"/>
      <c r="AA417" s="352"/>
      <c r="AB417" s="352"/>
      <c r="AC417" s="352"/>
      <c r="AD417" s="352"/>
      <c r="AE417" s="352"/>
      <c r="AF417" s="352"/>
      <c r="AG417" s="352"/>
      <c r="AH417" s="352"/>
      <c r="AI417" s="352"/>
      <c r="AJ417" s="352"/>
      <c r="AK417" s="352"/>
      <c r="AL417" s="352"/>
      <c r="AM417" s="352"/>
      <c r="AN417" s="352"/>
      <c r="AO417" s="352"/>
      <c r="AP417" s="352"/>
      <c r="AQ417" s="352"/>
      <c r="AR417" s="352"/>
      <c r="AS417" s="352"/>
      <c r="AT417" s="352"/>
      <c r="AU417" s="352"/>
      <c r="AV417" s="352"/>
      <c r="AW417" s="352"/>
      <c r="AX417" s="352"/>
      <c r="AY417" s="352"/>
      <c r="AZ417" s="352"/>
      <c r="BA417" s="352"/>
      <c r="BB417" s="352"/>
      <c r="BC417" s="352"/>
      <c r="BD417" s="352"/>
      <c r="BE417" s="352"/>
      <c r="BF417" s="352"/>
      <c r="BG417" s="352"/>
      <c r="BH417" s="352"/>
      <c r="BI417" s="352"/>
      <c r="BJ417" s="352"/>
      <c r="BK417" s="352"/>
    </row>
    <row r="418" customFormat="false" ht="9.75" hidden="false" customHeight="true" outlineLevel="0" collapsed="false">
      <c r="A418" s="352"/>
      <c r="B418" s="352"/>
      <c r="C418" s="352"/>
      <c r="D418" s="352"/>
      <c r="E418" s="352"/>
      <c r="F418" s="354"/>
      <c r="G418" s="352"/>
      <c r="H418" s="352"/>
      <c r="I418" s="352"/>
      <c r="J418" s="352"/>
      <c r="K418" s="352"/>
      <c r="L418" s="352"/>
      <c r="M418" s="352"/>
      <c r="N418" s="352"/>
      <c r="O418" s="352"/>
      <c r="P418" s="352"/>
      <c r="Q418" s="352"/>
      <c r="R418" s="352"/>
      <c r="S418" s="352"/>
      <c r="T418" s="352"/>
      <c r="U418" s="352"/>
      <c r="V418" s="352"/>
      <c r="W418" s="352"/>
      <c r="X418" s="352"/>
      <c r="Y418" s="352"/>
      <c r="Z418" s="352"/>
      <c r="AA418" s="352"/>
      <c r="AB418" s="352"/>
      <c r="AC418" s="352"/>
      <c r="AD418" s="352"/>
      <c r="AE418" s="352"/>
      <c r="AF418" s="352"/>
      <c r="AG418" s="352"/>
      <c r="AH418" s="352"/>
      <c r="AI418" s="352"/>
      <c r="AJ418" s="352"/>
      <c r="AK418" s="352"/>
      <c r="AL418" s="352"/>
      <c r="AM418" s="352"/>
      <c r="AN418" s="352"/>
      <c r="AO418" s="352"/>
      <c r="AP418" s="352"/>
      <c r="AQ418" s="352"/>
      <c r="AR418" s="352"/>
      <c r="AS418" s="352"/>
      <c r="AT418" s="352"/>
      <c r="AU418" s="352"/>
      <c r="AV418" s="352"/>
      <c r="AW418" s="352"/>
      <c r="AX418" s="352"/>
      <c r="AY418" s="352"/>
      <c r="AZ418" s="352"/>
      <c r="BA418" s="352"/>
      <c r="BB418" s="352"/>
      <c r="BC418" s="352"/>
      <c r="BD418" s="352"/>
      <c r="BE418" s="352"/>
      <c r="BF418" s="352"/>
      <c r="BG418" s="352"/>
      <c r="BH418" s="352"/>
      <c r="BI418" s="352"/>
      <c r="BJ418" s="352"/>
      <c r="BK418" s="352"/>
    </row>
    <row r="419" customFormat="false" ht="9.75" hidden="false" customHeight="true" outlineLevel="0" collapsed="false">
      <c r="A419" s="352"/>
      <c r="B419" s="352"/>
      <c r="C419" s="352"/>
      <c r="D419" s="352"/>
      <c r="E419" s="352"/>
      <c r="F419" s="354"/>
      <c r="G419" s="352"/>
      <c r="H419" s="352"/>
      <c r="I419" s="352"/>
      <c r="J419" s="352"/>
      <c r="K419" s="352"/>
      <c r="L419" s="352"/>
      <c r="M419" s="352"/>
      <c r="N419" s="352"/>
      <c r="O419" s="352"/>
      <c r="P419" s="352"/>
      <c r="Q419" s="352"/>
      <c r="R419" s="352"/>
      <c r="S419" s="352"/>
      <c r="T419" s="352"/>
      <c r="U419" s="352"/>
      <c r="V419" s="352"/>
      <c r="W419" s="352"/>
      <c r="X419" s="352"/>
      <c r="Y419" s="352"/>
      <c r="Z419" s="352"/>
      <c r="AA419" s="352"/>
      <c r="AB419" s="352"/>
      <c r="AC419" s="352"/>
      <c r="AD419" s="352"/>
      <c r="AE419" s="352"/>
      <c r="AF419" s="352"/>
      <c r="AG419" s="352"/>
      <c r="AH419" s="352"/>
      <c r="AI419" s="352"/>
      <c r="AJ419" s="352"/>
      <c r="AK419" s="352"/>
      <c r="AL419" s="352"/>
      <c r="AM419" s="352"/>
      <c r="AN419" s="352"/>
      <c r="AO419" s="352"/>
      <c r="AP419" s="352"/>
      <c r="AQ419" s="352"/>
      <c r="AR419" s="352"/>
      <c r="AS419" s="352"/>
      <c r="AT419" s="352"/>
      <c r="AU419" s="352"/>
      <c r="AV419" s="352"/>
      <c r="AW419" s="352"/>
      <c r="AX419" s="352"/>
      <c r="AY419" s="352"/>
      <c r="AZ419" s="352"/>
      <c r="BA419" s="352"/>
      <c r="BB419" s="352"/>
      <c r="BC419" s="352"/>
      <c r="BD419" s="352"/>
      <c r="BE419" s="352"/>
      <c r="BF419" s="352"/>
      <c r="BG419" s="352"/>
      <c r="BH419" s="352"/>
      <c r="BI419" s="352"/>
      <c r="BJ419" s="352"/>
      <c r="BK419" s="352"/>
    </row>
    <row r="420" customFormat="false" ht="9.75" hidden="false" customHeight="true" outlineLevel="0" collapsed="false">
      <c r="A420" s="352"/>
      <c r="B420" s="352"/>
      <c r="C420" s="352"/>
      <c r="D420" s="352"/>
      <c r="E420" s="352"/>
      <c r="F420" s="354"/>
      <c r="G420" s="352"/>
      <c r="H420" s="352"/>
      <c r="I420" s="352"/>
      <c r="J420" s="352"/>
      <c r="K420" s="352"/>
      <c r="L420" s="352"/>
      <c r="M420" s="352"/>
      <c r="N420" s="352"/>
      <c r="O420" s="352"/>
      <c r="P420" s="352"/>
      <c r="Q420" s="352"/>
      <c r="R420" s="352"/>
      <c r="S420" s="352"/>
      <c r="T420" s="352"/>
      <c r="U420" s="352"/>
      <c r="V420" s="352"/>
      <c r="W420" s="352"/>
      <c r="X420" s="352"/>
      <c r="Y420" s="352"/>
      <c r="Z420" s="352"/>
      <c r="AA420" s="352"/>
      <c r="AB420" s="352"/>
      <c r="AC420" s="352"/>
      <c r="AD420" s="352"/>
      <c r="AE420" s="352"/>
      <c r="AF420" s="352"/>
      <c r="AG420" s="352"/>
      <c r="AH420" s="352"/>
      <c r="AI420" s="352"/>
      <c r="AJ420" s="352"/>
      <c r="AK420" s="352"/>
      <c r="AL420" s="352"/>
      <c r="AM420" s="352"/>
      <c r="AN420" s="352"/>
      <c r="AO420" s="352"/>
      <c r="AP420" s="352"/>
      <c r="AQ420" s="352"/>
      <c r="AR420" s="352"/>
      <c r="AS420" s="352"/>
      <c r="AT420" s="352"/>
      <c r="AU420" s="352"/>
      <c r="AV420" s="352"/>
      <c r="AW420" s="352"/>
      <c r="AX420" s="352"/>
      <c r="AY420" s="352"/>
      <c r="AZ420" s="352"/>
      <c r="BA420" s="352"/>
      <c r="BB420" s="352"/>
      <c r="BC420" s="352"/>
      <c r="BD420" s="352"/>
      <c r="BE420" s="352"/>
      <c r="BF420" s="352"/>
      <c r="BG420" s="352"/>
      <c r="BH420" s="352"/>
      <c r="BI420" s="352"/>
      <c r="BJ420" s="352"/>
      <c r="BK420" s="352"/>
    </row>
    <row r="421" customFormat="false" ht="9.75" hidden="false" customHeight="true" outlineLevel="0" collapsed="false">
      <c r="A421" s="352"/>
      <c r="B421" s="352"/>
      <c r="C421" s="352"/>
      <c r="D421" s="352"/>
      <c r="E421" s="352"/>
      <c r="F421" s="354"/>
      <c r="G421" s="352"/>
      <c r="H421" s="352"/>
      <c r="I421" s="352"/>
      <c r="J421" s="352"/>
      <c r="K421" s="352"/>
      <c r="L421" s="352"/>
      <c r="M421" s="352"/>
      <c r="N421" s="352"/>
      <c r="O421" s="352"/>
      <c r="P421" s="352"/>
      <c r="Q421" s="352"/>
      <c r="R421" s="352"/>
      <c r="S421" s="352"/>
      <c r="T421" s="352"/>
      <c r="U421" s="352"/>
      <c r="V421" s="352"/>
      <c r="W421" s="352"/>
      <c r="X421" s="352"/>
      <c r="Y421" s="352"/>
      <c r="Z421" s="352"/>
      <c r="AA421" s="352"/>
      <c r="AB421" s="352"/>
      <c r="AC421" s="352"/>
      <c r="AD421" s="352"/>
      <c r="AE421" s="352"/>
      <c r="AF421" s="352"/>
      <c r="AG421" s="352"/>
      <c r="AH421" s="352"/>
      <c r="AI421" s="352"/>
      <c r="AJ421" s="352"/>
      <c r="AK421" s="352"/>
      <c r="AL421" s="352"/>
      <c r="AM421" s="352"/>
      <c r="AN421" s="352"/>
      <c r="AO421" s="352"/>
      <c r="AP421" s="352"/>
      <c r="AQ421" s="352"/>
      <c r="AR421" s="352"/>
      <c r="AS421" s="352"/>
      <c r="AT421" s="352"/>
      <c r="AU421" s="352"/>
      <c r="AV421" s="352"/>
      <c r="AW421" s="352"/>
      <c r="AX421" s="352"/>
      <c r="AY421" s="352"/>
      <c r="AZ421" s="352"/>
      <c r="BA421" s="352"/>
      <c r="BB421" s="352"/>
      <c r="BC421" s="352"/>
      <c r="BD421" s="352"/>
      <c r="BE421" s="352"/>
      <c r="BF421" s="352"/>
      <c r="BG421" s="352"/>
      <c r="BH421" s="352"/>
      <c r="BI421" s="352"/>
      <c r="BJ421" s="352"/>
      <c r="BK421" s="352"/>
    </row>
    <row r="422" customFormat="false" ht="9.75" hidden="false" customHeight="true" outlineLevel="0" collapsed="false">
      <c r="A422" s="352"/>
      <c r="B422" s="352"/>
      <c r="C422" s="352"/>
      <c r="D422" s="352"/>
      <c r="E422" s="352"/>
      <c r="F422" s="354"/>
      <c r="G422" s="352"/>
      <c r="H422" s="352"/>
      <c r="I422" s="352"/>
      <c r="J422" s="352"/>
      <c r="K422" s="352"/>
      <c r="L422" s="352"/>
      <c r="M422" s="352"/>
      <c r="N422" s="352"/>
      <c r="O422" s="352"/>
      <c r="P422" s="352"/>
      <c r="Q422" s="352"/>
      <c r="R422" s="352"/>
      <c r="S422" s="352"/>
      <c r="T422" s="352"/>
      <c r="U422" s="352"/>
      <c r="V422" s="352"/>
      <c r="W422" s="352"/>
      <c r="X422" s="352"/>
      <c r="Y422" s="352"/>
      <c r="Z422" s="352"/>
      <c r="AA422" s="352"/>
      <c r="AB422" s="352"/>
      <c r="AC422" s="352"/>
      <c r="AD422" s="352"/>
      <c r="AE422" s="352"/>
      <c r="AF422" s="352"/>
      <c r="AG422" s="352"/>
      <c r="AH422" s="352"/>
      <c r="AI422" s="352"/>
      <c r="AJ422" s="352"/>
      <c r="AK422" s="352"/>
      <c r="AL422" s="352"/>
      <c r="AM422" s="352"/>
      <c r="AN422" s="352"/>
      <c r="AO422" s="352"/>
      <c r="AP422" s="352"/>
      <c r="AQ422" s="352"/>
      <c r="AR422" s="352"/>
      <c r="AS422" s="352"/>
      <c r="AT422" s="352"/>
      <c r="AU422" s="352"/>
      <c r="AV422" s="352"/>
      <c r="AW422" s="352"/>
      <c r="AX422" s="352"/>
      <c r="AY422" s="352"/>
      <c r="AZ422" s="352"/>
      <c r="BA422" s="352"/>
      <c r="BB422" s="352"/>
      <c r="BC422" s="352"/>
      <c r="BD422" s="352"/>
      <c r="BE422" s="352"/>
      <c r="BF422" s="352"/>
      <c r="BG422" s="352"/>
      <c r="BH422" s="352"/>
      <c r="BI422" s="352"/>
      <c r="BJ422" s="352"/>
      <c r="BK422" s="352"/>
    </row>
    <row r="423" customFormat="false" ht="9.75" hidden="false" customHeight="true" outlineLevel="0" collapsed="false">
      <c r="A423" s="352"/>
      <c r="B423" s="352"/>
      <c r="C423" s="352"/>
      <c r="D423" s="352"/>
      <c r="E423" s="352"/>
      <c r="F423" s="354"/>
      <c r="G423" s="352"/>
      <c r="H423" s="352"/>
      <c r="I423" s="352"/>
      <c r="J423" s="352"/>
      <c r="K423" s="352"/>
      <c r="L423" s="352"/>
      <c r="M423" s="352"/>
      <c r="N423" s="352"/>
      <c r="O423" s="352"/>
      <c r="P423" s="352"/>
      <c r="Q423" s="352"/>
      <c r="R423" s="352"/>
      <c r="S423" s="352"/>
      <c r="T423" s="352"/>
      <c r="U423" s="352"/>
      <c r="V423" s="352"/>
      <c r="W423" s="352"/>
      <c r="X423" s="352"/>
      <c r="Y423" s="352"/>
      <c r="Z423" s="352"/>
      <c r="AA423" s="352"/>
      <c r="AB423" s="352"/>
      <c r="AC423" s="352"/>
      <c r="AD423" s="352"/>
      <c r="AE423" s="352"/>
      <c r="AF423" s="352"/>
      <c r="AG423" s="352"/>
      <c r="AH423" s="352"/>
      <c r="AI423" s="352"/>
      <c r="AJ423" s="352"/>
      <c r="AK423" s="352"/>
      <c r="AL423" s="352"/>
      <c r="AM423" s="352"/>
      <c r="AN423" s="352"/>
      <c r="AO423" s="352"/>
      <c r="AP423" s="352"/>
      <c r="AQ423" s="352"/>
      <c r="AR423" s="352"/>
      <c r="AS423" s="352"/>
      <c r="AT423" s="352"/>
      <c r="AU423" s="352"/>
      <c r="AV423" s="352"/>
      <c r="AW423" s="352"/>
      <c r="AX423" s="352"/>
      <c r="AY423" s="352"/>
      <c r="AZ423" s="352"/>
      <c r="BA423" s="352"/>
      <c r="BB423" s="352"/>
      <c r="BC423" s="352"/>
      <c r="BD423" s="352"/>
      <c r="BE423" s="352"/>
      <c r="BF423" s="352"/>
      <c r="BG423" s="352"/>
      <c r="BH423" s="352"/>
      <c r="BI423" s="352"/>
      <c r="BJ423" s="352"/>
      <c r="BK423" s="352"/>
    </row>
    <row r="424" customFormat="false" ht="9.75" hidden="false" customHeight="true" outlineLevel="0" collapsed="false">
      <c r="A424" s="352"/>
      <c r="B424" s="352"/>
      <c r="C424" s="352"/>
      <c r="D424" s="352"/>
      <c r="E424" s="352"/>
      <c r="F424" s="354"/>
      <c r="G424" s="352"/>
      <c r="H424" s="352"/>
      <c r="I424" s="352"/>
      <c r="J424" s="352"/>
      <c r="K424" s="352"/>
      <c r="L424" s="352"/>
      <c r="M424" s="352"/>
      <c r="N424" s="352"/>
      <c r="O424" s="352"/>
      <c r="P424" s="352"/>
      <c r="Q424" s="352"/>
      <c r="R424" s="352"/>
      <c r="S424" s="352"/>
      <c r="T424" s="352"/>
      <c r="U424" s="352"/>
      <c r="V424" s="352"/>
      <c r="W424" s="352"/>
      <c r="X424" s="352"/>
      <c r="Y424" s="352"/>
      <c r="Z424" s="352"/>
      <c r="AA424" s="352"/>
      <c r="AB424" s="352"/>
      <c r="AC424" s="352"/>
      <c r="AD424" s="352"/>
      <c r="AE424" s="352"/>
      <c r="AF424" s="352"/>
      <c r="AG424" s="352"/>
      <c r="AH424" s="352"/>
      <c r="AI424" s="352"/>
      <c r="AJ424" s="352"/>
      <c r="AK424" s="352"/>
      <c r="AL424" s="352"/>
      <c r="AM424" s="352"/>
      <c r="AN424" s="352"/>
      <c r="AO424" s="352"/>
      <c r="AP424" s="352"/>
      <c r="AQ424" s="352"/>
      <c r="AR424" s="352"/>
      <c r="AS424" s="352"/>
      <c r="AT424" s="352"/>
      <c r="AU424" s="352"/>
      <c r="AV424" s="352"/>
      <c r="AW424" s="352"/>
      <c r="AX424" s="352"/>
      <c r="AY424" s="352"/>
      <c r="AZ424" s="352"/>
      <c r="BA424" s="352"/>
      <c r="BB424" s="352"/>
      <c r="BC424" s="352"/>
      <c r="BD424" s="352"/>
      <c r="BE424" s="352"/>
      <c r="BF424" s="352"/>
      <c r="BG424" s="352"/>
      <c r="BH424" s="352"/>
      <c r="BI424" s="352"/>
      <c r="BJ424" s="352"/>
      <c r="BK424" s="352"/>
    </row>
    <row r="425" customFormat="false" ht="9.75" hidden="false" customHeight="true" outlineLevel="0" collapsed="false">
      <c r="A425" s="352"/>
      <c r="B425" s="352"/>
      <c r="C425" s="352"/>
      <c r="D425" s="352"/>
      <c r="E425" s="352"/>
      <c r="F425" s="354"/>
      <c r="G425" s="352"/>
      <c r="H425" s="352"/>
      <c r="I425" s="352"/>
      <c r="J425" s="352"/>
      <c r="K425" s="352"/>
      <c r="L425" s="352"/>
      <c r="M425" s="352"/>
      <c r="N425" s="352"/>
      <c r="O425" s="352"/>
      <c r="P425" s="352"/>
      <c r="Q425" s="352"/>
      <c r="R425" s="352"/>
      <c r="S425" s="352"/>
      <c r="T425" s="352"/>
      <c r="U425" s="352"/>
      <c r="V425" s="352"/>
      <c r="W425" s="352"/>
      <c r="X425" s="352"/>
      <c r="Y425" s="352"/>
      <c r="Z425" s="352"/>
      <c r="AA425" s="352"/>
      <c r="AB425" s="352"/>
      <c r="AC425" s="352"/>
      <c r="AD425" s="352"/>
      <c r="AE425" s="352"/>
      <c r="AF425" s="352"/>
      <c r="AG425" s="352"/>
      <c r="AH425" s="352"/>
      <c r="AI425" s="352"/>
      <c r="AJ425" s="352"/>
      <c r="AK425" s="352"/>
      <c r="AL425" s="352"/>
      <c r="AM425" s="352"/>
      <c r="AN425" s="352"/>
      <c r="AO425" s="352"/>
      <c r="AP425" s="352"/>
      <c r="AQ425" s="352"/>
      <c r="AR425" s="352"/>
      <c r="AS425" s="352"/>
      <c r="AT425" s="352"/>
      <c r="AU425" s="352"/>
      <c r="AV425" s="352"/>
      <c r="AW425" s="352"/>
      <c r="AX425" s="352"/>
      <c r="AY425" s="352"/>
      <c r="AZ425" s="352"/>
      <c r="BA425" s="352"/>
      <c r="BB425" s="352"/>
      <c r="BC425" s="352"/>
      <c r="BD425" s="352"/>
      <c r="BE425" s="352"/>
      <c r="BF425" s="352"/>
      <c r="BG425" s="352"/>
      <c r="BH425" s="352"/>
      <c r="BI425" s="352"/>
      <c r="BJ425" s="352"/>
      <c r="BK425" s="352"/>
    </row>
    <row r="426" customFormat="false" ht="9.75" hidden="false" customHeight="true" outlineLevel="0" collapsed="false">
      <c r="A426" s="352"/>
      <c r="B426" s="352"/>
      <c r="C426" s="352"/>
      <c r="D426" s="352"/>
      <c r="E426" s="352"/>
      <c r="F426" s="354"/>
      <c r="G426" s="352"/>
      <c r="H426" s="352"/>
      <c r="I426" s="352"/>
      <c r="J426" s="352"/>
      <c r="K426" s="352"/>
      <c r="L426" s="352"/>
      <c r="M426" s="352"/>
      <c r="N426" s="352"/>
      <c r="O426" s="352"/>
      <c r="P426" s="352"/>
      <c r="Q426" s="352"/>
      <c r="R426" s="352"/>
      <c r="S426" s="352"/>
      <c r="T426" s="352"/>
      <c r="U426" s="352"/>
      <c r="V426" s="352"/>
      <c r="W426" s="352"/>
      <c r="X426" s="352"/>
      <c r="Y426" s="352"/>
      <c r="Z426" s="352"/>
      <c r="AA426" s="352"/>
      <c r="AB426" s="352"/>
      <c r="AC426" s="352"/>
      <c r="AD426" s="352"/>
      <c r="AE426" s="352"/>
      <c r="AF426" s="352"/>
      <c r="AG426" s="352"/>
      <c r="AH426" s="352"/>
      <c r="AI426" s="352"/>
      <c r="AJ426" s="352"/>
      <c r="AK426" s="352"/>
      <c r="AL426" s="352"/>
      <c r="AM426" s="352"/>
      <c r="AN426" s="352"/>
      <c r="AO426" s="352"/>
      <c r="AP426" s="352"/>
      <c r="AQ426" s="352"/>
      <c r="AR426" s="352"/>
      <c r="AS426" s="352"/>
      <c r="AT426" s="352"/>
      <c r="AU426" s="352"/>
      <c r="AV426" s="352"/>
      <c r="AW426" s="352"/>
      <c r="AX426" s="352"/>
      <c r="AY426" s="352"/>
      <c r="AZ426" s="352"/>
      <c r="BA426" s="352"/>
      <c r="BB426" s="352"/>
      <c r="BC426" s="352"/>
      <c r="BD426" s="352"/>
      <c r="BE426" s="352"/>
      <c r="BF426" s="352"/>
      <c r="BG426" s="352"/>
      <c r="BH426" s="352"/>
      <c r="BI426" s="352"/>
      <c r="BJ426" s="352"/>
      <c r="BK426" s="352"/>
    </row>
    <row r="427" customFormat="false" ht="9.75" hidden="false" customHeight="true" outlineLevel="0" collapsed="false">
      <c r="A427" s="352"/>
      <c r="B427" s="352"/>
      <c r="C427" s="352"/>
      <c r="D427" s="352"/>
      <c r="E427" s="352"/>
      <c r="F427" s="354"/>
      <c r="G427" s="352"/>
      <c r="H427" s="352"/>
      <c r="I427" s="352"/>
      <c r="J427" s="352"/>
      <c r="K427" s="352"/>
      <c r="L427" s="352"/>
      <c r="M427" s="352"/>
      <c r="N427" s="352"/>
      <c r="O427" s="352"/>
      <c r="P427" s="352"/>
      <c r="Q427" s="352"/>
      <c r="R427" s="352"/>
      <c r="S427" s="352"/>
      <c r="T427" s="352"/>
      <c r="U427" s="352"/>
      <c r="V427" s="352"/>
      <c r="W427" s="352"/>
      <c r="X427" s="352"/>
      <c r="Y427" s="352"/>
      <c r="Z427" s="352"/>
      <c r="AA427" s="352"/>
      <c r="AB427" s="352"/>
      <c r="AC427" s="352"/>
      <c r="AD427" s="352"/>
      <c r="AE427" s="352"/>
      <c r="AF427" s="352"/>
      <c r="AG427" s="352"/>
      <c r="AH427" s="352"/>
      <c r="AI427" s="352"/>
      <c r="AJ427" s="352"/>
      <c r="AK427" s="352"/>
      <c r="AL427" s="352"/>
      <c r="AM427" s="352"/>
      <c r="AN427" s="352"/>
      <c r="AO427" s="352"/>
      <c r="AP427" s="352"/>
      <c r="AQ427" s="352"/>
      <c r="AR427" s="352"/>
      <c r="AS427" s="352"/>
      <c r="AT427" s="352"/>
      <c r="AU427" s="352"/>
      <c r="AV427" s="352"/>
      <c r="AW427" s="352"/>
      <c r="AX427" s="352"/>
      <c r="AY427" s="352"/>
      <c r="AZ427" s="352"/>
      <c r="BA427" s="352"/>
      <c r="BB427" s="352"/>
      <c r="BC427" s="352"/>
      <c r="BD427" s="352"/>
      <c r="BE427" s="352"/>
      <c r="BF427" s="352"/>
      <c r="BG427" s="352"/>
      <c r="BH427" s="352"/>
      <c r="BI427" s="352"/>
      <c r="BJ427" s="352"/>
      <c r="BK427" s="352"/>
    </row>
    <row r="428" customFormat="false" ht="9.75" hidden="false" customHeight="true" outlineLevel="0" collapsed="false">
      <c r="A428" s="352"/>
      <c r="B428" s="352"/>
      <c r="C428" s="352"/>
      <c r="D428" s="352"/>
      <c r="E428" s="352"/>
      <c r="F428" s="354"/>
      <c r="G428" s="352"/>
      <c r="H428" s="352"/>
      <c r="I428" s="352"/>
      <c r="J428" s="352"/>
      <c r="K428" s="352"/>
      <c r="L428" s="352"/>
      <c r="M428" s="352"/>
      <c r="N428" s="352"/>
      <c r="O428" s="352"/>
      <c r="P428" s="352"/>
      <c r="Q428" s="352"/>
      <c r="R428" s="352"/>
      <c r="S428" s="352"/>
      <c r="T428" s="352"/>
      <c r="U428" s="352"/>
      <c r="V428" s="352"/>
      <c r="W428" s="352"/>
      <c r="X428" s="352"/>
      <c r="Y428" s="352"/>
      <c r="Z428" s="352"/>
      <c r="AA428" s="352"/>
      <c r="AB428" s="352"/>
      <c r="AC428" s="352"/>
      <c r="AD428" s="352"/>
      <c r="AE428" s="352"/>
      <c r="AF428" s="352"/>
      <c r="AG428" s="352"/>
      <c r="AH428" s="352"/>
      <c r="AI428" s="352"/>
      <c r="AJ428" s="352"/>
      <c r="AK428" s="352"/>
      <c r="AL428" s="352"/>
      <c r="AM428" s="352"/>
      <c r="AN428" s="352"/>
      <c r="AO428" s="352"/>
      <c r="AP428" s="352"/>
      <c r="AQ428" s="352"/>
      <c r="AR428" s="352"/>
      <c r="AS428" s="352"/>
      <c r="AT428" s="352"/>
      <c r="AU428" s="352"/>
      <c r="AV428" s="352"/>
      <c r="AW428" s="352"/>
      <c r="AX428" s="352"/>
      <c r="AY428" s="352"/>
      <c r="AZ428" s="352"/>
      <c r="BA428" s="352"/>
      <c r="BB428" s="352"/>
      <c r="BC428" s="352"/>
      <c r="BD428" s="352"/>
      <c r="BE428" s="352"/>
      <c r="BF428" s="352"/>
      <c r="BG428" s="352"/>
      <c r="BH428" s="352"/>
      <c r="BI428" s="352"/>
      <c r="BJ428" s="352"/>
      <c r="BK428" s="352"/>
    </row>
    <row r="429" customFormat="false" ht="9.75" hidden="false" customHeight="true" outlineLevel="0" collapsed="false">
      <c r="A429" s="352"/>
      <c r="B429" s="352"/>
      <c r="C429" s="352"/>
      <c r="D429" s="352"/>
      <c r="E429" s="352"/>
      <c r="F429" s="354"/>
      <c r="G429" s="352"/>
      <c r="H429" s="352"/>
      <c r="I429" s="352"/>
      <c r="J429" s="352"/>
      <c r="K429" s="352"/>
      <c r="L429" s="352"/>
      <c r="M429" s="352"/>
      <c r="N429" s="352"/>
      <c r="O429" s="352"/>
      <c r="P429" s="352"/>
      <c r="Q429" s="352"/>
      <c r="R429" s="352"/>
      <c r="S429" s="352"/>
      <c r="T429" s="352"/>
      <c r="U429" s="352"/>
      <c r="V429" s="352"/>
      <c r="W429" s="352"/>
      <c r="X429" s="352"/>
      <c r="Y429" s="352"/>
      <c r="Z429" s="352"/>
      <c r="AA429" s="352"/>
      <c r="AB429" s="352"/>
      <c r="AC429" s="352"/>
      <c r="AD429" s="352"/>
      <c r="AE429" s="352"/>
      <c r="AF429" s="352"/>
      <c r="AG429" s="352"/>
      <c r="AH429" s="352"/>
      <c r="AI429" s="352"/>
      <c r="AJ429" s="352"/>
      <c r="AK429" s="352"/>
      <c r="AL429" s="352"/>
      <c r="AM429" s="352"/>
      <c r="AN429" s="352"/>
      <c r="AO429" s="352"/>
      <c r="AP429" s="352"/>
      <c r="AQ429" s="352"/>
      <c r="AR429" s="352"/>
      <c r="AS429" s="352"/>
      <c r="AT429" s="352"/>
      <c r="AU429" s="352"/>
      <c r="AV429" s="352"/>
      <c r="AW429" s="352"/>
      <c r="AX429" s="352"/>
      <c r="AY429" s="352"/>
      <c r="AZ429" s="352"/>
      <c r="BA429" s="352"/>
      <c r="BB429" s="352"/>
      <c r="BC429" s="352"/>
      <c r="BD429" s="352"/>
      <c r="BE429" s="352"/>
      <c r="BF429" s="352"/>
      <c r="BG429" s="352"/>
      <c r="BH429" s="352"/>
      <c r="BI429" s="352"/>
      <c r="BJ429" s="352"/>
      <c r="BK429" s="352"/>
    </row>
    <row r="430" customFormat="false" ht="9.75" hidden="false" customHeight="true" outlineLevel="0" collapsed="false">
      <c r="A430" s="352"/>
      <c r="B430" s="352"/>
      <c r="C430" s="352"/>
      <c r="D430" s="352"/>
      <c r="E430" s="352"/>
      <c r="F430" s="354"/>
      <c r="G430" s="352"/>
      <c r="H430" s="352"/>
      <c r="I430" s="352"/>
      <c r="J430" s="352"/>
      <c r="K430" s="352"/>
      <c r="L430" s="352"/>
      <c r="M430" s="352"/>
      <c r="N430" s="352"/>
      <c r="O430" s="352"/>
      <c r="P430" s="352"/>
      <c r="Q430" s="352"/>
      <c r="R430" s="352"/>
      <c r="S430" s="352"/>
      <c r="T430" s="352"/>
      <c r="U430" s="352"/>
      <c r="V430" s="352"/>
      <c r="W430" s="352"/>
      <c r="X430" s="352"/>
      <c r="Y430" s="352"/>
      <c r="Z430" s="352"/>
      <c r="AA430" s="352"/>
      <c r="AB430" s="352"/>
      <c r="AC430" s="352"/>
      <c r="AD430" s="352"/>
      <c r="AE430" s="352"/>
      <c r="AF430" s="352"/>
      <c r="AG430" s="352"/>
      <c r="AH430" s="352"/>
      <c r="AI430" s="352"/>
      <c r="AJ430" s="352"/>
      <c r="AK430" s="352"/>
      <c r="AL430" s="352"/>
      <c r="AM430" s="352"/>
      <c r="AN430" s="352"/>
      <c r="AO430" s="352"/>
      <c r="AP430" s="352"/>
      <c r="AQ430" s="352"/>
      <c r="AR430" s="352"/>
      <c r="AS430" s="352"/>
      <c r="AT430" s="352"/>
      <c r="AU430" s="352"/>
      <c r="AV430" s="352"/>
      <c r="AW430" s="352"/>
      <c r="AX430" s="352"/>
      <c r="AY430" s="352"/>
      <c r="AZ430" s="352"/>
      <c r="BA430" s="352"/>
      <c r="BB430" s="352"/>
      <c r="BC430" s="352"/>
      <c r="BD430" s="352"/>
      <c r="BE430" s="352"/>
      <c r="BF430" s="352"/>
      <c r="BG430" s="352"/>
      <c r="BH430" s="352"/>
      <c r="BI430" s="352"/>
      <c r="BJ430" s="352"/>
      <c r="BK430" s="352"/>
    </row>
    <row r="431" customFormat="false" ht="9.75" hidden="false" customHeight="true" outlineLevel="0" collapsed="false">
      <c r="A431" s="352"/>
      <c r="B431" s="352"/>
      <c r="C431" s="352"/>
      <c r="D431" s="352"/>
      <c r="E431" s="352"/>
      <c r="F431" s="354"/>
      <c r="G431" s="352"/>
      <c r="H431" s="352"/>
      <c r="I431" s="352"/>
      <c r="J431" s="352"/>
      <c r="K431" s="352"/>
      <c r="L431" s="352"/>
      <c r="M431" s="352"/>
      <c r="N431" s="352"/>
      <c r="O431" s="352"/>
      <c r="P431" s="352"/>
      <c r="Q431" s="352"/>
      <c r="R431" s="352"/>
      <c r="S431" s="352"/>
      <c r="T431" s="352"/>
      <c r="U431" s="352"/>
      <c r="V431" s="352"/>
      <c r="W431" s="352"/>
      <c r="X431" s="352"/>
      <c r="Y431" s="352"/>
      <c r="Z431" s="352"/>
      <c r="AA431" s="352"/>
      <c r="AB431" s="352"/>
      <c r="AC431" s="352"/>
      <c r="AD431" s="352"/>
      <c r="AE431" s="352"/>
      <c r="AF431" s="352"/>
      <c r="AG431" s="352"/>
      <c r="AH431" s="352"/>
      <c r="AI431" s="352"/>
      <c r="AJ431" s="352"/>
      <c r="AK431" s="352"/>
      <c r="AL431" s="352"/>
      <c r="AM431" s="352"/>
      <c r="AN431" s="352"/>
      <c r="AO431" s="352"/>
      <c r="AP431" s="352"/>
      <c r="AQ431" s="352"/>
      <c r="AR431" s="352"/>
      <c r="AS431" s="352"/>
      <c r="AT431" s="352"/>
      <c r="AU431" s="352"/>
      <c r="AV431" s="352"/>
      <c r="AW431" s="352"/>
      <c r="AX431" s="352"/>
      <c r="AY431" s="352"/>
      <c r="AZ431" s="352"/>
      <c r="BA431" s="352"/>
      <c r="BB431" s="352"/>
      <c r="BC431" s="352"/>
      <c r="BD431" s="352"/>
      <c r="BE431" s="352"/>
      <c r="BF431" s="352"/>
      <c r="BG431" s="352"/>
      <c r="BH431" s="352"/>
      <c r="BI431" s="352"/>
      <c r="BJ431" s="352"/>
      <c r="BK431" s="352"/>
    </row>
    <row r="432" customFormat="false" ht="9.75" hidden="false" customHeight="true" outlineLevel="0" collapsed="false">
      <c r="A432" s="352"/>
      <c r="B432" s="352"/>
      <c r="C432" s="352"/>
      <c r="D432" s="352"/>
      <c r="E432" s="352"/>
      <c r="F432" s="354"/>
      <c r="G432" s="352"/>
      <c r="H432" s="352"/>
      <c r="I432" s="352"/>
      <c r="J432" s="352"/>
      <c r="K432" s="352"/>
      <c r="L432" s="352"/>
      <c r="M432" s="352"/>
      <c r="N432" s="352"/>
      <c r="O432" s="352"/>
      <c r="P432" s="352"/>
      <c r="Q432" s="352"/>
      <c r="R432" s="352"/>
      <c r="S432" s="352"/>
      <c r="T432" s="352"/>
      <c r="U432" s="352"/>
      <c r="V432" s="352"/>
      <c r="W432" s="352"/>
      <c r="X432" s="352"/>
      <c r="Y432" s="352"/>
      <c r="Z432" s="352"/>
      <c r="AA432" s="352"/>
      <c r="AB432" s="352"/>
      <c r="AC432" s="352"/>
      <c r="AD432" s="352"/>
      <c r="AE432" s="352"/>
      <c r="AF432" s="352"/>
      <c r="AG432" s="352"/>
      <c r="AH432" s="352"/>
      <c r="AI432" s="352"/>
      <c r="AJ432" s="352"/>
      <c r="AK432" s="352"/>
      <c r="AL432" s="352"/>
      <c r="AM432" s="352"/>
      <c r="AN432" s="352"/>
      <c r="AO432" s="352"/>
      <c r="AP432" s="352"/>
      <c r="AQ432" s="352"/>
      <c r="AR432" s="352"/>
      <c r="AS432" s="352"/>
      <c r="AT432" s="352"/>
      <c r="AU432" s="352"/>
      <c r="AV432" s="352"/>
      <c r="AW432" s="352"/>
      <c r="AX432" s="352"/>
      <c r="AY432" s="352"/>
      <c r="AZ432" s="352"/>
      <c r="BA432" s="352"/>
      <c r="BB432" s="352"/>
      <c r="BC432" s="352"/>
      <c r="BD432" s="352"/>
      <c r="BE432" s="352"/>
      <c r="BF432" s="352"/>
      <c r="BG432" s="352"/>
      <c r="BH432" s="352"/>
      <c r="BI432" s="352"/>
      <c r="BJ432" s="352"/>
      <c r="BK432" s="352"/>
    </row>
    <row r="433" customFormat="false" ht="9.75" hidden="false" customHeight="true" outlineLevel="0" collapsed="false">
      <c r="A433" s="352"/>
      <c r="B433" s="352"/>
      <c r="C433" s="352"/>
      <c r="D433" s="352"/>
      <c r="E433" s="352"/>
      <c r="F433" s="354"/>
      <c r="G433" s="352"/>
      <c r="H433" s="352"/>
      <c r="I433" s="352"/>
      <c r="J433" s="352"/>
      <c r="K433" s="352"/>
      <c r="L433" s="352"/>
      <c r="M433" s="352"/>
      <c r="N433" s="352"/>
      <c r="O433" s="352"/>
      <c r="P433" s="352"/>
      <c r="Q433" s="352"/>
      <c r="R433" s="352"/>
      <c r="S433" s="352"/>
      <c r="T433" s="352"/>
      <c r="U433" s="352"/>
      <c r="V433" s="352"/>
      <c r="W433" s="352"/>
      <c r="X433" s="352"/>
      <c r="Y433" s="352"/>
      <c r="Z433" s="352"/>
      <c r="AA433" s="352"/>
      <c r="AB433" s="352"/>
      <c r="AC433" s="352"/>
      <c r="AD433" s="352"/>
      <c r="AE433" s="352"/>
      <c r="AF433" s="352"/>
      <c r="AG433" s="352"/>
      <c r="AH433" s="352"/>
      <c r="AI433" s="352"/>
      <c r="AJ433" s="352"/>
      <c r="AK433" s="352"/>
      <c r="AL433" s="352"/>
      <c r="AM433" s="352"/>
      <c r="AN433" s="352"/>
      <c r="AO433" s="352"/>
      <c r="AP433" s="352"/>
      <c r="AQ433" s="352"/>
      <c r="AR433" s="352"/>
      <c r="AS433" s="352"/>
      <c r="AT433" s="352"/>
      <c r="AU433" s="352"/>
      <c r="AV433" s="352"/>
      <c r="AW433" s="352"/>
      <c r="AX433" s="352"/>
      <c r="AY433" s="352"/>
      <c r="AZ433" s="352"/>
      <c r="BA433" s="352"/>
      <c r="BB433" s="352"/>
      <c r="BC433" s="352"/>
      <c r="BD433" s="352"/>
      <c r="BE433" s="352"/>
      <c r="BF433" s="352"/>
      <c r="BG433" s="352"/>
      <c r="BH433" s="352"/>
      <c r="BI433" s="352"/>
      <c r="BJ433" s="352"/>
      <c r="BK433" s="352"/>
    </row>
    <row r="434" customFormat="false" ht="9.75" hidden="false" customHeight="true" outlineLevel="0" collapsed="false">
      <c r="A434" s="352"/>
      <c r="B434" s="352"/>
      <c r="C434" s="352"/>
      <c r="D434" s="352"/>
      <c r="E434" s="352"/>
      <c r="F434" s="354"/>
      <c r="G434" s="352"/>
      <c r="H434" s="352"/>
      <c r="I434" s="352"/>
      <c r="J434" s="352"/>
      <c r="K434" s="352"/>
      <c r="L434" s="352"/>
      <c r="M434" s="352"/>
      <c r="N434" s="352"/>
      <c r="O434" s="352"/>
      <c r="P434" s="352"/>
      <c r="Q434" s="352"/>
      <c r="R434" s="352"/>
      <c r="S434" s="352"/>
      <c r="T434" s="352"/>
      <c r="U434" s="352"/>
      <c r="V434" s="352"/>
      <c r="W434" s="352"/>
      <c r="X434" s="352"/>
      <c r="Y434" s="352"/>
      <c r="Z434" s="352"/>
      <c r="AA434" s="352"/>
      <c r="AB434" s="352"/>
      <c r="AC434" s="352"/>
      <c r="AD434" s="352"/>
      <c r="AE434" s="352"/>
      <c r="AF434" s="352"/>
      <c r="AG434" s="352"/>
      <c r="AH434" s="352"/>
      <c r="AI434" s="352"/>
      <c r="AJ434" s="352"/>
      <c r="AK434" s="352"/>
      <c r="AL434" s="352"/>
      <c r="AM434" s="352"/>
      <c r="AN434" s="352"/>
      <c r="AO434" s="352"/>
      <c r="AP434" s="352"/>
      <c r="AQ434" s="352"/>
      <c r="AR434" s="352"/>
      <c r="AS434" s="352"/>
      <c r="AT434" s="352"/>
      <c r="AU434" s="352"/>
      <c r="AV434" s="352"/>
      <c r="AW434" s="352"/>
      <c r="AX434" s="352"/>
      <c r="AY434" s="352"/>
      <c r="AZ434" s="352"/>
      <c r="BA434" s="352"/>
      <c r="BB434" s="352"/>
      <c r="BC434" s="352"/>
      <c r="BD434" s="352"/>
      <c r="BE434" s="352"/>
      <c r="BF434" s="352"/>
      <c r="BG434" s="352"/>
      <c r="BH434" s="352"/>
      <c r="BI434" s="352"/>
      <c r="BJ434" s="352"/>
      <c r="BK434" s="352"/>
    </row>
    <row r="435" customFormat="false" ht="9.75" hidden="false" customHeight="true" outlineLevel="0" collapsed="false">
      <c r="A435" s="352"/>
      <c r="B435" s="352"/>
      <c r="C435" s="352"/>
      <c r="D435" s="352"/>
      <c r="E435" s="352"/>
      <c r="F435" s="354"/>
      <c r="G435" s="352"/>
      <c r="H435" s="352"/>
      <c r="I435" s="352"/>
      <c r="J435" s="352"/>
      <c r="K435" s="352"/>
      <c r="L435" s="352"/>
      <c r="M435" s="352"/>
      <c r="N435" s="352"/>
      <c r="O435" s="352"/>
      <c r="P435" s="352"/>
      <c r="Q435" s="352"/>
      <c r="R435" s="352"/>
      <c r="S435" s="352"/>
      <c r="T435" s="352"/>
      <c r="U435" s="352"/>
      <c r="V435" s="352"/>
      <c r="W435" s="352"/>
      <c r="X435" s="352"/>
      <c r="Y435" s="352"/>
      <c r="Z435" s="352"/>
      <c r="AA435" s="352"/>
      <c r="AB435" s="352"/>
      <c r="AC435" s="352"/>
      <c r="AD435" s="352"/>
      <c r="AE435" s="352"/>
      <c r="AF435" s="352"/>
      <c r="AG435" s="352"/>
      <c r="AH435" s="352"/>
      <c r="AI435" s="352"/>
      <c r="AJ435" s="352"/>
      <c r="AK435" s="352"/>
      <c r="AL435" s="352"/>
      <c r="AM435" s="352"/>
      <c r="AN435" s="352"/>
      <c r="AO435" s="352"/>
      <c r="AP435" s="352"/>
      <c r="AQ435" s="352"/>
      <c r="AR435" s="352"/>
      <c r="AS435" s="352"/>
      <c r="AT435" s="352"/>
      <c r="AU435" s="352"/>
      <c r="AV435" s="352"/>
      <c r="AW435" s="352"/>
      <c r="AX435" s="352"/>
      <c r="AY435" s="352"/>
      <c r="AZ435" s="352"/>
      <c r="BA435" s="352"/>
      <c r="BB435" s="352"/>
      <c r="BC435" s="352"/>
      <c r="BD435" s="352"/>
      <c r="BE435" s="352"/>
      <c r="BF435" s="352"/>
      <c r="BG435" s="352"/>
      <c r="BH435" s="352"/>
      <c r="BI435" s="352"/>
      <c r="BJ435" s="352"/>
      <c r="BK435" s="352"/>
    </row>
    <row r="436" customFormat="false" ht="9.75" hidden="false" customHeight="true" outlineLevel="0" collapsed="false">
      <c r="A436" s="352"/>
      <c r="B436" s="352"/>
      <c r="C436" s="352"/>
      <c r="D436" s="352"/>
      <c r="E436" s="352"/>
      <c r="F436" s="354"/>
      <c r="G436" s="352"/>
      <c r="H436" s="352"/>
      <c r="I436" s="352"/>
      <c r="J436" s="352"/>
      <c r="K436" s="352"/>
      <c r="L436" s="352"/>
      <c r="M436" s="352"/>
      <c r="N436" s="352"/>
      <c r="O436" s="352"/>
      <c r="P436" s="352"/>
      <c r="Q436" s="352"/>
      <c r="R436" s="352"/>
      <c r="S436" s="352"/>
      <c r="T436" s="352"/>
      <c r="U436" s="352"/>
      <c r="V436" s="352"/>
      <c r="W436" s="352"/>
      <c r="X436" s="352"/>
      <c r="Y436" s="352"/>
      <c r="Z436" s="352"/>
      <c r="AA436" s="352"/>
      <c r="AB436" s="352"/>
      <c r="AC436" s="352"/>
      <c r="AD436" s="352"/>
      <c r="AE436" s="352"/>
      <c r="AF436" s="352"/>
      <c r="AG436" s="352"/>
      <c r="AH436" s="352"/>
      <c r="AI436" s="352"/>
      <c r="AJ436" s="352"/>
      <c r="AK436" s="352"/>
      <c r="AL436" s="352"/>
      <c r="AM436" s="352"/>
      <c r="AN436" s="352"/>
      <c r="AO436" s="352"/>
      <c r="AP436" s="352"/>
      <c r="AQ436" s="352"/>
      <c r="AR436" s="352"/>
      <c r="AS436" s="352"/>
      <c r="AT436" s="352"/>
      <c r="AU436" s="352"/>
      <c r="AV436" s="352"/>
      <c r="AW436" s="352"/>
      <c r="AX436" s="352"/>
      <c r="AY436" s="352"/>
      <c r="AZ436" s="352"/>
      <c r="BA436" s="352"/>
      <c r="BB436" s="352"/>
      <c r="BC436" s="352"/>
      <c r="BD436" s="352"/>
      <c r="BE436" s="352"/>
      <c r="BF436" s="352"/>
      <c r="BG436" s="352"/>
      <c r="BH436" s="352"/>
      <c r="BI436" s="352"/>
      <c r="BJ436" s="352"/>
      <c r="BK436" s="352"/>
    </row>
    <row r="437" customFormat="false" ht="9.75" hidden="false" customHeight="true" outlineLevel="0" collapsed="false">
      <c r="A437" s="352"/>
      <c r="B437" s="352"/>
      <c r="C437" s="352"/>
      <c r="D437" s="352"/>
      <c r="E437" s="352"/>
      <c r="F437" s="354"/>
      <c r="G437" s="352"/>
      <c r="H437" s="352"/>
      <c r="I437" s="352"/>
      <c r="J437" s="352"/>
      <c r="K437" s="352"/>
      <c r="L437" s="352"/>
      <c r="M437" s="352"/>
      <c r="N437" s="352"/>
      <c r="O437" s="352"/>
      <c r="P437" s="352"/>
      <c r="Q437" s="352"/>
      <c r="R437" s="352"/>
      <c r="S437" s="352"/>
      <c r="T437" s="352"/>
      <c r="U437" s="352"/>
      <c r="V437" s="352"/>
      <c r="W437" s="352"/>
      <c r="X437" s="352"/>
      <c r="Y437" s="352"/>
      <c r="Z437" s="352"/>
      <c r="AA437" s="352"/>
      <c r="AB437" s="352"/>
      <c r="AC437" s="352"/>
      <c r="AD437" s="352"/>
      <c r="AE437" s="352"/>
      <c r="AF437" s="352"/>
      <c r="AG437" s="352"/>
      <c r="AH437" s="352"/>
      <c r="AI437" s="352"/>
      <c r="AJ437" s="352"/>
      <c r="AK437" s="352"/>
      <c r="AL437" s="352"/>
      <c r="AM437" s="352"/>
      <c r="AN437" s="352"/>
      <c r="AO437" s="352"/>
      <c r="AP437" s="352"/>
      <c r="AQ437" s="352"/>
      <c r="AR437" s="352"/>
      <c r="AS437" s="352"/>
      <c r="AT437" s="352"/>
      <c r="AU437" s="352"/>
      <c r="AV437" s="352"/>
      <c r="AW437" s="352"/>
      <c r="AX437" s="352"/>
      <c r="AY437" s="352"/>
      <c r="AZ437" s="352"/>
      <c r="BA437" s="352"/>
      <c r="BB437" s="352"/>
      <c r="BC437" s="352"/>
      <c r="BD437" s="352"/>
      <c r="BE437" s="352"/>
      <c r="BF437" s="352"/>
      <c r="BG437" s="352"/>
      <c r="BH437" s="352"/>
      <c r="BI437" s="352"/>
      <c r="BJ437" s="352"/>
      <c r="BK437" s="352"/>
    </row>
    <row r="438" customFormat="false" ht="9.75" hidden="false" customHeight="true" outlineLevel="0" collapsed="false">
      <c r="A438" s="352"/>
      <c r="B438" s="352"/>
      <c r="C438" s="352"/>
      <c r="D438" s="352"/>
      <c r="E438" s="352"/>
      <c r="F438" s="354"/>
      <c r="G438" s="352"/>
      <c r="H438" s="352"/>
      <c r="I438" s="352"/>
      <c r="J438" s="352"/>
      <c r="K438" s="352"/>
      <c r="L438" s="352"/>
      <c r="M438" s="352"/>
      <c r="N438" s="352"/>
      <c r="O438" s="352"/>
      <c r="P438" s="352"/>
      <c r="Q438" s="352"/>
      <c r="R438" s="352"/>
      <c r="S438" s="352"/>
      <c r="T438" s="352"/>
      <c r="U438" s="352"/>
      <c r="V438" s="352"/>
      <c r="W438" s="352"/>
      <c r="X438" s="352"/>
      <c r="Y438" s="352"/>
      <c r="Z438" s="352"/>
      <c r="AA438" s="352"/>
      <c r="AB438" s="352"/>
      <c r="AC438" s="352"/>
      <c r="AD438" s="352"/>
      <c r="AE438" s="352"/>
      <c r="AF438" s="352"/>
      <c r="AG438" s="352"/>
      <c r="AH438" s="352"/>
      <c r="AI438" s="352"/>
      <c r="AJ438" s="352"/>
      <c r="AK438" s="352"/>
      <c r="AL438" s="352"/>
      <c r="AM438" s="352"/>
      <c r="AN438" s="352"/>
      <c r="AO438" s="352"/>
      <c r="AP438" s="352"/>
      <c r="AQ438" s="352"/>
      <c r="AR438" s="352"/>
      <c r="AS438" s="352"/>
      <c r="AT438" s="352"/>
      <c r="AU438" s="352"/>
      <c r="AV438" s="352"/>
      <c r="AW438" s="352"/>
      <c r="AX438" s="352"/>
      <c r="AY438" s="352"/>
      <c r="AZ438" s="352"/>
      <c r="BA438" s="352"/>
      <c r="BB438" s="352"/>
      <c r="BC438" s="352"/>
      <c r="BD438" s="352"/>
      <c r="BE438" s="352"/>
      <c r="BF438" s="352"/>
      <c r="BG438" s="352"/>
      <c r="BH438" s="352"/>
      <c r="BI438" s="352"/>
      <c r="BJ438" s="352"/>
      <c r="BK438" s="352"/>
    </row>
    <row r="439" customFormat="false" ht="9.75" hidden="false" customHeight="true" outlineLevel="0" collapsed="false">
      <c r="A439" s="352"/>
      <c r="B439" s="352"/>
      <c r="C439" s="352"/>
      <c r="D439" s="352"/>
      <c r="E439" s="352"/>
      <c r="F439" s="354"/>
      <c r="G439" s="352"/>
      <c r="H439" s="352"/>
      <c r="I439" s="352"/>
      <c r="J439" s="352"/>
      <c r="K439" s="352"/>
      <c r="L439" s="352"/>
      <c r="M439" s="352"/>
      <c r="N439" s="352"/>
      <c r="O439" s="352"/>
      <c r="P439" s="352"/>
      <c r="Q439" s="352"/>
      <c r="R439" s="352"/>
      <c r="S439" s="352"/>
      <c r="T439" s="352"/>
      <c r="U439" s="352"/>
      <c r="V439" s="352"/>
      <c r="W439" s="352"/>
      <c r="X439" s="352"/>
      <c r="Y439" s="352"/>
      <c r="Z439" s="352"/>
      <c r="AA439" s="352"/>
      <c r="AB439" s="352"/>
      <c r="AC439" s="352"/>
      <c r="AD439" s="352"/>
      <c r="AE439" s="352"/>
      <c r="AF439" s="352"/>
      <c r="AG439" s="352"/>
      <c r="AH439" s="352"/>
      <c r="AI439" s="352"/>
      <c r="AJ439" s="352"/>
      <c r="AK439" s="352"/>
      <c r="AL439" s="352"/>
      <c r="AM439" s="352"/>
      <c r="AN439" s="352"/>
      <c r="AO439" s="352"/>
      <c r="AP439" s="352"/>
      <c r="AQ439" s="352"/>
      <c r="AR439" s="352"/>
      <c r="AS439" s="352"/>
      <c r="AT439" s="352"/>
      <c r="AU439" s="352"/>
      <c r="AV439" s="352"/>
      <c r="AW439" s="352"/>
      <c r="AX439" s="352"/>
      <c r="AY439" s="352"/>
      <c r="AZ439" s="352"/>
      <c r="BA439" s="352"/>
      <c r="BB439" s="352"/>
      <c r="BC439" s="352"/>
      <c r="BD439" s="352"/>
      <c r="BE439" s="352"/>
      <c r="BF439" s="352"/>
      <c r="BG439" s="352"/>
      <c r="BH439" s="352"/>
      <c r="BI439" s="352"/>
      <c r="BJ439" s="352"/>
      <c r="BK439" s="352"/>
    </row>
    <row r="440" customFormat="false" ht="9.75" hidden="false" customHeight="true" outlineLevel="0" collapsed="false">
      <c r="A440" s="352"/>
      <c r="B440" s="352"/>
      <c r="C440" s="352"/>
      <c r="D440" s="352"/>
      <c r="E440" s="352"/>
      <c r="F440" s="354"/>
      <c r="G440" s="352"/>
      <c r="H440" s="352"/>
      <c r="I440" s="352"/>
      <c r="J440" s="352"/>
      <c r="K440" s="352"/>
      <c r="L440" s="352"/>
      <c r="M440" s="352"/>
      <c r="N440" s="352"/>
      <c r="O440" s="352"/>
      <c r="P440" s="352"/>
      <c r="Q440" s="352"/>
      <c r="R440" s="352"/>
      <c r="S440" s="352"/>
      <c r="T440" s="352"/>
      <c r="U440" s="352"/>
      <c r="V440" s="352"/>
      <c r="W440" s="352"/>
      <c r="X440" s="352"/>
      <c r="Y440" s="352"/>
      <c r="Z440" s="352"/>
      <c r="AA440" s="352"/>
      <c r="AB440" s="352"/>
      <c r="AC440" s="352"/>
      <c r="AD440" s="352"/>
      <c r="AE440" s="352"/>
      <c r="AF440" s="352"/>
      <c r="AG440" s="352"/>
      <c r="AH440" s="352"/>
      <c r="AI440" s="352"/>
      <c r="AJ440" s="352"/>
      <c r="AK440" s="352"/>
      <c r="AL440" s="352"/>
      <c r="AM440" s="352"/>
      <c r="AN440" s="352"/>
      <c r="AO440" s="352"/>
      <c r="AP440" s="352"/>
      <c r="AQ440" s="352"/>
      <c r="AR440" s="352"/>
      <c r="AS440" s="352"/>
      <c r="AT440" s="352"/>
      <c r="AU440" s="352"/>
      <c r="AV440" s="352"/>
      <c r="AW440" s="352"/>
      <c r="AX440" s="352"/>
      <c r="AY440" s="352"/>
      <c r="AZ440" s="352"/>
      <c r="BA440" s="352"/>
      <c r="BB440" s="352"/>
      <c r="BC440" s="352"/>
      <c r="BD440" s="352"/>
      <c r="BE440" s="352"/>
      <c r="BF440" s="352"/>
      <c r="BG440" s="352"/>
      <c r="BH440" s="352"/>
      <c r="BI440" s="352"/>
      <c r="BJ440" s="352"/>
      <c r="BK440" s="352"/>
    </row>
    <row r="441" customFormat="false" ht="9.75" hidden="false" customHeight="true" outlineLevel="0" collapsed="false">
      <c r="A441" s="352"/>
      <c r="B441" s="352"/>
      <c r="C441" s="352"/>
      <c r="D441" s="352"/>
      <c r="E441" s="352"/>
      <c r="F441" s="354"/>
      <c r="G441" s="352"/>
      <c r="H441" s="352"/>
      <c r="I441" s="352"/>
      <c r="J441" s="352"/>
      <c r="K441" s="352"/>
      <c r="L441" s="352"/>
      <c r="M441" s="352"/>
      <c r="N441" s="352"/>
      <c r="O441" s="352"/>
      <c r="P441" s="352"/>
      <c r="Q441" s="352"/>
      <c r="R441" s="352"/>
      <c r="S441" s="352"/>
      <c r="T441" s="352"/>
      <c r="U441" s="352"/>
      <c r="V441" s="352"/>
      <c r="W441" s="352"/>
      <c r="X441" s="352"/>
      <c r="Y441" s="352"/>
      <c r="Z441" s="352"/>
      <c r="AA441" s="352"/>
      <c r="AB441" s="352"/>
      <c r="AC441" s="352"/>
      <c r="AD441" s="352"/>
      <c r="AE441" s="352"/>
      <c r="AF441" s="352"/>
      <c r="AG441" s="352"/>
      <c r="AH441" s="352"/>
      <c r="AI441" s="352"/>
      <c r="AJ441" s="352"/>
      <c r="AK441" s="352"/>
      <c r="AL441" s="352"/>
      <c r="AM441" s="352"/>
      <c r="AN441" s="352"/>
      <c r="AO441" s="352"/>
      <c r="AP441" s="352"/>
      <c r="AQ441" s="352"/>
      <c r="AR441" s="352"/>
      <c r="AS441" s="352"/>
      <c r="AT441" s="352"/>
      <c r="AU441" s="352"/>
      <c r="AV441" s="352"/>
      <c r="AW441" s="352"/>
      <c r="AX441" s="352"/>
      <c r="AY441" s="352"/>
      <c r="AZ441" s="352"/>
      <c r="BA441" s="352"/>
      <c r="BB441" s="352"/>
      <c r="BC441" s="352"/>
      <c r="BD441" s="352"/>
      <c r="BE441" s="352"/>
      <c r="BF441" s="352"/>
      <c r="BG441" s="352"/>
      <c r="BH441" s="352"/>
      <c r="BI441" s="352"/>
      <c r="BJ441" s="352"/>
      <c r="BK441" s="352"/>
    </row>
    <row r="442" customFormat="false" ht="9.75" hidden="false" customHeight="true" outlineLevel="0" collapsed="false">
      <c r="A442" s="352"/>
      <c r="B442" s="352"/>
      <c r="C442" s="352"/>
      <c r="D442" s="352"/>
      <c r="E442" s="352"/>
      <c r="F442" s="354"/>
      <c r="G442" s="352"/>
      <c r="H442" s="352"/>
      <c r="I442" s="352"/>
      <c r="J442" s="352"/>
      <c r="K442" s="352"/>
      <c r="L442" s="352"/>
      <c r="M442" s="352"/>
      <c r="N442" s="352"/>
      <c r="O442" s="352"/>
      <c r="P442" s="352"/>
      <c r="Q442" s="352"/>
      <c r="R442" s="352"/>
      <c r="S442" s="352"/>
      <c r="T442" s="352"/>
      <c r="U442" s="352"/>
      <c r="V442" s="352"/>
      <c r="W442" s="352"/>
      <c r="X442" s="352"/>
      <c r="Y442" s="352"/>
      <c r="Z442" s="352"/>
      <c r="AA442" s="352"/>
      <c r="AB442" s="352"/>
      <c r="AC442" s="352"/>
      <c r="AD442" s="352"/>
      <c r="AE442" s="352"/>
      <c r="AF442" s="352"/>
      <c r="AG442" s="352"/>
      <c r="AH442" s="352"/>
      <c r="AI442" s="352"/>
      <c r="AJ442" s="352"/>
      <c r="AK442" s="352"/>
      <c r="AL442" s="352"/>
      <c r="AM442" s="352"/>
      <c r="AN442" s="352"/>
      <c r="AO442" s="352"/>
      <c r="AP442" s="352"/>
      <c r="AQ442" s="352"/>
      <c r="AR442" s="352"/>
      <c r="AS442" s="352"/>
      <c r="AT442" s="352"/>
      <c r="AU442" s="352"/>
      <c r="AV442" s="352"/>
      <c r="AW442" s="352"/>
      <c r="AX442" s="352"/>
      <c r="AY442" s="352"/>
      <c r="AZ442" s="352"/>
      <c r="BA442" s="352"/>
      <c r="BB442" s="352"/>
      <c r="BC442" s="352"/>
      <c r="BD442" s="352"/>
      <c r="BE442" s="352"/>
      <c r="BF442" s="352"/>
      <c r="BG442" s="352"/>
      <c r="BH442" s="352"/>
      <c r="BI442" s="352"/>
      <c r="BJ442" s="352"/>
      <c r="BK442" s="352"/>
    </row>
    <row r="443" customFormat="false" ht="9.75" hidden="false" customHeight="true" outlineLevel="0" collapsed="false">
      <c r="A443" s="352"/>
      <c r="B443" s="352"/>
      <c r="C443" s="352"/>
      <c r="D443" s="352"/>
      <c r="E443" s="352"/>
      <c r="F443" s="354"/>
      <c r="G443" s="352"/>
      <c r="H443" s="352"/>
      <c r="I443" s="352"/>
      <c r="J443" s="352"/>
      <c r="K443" s="352"/>
      <c r="L443" s="352"/>
      <c r="M443" s="352"/>
      <c r="N443" s="352"/>
      <c r="O443" s="352"/>
      <c r="P443" s="352"/>
      <c r="Q443" s="352"/>
      <c r="R443" s="352"/>
      <c r="S443" s="352"/>
      <c r="T443" s="352"/>
      <c r="U443" s="352"/>
      <c r="V443" s="352"/>
      <c r="W443" s="352"/>
      <c r="X443" s="352"/>
      <c r="Y443" s="352"/>
      <c r="Z443" s="352"/>
      <c r="AA443" s="352"/>
      <c r="AB443" s="352"/>
      <c r="AC443" s="352"/>
      <c r="AD443" s="352"/>
      <c r="AE443" s="352"/>
      <c r="AF443" s="352"/>
      <c r="AG443" s="352"/>
      <c r="AH443" s="352"/>
      <c r="AI443" s="352"/>
      <c r="AJ443" s="352"/>
      <c r="AK443" s="352"/>
      <c r="AL443" s="352"/>
      <c r="AM443" s="352"/>
      <c r="AN443" s="352"/>
      <c r="AO443" s="352"/>
      <c r="AP443" s="352"/>
      <c r="AQ443" s="352"/>
      <c r="AR443" s="352"/>
      <c r="AS443" s="352"/>
      <c r="AT443" s="352"/>
      <c r="AU443" s="352"/>
      <c r="AV443" s="352"/>
      <c r="AW443" s="352"/>
      <c r="AX443" s="352"/>
      <c r="AY443" s="352"/>
      <c r="AZ443" s="352"/>
      <c r="BA443" s="352"/>
      <c r="BB443" s="352"/>
      <c r="BC443" s="352"/>
      <c r="BD443" s="352"/>
      <c r="BE443" s="352"/>
      <c r="BF443" s="352"/>
      <c r="BG443" s="352"/>
      <c r="BH443" s="352"/>
      <c r="BI443" s="352"/>
      <c r="BJ443" s="352"/>
      <c r="BK443" s="352"/>
    </row>
    <row r="444" customFormat="false" ht="9.75" hidden="false" customHeight="true" outlineLevel="0" collapsed="false">
      <c r="A444" s="352"/>
      <c r="B444" s="352"/>
      <c r="C444" s="352"/>
      <c r="D444" s="352"/>
      <c r="E444" s="352"/>
      <c r="F444" s="354"/>
      <c r="G444" s="352"/>
      <c r="H444" s="352"/>
      <c r="I444" s="352"/>
      <c r="J444" s="352"/>
      <c r="K444" s="352"/>
      <c r="L444" s="352"/>
      <c r="M444" s="352"/>
      <c r="N444" s="352"/>
      <c r="O444" s="352"/>
      <c r="P444" s="352"/>
      <c r="Q444" s="352"/>
      <c r="R444" s="352"/>
      <c r="S444" s="352"/>
      <c r="T444" s="352"/>
      <c r="U444" s="352"/>
      <c r="V444" s="352"/>
      <c r="W444" s="352"/>
      <c r="X444" s="352"/>
      <c r="Y444" s="352"/>
      <c r="Z444" s="352"/>
      <c r="AA444" s="352"/>
      <c r="AB444" s="352"/>
      <c r="AC444" s="352"/>
      <c r="AD444" s="352"/>
      <c r="AE444" s="352"/>
      <c r="AF444" s="352"/>
      <c r="AG444" s="352"/>
      <c r="AH444" s="352"/>
      <c r="AI444" s="352"/>
      <c r="AJ444" s="352"/>
      <c r="AK444" s="352"/>
      <c r="AL444" s="352"/>
      <c r="AM444" s="352"/>
      <c r="AN444" s="352"/>
      <c r="AO444" s="352"/>
      <c r="AP444" s="352"/>
      <c r="AQ444" s="352"/>
      <c r="AR444" s="352"/>
      <c r="AS444" s="352"/>
      <c r="AT444" s="352"/>
      <c r="AU444" s="352"/>
      <c r="AV444" s="352"/>
      <c r="AW444" s="352"/>
      <c r="AX444" s="352"/>
      <c r="AY444" s="352"/>
      <c r="AZ444" s="352"/>
      <c r="BA444" s="352"/>
      <c r="BB444" s="352"/>
      <c r="BC444" s="352"/>
      <c r="BD444" s="352"/>
      <c r="BE444" s="352"/>
      <c r="BF444" s="352"/>
      <c r="BG444" s="352"/>
      <c r="BH444" s="352"/>
      <c r="BI444" s="352"/>
      <c r="BJ444" s="352"/>
      <c r="BK444" s="352"/>
    </row>
    <row r="445" customFormat="false" ht="9.75" hidden="false" customHeight="true" outlineLevel="0" collapsed="false">
      <c r="A445" s="352"/>
      <c r="B445" s="352"/>
      <c r="C445" s="352"/>
      <c r="D445" s="352"/>
      <c r="E445" s="352"/>
      <c r="F445" s="354"/>
      <c r="G445" s="352"/>
      <c r="H445" s="352"/>
      <c r="I445" s="352"/>
      <c r="J445" s="352"/>
      <c r="K445" s="352"/>
      <c r="L445" s="352"/>
      <c r="M445" s="352"/>
      <c r="N445" s="352"/>
      <c r="O445" s="352"/>
      <c r="P445" s="352"/>
      <c r="Q445" s="352"/>
      <c r="R445" s="352"/>
      <c r="S445" s="352"/>
      <c r="T445" s="352"/>
      <c r="U445" s="352"/>
      <c r="V445" s="352"/>
      <c r="W445" s="352"/>
      <c r="X445" s="352"/>
      <c r="Y445" s="352"/>
      <c r="Z445" s="352"/>
      <c r="AA445" s="352"/>
      <c r="AB445" s="352"/>
      <c r="AC445" s="352"/>
      <c r="AD445" s="352"/>
      <c r="AE445" s="352"/>
      <c r="AF445" s="352"/>
      <c r="AG445" s="352"/>
      <c r="AH445" s="352"/>
      <c r="AI445" s="352"/>
      <c r="AJ445" s="352"/>
      <c r="AK445" s="352"/>
      <c r="AL445" s="352"/>
      <c r="AM445" s="352"/>
      <c r="AN445" s="352"/>
      <c r="AO445" s="352"/>
      <c r="AP445" s="352"/>
      <c r="AQ445" s="352"/>
      <c r="AR445" s="352"/>
      <c r="AS445" s="352"/>
      <c r="AT445" s="352"/>
      <c r="AU445" s="352"/>
      <c r="AV445" s="352"/>
      <c r="AW445" s="352"/>
      <c r="AX445" s="352"/>
      <c r="AY445" s="352"/>
      <c r="AZ445" s="352"/>
      <c r="BA445" s="352"/>
      <c r="BB445" s="352"/>
      <c r="BC445" s="352"/>
      <c r="BD445" s="352"/>
      <c r="BE445" s="352"/>
      <c r="BF445" s="352"/>
      <c r="BG445" s="352"/>
      <c r="BH445" s="352"/>
      <c r="BI445" s="352"/>
      <c r="BJ445" s="352"/>
      <c r="BK445" s="352"/>
    </row>
    <row r="446" customFormat="false" ht="9.75" hidden="false" customHeight="true" outlineLevel="0" collapsed="false">
      <c r="A446" s="352"/>
      <c r="B446" s="352"/>
      <c r="C446" s="352"/>
      <c r="D446" s="352"/>
      <c r="E446" s="352"/>
      <c r="F446" s="354"/>
      <c r="G446" s="352"/>
      <c r="H446" s="352"/>
      <c r="I446" s="352"/>
      <c r="J446" s="352"/>
      <c r="K446" s="352"/>
      <c r="L446" s="352"/>
      <c r="M446" s="352"/>
      <c r="N446" s="352"/>
      <c r="O446" s="352"/>
      <c r="P446" s="352"/>
      <c r="Q446" s="352"/>
      <c r="R446" s="352"/>
      <c r="S446" s="352"/>
      <c r="T446" s="352"/>
      <c r="U446" s="352"/>
      <c r="V446" s="352"/>
      <c r="W446" s="352"/>
      <c r="X446" s="352"/>
      <c r="Y446" s="352"/>
      <c r="Z446" s="352"/>
      <c r="AA446" s="352"/>
      <c r="AB446" s="352"/>
      <c r="AC446" s="352"/>
      <c r="AD446" s="352"/>
      <c r="AE446" s="352"/>
      <c r="AF446" s="352"/>
      <c r="AG446" s="352"/>
      <c r="AH446" s="352"/>
      <c r="AI446" s="352"/>
      <c r="AJ446" s="352"/>
      <c r="AK446" s="352"/>
      <c r="AL446" s="352"/>
      <c r="AM446" s="352"/>
      <c r="AN446" s="352"/>
      <c r="AO446" s="352"/>
      <c r="AP446" s="352"/>
      <c r="AQ446" s="352"/>
      <c r="AR446" s="352"/>
      <c r="AS446" s="352"/>
      <c r="AT446" s="352"/>
      <c r="AU446" s="352"/>
      <c r="AV446" s="352"/>
      <c r="AW446" s="352"/>
      <c r="AX446" s="352"/>
      <c r="AY446" s="352"/>
      <c r="AZ446" s="352"/>
      <c r="BA446" s="352"/>
      <c r="BB446" s="352"/>
      <c r="BC446" s="352"/>
      <c r="BD446" s="352"/>
      <c r="BE446" s="352"/>
      <c r="BF446" s="352"/>
      <c r="BG446" s="352"/>
      <c r="BH446" s="352"/>
      <c r="BI446" s="352"/>
      <c r="BJ446" s="352"/>
      <c r="BK446" s="352"/>
    </row>
    <row r="447" customFormat="false" ht="9.75" hidden="false" customHeight="true" outlineLevel="0" collapsed="false">
      <c r="A447" s="352"/>
      <c r="B447" s="352"/>
      <c r="C447" s="352"/>
      <c r="D447" s="352"/>
      <c r="E447" s="352"/>
      <c r="F447" s="354"/>
      <c r="G447" s="352"/>
      <c r="H447" s="352"/>
      <c r="I447" s="352"/>
      <c r="J447" s="352"/>
      <c r="K447" s="352"/>
      <c r="L447" s="352"/>
      <c r="M447" s="352"/>
      <c r="N447" s="352"/>
      <c r="O447" s="352"/>
      <c r="P447" s="352"/>
      <c r="Q447" s="352"/>
      <c r="R447" s="352"/>
      <c r="S447" s="352"/>
      <c r="T447" s="352"/>
      <c r="U447" s="352"/>
      <c r="V447" s="352"/>
      <c r="W447" s="352"/>
      <c r="X447" s="352"/>
      <c r="Y447" s="352"/>
      <c r="Z447" s="352"/>
      <c r="AA447" s="352"/>
      <c r="AB447" s="352"/>
      <c r="AC447" s="352"/>
      <c r="AD447" s="352"/>
      <c r="AE447" s="352"/>
      <c r="AF447" s="352"/>
      <c r="AG447" s="352"/>
      <c r="AH447" s="352"/>
      <c r="AI447" s="352"/>
      <c r="AJ447" s="352"/>
      <c r="AK447" s="352"/>
      <c r="AL447" s="352"/>
      <c r="AM447" s="352"/>
      <c r="AN447" s="352"/>
      <c r="AO447" s="352"/>
      <c r="AP447" s="352"/>
      <c r="AQ447" s="352"/>
      <c r="AR447" s="352"/>
      <c r="AS447" s="352"/>
      <c r="AT447" s="352"/>
      <c r="AU447" s="352"/>
      <c r="AV447" s="352"/>
      <c r="AW447" s="352"/>
      <c r="AX447" s="352"/>
      <c r="AY447" s="352"/>
      <c r="AZ447" s="352"/>
      <c r="BA447" s="352"/>
      <c r="BB447" s="352"/>
      <c r="BC447" s="352"/>
      <c r="BD447" s="352"/>
      <c r="BE447" s="352"/>
      <c r="BF447" s="352"/>
      <c r="BG447" s="352"/>
      <c r="BH447" s="352"/>
      <c r="BI447" s="352"/>
      <c r="BJ447" s="352"/>
      <c r="BK447" s="352"/>
    </row>
    <row r="448" customFormat="false" ht="9.75" hidden="false" customHeight="true" outlineLevel="0" collapsed="false">
      <c r="A448" s="352"/>
      <c r="B448" s="352"/>
      <c r="C448" s="352"/>
      <c r="D448" s="352"/>
      <c r="E448" s="352"/>
      <c r="F448" s="354"/>
      <c r="G448" s="352"/>
      <c r="H448" s="352"/>
      <c r="I448" s="352"/>
      <c r="J448" s="352"/>
      <c r="K448" s="352"/>
      <c r="L448" s="352"/>
      <c r="M448" s="352"/>
      <c r="N448" s="352"/>
      <c r="O448" s="352"/>
      <c r="P448" s="352"/>
      <c r="Q448" s="352"/>
      <c r="R448" s="352"/>
      <c r="S448" s="352"/>
      <c r="T448" s="352"/>
      <c r="U448" s="352"/>
      <c r="V448" s="352"/>
      <c r="W448" s="352"/>
      <c r="X448" s="352"/>
      <c r="Y448" s="352"/>
      <c r="Z448" s="352"/>
      <c r="AA448" s="352"/>
      <c r="AB448" s="352"/>
      <c r="AC448" s="352"/>
      <c r="AD448" s="352"/>
      <c r="AE448" s="352"/>
      <c r="AF448" s="352"/>
      <c r="AG448" s="352"/>
      <c r="AH448" s="352"/>
      <c r="AI448" s="352"/>
      <c r="AJ448" s="352"/>
      <c r="AK448" s="352"/>
      <c r="AL448" s="352"/>
      <c r="AM448" s="352"/>
      <c r="AN448" s="352"/>
      <c r="AO448" s="352"/>
      <c r="AP448" s="352"/>
      <c r="AQ448" s="352"/>
      <c r="AR448" s="352"/>
      <c r="AS448" s="352"/>
      <c r="AT448" s="352"/>
      <c r="AU448" s="352"/>
      <c r="AV448" s="352"/>
      <c r="AW448" s="352"/>
      <c r="AX448" s="352"/>
      <c r="AY448" s="352"/>
      <c r="AZ448" s="352"/>
      <c r="BA448" s="352"/>
      <c r="BB448" s="352"/>
      <c r="BC448" s="352"/>
      <c r="BD448" s="352"/>
      <c r="BE448" s="352"/>
      <c r="BF448" s="352"/>
      <c r="BG448" s="352"/>
      <c r="BH448" s="352"/>
      <c r="BI448" s="352"/>
      <c r="BJ448" s="352"/>
      <c r="BK448" s="352"/>
    </row>
    <row r="449" customFormat="false" ht="9.75" hidden="false" customHeight="true" outlineLevel="0" collapsed="false">
      <c r="A449" s="352"/>
      <c r="B449" s="352"/>
      <c r="C449" s="352"/>
      <c r="D449" s="352"/>
      <c r="E449" s="352"/>
      <c r="F449" s="354"/>
      <c r="G449" s="352"/>
      <c r="H449" s="352"/>
      <c r="I449" s="352"/>
      <c r="J449" s="352"/>
      <c r="K449" s="352"/>
      <c r="L449" s="352"/>
      <c r="M449" s="352"/>
      <c r="N449" s="352"/>
      <c r="O449" s="352"/>
      <c r="P449" s="352"/>
      <c r="Q449" s="352"/>
      <c r="R449" s="352"/>
      <c r="S449" s="352"/>
      <c r="T449" s="352"/>
      <c r="U449" s="352"/>
      <c r="V449" s="352"/>
      <c r="W449" s="352"/>
      <c r="X449" s="352"/>
      <c r="Y449" s="352"/>
      <c r="Z449" s="352"/>
      <c r="AA449" s="352"/>
      <c r="AB449" s="352"/>
      <c r="AC449" s="352"/>
      <c r="AD449" s="352"/>
      <c r="AE449" s="352"/>
      <c r="AF449" s="352"/>
      <c r="AG449" s="352"/>
      <c r="AH449" s="352"/>
      <c r="AI449" s="352"/>
      <c r="AJ449" s="352"/>
      <c r="AK449" s="352"/>
      <c r="AL449" s="352"/>
      <c r="AM449" s="352"/>
      <c r="AN449" s="352"/>
      <c r="AO449" s="352"/>
      <c r="AP449" s="352"/>
      <c r="AQ449" s="352"/>
      <c r="AR449" s="352"/>
      <c r="AS449" s="352"/>
      <c r="AT449" s="352"/>
      <c r="AU449" s="352"/>
      <c r="AV449" s="352"/>
      <c r="AW449" s="352"/>
      <c r="AX449" s="352"/>
      <c r="AY449" s="352"/>
      <c r="AZ449" s="352"/>
      <c r="BA449" s="352"/>
      <c r="BB449" s="352"/>
      <c r="BC449" s="352"/>
      <c r="BD449" s="352"/>
      <c r="BE449" s="352"/>
      <c r="BF449" s="352"/>
      <c r="BG449" s="352"/>
      <c r="BH449" s="352"/>
      <c r="BI449" s="352"/>
      <c r="BJ449" s="352"/>
      <c r="BK449" s="352"/>
    </row>
    <row r="450" customFormat="false" ht="9.75" hidden="false" customHeight="true" outlineLevel="0" collapsed="false">
      <c r="A450" s="352"/>
      <c r="B450" s="352"/>
      <c r="C450" s="352"/>
      <c r="D450" s="352"/>
      <c r="E450" s="352"/>
      <c r="F450" s="354"/>
      <c r="G450" s="352"/>
      <c r="H450" s="352"/>
      <c r="I450" s="352"/>
      <c r="J450" s="352"/>
      <c r="K450" s="352"/>
      <c r="L450" s="352"/>
      <c r="M450" s="352"/>
      <c r="N450" s="352"/>
      <c r="O450" s="352"/>
      <c r="P450" s="352"/>
      <c r="Q450" s="352"/>
      <c r="R450" s="352"/>
      <c r="S450" s="352"/>
      <c r="T450" s="352"/>
      <c r="U450" s="352"/>
      <c r="V450" s="352"/>
      <c r="W450" s="352"/>
      <c r="X450" s="352"/>
      <c r="Y450" s="352"/>
      <c r="Z450" s="352"/>
      <c r="AA450" s="352"/>
      <c r="AB450" s="352"/>
      <c r="AC450" s="352"/>
      <c r="AD450" s="352"/>
      <c r="AE450" s="352"/>
      <c r="AF450" s="352"/>
      <c r="AG450" s="352"/>
      <c r="AH450" s="352"/>
      <c r="AI450" s="352"/>
      <c r="AJ450" s="352"/>
      <c r="AK450" s="352"/>
      <c r="AL450" s="352"/>
      <c r="AM450" s="352"/>
      <c r="AN450" s="352"/>
      <c r="AO450" s="352"/>
      <c r="AP450" s="352"/>
      <c r="AQ450" s="352"/>
      <c r="AR450" s="352"/>
      <c r="AS450" s="352"/>
      <c r="AT450" s="352"/>
      <c r="AU450" s="352"/>
      <c r="AV450" s="352"/>
      <c r="AW450" s="352"/>
      <c r="AX450" s="352"/>
      <c r="AY450" s="352"/>
      <c r="AZ450" s="352"/>
      <c r="BA450" s="352"/>
      <c r="BB450" s="352"/>
      <c r="BC450" s="352"/>
      <c r="BD450" s="352"/>
      <c r="BE450" s="352"/>
      <c r="BF450" s="352"/>
      <c r="BG450" s="352"/>
      <c r="BH450" s="352"/>
      <c r="BI450" s="352"/>
      <c r="BJ450" s="352"/>
      <c r="BK450" s="352"/>
    </row>
    <row r="451" customFormat="false" ht="9.75" hidden="false" customHeight="true" outlineLevel="0" collapsed="false">
      <c r="A451" s="352"/>
      <c r="B451" s="352"/>
      <c r="C451" s="352"/>
      <c r="D451" s="352"/>
      <c r="E451" s="352"/>
      <c r="F451" s="354"/>
      <c r="G451" s="352"/>
      <c r="H451" s="352"/>
      <c r="I451" s="352"/>
      <c r="J451" s="352"/>
      <c r="K451" s="352"/>
      <c r="L451" s="352"/>
      <c r="M451" s="352"/>
      <c r="N451" s="352"/>
      <c r="O451" s="352"/>
      <c r="P451" s="352"/>
      <c r="Q451" s="352"/>
      <c r="R451" s="352"/>
      <c r="S451" s="352"/>
      <c r="T451" s="352"/>
      <c r="U451" s="352"/>
      <c r="V451" s="352"/>
      <c r="W451" s="352"/>
      <c r="X451" s="352"/>
      <c r="Y451" s="352"/>
      <c r="Z451" s="352"/>
      <c r="AA451" s="352"/>
      <c r="AB451" s="352"/>
      <c r="AC451" s="352"/>
      <c r="AD451" s="352"/>
      <c r="AE451" s="352"/>
      <c r="AF451" s="352"/>
      <c r="AG451" s="352"/>
      <c r="AH451" s="352"/>
      <c r="AI451" s="352"/>
      <c r="AJ451" s="352"/>
      <c r="AK451" s="352"/>
      <c r="AL451" s="352"/>
      <c r="AM451" s="352"/>
      <c r="AN451" s="352"/>
      <c r="AO451" s="352"/>
      <c r="AP451" s="352"/>
      <c r="AQ451" s="352"/>
      <c r="AR451" s="352"/>
      <c r="AS451" s="352"/>
      <c r="AT451" s="352"/>
      <c r="AU451" s="352"/>
      <c r="AV451" s="352"/>
      <c r="AW451" s="352"/>
      <c r="AX451" s="352"/>
      <c r="AY451" s="352"/>
      <c r="AZ451" s="352"/>
      <c r="BA451" s="352"/>
      <c r="BB451" s="352"/>
      <c r="BC451" s="352"/>
      <c r="BD451" s="352"/>
      <c r="BE451" s="352"/>
      <c r="BF451" s="352"/>
      <c r="BG451" s="352"/>
      <c r="BH451" s="352"/>
      <c r="BI451" s="352"/>
      <c r="BJ451" s="352"/>
      <c r="BK451" s="352"/>
    </row>
    <row r="452" customFormat="false" ht="9.75" hidden="false" customHeight="true" outlineLevel="0" collapsed="false">
      <c r="A452" s="352"/>
      <c r="B452" s="352"/>
      <c r="C452" s="352"/>
      <c r="D452" s="352"/>
      <c r="E452" s="352"/>
      <c r="F452" s="354"/>
      <c r="G452" s="352"/>
      <c r="H452" s="352"/>
      <c r="I452" s="352"/>
      <c r="J452" s="352"/>
      <c r="K452" s="352"/>
      <c r="L452" s="352"/>
      <c r="M452" s="352"/>
      <c r="N452" s="352"/>
      <c r="O452" s="352"/>
      <c r="P452" s="352"/>
      <c r="Q452" s="352"/>
      <c r="R452" s="352"/>
      <c r="S452" s="352"/>
      <c r="T452" s="352"/>
      <c r="U452" s="352"/>
      <c r="V452" s="352"/>
      <c r="W452" s="352"/>
      <c r="X452" s="352"/>
      <c r="Y452" s="352"/>
      <c r="Z452" s="352"/>
      <c r="AA452" s="352"/>
      <c r="AB452" s="352"/>
      <c r="AC452" s="352"/>
      <c r="AD452" s="352"/>
      <c r="AE452" s="352"/>
      <c r="AF452" s="352"/>
      <c r="AG452" s="352"/>
      <c r="AH452" s="352"/>
      <c r="AI452" s="352"/>
      <c r="AJ452" s="352"/>
      <c r="AK452" s="352"/>
      <c r="AL452" s="352"/>
      <c r="AM452" s="352"/>
      <c r="AN452" s="352"/>
      <c r="AO452" s="352"/>
      <c r="AP452" s="352"/>
      <c r="AQ452" s="352"/>
      <c r="AR452" s="352"/>
      <c r="AS452" s="352"/>
      <c r="AT452" s="352"/>
      <c r="AU452" s="352"/>
      <c r="AV452" s="352"/>
      <c r="AW452" s="352"/>
      <c r="AX452" s="352"/>
      <c r="AY452" s="352"/>
      <c r="AZ452" s="352"/>
      <c r="BA452" s="352"/>
      <c r="BB452" s="352"/>
      <c r="BC452" s="352"/>
      <c r="BD452" s="352"/>
      <c r="BE452" s="352"/>
      <c r="BF452" s="352"/>
      <c r="BG452" s="352"/>
      <c r="BH452" s="352"/>
      <c r="BI452" s="352"/>
      <c r="BJ452" s="352"/>
      <c r="BK452" s="352"/>
    </row>
    <row r="453" customFormat="false" ht="9.75" hidden="false" customHeight="true" outlineLevel="0" collapsed="false">
      <c r="A453" s="352"/>
      <c r="B453" s="352"/>
      <c r="C453" s="352"/>
      <c r="D453" s="352"/>
      <c r="E453" s="352"/>
      <c r="F453" s="354"/>
      <c r="G453" s="352"/>
      <c r="H453" s="352"/>
      <c r="I453" s="352"/>
      <c r="J453" s="352"/>
      <c r="K453" s="352"/>
      <c r="L453" s="352"/>
      <c r="M453" s="352"/>
      <c r="N453" s="352"/>
      <c r="O453" s="352"/>
      <c r="P453" s="352"/>
      <c r="Q453" s="352"/>
      <c r="R453" s="352"/>
      <c r="S453" s="352"/>
      <c r="T453" s="352"/>
      <c r="U453" s="352"/>
      <c r="V453" s="352"/>
      <c r="W453" s="352"/>
      <c r="X453" s="352"/>
      <c r="Y453" s="352"/>
      <c r="Z453" s="352"/>
      <c r="AA453" s="352"/>
      <c r="AB453" s="352"/>
      <c r="AC453" s="352"/>
      <c r="AD453" s="352"/>
      <c r="AE453" s="352"/>
      <c r="AF453" s="352"/>
      <c r="AG453" s="352"/>
      <c r="AH453" s="352"/>
      <c r="AI453" s="352"/>
      <c r="AJ453" s="352"/>
      <c r="AK453" s="352"/>
      <c r="AL453" s="352"/>
      <c r="AM453" s="352"/>
      <c r="AN453" s="352"/>
      <c r="AO453" s="352"/>
      <c r="AP453" s="352"/>
      <c r="AQ453" s="352"/>
      <c r="AR453" s="352"/>
      <c r="AS453" s="352"/>
      <c r="AT453" s="352"/>
      <c r="AU453" s="352"/>
      <c r="AV453" s="352"/>
      <c r="AW453" s="352"/>
      <c r="AX453" s="352"/>
      <c r="AY453" s="352"/>
      <c r="AZ453" s="352"/>
      <c r="BA453" s="352"/>
      <c r="BB453" s="352"/>
      <c r="BC453" s="352"/>
      <c r="BD453" s="352"/>
      <c r="BE453" s="352"/>
      <c r="BF453" s="352"/>
      <c r="BG453" s="352"/>
      <c r="BH453" s="352"/>
      <c r="BI453" s="352"/>
      <c r="BJ453" s="352"/>
      <c r="BK453" s="352"/>
    </row>
    <row r="454" customFormat="false" ht="9.75" hidden="false" customHeight="true" outlineLevel="0" collapsed="false">
      <c r="A454" s="352"/>
      <c r="B454" s="352"/>
      <c r="C454" s="352"/>
      <c r="D454" s="352"/>
      <c r="E454" s="352"/>
      <c r="F454" s="354"/>
      <c r="G454" s="352"/>
      <c r="H454" s="352"/>
      <c r="I454" s="352"/>
      <c r="J454" s="352"/>
      <c r="K454" s="352"/>
      <c r="L454" s="352"/>
      <c r="M454" s="352"/>
      <c r="N454" s="352"/>
      <c r="O454" s="352"/>
      <c r="P454" s="352"/>
      <c r="Q454" s="352"/>
      <c r="R454" s="352"/>
      <c r="S454" s="352"/>
      <c r="T454" s="352"/>
      <c r="U454" s="352"/>
      <c r="V454" s="352"/>
      <c r="W454" s="352"/>
      <c r="X454" s="352"/>
      <c r="Y454" s="352"/>
      <c r="Z454" s="352"/>
      <c r="AA454" s="352"/>
      <c r="AB454" s="352"/>
      <c r="AC454" s="352"/>
      <c r="AD454" s="352"/>
      <c r="AE454" s="352"/>
      <c r="AF454" s="352"/>
      <c r="AG454" s="352"/>
      <c r="AH454" s="352"/>
      <c r="AI454" s="352"/>
      <c r="AJ454" s="352"/>
      <c r="AK454" s="352"/>
      <c r="AL454" s="352"/>
      <c r="AM454" s="352"/>
      <c r="AN454" s="352"/>
      <c r="AO454" s="352"/>
      <c r="AP454" s="352"/>
      <c r="AQ454" s="352"/>
      <c r="AR454" s="352"/>
      <c r="AS454" s="352"/>
      <c r="AT454" s="352"/>
      <c r="AU454" s="352"/>
      <c r="AV454" s="352"/>
      <c r="AW454" s="352"/>
      <c r="AX454" s="352"/>
      <c r="AY454" s="352"/>
      <c r="AZ454" s="352"/>
      <c r="BA454" s="352"/>
      <c r="BB454" s="352"/>
      <c r="BC454" s="352"/>
      <c r="BD454" s="352"/>
      <c r="BE454" s="352"/>
      <c r="BF454" s="352"/>
      <c r="BG454" s="352"/>
      <c r="BH454" s="352"/>
      <c r="BI454" s="352"/>
      <c r="BJ454" s="352"/>
      <c r="BK454" s="352"/>
    </row>
    <row r="455" customFormat="false" ht="9.75" hidden="false" customHeight="true" outlineLevel="0" collapsed="false">
      <c r="A455" s="352"/>
      <c r="B455" s="352"/>
      <c r="C455" s="352"/>
      <c r="D455" s="352"/>
      <c r="E455" s="352"/>
      <c r="F455" s="354"/>
      <c r="G455" s="352"/>
      <c r="H455" s="352"/>
      <c r="I455" s="352"/>
      <c r="J455" s="352"/>
      <c r="K455" s="352"/>
      <c r="L455" s="352"/>
      <c r="M455" s="352"/>
      <c r="N455" s="352"/>
      <c r="O455" s="352"/>
      <c r="P455" s="352"/>
      <c r="Q455" s="352"/>
      <c r="R455" s="352"/>
      <c r="S455" s="352"/>
      <c r="T455" s="352"/>
      <c r="U455" s="352"/>
      <c r="V455" s="352"/>
      <c r="W455" s="352"/>
      <c r="X455" s="352"/>
      <c r="Y455" s="352"/>
      <c r="Z455" s="352"/>
      <c r="AA455" s="352"/>
      <c r="AB455" s="352"/>
      <c r="AC455" s="352"/>
      <c r="AD455" s="352"/>
      <c r="AE455" s="352"/>
      <c r="AF455" s="352"/>
      <c r="AG455" s="352"/>
      <c r="AH455" s="352"/>
      <c r="AI455" s="352"/>
      <c r="AJ455" s="352"/>
      <c r="AK455" s="352"/>
      <c r="AL455" s="352"/>
      <c r="AM455" s="352"/>
      <c r="AN455" s="352"/>
      <c r="AO455" s="352"/>
      <c r="AP455" s="352"/>
      <c r="AQ455" s="352"/>
      <c r="AR455" s="352"/>
      <c r="AS455" s="352"/>
      <c r="AT455" s="352"/>
      <c r="AU455" s="352"/>
      <c r="AV455" s="352"/>
      <c r="AW455" s="352"/>
      <c r="AX455" s="352"/>
      <c r="AY455" s="352"/>
      <c r="AZ455" s="352"/>
      <c r="BA455" s="352"/>
      <c r="BB455" s="352"/>
      <c r="BC455" s="352"/>
      <c r="BD455" s="352"/>
      <c r="BE455" s="352"/>
      <c r="BF455" s="352"/>
      <c r="BG455" s="352"/>
      <c r="BH455" s="352"/>
      <c r="BI455" s="352"/>
      <c r="BJ455" s="352"/>
      <c r="BK455" s="352"/>
    </row>
    <row r="456" customFormat="false" ht="9.75" hidden="false" customHeight="true" outlineLevel="0" collapsed="false">
      <c r="A456" s="352"/>
      <c r="B456" s="352"/>
      <c r="C456" s="352"/>
      <c r="D456" s="352"/>
      <c r="E456" s="352"/>
      <c r="F456" s="354"/>
      <c r="G456" s="352"/>
      <c r="H456" s="352"/>
      <c r="I456" s="352"/>
      <c r="J456" s="352"/>
      <c r="K456" s="352"/>
      <c r="L456" s="352"/>
      <c r="M456" s="352"/>
      <c r="N456" s="352"/>
      <c r="O456" s="352"/>
      <c r="P456" s="352"/>
      <c r="Q456" s="352"/>
      <c r="R456" s="352"/>
      <c r="S456" s="352"/>
      <c r="T456" s="352"/>
      <c r="U456" s="352"/>
      <c r="V456" s="352"/>
      <c r="W456" s="352"/>
      <c r="X456" s="352"/>
      <c r="Y456" s="352"/>
      <c r="Z456" s="352"/>
      <c r="AA456" s="352"/>
      <c r="AB456" s="352"/>
      <c r="AC456" s="352"/>
      <c r="AD456" s="352"/>
      <c r="AE456" s="352"/>
      <c r="AF456" s="352"/>
      <c r="AG456" s="352"/>
      <c r="AH456" s="352"/>
      <c r="AI456" s="352"/>
      <c r="AJ456" s="352"/>
      <c r="AK456" s="352"/>
      <c r="AL456" s="352"/>
      <c r="AM456" s="352"/>
      <c r="AN456" s="352"/>
      <c r="AO456" s="352"/>
      <c r="AP456" s="352"/>
      <c r="AQ456" s="352"/>
      <c r="AR456" s="352"/>
      <c r="AS456" s="352"/>
      <c r="AT456" s="352"/>
      <c r="AU456" s="352"/>
      <c r="AV456" s="352"/>
      <c r="AW456" s="352"/>
      <c r="AX456" s="352"/>
      <c r="AY456" s="352"/>
      <c r="AZ456" s="352"/>
      <c r="BA456" s="352"/>
      <c r="BB456" s="352"/>
      <c r="BC456" s="352"/>
      <c r="BD456" s="352"/>
      <c r="BE456" s="352"/>
      <c r="BF456" s="352"/>
      <c r="BG456" s="352"/>
      <c r="BH456" s="352"/>
      <c r="BI456" s="352"/>
      <c r="BJ456" s="352"/>
      <c r="BK456" s="352"/>
    </row>
    <row r="457" customFormat="false" ht="9.75" hidden="false" customHeight="true" outlineLevel="0" collapsed="false">
      <c r="A457" s="352"/>
      <c r="B457" s="352"/>
      <c r="C457" s="352"/>
      <c r="D457" s="352"/>
      <c r="E457" s="352"/>
      <c r="F457" s="354"/>
      <c r="G457" s="352"/>
      <c r="H457" s="352"/>
      <c r="I457" s="352"/>
      <c r="J457" s="352"/>
      <c r="K457" s="352"/>
      <c r="L457" s="352"/>
      <c r="M457" s="352"/>
      <c r="N457" s="352"/>
      <c r="O457" s="352"/>
      <c r="P457" s="352"/>
      <c r="Q457" s="352"/>
      <c r="R457" s="352"/>
      <c r="S457" s="352"/>
      <c r="T457" s="352"/>
      <c r="U457" s="352"/>
      <c r="V457" s="352"/>
      <c r="W457" s="352"/>
      <c r="X457" s="352"/>
      <c r="Y457" s="352"/>
      <c r="Z457" s="352"/>
      <c r="AA457" s="352"/>
      <c r="AB457" s="352"/>
      <c r="AC457" s="352"/>
      <c r="AD457" s="352"/>
      <c r="AE457" s="352"/>
      <c r="AF457" s="352"/>
      <c r="AG457" s="352"/>
      <c r="AH457" s="352"/>
      <c r="AI457" s="352"/>
      <c r="AJ457" s="352"/>
      <c r="AK457" s="352"/>
      <c r="AL457" s="352"/>
      <c r="AM457" s="352"/>
      <c r="AN457" s="352"/>
      <c r="AO457" s="352"/>
      <c r="AP457" s="352"/>
      <c r="AQ457" s="352"/>
      <c r="AR457" s="352"/>
      <c r="AS457" s="352"/>
      <c r="AT457" s="352"/>
      <c r="AU457" s="352"/>
      <c r="AV457" s="352"/>
      <c r="AW457" s="352"/>
      <c r="AX457" s="352"/>
      <c r="AY457" s="352"/>
      <c r="AZ457" s="352"/>
      <c r="BA457" s="352"/>
      <c r="BB457" s="352"/>
      <c r="BC457" s="352"/>
      <c r="BD457" s="352"/>
      <c r="BE457" s="352"/>
      <c r="BF457" s="352"/>
      <c r="BG457" s="352"/>
      <c r="BH457" s="352"/>
      <c r="BI457" s="352"/>
      <c r="BJ457" s="352"/>
      <c r="BK457" s="352"/>
    </row>
    <row r="458" customFormat="false" ht="9.75" hidden="false" customHeight="true" outlineLevel="0" collapsed="false">
      <c r="A458" s="352"/>
      <c r="B458" s="352"/>
      <c r="C458" s="352"/>
      <c r="D458" s="352"/>
      <c r="E458" s="352"/>
      <c r="F458" s="354"/>
      <c r="G458" s="352"/>
      <c r="H458" s="352"/>
      <c r="I458" s="352"/>
      <c r="J458" s="352"/>
      <c r="K458" s="352"/>
      <c r="L458" s="352"/>
      <c r="M458" s="352"/>
      <c r="N458" s="352"/>
      <c r="O458" s="352"/>
      <c r="P458" s="352"/>
      <c r="Q458" s="352"/>
      <c r="R458" s="352"/>
      <c r="S458" s="352"/>
      <c r="T458" s="352"/>
      <c r="U458" s="352"/>
      <c r="V458" s="352"/>
      <c r="W458" s="352"/>
      <c r="X458" s="352"/>
      <c r="Y458" s="352"/>
      <c r="Z458" s="352"/>
      <c r="AA458" s="352"/>
      <c r="AB458" s="352"/>
      <c r="AC458" s="352"/>
      <c r="AD458" s="352"/>
      <c r="AE458" s="352"/>
      <c r="AF458" s="352"/>
      <c r="AG458" s="352"/>
      <c r="AH458" s="352"/>
      <c r="AI458" s="352"/>
      <c r="AJ458" s="352"/>
      <c r="AK458" s="352"/>
      <c r="AL458" s="352"/>
      <c r="AM458" s="352"/>
      <c r="AN458" s="352"/>
      <c r="AO458" s="352"/>
      <c r="AP458" s="352"/>
      <c r="AQ458" s="352"/>
      <c r="AR458" s="352"/>
      <c r="AS458" s="352"/>
      <c r="AT458" s="352"/>
      <c r="AU458" s="352"/>
      <c r="AV458" s="352"/>
      <c r="AW458" s="352"/>
      <c r="AX458" s="352"/>
      <c r="AY458" s="352"/>
      <c r="AZ458" s="352"/>
      <c r="BA458" s="352"/>
      <c r="BB458" s="352"/>
      <c r="BC458" s="352"/>
      <c r="BD458" s="352"/>
      <c r="BE458" s="352"/>
      <c r="BF458" s="352"/>
      <c r="BG458" s="352"/>
      <c r="BH458" s="352"/>
      <c r="BI458" s="352"/>
      <c r="BJ458" s="352"/>
      <c r="BK458" s="352"/>
    </row>
    <row r="459" customFormat="false" ht="9.75" hidden="false" customHeight="true" outlineLevel="0" collapsed="false">
      <c r="A459" s="352"/>
      <c r="B459" s="352"/>
      <c r="C459" s="352"/>
      <c r="D459" s="352"/>
      <c r="E459" s="352"/>
      <c r="F459" s="354"/>
      <c r="G459" s="352"/>
      <c r="H459" s="352"/>
      <c r="I459" s="352"/>
      <c r="J459" s="352"/>
      <c r="K459" s="352"/>
      <c r="L459" s="352"/>
      <c r="M459" s="352"/>
      <c r="N459" s="352"/>
      <c r="O459" s="352"/>
      <c r="P459" s="352"/>
      <c r="Q459" s="352"/>
      <c r="R459" s="352"/>
      <c r="S459" s="352"/>
      <c r="T459" s="352"/>
      <c r="U459" s="352"/>
      <c r="V459" s="352"/>
      <c r="W459" s="352"/>
      <c r="X459" s="352"/>
      <c r="Y459" s="352"/>
      <c r="Z459" s="352"/>
      <c r="AA459" s="352"/>
      <c r="AB459" s="352"/>
      <c r="AC459" s="352"/>
      <c r="AD459" s="352"/>
      <c r="AE459" s="352"/>
      <c r="AF459" s="352"/>
      <c r="AG459" s="352"/>
      <c r="AH459" s="352"/>
      <c r="AI459" s="352"/>
      <c r="AJ459" s="352"/>
      <c r="AK459" s="352"/>
      <c r="AL459" s="352"/>
      <c r="AM459" s="352"/>
      <c r="AN459" s="352"/>
      <c r="AO459" s="352"/>
      <c r="AP459" s="352"/>
      <c r="AQ459" s="352"/>
      <c r="AR459" s="352"/>
      <c r="AS459" s="352"/>
      <c r="AT459" s="352"/>
      <c r="AU459" s="352"/>
      <c r="AV459" s="352"/>
      <c r="AW459" s="352"/>
      <c r="AX459" s="352"/>
      <c r="AY459" s="352"/>
      <c r="AZ459" s="352"/>
      <c r="BA459" s="352"/>
      <c r="BB459" s="352"/>
      <c r="BC459" s="352"/>
      <c r="BD459" s="352"/>
      <c r="BE459" s="352"/>
      <c r="BF459" s="352"/>
      <c r="BG459" s="352"/>
      <c r="BH459" s="352"/>
      <c r="BI459" s="352"/>
      <c r="BJ459" s="352"/>
      <c r="BK459" s="352"/>
    </row>
    <row r="460" customFormat="false" ht="9.75" hidden="false" customHeight="true" outlineLevel="0" collapsed="false">
      <c r="A460" s="352"/>
      <c r="B460" s="352"/>
      <c r="C460" s="352"/>
      <c r="D460" s="352"/>
      <c r="E460" s="352"/>
      <c r="F460" s="354"/>
      <c r="G460" s="352"/>
      <c r="H460" s="352"/>
      <c r="I460" s="352"/>
      <c r="J460" s="352"/>
      <c r="K460" s="352"/>
      <c r="L460" s="352"/>
      <c r="M460" s="352"/>
      <c r="N460" s="352"/>
      <c r="O460" s="352"/>
      <c r="P460" s="352"/>
      <c r="Q460" s="352"/>
      <c r="R460" s="352"/>
      <c r="S460" s="352"/>
      <c r="T460" s="352"/>
      <c r="U460" s="352"/>
      <c r="V460" s="352"/>
      <c r="W460" s="352"/>
      <c r="X460" s="352"/>
      <c r="Y460" s="352"/>
      <c r="Z460" s="352"/>
      <c r="AA460" s="352"/>
      <c r="AB460" s="352"/>
      <c r="AC460" s="352"/>
      <c r="AD460" s="352"/>
      <c r="AE460" s="352"/>
      <c r="AF460" s="352"/>
      <c r="AG460" s="352"/>
      <c r="AH460" s="352"/>
      <c r="AI460" s="352"/>
      <c r="AJ460" s="352"/>
      <c r="AK460" s="352"/>
      <c r="AL460" s="352"/>
      <c r="AM460" s="352"/>
      <c r="AN460" s="352"/>
      <c r="AO460" s="352"/>
      <c r="AP460" s="352"/>
      <c r="AQ460" s="352"/>
      <c r="AR460" s="352"/>
      <c r="AS460" s="352"/>
      <c r="AT460" s="352"/>
      <c r="AU460" s="352"/>
      <c r="AV460" s="352"/>
      <c r="AW460" s="352"/>
      <c r="AX460" s="352"/>
      <c r="AY460" s="352"/>
      <c r="AZ460" s="352"/>
      <c r="BA460" s="352"/>
      <c r="BB460" s="352"/>
      <c r="BC460" s="352"/>
      <c r="BD460" s="352"/>
      <c r="BE460" s="352"/>
      <c r="BF460" s="352"/>
      <c r="BG460" s="352"/>
      <c r="BH460" s="352"/>
      <c r="BI460" s="352"/>
      <c r="BJ460" s="352"/>
      <c r="BK460" s="352"/>
    </row>
    <row r="461" customFormat="false" ht="9.75" hidden="false" customHeight="true" outlineLevel="0" collapsed="false">
      <c r="A461" s="352"/>
      <c r="B461" s="352"/>
      <c r="C461" s="352"/>
      <c r="D461" s="352"/>
      <c r="E461" s="352"/>
      <c r="F461" s="354"/>
      <c r="G461" s="352"/>
      <c r="H461" s="352"/>
      <c r="I461" s="352"/>
      <c r="J461" s="352"/>
      <c r="K461" s="352"/>
      <c r="L461" s="352"/>
      <c r="M461" s="352"/>
      <c r="N461" s="352"/>
      <c r="O461" s="352"/>
      <c r="P461" s="352"/>
      <c r="Q461" s="352"/>
      <c r="R461" s="352"/>
      <c r="S461" s="352"/>
      <c r="T461" s="352"/>
      <c r="U461" s="352"/>
      <c r="V461" s="352"/>
      <c r="W461" s="352"/>
      <c r="X461" s="352"/>
      <c r="Y461" s="352"/>
      <c r="Z461" s="352"/>
      <c r="AA461" s="352"/>
      <c r="AB461" s="352"/>
      <c r="AC461" s="352"/>
      <c r="AD461" s="352"/>
      <c r="AE461" s="352"/>
      <c r="AF461" s="352"/>
      <c r="AG461" s="352"/>
      <c r="AH461" s="352"/>
      <c r="AI461" s="352"/>
      <c r="AJ461" s="352"/>
      <c r="AK461" s="352"/>
      <c r="AL461" s="352"/>
      <c r="AM461" s="352"/>
      <c r="AN461" s="352"/>
      <c r="AO461" s="352"/>
      <c r="AP461" s="352"/>
      <c r="AQ461" s="352"/>
      <c r="AR461" s="352"/>
      <c r="AS461" s="352"/>
      <c r="AT461" s="352"/>
      <c r="AU461" s="352"/>
      <c r="AV461" s="352"/>
      <c r="AW461" s="352"/>
      <c r="AX461" s="352"/>
      <c r="AY461" s="352"/>
      <c r="AZ461" s="352"/>
      <c r="BA461" s="352"/>
      <c r="BB461" s="352"/>
      <c r="BC461" s="352"/>
      <c r="BD461" s="352"/>
      <c r="BE461" s="352"/>
      <c r="BF461" s="352"/>
      <c r="BG461" s="352"/>
      <c r="BH461" s="352"/>
      <c r="BI461" s="352"/>
      <c r="BJ461" s="352"/>
      <c r="BK461" s="352"/>
    </row>
    <row r="462" customFormat="false" ht="9.75" hidden="false" customHeight="true" outlineLevel="0" collapsed="false">
      <c r="A462" s="352"/>
      <c r="B462" s="352"/>
      <c r="C462" s="352"/>
      <c r="D462" s="352"/>
      <c r="E462" s="352"/>
      <c r="F462" s="354"/>
      <c r="G462" s="352"/>
      <c r="H462" s="352"/>
      <c r="I462" s="352"/>
      <c r="J462" s="352"/>
      <c r="K462" s="352"/>
      <c r="L462" s="352"/>
      <c r="M462" s="352"/>
      <c r="N462" s="352"/>
      <c r="O462" s="352"/>
      <c r="P462" s="352"/>
      <c r="Q462" s="352"/>
      <c r="R462" s="352"/>
      <c r="S462" s="352"/>
      <c r="T462" s="352"/>
      <c r="U462" s="352"/>
      <c r="V462" s="352"/>
      <c r="W462" s="352"/>
      <c r="X462" s="352"/>
      <c r="Y462" s="352"/>
      <c r="Z462" s="352"/>
      <c r="AA462" s="352"/>
      <c r="AB462" s="352"/>
      <c r="AC462" s="352"/>
      <c r="AD462" s="352"/>
      <c r="AE462" s="352"/>
      <c r="AF462" s="352"/>
      <c r="AG462" s="352"/>
      <c r="AH462" s="352"/>
      <c r="AI462" s="352"/>
      <c r="AJ462" s="352"/>
      <c r="AK462" s="352"/>
      <c r="AL462" s="352"/>
      <c r="AM462" s="352"/>
      <c r="AN462" s="352"/>
      <c r="AO462" s="352"/>
      <c r="AP462" s="352"/>
      <c r="AQ462" s="352"/>
      <c r="AR462" s="352"/>
      <c r="AS462" s="352"/>
      <c r="AT462" s="352"/>
      <c r="AU462" s="352"/>
      <c r="AV462" s="352"/>
      <c r="AW462" s="352"/>
      <c r="AX462" s="352"/>
      <c r="AY462" s="352"/>
      <c r="AZ462" s="352"/>
      <c r="BA462" s="352"/>
      <c r="BB462" s="352"/>
      <c r="BC462" s="352"/>
      <c r="BD462" s="352"/>
      <c r="BE462" s="352"/>
      <c r="BF462" s="352"/>
      <c r="BG462" s="352"/>
      <c r="BH462" s="352"/>
      <c r="BI462" s="352"/>
      <c r="BJ462" s="352"/>
      <c r="BK462" s="352"/>
    </row>
    <row r="463" customFormat="false" ht="9.75" hidden="false" customHeight="true" outlineLevel="0" collapsed="false">
      <c r="A463" s="352"/>
      <c r="B463" s="352"/>
      <c r="C463" s="352"/>
      <c r="D463" s="352"/>
      <c r="E463" s="352"/>
      <c r="F463" s="354"/>
      <c r="G463" s="352"/>
      <c r="H463" s="352"/>
      <c r="I463" s="352"/>
      <c r="J463" s="352"/>
      <c r="K463" s="352"/>
      <c r="L463" s="352"/>
      <c r="M463" s="352"/>
      <c r="N463" s="352"/>
      <c r="O463" s="352"/>
      <c r="P463" s="352"/>
      <c r="Q463" s="352"/>
      <c r="R463" s="352"/>
      <c r="S463" s="352"/>
      <c r="T463" s="352"/>
      <c r="U463" s="352"/>
      <c r="V463" s="352"/>
      <c r="W463" s="352"/>
      <c r="X463" s="352"/>
      <c r="Y463" s="352"/>
      <c r="Z463" s="352"/>
      <c r="AA463" s="352"/>
      <c r="AB463" s="352"/>
      <c r="AC463" s="352"/>
      <c r="AD463" s="352"/>
      <c r="AE463" s="352"/>
      <c r="AF463" s="352"/>
      <c r="AG463" s="352"/>
      <c r="AH463" s="352"/>
      <c r="AI463" s="352"/>
      <c r="AJ463" s="352"/>
      <c r="AK463" s="352"/>
      <c r="AL463" s="352"/>
      <c r="AM463" s="352"/>
      <c r="AN463" s="352"/>
      <c r="AO463" s="352"/>
      <c r="AP463" s="352"/>
      <c r="AQ463" s="352"/>
      <c r="AR463" s="352"/>
      <c r="AS463" s="352"/>
      <c r="AT463" s="352"/>
      <c r="AU463" s="352"/>
      <c r="AV463" s="352"/>
      <c r="AW463" s="352"/>
      <c r="AX463" s="352"/>
      <c r="AY463" s="352"/>
      <c r="AZ463" s="352"/>
      <c r="BA463" s="352"/>
      <c r="BB463" s="352"/>
      <c r="BC463" s="352"/>
      <c r="BD463" s="352"/>
      <c r="BE463" s="352"/>
      <c r="BF463" s="352"/>
      <c r="BG463" s="352"/>
      <c r="BH463" s="352"/>
      <c r="BI463" s="352"/>
      <c r="BJ463" s="352"/>
      <c r="BK463" s="352"/>
    </row>
    <row r="464" customFormat="false" ht="9.75" hidden="false" customHeight="true" outlineLevel="0" collapsed="false">
      <c r="A464" s="352"/>
      <c r="B464" s="352"/>
      <c r="C464" s="352"/>
      <c r="D464" s="352"/>
      <c r="E464" s="352"/>
      <c r="F464" s="354"/>
      <c r="G464" s="352"/>
      <c r="H464" s="352"/>
      <c r="I464" s="352"/>
      <c r="J464" s="352"/>
      <c r="K464" s="352"/>
      <c r="L464" s="352"/>
      <c r="M464" s="352"/>
      <c r="N464" s="352"/>
      <c r="O464" s="352"/>
      <c r="P464" s="352"/>
      <c r="Q464" s="352"/>
      <c r="R464" s="352"/>
      <c r="S464" s="352"/>
      <c r="T464" s="352"/>
      <c r="U464" s="352"/>
      <c r="V464" s="352"/>
      <c r="W464" s="352"/>
      <c r="X464" s="352"/>
      <c r="Y464" s="352"/>
      <c r="Z464" s="352"/>
      <c r="AA464" s="352"/>
      <c r="AB464" s="352"/>
      <c r="AC464" s="352"/>
      <c r="AD464" s="352"/>
      <c r="AE464" s="352"/>
      <c r="AF464" s="352"/>
      <c r="AG464" s="352"/>
      <c r="AH464" s="352"/>
      <c r="AI464" s="352"/>
      <c r="AJ464" s="352"/>
      <c r="AK464" s="352"/>
      <c r="AL464" s="352"/>
      <c r="AM464" s="352"/>
      <c r="AN464" s="352"/>
      <c r="AO464" s="352"/>
      <c r="AP464" s="352"/>
      <c r="AQ464" s="352"/>
      <c r="AR464" s="352"/>
      <c r="AS464" s="352"/>
      <c r="AT464" s="352"/>
      <c r="AU464" s="352"/>
      <c r="AV464" s="352"/>
      <c r="AW464" s="352"/>
      <c r="AX464" s="352"/>
      <c r="AY464" s="352"/>
      <c r="AZ464" s="352"/>
      <c r="BA464" s="352"/>
      <c r="BB464" s="352"/>
      <c r="BC464" s="352"/>
      <c r="BD464" s="352"/>
      <c r="BE464" s="352"/>
      <c r="BF464" s="352"/>
      <c r="BG464" s="352"/>
      <c r="BH464" s="352"/>
      <c r="BI464" s="352"/>
      <c r="BJ464" s="352"/>
      <c r="BK464" s="352"/>
    </row>
    <row r="465" customFormat="false" ht="9.75" hidden="false" customHeight="true" outlineLevel="0" collapsed="false">
      <c r="A465" s="352"/>
      <c r="B465" s="352"/>
      <c r="C465" s="352"/>
      <c r="D465" s="352"/>
      <c r="E465" s="352"/>
      <c r="F465" s="354"/>
      <c r="G465" s="352"/>
      <c r="H465" s="352"/>
      <c r="I465" s="352"/>
      <c r="J465" s="352"/>
      <c r="K465" s="352"/>
      <c r="L465" s="352"/>
      <c r="M465" s="352"/>
      <c r="N465" s="352"/>
      <c r="O465" s="352"/>
      <c r="P465" s="352"/>
      <c r="Q465" s="352"/>
      <c r="R465" s="352"/>
      <c r="S465" s="352"/>
      <c r="T465" s="352"/>
      <c r="U465" s="352"/>
      <c r="V465" s="352"/>
      <c r="W465" s="352"/>
      <c r="X465" s="352"/>
      <c r="Y465" s="352"/>
      <c r="Z465" s="352"/>
      <c r="AA465" s="352"/>
      <c r="AB465" s="352"/>
      <c r="AC465" s="352"/>
      <c r="AD465" s="352"/>
      <c r="AE465" s="352"/>
      <c r="AF465" s="352"/>
      <c r="AG465" s="352"/>
      <c r="AH465" s="352"/>
      <c r="AI465" s="352"/>
      <c r="AJ465" s="352"/>
      <c r="AK465" s="352"/>
      <c r="AL465" s="352"/>
      <c r="AM465" s="352"/>
      <c r="AN465" s="352"/>
      <c r="AO465" s="352"/>
      <c r="AP465" s="352"/>
      <c r="AQ465" s="352"/>
      <c r="AR465" s="352"/>
      <c r="AS465" s="352"/>
      <c r="AT465" s="352"/>
      <c r="AU465" s="352"/>
      <c r="AV465" s="352"/>
      <c r="AW465" s="352"/>
      <c r="AX465" s="352"/>
      <c r="AY465" s="352"/>
      <c r="AZ465" s="352"/>
      <c r="BA465" s="352"/>
      <c r="BB465" s="352"/>
      <c r="BC465" s="352"/>
      <c r="BD465" s="352"/>
      <c r="BE465" s="352"/>
      <c r="BF465" s="352"/>
      <c r="BG465" s="352"/>
      <c r="BH465" s="352"/>
      <c r="BI465" s="352"/>
      <c r="BJ465" s="352"/>
      <c r="BK465" s="352"/>
    </row>
    <row r="466" customFormat="false" ht="9.75" hidden="false" customHeight="true" outlineLevel="0" collapsed="false">
      <c r="A466" s="352"/>
      <c r="B466" s="352"/>
      <c r="C466" s="352"/>
      <c r="D466" s="352"/>
      <c r="E466" s="352"/>
      <c r="F466" s="354"/>
      <c r="G466" s="352"/>
      <c r="H466" s="352"/>
      <c r="I466" s="352"/>
      <c r="J466" s="352"/>
      <c r="K466" s="352"/>
      <c r="L466" s="352"/>
      <c r="M466" s="352"/>
      <c r="N466" s="352"/>
      <c r="O466" s="352"/>
      <c r="P466" s="352"/>
      <c r="Q466" s="352"/>
      <c r="R466" s="352"/>
      <c r="S466" s="352"/>
      <c r="T466" s="352"/>
      <c r="U466" s="352"/>
      <c r="V466" s="352"/>
      <c r="W466" s="352"/>
      <c r="X466" s="352"/>
      <c r="Y466" s="352"/>
      <c r="Z466" s="352"/>
      <c r="AA466" s="352"/>
      <c r="AB466" s="352"/>
      <c r="AC466" s="352"/>
      <c r="AD466" s="352"/>
      <c r="AE466" s="352"/>
      <c r="AF466" s="352"/>
      <c r="AG466" s="352"/>
      <c r="AH466" s="352"/>
      <c r="AI466" s="352"/>
      <c r="AJ466" s="352"/>
      <c r="AK466" s="352"/>
      <c r="AL466" s="352"/>
      <c r="AM466" s="352"/>
      <c r="AN466" s="352"/>
      <c r="AO466" s="352"/>
      <c r="AP466" s="352"/>
      <c r="AQ466" s="352"/>
      <c r="AR466" s="352"/>
      <c r="AS466" s="352"/>
      <c r="AT466" s="352"/>
      <c r="AU466" s="352"/>
      <c r="AV466" s="352"/>
      <c r="AW466" s="352"/>
      <c r="AX466" s="352"/>
      <c r="AY466" s="352"/>
      <c r="AZ466" s="352"/>
      <c r="BA466" s="352"/>
      <c r="BB466" s="352"/>
      <c r="BC466" s="352"/>
      <c r="BD466" s="352"/>
      <c r="BE466" s="352"/>
      <c r="BF466" s="352"/>
      <c r="BG466" s="352"/>
      <c r="BH466" s="352"/>
      <c r="BI466" s="352"/>
      <c r="BJ466" s="352"/>
      <c r="BK466" s="352"/>
    </row>
    <row r="467" customFormat="false" ht="9.75" hidden="false" customHeight="true" outlineLevel="0" collapsed="false">
      <c r="A467" s="352"/>
      <c r="B467" s="352"/>
      <c r="C467" s="352"/>
      <c r="D467" s="352"/>
      <c r="E467" s="352"/>
      <c r="F467" s="354"/>
      <c r="G467" s="352"/>
      <c r="H467" s="352"/>
      <c r="I467" s="352"/>
      <c r="J467" s="352"/>
      <c r="K467" s="352"/>
      <c r="L467" s="352"/>
      <c r="M467" s="352"/>
      <c r="N467" s="352"/>
      <c r="O467" s="352"/>
      <c r="P467" s="352"/>
      <c r="Q467" s="352"/>
      <c r="R467" s="352"/>
      <c r="S467" s="352"/>
      <c r="T467" s="352"/>
      <c r="U467" s="352"/>
      <c r="V467" s="352"/>
      <c r="W467" s="352"/>
      <c r="X467" s="352"/>
      <c r="Y467" s="352"/>
      <c r="Z467" s="352"/>
      <c r="AA467" s="352"/>
      <c r="AB467" s="352"/>
      <c r="AC467" s="352"/>
      <c r="AD467" s="352"/>
      <c r="AE467" s="352"/>
      <c r="AF467" s="352"/>
      <c r="AG467" s="352"/>
      <c r="AH467" s="352"/>
      <c r="AI467" s="352"/>
      <c r="AJ467" s="352"/>
      <c r="AK467" s="352"/>
      <c r="AL467" s="352"/>
      <c r="AM467" s="352"/>
      <c r="AN467" s="352"/>
      <c r="AO467" s="352"/>
      <c r="AP467" s="352"/>
      <c r="AQ467" s="352"/>
      <c r="AR467" s="352"/>
      <c r="AS467" s="352"/>
      <c r="AT467" s="352"/>
      <c r="AU467" s="352"/>
      <c r="AV467" s="352"/>
      <c r="AW467" s="352"/>
      <c r="AX467" s="352"/>
      <c r="AY467" s="352"/>
      <c r="AZ467" s="352"/>
      <c r="BA467" s="352"/>
      <c r="BB467" s="352"/>
      <c r="BC467" s="352"/>
      <c r="BD467" s="352"/>
      <c r="BE467" s="352"/>
      <c r="BF467" s="352"/>
      <c r="BG467" s="352"/>
      <c r="BH467" s="352"/>
      <c r="BI467" s="352"/>
      <c r="BJ467" s="352"/>
      <c r="BK467" s="352"/>
    </row>
    <row r="468" customFormat="false" ht="9.75" hidden="false" customHeight="true" outlineLevel="0" collapsed="false">
      <c r="A468" s="352"/>
      <c r="B468" s="352"/>
      <c r="C468" s="352"/>
      <c r="D468" s="352"/>
      <c r="E468" s="352"/>
      <c r="F468" s="354"/>
      <c r="G468" s="352"/>
      <c r="H468" s="352"/>
      <c r="I468" s="352"/>
      <c r="J468" s="352"/>
      <c r="K468" s="352"/>
      <c r="L468" s="352"/>
      <c r="M468" s="352"/>
      <c r="N468" s="352"/>
      <c r="O468" s="352"/>
      <c r="P468" s="352"/>
      <c r="Q468" s="352"/>
      <c r="R468" s="352"/>
      <c r="S468" s="352"/>
      <c r="T468" s="352"/>
      <c r="U468" s="352"/>
      <c r="V468" s="352"/>
      <c r="W468" s="352"/>
      <c r="X468" s="352"/>
      <c r="Y468" s="352"/>
      <c r="Z468" s="352"/>
      <c r="AA468" s="352"/>
      <c r="AB468" s="352"/>
      <c r="AC468" s="352"/>
      <c r="AD468" s="352"/>
      <c r="AE468" s="352"/>
      <c r="AF468" s="352"/>
      <c r="AG468" s="352"/>
      <c r="AH468" s="352"/>
      <c r="AI468" s="352"/>
      <c r="AJ468" s="352"/>
      <c r="AK468" s="352"/>
      <c r="AL468" s="352"/>
      <c r="AM468" s="352"/>
      <c r="AN468" s="352"/>
      <c r="AO468" s="352"/>
      <c r="AP468" s="352"/>
      <c r="AQ468" s="352"/>
      <c r="AR468" s="352"/>
      <c r="AS468" s="352"/>
      <c r="AT468" s="352"/>
      <c r="AU468" s="352"/>
      <c r="AV468" s="352"/>
      <c r="AW468" s="352"/>
      <c r="AX468" s="352"/>
      <c r="AY468" s="352"/>
      <c r="AZ468" s="352"/>
      <c r="BA468" s="352"/>
      <c r="BB468" s="352"/>
      <c r="BC468" s="352"/>
      <c r="BD468" s="352"/>
      <c r="BE468" s="352"/>
      <c r="BF468" s="352"/>
      <c r="BG468" s="352"/>
      <c r="BH468" s="352"/>
      <c r="BI468" s="352"/>
      <c r="BJ468" s="352"/>
      <c r="BK468" s="352"/>
    </row>
    <row r="469" customFormat="false" ht="9.75" hidden="false" customHeight="true" outlineLevel="0" collapsed="false">
      <c r="A469" s="352"/>
      <c r="B469" s="352"/>
      <c r="C469" s="352"/>
      <c r="D469" s="352"/>
      <c r="E469" s="352"/>
      <c r="F469" s="354"/>
      <c r="G469" s="352"/>
      <c r="H469" s="352"/>
      <c r="I469" s="352"/>
      <c r="J469" s="352"/>
      <c r="K469" s="352"/>
      <c r="L469" s="352"/>
      <c r="M469" s="352"/>
      <c r="N469" s="352"/>
      <c r="O469" s="352"/>
      <c r="P469" s="352"/>
      <c r="Q469" s="352"/>
      <c r="R469" s="352"/>
      <c r="S469" s="352"/>
      <c r="T469" s="352"/>
      <c r="U469" s="352"/>
      <c r="V469" s="352"/>
      <c r="W469" s="352"/>
      <c r="X469" s="352"/>
      <c r="Y469" s="352"/>
      <c r="Z469" s="352"/>
      <c r="AA469" s="352"/>
      <c r="AB469" s="352"/>
      <c r="AC469" s="352"/>
      <c r="AD469" s="352"/>
      <c r="AE469" s="352"/>
      <c r="AF469" s="352"/>
      <c r="AG469" s="352"/>
      <c r="AH469" s="352"/>
      <c r="AI469" s="352"/>
      <c r="AJ469" s="352"/>
      <c r="AK469" s="352"/>
      <c r="AL469" s="352"/>
      <c r="AM469" s="352"/>
      <c r="AN469" s="352"/>
      <c r="AO469" s="352"/>
      <c r="AP469" s="352"/>
      <c r="AQ469" s="352"/>
      <c r="AR469" s="352"/>
      <c r="AS469" s="352"/>
      <c r="AT469" s="352"/>
      <c r="AU469" s="352"/>
      <c r="AV469" s="352"/>
      <c r="AW469" s="352"/>
      <c r="AX469" s="352"/>
      <c r="AY469" s="352"/>
      <c r="AZ469" s="352"/>
      <c r="BA469" s="352"/>
      <c r="BB469" s="352"/>
      <c r="BC469" s="352"/>
      <c r="BD469" s="352"/>
      <c r="BE469" s="352"/>
      <c r="BF469" s="352"/>
      <c r="BG469" s="352"/>
      <c r="BH469" s="352"/>
      <c r="BI469" s="352"/>
      <c r="BJ469" s="352"/>
      <c r="BK469" s="352"/>
    </row>
    <row r="470" customFormat="false" ht="9.75" hidden="false" customHeight="true" outlineLevel="0" collapsed="false">
      <c r="A470" s="352"/>
      <c r="B470" s="352"/>
      <c r="C470" s="352"/>
      <c r="D470" s="352"/>
      <c r="E470" s="352"/>
      <c r="F470" s="354"/>
      <c r="G470" s="352"/>
      <c r="H470" s="352"/>
      <c r="I470" s="352"/>
      <c r="J470" s="352"/>
      <c r="K470" s="352"/>
      <c r="L470" s="352"/>
      <c r="M470" s="352"/>
      <c r="N470" s="352"/>
      <c r="O470" s="352"/>
      <c r="P470" s="352"/>
      <c r="Q470" s="352"/>
      <c r="R470" s="352"/>
      <c r="S470" s="352"/>
      <c r="T470" s="352"/>
      <c r="U470" s="352"/>
      <c r="V470" s="352"/>
      <c r="W470" s="352"/>
      <c r="X470" s="352"/>
      <c r="Y470" s="352"/>
      <c r="Z470" s="352"/>
      <c r="AA470" s="352"/>
      <c r="AB470" s="352"/>
      <c r="AC470" s="352"/>
      <c r="AD470" s="352"/>
      <c r="AE470" s="352"/>
      <c r="AF470" s="352"/>
      <c r="AG470" s="352"/>
      <c r="AH470" s="352"/>
      <c r="AI470" s="352"/>
      <c r="AJ470" s="352"/>
      <c r="AK470" s="352"/>
      <c r="AL470" s="352"/>
      <c r="AM470" s="352"/>
      <c r="AN470" s="352"/>
      <c r="AO470" s="352"/>
      <c r="AP470" s="352"/>
      <c r="AQ470" s="352"/>
      <c r="AR470" s="352"/>
      <c r="AS470" s="352"/>
      <c r="AT470" s="352"/>
      <c r="AU470" s="352"/>
      <c r="AV470" s="352"/>
      <c r="AW470" s="352"/>
      <c r="AX470" s="352"/>
      <c r="AY470" s="352"/>
      <c r="AZ470" s="352"/>
      <c r="BA470" s="352"/>
      <c r="BB470" s="352"/>
      <c r="BC470" s="352"/>
      <c r="BD470" s="352"/>
      <c r="BE470" s="352"/>
      <c r="BF470" s="352"/>
      <c r="BG470" s="352"/>
      <c r="BH470" s="352"/>
      <c r="BI470" s="352"/>
      <c r="BJ470" s="352"/>
      <c r="BK470" s="352"/>
    </row>
    <row r="471" customFormat="false" ht="9.75" hidden="false" customHeight="true" outlineLevel="0" collapsed="false">
      <c r="A471" s="352"/>
      <c r="B471" s="352"/>
      <c r="C471" s="352"/>
      <c r="D471" s="352"/>
      <c r="E471" s="352"/>
      <c r="F471" s="354"/>
      <c r="G471" s="352"/>
      <c r="H471" s="352"/>
      <c r="I471" s="352"/>
      <c r="J471" s="352"/>
      <c r="K471" s="352"/>
      <c r="L471" s="352"/>
      <c r="M471" s="352"/>
      <c r="N471" s="352"/>
      <c r="O471" s="352"/>
      <c r="P471" s="352"/>
      <c r="Q471" s="352"/>
      <c r="R471" s="352"/>
      <c r="S471" s="352"/>
      <c r="T471" s="352"/>
      <c r="U471" s="352"/>
      <c r="V471" s="352"/>
      <c r="W471" s="352"/>
      <c r="X471" s="352"/>
      <c r="Y471" s="352"/>
      <c r="Z471" s="352"/>
      <c r="AA471" s="352"/>
      <c r="AB471" s="352"/>
      <c r="AC471" s="352"/>
      <c r="AD471" s="352"/>
      <c r="AE471" s="352"/>
      <c r="AF471" s="352"/>
      <c r="AG471" s="352"/>
      <c r="AH471" s="352"/>
      <c r="AI471" s="352"/>
      <c r="AJ471" s="352"/>
      <c r="AK471" s="352"/>
      <c r="AL471" s="352"/>
      <c r="AM471" s="352"/>
      <c r="AN471" s="352"/>
      <c r="AO471" s="352"/>
      <c r="AP471" s="352"/>
      <c r="AQ471" s="352"/>
      <c r="AR471" s="352"/>
      <c r="AS471" s="352"/>
      <c r="AT471" s="352"/>
      <c r="AU471" s="352"/>
      <c r="AV471" s="352"/>
      <c r="AW471" s="352"/>
      <c r="AX471" s="352"/>
      <c r="AY471" s="352"/>
      <c r="AZ471" s="352"/>
      <c r="BA471" s="352"/>
      <c r="BB471" s="352"/>
      <c r="BC471" s="352"/>
      <c r="BD471" s="352"/>
      <c r="BE471" s="352"/>
      <c r="BF471" s="352"/>
      <c r="BG471" s="352"/>
      <c r="BH471" s="352"/>
      <c r="BI471" s="352"/>
      <c r="BJ471" s="352"/>
      <c r="BK471" s="352"/>
    </row>
    <row r="472" customFormat="false" ht="9.75" hidden="false" customHeight="true" outlineLevel="0" collapsed="false">
      <c r="A472" s="352"/>
      <c r="B472" s="352"/>
      <c r="C472" s="352"/>
      <c r="D472" s="352"/>
      <c r="E472" s="352"/>
      <c r="F472" s="354"/>
      <c r="G472" s="352"/>
      <c r="H472" s="352"/>
      <c r="I472" s="352"/>
      <c r="J472" s="352"/>
      <c r="K472" s="352"/>
      <c r="L472" s="352"/>
      <c r="M472" s="352"/>
      <c r="N472" s="352"/>
      <c r="O472" s="352"/>
      <c r="P472" s="352"/>
      <c r="Q472" s="352"/>
      <c r="R472" s="352"/>
      <c r="S472" s="352"/>
      <c r="T472" s="352"/>
      <c r="U472" s="352"/>
      <c r="V472" s="352"/>
      <c r="W472" s="352"/>
      <c r="X472" s="352"/>
      <c r="Y472" s="352"/>
      <c r="Z472" s="352"/>
      <c r="AA472" s="352"/>
      <c r="AB472" s="352"/>
      <c r="AC472" s="352"/>
      <c r="AD472" s="352"/>
      <c r="AE472" s="352"/>
      <c r="AF472" s="352"/>
      <c r="AG472" s="352"/>
      <c r="AH472" s="352"/>
      <c r="AI472" s="352"/>
      <c r="AJ472" s="352"/>
      <c r="AK472" s="352"/>
      <c r="AL472" s="352"/>
      <c r="AM472" s="352"/>
      <c r="AN472" s="352"/>
      <c r="AO472" s="352"/>
      <c r="AP472" s="352"/>
      <c r="AQ472" s="352"/>
      <c r="AR472" s="352"/>
      <c r="AS472" s="352"/>
      <c r="AT472" s="352"/>
      <c r="AU472" s="352"/>
      <c r="AV472" s="352"/>
      <c r="AW472" s="352"/>
      <c r="AX472" s="352"/>
      <c r="AY472" s="352"/>
      <c r="AZ472" s="352"/>
      <c r="BA472" s="352"/>
      <c r="BB472" s="352"/>
      <c r="BC472" s="352"/>
      <c r="BD472" s="352"/>
      <c r="BE472" s="352"/>
      <c r="BF472" s="352"/>
      <c r="BG472" s="352"/>
      <c r="BH472" s="352"/>
      <c r="BI472" s="352"/>
      <c r="BJ472" s="352"/>
      <c r="BK472" s="352"/>
    </row>
    <row r="473" customFormat="false" ht="9.75" hidden="false" customHeight="true" outlineLevel="0" collapsed="false">
      <c r="A473" s="352"/>
      <c r="B473" s="352"/>
      <c r="C473" s="352"/>
      <c r="D473" s="352"/>
      <c r="E473" s="352"/>
      <c r="F473" s="354"/>
      <c r="G473" s="352"/>
      <c r="H473" s="352"/>
      <c r="I473" s="352"/>
      <c r="J473" s="352"/>
      <c r="K473" s="352"/>
      <c r="L473" s="352"/>
      <c r="M473" s="352"/>
      <c r="N473" s="352"/>
      <c r="O473" s="352"/>
      <c r="P473" s="352"/>
      <c r="Q473" s="352"/>
      <c r="R473" s="352"/>
      <c r="S473" s="352"/>
      <c r="T473" s="352"/>
      <c r="U473" s="352"/>
      <c r="V473" s="352"/>
      <c r="W473" s="352"/>
      <c r="X473" s="352"/>
      <c r="Y473" s="352"/>
      <c r="Z473" s="352"/>
      <c r="AA473" s="352"/>
      <c r="AB473" s="352"/>
      <c r="AC473" s="352"/>
      <c r="AD473" s="352"/>
      <c r="AE473" s="352"/>
      <c r="AF473" s="352"/>
      <c r="AG473" s="352"/>
      <c r="AH473" s="352"/>
      <c r="AI473" s="352"/>
      <c r="AJ473" s="352"/>
      <c r="AK473" s="352"/>
      <c r="AL473" s="352"/>
      <c r="AM473" s="352"/>
      <c r="AN473" s="352"/>
      <c r="AO473" s="352"/>
      <c r="AP473" s="352"/>
      <c r="AQ473" s="352"/>
      <c r="AR473" s="352"/>
      <c r="AS473" s="352"/>
      <c r="AT473" s="352"/>
      <c r="AU473" s="352"/>
      <c r="AV473" s="352"/>
      <c r="AW473" s="352"/>
      <c r="AX473" s="352"/>
      <c r="AY473" s="352"/>
      <c r="AZ473" s="352"/>
      <c r="BA473" s="352"/>
      <c r="BB473" s="352"/>
      <c r="BC473" s="352"/>
      <c r="BD473" s="352"/>
      <c r="BE473" s="352"/>
      <c r="BF473" s="352"/>
      <c r="BG473" s="352"/>
      <c r="BH473" s="352"/>
      <c r="BI473" s="352"/>
      <c r="BJ473" s="352"/>
      <c r="BK473" s="352"/>
    </row>
    <row r="474" customFormat="false" ht="9.75" hidden="false" customHeight="true" outlineLevel="0" collapsed="false">
      <c r="A474" s="352"/>
      <c r="B474" s="352"/>
      <c r="C474" s="352"/>
      <c r="D474" s="352"/>
      <c r="E474" s="352"/>
      <c r="F474" s="354"/>
      <c r="G474" s="352"/>
      <c r="H474" s="352"/>
      <c r="I474" s="352"/>
      <c r="J474" s="352"/>
      <c r="K474" s="352"/>
      <c r="L474" s="352"/>
      <c r="M474" s="352"/>
      <c r="N474" s="352"/>
      <c r="O474" s="352"/>
      <c r="P474" s="352"/>
      <c r="Q474" s="352"/>
      <c r="R474" s="352"/>
      <c r="S474" s="352"/>
      <c r="T474" s="352"/>
      <c r="U474" s="352"/>
      <c r="V474" s="352"/>
      <c r="W474" s="352"/>
      <c r="X474" s="352"/>
      <c r="Y474" s="352"/>
      <c r="Z474" s="352"/>
      <c r="AA474" s="352"/>
      <c r="AB474" s="352"/>
      <c r="AC474" s="352"/>
      <c r="AD474" s="352"/>
      <c r="AE474" s="352"/>
      <c r="AF474" s="352"/>
      <c r="AG474" s="352"/>
      <c r="AH474" s="352"/>
      <c r="AI474" s="352"/>
      <c r="AJ474" s="352"/>
      <c r="AK474" s="352"/>
      <c r="AL474" s="352"/>
      <c r="AM474" s="352"/>
      <c r="AN474" s="352"/>
      <c r="AO474" s="352"/>
      <c r="AP474" s="352"/>
      <c r="AQ474" s="352"/>
      <c r="AR474" s="352"/>
      <c r="AS474" s="352"/>
      <c r="AT474" s="352"/>
      <c r="AU474" s="352"/>
      <c r="AV474" s="352"/>
      <c r="AW474" s="352"/>
      <c r="AX474" s="352"/>
      <c r="AY474" s="352"/>
      <c r="AZ474" s="352"/>
      <c r="BA474" s="352"/>
      <c r="BB474" s="352"/>
      <c r="BC474" s="352"/>
      <c r="BD474" s="352"/>
      <c r="BE474" s="352"/>
      <c r="BF474" s="352"/>
      <c r="BG474" s="352"/>
      <c r="BH474" s="352"/>
      <c r="BI474" s="352"/>
      <c r="BJ474" s="352"/>
      <c r="BK474" s="352"/>
    </row>
    <row r="475" customFormat="false" ht="9.75" hidden="false" customHeight="true" outlineLevel="0" collapsed="false">
      <c r="A475" s="352"/>
      <c r="B475" s="352"/>
      <c r="C475" s="352"/>
      <c r="D475" s="352"/>
      <c r="E475" s="352"/>
      <c r="F475" s="354"/>
      <c r="G475" s="352"/>
      <c r="H475" s="352"/>
      <c r="I475" s="352"/>
      <c r="J475" s="352"/>
      <c r="K475" s="352"/>
      <c r="L475" s="352"/>
      <c r="M475" s="352"/>
      <c r="N475" s="352"/>
      <c r="O475" s="352"/>
      <c r="P475" s="352"/>
      <c r="Q475" s="352"/>
      <c r="R475" s="352"/>
      <c r="S475" s="352"/>
      <c r="T475" s="352"/>
      <c r="U475" s="352"/>
      <c r="V475" s="352"/>
      <c r="W475" s="352"/>
      <c r="X475" s="352"/>
      <c r="Y475" s="352"/>
      <c r="Z475" s="352"/>
      <c r="AA475" s="352"/>
      <c r="AB475" s="352"/>
      <c r="AC475" s="352"/>
      <c r="AD475" s="352"/>
      <c r="AE475" s="352"/>
      <c r="AF475" s="352"/>
      <c r="AG475" s="352"/>
      <c r="AH475" s="352"/>
      <c r="AI475" s="352"/>
      <c r="AJ475" s="352"/>
      <c r="AK475" s="352"/>
      <c r="AL475" s="352"/>
      <c r="AM475" s="352"/>
      <c r="AN475" s="352"/>
      <c r="AO475" s="352"/>
      <c r="AP475" s="352"/>
      <c r="AQ475" s="352"/>
      <c r="AR475" s="352"/>
      <c r="AS475" s="352"/>
      <c r="AT475" s="352"/>
      <c r="AU475" s="352"/>
      <c r="AV475" s="352"/>
      <c r="AW475" s="352"/>
      <c r="AX475" s="352"/>
      <c r="AY475" s="352"/>
      <c r="AZ475" s="352"/>
      <c r="BA475" s="352"/>
      <c r="BB475" s="352"/>
      <c r="BC475" s="352"/>
      <c r="BD475" s="352"/>
      <c r="BE475" s="352"/>
      <c r="BF475" s="352"/>
      <c r="BG475" s="352"/>
      <c r="BH475" s="352"/>
      <c r="BI475" s="352"/>
      <c r="BJ475" s="352"/>
      <c r="BK475" s="352"/>
    </row>
    <row r="476" customFormat="false" ht="9.75" hidden="false" customHeight="true" outlineLevel="0" collapsed="false">
      <c r="A476" s="352"/>
      <c r="B476" s="352"/>
      <c r="C476" s="352"/>
      <c r="D476" s="352"/>
      <c r="E476" s="352"/>
      <c r="F476" s="354"/>
      <c r="G476" s="352"/>
      <c r="H476" s="352"/>
      <c r="I476" s="352"/>
      <c r="J476" s="352"/>
      <c r="K476" s="352"/>
      <c r="L476" s="352"/>
      <c r="M476" s="352"/>
      <c r="N476" s="352"/>
      <c r="O476" s="352"/>
      <c r="P476" s="352"/>
      <c r="Q476" s="352"/>
      <c r="R476" s="352"/>
      <c r="S476" s="352"/>
      <c r="T476" s="352"/>
      <c r="U476" s="352"/>
      <c r="V476" s="352"/>
      <c r="W476" s="352"/>
      <c r="X476" s="352"/>
      <c r="Y476" s="352"/>
      <c r="Z476" s="352"/>
      <c r="AA476" s="352"/>
      <c r="AB476" s="352"/>
      <c r="AC476" s="352"/>
      <c r="AD476" s="352"/>
      <c r="AE476" s="352"/>
      <c r="AF476" s="352"/>
      <c r="AG476" s="352"/>
      <c r="AH476" s="352"/>
      <c r="AI476" s="352"/>
      <c r="AJ476" s="352"/>
      <c r="AK476" s="352"/>
      <c r="AL476" s="352"/>
      <c r="AM476" s="352"/>
      <c r="AN476" s="352"/>
      <c r="AO476" s="352"/>
      <c r="AP476" s="352"/>
      <c r="AQ476" s="352"/>
      <c r="AR476" s="352"/>
      <c r="AS476" s="352"/>
      <c r="AT476" s="352"/>
      <c r="AU476" s="352"/>
      <c r="AV476" s="352"/>
      <c r="AW476" s="352"/>
      <c r="AX476" s="352"/>
      <c r="AY476" s="352"/>
      <c r="AZ476" s="352"/>
      <c r="BA476" s="352"/>
      <c r="BB476" s="352"/>
      <c r="BC476" s="352"/>
      <c r="BD476" s="352"/>
      <c r="BE476" s="352"/>
      <c r="BF476" s="352"/>
      <c r="BG476" s="352"/>
      <c r="BH476" s="352"/>
      <c r="BI476" s="352"/>
      <c r="BJ476" s="352"/>
      <c r="BK476" s="352"/>
    </row>
    <row r="477" customFormat="false" ht="9.75" hidden="false" customHeight="true" outlineLevel="0" collapsed="false">
      <c r="A477" s="352"/>
      <c r="B477" s="352"/>
      <c r="C477" s="352"/>
      <c r="D477" s="352"/>
      <c r="E477" s="352"/>
      <c r="F477" s="354"/>
      <c r="G477" s="352"/>
      <c r="H477" s="352"/>
      <c r="I477" s="352"/>
      <c r="J477" s="352"/>
      <c r="K477" s="352"/>
      <c r="L477" s="352"/>
      <c r="M477" s="352"/>
      <c r="N477" s="352"/>
      <c r="O477" s="352"/>
      <c r="P477" s="352"/>
      <c r="Q477" s="352"/>
      <c r="R477" s="352"/>
      <c r="S477" s="352"/>
      <c r="T477" s="352"/>
      <c r="U477" s="352"/>
      <c r="V477" s="352"/>
      <c r="W477" s="352"/>
      <c r="X477" s="352"/>
      <c r="Y477" s="352"/>
      <c r="Z477" s="352"/>
      <c r="AA477" s="352"/>
      <c r="AB477" s="352"/>
      <c r="AC477" s="352"/>
      <c r="AD477" s="352"/>
      <c r="AE477" s="352"/>
      <c r="AF477" s="352"/>
      <c r="AG477" s="352"/>
      <c r="AH477" s="352"/>
      <c r="AI477" s="352"/>
      <c r="AJ477" s="352"/>
      <c r="AK477" s="352"/>
      <c r="AL477" s="352"/>
      <c r="AM477" s="352"/>
      <c r="AN477" s="352"/>
      <c r="AO477" s="352"/>
      <c r="AP477" s="352"/>
      <c r="AQ477" s="352"/>
      <c r="AR477" s="352"/>
      <c r="AS477" s="352"/>
      <c r="AT477" s="352"/>
      <c r="AU477" s="352"/>
      <c r="AV477" s="352"/>
      <c r="AW477" s="352"/>
      <c r="AX477" s="352"/>
      <c r="AY477" s="352"/>
      <c r="AZ477" s="352"/>
      <c r="BA477" s="352"/>
      <c r="BB477" s="352"/>
      <c r="BC477" s="352"/>
      <c r="BD477" s="352"/>
      <c r="BE477" s="352"/>
      <c r="BF477" s="352"/>
      <c r="BG477" s="352"/>
      <c r="BH477" s="352"/>
      <c r="BI477" s="352"/>
      <c r="BJ477" s="352"/>
      <c r="BK477" s="352"/>
    </row>
    <row r="478" customFormat="false" ht="9.75" hidden="false" customHeight="true" outlineLevel="0" collapsed="false">
      <c r="A478" s="352"/>
      <c r="B478" s="352"/>
      <c r="C478" s="352"/>
      <c r="D478" s="352"/>
      <c r="E478" s="352"/>
      <c r="F478" s="354"/>
      <c r="G478" s="352"/>
      <c r="H478" s="352"/>
      <c r="I478" s="352"/>
      <c r="J478" s="352"/>
      <c r="K478" s="352"/>
      <c r="L478" s="352"/>
      <c r="M478" s="352"/>
      <c r="N478" s="352"/>
      <c r="O478" s="352"/>
      <c r="P478" s="352"/>
      <c r="Q478" s="352"/>
      <c r="R478" s="352"/>
      <c r="S478" s="352"/>
      <c r="T478" s="352"/>
      <c r="U478" s="352"/>
      <c r="V478" s="352"/>
      <c r="W478" s="352"/>
      <c r="X478" s="352"/>
      <c r="Y478" s="352"/>
      <c r="Z478" s="352"/>
      <c r="AA478" s="352"/>
      <c r="AB478" s="352"/>
      <c r="AC478" s="352"/>
      <c r="AD478" s="352"/>
      <c r="AE478" s="352"/>
      <c r="AF478" s="352"/>
      <c r="AG478" s="352"/>
      <c r="AH478" s="352"/>
      <c r="AI478" s="352"/>
      <c r="AJ478" s="352"/>
      <c r="AK478" s="352"/>
      <c r="AL478" s="352"/>
      <c r="AM478" s="352"/>
      <c r="AN478" s="352"/>
      <c r="AO478" s="352"/>
      <c r="AP478" s="352"/>
      <c r="AQ478" s="352"/>
      <c r="AR478" s="352"/>
      <c r="AS478" s="352"/>
      <c r="AT478" s="352"/>
      <c r="AU478" s="352"/>
      <c r="AV478" s="352"/>
      <c r="AW478" s="352"/>
      <c r="AX478" s="352"/>
      <c r="AY478" s="352"/>
      <c r="AZ478" s="352"/>
      <c r="BA478" s="352"/>
      <c r="BB478" s="352"/>
      <c r="BC478" s="352"/>
      <c r="BD478" s="352"/>
      <c r="BE478" s="352"/>
      <c r="BF478" s="352"/>
      <c r="BG478" s="352"/>
      <c r="BH478" s="352"/>
      <c r="BI478" s="352"/>
      <c r="BJ478" s="352"/>
      <c r="BK478" s="352"/>
    </row>
    <row r="479" customFormat="false" ht="9.75" hidden="false" customHeight="true" outlineLevel="0" collapsed="false">
      <c r="A479" s="352"/>
      <c r="B479" s="352"/>
      <c r="C479" s="352"/>
      <c r="D479" s="352"/>
      <c r="E479" s="352"/>
      <c r="F479" s="354"/>
      <c r="G479" s="352"/>
      <c r="H479" s="352"/>
      <c r="I479" s="352"/>
      <c r="J479" s="352"/>
      <c r="K479" s="352"/>
      <c r="L479" s="352"/>
      <c r="M479" s="352"/>
      <c r="N479" s="352"/>
      <c r="O479" s="352"/>
      <c r="P479" s="352"/>
      <c r="Q479" s="352"/>
      <c r="R479" s="352"/>
      <c r="S479" s="352"/>
      <c r="T479" s="352"/>
      <c r="U479" s="352"/>
      <c r="V479" s="352"/>
      <c r="W479" s="352"/>
      <c r="X479" s="352"/>
      <c r="Y479" s="352"/>
      <c r="Z479" s="352"/>
      <c r="AA479" s="352"/>
      <c r="AB479" s="352"/>
      <c r="AC479" s="352"/>
      <c r="AD479" s="352"/>
      <c r="AE479" s="352"/>
      <c r="AF479" s="352"/>
      <c r="AG479" s="352"/>
      <c r="AH479" s="352"/>
      <c r="AI479" s="352"/>
      <c r="AJ479" s="352"/>
      <c r="AK479" s="352"/>
      <c r="AL479" s="352"/>
      <c r="AM479" s="352"/>
      <c r="AN479" s="352"/>
      <c r="AO479" s="352"/>
      <c r="AP479" s="352"/>
      <c r="AQ479" s="352"/>
      <c r="AR479" s="352"/>
      <c r="AS479" s="352"/>
      <c r="AT479" s="352"/>
      <c r="AU479" s="352"/>
      <c r="AV479" s="352"/>
      <c r="AW479" s="352"/>
      <c r="AX479" s="352"/>
      <c r="AY479" s="352"/>
      <c r="AZ479" s="352"/>
      <c r="BA479" s="352"/>
      <c r="BB479" s="352"/>
      <c r="BC479" s="352"/>
      <c r="BD479" s="352"/>
      <c r="BE479" s="352"/>
      <c r="BF479" s="352"/>
      <c r="BG479" s="352"/>
      <c r="BH479" s="352"/>
      <c r="BI479" s="352"/>
      <c r="BJ479" s="352"/>
      <c r="BK479" s="352"/>
    </row>
    <row r="480" customFormat="false" ht="9.75" hidden="false" customHeight="true" outlineLevel="0" collapsed="false">
      <c r="A480" s="352"/>
      <c r="B480" s="352"/>
      <c r="C480" s="352"/>
      <c r="D480" s="352"/>
      <c r="E480" s="352"/>
      <c r="F480" s="354"/>
      <c r="G480" s="352"/>
      <c r="H480" s="352"/>
      <c r="I480" s="352"/>
      <c r="J480" s="352"/>
      <c r="K480" s="352"/>
      <c r="L480" s="352"/>
      <c r="M480" s="352"/>
      <c r="N480" s="352"/>
      <c r="O480" s="352"/>
      <c r="P480" s="352"/>
      <c r="Q480" s="352"/>
      <c r="R480" s="352"/>
      <c r="S480" s="352"/>
      <c r="T480" s="352"/>
      <c r="U480" s="352"/>
      <c r="V480" s="352"/>
      <c r="W480" s="352"/>
      <c r="X480" s="352"/>
      <c r="Y480" s="352"/>
      <c r="Z480" s="352"/>
      <c r="AA480" s="352"/>
      <c r="AB480" s="352"/>
      <c r="AC480" s="352"/>
      <c r="AD480" s="352"/>
      <c r="AE480" s="352"/>
      <c r="AF480" s="352"/>
      <c r="AG480" s="352"/>
      <c r="AH480" s="352"/>
      <c r="AI480" s="352"/>
      <c r="AJ480" s="352"/>
      <c r="AK480" s="352"/>
      <c r="AL480" s="352"/>
      <c r="AM480" s="352"/>
      <c r="AN480" s="352"/>
      <c r="AO480" s="352"/>
      <c r="AP480" s="352"/>
      <c r="AQ480" s="352"/>
      <c r="AR480" s="352"/>
      <c r="AS480" s="352"/>
      <c r="AT480" s="352"/>
      <c r="AU480" s="352"/>
      <c r="AV480" s="352"/>
      <c r="AW480" s="352"/>
      <c r="AX480" s="352"/>
      <c r="AY480" s="352"/>
      <c r="AZ480" s="352"/>
      <c r="BA480" s="352"/>
      <c r="BB480" s="352"/>
      <c r="BC480" s="352"/>
      <c r="BD480" s="352"/>
      <c r="BE480" s="352"/>
      <c r="BF480" s="352"/>
      <c r="BG480" s="352"/>
      <c r="BH480" s="352"/>
      <c r="BI480" s="352"/>
      <c r="BJ480" s="352"/>
      <c r="BK480" s="352"/>
    </row>
    <row r="481" customFormat="false" ht="9.75" hidden="false" customHeight="true" outlineLevel="0" collapsed="false">
      <c r="A481" s="352"/>
      <c r="B481" s="352"/>
      <c r="C481" s="352"/>
      <c r="D481" s="352"/>
      <c r="E481" s="352"/>
      <c r="F481" s="354"/>
      <c r="G481" s="352"/>
      <c r="H481" s="352"/>
      <c r="I481" s="352"/>
      <c r="J481" s="352"/>
      <c r="K481" s="352"/>
      <c r="L481" s="352"/>
      <c r="M481" s="352"/>
      <c r="N481" s="352"/>
      <c r="O481" s="352"/>
      <c r="P481" s="352"/>
      <c r="Q481" s="352"/>
      <c r="R481" s="352"/>
      <c r="S481" s="352"/>
      <c r="T481" s="352"/>
      <c r="U481" s="352"/>
      <c r="V481" s="352"/>
      <c r="W481" s="352"/>
      <c r="X481" s="352"/>
      <c r="Y481" s="352"/>
      <c r="Z481" s="352"/>
      <c r="AA481" s="352"/>
      <c r="AB481" s="352"/>
      <c r="AC481" s="352"/>
      <c r="AD481" s="352"/>
      <c r="AE481" s="352"/>
      <c r="AF481" s="352"/>
      <c r="AG481" s="352"/>
      <c r="AH481" s="352"/>
      <c r="AI481" s="352"/>
      <c r="AJ481" s="352"/>
      <c r="AK481" s="352"/>
      <c r="AL481" s="352"/>
      <c r="AM481" s="352"/>
      <c r="AN481" s="352"/>
      <c r="AO481" s="352"/>
      <c r="AP481" s="352"/>
      <c r="AQ481" s="352"/>
      <c r="AR481" s="352"/>
      <c r="AS481" s="352"/>
      <c r="AT481" s="352"/>
      <c r="AU481" s="352"/>
      <c r="AV481" s="352"/>
      <c r="AW481" s="352"/>
      <c r="AX481" s="352"/>
      <c r="AY481" s="352"/>
      <c r="AZ481" s="352"/>
      <c r="BA481" s="352"/>
      <c r="BB481" s="352"/>
      <c r="BC481" s="352"/>
      <c r="BD481" s="352"/>
      <c r="BE481" s="352"/>
      <c r="BF481" s="352"/>
      <c r="BG481" s="352"/>
      <c r="BH481" s="352"/>
      <c r="BI481" s="352"/>
      <c r="BJ481" s="352"/>
      <c r="BK481" s="352"/>
    </row>
    <row r="482" customFormat="false" ht="9.75" hidden="false" customHeight="true" outlineLevel="0" collapsed="false">
      <c r="A482" s="352"/>
      <c r="B482" s="352"/>
      <c r="C482" s="352"/>
      <c r="D482" s="352"/>
      <c r="E482" s="352"/>
      <c r="F482" s="354"/>
      <c r="G482" s="352"/>
      <c r="H482" s="352"/>
      <c r="I482" s="352"/>
      <c r="J482" s="352"/>
      <c r="K482" s="352"/>
      <c r="L482" s="352"/>
      <c r="M482" s="352"/>
      <c r="N482" s="352"/>
      <c r="O482" s="352"/>
      <c r="P482" s="352"/>
      <c r="Q482" s="352"/>
      <c r="R482" s="352"/>
      <c r="S482" s="352"/>
      <c r="T482" s="352"/>
      <c r="U482" s="352"/>
      <c r="V482" s="352"/>
      <c r="W482" s="352"/>
      <c r="X482" s="352"/>
      <c r="Y482" s="352"/>
      <c r="Z482" s="352"/>
      <c r="AA482" s="352"/>
      <c r="AB482" s="352"/>
      <c r="AC482" s="352"/>
      <c r="AD482" s="352"/>
      <c r="AE482" s="352"/>
      <c r="AF482" s="352"/>
      <c r="AG482" s="352"/>
      <c r="AH482" s="352"/>
      <c r="AI482" s="352"/>
      <c r="AJ482" s="352"/>
      <c r="AK482" s="352"/>
      <c r="AL482" s="352"/>
      <c r="AM482" s="352"/>
      <c r="AN482" s="352"/>
      <c r="AO482" s="352"/>
      <c r="AP482" s="352"/>
      <c r="AQ482" s="352"/>
      <c r="AR482" s="352"/>
      <c r="AS482" s="352"/>
      <c r="AT482" s="352"/>
      <c r="AU482" s="352"/>
      <c r="AV482" s="352"/>
      <c r="AW482" s="352"/>
      <c r="AX482" s="352"/>
      <c r="AY482" s="352"/>
      <c r="AZ482" s="352"/>
      <c r="BA482" s="352"/>
      <c r="BB482" s="352"/>
      <c r="BC482" s="352"/>
      <c r="BD482" s="352"/>
      <c r="BE482" s="352"/>
      <c r="BF482" s="352"/>
      <c r="BG482" s="352"/>
      <c r="BH482" s="352"/>
      <c r="BI482" s="352"/>
      <c r="BJ482" s="352"/>
      <c r="BK482" s="352"/>
    </row>
    <row r="483" customFormat="false" ht="9.75" hidden="false" customHeight="true" outlineLevel="0" collapsed="false">
      <c r="A483" s="352"/>
      <c r="B483" s="352"/>
      <c r="C483" s="352"/>
      <c r="D483" s="352"/>
      <c r="E483" s="352"/>
      <c r="F483" s="354"/>
      <c r="G483" s="352"/>
      <c r="H483" s="352"/>
      <c r="I483" s="352"/>
      <c r="J483" s="352"/>
      <c r="K483" s="352"/>
      <c r="L483" s="352"/>
      <c r="M483" s="352"/>
      <c r="N483" s="352"/>
      <c r="O483" s="352"/>
      <c r="P483" s="352"/>
      <c r="Q483" s="352"/>
      <c r="R483" s="352"/>
      <c r="S483" s="352"/>
      <c r="T483" s="352"/>
      <c r="U483" s="352"/>
      <c r="V483" s="352"/>
      <c r="W483" s="352"/>
      <c r="X483" s="352"/>
      <c r="Y483" s="352"/>
      <c r="Z483" s="352"/>
      <c r="AA483" s="352"/>
      <c r="AB483" s="352"/>
      <c r="AC483" s="352"/>
      <c r="AD483" s="352"/>
      <c r="AE483" s="352"/>
      <c r="AF483" s="352"/>
      <c r="AG483" s="352"/>
      <c r="AH483" s="352"/>
      <c r="AI483" s="352"/>
      <c r="AJ483" s="352"/>
      <c r="AK483" s="352"/>
      <c r="AL483" s="352"/>
      <c r="AM483" s="352"/>
      <c r="AN483" s="352"/>
      <c r="AO483" s="352"/>
      <c r="AP483" s="352"/>
      <c r="AQ483" s="352"/>
      <c r="AR483" s="352"/>
      <c r="AS483" s="352"/>
      <c r="AT483" s="352"/>
      <c r="AU483" s="352"/>
      <c r="AV483" s="352"/>
      <c r="AW483" s="352"/>
      <c r="AX483" s="352"/>
      <c r="AY483" s="352"/>
      <c r="AZ483" s="352"/>
      <c r="BA483" s="352"/>
      <c r="BB483" s="352"/>
      <c r="BC483" s="352"/>
      <c r="BD483" s="352"/>
      <c r="BE483" s="352"/>
      <c r="BF483" s="352"/>
      <c r="BG483" s="352"/>
      <c r="BH483" s="352"/>
      <c r="BI483" s="352"/>
      <c r="BJ483" s="352"/>
      <c r="BK483" s="352"/>
    </row>
    <row r="484" customFormat="false" ht="9.75" hidden="false" customHeight="true" outlineLevel="0" collapsed="false">
      <c r="A484" s="352"/>
      <c r="B484" s="352"/>
      <c r="C484" s="352"/>
      <c r="D484" s="352"/>
      <c r="E484" s="352"/>
      <c r="F484" s="354"/>
      <c r="G484" s="352"/>
      <c r="H484" s="352"/>
      <c r="I484" s="352"/>
      <c r="J484" s="352"/>
      <c r="K484" s="352"/>
      <c r="L484" s="352"/>
      <c r="M484" s="352"/>
      <c r="N484" s="352"/>
      <c r="O484" s="352"/>
      <c r="P484" s="352"/>
      <c r="Q484" s="352"/>
      <c r="R484" s="352"/>
      <c r="S484" s="352"/>
      <c r="T484" s="352"/>
      <c r="U484" s="352"/>
      <c r="V484" s="352"/>
      <c r="W484" s="352"/>
      <c r="X484" s="352"/>
      <c r="Y484" s="352"/>
      <c r="Z484" s="352"/>
      <c r="AA484" s="352"/>
      <c r="AB484" s="352"/>
      <c r="AC484" s="352"/>
      <c r="AD484" s="352"/>
      <c r="AE484" s="352"/>
      <c r="AF484" s="352"/>
      <c r="AG484" s="352"/>
      <c r="AH484" s="352"/>
      <c r="AI484" s="352"/>
      <c r="AJ484" s="352"/>
      <c r="AK484" s="352"/>
      <c r="AL484" s="352"/>
      <c r="AM484" s="352"/>
      <c r="AN484" s="352"/>
      <c r="AO484" s="352"/>
      <c r="AP484" s="352"/>
      <c r="AQ484" s="352"/>
      <c r="AR484" s="352"/>
      <c r="AS484" s="352"/>
      <c r="AT484" s="352"/>
      <c r="AU484" s="352"/>
      <c r="AV484" s="352"/>
      <c r="AW484" s="352"/>
      <c r="AX484" s="352"/>
      <c r="AY484" s="352"/>
      <c r="AZ484" s="352"/>
      <c r="BA484" s="352"/>
      <c r="BB484" s="352"/>
      <c r="BC484" s="352"/>
      <c r="BD484" s="352"/>
      <c r="BE484" s="352"/>
      <c r="BF484" s="352"/>
      <c r="BG484" s="352"/>
      <c r="BH484" s="352"/>
      <c r="BI484" s="352"/>
      <c r="BJ484" s="352"/>
      <c r="BK484" s="352"/>
    </row>
    <row r="485" customFormat="false" ht="9.75" hidden="false" customHeight="true" outlineLevel="0" collapsed="false">
      <c r="A485" s="352"/>
      <c r="B485" s="352"/>
      <c r="C485" s="352"/>
      <c r="D485" s="352"/>
      <c r="E485" s="352"/>
      <c r="F485" s="354"/>
      <c r="G485" s="352"/>
      <c r="H485" s="352"/>
      <c r="I485" s="352"/>
      <c r="J485" s="352"/>
      <c r="K485" s="352"/>
      <c r="L485" s="352"/>
      <c r="M485" s="352"/>
      <c r="N485" s="352"/>
      <c r="O485" s="352"/>
      <c r="P485" s="352"/>
      <c r="Q485" s="352"/>
      <c r="R485" s="352"/>
      <c r="S485" s="352"/>
      <c r="T485" s="352"/>
      <c r="U485" s="352"/>
      <c r="V485" s="352"/>
      <c r="W485" s="352"/>
      <c r="X485" s="352"/>
      <c r="Y485" s="352"/>
      <c r="Z485" s="352"/>
      <c r="AA485" s="352"/>
      <c r="AB485" s="352"/>
      <c r="AC485" s="352"/>
      <c r="AD485" s="352"/>
      <c r="AE485" s="352"/>
      <c r="AF485" s="352"/>
      <c r="AG485" s="352"/>
      <c r="AH485" s="352"/>
      <c r="AI485" s="352"/>
      <c r="AJ485" s="352"/>
      <c r="AK485" s="352"/>
      <c r="AL485" s="352"/>
      <c r="AM485" s="352"/>
      <c r="AN485" s="352"/>
      <c r="AO485" s="352"/>
      <c r="AP485" s="352"/>
      <c r="AQ485" s="352"/>
      <c r="AR485" s="352"/>
      <c r="AS485" s="352"/>
      <c r="AT485" s="352"/>
      <c r="AU485" s="352"/>
      <c r="AV485" s="352"/>
      <c r="AW485" s="352"/>
      <c r="AX485" s="352"/>
      <c r="AY485" s="352"/>
      <c r="AZ485" s="352"/>
      <c r="BA485" s="352"/>
      <c r="BB485" s="352"/>
      <c r="BC485" s="352"/>
      <c r="BD485" s="352"/>
      <c r="BE485" s="352"/>
      <c r="BF485" s="352"/>
      <c r="BG485" s="352"/>
      <c r="BH485" s="352"/>
      <c r="BI485" s="352"/>
      <c r="BJ485" s="352"/>
      <c r="BK485" s="352"/>
    </row>
    <row r="486" customFormat="false" ht="9.75" hidden="false" customHeight="true" outlineLevel="0" collapsed="false">
      <c r="A486" s="352"/>
      <c r="B486" s="352"/>
      <c r="C486" s="352"/>
      <c r="D486" s="352"/>
      <c r="E486" s="352"/>
      <c r="F486" s="354"/>
      <c r="G486" s="352"/>
      <c r="H486" s="352"/>
      <c r="I486" s="352"/>
      <c r="J486" s="352"/>
      <c r="K486" s="352"/>
      <c r="L486" s="352"/>
      <c r="M486" s="352"/>
      <c r="N486" s="352"/>
      <c r="O486" s="352"/>
      <c r="P486" s="352"/>
      <c r="Q486" s="352"/>
      <c r="R486" s="352"/>
      <c r="S486" s="352"/>
      <c r="T486" s="352"/>
      <c r="U486" s="352"/>
      <c r="V486" s="352"/>
      <c r="W486" s="352"/>
      <c r="X486" s="352"/>
      <c r="Y486" s="352"/>
      <c r="Z486" s="352"/>
      <c r="AA486" s="352"/>
      <c r="AB486" s="352"/>
      <c r="AC486" s="352"/>
      <c r="AD486" s="352"/>
      <c r="AE486" s="352"/>
      <c r="AF486" s="352"/>
      <c r="AG486" s="352"/>
      <c r="AH486" s="352"/>
      <c r="AI486" s="352"/>
      <c r="AJ486" s="352"/>
      <c r="AK486" s="352"/>
      <c r="AL486" s="352"/>
      <c r="AM486" s="352"/>
      <c r="AN486" s="352"/>
      <c r="AO486" s="352"/>
      <c r="AP486" s="352"/>
      <c r="AQ486" s="352"/>
      <c r="AR486" s="352"/>
      <c r="AS486" s="352"/>
      <c r="AT486" s="352"/>
      <c r="AU486" s="352"/>
      <c r="AV486" s="352"/>
      <c r="AW486" s="352"/>
      <c r="AX486" s="352"/>
      <c r="AY486" s="352"/>
      <c r="AZ486" s="352"/>
      <c r="BA486" s="352"/>
      <c r="BB486" s="352"/>
      <c r="BC486" s="352"/>
      <c r="BD486" s="352"/>
      <c r="BE486" s="352"/>
      <c r="BF486" s="352"/>
      <c r="BG486" s="352"/>
      <c r="BH486" s="352"/>
      <c r="BI486" s="352"/>
      <c r="BJ486" s="352"/>
      <c r="BK486" s="352"/>
    </row>
    <row r="487" customFormat="false" ht="9.75" hidden="false" customHeight="true" outlineLevel="0" collapsed="false">
      <c r="A487" s="352"/>
      <c r="B487" s="352"/>
      <c r="C487" s="352"/>
      <c r="D487" s="352"/>
      <c r="E487" s="352"/>
      <c r="F487" s="354"/>
      <c r="G487" s="352"/>
      <c r="H487" s="352"/>
      <c r="I487" s="352"/>
      <c r="J487" s="352"/>
      <c r="K487" s="352"/>
      <c r="L487" s="352"/>
      <c r="M487" s="352"/>
      <c r="N487" s="352"/>
      <c r="O487" s="352"/>
      <c r="P487" s="352"/>
      <c r="Q487" s="352"/>
      <c r="R487" s="352"/>
      <c r="S487" s="352"/>
      <c r="T487" s="352"/>
      <c r="U487" s="352"/>
      <c r="V487" s="352"/>
      <c r="W487" s="352"/>
      <c r="X487" s="352"/>
      <c r="Y487" s="352"/>
      <c r="Z487" s="352"/>
      <c r="AA487" s="352"/>
      <c r="AB487" s="352"/>
      <c r="AC487" s="352"/>
      <c r="AD487" s="352"/>
      <c r="AE487" s="352"/>
      <c r="AF487" s="352"/>
      <c r="AG487" s="352"/>
      <c r="AH487" s="352"/>
      <c r="AI487" s="352"/>
      <c r="AJ487" s="352"/>
      <c r="AK487" s="352"/>
      <c r="AL487" s="352"/>
      <c r="AM487" s="352"/>
      <c r="AN487" s="352"/>
      <c r="AO487" s="352"/>
      <c r="AP487" s="352"/>
      <c r="AQ487" s="352"/>
      <c r="AR487" s="352"/>
      <c r="AS487" s="352"/>
      <c r="AT487" s="352"/>
      <c r="AU487" s="352"/>
      <c r="AV487" s="352"/>
      <c r="AW487" s="352"/>
      <c r="AX487" s="352"/>
      <c r="AY487" s="352"/>
      <c r="AZ487" s="352"/>
      <c r="BA487" s="352"/>
      <c r="BB487" s="352"/>
      <c r="BC487" s="352"/>
      <c r="BD487" s="352"/>
      <c r="BE487" s="352"/>
      <c r="BF487" s="352"/>
      <c r="BG487" s="352"/>
      <c r="BH487" s="352"/>
      <c r="BI487" s="352"/>
      <c r="BJ487" s="352"/>
      <c r="BK487" s="352"/>
    </row>
    <row r="488" customFormat="false" ht="9.75" hidden="false" customHeight="true" outlineLevel="0" collapsed="false">
      <c r="A488" s="352"/>
      <c r="B488" s="352"/>
      <c r="C488" s="352"/>
      <c r="D488" s="352"/>
      <c r="E488" s="352"/>
      <c r="F488" s="354"/>
      <c r="G488" s="352"/>
      <c r="H488" s="352"/>
      <c r="I488" s="352"/>
      <c r="J488" s="352"/>
      <c r="K488" s="352"/>
      <c r="L488" s="352"/>
      <c r="M488" s="352"/>
      <c r="N488" s="352"/>
      <c r="O488" s="352"/>
      <c r="P488" s="352"/>
      <c r="Q488" s="352"/>
      <c r="R488" s="352"/>
      <c r="S488" s="352"/>
      <c r="T488" s="352"/>
      <c r="U488" s="352"/>
      <c r="V488" s="352"/>
      <c r="W488" s="352"/>
      <c r="X488" s="352"/>
      <c r="Y488" s="352"/>
      <c r="Z488" s="352"/>
      <c r="AA488" s="352"/>
      <c r="AB488" s="352"/>
      <c r="AC488" s="352"/>
      <c r="AD488" s="352"/>
      <c r="AE488" s="352"/>
      <c r="AF488" s="352"/>
      <c r="AG488" s="352"/>
      <c r="AH488" s="352"/>
      <c r="AI488" s="352"/>
      <c r="AJ488" s="352"/>
      <c r="AK488" s="352"/>
      <c r="AL488" s="352"/>
      <c r="AM488" s="352"/>
      <c r="AN488" s="352"/>
      <c r="AO488" s="352"/>
      <c r="AP488" s="352"/>
      <c r="AQ488" s="352"/>
      <c r="AR488" s="352"/>
      <c r="AS488" s="352"/>
      <c r="AT488" s="352"/>
      <c r="AU488" s="352"/>
      <c r="AV488" s="352"/>
      <c r="AW488" s="352"/>
      <c r="AX488" s="352"/>
      <c r="AY488" s="352"/>
      <c r="AZ488" s="352"/>
      <c r="BA488" s="352"/>
      <c r="BB488" s="352"/>
      <c r="BC488" s="352"/>
      <c r="BD488" s="352"/>
      <c r="BE488" s="352"/>
      <c r="BF488" s="352"/>
      <c r="BG488" s="352"/>
      <c r="BH488" s="352"/>
      <c r="BI488" s="352"/>
      <c r="BJ488" s="352"/>
      <c r="BK488" s="352"/>
    </row>
    <row r="489" customFormat="false" ht="9.75" hidden="false" customHeight="true" outlineLevel="0" collapsed="false">
      <c r="A489" s="352"/>
      <c r="B489" s="352"/>
      <c r="C489" s="352"/>
      <c r="D489" s="352"/>
      <c r="E489" s="352"/>
      <c r="F489" s="354"/>
      <c r="G489" s="352"/>
      <c r="H489" s="352"/>
      <c r="I489" s="352"/>
      <c r="J489" s="352"/>
      <c r="K489" s="352"/>
      <c r="L489" s="352"/>
      <c r="M489" s="352"/>
      <c r="N489" s="352"/>
      <c r="O489" s="352"/>
      <c r="P489" s="352"/>
      <c r="Q489" s="352"/>
      <c r="R489" s="352"/>
      <c r="S489" s="352"/>
      <c r="T489" s="352"/>
      <c r="U489" s="352"/>
      <c r="V489" s="352"/>
      <c r="W489" s="352"/>
      <c r="X489" s="352"/>
      <c r="Y489" s="352"/>
      <c r="Z489" s="352"/>
      <c r="AA489" s="352"/>
      <c r="AB489" s="352"/>
      <c r="AC489" s="352"/>
      <c r="AD489" s="352"/>
      <c r="AE489" s="352"/>
      <c r="AF489" s="352"/>
      <c r="AG489" s="352"/>
      <c r="AH489" s="352"/>
      <c r="AI489" s="352"/>
      <c r="AJ489" s="352"/>
      <c r="AK489" s="352"/>
      <c r="AL489" s="352"/>
      <c r="AM489" s="352"/>
      <c r="AN489" s="352"/>
      <c r="AO489" s="352"/>
      <c r="AP489" s="352"/>
      <c r="AQ489" s="352"/>
      <c r="AR489" s="352"/>
      <c r="AS489" s="352"/>
      <c r="AT489" s="352"/>
      <c r="AU489" s="352"/>
      <c r="AV489" s="352"/>
      <c r="AW489" s="352"/>
      <c r="AX489" s="352"/>
      <c r="AY489" s="352"/>
      <c r="AZ489" s="352"/>
      <c r="BA489" s="352"/>
      <c r="BB489" s="352"/>
      <c r="BC489" s="352"/>
      <c r="BD489" s="352"/>
      <c r="BE489" s="352"/>
      <c r="BF489" s="352"/>
      <c r="BG489" s="352"/>
      <c r="BH489" s="352"/>
      <c r="BI489" s="352"/>
      <c r="BJ489" s="352"/>
      <c r="BK489" s="352"/>
    </row>
    <row r="490" customFormat="false" ht="9.75" hidden="false" customHeight="true" outlineLevel="0" collapsed="false">
      <c r="A490" s="352"/>
      <c r="B490" s="352"/>
      <c r="C490" s="352"/>
      <c r="D490" s="352"/>
      <c r="E490" s="352"/>
      <c r="F490" s="354"/>
      <c r="G490" s="352"/>
      <c r="H490" s="352"/>
      <c r="I490" s="352"/>
      <c r="J490" s="352"/>
      <c r="K490" s="352"/>
      <c r="L490" s="352"/>
      <c r="M490" s="352"/>
      <c r="N490" s="352"/>
      <c r="O490" s="352"/>
      <c r="P490" s="352"/>
      <c r="Q490" s="352"/>
      <c r="R490" s="352"/>
      <c r="S490" s="352"/>
      <c r="T490" s="352"/>
      <c r="U490" s="352"/>
      <c r="V490" s="352"/>
      <c r="W490" s="352"/>
      <c r="X490" s="352"/>
      <c r="Y490" s="352"/>
      <c r="Z490" s="352"/>
      <c r="AA490" s="352"/>
      <c r="AB490" s="352"/>
      <c r="AC490" s="352"/>
      <c r="AD490" s="352"/>
      <c r="AE490" s="352"/>
      <c r="AF490" s="352"/>
      <c r="AG490" s="352"/>
      <c r="AH490" s="352"/>
      <c r="AI490" s="352"/>
      <c r="AJ490" s="352"/>
      <c r="AK490" s="352"/>
      <c r="AL490" s="352"/>
      <c r="AM490" s="352"/>
      <c r="AN490" s="352"/>
      <c r="AO490" s="352"/>
      <c r="AP490" s="352"/>
      <c r="AQ490" s="352"/>
      <c r="AR490" s="352"/>
      <c r="AS490" s="352"/>
      <c r="AT490" s="352"/>
      <c r="AU490" s="352"/>
      <c r="AV490" s="352"/>
      <c r="AW490" s="352"/>
      <c r="AX490" s="352"/>
      <c r="AY490" s="352"/>
      <c r="AZ490" s="352"/>
      <c r="BA490" s="352"/>
      <c r="BB490" s="352"/>
      <c r="BC490" s="352"/>
      <c r="BD490" s="352"/>
      <c r="BE490" s="352"/>
      <c r="BF490" s="352"/>
      <c r="BG490" s="352"/>
      <c r="BH490" s="352"/>
      <c r="BI490" s="352"/>
      <c r="BJ490" s="352"/>
      <c r="BK490" s="352"/>
    </row>
    <row r="491" customFormat="false" ht="9.75" hidden="false" customHeight="true" outlineLevel="0" collapsed="false">
      <c r="A491" s="352"/>
      <c r="B491" s="352"/>
      <c r="C491" s="352"/>
      <c r="D491" s="352"/>
      <c r="E491" s="352"/>
      <c r="F491" s="354"/>
      <c r="G491" s="352"/>
      <c r="H491" s="352"/>
      <c r="I491" s="352"/>
      <c r="J491" s="352"/>
      <c r="K491" s="352"/>
      <c r="L491" s="352"/>
      <c r="M491" s="352"/>
      <c r="N491" s="352"/>
      <c r="O491" s="352"/>
      <c r="P491" s="352"/>
      <c r="Q491" s="352"/>
      <c r="R491" s="352"/>
      <c r="S491" s="352"/>
      <c r="T491" s="352"/>
      <c r="U491" s="352"/>
      <c r="V491" s="352"/>
      <c r="W491" s="352"/>
      <c r="X491" s="352"/>
      <c r="Y491" s="352"/>
      <c r="Z491" s="352"/>
      <c r="AA491" s="352"/>
      <c r="AB491" s="352"/>
      <c r="AC491" s="352"/>
      <c r="AD491" s="352"/>
      <c r="AE491" s="352"/>
      <c r="AF491" s="352"/>
      <c r="AG491" s="352"/>
      <c r="AH491" s="352"/>
      <c r="AI491" s="352"/>
      <c r="AJ491" s="352"/>
      <c r="AK491" s="352"/>
      <c r="AL491" s="352"/>
      <c r="AM491" s="352"/>
      <c r="AN491" s="352"/>
      <c r="AO491" s="352"/>
      <c r="AP491" s="352"/>
      <c r="AQ491" s="352"/>
      <c r="AR491" s="352"/>
      <c r="AS491" s="352"/>
      <c r="AT491" s="352"/>
      <c r="AU491" s="352"/>
      <c r="AV491" s="352"/>
      <c r="AW491" s="352"/>
      <c r="AX491" s="352"/>
      <c r="AY491" s="352"/>
      <c r="AZ491" s="352"/>
      <c r="BA491" s="352"/>
      <c r="BB491" s="352"/>
      <c r="BC491" s="352"/>
      <c r="BD491" s="352"/>
      <c r="BE491" s="352"/>
      <c r="BF491" s="352"/>
      <c r="BG491" s="352"/>
      <c r="BH491" s="352"/>
      <c r="BI491" s="352"/>
      <c r="BJ491" s="352"/>
      <c r="BK491" s="352"/>
    </row>
    <row r="492" customFormat="false" ht="9.75" hidden="false" customHeight="true" outlineLevel="0" collapsed="false">
      <c r="A492" s="352"/>
      <c r="B492" s="352"/>
      <c r="C492" s="352"/>
      <c r="D492" s="352"/>
      <c r="E492" s="352"/>
      <c r="F492" s="354"/>
      <c r="G492" s="352"/>
      <c r="H492" s="352"/>
      <c r="I492" s="352"/>
      <c r="J492" s="352"/>
      <c r="K492" s="352"/>
      <c r="L492" s="352"/>
      <c r="M492" s="352"/>
      <c r="N492" s="352"/>
      <c r="O492" s="352"/>
      <c r="P492" s="352"/>
      <c r="Q492" s="352"/>
      <c r="R492" s="352"/>
      <c r="S492" s="352"/>
      <c r="T492" s="352"/>
      <c r="U492" s="352"/>
      <c r="V492" s="352"/>
      <c r="W492" s="352"/>
      <c r="X492" s="352"/>
      <c r="Y492" s="352"/>
      <c r="Z492" s="352"/>
      <c r="AA492" s="352"/>
      <c r="AB492" s="352"/>
      <c r="AC492" s="352"/>
      <c r="AD492" s="352"/>
      <c r="AE492" s="352"/>
      <c r="AF492" s="352"/>
      <c r="AG492" s="352"/>
      <c r="AH492" s="352"/>
      <c r="AI492" s="352"/>
      <c r="AJ492" s="352"/>
      <c r="AK492" s="352"/>
      <c r="AL492" s="352"/>
      <c r="AM492" s="352"/>
      <c r="AN492" s="352"/>
      <c r="AO492" s="352"/>
      <c r="AP492" s="352"/>
      <c r="AQ492" s="352"/>
      <c r="AR492" s="352"/>
      <c r="AS492" s="352"/>
      <c r="AT492" s="352"/>
      <c r="AU492" s="352"/>
      <c r="AV492" s="352"/>
      <c r="AW492" s="352"/>
      <c r="AX492" s="352"/>
      <c r="AY492" s="352"/>
      <c r="AZ492" s="352"/>
      <c r="BA492" s="352"/>
      <c r="BB492" s="352"/>
      <c r="BC492" s="352"/>
      <c r="BD492" s="352"/>
      <c r="BE492" s="352"/>
      <c r="BF492" s="352"/>
      <c r="BG492" s="352"/>
      <c r="BH492" s="352"/>
      <c r="BI492" s="352"/>
      <c r="BJ492" s="352"/>
      <c r="BK492" s="352"/>
    </row>
    <row r="493" customFormat="false" ht="9.75" hidden="false" customHeight="true" outlineLevel="0" collapsed="false">
      <c r="A493" s="352"/>
      <c r="B493" s="352"/>
      <c r="C493" s="352"/>
      <c r="D493" s="352"/>
      <c r="E493" s="352"/>
      <c r="F493" s="354"/>
      <c r="G493" s="352"/>
      <c r="H493" s="352"/>
      <c r="I493" s="352"/>
      <c r="J493" s="352"/>
      <c r="K493" s="352"/>
      <c r="L493" s="352"/>
      <c r="M493" s="352"/>
      <c r="N493" s="352"/>
      <c r="O493" s="352"/>
      <c r="P493" s="352"/>
      <c r="Q493" s="352"/>
      <c r="R493" s="352"/>
      <c r="S493" s="352"/>
      <c r="T493" s="352"/>
      <c r="U493" s="352"/>
      <c r="V493" s="352"/>
      <c r="W493" s="352"/>
      <c r="X493" s="352"/>
      <c r="Y493" s="352"/>
      <c r="Z493" s="352"/>
      <c r="AA493" s="352"/>
      <c r="AB493" s="352"/>
      <c r="AC493" s="352"/>
      <c r="AD493" s="352"/>
      <c r="AE493" s="352"/>
      <c r="AF493" s="352"/>
      <c r="AG493" s="352"/>
      <c r="AH493" s="352"/>
      <c r="AI493" s="352"/>
      <c r="AJ493" s="352"/>
      <c r="AK493" s="352"/>
      <c r="AL493" s="352"/>
      <c r="AM493" s="352"/>
      <c r="AN493" s="352"/>
      <c r="AO493" s="352"/>
      <c r="AP493" s="352"/>
      <c r="AQ493" s="352"/>
      <c r="AR493" s="352"/>
      <c r="AS493" s="352"/>
      <c r="AT493" s="352"/>
      <c r="AU493" s="352"/>
      <c r="AV493" s="352"/>
      <c r="AW493" s="352"/>
      <c r="AX493" s="352"/>
      <c r="AY493" s="352"/>
      <c r="AZ493" s="352"/>
      <c r="BA493" s="352"/>
      <c r="BB493" s="352"/>
      <c r="BC493" s="352"/>
      <c r="BD493" s="352"/>
      <c r="BE493" s="352"/>
      <c r="BF493" s="352"/>
      <c r="BG493" s="352"/>
      <c r="BH493" s="352"/>
      <c r="BI493" s="352"/>
      <c r="BJ493" s="352"/>
      <c r="BK493" s="352"/>
    </row>
    <row r="494" customFormat="false" ht="9.75" hidden="false" customHeight="true" outlineLevel="0" collapsed="false">
      <c r="A494" s="352"/>
      <c r="B494" s="352"/>
      <c r="C494" s="352"/>
      <c r="D494" s="352"/>
      <c r="E494" s="352"/>
      <c r="F494" s="354"/>
      <c r="G494" s="352"/>
      <c r="H494" s="352"/>
      <c r="I494" s="352"/>
      <c r="J494" s="352"/>
      <c r="K494" s="352"/>
      <c r="L494" s="352"/>
      <c r="M494" s="352"/>
      <c r="N494" s="352"/>
      <c r="O494" s="352"/>
      <c r="P494" s="352"/>
      <c r="Q494" s="352"/>
      <c r="R494" s="352"/>
      <c r="S494" s="352"/>
      <c r="T494" s="352"/>
      <c r="U494" s="352"/>
      <c r="V494" s="352"/>
      <c r="W494" s="352"/>
      <c r="X494" s="352"/>
      <c r="Y494" s="352"/>
      <c r="Z494" s="352"/>
      <c r="AA494" s="352"/>
      <c r="AB494" s="352"/>
      <c r="AC494" s="352"/>
      <c r="AD494" s="352"/>
      <c r="AE494" s="352"/>
      <c r="AF494" s="352"/>
      <c r="AG494" s="352"/>
      <c r="AH494" s="352"/>
      <c r="AI494" s="352"/>
      <c r="AJ494" s="352"/>
      <c r="AK494" s="352"/>
      <c r="AL494" s="352"/>
      <c r="AM494" s="352"/>
      <c r="AN494" s="352"/>
      <c r="AO494" s="352"/>
      <c r="AP494" s="352"/>
      <c r="AQ494" s="352"/>
      <c r="AR494" s="352"/>
      <c r="AS494" s="352"/>
      <c r="AT494" s="352"/>
      <c r="AU494" s="352"/>
      <c r="AV494" s="352"/>
      <c r="AW494" s="352"/>
      <c r="AX494" s="352"/>
      <c r="AY494" s="352"/>
      <c r="AZ494" s="352"/>
      <c r="BA494" s="352"/>
      <c r="BB494" s="352"/>
      <c r="BC494" s="352"/>
      <c r="BD494" s="352"/>
      <c r="BE494" s="352"/>
      <c r="BF494" s="352"/>
      <c r="BG494" s="352"/>
      <c r="BH494" s="352"/>
      <c r="BI494" s="352"/>
      <c r="BJ494" s="352"/>
      <c r="BK494" s="352"/>
    </row>
    <row r="495" customFormat="false" ht="9.75" hidden="false" customHeight="true" outlineLevel="0" collapsed="false">
      <c r="A495" s="352"/>
      <c r="B495" s="352"/>
      <c r="C495" s="352"/>
      <c r="D495" s="352"/>
      <c r="E495" s="352"/>
      <c r="F495" s="354"/>
      <c r="G495" s="352"/>
      <c r="H495" s="352"/>
      <c r="I495" s="352"/>
      <c r="J495" s="352"/>
      <c r="K495" s="352"/>
      <c r="L495" s="352"/>
      <c r="M495" s="352"/>
      <c r="N495" s="352"/>
      <c r="O495" s="352"/>
      <c r="P495" s="352"/>
      <c r="Q495" s="352"/>
      <c r="R495" s="352"/>
      <c r="S495" s="352"/>
      <c r="T495" s="352"/>
      <c r="U495" s="352"/>
      <c r="V495" s="352"/>
      <c r="W495" s="352"/>
      <c r="X495" s="352"/>
      <c r="Y495" s="352"/>
      <c r="Z495" s="352"/>
      <c r="AA495" s="352"/>
      <c r="AB495" s="352"/>
      <c r="AC495" s="352"/>
      <c r="AD495" s="352"/>
      <c r="AE495" s="352"/>
      <c r="AF495" s="352"/>
      <c r="AG495" s="352"/>
      <c r="AH495" s="352"/>
      <c r="AI495" s="352"/>
      <c r="AJ495" s="352"/>
      <c r="AK495" s="352"/>
      <c r="AL495" s="352"/>
      <c r="AM495" s="352"/>
      <c r="AN495" s="352"/>
      <c r="AO495" s="352"/>
      <c r="AP495" s="352"/>
      <c r="AQ495" s="352"/>
      <c r="AR495" s="352"/>
      <c r="AS495" s="352"/>
      <c r="AT495" s="352"/>
      <c r="AU495" s="352"/>
      <c r="AV495" s="352"/>
      <c r="AW495" s="352"/>
      <c r="AX495" s="352"/>
      <c r="AY495" s="352"/>
      <c r="AZ495" s="352"/>
      <c r="BA495" s="352"/>
      <c r="BB495" s="352"/>
      <c r="BC495" s="352"/>
      <c r="BD495" s="352"/>
      <c r="BE495" s="352"/>
      <c r="BF495" s="352"/>
      <c r="BG495" s="352"/>
      <c r="BH495" s="352"/>
      <c r="BI495" s="352"/>
      <c r="BJ495" s="352"/>
      <c r="BK495" s="352"/>
    </row>
    <row r="496" customFormat="false" ht="9.75" hidden="false" customHeight="true" outlineLevel="0" collapsed="false">
      <c r="A496" s="352"/>
      <c r="B496" s="352"/>
      <c r="C496" s="352"/>
      <c r="D496" s="352"/>
      <c r="E496" s="352"/>
      <c r="F496" s="354"/>
      <c r="G496" s="352"/>
      <c r="H496" s="352"/>
      <c r="I496" s="352"/>
      <c r="J496" s="352"/>
      <c r="K496" s="352"/>
      <c r="L496" s="352"/>
      <c r="M496" s="352"/>
      <c r="N496" s="352"/>
      <c r="O496" s="352"/>
      <c r="P496" s="352"/>
      <c r="Q496" s="352"/>
      <c r="R496" s="352"/>
      <c r="S496" s="352"/>
      <c r="T496" s="352"/>
      <c r="U496" s="352"/>
      <c r="V496" s="352"/>
      <c r="W496" s="352"/>
      <c r="X496" s="352"/>
      <c r="Y496" s="352"/>
      <c r="Z496" s="352"/>
      <c r="AA496" s="352"/>
      <c r="AB496" s="352"/>
      <c r="AC496" s="352"/>
      <c r="AD496" s="352"/>
      <c r="AE496" s="352"/>
      <c r="AF496" s="352"/>
      <c r="AG496" s="352"/>
      <c r="AH496" s="352"/>
      <c r="AI496" s="352"/>
      <c r="AJ496" s="352"/>
      <c r="AK496" s="352"/>
      <c r="AL496" s="352"/>
      <c r="AM496" s="352"/>
      <c r="AN496" s="352"/>
      <c r="AO496" s="352"/>
      <c r="AP496" s="352"/>
      <c r="AQ496" s="352"/>
      <c r="AR496" s="352"/>
      <c r="AS496" s="352"/>
      <c r="AT496" s="352"/>
      <c r="AU496" s="352"/>
      <c r="AV496" s="352"/>
      <c r="AW496" s="352"/>
      <c r="AX496" s="352"/>
      <c r="AY496" s="352"/>
      <c r="AZ496" s="352"/>
      <c r="BA496" s="352"/>
      <c r="BB496" s="352"/>
      <c r="BC496" s="352"/>
      <c r="BD496" s="352"/>
      <c r="BE496" s="352"/>
      <c r="BF496" s="352"/>
      <c r="BG496" s="352"/>
      <c r="BH496" s="352"/>
      <c r="BI496" s="352"/>
      <c r="BJ496" s="352"/>
      <c r="BK496" s="352"/>
    </row>
    <row r="497" customFormat="false" ht="9.75" hidden="false" customHeight="true" outlineLevel="0" collapsed="false">
      <c r="A497" s="352"/>
      <c r="B497" s="352"/>
      <c r="C497" s="352"/>
      <c r="D497" s="352"/>
      <c r="E497" s="352"/>
      <c r="F497" s="354"/>
      <c r="G497" s="352"/>
      <c r="H497" s="352"/>
      <c r="I497" s="352"/>
      <c r="J497" s="352"/>
      <c r="K497" s="352"/>
      <c r="L497" s="352"/>
      <c r="M497" s="352"/>
      <c r="N497" s="352"/>
      <c r="O497" s="352"/>
      <c r="P497" s="352"/>
      <c r="Q497" s="352"/>
      <c r="R497" s="352"/>
      <c r="S497" s="352"/>
      <c r="T497" s="352"/>
      <c r="U497" s="352"/>
      <c r="V497" s="352"/>
      <c r="W497" s="352"/>
      <c r="X497" s="352"/>
      <c r="Y497" s="352"/>
      <c r="Z497" s="352"/>
      <c r="AA497" s="352"/>
      <c r="AB497" s="352"/>
      <c r="AC497" s="352"/>
      <c r="AD497" s="352"/>
      <c r="AE497" s="352"/>
      <c r="AF497" s="352"/>
      <c r="AG497" s="352"/>
      <c r="AH497" s="352"/>
      <c r="AI497" s="352"/>
      <c r="AJ497" s="352"/>
      <c r="AK497" s="352"/>
      <c r="AL497" s="352"/>
      <c r="AM497" s="352"/>
      <c r="AN497" s="352"/>
      <c r="AO497" s="352"/>
      <c r="AP497" s="352"/>
      <c r="AQ497" s="352"/>
      <c r="AR497" s="352"/>
      <c r="AS497" s="352"/>
      <c r="AT497" s="352"/>
      <c r="AU497" s="352"/>
      <c r="AV497" s="352"/>
      <c r="AW497" s="352"/>
      <c r="AX497" s="352"/>
      <c r="AY497" s="352"/>
      <c r="AZ497" s="352"/>
      <c r="BA497" s="352"/>
      <c r="BB497" s="352"/>
      <c r="BC497" s="352"/>
      <c r="BD497" s="352"/>
      <c r="BE497" s="352"/>
      <c r="BF497" s="352"/>
      <c r="BG497" s="352"/>
      <c r="BH497" s="352"/>
      <c r="BI497" s="352"/>
      <c r="BJ497" s="352"/>
      <c r="BK497" s="352"/>
    </row>
    <row r="498" customFormat="false" ht="9.75" hidden="false" customHeight="true" outlineLevel="0" collapsed="false">
      <c r="A498" s="352"/>
      <c r="B498" s="352"/>
      <c r="C498" s="352"/>
      <c r="D498" s="352"/>
      <c r="E498" s="352"/>
      <c r="F498" s="354"/>
      <c r="G498" s="352"/>
      <c r="H498" s="352"/>
      <c r="I498" s="352"/>
      <c r="J498" s="352"/>
      <c r="K498" s="352"/>
      <c r="L498" s="352"/>
      <c r="M498" s="352"/>
      <c r="N498" s="352"/>
      <c r="O498" s="352"/>
      <c r="P498" s="352"/>
      <c r="Q498" s="352"/>
      <c r="R498" s="352"/>
      <c r="S498" s="352"/>
      <c r="T498" s="352"/>
      <c r="U498" s="352"/>
      <c r="V498" s="352"/>
      <c r="W498" s="352"/>
      <c r="X498" s="352"/>
      <c r="Y498" s="352"/>
      <c r="Z498" s="352"/>
      <c r="AA498" s="352"/>
      <c r="AB498" s="352"/>
      <c r="AC498" s="352"/>
      <c r="AD498" s="352"/>
      <c r="AE498" s="352"/>
      <c r="AF498" s="352"/>
      <c r="AG498" s="352"/>
      <c r="AH498" s="352"/>
      <c r="AI498" s="352"/>
      <c r="AJ498" s="352"/>
      <c r="AK498" s="352"/>
      <c r="AL498" s="352"/>
      <c r="AM498" s="352"/>
      <c r="AN498" s="352"/>
      <c r="AO498" s="352"/>
      <c r="AP498" s="352"/>
      <c r="AQ498" s="352"/>
      <c r="AR498" s="352"/>
      <c r="AS498" s="352"/>
      <c r="AT498" s="352"/>
      <c r="AU498" s="352"/>
      <c r="AV498" s="352"/>
      <c r="AW498" s="352"/>
      <c r="AX498" s="352"/>
      <c r="AY498" s="352"/>
      <c r="AZ498" s="352"/>
      <c r="BA498" s="352"/>
      <c r="BB498" s="352"/>
      <c r="BC498" s="352"/>
      <c r="BD498" s="352"/>
      <c r="BE498" s="352"/>
      <c r="BF498" s="352"/>
      <c r="BG498" s="352"/>
      <c r="BH498" s="352"/>
      <c r="BI498" s="352"/>
      <c r="BJ498" s="352"/>
      <c r="BK498" s="352"/>
    </row>
    <row r="499" customFormat="false" ht="9.75" hidden="false" customHeight="true" outlineLevel="0" collapsed="false">
      <c r="A499" s="352"/>
      <c r="B499" s="352"/>
      <c r="C499" s="352"/>
      <c r="D499" s="352"/>
      <c r="E499" s="352"/>
      <c r="F499" s="354"/>
      <c r="G499" s="352"/>
      <c r="H499" s="352"/>
      <c r="I499" s="352"/>
      <c r="J499" s="352"/>
      <c r="K499" s="352"/>
      <c r="L499" s="352"/>
      <c r="M499" s="352"/>
      <c r="N499" s="352"/>
      <c r="O499" s="352"/>
      <c r="P499" s="352"/>
      <c r="Q499" s="352"/>
      <c r="R499" s="352"/>
      <c r="S499" s="352"/>
      <c r="T499" s="352"/>
      <c r="U499" s="352"/>
      <c r="V499" s="352"/>
      <c r="W499" s="352"/>
      <c r="X499" s="352"/>
      <c r="Y499" s="352"/>
      <c r="Z499" s="352"/>
      <c r="AA499" s="352"/>
      <c r="AB499" s="352"/>
      <c r="AC499" s="352"/>
      <c r="AD499" s="352"/>
      <c r="AE499" s="352"/>
      <c r="AF499" s="352"/>
      <c r="AG499" s="352"/>
      <c r="AH499" s="352"/>
      <c r="AI499" s="352"/>
      <c r="AJ499" s="352"/>
      <c r="AK499" s="352"/>
      <c r="AL499" s="352"/>
      <c r="AM499" s="352"/>
      <c r="AN499" s="352"/>
      <c r="AO499" s="352"/>
      <c r="AP499" s="352"/>
      <c r="AQ499" s="352"/>
      <c r="AR499" s="352"/>
      <c r="AS499" s="352"/>
      <c r="AT499" s="352"/>
      <c r="AU499" s="352"/>
      <c r="AV499" s="352"/>
      <c r="AW499" s="352"/>
      <c r="AX499" s="352"/>
      <c r="AY499" s="352"/>
      <c r="AZ499" s="352"/>
      <c r="BA499" s="352"/>
      <c r="BB499" s="352"/>
      <c r="BC499" s="352"/>
      <c r="BD499" s="352"/>
      <c r="BE499" s="352"/>
      <c r="BF499" s="352"/>
      <c r="BG499" s="352"/>
      <c r="BH499" s="352"/>
      <c r="BI499" s="352"/>
      <c r="BJ499" s="352"/>
      <c r="BK499" s="352"/>
    </row>
    <row r="500" customFormat="false" ht="9.75" hidden="false" customHeight="true" outlineLevel="0" collapsed="false">
      <c r="A500" s="352"/>
      <c r="B500" s="352"/>
      <c r="C500" s="352"/>
      <c r="D500" s="352"/>
      <c r="E500" s="352"/>
      <c r="F500" s="354"/>
      <c r="G500" s="352"/>
      <c r="H500" s="352"/>
      <c r="I500" s="352"/>
      <c r="J500" s="352"/>
      <c r="K500" s="352"/>
      <c r="L500" s="352"/>
      <c r="M500" s="352"/>
      <c r="N500" s="352"/>
      <c r="O500" s="352"/>
      <c r="P500" s="352"/>
      <c r="Q500" s="352"/>
      <c r="R500" s="352"/>
      <c r="S500" s="352"/>
      <c r="T500" s="352"/>
      <c r="U500" s="352"/>
      <c r="V500" s="352"/>
      <c r="W500" s="352"/>
      <c r="X500" s="352"/>
      <c r="Y500" s="352"/>
      <c r="Z500" s="352"/>
      <c r="AA500" s="352"/>
      <c r="AB500" s="352"/>
      <c r="AC500" s="352"/>
      <c r="AD500" s="352"/>
      <c r="AE500" s="352"/>
      <c r="AF500" s="352"/>
      <c r="AG500" s="352"/>
      <c r="AH500" s="352"/>
      <c r="AI500" s="352"/>
      <c r="AJ500" s="352"/>
      <c r="AK500" s="352"/>
      <c r="AL500" s="352"/>
      <c r="AM500" s="352"/>
      <c r="AN500" s="352"/>
      <c r="AO500" s="352"/>
      <c r="AP500" s="352"/>
      <c r="AQ500" s="352"/>
      <c r="AR500" s="352"/>
      <c r="AS500" s="352"/>
      <c r="AT500" s="352"/>
      <c r="AU500" s="352"/>
      <c r="AV500" s="352"/>
      <c r="AW500" s="352"/>
      <c r="AX500" s="352"/>
      <c r="AY500" s="352"/>
      <c r="AZ500" s="352"/>
      <c r="BA500" s="352"/>
      <c r="BB500" s="352"/>
      <c r="BC500" s="352"/>
      <c r="BD500" s="352"/>
      <c r="BE500" s="352"/>
      <c r="BF500" s="352"/>
      <c r="BG500" s="352"/>
      <c r="BH500" s="352"/>
      <c r="BI500" s="352"/>
      <c r="BJ500" s="352"/>
      <c r="BK500" s="352"/>
    </row>
    <row r="501" customFormat="false" ht="9.75" hidden="false" customHeight="true" outlineLevel="0" collapsed="false">
      <c r="A501" s="352"/>
      <c r="B501" s="352"/>
      <c r="C501" s="352"/>
      <c r="D501" s="352"/>
      <c r="E501" s="352"/>
      <c r="F501" s="354"/>
      <c r="G501" s="352"/>
      <c r="H501" s="352"/>
      <c r="I501" s="352"/>
      <c r="J501" s="352"/>
      <c r="K501" s="352"/>
      <c r="L501" s="352"/>
      <c r="M501" s="352"/>
      <c r="N501" s="352"/>
      <c r="O501" s="352"/>
      <c r="P501" s="352"/>
      <c r="Q501" s="352"/>
      <c r="R501" s="352"/>
      <c r="S501" s="352"/>
      <c r="T501" s="352"/>
      <c r="U501" s="352"/>
      <c r="V501" s="352"/>
      <c r="W501" s="352"/>
      <c r="X501" s="352"/>
      <c r="Y501" s="352"/>
      <c r="Z501" s="352"/>
      <c r="AA501" s="352"/>
      <c r="AB501" s="352"/>
      <c r="AC501" s="352"/>
      <c r="AD501" s="352"/>
      <c r="AE501" s="352"/>
      <c r="AF501" s="352"/>
      <c r="AG501" s="352"/>
      <c r="AH501" s="352"/>
      <c r="AI501" s="352"/>
      <c r="AJ501" s="352"/>
      <c r="AK501" s="352"/>
      <c r="AL501" s="352"/>
      <c r="AM501" s="352"/>
      <c r="AN501" s="352"/>
      <c r="AO501" s="352"/>
      <c r="AP501" s="352"/>
      <c r="AQ501" s="352"/>
      <c r="AR501" s="352"/>
      <c r="AS501" s="352"/>
      <c r="AT501" s="352"/>
      <c r="AU501" s="352"/>
      <c r="AV501" s="352"/>
      <c r="AW501" s="352"/>
      <c r="AX501" s="352"/>
      <c r="AY501" s="352"/>
      <c r="AZ501" s="352"/>
      <c r="BA501" s="352"/>
      <c r="BB501" s="352"/>
      <c r="BC501" s="352"/>
      <c r="BD501" s="352"/>
      <c r="BE501" s="352"/>
      <c r="BF501" s="352"/>
      <c r="BG501" s="352"/>
      <c r="BH501" s="352"/>
      <c r="BI501" s="352"/>
      <c r="BJ501" s="352"/>
      <c r="BK501" s="352"/>
    </row>
    <row r="502" customFormat="false" ht="9.75" hidden="false" customHeight="true" outlineLevel="0" collapsed="false">
      <c r="A502" s="352"/>
      <c r="B502" s="352"/>
      <c r="C502" s="352"/>
      <c r="D502" s="352"/>
      <c r="E502" s="352"/>
      <c r="F502" s="354"/>
      <c r="G502" s="352"/>
      <c r="H502" s="352"/>
      <c r="I502" s="352"/>
      <c r="J502" s="352"/>
      <c r="K502" s="352"/>
      <c r="L502" s="352"/>
      <c r="M502" s="352"/>
      <c r="N502" s="352"/>
      <c r="O502" s="352"/>
      <c r="P502" s="352"/>
      <c r="Q502" s="352"/>
      <c r="R502" s="352"/>
      <c r="S502" s="352"/>
      <c r="T502" s="352"/>
      <c r="U502" s="352"/>
      <c r="V502" s="352"/>
      <c r="W502" s="352"/>
      <c r="X502" s="352"/>
      <c r="Y502" s="352"/>
      <c r="Z502" s="352"/>
      <c r="AA502" s="352"/>
      <c r="AB502" s="352"/>
      <c r="AC502" s="352"/>
      <c r="AD502" s="352"/>
      <c r="AE502" s="352"/>
      <c r="AF502" s="352"/>
      <c r="AG502" s="352"/>
      <c r="AH502" s="352"/>
      <c r="AI502" s="352"/>
      <c r="AJ502" s="352"/>
      <c r="AK502" s="352"/>
      <c r="AL502" s="352"/>
      <c r="AM502" s="352"/>
      <c r="AN502" s="352"/>
      <c r="AO502" s="352"/>
      <c r="AP502" s="352"/>
      <c r="AQ502" s="352"/>
      <c r="AR502" s="352"/>
      <c r="AS502" s="352"/>
      <c r="AT502" s="352"/>
      <c r="AU502" s="352"/>
      <c r="AV502" s="352"/>
      <c r="AW502" s="352"/>
      <c r="AX502" s="352"/>
      <c r="AY502" s="352"/>
      <c r="AZ502" s="352"/>
      <c r="BA502" s="352"/>
      <c r="BB502" s="352"/>
      <c r="BC502" s="352"/>
      <c r="BD502" s="352"/>
      <c r="BE502" s="352"/>
      <c r="BF502" s="352"/>
      <c r="BG502" s="352"/>
      <c r="BH502" s="352"/>
      <c r="BI502" s="352"/>
      <c r="BJ502" s="352"/>
      <c r="BK502" s="352"/>
    </row>
    <row r="503" customFormat="false" ht="9.75" hidden="false" customHeight="true" outlineLevel="0" collapsed="false">
      <c r="A503" s="352"/>
      <c r="B503" s="352"/>
      <c r="C503" s="352"/>
      <c r="D503" s="352"/>
      <c r="E503" s="352"/>
      <c r="F503" s="354"/>
      <c r="G503" s="352"/>
      <c r="H503" s="352"/>
      <c r="I503" s="352"/>
      <c r="J503" s="352"/>
      <c r="K503" s="352"/>
      <c r="L503" s="352"/>
      <c r="M503" s="352"/>
      <c r="N503" s="352"/>
      <c r="O503" s="352"/>
      <c r="P503" s="352"/>
      <c r="Q503" s="352"/>
      <c r="R503" s="352"/>
      <c r="S503" s="352"/>
      <c r="T503" s="352"/>
      <c r="U503" s="352"/>
      <c r="V503" s="352"/>
      <c r="W503" s="352"/>
      <c r="X503" s="352"/>
      <c r="Y503" s="352"/>
      <c r="Z503" s="352"/>
      <c r="AA503" s="352"/>
      <c r="AB503" s="352"/>
      <c r="AC503" s="352"/>
      <c r="AD503" s="352"/>
      <c r="AE503" s="352"/>
      <c r="AF503" s="352"/>
      <c r="AG503" s="352"/>
      <c r="AH503" s="352"/>
      <c r="AI503" s="352"/>
      <c r="AJ503" s="352"/>
      <c r="AK503" s="352"/>
      <c r="AL503" s="352"/>
      <c r="AM503" s="352"/>
      <c r="AN503" s="352"/>
      <c r="AO503" s="352"/>
      <c r="AP503" s="352"/>
      <c r="AQ503" s="352"/>
      <c r="AR503" s="352"/>
      <c r="AS503" s="352"/>
      <c r="AT503" s="352"/>
      <c r="AU503" s="352"/>
      <c r="AV503" s="352"/>
      <c r="AW503" s="352"/>
      <c r="AX503" s="352"/>
      <c r="AY503" s="352"/>
      <c r="AZ503" s="352"/>
      <c r="BA503" s="352"/>
      <c r="BB503" s="352"/>
      <c r="BC503" s="352"/>
      <c r="BD503" s="352"/>
      <c r="BE503" s="352"/>
      <c r="BF503" s="352"/>
      <c r="BG503" s="352"/>
      <c r="BH503" s="352"/>
      <c r="BI503" s="352"/>
      <c r="BJ503" s="352"/>
      <c r="BK503" s="352"/>
    </row>
    <row r="504" customFormat="false" ht="9.75" hidden="false" customHeight="true" outlineLevel="0" collapsed="false">
      <c r="A504" s="352"/>
      <c r="B504" s="352"/>
      <c r="C504" s="352"/>
      <c r="D504" s="352"/>
      <c r="E504" s="352"/>
      <c r="F504" s="354"/>
      <c r="G504" s="352"/>
      <c r="H504" s="352"/>
      <c r="I504" s="352"/>
      <c r="J504" s="352"/>
      <c r="K504" s="352"/>
      <c r="L504" s="352"/>
      <c r="M504" s="352"/>
      <c r="N504" s="352"/>
      <c r="O504" s="352"/>
      <c r="P504" s="352"/>
      <c r="Q504" s="352"/>
      <c r="R504" s="352"/>
      <c r="S504" s="352"/>
      <c r="T504" s="352"/>
      <c r="U504" s="352"/>
      <c r="V504" s="352"/>
      <c r="W504" s="352"/>
      <c r="X504" s="352"/>
      <c r="Y504" s="352"/>
      <c r="Z504" s="352"/>
      <c r="AA504" s="352"/>
      <c r="AB504" s="352"/>
      <c r="AC504" s="352"/>
      <c r="AD504" s="352"/>
      <c r="AE504" s="352"/>
      <c r="AF504" s="352"/>
      <c r="AG504" s="352"/>
      <c r="AH504" s="352"/>
      <c r="AI504" s="352"/>
      <c r="AJ504" s="352"/>
      <c r="AK504" s="352"/>
      <c r="AL504" s="352"/>
      <c r="AM504" s="352"/>
      <c r="AN504" s="352"/>
      <c r="AO504" s="352"/>
      <c r="AP504" s="352"/>
      <c r="AQ504" s="352"/>
      <c r="AR504" s="352"/>
      <c r="AS504" s="352"/>
      <c r="AT504" s="352"/>
      <c r="AU504" s="352"/>
      <c r="AV504" s="352"/>
      <c r="AW504" s="352"/>
      <c r="AX504" s="352"/>
      <c r="AY504" s="352"/>
      <c r="AZ504" s="352"/>
      <c r="BA504" s="352"/>
      <c r="BB504" s="352"/>
      <c r="BC504" s="352"/>
      <c r="BD504" s="352"/>
      <c r="BE504" s="352"/>
      <c r="BF504" s="352"/>
      <c r="BG504" s="352"/>
      <c r="BH504" s="352"/>
      <c r="BI504" s="352"/>
      <c r="BJ504" s="352"/>
      <c r="BK504" s="352"/>
    </row>
    <row r="505" customFormat="false" ht="9.75" hidden="false" customHeight="true" outlineLevel="0" collapsed="false">
      <c r="A505" s="352"/>
      <c r="B505" s="352"/>
      <c r="C505" s="352"/>
      <c r="D505" s="352"/>
      <c r="E505" s="352"/>
      <c r="F505" s="354"/>
      <c r="G505" s="352"/>
      <c r="H505" s="352"/>
      <c r="I505" s="352"/>
      <c r="J505" s="352"/>
      <c r="K505" s="352"/>
      <c r="L505" s="352"/>
      <c r="M505" s="352"/>
      <c r="N505" s="352"/>
      <c r="O505" s="352"/>
      <c r="P505" s="352"/>
      <c r="Q505" s="352"/>
      <c r="R505" s="352"/>
      <c r="S505" s="352"/>
      <c r="T505" s="352"/>
      <c r="U505" s="352"/>
      <c r="V505" s="352"/>
      <c r="W505" s="352"/>
      <c r="X505" s="352"/>
      <c r="Y505" s="352"/>
      <c r="Z505" s="352"/>
      <c r="AA505" s="352"/>
      <c r="AB505" s="352"/>
      <c r="AC505" s="352"/>
      <c r="AD505" s="352"/>
      <c r="AE505" s="352"/>
      <c r="AF505" s="352"/>
      <c r="AG505" s="352"/>
      <c r="AH505" s="352"/>
      <c r="AI505" s="352"/>
      <c r="AJ505" s="352"/>
      <c r="AK505" s="352"/>
      <c r="AL505" s="352"/>
      <c r="AM505" s="352"/>
      <c r="AN505" s="352"/>
      <c r="AO505" s="352"/>
      <c r="AP505" s="352"/>
      <c r="AQ505" s="352"/>
      <c r="AR505" s="352"/>
      <c r="AS505" s="352"/>
      <c r="AT505" s="352"/>
      <c r="AU505" s="352"/>
      <c r="AV505" s="352"/>
      <c r="AW505" s="352"/>
      <c r="AX505" s="352"/>
      <c r="AY505" s="352"/>
      <c r="AZ505" s="352"/>
      <c r="BA505" s="352"/>
      <c r="BB505" s="352"/>
      <c r="BC505" s="352"/>
      <c r="BD505" s="352"/>
      <c r="BE505" s="352"/>
      <c r="BF505" s="352"/>
      <c r="BG505" s="352"/>
      <c r="BH505" s="352"/>
      <c r="BI505" s="352"/>
      <c r="BJ505" s="352"/>
      <c r="BK505" s="352"/>
    </row>
    <row r="506" customFormat="false" ht="9.75" hidden="false" customHeight="true" outlineLevel="0" collapsed="false">
      <c r="A506" s="352"/>
      <c r="B506" s="352"/>
      <c r="C506" s="352"/>
      <c r="D506" s="352"/>
      <c r="E506" s="352"/>
      <c r="F506" s="354"/>
      <c r="G506" s="352"/>
      <c r="H506" s="352"/>
      <c r="I506" s="352"/>
      <c r="J506" s="352"/>
      <c r="K506" s="352"/>
      <c r="L506" s="352"/>
      <c r="M506" s="352"/>
      <c r="N506" s="352"/>
      <c r="O506" s="352"/>
      <c r="P506" s="352"/>
      <c r="Q506" s="352"/>
      <c r="R506" s="352"/>
      <c r="S506" s="352"/>
      <c r="T506" s="352"/>
      <c r="U506" s="352"/>
      <c r="V506" s="352"/>
      <c r="W506" s="352"/>
      <c r="X506" s="352"/>
      <c r="Y506" s="352"/>
      <c r="Z506" s="352"/>
      <c r="AA506" s="352"/>
      <c r="AB506" s="352"/>
      <c r="AC506" s="352"/>
      <c r="AD506" s="352"/>
      <c r="AE506" s="352"/>
      <c r="AF506" s="352"/>
      <c r="AG506" s="352"/>
      <c r="AH506" s="352"/>
      <c r="AI506" s="352"/>
      <c r="AJ506" s="352"/>
      <c r="AK506" s="352"/>
      <c r="AL506" s="352"/>
      <c r="AM506" s="352"/>
      <c r="AN506" s="352"/>
      <c r="AO506" s="352"/>
      <c r="AP506" s="352"/>
      <c r="AQ506" s="352"/>
      <c r="AR506" s="352"/>
      <c r="AS506" s="352"/>
      <c r="AT506" s="352"/>
      <c r="AU506" s="352"/>
      <c r="AV506" s="352"/>
      <c r="AW506" s="352"/>
      <c r="AX506" s="352"/>
      <c r="AY506" s="352"/>
      <c r="AZ506" s="352"/>
      <c r="BA506" s="352"/>
      <c r="BB506" s="352"/>
      <c r="BC506" s="352"/>
      <c r="BD506" s="352"/>
      <c r="BE506" s="352"/>
      <c r="BF506" s="352"/>
      <c r="BG506" s="352"/>
      <c r="BH506" s="352"/>
      <c r="BI506" s="352"/>
      <c r="BJ506" s="352"/>
      <c r="BK506" s="352"/>
    </row>
    <row r="507" customFormat="false" ht="9.75" hidden="false" customHeight="true" outlineLevel="0" collapsed="false">
      <c r="A507" s="352"/>
      <c r="B507" s="352"/>
      <c r="C507" s="352"/>
      <c r="D507" s="352"/>
      <c r="E507" s="352"/>
      <c r="F507" s="354"/>
      <c r="G507" s="352"/>
      <c r="H507" s="352"/>
      <c r="I507" s="352"/>
      <c r="J507" s="352"/>
      <c r="K507" s="352"/>
      <c r="L507" s="352"/>
      <c r="M507" s="352"/>
      <c r="N507" s="352"/>
      <c r="O507" s="352"/>
      <c r="P507" s="352"/>
      <c r="Q507" s="352"/>
      <c r="R507" s="352"/>
      <c r="S507" s="352"/>
      <c r="T507" s="352"/>
      <c r="U507" s="352"/>
      <c r="V507" s="352"/>
      <c r="W507" s="352"/>
      <c r="X507" s="352"/>
      <c r="Y507" s="352"/>
      <c r="Z507" s="352"/>
      <c r="AA507" s="352"/>
      <c r="AB507" s="352"/>
      <c r="AC507" s="352"/>
      <c r="AD507" s="352"/>
      <c r="AE507" s="352"/>
      <c r="AF507" s="352"/>
      <c r="AG507" s="352"/>
      <c r="AH507" s="352"/>
      <c r="AI507" s="352"/>
      <c r="AJ507" s="352"/>
      <c r="AK507" s="352"/>
      <c r="AL507" s="352"/>
      <c r="AM507" s="352"/>
      <c r="AN507" s="352"/>
      <c r="AO507" s="352"/>
      <c r="AP507" s="352"/>
      <c r="AQ507" s="352"/>
      <c r="AR507" s="352"/>
      <c r="AS507" s="352"/>
      <c r="AT507" s="352"/>
      <c r="AU507" s="352"/>
      <c r="AV507" s="352"/>
      <c r="AW507" s="352"/>
      <c r="AX507" s="352"/>
      <c r="AY507" s="352"/>
      <c r="AZ507" s="352"/>
      <c r="BA507" s="352"/>
      <c r="BB507" s="352"/>
      <c r="BC507" s="352"/>
      <c r="BD507" s="352"/>
      <c r="BE507" s="352"/>
      <c r="BF507" s="352"/>
      <c r="BG507" s="352"/>
      <c r="BH507" s="352"/>
      <c r="BI507" s="352"/>
      <c r="BJ507" s="352"/>
      <c r="BK507" s="352"/>
    </row>
    <row r="508" customFormat="false" ht="9.75" hidden="false" customHeight="true" outlineLevel="0" collapsed="false">
      <c r="A508" s="352"/>
      <c r="B508" s="352"/>
      <c r="C508" s="352"/>
      <c r="D508" s="352"/>
      <c r="E508" s="352"/>
      <c r="F508" s="354"/>
      <c r="G508" s="352"/>
      <c r="H508" s="352"/>
      <c r="I508" s="352"/>
      <c r="J508" s="352"/>
      <c r="K508" s="352"/>
      <c r="L508" s="352"/>
      <c r="M508" s="352"/>
      <c r="N508" s="352"/>
      <c r="O508" s="352"/>
      <c r="P508" s="352"/>
      <c r="Q508" s="352"/>
      <c r="R508" s="352"/>
      <c r="S508" s="352"/>
      <c r="T508" s="352"/>
      <c r="U508" s="352"/>
      <c r="V508" s="352"/>
      <c r="W508" s="352"/>
      <c r="X508" s="352"/>
      <c r="Y508" s="352"/>
      <c r="Z508" s="352"/>
      <c r="AA508" s="352"/>
      <c r="AB508" s="352"/>
      <c r="AC508" s="352"/>
      <c r="AD508" s="352"/>
      <c r="AE508" s="352"/>
      <c r="AF508" s="352"/>
      <c r="AG508" s="352"/>
      <c r="AH508" s="352"/>
      <c r="AI508" s="352"/>
      <c r="AJ508" s="352"/>
      <c r="AK508" s="352"/>
      <c r="AL508" s="352"/>
      <c r="AM508" s="352"/>
      <c r="AN508" s="352"/>
      <c r="AO508" s="352"/>
      <c r="AP508" s="352"/>
      <c r="AQ508" s="352"/>
      <c r="AR508" s="352"/>
      <c r="AS508" s="352"/>
      <c r="AT508" s="352"/>
      <c r="AU508" s="352"/>
      <c r="AV508" s="352"/>
      <c r="AW508" s="352"/>
      <c r="AX508" s="352"/>
      <c r="AY508" s="352"/>
      <c r="AZ508" s="352"/>
      <c r="BA508" s="352"/>
      <c r="BB508" s="352"/>
      <c r="BC508" s="352"/>
      <c r="BD508" s="352"/>
      <c r="BE508" s="352"/>
      <c r="BF508" s="352"/>
      <c r="BG508" s="352"/>
      <c r="BH508" s="352"/>
      <c r="BI508" s="352"/>
      <c r="BJ508" s="352"/>
      <c r="BK508" s="352"/>
    </row>
    <row r="509" customFormat="false" ht="9.75" hidden="false" customHeight="true" outlineLevel="0" collapsed="false">
      <c r="A509" s="352"/>
      <c r="B509" s="352"/>
      <c r="C509" s="352"/>
      <c r="D509" s="352"/>
      <c r="E509" s="352"/>
      <c r="F509" s="354"/>
      <c r="G509" s="352"/>
      <c r="H509" s="352"/>
      <c r="I509" s="352"/>
      <c r="J509" s="352"/>
      <c r="K509" s="352"/>
      <c r="L509" s="352"/>
      <c r="M509" s="352"/>
      <c r="N509" s="352"/>
      <c r="O509" s="352"/>
      <c r="P509" s="352"/>
      <c r="Q509" s="352"/>
      <c r="R509" s="352"/>
      <c r="S509" s="352"/>
      <c r="T509" s="352"/>
      <c r="U509" s="352"/>
      <c r="V509" s="352"/>
      <c r="W509" s="352"/>
      <c r="X509" s="352"/>
      <c r="Y509" s="352"/>
      <c r="Z509" s="352"/>
      <c r="AA509" s="352"/>
      <c r="AB509" s="352"/>
      <c r="AC509" s="352"/>
      <c r="AD509" s="352"/>
      <c r="AE509" s="352"/>
      <c r="AF509" s="352"/>
      <c r="AG509" s="352"/>
      <c r="AH509" s="352"/>
      <c r="AI509" s="352"/>
      <c r="AJ509" s="352"/>
      <c r="AK509" s="352"/>
      <c r="AL509" s="352"/>
      <c r="AM509" s="352"/>
      <c r="AN509" s="352"/>
      <c r="AO509" s="352"/>
      <c r="AP509" s="352"/>
      <c r="AQ509" s="352"/>
      <c r="AR509" s="352"/>
      <c r="AS509" s="352"/>
      <c r="AT509" s="352"/>
      <c r="AU509" s="352"/>
      <c r="AV509" s="352"/>
      <c r="AW509" s="352"/>
      <c r="AX509" s="352"/>
      <c r="AY509" s="352"/>
      <c r="AZ509" s="352"/>
      <c r="BA509" s="352"/>
      <c r="BB509" s="352"/>
      <c r="BC509" s="352"/>
      <c r="BD509" s="352"/>
      <c r="BE509" s="352"/>
      <c r="BF509" s="352"/>
      <c r="BG509" s="352"/>
      <c r="BH509" s="352"/>
      <c r="BI509" s="352"/>
      <c r="BJ509" s="352"/>
      <c r="BK509" s="352"/>
    </row>
    <row r="510" customFormat="false" ht="9.75" hidden="false" customHeight="true" outlineLevel="0" collapsed="false">
      <c r="A510" s="352"/>
      <c r="B510" s="352"/>
      <c r="C510" s="352"/>
      <c r="D510" s="352"/>
      <c r="E510" s="352"/>
      <c r="F510" s="354"/>
      <c r="G510" s="352"/>
      <c r="H510" s="352"/>
      <c r="I510" s="352"/>
      <c r="J510" s="352"/>
      <c r="K510" s="352"/>
      <c r="L510" s="352"/>
      <c r="M510" s="352"/>
      <c r="N510" s="352"/>
      <c r="O510" s="352"/>
      <c r="P510" s="352"/>
      <c r="Q510" s="352"/>
      <c r="R510" s="352"/>
      <c r="S510" s="352"/>
      <c r="T510" s="352"/>
      <c r="U510" s="352"/>
      <c r="V510" s="352"/>
      <c r="W510" s="352"/>
      <c r="X510" s="352"/>
      <c r="Y510" s="352"/>
      <c r="Z510" s="352"/>
      <c r="AA510" s="352"/>
      <c r="AB510" s="352"/>
      <c r="AC510" s="352"/>
      <c r="AD510" s="352"/>
      <c r="AE510" s="352"/>
      <c r="AF510" s="352"/>
      <c r="AG510" s="352"/>
      <c r="AH510" s="352"/>
      <c r="AI510" s="352"/>
      <c r="AJ510" s="352"/>
      <c r="AK510" s="352"/>
      <c r="AL510" s="352"/>
      <c r="AM510" s="352"/>
      <c r="AN510" s="352"/>
      <c r="AO510" s="352"/>
      <c r="AP510" s="352"/>
      <c r="AQ510" s="352"/>
      <c r="AR510" s="352"/>
      <c r="AS510" s="352"/>
      <c r="AT510" s="352"/>
      <c r="AU510" s="352"/>
      <c r="AV510" s="352"/>
      <c r="AW510" s="352"/>
      <c r="AX510" s="352"/>
      <c r="AY510" s="352"/>
      <c r="AZ510" s="352"/>
      <c r="BA510" s="352"/>
      <c r="BB510" s="352"/>
      <c r="BC510" s="352"/>
      <c r="BD510" s="352"/>
      <c r="BE510" s="352"/>
      <c r="BF510" s="352"/>
      <c r="BG510" s="352"/>
      <c r="BH510" s="352"/>
      <c r="BI510" s="352"/>
      <c r="BJ510" s="352"/>
      <c r="BK510" s="352"/>
    </row>
    <row r="511" customFormat="false" ht="9.75" hidden="false" customHeight="true" outlineLevel="0" collapsed="false">
      <c r="A511" s="352"/>
      <c r="B511" s="352"/>
      <c r="C511" s="352"/>
      <c r="D511" s="352"/>
      <c r="E511" s="352"/>
      <c r="F511" s="354"/>
      <c r="G511" s="352"/>
      <c r="H511" s="352"/>
      <c r="I511" s="352"/>
      <c r="J511" s="352"/>
      <c r="K511" s="352"/>
      <c r="L511" s="352"/>
      <c r="M511" s="352"/>
      <c r="N511" s="352"/>
      <c r="O511" s="352"/>
      <c r="P511" s="352"/>
      <c r="Q511" s="352"/>
      <c r="R511" s="352"/>
      <c r="S511" s="352"/>
      <c r="T511" s="352"/>
      <c r="U511" s="352"/>
      <c r="V511" s="352"/>
      <c r="W511" s="352"/>
      <c r="X511" s="352"/>
      <c r="Y511" s="352"/>
      <c r="Z511" s="352"/>
      <c r="AA511" s="352"/>
      <c r="AB511" s="352"/>
      <c r="AC511" s="352"/>
      <c r="AD511" s="352"/>
      <c r="AE511" s="352"/>
      <c r="AF511" s="352"/>
      <c r="AG511" s="352"/>
      <c r="AH511" s="352"/>
      <c r="AI511" s="352"/>
      <c r="AJ511" s="352"/>
      <c r="AK511" s="352"/>
      <c r="AL511" s="352"/>
      <c r="AM511" s="352"/>
      <c r="AN511" s="352"/>
      <c r="AO511" s="352"/>
      <c r="AP511" s="352"/>
      <c r="AQ511" s="352"/>
      <c r="AR511" s="352"/>
      <c r="AS511" s="352"/>
      <c r="AT511" s="352"/>
      <c r="AU511" s="352"/>
      <c r="AV511" s="352"/>
      <c r="AW511" s="352"/>
      <c r="AX511" s="352"/>
      <c r="AY511" s="352"/>
      <c r="AZ511" s="352"/>
      <c r="BA511" s="352"/>
      <c r="BB511" s="352"/>
      <c r="BC511" s="352"/>
      <c r="BD511" s="352"/>
      <c r="BE511" s="352"/>
      <c r="BF511" s="352"/>
      <c r="BG511" s="352"/>
      <c r="BH511" s="352"/>
      <c r="BI511" s="352"/>
      <c r="BJ511" s="352"/>
      <c r="BK511" s="352"/>
    </row>
    <row r="512" customFormat="false" ht="9.75" hidden="false" customHeight="true" outlineLevel="0" collapsed="false">
      <c r="A512" s="352"/>
      <c r="B512" s="352"/>
      <c r="C512" s="352"/>
      <c r="D512" s="352"/>
      <c r="E512" s="352"/>
      <c r="F512" s="354"/>
      <c r="G512" s="352"/>
      <c r="H512" s="352"/>
      <c r="I512" s="352"/>
      <c r="J512" s="352"/>
      <c r="K512" s="352"/>
      <c r="L512" s="352"/>
      <c r="M512" s="352"/>
      <c r="N512" s="352"/>
      <c r="O512" s="352"/>
      <c r="P512" s="352"/>
      <c r="Q512" s="352"/>
      <c r="R512" s="352"/>
      <c r="S512" s="352"/>
      <c r="T512" s="352"/>
      <c r="U512" s="352"/>
      <c r="V512" s="352"/>
      <c r="W512" s="352"/>
      <c r="X512" s="352"/>
      <c r="Y512" s="352"/>
      <c r="Z512" s="352"/>
      <c r="AA512" s="352"/>
      <c r="AB512" s="352"/>
      <c r="AC512" s="352"/>
      <c r="AD512" s="352"/>
      <c r="AE512" s="352"/>
      <c r="AF512" s="352"/>
      <c r="AG512" s="352"/>
      <c r="AH512" s="352"/>
      <c r="AI512" s="352"/>
      <c r="AJ512" s="352"/>
      <c r="AK512" s="352"/>
      <c r="AL512" s="352"/>
      <c r="AM512" s="352"/>
      <c r="AN512" s="352"/>
      <c r="AO512" s="352"/>
      <c r="AP512" s="352"/>
      <c r="AQ512" s="352"/>
      <c r="AR512" s="352"/>
      <c r="AS512" s="352"/>
      <c r="AT512" s="352"/>
      <c r="AU512" s="352"/>
      <c r="AV512" s="352"/>
      <c r="AW512" s="352"/>
      <c r="AX512" s="352"/>
      <c r="AY512" s="352"/>
      <c r="AZ512" s="352"/>
      <c r="BA512" s="352"/>
      <c r="BB512" s="352"/>
      <c r="BC512" s="352"/>
      <c r="BD512" s="352"/>
      <c r="BE512" s="352"/>
      <c r="BF512" s="352"/>
      <c r="BG512" s="352"/>
      <c r="BH512" s="352"/>
      <c r="BI512" s="352"/>
      <c r="BJ512" s="352"/>
      <c r="BK512" s="352"/>
    </row>
    <row r="513" customFormat="false" ht="9.75" hidden="false" customHeight="true" outlineLevel="0" collapsed="false">
      <c r="A513" s="352"/>
      <c r="B513" s="352"/>
      <c r="C513" s="352"/>
      <c r="D513" s="352"/>
      <c r="E513" s="352"/>
      <c r="F513" s="354"/>
      <c r="G513" s="352"/>
      <c r="H513" s="352"/>
      <c r="I513" s="352"/>
      <c r="J513" s="352"/>
      <c r="K513" s="352"/>
      <c r="L513" s="352"/>
      <c r="M513" s="352"/>
      <c r="N513" s="352"/>
      <c r="O513" s="352"/>
      <c r="P513" s="352"/>
      <c r="Q513" s="352"/>
      <c r="R513" s="352"/>
      <c r="S513" s="352"/>
      <c r="T513" s="352"/>
      <c r="U513" s="352"/>
      <c r="V513" s="352"/>
      <c r="W513" s="352"/>
      <c r="X513" s="352"/>
      <c r="Y513" s="352"/>
      <c r="Z513" s="352"/>
      <c r="AA513" s="352"/>
      <c r="AB513" s="352"/>
      <c r="AC513" s="352"/>
      <c r="AD513" s="352"/>
      <c r="AE513" s="352"/>
      <c r="AF513" s="352"/>
      <c r="AG513" s="352"/>
      <c r="AH513" s="352"/>
      <c r="AI513" s="352"/>
      <c r="AJ513" s="352"/>
      <c r="AK513" s="352"/>
      <c r="AL513" s="352"/>
      <c r="AM513" s="352"/>
      <c r="AN513" s="352"/>
      <c r="AO513" s="352"/>
      <c r="AP513" s="352"/>
      <c r="AQ513" s="352"/>
      <c r="AR513" s="352"/>
      <c r="AS513" s="352"/>
      <c r="AT513" s="352"/>
      <c r="AU513" s="352"/>
      <c r="AV513" s="352"/>
      <c r="AW513" s="352"/>
      <c r="AX513" s="352"/>
      <c r="AY513" s="352"/>
      <c r="AZ513" s="352"/>
      <c r="BA513" s="352"/>
      <c r="BB513" s="352"/>
      <c r="BC513" s="352"/>
      <c r="BD513" s="352"/>
      <c r="BE513" s="352"/>
      <c r="BF513" s="352"/>
      <c r="BG513" s="352"/>
      <c r="BH513" s="352"/>
      <c r="BI513" s="352"/>
      <c r="BJ513" s="352"/>
      <c r="BK513" s="352"/>
    </row>
    <row r="514" customFormat="false" ht="9.75" hidden="false" customHeight="true" outlineLevel="0" collapsed="false">
      <c r="A514" s="352"/>
      <c r="B514" s="352"/>
      <c r="C514" s="352"/>
      <c r="D514" s="352"/>
      <c r="E514" s="352"/>
      <c r="F514" s="354"/>
      <c r="G514" s="352"/>
      <c r="H514" s="352"/>
      <c r="I514" s="352"/>
      <c r="J514" s="352"/>
      <c r="K514" s="352"/>
      <c r="L514" s="352"/>
      <c r="M514" s="352"/>
      <c r="N514" s="352"/>
      <c r="O514" s="352"/>
      <c r="P514" s="352"/>
      <c r="Q514" s="352"/>
      <c r="R514" s="352"/>
      <c r="S514" s="352"/>
      <c r="T514" s="352"/>
      <c r="U514" s="352"/>
      <c r="V514" s="352"/>
      <c r="W514" s="352"/>
      <c r="X514" s="352"/>
      <c r="Y514" s="352"/>
      <c r="Z514" s="352"/>
      <c r="AA514" s="352"/>
      <c r="AB514" s="352"/>
      <c r="AC514" s="352"/>
      <c r="AD514" s="352"/>
      <c r="AE514" s="352"/>
      <c r="AF514" s="352"/>
      <c r="AG514" s="352"/>
      <c r="AH514" s="352"/>
      <c r="AI514" s="352"/>
      <c r="AJ514" s="352"/>
      <c r="AK514" s="352"/>
      <c r="AL514" s="352"/>
      <c r="AM514" s="352"/>
      <c r="AN514" s="352"/>
      <c r="AO514" s="352"/>
      <c r="AP514" s="352"/>
      <c r="AQ514" s="352"/>
      <c r="AR514" s="352"/>
      <c r="AS514" s="352"/>
      <c r="AT514" s="352"/>
      <c r="AU514" s="352"/>
      <c r="AV514" s="352"/>
      <c r="AW514" s="352"/>
      <c r="AX514" s="352"/>
      <c r="AY514" s="352"/>
      <c r="AZ514" s="352"/>
      <c r="BA514" s="352"/>
      <c r="BB514" s="352"/>
      <c r="BC514" s="352"/>
      <c r="BD514" s="352"/>
      <c r="BE514" s="352"/>
      <c r="BF514" s="352"/>
      <c r="BG514" s="352"/>
      <c r="BH514" s="352"/>
      <c r="BI514" s="352"/>
      <c r="BJ514" s="352"/>
      <c r="BK514" s="352"/>
    </row>
    <row r="515" customFormat="false" ht="9.75" hidden="false" customHeight="true" outlineLevel="0" collapsed="false">
      <c r="A515" s="352"/>
      <c r="B515" s="352"/>
      <c r="C515" s="352"/>
      <c r="D515" s="352"/>
      <c r="E515" s="352"/>
      <c r="F515" s="354"/>
      <c r="G515" s="352"/>
      <c r="H515" s="352"/>
      <c r="I515" s="352"/>
      <c r="J515" s="352"/>
      <c r="K515" s="352"/>
      <c r="L515" s="352"/>
      <c r="M515" s="352"/>
      <c r="N515" s="352"/>
      <c r="O515" s="352"/>
      <c r="P515" s="352"/>
      <c r="Q515" s="352"/>
      <c r="R515" s="352"/>
      <c r="S515" s="352"/>
      <c r="T515" s="352"/>
      <c r="U515" s="352"/>
      <c r="V515" s="352"/>
      <c r="W515" s="352"/>
      <c r="X515" s="352"/>
      <c r="Y515" s="352"/>
      <c r="Z515" s="352"/>
      <c r="AA515" s="352"/>
      <c r="AB515" s="352"/>
      <c r="AC515" s="352"/>
      <c r="AD515" s="352"/>
      <c r="AE515" s="352"/>
      <c r="AF515" s="352"/>
      <c r="AG515" s="352"/>
      <c r="AH515" s="352"/>
      <c r="AI515" s="352"/>
      <c r="AJ515" s="352"/>
      <c r="AK515" s="352"/>
      <c r="AL515" s="352"/>
      <c r="AM515" s="352"/>
      <c r="AN515" s="352"/>
      <c r="AO515" s="352"/>
      <c r="AP515" s="352"/>
      <c r="AQ515" s="352"/>
      <c r="AR515" s="352"/>
      <c r="AS515" s="352"/>
      <c r="AT515" s="352"/>
      <c r="AU515" s="352"/>
      <c r="AV515" s="352"/>
      <c r="AW515" s="352"/>
      <c r="AX515" s="352"/>
      <c r="AY515" s="352"/>
      <c r="AZ515" s="352"/>
      <c r="BA515" s="352"/>
      <c r="BB515" s="352"/>
      <c r="BC515" s="352"/>
      <c r="BD515" s="352"/>
      <c r="BE515" s="352"/>
      <c r="BF515" s="352"/>
      <c r="BG515" s="352"/>
      <c r="BH515" s="352"/>
      <c r="BI515" s="352"/>
      <c r="BJ515" s="352"/>
      <c r="BK515" s="352"/>
    </row>
    <row r="516" customFormat="false" ht="9.75" hidden="false" customHeight="true" outlineLevel="0" collapsed="false">
      <c r="A516" s="352"/>
      <c r="B516" s="352"/>
      <c r="C516" s="352"/>
      <c r="D516" s="352"/>
      <c r="E516" s="352"/>
      <c r="F516" s="354"/>
      <c r="G516" s="352"/>
      <c r="H516" s="352"/>
      <c r="I516" s="352"/>
      <c r="J516" s="352"/>
      <c r="K516" s="352"/>
      <c r="L516" s="352"/>
      <c r="M516" s="352"/>
      <c r="N516" s="352"/>
      <c r="O516" s="352"/>
      <c r="P516" s="352"/>
      <c r="Q516" s="352"/>
      <c r="R516" s="352"/>
      <c r="S516" s="352"/>
      <c r="T516" s="352"/>
      <c r="U516" s="352"/>
      <c r="V516" s="352"/>
      <c r="W516" s="352"/>
      <c r="X516" s="352"/>
      <c r="Y516" s="352"/>
      <c r="Z516" s="352"/>
      <c r="AA516" s="352"/>
      <c r="AB516" s="352"/>
      <c r="AC516" s="352"/>
      <c r="AD516" s="352"/>
      <c r="AE516" s="352"/>
      <c r="AF516" s="352"/>
      <c r="AG516" s="352"/>
      <c r="AH516" s="352"/>
      <c r="AI516" s="352"/>
      <c r="AJ516" s="352"/>
      <c r="AK516" s="352"/>
      <c r="AL516" s="352"/>
      <c r="AM516" s="352"/>
      <c r="AN516" s="352"/>
      <c r="AO516" s="352"/>
      <c r="AP516" s="352"/>
      <c r="AQ516" s="352"/>
      <c r="AR516" s="352"/>
      <c r="AS516" s="352"/>
      <c r="AT516" s="352"/>
      <c r="AU516" s="352"/>
      <c r="AV516" s="352"/>
      <c r="AW516" s="352"/>
      <c r="AX516" s="352"/>
      <c r="AY516" s="352"/>
      <c r="AZ516" s="352"/>
      <c r="BA516" s="352"/>
      <c r="BB516" s="352"/>
      <c r="BC516" s="352"/>
      <c r="BD516" s="352"/>
      <c r="BE516" s="352"/>
      <c r="BF516" s="352"/>
      <c r="BG516" s="352"/>
      <c r="BH516" s="352"/>
      <c r="BI516" s="352"/>
      <c r="BJ516" s="352"/>
      <c r="BK516" s="352"/>
    </row>
    <row r="517" customFormat="false" ht="9.75" hidden="false" customHeight="true" outlineLevel="0" collapsed="false">
      <c r="A517" s="352"/>
      <c r="B517" s="352"/>
      <c r="C517" s="352"/>
      <c r="D517" s="352"/>
      <c r="E517" s="352"/>
      <c r="F517" s="354"/>
      <c r="G517" s="352"/>
      <c r="H517" s="352"/>
      <c r="I517" s="352"/>
      <c r="J517" s="352"/>
      <c r="K517" s="352"/>
      <c r="L517" s="352"/>
      <c r="M517" s="352"/>
      <c r="N517" s="352"/>
      <c r="O517" s="352"/>
      <c r="P517" s="352"/>
      <c r="Q517" s="352"/>
      <c r="R517" s="352"/>
      <c r="S517" s="352"/>
      <c r="T517" s="352"/>
      <c r="U517" s="352"/>
      <c r="V517" s="352"/>
      <c r="W517" s="352"/>
      <c r="X517" s="352"/>
      <c r="Y517" s="352"/>
      <c r="Z517" s="352"/>
      <c r="AA517" s="352"/>
      <c r="AB517" s="352"/>
      <c r="AC517" s="352"/>
      <c r="AD517" s="352"/>
      <c r="AE517" s="352"/>
      <c r="AF517" s="352"/>
      <c r="AG517" s="352"/>
      <c r="AH517" s="352"/>
      <c r="AI517" s="352"/>
      <c r="AJ517" s="352"/>
      <c r="AK517" s="352"/>
      <c r="AL517" s="352"/>
      <c r="AM517" s="352"/>
      <c r="AN517" s="352"/>
      <c r="AO517" s="352"/>
      <c r="AP517" s="352"/>
      <c r="AQ517" s="352"/>
      <c r="AR517" s="352"/>
      <c r="AS517" s="352"/>
      <c r="AT517" s="352"/>
      <c r="AU517" s="352"/>
      <c r="AV517" s="352"/>
      <c r="AW517" s="352"/>
      <c r="AX517" s="352"/>
      <c r="AY517" s="352"/>
      <c r="AZ517" s="352"/>
      <c r="BA517" s="352"/>
      <c r="BB517" s="352"/>
      <c r="BC517" s="352"/>
      <c r="BD517" s="352"/>
      <c r="BE517" s="352"/>
      <c r="BF517" s="352"/>
      <c r="BG517" s="352"/>
      <c r="BH517" s="352"/>
      <c r="BI517" s="352"/>
      <c r="BJ517" s="352"/>
      <c r="BK517" s="352"/>
    </row>
    <row r="518" customFormat="false" ht="9.75" hidden="false" customHeight="true" outlineLevel="0" collapsed="false">
      <c r="A518" s="352"/>
      <c r="B518" s="352"/>
      <c r="C518" s="352"/>
      <c r="D518" s="352"/>
      <c r="E518" s="352"/>
      <c r="F518" s="354"/>
      <c r="G518" s="352"/>
      <c r="H518" s="352"/>
      <c r="I518" s="352"/>
      <c r="J518" s="352"/>
      <c r="K518" s="352"/>
      <c r="L518" s="352"/>
      <c r="M518" s="352"/>
      <c r="N518" s="352"/>
      <c r="O518" s="352"/>
      <c r="P518" s="352"/>
      <c r="Q518" s="352"/>
      <c r="R518" s="352"/>
      <c r="S518" s="352"/>
      <c r="T518" s="352"/>
      <c r="U518" s="352"/>
      <c r="V518" s="352"/>
      <c r="W518" s="352"/>
      <c r="X518" s="352"/>
      <c r="Y518" s="352"/>
      <c r="Z518" s="352"/>
      <c r="AA518" s="352"/>
      <c r="AB518" s="352"/>
      <c r="AC518" s="352"/>
      <c r="AD518" s="352"/>
      <c r="AE518" s="352"/>
      <c r="AF518" s="352"/>
      <c r="AG518" s="352"/>
      <c r="AH518" s="352"/>
      <c r="AI518" s="352"/>
      <c r="AJ518" s="352"/>
      <c r="AK518" s="352"/>
      <c r="AL518" s="352"/>
      <c r="AM518" s="352"/>
      <c r="AN518" s="352"/>
      <c r="AO518" s="352"/>
      <c r="AP518" s="352"/>
      <c r="AQ518" s="352"/>
      <c r="AR518" s="352"/>
      <c r="AS518" s="352"/>
      <c r="AT518" s="352"/>
      <c r="AU518" s="352"/>
      <c r="AV518" s="352"/>
      <c r="AW518" s="352"/>
      <c r="AX518" s="352"/>
      <c r="AY518" s="352"/>
      <c r="AZ518" s="352"/>
      <c r="BA518" s="352"/>
      <c r="BB518" s="352"/>
      <c r="BC518" s="352"/>
      <c r="BD518" s="352"/>
      <c r="BE518" s="352"/>
      <c r="BF518" s="352"/>
      <c r="BG518" s="352"/>
      <c r="BH518" s="352"/>
      <c r="BI518" s="352"/>
      <c r="BJ518" s="352"/>
      <c r="BK518" s="352"/>
    </row>
    <row r="519" customFormat="false" ht="9.75" hidden="false" customHeight="true" outlineLevel="0" collapsed="false">
      <c r="A519" s="352"/>
      <c r="B519" s="352"/>
      <c r="C519" s="352"/>
      <c r="D519" s="352"/>
      <c r="E519" s="352"/>
      <c r="F519" s="354"/>
      <c r="G519" s="352"/>
      <c r="H519" s="352"/>
      <c r="I519" s="352"/>
      <c r="J519" s="352"/>
      <c r="K519" s="352"/>
      <c r="L519" s="352"/>
      <c r="M519" s="352"/>
      <c r="N519" s="352"/>
      <c r="O519" s="352"/>
      <c r="P519" s="352"/>
      <c r="Q519" s="352"/>
      <c r="R519" s="352"/>
      <c r="S519" s="352"/>
      <c r="T519" s="352"/>
      <c r="U519" s="352"/>
      <c r="V519" s="352"/>
      <c r="W519" s="352"/>
      <c r="X519" s="352"/>
      <c r="Y519" s="352"/>
      <c r="Z519" s="352"/>
      <c r="AA519" s="352"/>
      <c r="AB519" s="352"/>
      <c r="AC519" s="352"/>
      <c r="AD519" s="352"/>
      <c r="AE519" s="352"/>
      <c r="AF519" s="352"/>
      <c r="AG519" s="352"/>
      <c r="AH519" s="352"/>
      <c r="AI519" s="352"/>
      <c r="AJ519" s="352"/>
      <c r="AK519" s="352"/>
      <c r="AL519" s="352"/>
      <c r="AM519" s="352"/>
      <c r="AN519" s="352"/>
      <c r="AO519" s="352"/>
      <c r="AP519" s="352"/>
      <c r="AQ519" s="352"/>
      <c r="AR519" s="352"/>
      <c r="AS519" s="352"/>
      <c r="AT519" s="352"/>
      <c r="AU519" s="352"/>
      <c r="AV519" s="352"/>
      <c r="AW519" s="352"/>
      <c r="AX519" s="352"/>
      <c r="AY519" s="352"/>
      <c r="AZ519" s="352"/>
      <c r="BA519" s="352"/>
      <c r="BB519" s="352"/>
      <c r="BC519" s="352"/>
      <c r="BD519" s="352"/>
      <c r="BE519" s="352"/>
      <c r="BF519" s="352"/>
      <c r="BG519" s="352"/>
      <c r="BH519" s="352"/>
      <c r="BI519" s="352"/>
      <c r="BJ519" s="352"/>
      <c r="BK519" s="352"/>
    </row>
    <row r="520" customFormat="false" ht="9.75" hidden="false" customHeight="true" outlineLevel="0" collapsed="false">
      <c r="A520" s="352"/>
      <c r="B520" s="352"/>
      <c r="C520" s="352"/>
      <c r="D520" s="352"/>
      <c r="E520" s="352"/>
      <c r="F520" s="354"/>
      <c r="G520" s="352"/>
      <c r="H520" s="352"/>
      <c r="I520" s="352"/>
      <c r="J520" s="352"/>
      <c r="K520" s="352"/>
      <c r="L520" s="352"/>
      <c r="M520" s="352"/>
      <c r="N520" s="352"/>
      <c r="O520" s="352"/>
      <c r="P520" s="352"/>
      <c r="Q520" s="352"/>
      <c r="R520" s="352"/>
      <c r="S520" s="352"/>
      <c r="T520" s="352"/>
      <c r="U520" s="352"/>
      <c r="V520" s="352"/>
      <c r="W520" s="352"/>
      <c r="X520" s="352"/>
      <c r="Y520" s="352"/>
      <c r="Z520" s="352"/>
      <c r="AA520" s="352"/>
      <c r="AB520" s="352"/>
      <c r="AC520" s="352"/>
      <c r="AD520" s="352"/>
      <c r="AE520" s="352"/>
      <c r="AF520" s="352"/>
      <c r="AG520" s="352"/>
      <c r="AH520" s="352"/>
      <c r="AI520" s="352"/>
      <c r="AJ520" s="352"/>
      <c r="AK520" s="352"/>
      <c r="AL520" s="352"/>
      <c r="AM520" s="352"/>
      <c r="AN520" s="352"/>
      <c r="AO520" s="352"/>
      <c r="AP520" s="352"/>
      <c r="AQ520" s="352"/>
      <c r="AR520" s="352"/>
      <c r="AS520" s="352"/>
      <c r="AT520" s="352"/>
      <c r="AU520" s="352"/>
      <c r="AV520" s="352"/>
      <c r="AW520" s="352"/>
      <c r="AX520" s="352"/>
      <c r="AY520" s="352"/>
      <c r="AZ520" s="352"/>
      <c r="BA520" s="352"/>
      <c r="BB520" s="352"/>
      <c r="BC520" s="352"/>
      <c r="BD520" s="352"/>
      <c r="BE520" s="352"/>
      <c r="BF520" s="352"/>
      <c r="BG520" s="352"/>
      <c r="BH520" s="352"/>
      <c r="BI520" s="352"/>
      <c r="BJ520" s="352"/>
      <c r="BK520" s="352"/>
    </row>
    <row r="521" customFormat="false" ht="9.75" hidden="false" customHeight="true" outlineLevel="0" collapsed="false">
      <c r="A521" s="352"/>
      <c r="B521" s="352"/>
      <c r="C521" s="352"/>
      <c r="D521" s="352"/>
      <c r="E521" s="352"/>
      <c r="F521" s="354"/>
      <c r="G521" s="352"/>
      <c r="H521" s="352"/>
      <c r="I521" s="352"/>
      <c r="J521" s="352"/>
      <c r="K521" s="352"/>
      <c r="L521" s="352"/>
      <c r="M521" s="352"/>
      <c r="N521" s="352"/>
      <c r="O521" s="352"/>
      <c r="P521" s="352"/>
      <c r="Q521" s="352"/>
      <c r="R521" s="352"/>
      <c r="S521" s="352"/>
      <c r="T521" s="352"/>
      <c r="U521" s="352"/>
      <c r="V521" s="352"/>
      <c r="W521" s="352"/>
      <c r="X521" s="352"/>
      <c r="Y521" s="352"/>
      <c r="Z521" s="352"/>
      <c r="AA521" s="352"/>
      <c r="AB521" s="352"/>
      <c r="AC521" s="352"/>
      <c r="AD521" s="352"/>
      <c r="AE521" s="352"/>
      <c r="AF521" s="352"/>
      <c r="AG521" s="352"/>
      <c r="AH521" s="352"/>
      <c r="AI521" s="352"/>
      <c r="AJ521" s="352"/>
      <c r="AK521" s="352"/>
      <c r="AL521" s="352"/>
      <c r="AM521" s="352"/>
      <c r="AN521" s="352"/>
      <c r="AO521" s="352"/>
      <c r="AP521" s="352"/>
      <c r="AQ521" s="352"/>
      <c r="AR521" s="352"/>
      <c r="AS521" s="352"/>
      <c r="AT521" s="352"/>
      <c r="AU521" s="352"/>
      <c r="AV521" s="352"/>
      <c r="AW521" s="352"/>
      <c r="AX521" s="352"/>
      <c r="AY521" s="352"/>
      <c r="AZ521" s="352"/>
      <c r="BA521" s="352"/>
      <c r="BB521" s="352"/>
      <c r="BC521" s="352"/>
      <c r="BD521" s="352"/>
      <c r="BE521" s="352"/>
      <c r="BF521" s="352"/>
      <c r="BG521" s="352"/>
      <c r="BH521" s="352"/>
      <c r="BI521" s="352"/>
      <c r="BJ521" s="352"/>
      <c r="BK521" s="352"/>
    </row>
    <row r="522" customFormat="false" ht="9.75" hidden="false" customHeight="true" outlineLevel="0" collapsed="false">
      <c r="A522" s="352"/>
      <c r="B522" s="352"/>
      <c r="C522" s="352"/>
      <c r="D522" s="352"/>
      <c r="E522" s="352"/>
      <c r="F522" s="354"/>
      <c r="G522" s="352"/>
      <c r="H522" s="352"/>
      <c r="I522" s="352"/>
      <c r="J522" s="352"/>
      <c r="K522" s="352"/>
      <c r="L522" s="352"/>
      <c r="M522" s="352"/>
      <c r="N522" s="352"/>
      <c r="O522" s="352"/>
      <c r="P522" s="352"/>
      <c r="Q522" s="352"/>
      <c r="R522" s="352"/>
      <c r="S522" s="352"/>
      <c r="T522" s="352"/>
      <c r="U522" s="352"/>
      <c r="V522" s="352"/>
      <c r="W522" s="352"/>
      <c r="X522" s="352"/>
      <c r="Y522" s="352"/>
      <c r="Z522" s="352"/>
      <c r="AA522" s="352"/>
      <c r="AB522" s="352"/>
      <c r="AC522" s="352"/>
      <c r="AD522" s="352"/>
      <c r="AE522" s="352"/>
      <c r="AF522" s="352"/>
      <c r="AG522" s="352"/>
      <c r="AH522" s="352"/>
      <c r="AI522" s="352"/>
      <c r="AJ522" s="352"/>
      <c r="AK522" s="352"/>
      <c r="AL522" s="352"/>
      <c r="AM522" s="352"/>
      <c r="AN522" s="352"/>
      <c r="AO522" s="352"/>
      <c r="AP522" s="352"/>
      <c r="AQ522" s="352"/>
      <c r="AR522" s="352"/>
      <c r="AS522" s="352"/>
      <c r="AT522" s="352"/>
      <c r="AU522" s="352"/>
      <c r="AV522" s="352"/>
      <c r="AW522" s="352"/>
      <c r="AX522" s="352"/>
      <c r="AY522" s="352"/>
      <c r="AZ522" s="352"/>
      <c r="BA522" s="352"/>
      <c r="BB522" s="352"/>
      <c r="BC522" s="352"/>
      <c r="BD522" s="352"/>
      <c r="BE522" s="352"/>
      <c r="BF522" s="352"/>
      <c r="BG522" s="352"/>
      <c r="BH522" s="352"/>
      <c r="BI522" s="352"/>
      <c r="BJ522" s="352"/>
      <c r="BK522" s="352"/>
    </row>
    <row r="523" customFormat="false" ht="9.75" hidden="false" customHeight="true" outlineLevel="0" collapsed="false">
      <c r="A523" s="352"/>
      <c r="B523" s="352"/>
      <c r="C523" s="352"/>
      <c r="D523" s="352"/>
      <c r="E523" s="352"/>
      <c r="F523" s="354"/>
      <c r="G523" s="352"/>
      <c r="H523" s="352"/>
      <c r="I523" s="352"/>
      <c r="J523" s="352"/>
      <c r="K523" s="352"/>
      <c r="L523" s="352"/>
      <c r="M523" s="352"/>
      <c r="N523" s="352"/>
      <c r="O523" s="352"/>
      <c r="P523" s="352"/>
      <c r="Q523" s="352"/>
      <c r="R523" s="352"/>
      <c r="S523" s="352"/>
      <c r="T523" s="352"/>
      <c r="U523" s="352"/>
      <c r="V523" s="352"/>
      <c r="W523" s="352"/>
      <c r="X523" s="352"/>
      <c r="Y523" s="352"/>
      <c r="Z523" s="352"/>
      <c r="AA523" s="352"/>
      <c r="AB523" s="352"/>
      <c r="AC523" s="352"/>
      <c r="AD523" s="352"/>
      <c r="AE523" s="352"/>
      <c r="AF523" s="352"/>
      <c r="AG523" s="352"/>
      <c r="AH523" s="352"/>
      <c r="AI523" s="352"/>
      <c r="AJ523" s="352"/>
      <c r="AK523" s="352"/>
      <c r="AL523" s="352"/>
      <c r="AM523" s="352"/>
      <c r="AN523" s="352"/>
      <c r="AO523" s="352"/>
      <c r="AP523" s="352"/>
      <c r="AQ523" s="352"/>
      <c r="AR523" s="352"/>
      <c r="AS523" s="352"/>
      <c r="AT523" s="352"/>
      <c r="AU523" s="352"/>
      <c r="AV523" s="352"/>
      <c r="AW523" s="352"/>
      <c r="AX523" s="352"/>
      <c r="AY523" s="352"/>
      <c r="AZ523" s="352"/>
      <c r="BA523" s="352"/>
      <c r="BB523" s="352"/>
      <c r="BC523" s="352"/>
      <c r="BD523" s="352"/>
      <c r="BE523" s="352"/>
      <c r="BF523" s="352"/>
      <c r="BG523" s="352"/>
      <c r="BH523" s="352"/>
      <c r="BI523" s="352"/>
      <c r="BJ523" s="352"/>
      <c r="BK523" s="352"/>
    </row>
    <row r="524" customFormat="false" ht="9.75" hidden="false" customHeight="true" outlineLevel="0" collapsed="false">
      <c r="A524" s="352"/>
      <c r="B524" s="352"/>
      <c r="C524" s="352"/>
      <c r="D524" s="352"/>
      <c r="E524" s="352"/>
      <c r="F524" s="354"/>
      <c r="G524" s="352"/>
      <c r="H524" s="352"/>
      <c r="I524" s="352"/>
      <c r="J524" s="352"/>
      <c r="K524" s="352"/>
      <c r="L524" s="352"/>
      <c r="M524" s="352"/>
      <c r="N524" s="352"/>
      <c r="O524" s="352"/>
      <c r="P524" s="352"/>
      <c r="Q524" s="352"/>
      <c r="R524" s="352"/>
      <c r="S524" s="352"/>
      <c r="T524" s="352"/>
      <c r="U524" s="352"/>
      <c r="V524" s="352"/>
      <c r="W524" s="352"/>
      <c r="X524" s="352"/>
      <c r="Y524" s="352"/>
      <c r="Z524" s="352"/>
      <c r="AA524" s="352"/>
      <c r="AB524" s="352"/>
      <c r="AC524" s="352"/>
      <c r="AD524" s="352"/>
      <c r="AE524" s="352"/>
      <c r="AF524" s="352"/>
      <c r="AG524" s="352"/>
      <c r="AH524" s="352"/>
      <c r="AI524" s="352"/>
      <c r="AJ524" s="352"/>
      <c r="AK524" s="352"/>
      <c r="AL524" s="352"/>
      <c r="AM524" s="352"/>
      <c r="AN524" s="352"/>
      <c r="AO524" s="352"/>
      <c r="AP524" s="352"/>
      <c r="AQ524" s="352"/>
      <c r="AR524" s="352"/>
      <c r="AS524" s="352"/>
      <c r="AT524" s="352"/>
      <c r="AU524" s="352"/>
      <c r="AV524" s="352"/>
      <c r="AW524" s="352"/>
      <c r="AX524" s="352"/>
      <c r="AY524" s="352"/>
      <c r="AZ524" s="352"/>
      <c r="BA524" s="352"/>
      <c r="BB524" s="352"/>
      <c r="BC524" s="352"/>
      <c r="BD524" s="352"/>
      <c r="BE524" s="352"/>
      <c r="BF524" s="352"/>
      <c r="BG524" s="352"/>
      <c r="BH524" s="352"/>
      <c r="BI524" s="352"/>
      <c r="BJ524" s="352"/>
      <c r="BK524" s="352"/>
    </row>
    <row r="525" customFormat="false" ht="9.75" hidden="false" customHeight="true" outlineLevel="0" collapsed="false">
      <c r="A525" s="352"/>
      <c r="B525" s="352"/>
      <c r="C525" s="352"/>
      <c r="D525" s="352"/>
      <c r="E525" s="352"/>
      <c r="F525" s="354"/>
      <c r="G525" s="352"/>
      <c r="H525" s="352"/>
      <c r="I525" s="352"/>
      <c r="J525" s="352"/>
      <c r="K525" s="352"/>
      <c r="L525" s="352"/>
      <c r="M525" s="352"/>
      <c r="N525" s="352"/>
      <c r="O525" s="352"/>
      <c r="P525" s="352"/>
      <c r="Q525" s="352"/>
      <c r="R525" s="352"/>
      <c r="S525" s="352"/>
      <c r="T525" s="352"/>
      <c r="U525" s="352"/>
      <c r="V525" s="352"/>
      <c r="W525" s="352"/>
      <c r="X525" s="352"/>
      <c r="Y525" s="352"/>
      <c r="Z525" s="352"/>
      <c r="AA525" s="352"/>
      <c r="AB525" s="352"/>
      <c r="AC525" s="352"/>
      <c r="AD525" s="352"/>
      <c r="AE525" s="352"/>
      <c r="AF525" s="352"/>
      <c r="AG525" s="352"/>
      <c r="AH525" s="352"/>
      <c r="AI525" s="352"/>
      <c r="AJ525" s="352"/>
      <c r="AK525" s="352"/>
      <c r="AL525" s="352"/>
      <c r="AM525" s="352"/>
      <c r="AN525" s="352"/>
      <c r="AO525" s="352"/>
      <c r="AP525" s="352"/>
      <c r="AQ525" s="352"/>
      <c r="AR525" s="352"/>
      <c r="AS525" s="352"/>
      <c r="AT525" s="352"/>
      <c r="AU525" s="352"/>
      <c r="AV525" s="352"/>
      <c r="AW525" s="352"/>
      <c r="AX525" s="352"/>
      <c r="AY525" s="352"/>
      <c r="AZ525" s="352"/>
      <c r="BA525" s="352"/>
      <c r="BB525" s="352"/>
      <c r="BC525" s="352"/>
      <c r="BD525" s="352"/>
      <c r="BE525" s="352"/>
      <c r="BF525" s="352"/>
      <c r="BG525" s="352"/>
      <c r="BH525" s="352"/>
      <c r="BI525" s="352"/>
      <c r="BJ525" s="352"/>
      <c r="BK525" s="352"/>
    </row>
    <row r="526" customFormat="false" ht="9.75" hidden="false" customHeight="true" outlineLevel="0" collapsed="false">
      <c r="A526" s="352"/>
      <c r="B526" s="352"/>
      <c r="C526" s="352"/>
      <c r="D526" s="352"/>
      <c r="E526" s="352"/>
      <c r="F526" s="354"/>
      <c r="G526" s="352"/>
      <c r="H526" s="352"/>
      <c r="I526" s="352"/>
      <c r="J526" s="352"/>
      <c r="K526" s="352"/>
      <c r="L526" s="352"/>
      <c r="M526" s="352"/>
      <c r="N526" s="352"/>
      <c r="O526" s="352"/>
      <c r="P526" s="352"/>
      <c r="Q526" s="352"/>
      <c r="R526" s="352"/>
      <c r="S526" s="352"/>
      <c r="T526" s="352"/>
      <c r="U526" s="352"/>
      <c r="V526" s="352"/>
      <c r="W526" s="352"/>
      <c r="X526" s="352"/>
      <c r="Y526" s="352"/>
      <c r="Z526" s="352"/>
      <c r="AA526" s="352"/>
      <c r="AB526" s="352"/>
      <c r="AC526" s="352"/>
      <c r="AD526" s="352"/>
      <c r="AE526" s="352"/>
      <c r="AF526" s="352"/>
      <c r="AG526" s="352"/>
      <c r="AH526" s="352"/>
      <c r="AI526" s="352"/>
      <c r="AJ526" s="352"/>
      <c r="AK526" s="352"/>
      <c r="AL526" s="352"/>
      <c r="AM526" s="352"/>
      <c r="AN526" s="352"/>
      <c r="AO526" s="352"/>
      <c r="AP526" s="352"/>
      <c r="AQ526" s="352"/>
      <c r="AR526" s="352"/>
      <c r="AS526" s="352"/>
      <c r="AT526" s="352"/>
      <c r="AU526" s="352"/>
      <c r="AV526" s="352"/>
      <c r="AW526" s="352"/>
      <c r="AX526" s="352"/>
      <c r="AY526" s="352"/>
      <c r="AZ526" s="352"/>
      <c r="BA526" s="352"/>
      <c r="BB526" s="352"/>
      <c r="BC526" s="352"/>
      <c r="BD526" s="352"/>
      <c r="BE526" s="352"/>
      <c r="BF526" s="352"/>
      <c r="BG526" s="352"/>
      <c r="BH526" s="352"/>
      <c r="BI526" s="352"/>
      <c r="BJ526" s="352"/>
      <c r="BK526" s="352"/>
    </row>
    <row r="527" customFormat="false" ht="9.75" hidden="false" customHeight="true" outlineLevel="0" collapsed="false">
      <c r="A527" s="352"/>
      <c r="B527" s="352"/>
      <c r="C527" s="352"/>
      <c r="D527" s="352"/>
      <c r="E527" s="352"/>
      <c r="F527" s="354"/>
      <c r="G527" s="352"/>
      <c r="H527" s="352"/>
      <c r="I527" s="352"/>
      <c r="J527" s="352"/>
      <c r="K527" s="352"/>
      <c r="L527" s="352"/>
      <c r="M527" s="352"/>
      <c r="N527" s="352"/>
      <c r="O527" s="352"/>
      <c r="P527" s="352"/>
      <c r="Q527" s="352"/>
      <c r="R527" s="352"/>
      <c r="S527" s="352"/>
      <c r="T527" s="352"/>
      <c r="U527" s="352"/>
      <c r="V527" s="352"/>
      <c r="W527" s="352"/>
      <c r="X527" s="352"/>
      <c r="Y527" s="352"/>
      <c r="Z527" s="352"/>
      <c r="AA527" s="352"/>
      <c r="AB527" s="352"/>
      <c r="AC527" s="352"/>
      <c r="AD527" s="352"/>
      <c r="AE527" s="352"/>
      <c r="AF527" s="352"/>
      <c r="AG527" s="352"/>
      <c r="AH527" s="352"/>
      <c r="AI527" s="352"/>
      <c r="AJ527" s="352"/>
      <c r="AK527" s="352"/>
      <c r="AL527" s="352"/>
      <c r="AM527" s="352"/>
      <c r="AN527" s="352"/>
      <c r="AO527" s="352"/>
      <c r="AP527" s="352"/>
      <c r="AQ527" s="352"/>
      <c r="AR527" s="352"/>
      <c r="AS527" s="352"/>
      <c r="AT527" s="352"/>
      <c r="AU527" s="352"/>
      <c r="AV527" s="352"/>
      <c r="AW527" s="352"/>
      <c r="AX527" s="352"/>
      <c r="AY527" s="352"/>
      <c r="AZ527" s="352"/>
      <c r="BA527" s="352"/>
      <c r="BB527" s="352"/>
      <c r="BC527" s="352"/>
      <c r="BD527" s="352"/>
      <c r="BE527" s="352"/>
      <c r="BF527" s="352"/>
      <c r="BG527" s="352"/>
      <c r="BH527" s="352"/>
      <c r="BI527" s="352"/>
      <c r="BJ527" s="352"/>
      <c r="BK527" s="352"/>
    </row>
    <row r="528" customFormat="false" ht="9.75" hidden="false" customHeight="true" outlineLevel="0" collapsed="false">
      <c r="A528" s="352"/>
      <c r="B528" s="352"/>
      <c r="C528" s="352"/>
      <c r="D528" s="352"/>
      <c r="E528" s="352"/>
      <c r="F528" s="354"/>
      <c r="G528" s="352"/>
      <c r="H528" s="352"/>
      <c r="I528" s="352"/>
      <c r="J528" s="352"/>
      <c r="K528" s="352"/>
      <c r="L528" s="352"/>
      <c r="M528" s="352"/>
      <c r="N528" s="352"/>
      <c r="O528" s="352"/>
      <c r="P528" s="352"/>
      <c r="Q528" s="352"/>
      <c r="R528" s="352"/>
      <c r="S528" s="352"/>
      <c r="T528" s="352"/>
      <c r="U528" s="352"/>
      <c r="V528" s="352"/>
      <c r="W528" s="352"/>
      <c r="X528" s="352"/>
      <c r="Y528" s="352"/>
      <c r="Z528" s="352"/>
      <c r="AA528" s="352"/>
      <c r="AB528" s="352"/>
      <c r="AC528" s="352"/>
      <c r="AD528" s="352"/>
      <c r="AE528" s="352"/>
      <c r="AF528" s="352"/>
      <c r="AG528" s="352"/>
      <c r="AH528" s="352"/>
      <c r="AI528" s="352"/>
      <c r="AJ528" s="352"/>
      <c r="AK528" s="352"/>
      <c r="AL528" s="352"/>
      <c r="AM528" s="352"/>
      <c r="AN528" s="352"/>
      <c r="AO528" s="352"/>
      <c r="AP528" s="352"/>
      <c r="AQ528" s="352"/>
      <c r="AR528" s="352"/>
      <c r="AS528" s="352"/>
      <c r="AT528" s="352"/>
      <c r="AU528" s="352"/>
      <c r="AV528" s="352"/>
      <c r="AW528" s="352"/>
      <c r="AX528" s="352"/>
      <c r="AY528" s="352"/>
      <c r="AZ528" s="352"/>
      <c r="BA528" s="352"/>
      <c r="BB528" s="352"/>
      <c r="BC528" s="352"/>
      <c r="BD528" s="352"/>
      <c r="BE528" s="352"/>
      <c r="BF528" s="352"/>
      <c r="BG528" s="352"/>
      <c r="BH528" s="352"/>
      <c r="BI528" s="352"/>
      <c r="BJ528" s="352"/>
      <c r="BK528" s="352"/>
    </row>
    <row r="529" customFormat="false" ht="9.75" hidden="false" customHeight="true" outlineLevel="0" collapsed="false">
      <c r="A529" s="352"/>
      <c r="B529" s="352"/>
      <c r="C529" s="352"/>
      <c r="D529" s="352"/>
      <c r="E529" s="352"/>
      <c r="F529" s="354"/>
      <c r="G529" s="352"/>
      <c r="H529" s="352"/>
      <c r="I529" s="352"/>
      <c r="J529" s="352"/>
      <c r="K529" s="352"/>
      <c r="L529" s="352"/>
      <c r="M529" s="352"/>
      <c r="N529" s="352"/>
      <c r="O529" s="352"/>
      <c r="P529" s="352"/>
      <c r="Q529" s="352"/>
      <c r="R529" s="352"/>
      <c r="S529" s="352"/>
      <c r="T529" s="352"/>
      <c r="U529" s="352"/>
      <c r="V529" s="352"/>
      <c r="W529" s="352"/>
      <c r="X529" s="352"/>
      <c r="Y529" s="352"/>
      <c r="Z529" s="352"/>
      <c r="AA529" s="352"/>
      <c r="AB529" s="352"/>
      <c r="AC529" s="352"/>
      <c r="AD529" s="352"/>
      <c r="AE529" s="352"/>
      <c r="AF529" s="352"/>
      <c r="AG529" s="352"/>
      <c r="AH529" s="352"/>
      <c r="AI529" s="352"/>
      <c r="AJ529" s="352"/>
      <c r="AK529" s="352"/>
      <c r="AL529" s="352"/>
      <c r="AM529" s="352"/>
      <c r="AN529" s="352"/>
      <c r="AO529" s="352"/>
      <c r="AP529" s="352"/>
      <c r="AQ529" s="352"/>
      <c r="AR529" s="352"/>
      <c r="AS529" s="352"/>
      <c r="AT529" s="352"/>
      <c r="AU529" s="352"/>
      <c r="AV529" s="352"/>
      <c r="AW529" s="352"/>
      <c r="AX529" s="352"/>
      <c r="AY529" s="352"/>
      <c r="AZ529" s="352"/>
      <c r="BA529" s="352"/>
      <c r="BB529" s="352"/>
      <c r="BC529" s="352"/>
      <c r="BD529" s="352"/>
      <c r="BE529" s="352"/>
      <c r="BF529" s="352"/>
      <c r="BG529" s="352"/>
      <c r="BH529" s="352"/>
      <c r="BI529" s="352"/>
      <c r="BJ529" s="352"/>
      <c r="BK529" s="352"/>
    </row>
    <row r="530" customFormat="false" ht="9.75" hidden="false" customHeight="true" outlineLevel="0" collapsed="false">
      <c r="A530" s="352"/>
      <c r="B530" s="352"/>
      <c r="C530" s="352"/>
      <c r="D530" s="352"/>
      <c r="E530" s="352"/>
      <c r="F530" s="354"/>
      <c r="G530" s="352"/>
      <c r="H530" s="352"/>
      <c r="I530" s="352"/>
      <c r="J530" s="352"/>
      <c r="K530" s="352"/>
      <c r="L530" s="352"/>
      <c r="M530" s="352"/>
      <c r="N530" s="352"/>
      <c r="O530" s="352"/>
      <c r="P530" s="352"/>
      <c r="Q530" s="352"/>
      <c r="R530" s="352"/>
      <c r="S530" s="352"/>
      <c r="T530" s="352"/>
      <c r="U530" s="352"/>
      <c r="V530" s="352"/>
      <c r="W530" s="352"/>
      <c r="X530" s="352"/>
      <c r="Y530" s="352"/>
      <c r="Z530" s="352"/>
      <c r="AA530" s="352"/>
      <c r="AB530" s="352"/>
      <c r="AC530" s="352"/>
      <c r="AD530" s="352"/>
      <c r="AE530" s="352"/>
      <c r="AF530" s="352"/>
      <c r="AG530" s="352"/>
      <c r="AH530" s="352"/>
      <c r="AI530" s="352"/>
      <c r="AJ530" s="352"/>
      <c r="AK530" s="352"/>
      <c r="AL530" s="352"/>
      <c r="AM530" s="352"/>
      <c r="AN530" s="352"/>
      <c r="AO530" s="352"/>
      <c r="AP530" s="352"/>
      <c r="AQ530" s="352"/>
      <c r="AR530" s="352"/>
      <c r="AS530" s="352"/>
      <c r="AT530" s="352"/>
      <c r="AU530" s="352"/>
      <c r="AV530" s="352"/>
      <c r="AW530" s="352"/>
      <c r="AX530" s="352"/>
      <c r="AY530" s="352"/>
      <c r="AZ530" s="352"/>
      <c r="BA530" s="352"/>
      <c r="BB530" s="352"/>
      <c r="BC530" s="352"/>
      <c r="BD530" s="352"/>
      <c r="BE530" s="352"/>
      <c r="BF530" s="352"/>
      <c r="BG530" s="352"/>
      <c r="BH530" s="352"/>
      <c r="BI530" s="352"/>
      <c r="BJ530" s="352"/>
      <c r="BK530" s="352"/>
    </row>
    <row r="531" customFormat="false" ht="9.75" hidden="false" customHeight="true" outlineLevel="0" collapsed="false">
      <c r="A531" s="352"/>
      <c r="B531" s="352"/>
      <c r="C531" s="352"/>
      <c r="D531" s="352"/>
      <c r="E531" s="352"/>
      <c r="F531" s="354"/>
      <c r="G531" s="352"/>
      <c r="H531" s="352"/>
      <c r="I531" s="352"/>
      <c r="J531" s="352"/>
      <c r="K531" s="352"/>
      <c r="L531" s="352"/>
      <c r="M531" s="352"/>
      <c r="N531" s="352"/>
      <c r="O531" s="352"/>
      <c r="P531" s="352"/>
      <c r="Q531" s="352"/>
      <c r="R531" s="352"/>
      <c r="S531" s="352"/>
      <c r="T531" s="352"/>
      <c r="U531" s="352"/>
      <c r="V531" s="352"/>
      <c r="W531" s="352"/>
      <c r="X531" s="352"/>
      <c r="Y531" s="352"/>
      <c r="Z531" s="352"/>
      <c r="AA531" s="352"/>
      <c r="AB531" s="352"/>
      <c r="AC531" s="352"/>
      <c r="AD531" s="352"/>
      <c r="AE531" s="352"/>
      <c r="AF531" s="352"/>
      <c r="AG531" s="352"/>
      <c r="AH531" s="352"/>
      <c r="AI531" s="352"/>
      <c r="AJ531" s="352"/>
      <c r="AK531" s="352"/>
      <c r="AL531" s="352"/>
      <c r="AM531" s="352"/>
      <c r="AN531" s="352"/>
      <c r="AO531" s="352"/>
      <c r="AP531" s="352"/>
      <c r="AQ531" s="352"/>
      <c r="AR531" s="352"/>
      <c r="AS531" s="352"/>
      <c r="AT531" s="352"/>
      <c r="AU531" s="352"/>
      <c r="AV531" s="352"/>
      <c r="AW531" s="352"/>
      <c r="AX531" s="352"/>
      <c r="AY531" s="352"/>
      <c r="AZ531" s="352"/>
      <c r="BA531" s="352"/>
      <c r="BB531" s="352"/>
      <c r="BC531" s="352"/>
      <c r="BD531" s="352"/>
      <c r="BE531" s="352"/>
      <c r="BF531" s="352"/>
      <c r="BG531" s="352"/>
      <c r="BH531" s="352"/>
      <c r="BI531" s="352"/>
      <c r="BJ531" s="352"/>
      <c r="BK531" s="352"/>
    </row>
    <row r="532" customFormat="false" ht="9.75" hidden="false" customHeight="true" outlineLevel="0" collapsed="false">
      <c r="A532" s="352"/>
      <c r="B532" s="352"/>
      <c r="C532" s="352"/>
      <c r="D532" s="352"/>
      <c r="E532" s="352"/>
      <c r="F532" s="354"/>
      <c r="G532" s="352"/>
      <c r="H532" s="352"/>
      <c r="I532" s="352"/>
      <c r="J532" s="352"/>
      <c r="K532" s="352"/>
      <c r="L532" s="352"/>
      <c r="M532" s="352"/>
      <c r="N532" s="352"/>
      <c r="O532" s="352"/>
      <c r="P532" s="352"/>
      <c r="Q532" s="352"/>
      <c r="R532" s="352"/>
      <c r="S532" s="352"/>
      <c r="T532" s="352"/>
      <c r="U532" s="352"/>
      <c r="V532" s="352"/>
      <c r="W532" s="352"/>
      <c r="X532" s="352"/>
      <c r="Y532" s="352"/>
      <c r="Z532" s="352"/>
      <c r="AA532" s="352"/>
      <c r="AB532" s="352"/>
      <c r="AC532" s="352"/>
      <c r="AD532" s="352"/>
      <c r="AE532" s="352"/>
      <c r="AF532" s="352"/>
      <c r="AG532" s="352"/>
      <c r="AH532" s="352"/>
      <c r="AI532" s="352"/>
      <c r="AJ532" s="352"/>
      <c r="AK532" s="352"/>
      <c r="AL532" s="352"/>
      <c r="AM532" s="352"/>
      <c r="AN532" s="352"/>
      <c r="AO532" s="352"/>
      <c r="AP532" s="352"/>
      <c r="AQ532" s="352"/>
      <c r="AR532" s="352"/>
      <c r="AS532" s="352"/>
      <c r="AT532" s="352"/>
      <c r="AU532" s="352"/>
      <c r="AV532" s="352"/>
      <c r="AW532" s="352"/>
      <c r="AX532" s="352"/>
      <c r="AY532" s="352"/>
      <c r="AZ532" s="352"/>
      <c r="BA532" s="352"/>
      <c r="BB532" s="352"/>
      <c r="BC532" s="352"/>
      <c r="BD532" s="352"/>
      <c r="BE532" s="352"/>
      <c r="BF532" s="352"/>
      <c r="BG532" s="352"/>
      <c r="BH532" s="352"/>
      <c r="BI532" s="352"/>
      <c r="BJ532" s="352"/>
      <c r="BK532" s="352"/>
    </row>
    <row r="533" customFormat="false" ht="9.75" hidden="false" customHeight="true" outlineLevel="0" collapsed="false">
      <c r="A533" s="352"/>
      <c r="B533" s="352"/>
      <c r="C533" s="352"/>
      <c r="D533" s="352"/>
      <c r="E533" s="352"/>
      <c r="F533" s="354"/>
      <c r="G533" s="352"/>
      <c r="H533" s="352"/>
      <c r="I533" s="352"/>
      <c r="J533" s="352"/>
      <c r="K533" s="352"/>
      <c r="L533" s="352"/>
      <c r="M533" s="352"/>
      <c r="N533" s="352"/>
      <c r="O533" s="352"/>
      <c r="P533" s="352"/>
      <c r="Q533" s="352"/>
      <c r="R533" s="352"/>
      <c r="S533" s="352"/>
      <c r="T533" s="352"/>
      <c r="U533" s="352"/>
      <c r="V533" s="352"/>
      <c r="W533" s="352"/>
      <c r="X533" s="352"/>
      <c r="Y533" s="352"/>
      <c r="Z533" s="352"/>
      <c r="AA533" s="352"/>
      <c r="AB533" s="352"/>
      <c r="AC533" s="352"/>
      <c r="AD533" s="352"/>
      <c r="AE533" s="352"/>
      <c r="AF533" s="352"/>
      <c r="AG533" s="352"/>
      <c r="AH533" s="352"/>
      <c r="AI533" s="352"/>
      <c r="AJ533" s="352"/>
      <c r="AK533" s="352"/>
      <c r="AL533" s="352"/>
      <c r="AM533" s="352"/>
      <c r="AN533" s="352"/>
      <c r="AO533" s="352"/>
      <c r="AP533" s="352"/>
      <c r="AQ533" s="352"/>
      <c r="AR533" s="352"/>
      <c r="AS533" s="352"/>
      <c r="AT533" s="352"/>
      <c r="AU533" s="352"/>
      <c r="AV533" s="352"/>
      <c r="AW533" s="352"/>
      <c r="AX533" s="352"/>
      <c r="AY533" s="352"/>
      <c r="AZ533" s="352"/>
      <c r="BA533" s="352"/>
      <c r="BB533" s="352"/>
      <c r="BC533" s="352"/>
      <c r="BD533" s="352"/>
      <c r="BE533" s="352"/>
      <c r="BF533" s="352"/>
      <c r="BG533" s="352"/>
      <c r="BH533" s="352"/>
      <c r="BI533" s="352"/>
      <c r="BJ533" s="352"/>
      <c r="BK533" s="352"/>
    </row>
    <row r="534" customFormat="false" ht="9.75" hidden="false" customHeight="true" outlineLevel="0" collapsed="false">
      <c r="A534" s="352"/>
      <c r="B534" s="352"/>
      <c r="C534" s="352"/>
      <c r="D534" s="352"/>
      <c r="E534" s="352"/>
      <c r="F534" s="354"/>
      <c r="G534" s="352"/>
      <c r="H534" s="352"/>
      <c r="I534" s="352"/>
      <c r="J534" s="352"/>
      <c r="K534" s="352"/>
      <c r="L534" s="352"/>
      <c r="M534" s="352"/>
      <c r="N534" s="352"/>
      <c r="O534" s="352"/>
      <c r="P534" s="352"/>
      <c r="Q534" s="352"/>
      <c r="R534" s="352"/>
      <c r="S534" s="352"/>
      <c r="T534" s="352"/>
      <c r="U534" s="352"/>
      <c r="V534" s="352"/>
      <c r="W534" s="352"/>
      <c r="X534" s="352"/>
      <c r="Y534" s="352"/>
      <c r="Z534" s="352"/>
      <c r="AA534" s="352"/>
      <c r="AB534" s="352"/>
      <c r="AC534" s="352"/>
      <c r="AD534" s="352"/>
      <c r="AE534" s="352"/>
      <c r="AF534" s="352"/>
      <c r="AG534" s="352"/>
      <c r="AH534" s="352"/>
      <c r="AI534" s="352"/>
      <c r="AJ534" s="352"/>
      <c r="AK534" s="352"/>
      <c r="AL534" s="352"/>
      <c r="AM534" s="352"/>
      <c r="AN534" s="352"/>
      <c r="AO534" s="352"/>
      <c r="AP534" s="352"/>
      <c r="AQ534" s="352"/>
      <c r="AR534" s="352"/>
      <c r="AS534" s="352"/>
      <c r="AT534" s="352"/>
      <c r="AU534" s="352"/>
      <c r="AV534" s="352"/>
      <c r="AW534" s="352"/>
      <c r="AX534" s="352"/>
      <c r="AY534" s="352"/>
      <c r="AZ534" s="352"/>
      <c r="BA534" s="352"/>
      <c r="BB534" s="352"/>
      <c r="BC534" s="352"/>
      <c r="BD534" s="352"/>
      <c r="BE534" s="352"/>
      <c r="BF534" s="352"/>
      <c r="BG534" s="352"/>
      <c r="BH534" s="352"/>
      <c r="BI534" s="352"/>
      <c r="BJ534" s="352"/>
      <c r="BK534" s="352"/>
    </row>
    <row r="535" customFormat="false" ht="9.75" hidden="false" customHeight="true" outlineLevel="0" collapsed="false">
      <c r="A535" s="352"/>
      <c r="B535" s="352"/>
      <c r="C535" s="352"/>
      <c r="D535" s="352"/>
      <c r="E535" s="352"/>
      <c r="F535" s="354"/>
      <c r="G535" s="352"/>
      <c r="H535" s="352"/>
      <c r="I535" s="352"/>
      <c r="J535" s="352"/>
      <c r="K535" s="352"/>
      <c r="L535" s="352"/>
      <c r="M535" s="352"/>
      <c r="N535" s="352"/>
      <c r="O535" s="352"/>
      <c r="P535" s="352"/>
      <c r="Q535" s="352"/>
      <c r="R535" s="352"/>
      <c r="S535" s="352"/>
      <c r="T535" s="352"/>
      <c r="U535" s="352"/>
      <c r="V535" s="352"/>
      <c r="W535" s="352"/>
      <c r="X535" s="352"/>
      <c r="Y535" s="352"/>
      <c r="Z535" s="352"/>
      <c r="AA535" s="352"/>
      <c r="AB535" s="352"/>
      <c r="AC535" s="352"/>
      <c r="AD535" s="352"/>
      <c r="AE535" s="352"/>
      <c r="AF535" s="352"/>
      <c r="AG535" s="352"/>
      <c r="AH535" s="352"/>
      <c r="AI535" s="352"/>
      <c r="AJ535" s="352"/>
      <c r="AK535" s="352"/>
      <c r="AL535" s="352"/>
      <c r="AM535" s="352"/>
      <c r="AN535" s="352"/>
      <c r="AO535" s="352"/>
      <c r="AP535" s="352"/>
      <c r="AQ535" s="352"/>
      <c r="AR535" s="352"/>
      <c r="AS535" s="352"/>
      <c r="AT535" s="352"/>
      <c r="AU535" s="352"/>
      <c r="AV535" s="352"/>
      <c r="AW535" s="352"/>
      <c r="AX535" s="352"/>
      <c r="AY535" s="352"/>
      <c r="AZ535" s="352"/>
      <c r="BA535" s="352"/>
      <c r="BB535" s="352"/>
      <c r="BC535" s="352"/>
      <c r="BD535" s="352"/>
      <c r="BE535" s="352"/>
      <c r="BF535" s="352"/>
      <c r="BG535" s="352"/>
      <c r="BH535" s="352"/>
      <c r="BI535" s="352"/>
      <c r="BJ535" s="352"/>
      <c r="BK535" s="352"/>
    </row>
    <row r="536" customFormat="false" ht="9.75" hidden="false" customHeight="true" outlineLevel="0" collapsed="false">
      <c r="A536" s="352"/>
      <c r="B536" s="352"/>
      <c r="C536" s="352"/>
      <c r="D536" s="352"/>
      <c r="E536" s="352"/>
      <c r="F536" s="354"/>
      <c r="G536" s="352"/>
      <c r="H536" s="352"/>
      <c r="I536" s="352"/>
      <c r="J536" s="352"/>
      <c r="K536" s="352"/>
      <c r="L536" s="352"/>
      <c r="M536" s="352"/>
      <c r="N536" s="352"/>
      <c r="O536" s="352"/>
      <c r="P536" s="352"/>
      <c r="Q536" s="352"/>
      <c r="R536" s="352"/>
      <c r="S536" s="352"/>
      <c r="T536" s="352"/>
      <c r="U536" s="352"/>
      <c r="V536" s="352"/>
      <c r="W536" s="352"/>
      <c r="X536" s="352"/>
      <c r="Y536" s="352"/>
      <c r="Z536" s="352"/>
      <c r="AA536" s="352"/>
      <c r="AB536" s="352"/>
      <c r="AC536" s="352"/>
      <c r="AD536" s="352"/>
      <c r="AE536" s="352"/>
      <c r="AF536" s="352"/>
      <c r="AG536" s="352"/>
      <c r="AH536" s="352"/>
      <c r="AI536" s="352"/>
      <c r="AJ536" s="352"/>
      <c r="AK536" s="352"/>
      <c r="AL536" s="352"/>
      <c r="AM536" s="352"/>
      <c r="AN536" s="352"/>
      <c r="AO536" s="352"/>
      <c r="AP536" s="352"/>
      <c r="AQ536" s="352"/>
      <c r="AR536" s="352"/>
      <c r="AS536" s="352"/>
      <c r="AT536" s="352"/>
      <c r="AU536" s="352"/>
      <c r="AV536" s="352"/>
      <c r="AW536" s="352"/>
      <c r="AX536" s="352"/>
      <c r="AY536" s="352"/>
      <c r="AZ536" s="352"/>
      <c r="BA536" s="352"/>
      <c r="BB536" s="352"/>
      <c r="BC536" s="352"/>
      <c r="BD536" s="352"/>
      <c r="BE536" s="352"/>
      <c r="BF536" s="352"/>
      <c r="BG536" s="352"/>
      <c r="BH536" s="352"/>
      <c r="BI536" s="352"/>
      <c r="BJ536" s="352"/>
      <c r="BK536" s="352"/>
    </row>
    <row r="537" customFormat="false" ht="9.75" hidden="false" customHeight="true" outlineLevel="0" collapsed="false">
      <c r="A537" s="352"/>
      <c r="B537" s="352"/>
      <c r="C537" s="352"/>
      <c r="D537" s="352"/>
      <c r="E537" s="352"/>
      <c r="F537" s="354"/>
      <c r="G537" s="352"/>
      <c r="H537" s="352"/>
      <c r="I537" s="352"/>
      <c r="J537" s="352"/>
      <c r="K537" s="352"/>
      <c r="L537" s="352"/>
      <c r="M537" s="352"/>
      <c r="N537" s="352"/>
      <c r="O537" s="352"/>
      <c r="P537" s="352"/>
      <c r="Q537" s="352"/>
      <c r="R537" s="352"/>
      <c r="S537" s="352"/>
      <c r="T537" s="352"/>
      <c r="U537" s="352"/>
      <c r="V537" s="352"/>
      <c r="W537" s="352"/>
      <c r="X537" s="352"/>
      <c r="Y537" s="352"/>
      <c r="Z537" s="352"/>
      <c r="AA537" s="352"/>
      <c r="AB537" s="352"/>
      <c r="AC537" s="352"/>
      <c r="AD537" s="352"/>
      <c r="AE537" s="352"/>
      <c r="AF537" s="352"/>
      <c r="AG537" s="352"/>
      <c r="AH537" s="352"/>
      <c r="AI537" s="352"/>
      <c r="AJ537" s="352"/>
      <c r="AK537" s="352"/>
      <c r="AL537" s="352"/>
      <c r="AM537" s="352"/>
      <c r="AN537" s="352"/>
      <c r="AO537" s="352"/>
      <c r="AP537" s="352"/>
      <c r="AQ537" s="352"/>
      <c r="AR537" s="352"/>
      <c r="AS537" s="352"/>
      <c r="AT537" s="352"/>
      <c r="AU537" s="352"/>
      <c r="AV537" s="352"/>
      <c r="AW537" s="352"/>
      <c r="AX537" s="352"/>
      <c r="AY537" s="352"/>
      <c r="AZ537" s="352"/>
      <c r="BA537" s="352"/>
      <c r="BB537" s="352"/>
      <c r="BC537" s="352"/>
      <c r="BD537" s="352"/>
      <c r="BE537" s="352"/>
      <c r="BF537" s="352"/>
      <c r="BG537" s="352"/>
      <c r="BH537" s="352"/>
      <c r="BI537" s="352"/>
      <c r="BJ537" s="352"/>
      <c r="BK537" s="352"/>
    </row>
    <row r="538" customFormat="false" ht="9.75" hidden="false" customHeight="true" outlineLevel="0" collapsed="false">
      <c r="A538" s="352"/>
      <c r="B538" s="352"/>
      <c r="C538" s="352"/>
      <c r="D538" s="352"/>
      <c r="E538" s="352"/>
      <c r="F538" s="354"/>
      <c r="G538" s="352"/>
      <c r="H538" s="352"/>
      <c r="I538" s="352"/>
      <c r="J538" s="352"/>
      <c r="K538" s="352"/>
      <c r="L538" s="352"/>
      <c r="M538" s="352"/>
      <c r="N538" s="352"/>
      <c r="O538" s="352"/>
      <c r="P538" s="352"/>
      <c r="Q538" s="352"/>
      <c r="R538" s="352"/>
      <c r="S538" s="352"/>
      <c r="T538" s="352"/>
      <c r="U538" s="352"/>
      <c r="V538" s="352"/>
      <c r="W538" s="352"/>
      <c r="X538" s="352"/>
      <c r="Y538" s="352"/>
      <c r="Z538" s="352"/>
      <c r="AA538" s="352"/>
      <c r="AB538" s="352"/>
      <c r="AC538" s="352"/>
      <c r="AD538" s="352"/>
      <c r="AE538" s="352"/>
      <c r="AF538" s="352"/>
      <c r="AG538" s="352"/>
      <c r="AH538" s="352"/>
      <c r="AI538" s="352"/>
      <c r="AJ538" s="352"/>
      <c r="AK538" s="352"/>
      <c r="AL538" s="352"/>
      <c r="AM538" s="352"/>
      <c r="AN538" s="352"/>
      <c r="AO538" s="352"/>
      <c r="AP538" s="352"/>
      <c r="AQ538" s="352"/>
      <c r="AR538" s="352"/>
      <c r="AS538" s="352"/>
      <c r="AT538" s="352"/>
      <c r="AU538" s="352"/>
      <c r="AV538" s="352"/>
      <c r="AW538" s="352"/>
      <c r="AX538" s="352"/>
      <c r="AY538" s="352"/>
      <c r="AZ538" s="352"/>
      <c r="BA538" s="352"/>
      <c r="BB538" s="352"/>
      <c r="BC538" s="352"/>
      <c r="BD538" s="352"/>
      <c r="BE538" s="352"/>
      <c r="BF538" s="352"/>
      <c r="BG538" s="352"/>
      <c r="BH538" s="352"/>
      <c r="BI538" s="352"/>
      <c r="BJ538" s="352"/>
      <c r="BK538" s="352"/>
    </row>
    <row r="539" customFormat="false" ht="9.75" hidden="false" customHeight="true" outlineLevel="0" collapsed="false">
      <c r="A539" s="352"/>
      <c r="B539" s="352"/>
      <c r="C539" s="352"/>
      <c r="D539" s="352"/>
      <c r="E539" s="352"/>
      <c r="F539" s="354"/>
      <c r="G539" s="352"/>
      <c r="H539" s="352"/>
      <c r="I539" s="352"/>
      <c r="J539" s="352"/>
      <c r="K539" s="352"/>
      <c r="L539" s="352"/>
      <c r="M539" s="352"/>
      <c r="N539" s="352"/>
      <c r="O539" s="352"/>
      <c r="P539" s="352"/>
      <c r="Q539" s="352"/>
      <c r="R539" s="352"/>
      <c r="S539" s="352"/>
      <c r="T539" s="352"/>
      <c r="U539" s="352"/>
      <c r="V539" s="352"/>
      <c r="W539" s="352"/>
      <c r="X539" s="352"/>
      <c r="Y539" s="352"/>
      <c r="Z539" s="352"/>
      <c r="AA539" s="352"/>
      <c r="AB539" s="352"/>
      <c r="AC539" s="352"/>
      <c r="AD539" s="352"/>
      <c r="AE539" s="352"/>
      <c r="AF539" s="352"/>
      <c r="AG539" s="352"/>
      <c r="AH539" s="352"/>
      <c r="AI539" s="352"/>
      <c r="AJ539" s="352"/>
      <c r="AK539" s="352"/>
      <c r="AL539" s="352"/>
      <c r="AM539" s="352"/>
      <c r="AN539" s="352"/>
      <c r="AO539" s="352"/>
      <c r="AP539" s="352"/>
      <c r="AQ539" s="352"/>
      <c r="AR539" s="352"/>
      <c r="AS539" s="352"/>
      <c r="AT539" s="352"/>
      <c r="AU539" s="352"/>
      <c r="AV539" s="352"/>
      <c r="AW539" s="352"/>
      <c r="AX539" s="352"/>
      <c r="AY539" s="352"/>
      <c r="AZ539" s="352"/>
      <c r="BA539" s="352"/>
      <c r="BB539" s="352"/>
      <c r="BC539" s="352"/>
      <c r="BD539" s="352"/>
      <c r="BE539" s="352"/>
      <c r="BF539" s="352"/>
      <c r="BG539" s="352"/>
      <c r="BH539" s="352"/>
      <c r="BI539" s="352"/>
      <c r="BJ539" s="352"/>
      <c r="BK539" s="352"/>
    </row>
    <row r="540" customFormat="false" ht="9.75" hidden="false" customHeight="true" outlineLevel="0" collapsed="false">
      <c r="A540" s="352"/>
      <c r="B540" s="352"/>
      <c r="C540" s="352"/>
      <c r="D540" s="352"/>
      <c r="E540" s="352"/>
      <c r="F540" s="354"/>
      <c r="G540" s="352"/>
      <c r="H540" s="352"/>
      <c r="I540" s="352"/>
      <c r="J540" s="352"/>
      <c r="K540" s="352"/>
      <c r="L540" s="352"/>
      <c r="M540" s="352"/>
      <c r="N540" s="352"/>
      <c r="O540" s="352"/>
      <c r="P540" s="352"/>
      <c r="Q540" s="352"/>
      <c r="R540" s="352"/>
      <c r="S540" s="352"/>
      <c r="T540" s="352"/>
      <c r="U540" s="352"/>
      <c r="V540" s="352"/>
      <c r="W540" s="352"/>
      <c r="X540" s="352"/>
      <c r="Y540" s="352"/>
      <c r="Z540" s="352"/>
      <c r="AA540" s="352"/>
      <c r="AB540" s="352"/>
      <c r="AC540" s="352"/>
      <c r="AD540" s="352"/>
      <c r="AE540" s="352"/>
      <c r="AF540" s="352"/>
      <c r="AG540" s="352"/>
      <c r="AH540" s="352"/>
      <c r="AI540" s="352"/>
      <c r="AJ540" s="352"/>
      <c r="AK540" s="352"/>
      <c r="AL540" s="352"/>
      <c r="AM540" s="352"/>
      <c r="AN540" s="352"/>
      <c r="AO540" s="352"/>
      <c r="AP540" s="352"/>
      <c r="AQ540" s="352"/>
      <c r="AR540" s="352"/>
      <c r="AS540" s="352"/>
      <c r="AT540" s="352"/>
      <c r="AU540" s="352"/>
      <c r="AV540" s="352"/>
      <c r="AW540" s="352"/>
      <c r="AX540" s="352"/>
      <c r="AY540" s="352"/>
      <c r="AZ540" s="352"/>
      <c r="BA540" s="352"/>
      <c r="BB540" s="352"/>
      <c r="BC540" s="352"/>
      <c r="BD540" s="352"/>
      <c r="BE540" s="352"/>
      <c r="BF540" s="352"/>
      <c r="BG540" s="352"/>
      <c r="BH540" s="352"/>
      <c r="BI540" s="352"/>
      <c r="BJ540" s="352"/>
      <c r="BK540" s="352"/>
    </row>
    <row r="541" customFormat="false" ht="9.75" hidden="false" customHeight="true" outlineLevel="0" collapsed="false">
      <c r="A541" s="352"/>
      <c r="B541" s="352"/>
      <c r="C541" s="352"/>
      <c r="D541" s="352"/>
      <c r="E541" s="352"/>
      <c r="F541" s="354"/>
      <c r="G541" s="352"/>
      <c r="H541" s="352"/>
      <c r="I541" s="352"/>
      <c r="J541" s="352"/>
      <c r="K541" s="352"/>
      <c r="L541" s="352"/>
      <c r="M541" s="352"/>
      <c r="N541" s="352"/>
      <c r="O541" s="352"/>
      <c r="P541" s="352"/>
      <c r="Q541" s="352"/>
      <c r="R541" s="352"/>
      <c r="S541" s="352"/>
      <c r="T541" s="352"/>
      <c r="U541" s="352"/>
      <c r="V541" s="352"/>
      <c r="W541" s="352"/>
      <c r="X541" s="352"/>
      <c r="Y541" s="352"/>
      <c r="Z541" s="352"/>
      <c r="AA541" s="352"/>
      <c r="AB541" s="352"/>
      <c r="AC541" s="352"/>
      <c r="AD541" s="352"/>
      <c r="AE541" s="352"/>
      <c r="AF541" s="352"/>
      <c r="AG541" s="352"/>
      <c r="AH541" s="352"/>
      <c r="AI541" s="352"/>
      <c r="AJ541" s="352"/>
      <c r="AK541" s="352"/>
      <c r="AL541" s="352"/>
      <c r="AM541" s="352"/>
      <c r="AN541" s="352"/>
      <c r="AO541" s="352"/>
      <c r="AP541" s="352"/>
      <c r="AQ541" s="352"/>
      <c r="AR541" s="352"/>
      <c r="AS541" s="352"/>
      <c r="AT541" s="352"/>
      <c r="AU541" s="352"/>
      <c r="AV541" s="352"/>
      <c r="AW541" s="352"/>
      <c r="AX541" s="352"/>
      <c r="AY541" s="352"/>
      <c r="AZ541" s="352"/>
      <c r="BA541" s="352"/>
      <c r="BB541" s="352"/>
      <c r="BC541" s="352"/>
      <c r="BD541" s="352"/>
      <c r="BE541" s="352"/>
      <c r="BF541" s="352"/>
      <c r="BG541" s="352"/>
      <c r="BH541" s="352"/>
      <c r="BI541" s="352"/>
      <c r="BJ541" s="352"/>
      <c r="BK541" s="352"/>
    </row>
    <row r="542" customFormat="false" ht="9.75" hidden="false" customHeight="true" outlineLevel="0" collapsed="false">
      <c r="A542" s="352"/>
      <c r="B542" s="352"/>
      <c r="C542" s="352"/>
      <c r="D542" s="352"/>
      <c r="E542" s="352"/>
      <c r="F542" s="354"/>
      <c r="G542" s="352"/>
      <c r="H542" s="352"/>
      <c r="I542" s="352"/>
      <c r="J542" s="352"/>
      <c r="K542" s="352"/>
      <c r="L542" s="352"/>
      <c r="M542" s="352"/>
      <c r="N542" s="352"/>
      <c r="O542" s="352"/>
      <c r="P542" s="352"/>
      <c r="Q542" s="352"/>
      <c r="R542" s="352"/>
      <c r="S542" s="352"/>
      <c r="T542" s="352"/>
      <c r="U542" s="352"/>
      <c r="V542" s="352"/>
      <c r="W542" s="352"/>
      <c r="X542" s="352"/>
      <c r="Y542" s="352"/>
      <c r="Z542" s="352"/>
      <c r="AA542" s="352"/>
      <c r="AB542" s="352"/>
      <c r="AC542" s="352"/>
      <c r="AD542" s="352"/>
      <c r="AE542" s="352"/>
      <c r="AF542" s="352"/>
      <c r="AG542" s="352"/>
      <c r="AH542" s="352"/>
      <c r="AI542" s="352"/>
      <c r="AJ542" s="352"/>
      <c r="AK542" s="352"/>
      <c r="AL542" s="352"/>
      <c r="AM542" s="352"/>
      <c r="AN542" s="352"/>
      <c r="AO542" s="352"/>
      <c r="AP542" s="352"/>
      <c r="AQ542" s="352"/>
      <c r="AR542" s="352"/>
      <c r="AS542" s="352"/>
      <c r="AT542" s="352"/>
      <c r="AU542" s="352"/>
      <c r="AV542" s="352"/>
      <c r="AW542" s="352"/>
      <c r="AX542" s="352"/>
      <c r="AY542" s="352"/>
      <c r="AZ542" s="352"/>
      <c r="BA542" s="352"/>
      <c r="BB542" s="352"/>
      <c r="BC542" s="352"/>
      <c r="BD542" s="352"/>
      <c r="BE542" s="352"/>
      <c r="BF542" s="352"/>
      <c r="BG542" s="352"/>
      <c r="BH542" s="352"/>
      <c r="BI542" s="352"/>
      <c r="BJ542" s="352"/>
      <c r="BK542" s="352"/>
    </row>
    <row r="543" customFormat="false" ht="9.75" hidden="false" customHeight="true" outlineLevel="0" collapsed="false">
      <c r="A543" s="352"/>
      <c r="B543" s="352"/>
      <c r="C543" s="352"/>
      <c r="D543" s="352"/>
      <c r="E543" s="352"/>
      <c r="F543" s="354"/>
      <c r="G543" s="352"/>
      <c r="H543" s="352"/>
      <c r="I543" s="352"/>
      <c r="J543" s="352"/>
      <c r="K543" s="352"/>
      <c r="L543" s="352"/>
      <c r="M543" s="352"/>
      <c r="N543" s="352"/>
      <c r="O543" s="352"/>
      <c r="P543" s="352"/>
      <c r="Q543" s="352"/>
      <c r="R543" s="352"/>
      <c r="S543" s="352"/>
      <c r="T543" s="352"/>
      <c r="U543" s="352"/>
      <c r="V543" s="352"/>
      <c r="W543" s="352"/>
      <c r="X543" s="352"/>
      <c r="Y543" s="352"/>
      <c r="Z543" s="352"/>
      <c r="AA543" s="352"/>
      <c r="AB543" s="352"/>
      <c r="AC543" s="352"/>
      <c r="AD543" s="352"/>
      <c r="AE543" s="352"/>
      <c r="AF543" s="352"/>
      <c r="AG543" s="352"/>
      <c r="AH543" s="352"/>
      <c r="AI543" s="352"/>
      <c r="AJ543" s="352"/>
      <c r="AK543" s="352"/>
      <c r="AL543" s="352"/>
      <c r="AM543" s="352"/>
      <c r="AN543" s="352"/>
      <c r="AO543" s="352"/>
      <c r="AP543" s="352"/>
      <c r="AQ543" s="352"/>
      <c r="AR543" s="352"/>
      <c r="AS543" s="352"/>
      <c r="AT543" s="352"/>
      <c r="AU543" s="352"/>
      <c r="AV543" s="352"/>
      <c r="AW543" s="352"/>
      <c r="AX543" s="352"/>
      <c r="AY543" s="352"/>
      <c r="AZ543" s="352"/>
      <c r="BA543" s="352"/>
      <c r="BB543" s="352"/>
      <c r="BC543" s="352"/>
      <c r="BD543" s="352"/>
      <c r="BE543" s="352"/>
      <c r="BF543" s="352"/>
      <c r="BG543" s="352"/>
      <c r="BH543" s="352"/>
      <c r="BI543" s="352"/>
      <c r="BJ543" s="352"/>
      <c r="BK543" s="352"/>
    </row>
    <row r="544" customFormat="false" ht="9.75" hidden="false" customHeight="true" outlineLevel="0" collapsed="false">
      <c r="A544" s="352"/>
      <c r="B544" s="352"/>
      <c r="C544" s="352"/>
      <c r="D544" s="352"/>
      <c r="E544" s="352"/>
      <c r="F544" s="354"/>
      <c r="G544" s="352"/>
      <c r="H544" s="352"/>
      <c r="I544" s="352"/>
      <c r="J544" s="352"/>
      <c r="K544" s="352"/>
      <c r="L544" s="352"/>
      <c r="M544" s="352"/>
      <c r="N544" s="352"/>
      <c r="O544" s="352"/>
      <c r="P544" s="352"/>
      <c r="Q544" s="352"/>
      <c r="R544" s="352"/>
      <c r="S544" s="352"/>
      <c r="T544" s="352"/>
      <c r="U544" s="352"/>
      <c r="V544" s="352"/>
      <c r="W544" s="352"/>
      <c r="X544" s="352"/>
      <c r="Y544" s="352"/>
      <c r="Z544" s="352"/>
      <c r="AA544" s="352"/>
      <c r="AB544" s="352"/>
      <c r="AC544" s="352"/>
      <c r="AD544" s="352"/>
      <c r="AE544" s="352"/>
      <c r="AF544" s="352"/>
      <c r="AG544" s="352"/>
      <c r="AH544" s="352"/>
      <c r="AI544" s="352"/>
      <c r="AJ544" s="352"/>
      <c r="AK544" s="352"/>
      <c r="AL544" s="352"/>
      <c r="AM544" s="352"/>
      <c r="AN544" s="352"/>
      <c r="AO544" s="352"/>
      <c r="AP544" s="352"/>
      <c r="AQ544" s="352"/>
      <c r="AR544" s="352"/>
      <c r="AS544" s="352"/>
      <c r="AT544" s="352"/>
      <c r="AU544" s="352"/>
      <c r="AV544" s="352"/>
      <c r="AW544" s="352"/>
      <c r="AX544" s="352"/>
      <c r="AY544" s="352"/>
      <c r="AZ544" s="352"/>
      <c r="BA544" s="352"/>
      <c r="BB544" s="352"/>
      <c r="BC544" s="352"/>
      <c r="BD544" s="352"/>
      <c r="BE544" s="352"/>
      <c r="BF544" s="352"/>
      <c r="BG544" s="352"/>
      <c r="BH544" s="352"/>
      <c r="BI544" s="352"/>
      <c r="BJ544" s="352"/>
      <c r="BK544" s="352"/>
    </row>
    <row r="545" customFormat="false" ht="9.75" hidden="false" customHeight="true" outlineLevel="0" collapsed="false">
      <c r="A545" s="352"/>
      <c r="B545" s="352"/>
      <c r="C545" s="352"/>
      <c r="D545" s="352"/>
      <c r="E545" s="352"/>
      <c r="F545" s="354"/>
      <c r="G545" s="352"/>
      <c r="H545" s="352"/>
      <c r="I545" s="352"/>
      <c r="J545" s="352"/>
      <c r="K545" s="352"/>
      <c r="L545" s="352"/>
      <c r="M545" s="352"/>
      <c r="N545" s="352"/>
      <c r="O545" s="352"/>
      <c r="P545" s="352"/>
      <c r="Q545" s="352"/>
      <c r="R545" s="352"/>
      <c r="S545" s="352"/>
      <c r="T545" s="352"/>
      <c r="U545" s="352"/>
      <c r="V545" s="352"/>
      <c r="W545" s="352"/>
      <c r="X545" s="352"/>
      <c r="Y545" s="352"/>
      <c r="Z545" s="352"/>
      <c r="AA545" s="352"/>
      <c r="AB545" s="352"/>
      <c r="AC545" s="352"/>
      <c r="AD545" s="352"/>
      <c r="AE545" s="352"/>
      <c r="AF545" s="352"/>
      <c r="AG545" s="352"/>
      <c r="AH545" s="352"/>
      <c r="AI545" s="352"/>
      <c r="AJ545" s="352"/>
      <c r="AK545" s="352"/>
      <c r="AL545" s="352"/>
      <c r="AM545" s="352"/>
      <c r="AN545" s="352"/>
      <c r="AO545" s="352"/>
      <c r="AP545" s="352"/>
      <c r="AQ545" s="352"/>
      <c r="AR545" s="352"/>
      <c r="AS545" s="352"/>
      <c r="AT545" s="352"/>
      <c r="AU545" s="352"/>
      <c r="AV545" s="352"/>
      <c r="AW545" s="352"/>
      <c r="AX545" s="352"/>
      <c r="AY545" s="352"/>
      <c r="AZ545" s="352"/>
      <c r="BA545" s="352"/>
      <c r="BB545" s="352"/>
      <c r="BC545" s="352"/>
      <c r="BD545" s="352"/>
      <c r="BE545" s="352"/>
      <c r="BF545" s="352"/>
      <c r="BG545" s="352"/>
      <c r="BH545" s="352"/>
      <c r="BI545" s="352"/>
      <c r="BJ545" s="352"/>
      <c r="BK545" s="352"/>
    </row>
    <row r="546" customFormat="false" ht="9.75" hidden="false" customHeight="true" outlineLevel="0" collapsed="false">
      <c r="A546" s="352"/>
      <c r="B546" s="352"/>
      <c r="C546" s="352"/>
      <c r="D546" s="352"/>
      <c r="E546" s="352"/>
      <c r="F546" s="354"/>
      <c r="G546" s="352"/>
      <c r="H546" s="352"/>
      <c r="I546" s="352"/>
      <c r="J546" s="352"/>
      <c r="K546" s="352"/>
      <c r="L546" s="352"/>
      <c r="M546" s="352"/>
      <c r="N546" s="352"/>
      <c r="O546" s="352"/>
      <c r="P546" s="352"/>
      <c r="Q546" s="352"/>
      <c r="R546" s="352"/>
      <c r="S546" s="352"/>
      <c r="T546" s="352"/>
      <c r="U546" s="352"/>
      <c r="V546" s="352"/>
      <c r="W546" s="352"/>
      <c r="X546" s="352"/>
      <c r="Y546" s="352"/>
      <c r="Z546" s="352"/>
      <c r="AA546" s="352"/>
      <c r="AB546" s="352"/>
      <c r="AC546" s="352"/>
      <c r="AD546" s="352"/>
      <c r="AE546" s="352"/>
      <c r="AF546" s="352"/>
      <c r="AG546" s="352"/>
      <c r="AH546" s="352"/>
      <c r="AI546" s="352"/>
      <c r="AJ546" s="352"/>
      <c r="AK546" s="352"/>
      <c r="AL546" s="352"/>
      <c r="AM546" s="352"/>
      <c r="AN546" s="352"/>
      <c r="AO546" s="352"/>
      <c r="AP546" s="352"/>
      <c r="AQ546" s="352"/>
      <c r="AR546" s="352"/>
      <c r="AS546" s="352"/>
      <c r="AT546" s="352"/>
      <c r="AU546" s="352"/>
      <c r="AV546" s="352"/>
      <c r="AW546" s="352"/>
      <c r="AX546" s="352"/>
      <c r="AY546" s="352"/>
      <c r="AZ546" s="352"/>
      <c r="BA546" s="352"/>
      <c r="BB546" s="352"/>
      <c r="BC546" s="352"/>
      <c r="BD546" s="352"/>
      <c r="BE546" s="352"/>
      <c r="BF546" s="352"/>
      <c r="BG546" s="352"/>
      <c r="BH546" s="352"/>
      <c r="BI546" s="352"/>
      <c r="BJ546" s="352"/>
      <c r="BK546" s="352"/>
    </row>
    <row r="547" customFormat="false" ht="9.75" hidden="false" customHeight="true" outlineLevel="0" collapsed="false">
      <c r="A547" s="352"/>
      <c r="B547" s="352"/>
      <c r="C547" s="352"/>
      <c r="D547" s="352"/>
      <c r="E547" s="352"/>
      <c r="F547" s="354"/>
      <c r="G547" s="352"/>
      <c r="H547" s="352"/>
      <c r="I547" s="352"/>
      <c r="J547" s="352"/>
      <c r="K547" s="352"/>
      <c r="L547" s="352"/>
      <c r="M547" s="352"/>
      <c r="N547" s="352"/>
      <c r="O547" s="352"/>
      <c r="P547" s="352"/>
      <c r="Q547" s="352"/>
      <c r="R547" s="352"/>
      <c r="S547" s="352"/>
      <c r="T547" s="352"/>
      <c r="U547" s="352"/>
      <c r="V547" s="352"/>
      <c r="W547" s="352"/>
      <c r="X547" s="352"/>
      <c r="Y547" s="352"/>
      <c r="Z547" s="352"/>
      <c r="AA547" s="352"/>
      <c r="AB547" s="352"/>
      <c r="AC547" s="352"/>
      <c r="AD547" s="352"/>
      <c r="AE547" s="352"/>
      <c r="AF547" s="352"/>
      <c r="AG547" s="352"/>
      <c r="AH547" s="352"/>
      <c r="AI547" s="352"/>
      <c r="AJ547" s="352"/>
      <c r="AK547" s="352"/>
      <c r="AL547" s="352"/>
      <c r="AM547" s="352"/>
      <c r="AN547" s="352"/>
      <c r="AO547" s="352"/>
      <c r="AP547" s="352"/>
      <c r="AQ547" s="352"/>
      <c r="AR547" s="352"/>
      <c r="AS547" s="352"/>
      <c r="AT547" s="352"/>
      <c r="AU547" s="352"/>
      <c r="AV547" s="352"/>
      <c r="AW547" s="352"/>
      <c r="AX547" s="352"/>
      <c r="AY547" s="352"/>
      <c r="AZ547" s="352"/>
      <c r="BA547" s="352"/>
      <c r="BB547" s="352"/>
      <c r="BC547" s="352"/>
      <c r="BD547" s="352"/>
      <c r="BE547" s="352"/>
      <c r="BF547" s="352"/>
      <c r="BG547" s="352"/>
      <c r="BH547" s="352"/>
      <c r="BI547" s="352"/>
      <c r="BJ547" s="352"/>
      <c r="BK547" s="352"/>
    </row>
    <row r="548" customFormat="false" ht="9.75" hidden="false" customHeight="true" outlineLevel="0" collapsed="false">
      <c r="A548" s="352"/>
      <c r="B548" s="352"/>
      <c r="C548" s="352"/>
      <c r="D548" s="352"/>
      <c r="E548" s="352"/>
      <c r="F548" s="354"/>
      <c r="G548" s="352"/>
      <c r="H548" s="352"/>
      <c r="I548" s="352"/>
      <c r="J548" s="352"/>
      <c r="K548" s="352"/>
      <c r="L548" s="352"/>
      <c r="M548" s="352"/>
      <c r="N548" s="352"/>
      <c r="O548" s="352"/>
      <c r="P548" s="352"/>
      <c r="Q548" s="352"/>
      <c r="R548" s="352"/>
      <c r="S548" s="352"/>
      <c r="T548" s="352"/>
      <c r="U548" s="352"/>
      <c r="V548" s="352"/>
      <c r="W548" s="352"/>
      <c r="X548" s="352"/>
      <c r="Y548" s="352"/>
      <c r="Z548" s="352"/>
      <c r="AA548" s="352"/>
      <c r="AB548" s="352"/>
      <c r="AC548" s="352"/>
      <c r="AD548" s="352"/>
      <c r="AE548" s="352"/>
      <c r="AF548" s="352"/>
      <c r="AG548" s="352"/>
      <c r="AH548" s="352"/>
      <c r="AI548" s="352"/>
      <c r="AJ548" s="352"/>
      <c r="AK548" s="352"/>
      <c r="AL548" s="352"/>
      <c r="AM548" s="352"/>
      <c r="AN548" s="352"/>
      <c r="AO548" s="352"/>
      <c r="AP548" s="352"/>
      <c r="AQ548" s="352"/>
      <c r="AR548" s="352"/>
      <c r="AS548" s="352"/>
      <c r="AT548" s="352"/>
      <c r="AU548" s="352"/>
      <c r="AV548" s="352"/>
      <c r="AW548" s="352"/>
      <c r="AX548" s="352"/>
      <c r="AY548" s="352"/>
      <c r="AZ548" s="352"/>
      <c r="BA548" s="352"/>
      <c r="BB548" s="352"/>
      <c r="BC548" s="352"/>
      <c r="BD548" s="352"/>
      <c r="BE548" s="352"/>
      <c r="BF548" s="352"/>
      <c r="BG548" s="352"/>
      <c r="BH548" s="352"/>
      <c r="BI548" s="352"/>
      <c r="BJ548" s="352"/>
      <c r="BK548" s="352"/>
    </row>
    <row r="549" customFormat="false" ht="9.75" hidden="false" customHeight="true" outlineLevel="0" collapsed="false">
      <c r="A549" s="352"/>
      <c r="B549" s="352"/>
      <c r="C549" s="352"/>
      <c r="D549" s="352"/>
      <c r="E549" s="352"/>
      <c r="F549" s="354"/>
      <c r="G549" s="352"/>
      <c r="H549" s="352"/>
      <c r="I549" s="352"/>
      <c r="J549" s="352"/>
      <c r="K549" s="352"/>
      <c r="L549" s="352"/>
      <c r="M549" s="352"/>
      <c r="N549" s="352"/>
      <c r="O549" s="352"/>
      <c r="P549" s="352"/>
      <c r="Q549" s="352"/>
      <c r="R549" s="352"/>
      <c r="S549" s="352"/>
      <c r="T549" s="352"/>
      <c r="U549" s="352"/>
      <c r="V549" s="352"/>
      <c r="W549" s="352"/>
      <c r="X549" s="352"/>
      <c r="Y549" s="352"/>
      <c r="Z549" s="352"/>
      <c r="AA549" s="352"/>
      <c r="AB549" s="352"/>
      <c r="AC549" s="352"/>
      <c r="AD549" s="352"/>
      <c r="AE549" s="352"/>
      <c r="AF549" s="352"/>
      <c r="AG549" s="352"/>
      <c r="AH549" s="352"/>
      <c r="AI549" s="352"/>
      <c r="AJ549" s="352"/>
      <c r="AK549" s="352"/>
      <c r="AL549" s="352"/>
      <c r="AM549" s="352"/>
      <c r="AN549" s="352"/>
      <c r="AO549" s="352"/>
      <c r="AP549" s="352"/>
      <c r="AQ549" s="352"/>
      <c r="AR549" s="352"/>
      <c r="AS549" s="352"/>
      <c r="AT549" s="352"/>
      <c r="AU549" s="352"/>
      <c r="AV549" s="352"/>
      <c r="AW549" s="352"/>
      <c r="AX549" s="352"/>
      <c r="AY549" s="352"/>
      <c r="AZ549" s="352"/>
      <c r="BA549" s="352"/>
      <c r="BB549" s="352"/>
      <c r="BC549" s="352"/>
      <c r="BD549" s="352"/>
      <c r="BE549" s="352"/>
      <c r="BF549" s="352"/>
      <c r="BG549" s="352"/>
      <c r="BH549" s="352"/>
      <c r="BI549" s="352"/>
      <c r="BJ549" s="352"/>
      <c r="BK549" s="352"/>
    </row>
    <row r="550" customFormat="false" ht="9.75" hidden="false" customHeight="true" outlineLevel="0" collapsed="false">
      <c r="A550" s="352"/>
      <c r="B550" s="352"/>
      <c r="C550" s="352"/>
      <c r="D550" s="352"/>
      <c r="E550" s="352"/>
      <c r="F550" s="354"/>
      <c r="G550" s="352"/>
      <c r="H550" s="352"/>
      <c r="I550" s="352"/>
      <c r="J550" s="352"/>
      <c r="K550" s="352"/>
      <c r="L550" s="352"/>
      <c r="M550" s="352"/>
      <c r="N550" s="352"/>
      <c r="O550" s="352"/>
      <c r="P550" s="352"/>
      <c r="Q550" s="352"/>
      <c r="R550" s="352"/>
      <c r="S550" s="352"/>
      <c r="T550" s="352"/>
      <c r="U550" s="352"/>
      <c r="V550" s="352"/>
      <c r="W550" s="352"/>
      <c r="X550" s="352"/>
      <c r="Y550" s="352"/>
      <c r="Z550" s="352"/>
      <c r="AA550" s="352"/>
      <c r="AB550" s="352"/>
      <c r="AC550" s="352"/>
      <c r="AD550" s="352"/>
      <c r="AE550" s="352"/>
      <c r="AF550" s="352"/>
      <c r="AG550" s="352"/>
      <c r="AH550" s="352"/>
      <c r="AI550" s="352"/>
      <c r="AJ550" s="352"/>
      <c r="AK550" s="352"/>
      <c r="AL550" s="352"/>
      <c r="AM550" s="352"/>
      <c r="AN550" s="352"/>
      <c r="AO550" s="352"/>
      <c r="AP550" s="352"/>
      <c r="AQ550" s="352"/>
      <c r="AR550" s="352"/>
      <c r="AS550" s="352"/>
      <c r="AT550" s="352"/>
      <c r="AU550" s="352"/>
      <c r="AV550" s="352"/>
      <c r="AW550" s="352"/>
      <c r="AX550" s="352"/>
      <c r="AY550" s="352"/>
      <c r="AZ550" s="352"/>
      <c r="BA550" s="352"/>
      <c r="BB550" s="352"/>
      <c r="BC550" s="352"/>
      <c r="BD550" s="352"/>
      <c r="BE550" s="352"/>
      <c r="BF550" s="352"/>
      <c r="BG550" s="352"/>
      <c r="BH550" s="352"/>
      <c r="BI550" s="352"/>
      <c r="BJ550" s="352"/>
      <c r="BK550" s="352"/>
    </row>
    <row r="551" customFormat="false" ht="9.75" hidden="false" customHeight="true" outlineLevel="0" collapsed="false">
      <c r="A551" s="352"/>
      <c r="B551" s="352"/>
      <c r="C551" s="352"/>
      <c r="D551" s="352"/>
      <c r="E551" s="352"/>
      <c r="F551" s="354"/>
      <c r="G551" s="352"/>
      <c r="H551" s="352"/>
      <c r="I551" s="352"/>
      <c r="J551" s="352"/>
      <c r="K551" s="352"/>
      <c r="L551" s="352"/>
      <c r="M551" s="352"/>
      <c r="N551" s="352"/>
      <c r="O551" s="352"/>
      <c r="P551" s="352"/>
      <c r="Q551" s="352"/>
      <c r="R551" s="352"/>
      <c r="S551" s="352"/>
      <c r="T551" s="352"/>
      <c r="U551" s="352"/>
      <c r="V551" s="352"/>
      <c r="W551" s="352"/>
      <c r="X551" s="352"/>
      <c r="Y551" s="352"/>
      <c r="Z551" s="352"/>
      <c r="AA551" s="352"/>
      <c r="AB551" s="352"/>
      <c r="AC551" s="352"/>
      <c r="AD551" s="352"/>
      <c r="AE551" s="352"/>
      <c r="AF551" s="352"/>
      <c r="AG551" s="352"/>
      <c r="AH551" s="352"/>
      <c r="AI551" s="352"/>
      <c r="AJ551" s="352"/>
      <c r="AK551" s="352"/>
      <c r="AL551" s="352"/>
      <c r="AM551" s="352"/>
      <c r="AN551" s="352"/>
      <c r="AO551" s="352"/>
      <c r="AP551" s="352"/>
      <c r="AQ551" s="352"/>
      <c r="AR551" s="352"/>
      <c r="AS551" s="352"/>
      <c r="AT551" s="352"/>
      <c r="AU551" s="352"/>
      <c r="AV551" s="352"/>
      <c r="AW551" s="352"/>
      <c r="AX551" s="352"/>
      <c r="AY551" s="352"/>
      <c r="AZ551" s="352"/>
      <c r="BA551" s="352"/>
      <c r="BB551" s="352"/>
      <c r="BC551" s="352"/>
      <c r="BD551" s="352"/>
      <c r="BE551" s="352"/>
      <c r="BF551" s="352"/>
      <c r="BG551" s="352"/>
      <c r="BH551" s="352"/>
      <c r="BI551" s="352"/>
      <c r="BJ551" s="352"/>
      <c r="BK551" s="352"/>
    </row>
    <row r="552" customFormat="false" ht="9.75" hidden="false" customHeight="true" outlineLevel="0" collapsed="false">
      <c r="A552" s="352"/>
      <c r="B552" s="352"/>
      <c r="C552" s="352"/>
      <c r="D552" s="352"/>
      <c r="E552" s="352"/>
      <c r="F552" s="354"/>
      <c r="G552" s="352"/>
      <c r="H552" s="352"/>
      <c r="I552" s="352"/>
      <c r="J552" s="352"/>
      <c r="K552" s="352"/>
      <c r="L552" s="352"/>
      <c r="M552" s="352"/>
      <c r="N552" s="352"/>
      <c r="O552" s="352"/>
      <c r="P552" s="352"/>
      <c r="Q552" s="352"/>
      <c r="R552" s="352"/>
      <c r="S552" s="352"/>
      <c r="T552" s="352"/>
      <c r="U552" s="352"/>
      <c r="V552" s="352"/>
      <c r="W552" s="352"/>
      <c r="X552" s="352"/>
      <c r="Y552" s="352"/>
      <c r="Z552" s="352"/>
      <c r="AA552" s="352"/>
      <c r="AB552" s="352"/>
      <c r="AC552" s="352"/>
      <c r="AD552" s="352"/>
      <c r="AE552" s="352"/>
      <c r="AF552" s="352"/>
      <c r="AG552" s="352"/>
      <c r="AH552" s="352"/>
      <c r="AI552" s="352"/>
      <c r="AJ552" s="352"/>
      <c r="AK552" s="352"/>
      <c r="AL552" s="352"/>
      <c r="AM552" s="352"/>
      <c r="AN552" s="352"/>
      <c r="AO552" s="352"/>
      <c r="AP552" s="352"/>
      <c r="AQ552" s="352"/>
      <c r="AR552" s="352"/>
      <c r="AS552" s="352"/>
      <c r="AT552" s="352"/>
      <c r="AU552" s="352"/>
      <c r="AV552" s="352"/>
      <c r="AW552" s="352"/>
      <c r="AX552" s="352"/>
      <c r="AY552" s="352"/>
      <c r="AZ552" s="352"/>
      <c r="BA552" s="352"/>
      <c r="BB552" s="352"/>
      <c r="BC552" s="352"/>
      <c r="BD552" s="352"/>
      <c r="BE552" s="352"/>
      <c r="BF552" s="352"/>
      <c r="BG552" s="352"/>
      <c r="BH552" s="352"/>
      <c r="BI552" s="352"/>
      <c r="BJ552" s="352"/>
      <c r="BK552" s="352"/>
    </row>
    <row r="553" customFormat="false" ht="9.75" hidden="false" customHeight="true" outlineLevel="0" collapsed="false">
      <c r="A553" s="352"/>
      <c r="B553" s="352"/>
      <c r="C553" s="352"/>
      <c r="D553" s="352"/>
      <c r="E553" s="352"/>
      <c r="F553" s="354"/>
      <c r="G553" s="352"/>
      <c r="H553" s="352"/>
      <c r="I553" s="352"/>
      <c r="J553" s="352"/>
      <c r="K553" s="352"/>
      <c r="L553" s="352"/>
      <c r="M553" s="352"/>
      <c r="N553" s="352"/>
      <c r="O553" s="352"/>
      <c r="P553" s="352"/>
      <c r="Q553" s="352"/>
      <c r="R553" s="352"/>
      <c r="S553" s="352"/>
      <c r="T553" s="352"/>
      <c r="U553" s="352"/>
      <c r="V553" s="352"/>
      <c r="W553" s="352"/>
      <c r="X553" s="352"/>
      <c r="Y553" s="352"/>
      <c r="Z553" s="352"/>
      <c r="AA553" s="352"/>
      <c r="AB553" s="352"/>
      <c r="AC553" s="352"/>
      <c r="AD553" s="352"/>
      <c r="AE553" s="352"/>
      <c r="AF553" s="352"/>
      <c r="AG553" s="352"/>
      <c r="AH553" s="352"/>
      <c r="AI553" s="352"/>
      <c r="AJ553" s="352"/>
      <c r="AK553" s="352"/>
      <c r="AL553" s="352"/>
      <c r="AM553" s="352"/>
      <c r="AN553" s="352"/>
      <c r="AO553" s="352"/>
      <c r="AP553" s="352"/>
      <c r="AQ553" s="352"/>
      <c r="AR553" s="352"/>
      <c r="AS553" s="352"/>
      <c r="AT553" s="352"/>
      <c r="AU553" s="352"/>
      <c r="AV553" s="352"/>
      <c r="AW553" s="352"/>
      <c r="AX553" s="352"/>
      <c r="AY553" s="352"/>
      <c r="AZ553" s="352"/>
      <c r="BA553" s="352"/>
      <c r="BB553" s="352"/>
      <c r="BC553" s="352"/>
      <c r="BD553" s="352"/>
      <c r="BE553" s="352"/>
      <c r="BF553" s="352"/>
      <c r="BG553" s="352"/>
      <c r="BH553" s="352"/>
      <c r="BI553" s="352"/>
      <c r="BJ553" s="352"/>
      <c r="BK553" s="352"/>
    </row>
    <row r="554" customFormat="false" ht="9.75" hidden="false" customHeight="true" outlineLevel="0" collapsed="false">
      <c r="A554" s="352"/>
      <c r="B554" s="352"/>
      <c r="C554" s="352"/>
      <c r="D554" s="352"/>
      <c r="E554" s="352"/>
      <c r="F554" s="354"/>
      <c r="G554" s="352"/>
      <c r="H554" s="352"/>
      <c r="I554" s="352"/>
      <c r="J554" s="352"/>
      <c r="K554" s="352"/>
      <c r="L554" s="352"/>
      <c r="M554" s="352"/>
      <c r="N554" s="352"/>
      <c r="O554" s="352"/>
      <c r="P554" s="352"/>
      <c r="Q554" s="352"/>
      <c r="R554" s="352"/>
      <c r="S554" s="352"/>
      <c r="T554" s="352"/>
      <c r="U554" s="352"/>
      <c r="V554" s="352"/>
      <c r="W554" s="352"/>
      <c r="X554" s="352"/>
      <c r="Y554" s="352"/>
      <c r="Z554" s="352"/>
      <c r="AA554" s="352"/>
      <c r="AB554" s="352"/>
      <c r="AC554" s="352"/>
      <c r="AD554" s="352"/>
      <c r="AE554" s="352"/>
      <c r="AF554" s="352"/>
      <c r="AG554" s="352"/>
      <c r="AH554" s="352"/>
      <c r="AI554" s="352"/>
      <c r="AJ554" s="352"/>
      <c r="AK554" s="352"/>
      <c r="AL554" s="352"/>
      <c r="AM554" s="352"/>
      <c r="AN554" s="352"/>
      <c r="AO554" s="352"/>
      <c r="AP554" s="352"/>
      <c r="AQ554" s="352"/>
      <c r="AR554" s="352"/>
      <c r="AS554" s="352"/>
      <c r="AT554" s="352"/>
      <c r="AU554" s="352"/>
      <c r="AV554" s="352"/>
      <c r="AW554" s="352"/>
      <c r="AX554" s="352"/>
      <c r="AY554" s="352"/>
      <c r="AZ554" s="352"/>
      <c r="BA554" s="352"/>
      <c r="BB554" s="352"/>
      <c r="BC554" s="352"/>
      <c r="BD554" s="352"/>
      <c r="BE554" s="352"/>
      <c r="BF554" s="352"/>
      <c r="BG554" s="352"/>
      <c r="BH554" s="352"/>
      <c r="BI554" s="352"/>
      <c r="BJ554" s="352"/>
      <c r="BK554" s="352"/>
    </row>
    <row r="555" customFormat="false" ht="9.75" hidden="false" customHeight="true" outlineLevel="0" collapsed="false">
      <c r="A555" s="352"/>
      <c r="B555" s="352"/>
      <c r="C555" s="352"/>
      <c r="D555" s="352"/>
      <c r="E555" s="352"/>
      <c r="F555" s="354"/>
      <c r="G555" s="352"/>
      <c r="H555" s="352"/>
      <c r="I555" s="352"/>
      <c r="J555" s="352"/>
      <c r="K555" s="352"/>
      <c r="L555" s="352"/>
      <c r="M555" s="352"/>
      <c r="N555" s="352"/>
      <c r="O555" s="352"/>
      <c r="P555" s="352"/>
      <c r="Q555" s="352"/>
      <c r="R555" s="352"/>
      <c r="S555" s="352"/>
      <c r="T555" s="352"/>
      <c r="U555" s="352"/>
      <c r="V555" s="352"/>
      <c r="W555" s="352"/>
      <c r="X555" s="352"/>
      <c r="Y555" s="352"/>
      <c r="Z555" s="352"/>
      <c r="AA555" s="352"/>
      <c r="AB555" s="352"/>
      <c r="AC555" s="352"/>
      <c r="AD555" s="352"/>
      <c r="AE555" s="352"/>
      <c r="AF555" s="352"/>
      <c r="AG555" s="352"/>
      <c r="AH555" s="352"/>
      <c r="AI555" s="352"/>
      <c r="AJ555" s="352"/>
      <c r="AK555" s="352"/>
      <c r="AL555" s="352"/>
      <c r="AM555" s="352"/>
      <c r="AN555" s="352"/>
      <c r="AO555" s="352"/>
      <c r="AP555" s="352"/>
      <c r="AQ555" s="352"/>
      <c r="AR555" s="352"/>
      <c r="AS555" s="352"/>
      <c r="AT555" s="352"/>
      <c r="AU555" s="352"/>
      <c r="AV555" s="352"/>
      <c r="AW555" s="352"/>
      <c r="AX555" s="352"/>
      <c r="AY555" s="352"/>
      <c r="AZ555" s="352"/>
      <c r="BA555" s="352"/>
      <c r="BB555" s="352"/>
      <c r="BC555" s="352"/>
      <c r="BD555" s="352"/>
      <c r="BE555" s="352"/>
      <c r="BF555" s="352"/>
      <c r="BG555" s="352"/>
      <c r="BH555" s="352"/>
      <c r="BI555" s="352"/>
      <c r="BJ555" s="352"/>
      <c r="BK555" s="352"/>
    </row>
    <row r="556" customFormat="false" ht="9.75" hidden="false" customHeight="true" outlineLevel="0" collapsed="false">
      <c r="A556" s="352"/>
      <c r="B556" s="352"/>
      <c r="C556" s="352"/>
      <c r="D556" s="352"/>
      <c r="E556" s="352"/>
      <c r="F556" s="354"/>
      <c r="G556" s="352"/>
      <c r="H556" s="352"/>
      <c r="I556" s="352"/>
      <c r="J556" s="352"/>
      <c r="K556" s="352"/>
      <c r="L556" s="352"/>
      <c r="M556" s="352"/>
      <c r="N556" s="352"/>
      <c r="O556" s="352"/>
      <c r="P556" s="352"/>
      <c r="Q556" s="352"/>
      <c r="R556" s="352"/>
      <c r="S556" s="352"/>
      <c r="T556" s="352"/>
      <c r="U556" s="352"/>
      <c r="V556" s="352"/>
      <c r="W556" s="352"/>
      <c r="X556" s="352"/>
      <c r="Y556" s="352"/>
      <c r="Z556" s="352"/>
      <c r="AA556" s="352"/>
      <c r="AB556" s="352"/>
      <c r="AC556" s="352"/>
      <c r="AD556" s="352"/>
      <c r="AE556" s="352"/>
      <c r="AF556" s="352"/>
      <c r="AG556" s="352"/>
      <c r="AH556" s="352"/>
      <c r="AI556" s="352"/>
      <c r="AJ556" s="352"/>
      <c r="AK556" s="352"/>
      <c r="AL556" s="352"/>
      <c r="AM556" s="352"/>
      <c r="AN556" s="352"/>
      <c r="AO556" s="352"/>
      <c r="AP556" s="352"/>
      <c r="AQ556" s="352"/>
      <c r="AR556" s="352"/>
      <c r="AS556" s="352"/>
      <c r="AT556" s="352"/>
      <c r="AU556" s="352"/>
      <c r="AV556" s="352"/>
      <c r="AW556" s="352"/>
      <c r="AX556" s="352"/>
      <c r="AY556" s="352"/>
      <c r="AZ556" s="352"/>
      <c r="BA556" s="352"/>
      <c r="BB556" s="352"/>
      <c r="BC556" s="352"/>
      <c r="BD556" s="352"/>
      <c r="BE556" s="352"/>
      <c r="BF556" s="352"/>
      <c r="BG556" s="352"/>
      <c r="BH556" s="352"/>
      <c r="BI556" s="352"/>
      <c r="BJ556" s="352"/>
      <c r="BK556" s="352"/>
    </row>
    <row r="557" customFormat="false" ht="9.75" hidden="false" customHeight="true" outlineLevel="0" collapsed="false">
      <c r="A557" s="352"/>
      <c r="B557" s="352"/>
      <c r="C557" s="352"/>
      <c r="D557" s="352"/>
      <c r="E557" s="352"/>
      <c r="F557" s="354"/>
      <c r="G557" s="352"/>
      <c r="H557" s="352"/>
      <c r="I557" s="352"/>
      <c r="J557" s="352"/>
      <c r="K557" s="352"/>
      <c r="L557" s="352"/>
      <c r="M557" s="352"/>
      <c r="N557" s="352"/>
      <c r="O557" s="352"/>
      <c r="P557" s="352"/>
      <c r="Q557" s="352"/>
      <c r="R557" s="352"/>
      <c r="S557" s="352"/>
      <c r="T557" s="352"/>
      <c r="U557" s="352"/>
      <c r="V557" s="352"/>
      <c r="W557" s="352"/>
      <c r="X557" s="352"/>
      <c r="Y557" s="352"/>
      <c r="Z557" s="352"/>
      <c r="AA557" s="352"/>
      <c r="AB557" s="352"/>
      <c r="AC557" s="352"/>
      <c r="AD557" s="352"/>
      <c r="AE557" s="352"/>
      <c r="AF557" s="352"/>
      <c r="AG557" s="352"/>
      <c r="AH557" s="352"/>
      <c r="AI557" s="352"/>
      <c r="AJ557" s="352"/>
      <c r="AK557" s="352"/>
      <c r="AL557" s="352"/>
      <c r="AM557" s="352"/>
      <c r="AN557" s="352"/>
      <c r="AO557" s="352"/>
      <c r="AP557" s="352"/>
      <c r="AQ557" s="352"/>
      <c r="AR557" s="352"/>
      <c r="AS557" s="352"/>
      <c r="AT557" s="352"/>
      <c r="AU557" s="352"/>
      <c r="AV557" s="352"/>
      <c r="AW557" s="352"/>
      <c r="AX557" s="352"/>
      <c r="AY557" s="352"/>
      <c r="AZ557" s="352"/>
      <c r="BA557" s="352"/>
      <c r="BB557" s="352"/>
      <c r="BC557" s="352"/>
      <c r="BD557" s="352"/>
      <c r="BE557" s="352"/>
      <c r="BF557" s="352"/>
      <c r="BG557" s="352"/>
      <c r="BH557" s="352"/>
      <c r="BI557" s="352"/>
      <c r="BJ557" s="352"/>
      <c r="BK557" s="352"/>
    </row>
    <row r="558" customFormat="false" ht="9.75" hidden="false" customHeight="true" outlineLevel="0" collapsed="false">
      <c r="A558" s="352"/>
      <c r="B558" s="352"/>
      <c r="C558" s="352"/>
      <c r="D558" s="352"/>
      <c r="E558" s="352"/>
      <c r="F558" s="354"/>
      <c r="G558" s="352"/>
      <c r="H558" s="352"/>
      <c r="I558" s="352"/>
      <c r="J558" s="352"/>
      <c r="K558" s="352"/>
      <c r="L558" s="352"/>
      <c r="M558" s="352"/>
      <c r="N558" s="352"/>
      <c r="O558" s="352"/>
      <c r="P558" s="352"/>
      <c r="Q558" s="352"/>
      <c r="R558" s="352"/>
      <c r="S558" s="352"/>
      <c r="T558" s="352"/>
      <c r="U558" s="352"/>
      <c r="V558" s="352"/>
      <c r="W558" s="352"/>
      <c r="X558" s="352"/>
      <c r="Y558" s="352"/>
      <c r="Z558" s="352"/>
      <c r="AA558" s="352"/>
      <c r="AB558" s="352"/>
      <c r="AC558" s="352"/>
      <c r="AD558" s="352"/>
      <c r="AE558" s="352"/>
      <c r="AF558" s="352"/>
      <c r="AG558" s="352"/>
      <c r="AH558" s="352"/>
      <c r="AI558" s="352"/>
      <c r="AJ558" s="352"/>
      <c r="AK558" s="352"/>
      <c r="AL558" s="352"/>
      <c r="AM558" s="352"/>
      <c r="AN558" s="352"/>
      <c r="AO558" s="352"/>
      <c r="AP558" s="352"/>
      <c r="AQ558" s="352"/>
      <c r="AR558" s="352"/>
      <c r="AS558" s="352"/>
      <c r="AT558" s="352"/>
      <c r="AU558" s="352"/>
      <c r="AV558" s="352"/>
      <c r="AW558" s="352"/>
      <c r="AX558" s="352"/>
      <c r="AY558" s="352"/>
      <c r="AZ558" s="352"/>
      <c r="BA558" s="352"/>
      <c r="BB558" s="352"/>
      <c r="BC558" s="352"/>
      <c r="BD558" s="352"/>
      <c r="BE558" s="352"/>
      <c r="BF558" s="352"/>
      <c r="BG558" s="352"/>
      <c r="BH558" s="352"/>
      <c r="BI558" s="352"/>
      <c r="BJ558" s="352"/>
      <c r="BK558" s="352"/>
    </row>
    <row r="559" customFormat="false" ht="9.75" hidden="false" customHeight="true" outlineLevel="0" collapsed="false">
      <c r="A559" s="352"/>
      <c r="B559" s="352"/>
      <c r="C559" s="352"/>
      <c r="D559" s="352"/>
      <c r="E559" s="352"/>
      <c r="F559" s="354"/>
      <c r="G559" s="352"/>
      <c r="H559" s="352"/>
      <c r="I559" s="352"/>
      <c r="J559" s="352"/>
      <c r="K559" s="352"/>
      <c r="L559" s="352"/>
      <c r="M559" s="352"/>
      <c r="N559" s="352"/>
      <c r="O559" s="352"/>
      <c r="P559" s="352"/>
      <c r="Q559" s="352"/>
      <c r="R559" s="352"/>
      <c r="S559" s="352"/>
      <c r="T559" s="352"/>
      <c r="U559" s="352"/>
      <c r="V559" s="352"/>
      <c r="W559" s="352"/>
      <c r="X559" s="352"/>
      <c r="Y559" s="352"/>
      <c r="Z559" s="352"/>
      <c r="AA559" s="352"/>
      <c r="AB559" s="352"/>
      <c r="AC559" s="352"/>
      <c r="AD559" s="352"/>
      <c r="AE559" s="352"/>
      <c r="AF559" s="352"/>
      <c r="AG559" s="352"/>
      <c r="AH559" s="352"/>
      <c r="AI559" s="352"/>
      <c r="AJ559" s="352"/>
      <c r="AK559" s="352"/>
      <c r="AL559" s="352"/>
      <c r="AM559" s="352"/>
      <c r="AN559" s="352"/>
      <c r="AO559" s="352"/>
      <c r="AP559" s="352"/>
      <c r="AQ559" s="352"/>
      <c r="AR559" s="352"/>
      <c r="AS559" s="352"/>
      <c r="AT559" s="352"/>
      <c r="AU559" s="352"/>
      <c r="AV559" s="352"/>
      <c r="AW559" s="352"/>
      <c r="AX559" s="352"/>
      <c r="AY559" s="352"/>
      <c r="AZ559" s="352"/>
      <c r="BA559" s="352"/>
      <c r="BB559" s="352"/>
      <c r="BC559" s="352"/>
      <c r="BD559" s="352"/>
      <c r="BE559" s="352"/>
      <c r="BF559" s="352"/>
      <c r="BG559" s="352"/>
      <c r="BH559" s="352"/>
      <c r="BI559" s="352"/>
      <c r="BJ559" s="352"/>
      <c r="BK559" s="352"/>
    </row>
    <row r="560" customFormat="false" ht="9.75" hidden="false" customHeight="true" outlineLevel="0" collapsed="false">
      <c r="A560" s="352"/>
      <c r="B560" s="352"/>
      <c r="C560" s="352"/>
      <c r="D560" s="352"/>
      <c r="E560" s="352"/>
      <c r="F560" s="354"/>
      <c r="G560" s="352"/>
      <c r="H560" s="352"/>
      <c r="I560" s="352"/>
      <c r="J560" s="352"/>
      <c r="K560" s="352"/>
      <c r="L560" s="352"/>
      <c r="M560" s="352"/>
      <c r="N560" s="352"/>
      <c r="O560" s="352"/>
      <c r="P560" s="352"/>
      <c r="Q560" s="352"/>
      <c r="R560" s="352"/>
      <c r="S560" s="352"/>
      <c r="T560" s="352"/>
      <c r="U560" s="352"/>
      <c r="V560" s="352"/>
      <c r="W560" s="352"/>
      <c r="X560" s="352"/>
      <c r="Y560" s="352"/>
      <c r="Z560" s="352"/>
      <c r="AA560" s="352"/>
      <c r="AB560" s="352"/>
      <c r="AC560" s="352"/>
      <c r="AD560" s="352"/>
      <c r="AE560" s="352"/>
      <c r="AF560" s="352"/>
      <c r="AG560" s="352"/>
      <c r="AH560" s="352"/>
      <c r="AI560" s="352"/>
      <c r="AJ560" s="352"/>
      <c r="AK560" s="352"/>
      <c r="AL560" s="352"/>
      <c r="AM560" s="352"/>
      <c r="AN560" s="352"/>
      <c r="AO560" s="352"/>
      <c r="AP560" s="352"/>
      <c r="AQ560" s="352"/>
      <c r="AR560" s="352"/>
      <c r="AS560" s="352"/>
      <c r="AT560" s="352"/>
      <c r="AU560" s="352"/>
      <c r="AV560" s="352"/>
      <c r="AW560" s="352"/>
      <c r="AX560" s="352"/>
      <c r="AY560" s="352"/>
      <c r="AZ560" s="352"/>
      <c r="BA560" s="352"/>
      <c r="BB560" s="352"/>
      <c r="BC560" s="352"/>
      <c r="BD560" s="352"/>
      <c r="BE560" s="352"/>
      <c r="BF560" s="352"/>
      <c r="BG560" s="352"/>
      <c r="BH560" s="352"/>
      <c r="BI560" s="352"/>
      <c r="BJ560" s="352"/>
      <c r="BK560" s="352"/>
    </row>
    <row r="561" customFormat="false" ht="9.75" hidden="false" customHeight="true" outlineLevel="0" collapsed="false">
      <c r="A561" s="352"/>
      <c r="B561" s="352"/>
      <c r="C561" s="352"/>
      <c r="D561" s="352"/>
      <c r="E561" s="352"/>
      <c r="F561" s="354"/>
      <c r="G561" s="352"/>
      <c r="H561" s="352"/>
      <c r="I561" s="352"/>
      <c r="J561" s="352"/>
      <c r="K561" s="352"/>
      <c r="L561" s="352"/>
      <c r="M561" s="352"/>
      <c r="N561" s="352"/>
      <c r="O561" s="352"/>
      <c r="P561" s="352"/>
      <c r="Q561" s="352"/>
      <c r="R561" s="352"/>
      <c r="S561" s="352"/>
      <c r="T561" s="352"/>
      <c r="U561" s="352"/>
      <c r="V561" s="352"/>
      <c r="W561" s="352"/>
      <c r="X561" s="352"/>
      <c r="Y561" s="352"/>
      <c r="Z561" s="352"/>
      <c r="AA561" s="352"/>
      <c r="AB561" s="352"/>
      <c r="AC561" s="352"/>
      <c r="AD561" s="352"/>
      <c r="AE561" s="352"/>
      <c r="AF561" s="352"/>
      <c r="AG561" s="352"/>
      <c r="AH561" s="352"/>
      <c r="AI561" s="352"/>
      <c r="AJ561" s="352"/>
      <c r="AK561" s="352"/>
      <c r="AL561" s="352"/>
      <c r="AM561" s="352"/>
      <c r="AN561" s="352"/>
      <c r="AO561" s="352"/>
      <c r="AP561" s="352"/>
      <c r="AQ561" s="352"/>
      <c r="AR561" s="352"/>
      <c r="AS561" s="352"/>
      <c r="AT561" s="352"/>
      <c r="AU561" s="352"/>
      <c r="AV561" s="352"/>
      <c r="AW561" s="352"/>
      <c r="AX561" s="352"/>
      <c r="AY561" s="352"/>
      <c r="AZ561" s="352"/>
      <c r="BA561" s="352"/>
      <c r="BB561" s="352"/>
      <c r="BC561" s="352"/>
      <c r="BD561" s="352"/>
      <c r="BE561" s="352"/>
      <c r="BF561" s="352"/>
      <c r="BG561" s="352"/>
      <c r="BH561" s="352"/>
      <c r="BI561" s="352"/>
      <c r="BJ561" s="352"/>
      <c r="BK561" s="352"/>
    </row>
    <row r="562" customFormat="false" ht="9.75" hidden="false" customHeight="true" outlineLevel="0" collapsed="false">
      <c r="A562" s="352"/>
      <c r="B562" s="352"/>
      <c r="C562" s="352"/>
      <c r="D562" s="352"/>
      <c r="E562" s="352"/>
      <c r="F562" s="354"/>
      <c r="G562" s="352"/>
      <c r="H562" s="352"/>
      <c r="I562" s="352"/>
      <c r="J562" s="352"/>
      <c r="K562" s="352"/>
      <c r="L562" s="352"/>
      <c r="M562" s="352"/>
      <c r="N562" s="352"/>
      <c r="O562" s="352"/>
      <c r="P562" s="352"/>
      <c r="Q562" s="352"/>
      <c r="R562" s="352"/>
      <c r="S562" s="352"/>
      <c r="T562" s="352"/>
      <c r="U562" s="352"/>
      <c r="V562" s="352"/>
      <c r="W562" s="352"/>
      <c r="X562" s="352"/>
      <c r="Y562" s="352"/>
      <c r="Z562" s="352"/>
      <c r="AA562" s="352"/>
      <c r="AB562" s="352"/>
      <c r="AC562" s="352"/>
      <c r="AD562" s="352"/>
      <c r="AE562" s="352"/>
      <c r="AF562" s="352"/>
      <c r="AG562" s="352"/>
      <c r="AH562" s="352"/>
      <c r="AI562" s="352"/>
      <c r="AJ562" s="352"/>
      <c r="AK562" s="352"/>
      <c r="AL562" s="352"/>
      <c r="AM562" s="352"/>
      <c r="AN562" s="352"/>
      <c r="AO562" s="352"/>
      <c r="AP562" s="352"/>
      <c r="AQ562" s="352"/>
      <c r="AR562" s="352"/>
      <c r="AS562" s="352"/>
      <c r="AT562" s="352"/>
      <c r="AU562" s="352"/>
      <c r="AV562" s="352"/>
      <c r="AW562" s="352"/>
      <c r="AX562" s="352"/>
      <c r="AY562" s="352"/>
      <c r="AZ562" s="352"/>
      <c r="BA562" s="352"/>
      <c r="BB562" s="352"/>
      <c r="BC562" s="352"/>
      <c r="BD562" s="352"/>
      <c r="BE562" s="352"/>
      <c r="BF562" s="352"/>
      <c r="BG562" s="352"/>
      <c r="BH562" s="352"/>
      <c r="BI562" s="352"/>
      <c r="BJ562" s="352"/>
      <c r="BK562" s="352"/>
    </row>
    <row r="563" customFormat="false" ht="9.75" hidden="false" customHeight="true" outlineLevel="0" collapsed="false">
      <c r="A563" s="352"/>
      <c r="B563" s="352"/>
      <c r="C563" s="352"/>
      <c r="D563" s="352"/>
      <c r="E563" s="352"/>
      <c r="F563" s="354"/>
      <c r="G563" s="352"/>
      <c r="H563" s="352"/>
      <c r="I563" s="352"/>
      <c r="J563" s="352"/>
      <c r="K563" s="352"/>
      <c r="L563" s="352"/>
      <c r="M563" s="352"/>
      <c r="N563" s="352"/>
      <c r="O563" s="352"/>
      <c r="P563" s="352"/>
      <c r="Q563" s="352"/>
      <c r="R563" s="352"/>
      <c r="S563" s="352"/>
      <c r="T563" s="352"/>
      <c r="U563" s="352"/>
      <c r="V563" s="352"/>
      <c r="W563" s="352"/>
      <c r="X563" s="352"/>
      <c r="Y563" s="352"/>
      <c r="Z563" s="352"/>
      <c r="AA563" s="352"/>
      <c r="AB563" s="352"/>
      <c r="AC563" s="352"/>
      <c r="AD563" s="352"/>
      <c r="AE563" s="352"/>
      <c r="AF563" s="352"/>
      <c r="AG563" s="352"/>
      <c r="AH563" s="352"/>
      <c r="AI563" s="352"/>
      <c r="AJ563" s="352"/>
      <c r="AK563" s="352"/>
      <c r="AL563" s="352"/>
      <c r="AM563" s="352"/>
      <c r="AN563" s="352"/>
      <c r="AO563" s="352"/>
      <c r="AP563" s="352"/>
      <c r="AQ563" s="352"/>
      <c r="AR563" s="352"/>
      <c r="AS563" s="352"/>
      <c r="AT563" s="352"/>
      <c r="AU563" s="352"/>
      <c r="AV563" s="352"/>
      <c r="AW563" s="352"/>
      <c r="AX563" s="352"/>
      <c r="AY563" s="352"/>
      <c r="AZ563" s="352"/>
      <c r="BA563" s="352"/>
      <c r="BB563" s="352"/>
      <c r="BC563" s="352"/>
      <c r="BD563" s="352"/>
      <c r="BE563" s="352"/>
      <c r="BF563" s="352"/>
      <c r="BG563" s="352"/>
      <c r="BH563" s="352"/>
      <c r="BI563" s="352"/>
      <c r="BJ563" s="352"/>
      <c r="BK563" s="352"/>
    </row>
    <row r="564" customFormat="false" ht="9.75" hidden="false" customHeight="true" outlineLevel="0" collapsed="false">
      <c r="A564" s="352"/>
      <c r="B564" s="352"/>
      <c r="C564" s="352"/>
      <c r="D564" s="352"/>
      <c r="E564" s="352"/>
      <c r="F564" s="354"/>
      <c r="G564" s="352"/>
      <c r="H564" s="352"/>
      <c r="I564" s="352"/>
      <c r="J564" s="352"/>
      <c r="K564" s="352"/>
      <c r="L564" s="352"/>
      <c r="M564" s="352"/>
      <c r="N564" s="352"/>
      <c r="O564" s="352"/>
      <c r="P564" s="352"/>
      <c r="Q564" s="352"/>
      <c r="R564" s="352"/>
      <c r="S564" s="352"/>
      <c r="T564" s="352"/>
      <c r="U564" s="352"/>
      <c r="V564" s="352"/>
      <c r="W564" s="352"/>
      <c r="X564" s="352"/>
      <c r="Y564" s="352"/>
      <c r="Z564" s="352"/>
      <c r="AA564" s="352"/>
      <c r="AB564" s="352"/>
      <c r="AC564" s="352"/>
      <c r="AD564" s="352"/>
      <c r="AE564" s="352"/>
      <c r="AF564" s="352"/>
      <c r="AG564" s="352"/>
      <c r="AH564" s="352"/>
      <c r="AI564" s="352"/>
      <c r="AJ564" s="352"/>
      <c r="AK564" s="352"/>
      <c r="AL564" s="352"/>
      <c r="AM564" s="352"/>
      <c r="AN564" s="352"/>
      <c r="AO564" s="352"/>
      <c r="AP564" s="352"/>
      <c r="AQ564" s="352"/>
      <c r="AR564" s="352"/>
      <c r="AS564" s="352"/>
      <c r="AT564" s="352"/>
      <c r="AU564" s="352"/>
      <c r="AV564" s="352"/>
      <c r="AW564" s="352"/>
      <c r="AX564" s="352"/>
      <c r="AY564" s="352"/>
      <c r="AZ564" s="352"/>
      <c r="BA564" s="352"/>
      <c r="BB564" s="352"/>
      <c r="BC564" s="352"/>
      <c r="BD564" s="352"/>
      <c r="BE564" s="352"/>
      <c r="BF564" s="352"/>
      <c r="BG564" s="352"/>
      <c r="BH564" s="352"/>
      <c r="BI564" s="352"/>
      <c r="BJ564" s="352"/>
      <c r="BK564" s="352"/>
    </row>
    <row r="565" customFormat="false" ht="9.75" hidden="false" customHeight="true" outlineLevel="0" collapsed="false">
      <c r="A565" s="352"/>
      <c r="B565" s="352"/>
      <c r="C565" s="352"/>
      <c r="D565" s="352"/>
      <c r="E565" s="352"/>
      <c r="F565" s="354"/>
      <c r="G565" s="352"/>
      <c r="H565" s="352"/>
      <c r="I565" s="352"/>
      <c r="J565" s="352"/>
      <c r="K565" s="352"/>
      <c r="L565" s="352"/>
      <c r="M565" s="352"/>
      <c r="N565" s="352"/>
      <c r="O565" s="352"/>
      <c r="P565" s="352"/>
      <c r="Q565" s="352"/>
      <c r="R565" s="352"/>
      <c r="S565" s="352"/>
      <c r="T565" s="352"/>
      <c r="U565" s="352"/>
      <c r="V565" s="352"/>
      <c r="W565" s="352"/>
      <c r="X565" s="352"/>
      <c r="Y565" s="352"/>
      <c r="Z565" s="352"/>
      <c r="AA565" s="352"/>
      <c r="AB565" s="352"/>
      <c r="AC565" s="352"/>
      <c r="AD565" s="352"/>
      <c r="AE565" s="352"/>
      <c r="AF565" s="352"/>
      <c r="AG565" s="352"/>
      <c r="AH565" s="352"/>
      <c r="AI565" s="352"/>
      <c r="AJ565" s="352"/>
      <c r="AK565" s="352"/>
      <c r="AL565" s="352"/>
      <c r="AM565" s="352"/>
      <c r="AN565" s="352"/>
      <c r="AO565" s="352"/>
      <c r="AP565" s="352"/>
      <c r="AQ565" s="352"/>
      <c r="AR565" s="352"/>
      <c r="AS565" s="352"/>
      <c r="AT565" s="352"/>
      <c r="AU565" s="352"/>
      <c r="AV565" s="352"/>
      <c r="AW565" s="352"/>
      <c r="AX565" s="352"/>
      <c r="AY565" s="352"/>
      <c r="AZ565" s="352"/>
      <c r="BA565" s="352"/>
      <c r="BB565" s="352"/>
      <c r="BC565" s="352"/>
      <c r="BD565" s="352"/>
      <c r="BE565" s="352"/>
      <c r="BF565" s="352"/>
      <c r="BG565" s="352"/>
      <c r="BH565" s="352"/>
      <c r="BI565" s="352"/>
      <c r="BJ565" s="352"/>
      <c r="BK565" s="352"/>
    </row>
    <row r="566" customFormat="false" ht="9.75" hidden="false" customHeight="true" outlineLevel="0" collapsed="false">
      <c r="A566" s="352"/>
      <c r="B566" s="352"/>
      <c r="C566" s="352"/>
      <c r="D566" s="352"/>
      <c r="E566" s="352"/>
      <c r="F566" s="354"/>
      <c r="G566" s="352"/>
      <c r="H566" s="352"/>
      <c r="I566" s="352"/>
      <c r="J566" s="352"/>
      <c r="K566" s="352"/>
      <c r="L566" s="352"/>
      <c r="M566" s="352"/>
      <c r="N566" s="352"/>
      <c r="O566" s="352"/>
      <c r="P566" s="352"/>
      <c r="Q566" s="352"/>
      <c r="R566" s="352"/>
      <c r="S566" s="352"/>
      <c r="T566" s="352"/>
      <c r="U566" s="352"/>
      <c r="V566" s="352"/>
      <c r="W566" s="352"/>
      <c r="X566" s="352"/>
      <c r="Y566" s="352"/>
      <c r="Z566" s="352"/>
      <c r="AA566" s="352"/>
      <c r="AB566" s="352"/>
      <c r="AC566" s="352"/>
      <c r="AD566" s="352"/>
      <c r="AE566" s="352"/>
      <c r="AF566" s="352"/>
      <c r="AG566" s="352"/>
      <c r="AH566" s="352"/>
      <c r="AI566" s="352"/>
      <c r="AJ566" s="352"/>
      <c r="AK566" s="352"/>
      <c r="AL566" s="352"/>
      <c r="AM566" s="352"/>
      <c r="AN566" s="352"/>
      <c r="AO566" s="352"/>
      <c r="AP566" s="352"/>
      <c r="AQ566" s="352"/>
      <c r="AR566" s="352"/>
      <c r="AS566" s="352"/>
      <c r="AT566" s="352"/>
      <c r="AU566" s="352"/>
      <c r="AV566" s="352"/>
      <c r="AW566" s="352"/>
      <c r="AX566" s="352"/>
      <c r="AY566" s="352"/>
      <c r="AZ566" s="352"/>
      <c r="BA566" s="352"/>
      <c r="BB566" s="352"/>
      <c r="BC566" s="352"/>
      <c r="BD566" s="352"/>
      <c r="BE566" s="352"/>
      <c r="BF566" s="352"/>
      <c r="BG566" s="352"/>
      <c r="BH566" s="352"/>
      <c r="BI566" s="352"/>
      <c r="BJ566" s="352"/>
      <c r="BK566" s="352"/>
    </row>
    <row r="567" customFormat="false" ht="9.75" hidden="false" customHeight="true" outlineLevel="0" collapsed="false">
      <c r="A567" s="352"/>
      <c r="B567" s="352"/>
      <c r="C567" s="352"/>
      <c r="D567" s="352"/>
      <c r="E567" s="352"/>
      <c r="F567" s="354"/>
      <c r="G567" s="352"/>
      <c r="H567" s="352"/>
      <c r="I567" s="352"/>
      <c r="J567" s="352"/>
      <c r="K567" s="352"/>
      <c r="L567" s="352"/>
      <c r="M567" s="352"/>
      <c r="N567" s="352"/>
      <c r="O567" s="352"/>
      <c r="P567" s="352"/>
      <c r="Q567" s="352"/>
      <c r="R567" s="352"/>
      <c r="S567" s="352"/>
      <c r="T567" s="352"/>
      <c r="U567" s="352"/>
      <c r="V567" s="352"/>
      <c r="W567" s="352"/>
      <c r="X567" s="352"/>
      <c r="Y567" s="352"/>
      <c r="Z567" s="352"/>
      <c r="AA567" s="352"/>
      <c r="AB567" s="352"/>
      <c r="AC567" s="352"/>
      <c r="AD567" s="352"/>
      <c r="AE567" s="352"/>
      <c r="AF567" s="352"/>
      <c r="AG567" s="352"/>
      <c r="AH567" s="352"/>
      <c r="AI567" s="352"/>
      <c r="AJ567" s="352"/>
      <c r="AK567" s="352"/>
      <c r="AL567" s="352"/>
      <c r="AM567" s="352"/>
      <c r="AN567" s="352"/>
      <c r="AO567" s="352"/>
      <c r="AP567" s="352"/>
      <c r="AQ567" s="352"/>
      <c r="AR567" s="352"/>
      <c r="AS567" s="352"/>
      <c r="AT567" s="352"/>
      <c r="AU567" s="352"/>
      <c r="AV567" s="352"/>
      <c r="AW567" s="352"/>
      <c r="AX567" s="352"/>
      <c r="AY567" s="352"/>
      <c r="AZ567" s="352"/>
      <c r="BA567" s="352"/>
      <c r="BB567" s="352"/>
      <c r="BC567" s="352"/>
      <c r="BD567" s="352"/>
      <c r="BE567" s="352"/>
      <c r="BF567" s="352"/>
      <c r="BG567" s="352"/>
      <c r="BH567" s="352"/>
      <c r="BI567" s="352"/>
      <c r="BJ567" s="352"/>
      <c r="BK567" s="352"/>
    </row>
    <row r="568" customFormat="false" ht="9.75" hidden="false" customHeight="true" outlineLevel="0" collapsed="false">
      <c r="A568" s="352"/>
      <c r="B568" s="352"/>
      <c r="C568" s="352"/>
      <c r="D568" s="352"/>
      <c r="E568" s="352"/>
      <c r="F568" s="354"/>
      <c r="G568" s="352"/>
      <c r="H568" s="352"/>
      <c r="I568" s="352"/>
      <c r="J568" s="352"/>
      <c r="K568" s="352"/>
      <c r="L568" s="352"/>
      <c r="M568" s="352"/>
      <c r="N568" s="352"/>
      <c r="O568" s="352"/>
      <c r="P568" s="352"/>
      <c r="Q568" s="352"/>
      <c r="R568" s="352"/>
      <c r="S568" s="352"/>
      <c r="T568" s="352"/>
      <c r="U568" s="352"/>
      <c r="V568" s="352"/>
      <c r="W568" s="352"/>
      <c r="X568" s="352"/>
      <c r="Y568" s="352"/>
      <c r="Z568" s="352"/>
      <c r="AA568" s="352"/>
      <c r="AB568" s="352"/>
      <c r="AC568" s="352"/>
      <c r="AD568" s="352"/>
      <c r="AE568" s="352"/>
      <c r="AF568" s="352"/>
      <c r="AG568" s="352"/>
      <c r="AH568" s="352"/>
      <c r="AI568" s="352"/>
      <c r="AJ568" s="352"/>
      <c r="AK568" s="352"/>
      <c r="AL568" s="352"/>
      <c r="AM568" s="352"/>
      <c r="AN568" s="352"/>
      <c r="AO568" s="352"/>
      <c r="AP568" s="352"/>
      <c r="AQ568" s="352"/>
      <c r="AR568" s="352"/>
      <c r="AS568" s="352"/>
      <c r="AT568" s="352"/>
      <c r="AU568" s="352"/>
      <c r="AV568" s="352"/>
      <c r="AW568" s="352"/>
      <c r="AX568" s="352"/>
      <c r="AY568" s="352"/>
      <c r="AZ568" s="352"/>
      <c r="BA568" s="352"/>
      <c r="BB568" s="352"/>
      <c r="BC568" s="352"/>
      <c r="BD568" s="352"/>
      <c r="BE568" s="352"/>
      <c r="BF568" s="352"/>
      <c r="BG568" s="352"/>
      <c r="BH568" s="352"/>
      <c r="BI568" s="352"/>
      <c r="BJ568" s="352"/>
      <c r="BK568" s="352"/>
    </row>
    <row r="569" customFormat="false" ht="9.75" hidden="false" customHeight="true" outlineLevel="0" collapsed="false">
      <c r="A569" s="352"/>
      <c r="B569" s="352"/>
      <c r="C569" s="352"/>
      <c r="D569" s="352"/>
      <c r="E569" s="352"/>
      <c r="F569" s="354"/>
      <c r="G569" s="352"/>
      <c r="H569" s="352"/>
      <c r="I569" s="352"/>
      <c r="J569" s="352"/>
      <c r="K569" s="352"/>
      <c r="L569" s="352"/>
      <c r="M569" s="352"/>
      <c r="N569" s="352"/>
      <c r="O569" s="352"/>
      <c r="P569" s="352"/>
      <c r="Q569" s="352"/>
      <c r="R569" s="352"/>
      <c r="S569" s="352"/>
      <c r="T569" s="352"/>
      <c r="U569" s="352"/>
      <c r="V569" s="352"/>
      <c r="W569" s="352"/>
      <c r="X569" s="352"/>
      <c r="Y569" s="352"/>
      <c r="Z569" s="352"/>
      <c r="AA569" s="352"/>
      <c r="AB569" s="352"/>
      <c r="AC569" s="352"/>
      <c r="AD569" s="352"/>
      <c r="AE569" s="352"/>
      <c r="AF569" s="352"/>
      <c r="AG569" s="352"/>
      <c r="AH569" s="352"/>
      <c r="AI569" s="352"/>
      <c r="AJ569" s="352"/>
      <c r="AK569" s="352"/>
      <c r="AL569" s="352"/>
      <c r="AM569" s="352"/>
      <c r="AN569" s="352"/>
      <c r="AO569" s="352"/>
      <c r="AP569" s="352"/>
      <c r="AQ569" s="352"/>
      <c r="AR569" s="352"/>
      <c r="AS569" s="352"/>
      <c r="AT569" s="352"/>
      <c r="AU569" s="352"/>
      <c r="AV569" s="352"/>
      <c r="AW569" s="352"/>
      <c r="AX569" s="352"/>
      <c r="AY569" s="352"/>
      <c r="AZ569" s="352"/>
      <c r="BA569" s="352"/>
      <c r="BB569" s="352"/>
      <c r="BC569" s="352"/>
      <c r="BD569" s="352"/>
      <c r="BE569" s="352"/>
      <c r="BF569" s="352"/>
      <c r="BG569" s="352"/>
      <c r="BH569" s="352"/>
      <c r="BI569" s="352"/>
      <c r="BJ569" s="352"/>
      <c r="BK569" s="352"/>
    </row>
    <row r="570" customFormat="false" ht="9.75" hidden="false" customHeight="true" outlineLevel="0" collapsed="false">
      <c r="A570" s="352"/>
      <c r="B570" s="352"/>
      <c r="C570" s="352"/>
      <c r="D570" s="352"/>
      <c r="E570" s="352"/>
      <c r="F570" s="354"/>
      <c r="G570" s="352"/>
      <c r="H570" s="352"/>
      <c r="I570" s="352"/>
      <c r="J570" s="352"/>
      <c r="K570" s="352"/>
      <c r="L570" s="352"/>
      <c r="M570" s="352"/>
      <c r="N570" s="352"/>
      <c r="O570" s="352"/>
      <c r="P570" s="352"/>
      <c r="Q570" s="352"/>
      <c r="R570" s="352"/>
      <c r="S570" s="352"/>
      <c r="T570" s="352"/>
      <c r="U570" s="352"/>
      <c r="V570" s="352"/>
      <c r="W570" s="352"/>
      <c r="X570" s="352"/>
      <c r="Y570" s="352"/>
      <c r="Z570" s="352"/>
      <c r="AA570" s="352"/>
      <c r="AB570" s="352"/>
      <c r="AC570" s="352"/>
      <c r="AD570" s="352"/>
      <c r="AE570" s="352"/>
      <c r="AF570" s="352"/>
      <c r="AG570" s="352"/>
      <c r="AH570" s="352"/>
      <c r="AI570" s="352"/>
      <c r="AJ570" s="352"/>
      <c r="AK570" s="352"/>
      <c r="AL570" s="352"/>
      <c r="AM570" s="352"/>
      <c r="AN570" s="352"/>
      <c r="AO570" s="352"/>
      <c r="AP570" s="352"/>
      <c r="AQ570" s="352"/>
      <c r="AR570" s="352"/>
      <c r="AS570" s="352"/>
      <c r="AT570" s="352"/>
      <c r="AU570" s="352"/>
      <c r="AV570" s="352"/>
      <c r="AW570" s="352"/>
      <c r="AX570" s="352"/>
      <c r="AY570" s="352"/>
      <c r="AZ570" s="352"/>
      <c r="BA570" s="352"/>
      <c r="BB570" s="352"/>
      <c r="BC570" s="352"/>
      <c r="BD570" s="352"/>
      <c r="BE570" s="352"/>
      <c r="BF570" s="352"/>
      <c r="BG570" s="352"/>
      <c r="BH570" s="352"/>
      <c r="BI570" s="352"/>
      <c r="BJ570" s="352"/>
      <c r="BK570" s="352"/>
    </row>
    <row r="571" customFormat="false" ht="9.75" hidden="false" customHeight="true" outlineLevel="0" collapsed="false">
      <c r="A571" s="352"/>
      <c r="B571" s="352"/>
      <c r="C571" s="352"/>
      <c r="D571" s="352"/>
      <c r="E571" s="352"/>
      <c r="F571" s="354"/>
      <c r="G571" s="352"/>
      <c r="H571" s="352"/>
      <c r="I571" s="352"/>
      <c r="J571" s="352"/>
      <c r="K571" s="352"/>
      <c r="L571" s="352"/>
      <c r="M571" s="352"/>
      <c r="N571" s="352"/>
      <c r="O571" s="352"/>
      <c r="P571" s="352"/>
      <c r="Q571" s="352"/>
      <c r="R571" s="352"/>
      <c r="S571" s="352"/>
      <c r="T571" s="352"/>
      <c r="U571" s="352"/>
      <c r="V571" s="352"/>
      <c r="W571" s="352"/>
      <c r="X571" s="352"/>
      <c r="Y571" s="352"/>
      <c r="Z571" s="352"/>
      <c r="AA571" s="352"/>
      <c r="AB571" s="352"/>
      <c r="AC571" s="352"/>
      <c r="AD571" s="352"/>
      <c r="AE571" s="352"/>
      <c r="AF571" s="352"/>
      <c r="AG571" s="352"/>
      <c r="AH571" s="352"/>
      <c r="AI571" s="352"/>
      <c r="AJ571" s="352"/>
      <c r="AK571" s="352"/>
      <c r="AL571" s="352"/>
      <c r="AM571" s="352"/>
      <c r="AN571" s="352"/>
      <c r="AO571" s="352"/>
      <c r="AP571" s="352"/>
      <c r="AQ571" s="352"/>
      <c r="AR571" s="352"/>
      <c r="AS571" s="352"/>
      <c r="AT571" s="352"/>
      <c r="AU571" s="352"/>
      <c r="AV571" s="352"/>
      <c r="AW571" s="352"/>
      <c r="AX571" s="352"/>
      <c r="AY571" s="352"/>
      <c r="AZ571" s="352"/>
      <c r="BA571" s="352"/>
      <c r="BB571" s="352"/>
      <c r="BC571" s="352"/>
      <c r="BD571" s="352"/>
      <c r="BE571" s="352"/>
      <c r="BF571" s="352"/>
      <c r="BG571" s="352"/>
      <c r="BH571" s="352"/>
      <c r="BI571" s="352"/>
      <c r="BJ571" s="352"/>
      <c r="BK571" s="352"/>
    </row>
    <row r="572" customFormat="false" ht="9.75" hidden="false" customHeight="true" outlineLevel="0" collapsed="false">
      <c r="A572" s="352"/>
      <c r="B572" s="352"/>
      <c r="C572" s="352"/>
      <c r="D572" s="352"/>
      <c r="E572" s="352"/>
      <c r="F572" s="354"/>
      <c r="G572" s="352"/>
      <c r="H572" s="352"/>
      <c r="I572" s="352"/>
      <c r="J572" s="352"/>
      <c r="K572" s="352"/>
      <c r="L572" s="352"/>
      <c r="M572" s="352"/>
      <c r="N572" s="352"/>
      <c r="O572" s="352"/>
      <c r="P572" s="352"/>
      <c r="Q572" s="352"/>
      <c r="R572" s="352"/>
      <c r="S572" s="352"/>
      <c r="T572" s="352"/>
      <c r="U572" s="352"/>
      <c r="V572" s="352"/>
      <c r="W572" s="352"/>
      <c r="X572" s="352"/>
      <c r="Y572" s="352"/>
      <c r="Z572" s="352"/>
      <c r="AA572" s="352"/>
      <c r="AB572" s="352"/>
      <c r="AC572" s="352"/>
      <c r="AD572" s="352"/>
      <c r="AE572" s="352"/>
      <c r="AF572" s="352"/>
      <c r="AG572" s="352"/>
      <c r="AH572" s="352"/>
      <c r="AI572" s="352"/>
      <c r="AJ572" s="352"/>
      <c r="AK572" s="352"/>
      <c r="AL572" s="352"/>
      <c r="AM572" s="352"/>
      <c r="AN572" s="352"/>
      <c r="AO572" s="352"/>
      <c r="AP572" s="352"/>
      <c r="AQ572" s="352"/>
      <c r="AR572" s="352"/>
      <c r="AS572" s="352"/>
      <c r="AT572" s="352"/>
      <c r="AU572" s="352"/>
      <c r="AV572" s="352"/>
      <c r="AW572" s="352"/>
      <c r="AX572" s="352"/>
      <c r="AY572" s="352"/>
      <c r="AZ572" s="352"/>
      <c r="BA572" s="352"/>
      <c r="BB572" s="352"/>
      <c r="BC572" s="352"/>
      <c r="BD572" s="352"/>
      <c r="BE572" s="352"/>
      <c r="BF572" s="352"/>
      <c r="BG572" s="352"/>
      <c r="BH572" s="352"/>
      <c r="BI572" s="352"/>
      <c r="BJ572" s="352"/>
      <c r="BK572" s="352"/>
    </row>
    <row r="573" customFormat="false" ht="9.75" hidden="false" customHeight="true" outlineLevel="0" collapsed="false">
      <c r="A573" s="352"/>
      <c r="B573" s="352"/>
      <c r="C573" s="352"/>
      <c r="D573" s="352"/>
      <c r="E573" s="352"/>
      <c r="F573" s="354"/>
      <c r="G573" s="352"/>
      <c r="H573" s="352"/>
      <c r="I573" s="352"/>
      <c r="J573" s="352"/>
      <c r="K573" s="352"/>
      <c r="L573" s="352"/>
      <c r="M573" s="352"/>
      <c r="N573" s="352"/>
      <c r="O573" s="352"/>
      <c r="P573" s="352"/>
      <c r="Q573" s="352"/>
      <c r="R573" s="352"/>
      <c r="S573" s="352"/>
      <c r="T573" s="352"/>
      <c r="U573" s="352"/>
      <c r="V573" s="352"/>
      <c r="W573" s="352"/>
      <c r="X573" s="352"/>
      <c r="Y573" s="352"/>
      <c r="Z573" s="352"/>
      <c r="AA573" s="352"/>
      <c r="AB573" s="352"/>
      <c r="AC573" s="352"/>
      <c r="AD573" s="352"/>
      <c r="AE573" s="352"/>
      <c r="AF573" s="352"/>
      <c r="AG573" s="352"/>
      <c r="AH573" s="352"/>
      <c r="AI573" s="352"/>
      <c r="AJ573" s="352"/>
      <c r="AK573" s="352"/>
      <c r="AL573" s="352"/>
      <c r="AM573" s="352"/>
      <c r="AN573" s="352"/>
      <c r="AO573" s="352"/>
      <c r="AP573" s="352"/>
      <c r="AQ573" s="352"/>
      <c r="AR573" s="352"/>
      <c r="AS573" s="352"/>
      <c r="AT573" s="352"/>
      <c r="AU573" s="352"/>
      <c r="AV573" s="352"/>
      <c r="AW573" s="352"/>
      <c r="AX573" s="352"/>
      <c r="AY573" s="352"/>
      <c r="AZ573" s="352"/>
      <c r="BA573" s="352"/>
      <c r="BB573" s="352"/>
      <c r="BC573" s="352"/>
      <c r="BD573" s="352"/>
      <c r="BE573" s="352"/>
      <c r="BF573" s="352"/>
      <c r="BG573" s="352"/>
      <c r="BH573" s="352"/>
      <c r="BI573" s="352"/>
      <c r="BJ573" s="352"/>
      <c r="BK573" s="352"/>
    </row>
    <row r="574" customFormat="false" ht="9.75" hidden="false" customHeight="true" outlineLevel="0" collapsed="false">
      <c r="A574" s="352"/>
      <c r="B574" s="352"/>
      <c r="C574" s="352"/>
      <c r="D574" s="352"/>
      <c r="E574" s="352"/>
      <c r="F574" s="354"/>
      <c r="G574" s="352"/>
      <c r="H574" s="352"/>
      <c r="I574" s="352"/>
      <c r="J574" s="352"/>
      <c r="K574" s="352"/>
      <c r="L574" s="352"/>
      <c r="M574" s="352"/>
      <c r="N574" s="352"/>
      <c r="O574" s="352"/>
      <c r="P574" s="352"/>
      <c r="Q574" s="352"/>
      <c r="R574" s="352"/>
      <c r="S574" s="352"/>
      <c r="T574" s="352"/>
      <c r="U574" s="352"/>
      <c r="V574" s="352"/>
      <c r="W574" s="352"/>
      <c r="X574" s="352"/>
      <c r="Y574" s="352"/>
      <c r="Z574" s="352"/>
      <c r="AA574" s="352"/>
      <c r="AB574" s="352"/>
      <c r="AC574" s="352"/>
      <c r="AD574" s="352"/>
      <c r="AE574" s="352"/>
      <c r="AF574" s="352"/>
      <c r="AG574" s="352"/>
      <c r="AH574" s="352"/>
      <c r="AI574" s="352"/>
      <c r="AJ574" s="352"/>
      <c r="AK574" s="352"/>
      <c r="AL574" s="352"/>
      <c r="AM574" s="352"/>
      <c r="AN574" s="352"/>
      <c r="AO574" s="352"/>
      <c r="AP574" s="352"/>
      <c r="AQ574" s="352"/>
      <c r="AR574" s="352"/>
      <c r="AS574" s="352"/>
      <c r="AT574" s="352"/>
      <c r="AU574" s="352"/>
      <c r="AV574" s="352"/>
      <c r="AW574" s="352"/>
      <c r="AX574" s="352"/>
      <c r="AY574" s="352"/>
      <c r="AZ574" s="352"/>
      <c r="BA574" s="352"/>
      <c r="BB574" s="352"/>
      <c r="BC574" s="352"/>
      <c r="BD574" s="352"/>
      <c r="BE574" s="352"/>
      <c r="BF574" s="352"/>
      <c r="BG574" s="352"/>
      <c r="BH574" s="352"/>
      <c r="BI574" s="352"/>
      <c r="BJ574" s="352"/>
      <c r="BK574" s="352"/>
    </row>
    <row r="575" customFormat="false" ht="9.75" hidden="false" customHeight="true" outlineLevel="0" collapsed="false">
      <c r="A575" s="352"/>
      <c r="B575" s="352"/>
      <c r="C575" s="352"/>
      <c r="D575" s="352"/>
      <c r="E575" s="352"/>
      <c r="F575" s="354"/>
      <c r="G575" s="352"/>
      <c r="H575" s="352"/>
      <c r="I575" s="352"/>
      <c r="J575" s="352"/>
      <c r="K575" s="352"/>
      <c r="L575" s="352"/>
      <c r="M575" s="352"/>
      <c r="N575" s="352"/>
      <c r="O575" s="352"/>
      <c r="P575" s="352"/>
      <c r="Q575" s="352"/>
      <c r="R575" s="352"/>
      <c r="S575" s="352"/>
      <c r="T575" s="352"/>
      <c r="U575" s="352"/>
      <c r="V575" s="352"/>
      <c r="W575" s="352"/>
      <c r="X575" s="352"/>
      <c r="Y575" s="352"/>
      <c r="Z575" s="352"/>
      <c r="AA575" s="352"/>
      <c r="AB575" s="352"/>
      <c r="AC575" s="352"/>
      <c r="AD575" s="352"/>
      <c r="AE575" s="352"/>
      <c r="AF575" s="352"/>
      <c r="AG575" s="352"/>
      <c r="AH575" s="352"/>
      <c r="AI575" s="352"/>
      <c r="AJ575" s="352"/>
      <c r="AK575" s="352"/>
      <c r="AL575" s="352"/>
      <c r="AM575" s="352"/>
      <c r="AN575" s="352"/>
      <c r="AO575" s="352"/>
      <c r="AP575" s="352"/>
      <c r="AQ575" s="352"/>
      <c r="AR575" s="352"/>
      <c r="AS575" s="352"/>
      <c r="AT575" s="352"/>
      <c r="AU575" s="352"/>
      <c r="AV575" s="352"/>
      <c r="AW575" s="352"/>
      <c r="AX575" s="352"/>
      <c r="AY575" s="352"/>
      <c r="AZ575" s="352"/>
      <c r="BA575" s="352"/>
      <c r="BB575" s="352"/>
      <c r="BC575" s="352"/>
      <c r="BD575" s="352"/>
      <c r="BE575" s="352"/>
      <c r="BF575" s="352"/>
      <c r="BG575" s="352"/>
      <c r="BH575" s="352"/>
      <c r="BI575" s="352"/>
      <c r="BJ575" s="352"/>
      <c r="BK575" s="352"/>
    </row>
    <row r="576" customFormat="false" ht="9.75" hidden="false" customHeight="true" outlineLevel="0" collapsed="false">
      <c r="A576" s="352"/>
      <c r="B576" s="352"/>
      <c r="C576" s="352"/>
      <c r="D576" s="352"/>
      <c r="E576" s="352"/>
      <c r="F576" s="354"/>
      <c r="G576" s="352"/>
      <c r="H576" s="352"/>
      <c r="I576" s="352"/>
      <c r="J576" s="352"/>
      <c r="K576" s="352"/>
      <c r="L576" s="352"/>
      <c r="M576" s="352"/>
      <c r="N576" s="352"/>
      <c r="O576" s="352"/>
      <c r="P576" s="352"/>
      <c r="Q576" s="352"/>
      <c r="R576" s="352"/>
      <c r="S576" s="352"/>
      <c r="T576" s="352"/>
      <c r="U576" s="352"/>
      <c r="V576" s="352"/>
      <c r="W576" s="352"/>
      <c r="X576" s="352"/>
      <c r="Y576" s="352"/>
      <c r="Z576" s="352"/>
      <c r="AA576" s="352"/>
      <c r="AB576" s="352"/>
      <c r="AC576" s="352"/>
      <c r="AD576" s="352"/>
      <c r="AE576" s="352"/>
      <c r="AF576" s="352"/>
      <c r="AG576" s="352"/>
      <c r="AH576" s="352"/>
      <c r="AI576" s="352"/>
      <c r="AJ576" s="352"/>
      <c r="AK576" s="352"/>
      <c r="AL576" s="352"/>
      <c r="AM576" s="352"/>
      <c r="AN576" s="352"/>
      <c r="AO576" s="352"/>
      <c r="AP576" s="352"/>
      <c r="AQ576" s="352"/>
      <c r="AR576" s="352"/>
      <c r="AS576" s="352"/>
      <c r="AT576" s="352"/>
      <c r="AU576" s="352"/>
      <c r="AV576" s="352"/>
      <c r="AW576" s="352"/>
      <c r="AX576" s="352"/>
      <c r="AY576" s="352"/>
      <c r="AZ576" s="352"/>
      <c r="BA576" s="352"/>
      <c r="BB576" s="352"/>
      <c r="BC576" s="352"/>
      <c r="BD576" s="352"/>
      <c r="BE576" s="352"/>
      <c r="BF576" s="352"/>
      <c r="BG576" s="352"/>
      <c r="BH576" s="352"/>
      <c r="BI576" s="352"/>
      <c r="BJ576" s="352"/>
      <c r="BK576" s="352"/>
    </row>
    <row r="577" customFormat="false" ht="9.75" hidden="false" customHeight="true" outlineLevel="0" collapsed="false">
      <c r="A577" s="352"/>
      <c r="B577" s="352"/>
      <c r="C577" s="352"/>
      <c r="D577" s="352"/>
      <c r="E577" s="352"/>
      <c r="F577" s="354"/>
      <c r="G577" s="352"/>
      <c r="H577" s="352"/>
      <c r="I577" s="352"/>
      <c r="J577" s="352"/>
      <c r="K577" s="352"/>
      <c r="L577" s="352"/>
      <c r="M577" s="352"/>
      <c r="N577" s="352"/>
      <c r="O577" s="352"/>
      <c r="P577" s="352"/>
      <c r="Q577" s="352"/>
      <c r="R577" s="352"/>
      <c r="S577" s="352"/>
      <c r="T577" s="352"/>
      <c r="U577" s="352"/>
      <c r="V577" s="352"/>
      <c r="W577" s="352"/>
      <c r="X577" s="352"/>
      <c r="Y577" s="352"/>
      <c r="Z577" s="352"/>
      <c r="AA577" s="352"/>
      <c r="AB577" s="352"/>
      <c r="AC577" s="352"/>
      <c r="AD577" s="352"/>
      <c r="AE577" s="352"/>
      <c r="AF577" s="352"/>
      <c r="AG577" s="352"/>
      <c r="AH577" s="352"/>
      <c r="AI577" s="352"/>
      <c r="AJ577" s="352"/>
      <c r="AK577" s="352"/>
      <c r="AL577" s="352"/>
      <c r="AM577" s="352"/>
      <c r="AN577" s="352"/>
      <c r="AO577" s="352"/>
      <c r="AP577" s="352"/>
      <c r="AQ577" s="352"/>
      <c r="AR577" s="352"/>
      <c r="AS577" s="352"/>
      <c r="AT577" s="352"/>
      <c r="AU577" s="352"/>
      <c r="AV577" s="352"/>
      <c r="AW577" s="352"/>
      <c r="AX577" s="352"/>
      <c r="AY577" s="352"/>
      <c r="AZ577" s="352"/>
      <c r="BA577" s="352"/>
      <c r="BB577" s="352"/>
      <c r="BC577" s="352"/>
      <c r="BD577" s="352"/>
      <c r="BE577" s="352"/>
      <c r="BF577" s="352"/>
      <c r="BG577" s="352"/>
      <c r="BH577" s="352"/>
      <c r="BI577" s="352"/>
      <c r="BJ577" s="352"/>
      <c r="BK577" s="352"/>
    </row>
    <row r="578" customFormat="false" ht="9.75" hidden="false" customHeight="true" outlineLevel="0" collapsed="false">
      <c r="A578" s="352"/>
      <c r="B578" s="352"/>
      <c r="C578" s="352"/>
      <c r="D578" s="352"/>
      <c r="E578" s="352"/>
      <c r="F578" s="354"/>
      <c r="G578" s="352"/>
      <c r="H578" s="352"/>
      <c r="I578" s="352"/>
      <c r="J578" s="352"/>
      <c r="K578" s="352"/>
      <c r="L578" s="352"/>
      <c r="M578" s="352"/>
      <c r="N578" s="352"/>
      <c r="O578" s="352"/>
      <c r="P578" s="352"/>
      <c r="Q578" s="352"/>
      <c r="R578" s="352"/>
      <c r="S578" s="352"/>
      <c r="T578" s="352"/>
      <c r="U578" s="352"/>
      <c r="V578" s="352"/>
      <c r="W578" s="352"/>
      <c r="X578" s="352"/>
      <c r="Y578" s="352"/>
      <c r="Z578" s="352"/>
      <c r="AA578" s="352"/>
      <c r="AB578" s="352"/>
      <c r="AC578" s="352"/>
      <c r="AD578" s="352"/>
      <c r="AE578" s="352"/>
      <c r="AF578" s="352"/>
      <c r="AG578" s="352"/>
      <c r="AH578" s="352"/>
      <c r="AI578" s="352"/>
      <c r="AJ578" s="352"/>
      <c r="AK578" s="352"/>
      <c r="AL578" s="352"/>
      <c r="AM578" s="352"/>
      <c r="AN578" s="352"/>
      <c r="AO578" s="352"/>
      <c r="AP578" s="352"/>
      <c r="AQ578" s="352"/>
      <c r="AR578" s="352"/>
      <c r="AS578" s="352"/>
      <c r="AT578" s="352"/>
      <c r="AU578" s="352"/>
      <c r="AV578" s="352"/>
      <c r="AW578" s="352"/>
      <c r="AX578" s="352"/>
      <c r="AY578" s="352"/>
      <c r="AZ578" s="352"/>
      <c r="BA578" s="352"/>
      <c r="BB578" s="352"/>
      <c r="BC578" s="352"/>
      <c r="BD578" s="352"/>
      <c r="BE578" s="352"/>
      <c r="BF578" s="352"/>
      <c r="BG578" s="352"/>
      <c r="BH578" s="352"/>
      <c r="BI578" s="352"/>
      <c r="BJ578" s="352"/>
      <c r="BK578" s="352"/>
    </row>
    <row r="579" customFormat="false" ht="9.75" hidden="false" customHeight="true" outlineLevel="0" collapsed="false">
      <c r="A579" s="352"/>
      <c r="B579" s="352"/>
      <c r="C579" s="352"/>
      <c r="D579" s="352"/>
      <c r="E579" s="352"/>
      <c r="F579" s="354"/>
      <c r="G579" s="352"/>
      <c r="H579" s="352"/>
      <c r="I579" s="352"/>
      <c r="J579" s="352"/>
      <c r="K579" s="352"/>
      <c r="L579" s="352"/>
      <c r="M579" s="352"/>
      <c r="N579" s="352"/>
      <c r="O579" s="352"/>
      <c r="P579" s="352"/>
      <c r="Q579" s="352"/>
      <c r="R579" s="352"/>
      <c r="S579" s="352"/>
      <c r="T579" s="352"/>
      <c r="U579" s="352"/>
      <c r="V579" s="352"/>
      <c r="W579" s="352"/>
      <c r="X579" s="352"/>
      <c r="Y579" s="352"/>
      <c r="Z579" s="352"/>
      <c r="AA579" s="352"/>
      <c r="AB579" s="352"/>
      <c r="AC579" s="352"/>
      <c r="AD579" s="352"/>
      <c r="AE579" s="352"/>
      <c r="AF579" s="352"/>
      <c r="AG579" s="352"/>
      <c r="AH579" s="352"/>
      <c r="AI579" s="352"/>
      <c r="AJ579" s="352"/>
      <c r="AK579" s="352"/>
      <c r="AL579" s="352"/>
      <c r="AM579" s="352"/>
      <c r="AN579" s="352"/>
      <c r="AO579" s="352"/>
      <c r="AP579" s="352"/>
      <c r="AQ579" s="352"/>
      <c r="AR579" s="352"/>
      <c r="AS579" s="352"/>
      <c r="AT579" s="352"/>
      <c r="AU579" s="352"/>
      <c r="AV579" s="352"/>
      <c r="AW579" s="352"/>
      <c r="AX579" s="352"/>
      <c r="AY579" s="352"/>
      <c r="AZ579" s="352"/>
      <c r="BA579" s="352"/>
      <c r="BB579" s="352"/>
      <c r="BC579" s="352"/>
      <c r="BD579" s="352"/>
      <c r="BE579" s="352"/>
      <c r="BF579" s="352"/>
      <c r="BG579" s="352"/>
      <c r="BH579" s="352"/>
      <c r="BI579" s="352"/>
      <c r="BJ579" s="352"/>
      <c r="BK579" s="352"/>
    </row>
    <row r="580" customFormat="false" ht="9.75" hidden="false" customHeight="true" outlineLevel="0" collapsed="false">
      <c r="A580" s="352"/>
      <c r="B580" s="352"/>
      <c r="C580" s="352"/>
      <c r="D580" s="352"/>
      <c r="E580" s="352"/>
      <c r="F580" s="354"/>
      <c r="G580" s="352"/>
      <c r="H580" s="352"/>
      <c r="I580" s="352"/>
      <c r="J580" s="352"/>
      <c r="K580" s="352"/>
      <c r="L580" s="352"/>
      <c r="M580" s="352"/>
      <c r="N580" s="352"/>
      <c r="O580" s="352"/>
      <c r="P580" s="352"/>
      <c r="Q580" s="352"/>
      <c r="R580" s="352"/>
      <c r="S580" s="352"/>
      <c r="T580" s="352"/>
      <c r="U580" s="352"/>
      <c r="V580" s="352"/>
      <c r="W580" s="352"/>
      <c r="X580" s="352"/>
      <c r="Y580" s="352"/>
      <c r="Z580" s="352"/>
      <c r="AA580" s="352"/>
      <c r="AB580" s="352"/>
      <c r="AC580" s="352"/>
      <c r="AD580" s="352"/>
      <c r="AE580" s="352"/>
      <c r="AF580" s="352"/>
      <c r="AG580" s="352"/>
      <c r="AH580" s="352"/>
      <c r="AI580" s="352"/>
      <c r="AJ580" s="352"/>
      <c r="AK580" s="352"/>
      <c r="AL580" s="352"/>
      <c r="AM580" s="352"/>
      <c r="AN580" s="352"/>
      <c r="AO580" s="352"/>
      <c r="AP580" s="352"/>
      <c r="AQ580" s="352"/>
      <c r="AR580" s="352"/>
      <c r="AS580" s="352"/>
      <c r="AT580" s="352"/>
      <c r="AU580" s="352"/>
      <c r="AV580" s="352"/>
      <c r="AW580" s="352"/>
      <c r="AX580" s="352"/>
      <c r="AY580" s="352"/>
      <c r="AZ580" s="352"/>
      <c r="BA580" s="352"/>
      <c r="BB580" s="352"/>
      <c r="BC580" s="352"/>
      <c r="BD580" s="352"/>
      <c r="BE580" s="352"/>
      <c r="BF580" s="352"/>
      <c r="BG580" s="352"/>
      <c r="BH580" s="352"/>
      <c r="BI580" s="352"/>
      <c r="BJ580" s="352"/>
      <c r="BK580" s="352"/>
    </row>
    <row r="581" customFormat="false" ht="9.75" hidden="false" customHeight="true" outlineLevel="0" collapsed="false">
      <c r="A581" s="352"/>
      <c r="B581" s="352"/>
      <c r="C581" s="352"/>
      <c r="D581" s="352"/>
      <c r="E581" s="352"/>
      <c r="F581" s="354"/>
      <c r="G581" s="352"/>
      <c r="H581" s="352"/>
      <c r="I581" s="352"/>
      <c r="J581" s="352"/>
      <c r="K581" s="352"/>
      <c r="L581" s="352"/>
      <c r="M581" s="352"/>
      <c r="N581" s="352"/>
      <c r="O581" s="352"/>
      <c r="P581" s="352"/>
      <c r="Q581" s="352"/>
      <c r="R581" s="352"/>
      <c r="S581" s="352"/>
      <c r="T581" s="352"/>
      <c r="U581" s="352"/>
      <c r="V581" s="352"/>
      <c r="W581" s="352"/>
      <c r="X581" s="352"/>
      <c r="Y581" s="352"/>
      <c r="Z581" s="352"/>
      <c r="AA581" s="352"/>
      <c r="AB581" s="352"/>
      <c r="AC581" s="352"/>
      <c r="AD581" s="352"/>
      <c r="AE581" s="352"/>
      <c r="AF581" s="352"/>
      <c r="AG581" s="352"/>
      <c r="AH581" s="352"/>
      <c r="AI581" s="352"/>
      <c r="AJ581" s="352"/>
      <c r="AK581" s="352"/>
      <c r="AL581" s="352"/>
      <c r="AM581" s="352"/>
      <c r="AN581" s="352"/>
      <c r="AO581" s="352"/>
      <c r="AP581" s="352"/>
      <c r="AQ581" s="352"/>
      <c r="AR581" s="352"/>
      <c r="AS581" s="352"/>
      <c r="AT581" s="352"/>
      <c r="AU581" s="352"/>
      <c r="AV581" s="352"/>
      <c r="AW581" s="352"/>
      <c r="AX581" s="352"/>
      <c r="AY581" s="352"/>
      <c r="AZ581" s="352"/>
      <c r="BA581" s="352"/>
      <c r="BB581" s="352"/>
      <c r="BC581" s="352"/>
      <c r="BD581" s="352"/>
      <c r="BE581" s="352"/>
      <c r="BF581" s="352"/>
      <c r="BG581" s="352"/>
      <c r="BH581" s="352"/>
      <c r="BI581" s="352"/>
      <c r="BJ581" s="352"/>
      <c r="BK581" s="352"/>
    </row>
    <row r="582" customFormat="false" ht="9.75" hidden="false" customHeight="true" outlineLevel="0" collapsed="false">
      <c r="A582" s="352"/>
      <c r="B582" s="352"/>
      <c r="C582" s="352"/>
      <c r="D582" s="352"/>
      <c r="E582" s="352"/>
      <c r="F582" s="354"/>
      <c r="G582" s="352"/>
      <c r="H582" s="352"/>
      <c r="I582" s="352"/>
      <c r="J582" s="352"/>
      <c r="K582" s="352"/>
      <c r="L582" s="352"/>
      <c r="M582" s="352"/>
      <c r="N582" s="352"/>
      <c r="O582" s="352"/>
      <c r="P582" s="352"/>
      <c r="Q582" s="352"/>
      <c r="R582" s="352"/>
      <c r="S582" s="352"/>
      <c r="T582" s="352"/>
      <c r="U582" s="352"/>
      <c r="V582" s="352"/>
      <c r="W582" s="352"/>
      <c r="X582" s="352"/>
      <c r="Y582" s="352"/>
      <c r="Z582" s="352"/>
      <c r="AA582" s="352"/>
      <c r="AB582" s="352"/>
      <c r="AC582" s="352"/>
      <c r="AD582" s="352"/>
      <c r="AE582" s="352"/>
      <c r="AF582" s="352"/>
      <c r="AG582" s="352"/>
      <c r="AH582" s="352"/>
      <c r="AI582" s="352"/>
      <c r="AJ582" s="352"/>
      <c r="AK582" s="352"/>
      <c r="AL582" s="352"/>
      <c r="AM582" s="352"/>
      <c r="AN582" s="352"/>
      <c r="AO582" s="352"/>
      <c r="AP582" s="352"/>
      <c r="AQ582" s="352"/>
      <c r="AR582" s="352"/>
      <c r="AS582" s="352"/>
      <c r="AT582" s="352"/>
      <c r="AU582" s="352"/>
      <c r="AV582" s="352"/>
      <c r="AW582" s="352"/>
      <c r="AX582" s="352"/>
      <c r="AY582" s="352"/>
      <c r="AZ582" s="352"/>
      <c r="BA582" s="352"/>
      <c r="BB582" s="352"/>
      <c r="BC582" s="352"/>
      <c r="BD582" s="352"/>
      <c r="BE582" s="352"/>
      <c r="BF582" s="352"/>
      <c r="BG582" s="352"/>
      <c r="BH582" s="352"/>
      <c r="BI582" s="352"/>
      <c r="BJ582" s="352"/>
      <c r="BK582" s="352"/>
    </row>
    <row r="583" customFormat="false" ht="9.75" hidden="false" customHeight="true" outlineLevel="0" collapsed="false">
      <c r="A583" s="352"/>
      <c r="B583" s="352"/>
      <c r="C583" s="352"/>
      <c r="D583" s="352"/>
      <c r="E583" s="352"/>
      <c r="F583" s="354"/>
      <c r="G583" s="352"/>
      <c r="H583" s="352"/>
      <c r="I583" s="352"/>
      <c r="J583" s="352"/>
      <c r="K583" s="352"/>
      <c r="L583" s="352"/>
      <c r="M583" s="352"/>
      <c r="N583" s="352"/>
      <c r="O583" s="352"/>
      <c r="P583" s="352"/>
      <c r="Q583" s="352"/>
      <c r="R583" s="352"/>
      <c r="S583" s="352"/>
      <c r="T583" s="352"/>
      <c r="U583" s="352"/>
      <c r="V583" s="352"/>
      <c r="W583" s="352"/>
      <c r="X583" s="352"/>
      <c r="Y583" s="352"/>
      <c r="Z583" s="352"/>
      <c r="AA583" s="352"/>
      <c r="AB583" s="352"/>
      <c r="AC583" s="352"/>
      <c r="AD583" s="352"/>
      <c r="AE583" s="352"/>
      <c r="AF583" s="352"/>
      <c r="AG583" s="352"/>
      <c r="AH583" s="352"/>
      <c r="AI583" s="352"/>
      <c r="AJ583" s="352"/>
      <c r="AK583" s="352"/>
      <c r="AL583" s="352"/>
      <c r="AM583" s="352"/>
      <c r="AN583" s="352"/>
      <c r="AO583" s="352"/>
      <c r="AP583" s="352"/>
      <c r="AQ583" s="352"/>
      <c r="AR583" s="352"/>
      <c r="AS583" s="352"/>
      <c r="AT583" s="352"/>
      <c r="AU583" s="352"/>
      <c r="AV583" s="352"/>
      <c r="AW583" s="352"/>
      <c r="AX583" s="352"/>
      <c r="AY583" s="352"/>
      <c r="AZ583" s="352"/>
      <c r="BA583" s="352"/>
      <c r="BB583" s="352"/>
      <c r="BC583" s="352"/>
      <c r="BD583" s="352"/>
      <c r="BE583" s="352"/>
      <c r="BF583" s="352"/>
      <c r="BG583" s="352"/>
      <c r="BH583" s="352"/>
      <c r="BI583" s="352"/>
      <c r="BJ583" s="352"/>
      <c r="BK583" s="352"/>
    </row>
    <row r="584" customFormat="false" ht="9.75" hidden="false" customHeight="true" outlineLevel="0" collapsed="false">
      <c r="A584" s="352"/>
      <c r="B584" s="352"/>
      <c r="C584" s="352"/>
      <c r="D584" s="352"/>
      <c r="E584" s="352"/>
      <c r="F584" s="354"/>
      <c r="G584" s="352"/>
      <c r="H584" s="352"/>
      <c r="I584" s="352"/>
      <c r="J584" s="352"/>
      <c r="K584" s="352"/>
      <c r="L584" s="352"/>
      <c r="M584" s="352"/>
      <c r="N584" s="352"/>
      <c r="O584" s="352"/>
      <c r="P584" s="352"/>
      <c r="Q584" s="352"/>
      <c r="R584" s="352"/>
      <c r="S584" s="352"/>
      <c r="T584" s="352"/>
      <c r="U584" s="352"/>
      <c r="V584" s="352"/>
      <c r="W584" s="352"/>
      <c r="X584" s="352"/>
      <c r="Y584" s="352"/>
      <c r="Z584" s="352"/>
      <c r="AA584" s="352"/>
      <c r="AB584" s="352"/>
      <c r="AC584" s="352"/>
      <c r="AD584" s="352"/>
      <c r="AE584" s="352"/>
      <c r="AF584" s="352"/>
      <c r="AG584" s="352"/>
      <c r="AH584" s="352"/>
      <c r="AI584" s="352"/>
      <c r="AJ584" s="352"/>
      <c r="AK584" s="352"/>
      <c r="AL584" s="352"/>
      <c r="AM584" s="352"/>
      <c r="AN584" s="352"/>
      <c r="AO584" s="352"/>
      <c r="AP584" s="352"/>
      <c r="AQ584" s="352"/>
      <c r="AR584" s="352"/>
      <c r="AS584" s="352"/>
      <c r="AT584" s="352"/>
      <c r="AU584" s="352"/>
      <c r="AV584" s="352"/>
      <c r="AW584" s="352"/>
      <c r="AX584" s="352"/>
      <c r="AY584" s="352"/>
      <c r="AZ584" s="352"/>
      <c r="BA584" s="352"/>
      <c r="BB584" s="352"/>
      <c r="BC584" s="352"/>
      <c r="BD584" s="352"/>
      <c r="BE584" s="352"/>
      <c r="BF584" s="352"/>
      <c r="BG584" s="352"/>
      <c r="BH584" s="352"/>
      <c r="BI584" s="352"/>
      <c r="BJ584" s="352"/>
      <c r="BK584" s="352"/>
    </row>
    <row r="585" customFormat="false" ht="9.75" hidden="false" customHeight="true" outlineLevel="0" collapsed="false">
      <c r="A585" s="352"/>
      <c r="B585" s="352"/>
      <c r="C585" s="352"/>
      <c r="D585" s="352"/>
      <c r="E585" s="352"/>
      <c r="F585" s="354"/>
      <c r="G585" s="352"/>
      <c r="H585" s="352"/>
      <c r="I585" s="352"/>
      <c r="J585" s="352"/>
      <c r="K585" s="352"/>
      <c r="L585" s="352"/>
      <c r="M585" s="352"/>
      <c r="N585" s="352"/>
      <c r="O585" s="352"/>
      <c r="P585" s="352"/>
      <c r="Q585" s="352"/>
      <c r="R585" s="352"/>
      <c r="S585" s="352"/>
      <c r="T585" s="352"/>
      <c r="U585" s="352"/>
      <c r="V585" s="352"/>
      <c r="W585" s="352"/>
      <c r="X585" s="352"/>
      <c r="Y585" s="352"/>
      <c r="Z585" s="352"/>
      <c r="AA585" s="352"/>
      <c r="AB585" s="352"/>
      <c r="AC585" s="352"/>
      <c r="AD585" s="352"/>
      <c r="AE585" s="352"/>
      <c r="AF585" s="352"/>
      <c r="AG585" s="352"/>
      <c r="AH585" s="352"/>
      <c r="AI585" s="352"/>
      <c r="AJ585" s="352"/>
      <c r="AK585" s="352"/>
      <c r="AL585" s="352"/>
      <c r="AM585" s="352"/>
      <c r="AN585" s="352"/>
      <c r="AO585" s="352"/>
      <c r="AP585" s="352"/>
      <c r="AQ585" s="352"/>
      <c r="AR585" s="352"/>
      <c r="AS585" s="352"/>
      <c r="AT585" s="352"/>
      <c r="AU585" s="352"/>
      <c r="AV585" s="352"/>
      <c r="AW585" s="352"/>
      <c r="AX585" s="352"/>
      <c r="AY585" s="352"/>
      <c r="AZ585" s="352"/>
      <c r="BA585" s="352"/>
      <c r="BB585" s="352"/>
      <c r="BC585" s="352"/>
      <c r="BD585" s="352"/>
      <c r="BE585" s="352"/>
      <c r="BF585" s="352"/>
      <c r="BG585" s="352"/>
      <c r="BH585" s="352"/>
      <c r="BI585" s="352"/>
      <c r="BJ585" s="352"/>
      <c r="BK585" s="352"/>
    </row>
    <row r="586" customFormat="false" ht="9.75" hidden="false" customHeight="true" outlineLevel="0" collapsed="false">
      <c r="A586" s="352"/>
      <c r="B586" s="352"/>
      <c r="C586" s="352"/>
      <c r="D586" s="352"/>
      <c r="E586" s="352"/>
      <c r="F586" s="354"/>
      <c r="G586" s="352"/>
      <c r="H586" s="352"/>
      <c r="I586" s="352"/>
      <c r="J586" s="352"/>
      <c r="K586" s="352"/>
      <c r="L586" s="352"/>
      <c r="M586" s="352"/>
      <c r="N586" s="352"/>
      <c r="O586" s="352"/>
      <c r="P586" s="352"/>
      <c r="Q586" s="352"/>
      <c r="R586" s="352"/>
      <c r="S586" s="352"/>
      <c r="T586" s="352"/>
      <c r="U586" s="352"/>
      <c r="V586" s="352"/>
      <c r="W586" s="352"/>
      <c r="X586" s="352"/>
      <c r="Y586" s="352"/>
      <c r="Z586" s="352"/>
      <c r="AA586" s="352"/>
      <c r="AB586" s="352"/>
      <c r="AC586" s="352"/>
      <c r="AD586" s="352"/>
      <c r="AE586" s="352"/>
      <c r="AF586" s="352"/>
      <c r="AG586" s="352"/>
      <c r="AH586" s="352"/>
      <c r="AI586" s="352"/>
      <c r="AJ586" s="352"/>
      <c r="AK586" s="352"/>
      <c r="AL586" s="352"/>
      <c r="AM586" s="352"/>
      <c r="AN586" s="352"/>
      <c r="AO586" s="352"/>
      <c r="AP586" s="352"/>
      <c r="AQ586" s="352"/>
      <c r="AR586" s="352"/>
      <c r="AS586" s="352"/>
      <c r="AT586" s="352"/>
      <c r="AU586" s="352"/>
      <c r="AV586" s="352"/>
      <c r="AW586" s="352"/>
      <c r="AX586" s="352"/>
      <c r="AY586" s="352"/>
      <c r="AZ586" s="352"/>
      <c r="BA586" s="352"/>
      <c r="BB586" s="352"/>
      <c r="BC586" s="352"/>
      <c r="BD586" s="352"/>
      <c r="BE586" s="352"/>
      <c r="BF586" s="352"/>
      <c r="BG586" s="352"/>
      <c r="BH586" s="352"/>
      <c r="BI586" s="352"/>
      <c r="BJ586" s="352"/>
      <c r="BK586" s="352"/>
    </row>
    <row r="587" customFormat="false" ht="9.75" hidden="false" customHeight="true" outlineLevel="0" collapsed="false">
      <c r="A587" s="352"/>
      <c r="B587" s="352"/>
      <c r="C587" s="352"/>
      <c r="D587" s="352"/>
      <c r="E587" s="352"/>
      <c r="F587" s="354"/>
      <c r="G587" s="352"/>
      <c r="H587" s="352"/>
      <c r="I587" s="352"/>
      <c r="J587" s="352"/>
      <c r="K587" s="352"/>
      <c r="L587" s="352"/>
      <c r="M587" s="352"/>
      <c r="N587" s="352"/>
      <c r="O587" s="352"/>
      <c r="P587" s="352"/>
      <c r="Q587" s="352"/>
      <c r="R587" s="352"/>
      <c r="S587" s="352"/>
      <c r="T587" s="352"/>
      <c r="U587" s="352"/>
      <c r="V587" s="352"/>
      <c r="W587" s="352"/>
      <c r="X587" s="352"/>
      <c r="Y587" s="352"/>
      <c r="Z587" s="352"/>
      <c r="AA587" s="352"/>
      <c r="AB587" s="352"/>
      <c r="AC587" s="352"/>
      <c r="AD587" s="352"/>
      <c r="AE587" s="352"/>
      <c r="AF587" s="352"/>
      <c r="AG587" s="352"/>
      <c r="AH587" s="352"/>
      <c r="AI587" s="352"/>
      <c r="AJ587" s="352"/>
      <c r="AK587" s="352"/>
      <c r="AL587" s="352"/>
      <c r="AM587" s="352"/>
      <c r="AN587" s="352"/>
      <c r="AO587" s="352"/>
      <c r="AP587" s="352"/>
      <c r="AQ587" s="352"/>
      <c r="AR587" s="352"/>
      <c r="AS587" s="352"/>
      <c r="AT587" s="352"/>
      <c r="AU587" s="352"/>
      <c r="AV587" s="352"/>
      <c r="AW587" s="352"/>
      <c r="AX587" s="352"/>
      <c r="AY587" s="352"/>
      <c r="AZ587" s="352"/>
      <c r="BA587" s="352"/>
      <c r="BB587" s="352"/>
      <c r="BC587" s="352"/>
      <c r="BD587" s="352"/>
      <c r="BE587" s="352"/>
      <c r="BF587" s="352"/>
      <c r="BG587" s="352"/>
      <c r="BH587" s="352"/>
      <c r="BI587" s="352"/>
      <c r="BJ587" s="352"/>
      <c r="BK587" s="352"/>
    </row>
    <row r="588" customFormat="false" ht="9.75" hidden="false" customHeight="true" outlineLevel="0" collapsed="false">
      <c r="A588" s="352"/>
      <c r="B588" s="352"/>
      <c r="C588" s="352"/>
      <c r="D588" s="352"/>
      <c r="E588" s="352"/>
      <c r="F588" s="354"/>
      <c r="G588" s="352"/>
      <c r="H588" s="352"/>
      <c r="I588" s="352"/>
      <c r="J588" s="352"/>
      <c r="K588" s="352"/>
      <c r="L588" s="352"/>
      <c r="M588" s="352"/>
      <c r="N588" s="352"/>
      <c r="O588" s="352"/>
      <c r="P588" s="352"/>
      <c r="Q588" s="352"/>
      <c r="R588" s="352"/>
      <c r="S588" s="352"/>
      <c r="T588" s="352"/>
      <c r="U588" s="352"/>
      <c r="V588" s="352"/>
      <c r="W588" s="352"/>
      <c r="X588" s="352"/>
      <c r="Y588" s="352"/>
      <c r="Z588" s="352"/>
      <c r="AA588" s="352"/>
      <c r="AB588" s="352"/>
      <c r="AC588" s="352"/>
      <c r="AD588" s="352"/>
      <c r="AE588" s="352"/>
      <c r="AF588" s="352"/>
      <c r="AG588" s="352"/>
      <c r="AH588" s="352"/>
      <c r="AI588" s="352"/>
      <c r="AJ588" s="352"/>
      <c r="AK588" s="352"/>
      <c r="AL588" s="352"/>
      <c r="AM588" s="352"/>
      <c r="AN588" s="352"/>
      <c r="AO588" s="352"/>
      <c r="AP588" s="352"/>
      <c r="AQ588" s="352"/>
      <c r="AR588" s="352"/>
      <c r="AS588" s="352"/>
      <c r="AT588" s="352"/>
      <c r="AU588" s="352"/>
      <c r="AV588" s="352"/>
      <c r="AW588" s="352"/>
      <c r="AX588" s="352"/>
      <c r="AY588" s="352"/>
      <c r="AZ588" s="352"/>
      <c r="BA588" s="352"/>
      <c r="BB588" s="352"/>
      <c r="BC588" s="352"/>
      <c r="BD588" s="352"/>
      <c r="BE588" s="352"/>
      <c r="BF588" s="352"/>
      <c r="BG588" s="352"/>
      <c r="BH588" s="352"/>
      <c r="BI588" s="352"/>
      <c r="BJ588" s="352"/>
      <c r="BK588" s="352"/>
    </row>
    <row r="589" customFormat="false" ht="9.75" hidden="false" customHeight="true" outlineLevel="0" collapsed="false">
      <c r="A589" s="352"/>
      <c r="B589" s="352"/>
      <c r="C589" s="352"/>
      <c r="D589" s="352"/>
      <c r="E589" s="352"/>
      <c r="F589" s="354"/>
      <c r="G589" s="352"/>
      <c r="H589" s="352"/>
      <c r="I589" s="352"/>
      <c r="J589" s="352"/>
      <c r="K589" s="352"/>
      <c r="L589" s="352"/>
      <c r="M589" s="352"/>
      <c r="N589" s="352"/>
      <c r="O589" s="352"/>
      <c r="P589" s="352"/>
      <c r="Q589" s="352"/>
      <c r="R589" s="352"/>
      <c r="S589" s="352"/>
      <c r="T589" s="352"/>
      <c r="U589" s="352"/>
      <c r="V589" s="352"/>
      <c r="W589" s="352"/>
      <c r="X589" s="352"/>
      <c r="Y589" s="352"/>
      <c r="Z589" s="352"/>
      <c r="AA589" s="352"/>
      <c r="AB589" s="352"/>
      <c r="AC589" s="352"/>
      <c r="AD589" s="352"/>
      <c r="AE589" s="352"/>
      <c r="AF589" s="352"/>
      <c r="AG589" s="352"/>
      <c r="AH589" s="352"/>
      <c r="AI589" s="352"/>
      <c r="AJ589" s="352"/>
      <c r="AK589" s="352"/>
      <c r="AL589" s="352"/>
      <c r="AM589" s="352"/>
      <c r="AN589" s="352"/>
      <c r="AO589" s="352"/>
      <c r="AP589" s="352"/>
      <c r="AQ589" s="352"/>
      <c r="AR589" s="352"/>
      <c r="AS589" s="352"/>
      <c r="AT589" s="352"/>
      <c r="AU589" s="352"/>
      <c r="AV589" s="352"/>
      <c r="AW589" s="352"/>
      <c r="AX589" s="352"/>
      <c r="AY589" s="352"/>
      <c r="AZ589" s="352"/>
      <c r="BA589" s="352"/>
      <c r="BB589" s="352"/>
      <c r="BC589" s="352"/>
      <c r="BD589" s="352"/>
      <c r="BE589" s="352"/>
      <c r="BF589" s="352"/>
      <c r="BG589" s="352"/>
      <c r="BH589" s="352"/>
      <c r="BI589" s="352"/>
      <c r="BJ589" s="352"/>
      <c r="BK589" s="352"/>
    </row>
    <row r="590" customFormat="false" ht="9.75" hidden="false" customHeight="true" outlineLevel="0" collapsed="false">
      <c r="A590" s="352"/>
      <c r="B590" s="352"/>
      <c r="C590" s="352"/>
      <c r="D590" s="352"/>
      <c r="E590" s="352"/>
      <c r="F590" s="354"/>
      <c r="G590" s="352"/>
      <c r="H590" s="352"/>
      <c r="I590" s="352"/>
      <c r="J590" s="352"/>
      <c r="K590" s="352"/>
      <c r="L590" s="352"/>
      <c r="M590" s="352"/>
      <c r="N590" s="352"/>
      <c r="O590" s="352"/>
      <c r="P590" s="352"/>
      <c r="Q590" s="352"/>
      <c r="R590" s="352"/>
      <c r="S590" s="352"/>
      <c r="T590" s="352"/>
      <c r="U590" s="352"/>
      <c r="V590" s="352"/>
      <c r="W590" s="352"/>
      <c r="X590" s="352"/>
      <c r="Y590" s="352"/>
      <c r="Z590" s="352"/>
      <c r="AA590" s="352"/>
      <c r="AB590" s="352"/>
      <c r="AC590" s="352"/>
      <c r="AD590" s="352"/>
      <c r="AE590" s="352"/>
      <c r="AF590" s="352"/>
      <c r="AG590" s="352"/>
      <c r="AH590" s="352"/>
      <c r="AI590" s="352"/>
      <c r="AJ590" s="352"/>
      <c r="AK590" s="352"/>
      <c r="AL590" s="352"/>
      <c r="AM590" s="352"/>
      <c r="AN590" s="352"/>
      <c r="AO590" s="352"/>
      <c r="AP590" s="352"/>
      <c r="AQ590" s="352"/>
      <c r="AR590" s="352"/>
      <c r="AS590" s="352"/>
      <c r="AT590" s="352"/>
      <c r="AU590" s="352"/>
      <c r="AV590" s="352"/>
      <c r="AW590" s="352"/>
      <c r="AX590" s="352"/>
      <c r="AY590" s="352"/>
      <c r="AZ590" s="352"/>
      <c r="BA590" s="352"/>
      <c r="BB590" s="352"/>
      <c r="BC590" s="352"/>
      <c r="BD590" s="352"/>
      <c r="BE590" s="352"/>
      <c r="BF590" s="352"/>
      <c r="BG590" s="352"/>
      <c r="BH590" s="352"/>
      <c r="BI590" s="352"/>
      <c r="BJ590" s="352"/>
      <c r="BK590" s="352"/>
    </row>
    <row r="591" customFormat="false" ht="9.75" hidden="false" customHeight="true" outlineLevel="0" collapsed="false">
      <c r="A591" s="352"/>
      <c r="B591" s="352"/>
      <c r="C591" s="352"/>
      <c r="D591" s="352"/>
      <c r="E591" s="352"/>
      <c r="F591" s="354"/>
      <c r="G591" s="352"/>
      <c r="H591" s="352"/>
      <c r="I591" s="352"/>
      <c r="J591" s="352"/>
      <c r="K591" s="352"/>
      <c r="L591" s="352"/>
      <c r="M591" s="352"/>
      <c r="N591" s="352"/>
      <c r="O591" s="352"/>
      <c r="P591" s="352"/>
      <c r="Q591" s="352"/>
      <c r="R591" s="352"/>
      <c r="S591" s="352"/>
      <c r="T591" s="352"/>
      <c r="U591" s="352"/>
      <c r="V591" s="352"/>
      <c r="W591" s="352"/>
      <c r="X591" s="352"/>
      <c r="Y591" s="352"/>
      <c r="Z591" s="352"/>
      <c r="AA591" s="352"/>
      <c r="AB591" s="352"/>
      <c r="AC591" s="352"/>
      <c r="AD591" s="352"/>
      <c r="AE591" s="352"/>
      <c r="AF591" s="352"/>
      <c r="AG591" s="352"/>
      <c r="AH591" s="352"/>
      <c r="AI591" s="352"/>
      <c r="AJ591" s="352"/>
      <c r="AK591" s="352"/>
      <c r="AL591" s="352"/>
      <c r="AM591" s="352"/>
      <c r="AN591" s="352"/>
      <c r="AO591" s="352"/>
      <c r="AP591" s="352"/>
      <c r="AQ591" s="352"/>
      <c r="AR591" s="352"/>
      <c r="AS591" s="352"/>
      <c r="AT591" s="352"/>
      <c r="AU591" s="352"/>
      <c r="AV591" s="352"/>
      <c r="AW591" s="352"/>
      <c r="AX591" s="352"/>
      <c r="AY591" s="352"/>
      <c r="AZ591" s="352"/>
      <c r="BA591" s="352"/>
      <c r="BB591" s="352"/>
      <c r="BC591" s="352"/>
      <c r="BD591" s="352"/>
      <c r="BE591" s="352"/>
      <c r="BF591" s="352"/>
      <c r="BG591" s="352"/>
      <c r="BH591" s="352"/>
      <c r="BI591" s="352"/>
      <c r="BJ591" s="352"/>
      <c r="BK591" s="352"/>
    </row>
    <row r="592" customFormat="false" ht="9.75" hidden="false" customHeight="true" outlineLevel="0" collapsed="false">
      <c r="A592" s="352"/>
      <c r="B592" s="352"/>
      <c r="C592" s="352"/>
      <c r="D592" s="352"/>
      <c r="E592" s="352"/>
      <c r="F592" s="354"/>
      <c r="G592" s="352"/>
      <c r="H592" s="352"/>
      <c r="I592" s="352"/>
      <c r="J592" s="352"/>
      <c r="K592" s="352"/>
      <c r="L592" s="352"/>
      <c r="M592" s="352"/>
      <c r="N592" s="352"/>
      <c r="O592" s="352"/>
      <c r="P592" s="352"/>
      <c r="Q592" s="352"/>
      <c r="R592" s="352"/>
      <c r="S592" s="352"/>
      <c r="T592" s="352"/>
      <c r="U592" s="352"/>
      <c r="V592" s="352"/>
      <c r="W592" s="352"/>
      <c r="X592" s="352"/>
      <c r="Y592" s="352"/>
      <c r="Z592" s="352"/>
      <c r="AA592" s="352"/>
      <c r="AB592" s="352"/>
      <c r="AC592" s="352"/>
      <c r="AD592" s="352"/>
      <c r="AE592" s="352"/>
      <c r="AF592" s="352"/>
      <c r="AG592" s="352"/>
      <c r="AH592" s="352"/>
      <c r="AI592" s="352"/>
      <c r="AJ592" s="352"/>
      <c r="AK592" s="352"/>
      <c r="AL592" s="352"/>
      <c r="AM592" s="352"/>
      <c r="AN592" s="352"/>
      <c r="AO592" s="352"/>
      <c r="AP592" s="352"/>
      <c r="AQ592" s="352"/>
      <c r="AR592" s="352"/>
      <c r="AS592" s="352"/>
      <c r="AT592" s="352"/>
      <c r="AU592" s="352"/>
      <c r="AV592" s="352"/>
      <c r="AW592" s="352"/>
      <c r="AX592" s="352"/>
      <c r="AY592" s="352"/>
      <c r="AZ592" s="352"/>
      <c r="BA592" s="352"/>
      <c r="BB592" s="352"/>
      <c r="BC592" s="352"/>
      <c r="BD592" s="352"/>
      <c r="BE592" s="352"/>
      <c r="BF592" s="352"/>
      <c r="BG592" s="352"/>
      <c r="BH592" s="352"/>
      <c r="BI592" s="352"/>
      <c r="BJ592" s="352"/>
      <c r="BK592" s="352"/>
    </row>
    <row r="593" customFormat="false" ht="9.75" hidden="false" customHeight="true" outlineLevel="0" collapsed="false">
      <c r="A593" s="352"/>
      <c r="B593" s="352"/>
      <c r="C593" s="352"/>
      <c r="D593" s="352"/>
      <c r="E593" s="352"/>
      <c r="F593" s="354"/>
      <c r="G593" s="352"/>
      <c r="H593" s="352"/>
      <c r="I593" s="352"/>
      <c r="J593" s="352"/>
      <c r="K593" s="352"/>
      <c r="L593" s="352"/>
      <c r="M593" s="352"/>
      <c r="N593" s="352"/>
      <c r="O593" s="352"/>
      <c r="P593" s="352"/>
      <c r="Q593" s="352"/>
      <c r="R593" s="352"/>
      <c r="S593" s="352"/>
      <c r="T593" s="352"/>
      <c r="U593" s="352"/>
      <c r="V593" s="352"/>
      <c r="W593" s="352"/>
      <c r="X593" s="352"/>
      <c r="Y593" s="352"/>
      <c r="Z593" s="352"/>
      <c r="AA593" s="352"/>
      <c r="AB593" s="352"/>
      <c r="AC593" s="352"/>
      <c r="AD593" s="352"/>
      <c r="AE593" s="352"/>
      <c r="AF593" s="352"/>
      <c r="AG593" s="352"/>
      <c r="AH593" s="352"/>
      <c r="AI593" s="352"/>
      <c r="AJ593" s="352"/>
      <c r="AK593" s="352"/>
      <c r="AL593" s="352"/>
      <c r="AM593" s="352"/>
      <c r="AN593" s="352"/>
      <c r="AO593" s="352"/>
      <c r="AP593" s="352"/>
      <c r="AQ593" s="352"/>
      <c r="AR593" s="352"/>
      <c r="AS593" s="352"/>
      <c r="AT593" s="352"/>
      <c r="AU593" s="352"/>
      <c r="AV593" s="352"/>
      <c r="AW593" s="352"/>
      <c r="AX593" s="352"/>
      <c r="AY593" s="352"/>
      <c r="AZ593" s="352"/>
      <c r="BA593" s="352"/>
      <c r="BB593" s="352"/>
      <c r="BC593" s="352"/>
      <c r="BD593" s="352"/>
      <c r="BE593" s="352"/>
      <c r="BF593" s="352"/>
      <c r="BG593" s="352"/>
      <c r="BH593" s="352"/>
      <c r="BI593" s="352"/>
      <c r="BJ593" s="352"/>
      <c r="BK593" s="352"/>
    </row>
    <row r="594" customFormat="false" ht="9.75" hidden="false" customHeight="true" outlineLevel="0" collapsed="false">
      <c r="A594" s="352"/>
      <c r="B594" s="352"/>
      <c r="C594" s="352"/>
      <c r="D594" s="352"/>
      <c r="E594" s="352"/>
      <c r="F594" s="354"/>
      <c r="G594" s="352"/>
      <c r="H594" s="352"/>
      <c r="I594" s="352"/>
      <c r="J594" s="352"/>
      <c r="K594" s="352"/>
      <c r="L594" s="352"/>
      <c r="M594" s="352"/>
      <c r="N594" s="352"/>
      <c r="O594" s="352"/>
      <c r="P594" s="352"/>
      <c r="Q594" s="352"/>
      <c r="R594" s="352"/>
      <c r="S594" s="352"/>
      <c r="T594" s="352"/>
      <c r="U594" s="352"/>
      <c r="V594" s="352"/>
      <c r="W594" s="352"/>
      <c r="X594" s="352"/>
      <c r="Y594" s="352"/>
      <c r="Z594" s="352"/>
      <c r="AA594" s="352"/>
      <c r="AB594" s="352"/>
      <c r="AC594" s="352"/>
      <c r="AD594" s="352"/>
      <c r="AE594" s="352"/>
      <c r="AF594" s="352"/>
      <c r="AG594" s="352"/>
      <c r="AH594" s="352"/>
      <c r="AI594" s="352"/>
      <c r="AJ594" s="352"/>
      <c r="AK594" s="352"/>
      <c r="AL594" s="352"/>
      <c r="AM594" s="352"/>
      <c r="AN594" s="352"/>
      <c r="AO594" s="352"/>
      <c r="AP594" s="352"/>
      <c r="AQ594" s="352"/>
      <c r="AR594" s="352"/>
      <c r="AS594" s="352"/>
      <c r="AT594" s="352"/>
      <c r="AU594" s="352"/>
      <c r="AV594" s="352"/>
      <c r="AW594" s="352"/>
      <c r="AX594" s="352"/>
      <c r="AY594" s="352"/>
      <c r="AZ594" s="352"/>
      <c r="BA594" s="352"/>
      <c r="BB594" s="352"/>
      <c r="BC594" s="352"/>
      <c r="BD594" s="352"/>
      <c r="BE594" s="352"/>
      <c r="BF594" s="352"/>
      <c r="BG594" s="352"/>
      <c r="BH594" s="352"/>
      <c r="BI594" s="352"/>
      <c r="BJ594" s="352"/>
      <c r="BK594" s="352"/>
    </row>
    <row r="595" customFormat="false" ht="9.75" hidden="false" customHeight="true" outlineLevel="0" collapsed="false">
      <c r="A595" s="352"/>
      <c r="B595" s="352"/>
      <c r="C595" s="352"/>
      <c r="D595" s="352"/>
      <c r="E595" s="352"/>
      <c r="F595" s="354"/>
      <c r="G595" s="352"/>
      <c r="H595" s="352"/>
      <c r="I595" s="352"/>
      <c r="J595" s="352"/>
      <c r="K595" s="352"/>
      <c r="L595" s="352"/>
      <c r="M595" s="352"/>
      <c r="N595" s="352"/>
      <c r="O595" s="352"/>
      <c r="P595" s="352"/>
      <c r="Q595" s="352"/>
      <c r="R595" s="352"/>
      <c r="S595" s="352"/>
      <c r="T595" s="352"/>
      <c r="U595" s="352"/>
      <c r="V595" s="352"/>
      <c r="W595" s="352"/>
      <c r="X595" s="352"/>
      <c r="Y595" s="352"/>
      <c r="Z595" s="352"/>
      <c r="AA595" s="352"/>
      <c r="AB595" s="352"/>
      <c r="AC595" s="352"/>
      <c r="AD595" s="352"/>
      <c r="AE595" s="352"/>
      <c r="AF595" s="352"/>
      <c r="AG595" s="352"/>
      <c r="AH595" s="352"/>
      <c r="AI595" s="352"/>
      <c r="AJ595" s="352"/>
      <c r="AK595" s="352"/>
      <c r="AL595" s="352"/>
      <c r="AM595" s="352"/>
      <c r="AN595" s="352"/>
      <c r="AO595" s="352"/>
      <c r="AP595" s="352"/>
      <c r="AQ595" s="352"/>
      <c r="AR595" s="352"/>
      <c r="AS595" s="352"/>
      <c r="AT595" s="352"/>
      <c r="AU595" s="352"/>
      <c r="AV595" s="352"/>
      <c r="AW595" s="352"/>
      <c r="AX595" s="352"/>
      <c r="AY595" s="352"/>
      <c r="AZ595" s="352"/>
      <c r="BA595" s="352"/>
      <c r="BB595" s="352"/>
      <c r="BC595" s="352"/>
      <c r="BD595" s="352"/>
      <c r="BE595" s="352"/>
      <c r="BF595" s="352"/>
      <c r="BG595" s="352"/>
      <c r="BH595" s="352"/>
      <c r="BI595" s="352"/>
      <c r="BJ595" s="352"/>
      <c r="BK595" s="352"/>
    </row>
    <row r="596" customFormat="false" ht="9.75" hidden="false" customHeight="true" outlineLevel="0" collapsed="false">
      <c r="A596" s="352"/>
      <c r="B596" s="352"/>
      <c r="C596" s="352"/>
      <c r="D596" s="352"/>
      <c r="E596" s="352"/>
      <c r="F596" s="354"/>
      <c r="G596" s="352"/>
      <c r="H596" s="352"/>
      <c r="I596" s="352"/>
      <c r="J596" s="352"/>
      <c r="K596" s="352"/>
      <c r="L596" s="352"/>
      <c r="M596" s="352"/>
      <c r="N596" s="352"/>
      <c r="O596" s="352"/>
      <c r="P596" s="352"/>
      <c r="Q596" s="352"/>
      <c r="R596" s="352"/>
      <c r="S596" s="352"/>
      <c r="T596" s="352"/>
      <c r="U596" s="352"/>
      <c r="V596" s="352"/>
      <c r="W596" s="352"/>
      <c r="X596" s="352"/>
      <c r="Y596" s="352"/>
      <c r="Z596" s="352"/>
      <c r="AA596" s="352"/>
      <c r="AB596" s="352"/>
      <c r="AC596" s="352"/>
      <c r="AD596" s="352"/>
      <c r="AE596" s="352"/>
      <c r="AF596" s="352"/>
      <c r="AG596" s="352"/>
      <c r="AH596" s="352"/>
      <c r="AI596" s="352"/>
      <c r="AJ596" s="352"/>
      <c r="AK596" s="352"/>
      <c r="AL596" s="352"/>
      <c r="AM596" s="352"/>
      <c r="AN596" s="352"/>
      <c r="AO596" s="352"/>
      <c r="AP596" s="352"/>
      <c r="AQ596" s="352"/>
      <c r="AR596" s="352"/>
      <c r="AS596" s="352"/>
      <c r="AT596" s="352"/>
      <c r="AU596" s="352"/>
      <c r="AV596" s="352"/>
      <c r="AW596" s="352"/>
      <c r="AX596" s="352"/>
      <c r="AY596" s="352"/>
      <c r="AZ596" s="352"/>
      <c r="BA596" s="352"/>
      <c r="BB596" s="352"/>
      <c r="BC596" s="352"/>
      <c r="BD596" s="352"/>
      <c r="BE596" s="352"/>
      <c r="BF596" s="352"/>
      <c r="BG596" s="352"/>
      <c r="BH596" s="352"/>
      <c r="BI596" s="352"/>
      <c r="BJ596" s="352"/>
      <c r="BK596" s="352"/>
    </row>
    <row r="597" customFormat="false" ht="9.75" hidden="false" customHeight="true" outlineLevel="0" collapsed="false">
      <c r="A597" s="352"/>
      <c r="B597" s="352"/>
      <c r="C597" s="352"/>
      <c r="D597" s="352"/>
      <c r="E597" s="352"/>
      <c r="F597" s="354"/>
      <c r="G597" s="352"/>
      <c r="H597" s="352"/>
      <c r="I597" s="352"/>
      <c r="J597" s="352"/>
      <c r="K597" s="352"/>
      <c r="L597" s="352"/>
      <c r="M597" s="352"/>
      <c r="N597" s="352"/>
      <c r="O597" s="352"/>
      <c r="P597" s="352"/>
      <c r="Q597" s="352"/>
      <c r="R597" s="352"/>
      <c r="S597" s="352"/>
      <c r="T597" s="352"/>
      <c r="U597" s="352"/>
      <c r="V597" s="352"/>
      <c r="W597" s="352"/>
      <c r="X597" s="352"/>
      <c r="Y597" s="352"/>
      <c r="Z597" s="352"/>
      <c r="AA597" s="352"/>
      <c r="AB597" s="352"/>
      <c r="AC597" s="352"/>
      <c r="AD597" s="352"/>
      <c r="AE597" s="352"/>
      <c r="AF597" s="352"/>
      <c r="AG597" s="352"/>
      <c r="AH597" s="352"/>
      <c r="AI597" s="352"/>
      <c r="AJ597" s="352"/>
      <c r="AK597" s="352"/>
      <c r="AL597" s="352"/>
      <c r="AM597" s="352"/>
      <c r="AN597" s="352"/>
      <c r="AO597" s="352"/>
      <c r="AP597" s="352"/>
      <c r="AQ597" s="352"/>
      <c r="AR597" s="352"/>
      <c r="AS597" s="352"/>
      <c r="AT597" s="352"/>
      <c r="AU597" s="352"/>
      <c r="AV597" s="352"/>
      <c r="AW597" s="352"/>
      <c r="AX597" s="352"/>
      <c r="AY597" s="352"/>
      <c r="AZ597" s="352"/>
      <c r="BA597" s="352"/>
      <c r="BB597" s="352"/>
      <c r="BC597" s="352"/>
      <c r="BD597" s="352"/>
      <c r="BE597" s="352"/>
      <c r="BF597" s="352"/>
      <c r="BG597" s="352"/>
      <c r="BH597" s="352"/>
      <c r="BI597" s="352"/>
      <c r="BJ597" s="352"/>
      <c r="BK597" s="352"/>
    </row>
    <row r="598" customFormat="false" ht="9.75" hidden="false" customHeight="true" outlineLevel="0" collapsed="false">
      <c r="A598" s="352"/>
      <c r="B598" s="352"/>
      <c r="C598" s="352"/>
      <c r="D598" s="352"/>
      <c r="E598" s="352"/>
      <c r="F598" s="354"/>
      <c r="G598" s="352"/>
      <c r="H598" s="352"/>
      <c r="I598" s="352"/>
      <c r="J598" s="352"/>
      <c r="K598" s="352"/>
      <c r="L598" s="352"/>
      <c r="M598" s="352"/>
      <c r="N598" s="352"/>
      <c r="O598" s="352"/>
      <c r="P598" s="352"/>
      <c r="Q598" s="352"/>
      <c r="R598" s="352"/>
      <c r="S598" s="352"/>
      <c r="T598" s="352"/>
      <c r="U598" s="352"/>
      <c r="V598" s="352"/>
      <c r="W598" s="352"/>
      <c r="X598" s="352"/>
      <c r="Y598" s="352"/>
      <c r="Z598" s="352"/>
      <c r="AA598" s="352"/>
      <c r="AB598" s="352"/>
      <c r="AC598" s="352"/>
      <c r="AD598" s="352"/>
      <c r="AE598" s="352"/>
      <c r="AF598" s="352"/>
      <c r="AG598" s="352"/>
      <c r="AH598" s="352"/>
      <c r="AI598" s="352"/>
      <c r="AJ598" s="352"/>
      <c r="AK598" s="352"/>
      <c r="AL598" s="352"/>
      <c r="AM598" s="352"/>
      <c r="AN598" s="352"/>
      <c r="AO598" s="352"/>
      <c r="AP598" s="352"/>
      <c r="AQ598" s="352"/>
      <c r="AR598" s="352"/>
      <c r="AS598" s="352"/>
      <c r="AT598" s="352"/>
      <c r="AU598" s="352"/>
      <c r="AV598" s="352"/>
      <c r="AW598" s="352"/>
      <c r="AX598" s="352"/>
      <c r="AY598" s="352"/>
      <c r="AZ598" s="352"/>
      <c r="BA598" s="352"/>
      <c r="BB598" s="352"/>
      <c r="BC598" s="352"/>
      <c r="BD598" s="352"/>
      <c r="BE598" s="352"/>
      <c r="BF598" s="352"/>
      <c r="BG598" s="352"/>
      <c r="BH598" s="352"/>
      <c r="BI598" s="352"/>
      <c r="BJ598" s="352"/>
      <c r="BK598" s="352"/>
    </row>
    <row r="599" customFormat="false" ht="9.75" hidden="false" customHeight="true" outlineLevel="0" collapsed="false">
      <c r="A599" s="352"/>
      <c r="B599" s="352"/>
      <c r="C599" s="352"/>
      <c r="D599" s="352"/>
      <c r="E599" s="352"/>
      <c r="F599" s="354"/>
      <c r="G599" s="352"/>
      <c r="H599" s="352"/>
      <c r="I599" s="352"/>
      <c r="J599" s="352"/>
      <c r="K599" s="352"/>
      <c r="L599" s="352"/>
      <c r="M599" s="352"/>
      <c r="N599" s="352"/>
      <c r="O599" s="352"/>
      <c r="P599" s="352"/>
      <c r="Q599" s="352"/>
      <c r="R599" s="352"/>
      <c r="S599" s="352"/>
      <c r="T599" s="352"/>
      <c r="U599" s="352"/>
      <c r="V599" s="352"/>
      <c r="W599" s="352"/>
      <c r="X599" s="352"/>
      <c r="Y599" s="352"/>
      <c r="Z599" s="352"/>
      <c r="AA599" s="352"/>
      <c r="AB599" s="352"/>
      <c r="AC599" s="352"/>
      <c r="AD599" s="352"/>
      <c r="AE599" s="352"/>
      <c r="AF599" s="352"/>
      <c r="AG599" s="352"/>
      <c r="AH599" s="352"/>
      <c r="AI599" s="352"/>
      <c r="AJ599" s="352"/>
      <c r="AK599" s="352"/>
      <c r="AL599" s="352"/>
      <c r="AM599" s="352"/>
      <c r="AN599" s="352"/>
      <c r="AO599" s="352"/>
      <c r="AP599" s="352"/>
      <c r="AQ599" s="352"/>
      <c r="AR599" s="352"/>
      <c r="AS599" s="352"/>
      <c r="AT599" s="352"/>
      <c r="AU599" s="352"/>
      <c r="AV599" s="352"/>
      <c r="AW599" s="352"/>
      <c r="AX599" s="352"/>
      <c r="AY599" s="352"/>
      <c r="AZ599" s="352"/>
      <c r="BA599" s="352"/>
      <c r="BB599" s="352"/>
      <c r="BC599" s="352"/>
      <c r="BD599" s="352"/>
      <c r="BE599" s="352"/>
      <c r="BF599" s="352"/>
      <c r="BG599" s="352"/>
      <c r="BH599" s="352"/>
      <c r="BI599" s="352"/>
      <c r="BJ599" s="352"/>
      <c r="BK599" s="352"/>
    </row>
    <row r="600" customFormat="false" ht="9.75" hidden="false" customHeight="true" outlineLevel="0" collapsed="false">
      <c r="A600" s="352"/>
      <c r="B600" s="352"/>
      <c r="C600" s="352"/>
      <c r="D600" s="352"/>
      <c r="E600" s="352"/>
      <c r="F600" s="354"/>
      <c r="G600" s="352"/>
      <c r="H600" s="352"/>
      <c r="I600" s="352"/>
      <c r="J600" s="352"/>
      <c r="K600" s="352"/>
      <c r="L600" s="352"/>
      <c r="M600" s="352"/>
      <c r="N600" s="352"/>
      <c r="O600" s="352"/>
      <c r="P600" s="352"/>
      <c r="Q600" s="352"/>
      <c r="R600" s="352"/>
      <c r="S600" s="352"/>
      <c r="T600" s="352"/>
      <c r="U600" s="352"/>
      <c r="V600" s="352"/>
      <c r="W600" s="352"/>
      <c r="X600" s="352"/>
      <c r="Y600" s="352"/>
      <c r="Z600" s="352"/>
      <c r="AA600" s="352"/>
      <c r="AB600" s="352"/>
      <c r="AC600" s="352"/>
      <c r="AD600" s="352"/>
      <c r="AE600" s="352"/>
      <c r="AF600" s="352"/>
      <c r="AG600" s="352"/>
      <c r="AH600" s="352"/>
      <c r="AI600" s="352"/>
      <c r="AJ600" s="352"/>
      <c r="AK600" s="352"/>
      <c r="AL600" s="352"/>
      <c r="AM600" s="352"/>
      <c r="AN600" s="352"/>
      <c r="AO600" s="352"/>
      <c r="AP600" s="352"/>
      <c r="AQ600" s="352"/>
      <c r="AR600" s="352"/>
      <c r="AS600" s="352"/>
      <c r="AT600" s="352"/>
      <c r="AU600" s="352"/>
      <c r="AV600" s="352"/>
      <c r="AW600" s="352"/>
      <c r="AX600" s="352"/>
      <c r="AY600" s="352"/>
      <c r="AZ600" s="352"/>
      <c r="BA600" s="352"/>
      <c r="BB600" s="352"/>
      <c r="BC600" s="352"/>
      <c r="BD600" s="352"/>
      <c r="BE600" s="352"/>
      <c r="BF600" s="352"/>
      <c r="BG600" s="352"/>
      <c r="BH600" s="352"/>
      <c r="BI600" s="352"/>
      <c r="BJ600" s="352"/>
      <c r="BK600" s="352"/>
    </row>
    <row r="601" customFormat="false" ht="9.75" hidden="false" customHeight="true" outlineLevel="0" collapsed="false">
      <c r="A601" s="352"/>
      <c r="B601" s="352"/>
      <c r="C601" s="352"/>
      <c r="D601" s="352"/>
      <c r="E601" s="352"/>
      <c r="F601" s="354"/>
      <c r="G601" s="352"/>
      <c r="H601" s="352"/>
      <c r="I601" s="352"/>
      <c r="J601" s="352"/>
      <c r="K601" s="352"/>
      <c r="L601" s="352"/>
      <c r="M601" s="352"/>
      <c r="N601" s="352"/>
      <c r="O601" s="352"/>
      <c r="P601" s="352"/>
      <c r="Q601" s="352"/>
      <c r="R601" s="352"/>
      <c r="S601" s="352"/>
      <c r="T601" s="352"/>
      <c r="U601" s="352"/>
      <c r="V601" s="352"/>
      <c r="W601" s="352"/>
      <c r="X601" s="352"/>
      <c r="Y601" s="352"/>
      <c r="Z601" s="352"/>
      <c r="AA601" s="352"/>
      <c r="AB601" s="352"/>
      <c r="AC601" s="352"/>
      <c r="AD601" s="352"/>
      <c r="AE601" s="352"/>
      <c r="AF601" s="352"/>
      <c r="AG601" s="352"/>
      <c r="AH601" s="352"/>
      <c r="AI601" s="352"/>
      <c r="AJ601" s="352"/>
      <c r="AK601" s="352"/>
      <c r="AL601" s="352"/>
      <c r="AM601" s="352"/>
      <c r="AN601" s="352"/>
      <c r="AO601" s="352"/>
      <c r="AP601" s="352"/>
      <c r="AQ601" s="352"/>
      <c r="AR601" s="352"/>
      <c r="AS601" s="352"/>
      <c r="AT601" s="352"/>
      <c r="AU601" s="352"/>
      <c r="AV601" s="352"/>
      <c r="AW601" s="352"/>
      <c r="AX601" s="352"/>
      <c r="AY601" s="352"/>
      <c r="AZ601" s="352"/>
      <c r="BA601" s="352"/>
      <c r="BB601" s="352"/>
      <c r="BC601" s="352"/>
      <c r="BD601" s="352"/>
      <c r="BE601" s="352"/>
      <c r="BF601" s="352"/>
      <c r="BG601" s="352"/>
      <c r="BH601" s="352"/>
      <c r="BI601" s="352"/>
      <c r="BJ601" s="352"/>
      <c r="BK601" s="352"/>
    </row>
    <row r="602" customFormat="false" ht="9.75" hidden="false" customHeight="true" outlineLevel="0" collapsed="false">
      <c r="A602" s="352"/>
      <c r="B602" s="352"/>
      <c r="C602" s="352"/>
      <c r="D602" s="352"/>
      <c r="E602" s="352"/>
      <c r="F602" s="354"/>
      <c r="G602" s="352"/>
      <c r="H602" s="352"/>
      <c r="I602" s="352"/>
      <c r="J602" s="352"/>
      <c r="K602" s="352"/>
      <c r="L602" s="352"/>
      <c r="M602" s="352"/>
      <c r="N602" s="352"/>
      <c r="O602" s="352"/>
      <c r="P602" s="352"/>
      <c r="Q602" s="352"/>
      <c r="R602" s="352"/>
      <c r="S602" s="352"/>
      <c r="T602" s="352"/>
      <c r="U602" s="352"/>
      <c r="V602" s="352"/>
      <c r="W602" s="352"/>
      <c r="X602" s="352"/>
      <c r="Y602" s="352"/>
      <c r="Z602" s="352"/>
      <c r="AA602" s="352"/>
      <c r="AB602" s="352"/>
      <c r="AC602" s="352"/>
      <c r="AD602" s="352"/>
      <c r="AE602" s="352"/>
      <c r="AF602" s="352"/>
      <c r="AG602" s="352"/>
      <c r="AH602" s="352"/>
      <c r="AI602" s="352"/>
      <c r="AJ602" s="352"/>
      <c r="AK602" s="352"/>
      <c r="AL602" s="352"/>
      <c r="AM602" s="352"/>
      <c r="AN602" s="352"/>
      <c r="AO602" s="352"/>
      <c r="AP602" s="352"/>
      <c r="AQ602" s="352"/>
      <c r="AR602" s="352"/>
      <c r="AS602" s="352"/>
      <c r="AT602" s="352"/>
      <c r="AU602" s="352"/>
      <c r="AV602" s="352"/>
      <c r="AW602" s="352"/>
      <c r="AX602" s="352"/>
      <c r="AY602" s="352"/>
      <c r="AZ602" s="352"/>
      <c r="BA602" s="352"/>
      <c r="BB602" s="352"/>
      <c r="BC602" s="352"/>
      <c r="BD602" s="352"/>
      <c r="BE602" s="352"/>
      <c r="BF602" s="352"/>
      <c r="BG602" s="352"/>
      <c r="BH602" s="352"/>
      <c r="BI602" s="352"/>
      <c r="BJ602" s="352"/>
      <c r="BK602" s="352"/>
    </row>
    <row r="603" customFormat="false" ht="9.75" hidden="false" customHeight="true" outlineLevel="0" collapsed="false">
      <c r="A603" s="352"/>
      <c r="B603" s="352"/>
      <c r="C603" s="352"/>
      <c r="D603" s="352"/>
      <c r="E603" s="352"/>
      <c r="F603" s="354"/>
      <c r="G603" s="352"/>
      <c r="H603" s="352"/>
      <c r="I603" s="352"/>
      <c r="J603" s="352"/>
      <c r="K603" s="352"/>
      <c r="L603" s="352"/>
      <c r="M603" s="352"/>
      <c r="N603" s="352"/>
      <c r="O603" s="352"/>
      <c r="P603" s="352"/>
      <c r="Q603" s="352"/>
      <c r="R603" s="352"/>
      <c r="S603" s="352"/>
      <c r="T603" s="352"/>
      <c r="U603" s="352"/>
      <c r="V603" s="352"/>
      <c r="W603" s="352"/>
      <c r="X603" s="352"/>
      <c r="Y603" s="352"/>
      <c r="Z603" s="352"/>
      <c r="AA603" s="352"/>
      <c r="AB603" s="352"/>
      <c r="AC603" s="352"/>
      <c r="AD603" s="352"/>
      <c r="AE603" s="352"/>
      <c r="AF603" s="352"/>
      <c r="AG603" s="352"/>
      <c r="AH603" s="352"/>
      <c r="AI603" s="352"/>
      <c r="AJ603" s="352"/>
      <c r="AK603" s="352"/>
      <c r="AL603" s="352"/>
      <c r="AM603" s="352"/>
      <c r="AN603" s="352"/>
      <c r="AO603" s="352"/>
      <c r="AP603" s="352"/>
      <c r="AQ603" s="352"/>
      <c r="AR603" s="352"/>
      <c r="AS603" s="352"/>
      <c r="AT603" s="352"/>
      <c r="AU603" s="352"/>
      <c r="AV603" s="352"/>
      <c r="AW603" s="352"/>
      <c r="AX603" s="352"/>
      <c r="AY603" s="352"/>
      <c r="AZ603" s="352"/>
      <c r="BA603" s="352"/>
      <c r="BB603" s="352"/>
      <c r="BC603" s="352"/>
      <c r="BD603" s="352"/>
      <c r="BE603" s="352"/>
      <c r="BF603" s="352"/>
      <c r="BG603" s="352"/>
      <c r="BH603" s="352"/>
      <c r="BI603" s="352"/>
      <c r="BJ603" s="352"/>
      <c r="BK603" s="352"/>
    </row>
    <row r="604" customFormat="false" ht="9.75" hidden="false" customHeight="true" outlineLevel="0" collapsed="false">
      <c r="A604" s="352"/>
      <c r="B604" s="352"/>
      <c r="C604" s="352"/>
      <c r="D604" s="352"/>
      <c r="E604" s="352"/>
      <c r="F604" s="354"/>
      <c r="G604" s="352"/>
      <c r="H604" s="352"/>
      <c r="I604" s="352"/>
      <c r="J604" s="352"/>
      <c r="K604" s="352"/>
      <c r="L604" s="352"/>
      <c r="M604" s="352"/>
      <c r="N604" s="352"/>
      <c r="O604" s="352"/>
      <c r="P604" s="352"/>
      <c r="Q604" s="352"/>
      <c r="R604" s="352"/>
      <c r="S604" s="352"/>
      <c r="T604" s="352"/>
      <c r="U604" s="352"/>
      <c r="V604" s="352"/>
      <c r="W604" s="352"/>
      <c r="X604" s="352"/>
      <c r="Y604" s="352"/>
      <c r="Z604" s="352"/>
      <c r="AA604" s="352"/>
      <c r="AB604" s="352"/>
      <c r="AC604" s="352"/>
      <c r="AD604" s="352"/>
      <c r="AE604" s="352"/>
      <c r="AF604" s="352"/>
      <c r="AG604" s="352"/>
      <c r="AH604" s="352"/>
      <c r="AI604" s="352"/>
      <c r="AJ604" s="352"/>
      <c r="AK604" s="352"/>
      <c r="AL604" s="352"/>
      <c r="AM604" s="352"/>
      <c r="AN604" s="352"/>
      <c r="AO604" s="352"/>
      <c r="AP604" s="352"/>
      <c r="AQ604" s="352"/>
      <c r="AR604" s="352"/>
      <c r="AS604" s="352"/>
      <c r="AT604" s="352"/>
      <c r="AU604" s="352"/>
      <c r="AV604" s="352"/>
      <c r="AW604" s="352"/>
      <c r="AX604" s="352"/>
      <c r="AY604" s="352"/>
      <c r="AZ604" s="352"/>
      <c r="BA604" s="352"/>
      <c r="BB604" s="352"/>
      <c r="BC604" s="352"/>
      <c r="BD604" s="352"/>
      <c r="BE604" s="352"/>
      <c r="BF604" s="352"/>
      <c r="BG604" s="352"/>
      <c r="BH604" s="352"/>
      <c r="BI604" s="352"/>
      <c r="BJ604" s="352"/>
      <c r="BK604" s="352"/>
    </row>
    <row r="605" customFormat="false" ht="9.75" hidden="false" customHeight="true" outlineLevel="0" collapsed="false">
      <c r="A605" s="352"/>
      <c r="B605" s="352"/>
      <c r="C605" s="352"/>
      <c r="D605" s="352"/>
      <c r="E605" s="352"/>
      <c r="F605" s="354"/>
      <c r="G605" s="352"/>
      <c r="H605" s="352"/>
      <c r="I605" s="352"/>
      <c r="J605" s="352"/>
      <c r="K605" s="352"/>
      <c r="L605" s="352"/>
      <c r="M605" s="352"/>
      <c r="N605" s="352"/>
      <c r="O605" s="352"/>
      <c r="P605" s="352"/>
      <c r="Q605" s="352"/>
      <c r="R605" s="352"/>
      <c r="S605" s="352"/>
      <c r="T605" s="352"/>
      <c r="U605" s="352"/>
      <c r="V605" s="352"/>
      <c r="W605" s="352"/>
      <c r="X605" s="352"/>
      <c r="Y605" s="352"/>
      <c r="Z605" s="352"/>
      <c r="AA605" s="352"/>
      <c r="AB605" s="352"/>
      <c r="AC605" s="352"/>
      <c r="AD605" s="352"/>
      <c r="AE605" s="352"/>
      <c r="AF605" s="352"/>
      <c r="AG605" s="352"/>
      <c r="AH605" s="352"/>
      <c r="AI605" s="352"/>
      <c r="AJ605" s="352"/>
      <c r="AK605" s="352"/>
      <c r="AL605" s="352"/>
      <c r="AM605" s="352"/>
      <c r="AN605" s="352"/>
      <c r="AO605" s="352"/>
      <c r="AP605" s="352"/>
      <c r="AQ605" s="352"/>
      <c r="AR605" s="352"/>
      <c r="AS605" s="352"/>
      <c r="AT605" s="352"/>
      <c r="AU605" s="352"/>
      <c r="AV605" s="352"/>
      <c r="AW605" s="352"/>
      <c r="AX605" s="352"/>
      <c r="AY605" s="352"/>
      <c r="AZ605" s="352"/>
      <c r="BA605" s="352"/>
      <c r="BB605" s="352"/>
      <c r="BC605" s="352"/>
      <c r="BD605" s="352"/>
      <c r="BE605" s="352"/>
      <c r="BF605" s="352"/>
      <c r="BG605" s="352"/>
      <c r="BH605" s="352"/>
      <c r="BI605" s="352"/>
      <c r="BJ605" s="352"/>
      <c r="BK605" s="352"/>
    </row>
    <row r="606" customFormat="false" ht="9.75" hidden="false" customHeight="true" outlineLevel="0" collapsed="false">
      <c r="A606" s="352"/>
      <c r="B606" s="352"/>
      <c r="C606" s="352"/>
      <c r="D606" s="352"/>
      <c r="E606" s="352"/>
      <c r="F606" s="354"/>
      <c r="G606" s="352"/>
      <c r="H606" s="352"/>
      <c r="I606" s="352"/>
      <c r="J606" s="352"/>
      <c r="K606" s="352"/>
      <c r="L606" s="352"/>
      <c r="M606" s="352"/>
      <c r="N606" s="352"/>
      <c r="O606" s="352"/>
      <c r="P606" s="352"/>
      <c r="Q606" s="352"/>
      <c r="R606" s="352"/>
      <c r="S606" s="352"/>
      <c r="T606" s="352"/>
      <c r="U606" s="352"/>
      <c r="V606" s="352"/>
      <c r="W606" s="352"/>
      <c r="X606" s="352"/>
      <c r="Y606" s="352"/>
      <c r="Z606" s="352"/>
      <c r="AA606" s="352"/>
      <c r="AB606" s="352"/>
      <c r="AC606" s="352"/>
      <c r="AD606" s="352"/>
      <c r="AE606" s="352"/>
      <c r="AF606" s="352"/>
      <c r="AG606" s="352"/>
      <c r="AH606" s="352"/>
      <c r="AI606" s="352"/>
      <c r="AJ606" s="352"/>
      <c r="AK606" s="352"/>
      <c r="AL606" s="352"/>
      <c r="AM606" s="352"/>
      <c r="AN606" s="352"/>
      <c r="AO606" s="352"/>
      <c r="AP606" s="352"/>
      <c r="AQ606" s="352"/>
      <c r="AR606" s="352"/>
      <c r="AS606" s="352"/>
      <c r="AT606" s="352"/>
      <c r="AU606" s="352"/>
      <c r="AV606" s="352"/>
      <c r="AW606" s="352"/>
      <c r="AX606" s="352"/>
      <c r="AY606" s="352"/>
      <c r="AZ606" s="352"/>
      <c r="BA606" s="352"/>
      <c r="BB606" s="352"/>
      <c r="BC606" s="352"/>
      <c r="BD606" s="352"/>
      <c r="BE606" s="352"/>
      <c r="BF606" s="352"/>
      <c r="BG606" s="352"/>
      <c r="BH606" s="352"/>
      <c r="BI606" s="352"/>
      <c r="BJ606" s="352"/>
      <c r="BK606" s="352"/>
    </row>
    <row r="607" customFormat="false" ht="9.75" hidden="false" customHeight="true" outlineLevel="0" collapsed="false">
      <c r="A607" s="352"/>
      <c r="B607" s="352"/>
      <c r="C607" s="352"/>
      <c r="D607" s="352"/>
      <c r="E607" s="352"/>
      <c r="F607" s="354"/>
      <c r="G607" s="352"/>
      <c r="H607" s="352"/>
      <c r="I607" s="352"/>
      <c r="J607" s="352"/>
      <c r="K607" s="352"/>
      <c r="L607" s="352"/>
      <c r="M607" s="352"/>
      <c r="N607" s="352"/>
      <c r="O607" s="352"/>
      <c r="P607" s="352"/>
      <c r="Q607" s="352"/>
      <c r="R607" s="352"/>
      <c r="S607" s="352"/>
      <c r="T607" s="352"/>
      <c r="U607" s="352"/>
      <c r="V607" s="352"/>
      <c r="W607" s="352"/>
      <c r="X607" s="352"/>
      <c r="Y607" s="352"/>
      <c r="Z607" s="352"/>
      <c r="AA607" s="352"/>
      <c r="AB607" s="352"/>
      <c r="AC607" s="352"/>
      <c r="AD607" s="352"/>
      <c r="AE607" s="352"/>
      <c r="AF607" s="352"/>
      <c r="AG607" s="352"/>
      <c r="AH607" s="352"/>
      <c r="AI607" s="352"/>
      <c r="AJ607" s="352"/>
      <c r="AK607" s="352"/>
      <c r="AL607" s="352"/>
      <c r="AM607" s="352"/>
      <c r="AN607" s="352"/>
      <c r="AO607" s="352"/>
      <c r="AP607" s="352"/>
      <c r="AQ607" s="352"/>
      <c r="AR607" s="352"/>
      <c r="AS607" s="352"/>
      <c r="AT607" s="352"/>
      <c r="AU607" s="352"/>
      <c r="AV607" s="352"/>
      <c r="AW607" s="352"/>
      <c r="AX607" s="352"/>
      <c r="AY607" s="352"/>
      <c r="AZ607" s="352"/>
      <c r="BA607" s="352"/>
      <c r="BB607" s="352"/>
      <c r="BC607" s="352"/>
      <c r="BD607" s="352"/>
      <c r="BE607" s="352"/>
      <c r="BF607" s="352"/>
      <c r="BG607" s="352"/>
      <c r="BH607" s="352"/>
      <c r="BI607" s="352"/>
      <c r="BJ607" s="352"/>
      <c r="BK607" s="352"/>
    </row>
    <row r="608" customFormat="false" ht="9.75" hidden="false" customHeight="true" outlineLevel="0" collapsed="false">
      <c r="A608" s="352"/>
      <c r="B608" s="352"/>
      <c r="C608" s="352"/>
      <c r="D608" s="352"/>
      <c r="E608" s="352"/>
      <c r="F608" s="354"/>
      <c r="G608" s="352"/>
      <c r="H608" s="352"/>
      <c r="I608" s="352"/>
      <c r="J608" s="352"/>
      <c r="K608" s="352"/>
      <c r="L608" s="352"/>
      <c r="M608" s="352"/>
      <c r="N608" s="352"/>
      <c r="O608" s="352"/>
      <c r="P608" s="352"/>
      <c r="Q608" s="352"/>
      <c r="R608" s="352"/>
      <c r="S608" s="352"/>
      <c r="T608" s="352"/>
      <c r="U608" s="352"/>
      <c r="V608" s="352"/>
      <c r="W608" s="352"/>
      <c r="X608" s="352"/>
      <c r="Y608" s="352"/>
      <c r="Z608" s="352"/>
      <c r="AA608" s="352"/>
      <c r="AB608" s="352"/>
      <c r="AC608" s="352"/>
      <c r="AD608" s="352"/>
      <c r="AE608" s="352"/>
      <c r="AF608" s="352"/>
      <c r="AG608" s="352"/>
      <c r="AH608" s="352"/>
      <c r="AI608" s="352"/>
      <c r="AJ608" s="352"/>
      <c r="AK608" s="352"/>
      <c r="AL608" s="352"/>
      <c r="AM608" s="352"/>
      <c r="AN608" s="352"/>
      <c r="AO608" s="352"/>
      <c r="AP608" s="352"/>
      <c r="AQ608" s="352"/>
      <c r="AR608" s="352"/>
      <c r="AS608" s="352"/>
      <c r="AT608" s="352"/>
      <c r="AU608" s="352"/>
      <c r="AV608" s="352"/>
      <c r="AW608" s="352"/>
      <c r="AX608" s="352"/>
      <c r="AY608" s="352"/>
      <c r="AZ608" s="352"/>
      <c r="BA608" s="352"/>
      <c r="BB608" s="352"/>
      <c r="BC608" s="352"/>
      <c r="BD608" s="352"/>
      <c r="BE608" s="352"/>
      <c r="BF608" s="352"/>
      <c r="BG608" s="352"/>
      <c r="BH608" s="352"/>
      <c r="BI608" s="352"/>
      <c r="BJ608" s="352"/>
      <c r="BK608" s="352"/>
    </row>
    <row r="609" customFormat="false" ht="9.75" hidden="false" customHeight="true" outlineLevel="0" collapsed="false">
      <c r="A609" s="352"/>
      <c r="B609" s="352"/>
      <c r="C609" s="352"/>
      <c r="D609" s="352"/>
      <c r="E609" s="352"/>
      <c r="F609" s="354"/>
      <c r="G609" s="352"/>
      <c r="H609" s="352"/>
      <c r="I609" s="352"/>
      <c r="J609" s="352"/>
      <c r="K609" s="352"/>
      <c r="L609" s="352"/>
      <c r="M609" s="352"/>
      <c r="N609" s="352"/>
      <c r="O609" s="352"/>
      <c r="P609" s="352"/>
      <c r="Q609" s="352"/>
      <c r="R609" s="352"/>
      <c r="S609" s="352"/>
      <c r="T609" s="352"/>
      <c r="U609" s="352"/>
      <c r="V609" s="352"/>
      <c r="W609" s="352"/>
      <c r="X609" s="352"/>
      <c r="Y609" s="352"/>
      <c r="Z609" s="352"/>
      <c r="AA609" s="352"/>
      <c r="AB609" s="352"/>
      <c r="AC609" s="352"/>
      <c r="AD609" s="352"/>
      <c r="AE609" s="352"/>
      <c r="AF609" s="352"/>
      <c r="AG609" s="352"/>
      <c r="AH609" s="352"/>
      <c r="AI609" s="352"/>
      <c r="AJ609" s="352"/>
      <c r="AK609" s="352"/>
      <c r="AL609" s="352"/>
      <c r="AM609" s="352"/>
      <c r="AN609" s="352"/>
      <c r="AO609" s="352"/>
      <c r="AP609" s="352"/>
      <c r="AQ609" s="352"/>
      <c r="AR609" s="352"/>
      <c r="AS609" s="352"/>
      <c r="AT609" s="352"/>
      <c r="AU609" s="352"/>
      <c r="AV609" s="352"/>
      <c r="AW609" s="352"/>
      <c r="AX609" s="352"/>
      <c r="AY609" s="352"/>
      <c r="AZ609" s="352"/>
      <c r="BA609" s="352"/>
      <c r="BB609" s="352"/>
      <c r="BC609" s="352"/>
      <c r="BD609" s="352"/>
      <c r="BE609" s="352"/>
      <c r="BF609" s="352"/>
      <c r="BG609" s="352"/>
      <c r="BH609" s="352"/>
      <c r="BI609" s="352"/>
      <c r="BJ609" s="352"/>
      <c r="BK609" s="352"/>
    </row>
    <row r="610" customFormat="false" ht="9.75" hidden="false" customHeight="true" outlineLevel="0" collapsed="false">
      <c r="A610" s="352"/>
      <c r="B610" s="352"/>
      <c r="C610" s="352"/>
      <c r="D610" s="352"/>
      <c r="E610" s="352"/>
      <c r="F610" s="354"/>
      <c r="G610" s="352"/>
      <c r="H610" s="352"/>
      <c r="I610" s="352"/>
      <c r="J610" s="352"/>
      <c r="K610" s="352"/>
      <c r="L610" s="352"/>
      <c r="M610" s="352"/>
      <c r="N610" s="352"/>
      <c r="O610" s="352"/>
      <c r="P610" s="352"/>
      <c r="Q610" s="352"/>
      <c r="R610" s="352"/>
      <c r="S610" s="352"/>
      <c r="T610" s="352"/>
      <c r="U610" s="352"/>
      <c r="V610" s="352"/>
      <c r="W610" s="352"/>
      <c r="X610" s="352"/>
      <c r="Y610" s="352"/>
      <c r="Z610" s="352"/>
      <c r="AA610" s="352"/>
      <c r="AB610" s="352"/>
      <c r="AC610" s="352"/>
      <c r="AD610" s="352"/>
      <c r="AE610" s="352"/>
      <c r="AF610" s="352"/>
      <c r="AG610" s="352"/>
      <c r="AH610" s="352"/>
      <c r="AI610" s="352"/>
      <c r="AJ610" s="352"/>
      <c r="AK610" s="352"/>
      <c r="AL610" s="352"/>
      <c r="AM610" s="352"/>
      <c r="AN610" s="352"/>
      <c r="AO610" s="352"/>
      <c r="AP610" s="352"/>
      <c r="AQ610" s="352"/>
      <c r="AR610" s="352"/>
      <c r="AS610" s="352"/>
      <c r="AT610" s="352"/>
      <c r="AU610" s="352"/>
      <c r="AV610" s="352"/>
      <c r="AW610" s="352"/>
      <c r="AX610" s="352"/>
      <c r="AY610" s="352"/>
      <c r="AZ610" s="352"/>
      <c r="BA610" s="352"/>
      <c r="BB610" s="352"/>
      <c r="BC610" s="352"/>
      <c r="BD610" s="352"/>
      <c r="BE610" s="352"/>
      <c r="BF610" s="352"/>
      <c r="BG610" s="352"/>
      <c r="BH610" s="352"/>
      <c r="BI610" s="352"/>
      <c r="BJ610" s="352"/>
      <c r="BK610" s="352"/>
    </row>
    <row r="611" customFormat="false" ht="9.75" hidden="false" customHeight="true" outlineLevel="0" collapsed="false">
      <c r="A611" s="352"/>
      <c r="B611" s="352"/>
      <c r="C611" s="352"/>
      <c r="D611" s="352"/>
      <c r="E611" s="352"/>
      <c r="F611" s="354"/>
      <c r="G611" s="352"/>
      <c r="H611" s="352"/>
      <c r="I611" s="352"/>
      <c r="J611" s="352"/>
      <c r="K611" s="352"/>
      <c r="L611" s="352"/>
      <c r="M611" s="352"/>
      <c r="N611" s="352"/>
      <c r="O611" s="352"/>
      <c r="P611" s="352"/>
      <c r="Q611" s="352"/>
      <c r="R611" s="352"/>
      <c r="S611" s="352"/>
      <c r="T611" s="352"/>
      <c r="U611" s="352"/>
      <c r="V611" s="352"/>
      <c r="W611" s="352"/>
      <c r="X611" s="352"/>
      <c r="Y611" s="352"/>
      <c r="Z611" s="352"/>
      <c r="AA611" s="352"/>
      <c r="AB611" s="352"/>
      <c r="AC611" s="352"/>
      <c r="AD611" s="352"/>
      <c r="AE611" s="352"/>
      <c r="AF611" s="352"/>
      <c r="AG611" s="352"/>
      <c r="AH611" s="352"/>
      <c r="AI611" s="352"/>
      <c r="AJ611" s="352"/>
      <c r="AK611" s="352"/>
      <c r="AL611" s="352"/>
      <c r="AM611" s="352"/>
      <c r="AN611" s="352"/>
      <c r="AO611" s="352"/>
      <c r="AP611" s="352"/>
      <c r="AQ611" s="352"/>
      <c r="AR611" s="352"/>
      <c r="AS611" s="352"/>
      <c r="AT611" s="352"/>
      <c r="AU611" s="352"/>
      <c r="AV611" s="352"/>
      <c r="AW611" s="352"/>
      <c r="AX611" s="352"/>
      <c r="AY611" s="352"/>
      <c r="AZ611" s="352"/>
      <c r="BA611" s="352"/>
      <c r="BB611" s="352"/>
      <c r="BC611" s="352"/>
      <c r="BD611" s="352"/>
      <c r="BE611" s="352"/>
      <c r="BF611" s="352"/>
      <c r="BG611" s="352"/>
      <c r="BH611" s="352"/>
      <c r="BI611" s="352"/>
      <c r="BJ611" s="352"/>
      <c r="BK611" s="352"/>
    </row>
    <row r="612" customFormat="false" ht="9.75" hidden="false" customHeight="true" outlineLevel="0" collapsed="false">
      <c r="A612" s="352"/>
      <c r="B612" s="352"/>
      <c r="C612" s="352"/>
      <c r="D612" s="352"/>
      <c r="E612" s="352"/>
      <c r="F612" s="354"/>
      <c r="G612" s="352"/>
      <c r="H612" s="352"/>
      <c r="I612" s="352"/>
      <c r="J612" s="352"/>
      <c r="K612" s="352"/>
      <c r="L612" s="352"/>
      <c r="M612" s="352"/>
      <c r="N612" s="352"/>
      <c r="O612" s="352"/>
      <c r="P612" s="352"/>
      <c r="Q612" s="352"/>
      <c r="R612" s="352"/>
      <c r="S612" s="352"/>
      <c r="T612" s="352"/>
      <c r="U612" s="352"/>
      <c r="V612" s="352"/>
      <c r="W612" s="352"/>
      <c r="X612" s="352"/>
      <c r="Y612" s="352"/>
      <c r="Z612" s="352"/>
      <c r="AA612" s="352"/>
      <c r="AB612" s="352"/>
      <c r="AC612" s="352"/>
      <c r="AD612" s="352"/>
      <c r="AE612" s="352"/>
      <c r="AF612" s="352"/>
      <c r="AG612" s="352"/>
      <c r="AH612" s="352"/>
      <c r="AI612" s="352"/>
      <c r="AJ612" s="352"/>
      <c r="AK612" s="352"/>
      <c r="AL612" s="352"/>
      <c r="AM612" s="352"/>
      <c r="AN612" s="352"/>
      <c r="AO612" s="352"/>
      <c r="AP612" s="352"/>
      <c r="AQ612" s="352"/>
      <c r="AR612" s="352"/>
      <c r="AS612" s="352"/>
      <c r="AT612" s="352"/>
      <c r="AU612" s="352"/>
      <c r="AV612" s="352"/>
      <c r="AW612" s="352"/>
      <c r="AX612" s="352"/>
      <c r="AY612" s="352"/>
      <c r="AZ612" s="352"/>
      <c r="BA612" s="352"/>
      <c r="BB612" s="352"/>
      <c r="BC612" s="352"/>
      <c r="BD612" s="352"/>
      <c r="BE612" s="352"/>
      <c r="BF612" s="352"/>
      <c r="BG612" s="352"/>
      <c r="BH612" s="352"/>
      <c r="BI612" s="352"/>
      <c r="BJ612" s="352"/>
      <c r="BK612" s="352"/>
    </row>
    <row r="613" customFormat="false" ht="9.75" hidden="false" customHeight="true" outlineLevel="0" collapsed="false">
      <c r="A613" s="352"/>
      <c r="B613" s="352"/>
      <c r="C613" s="352"/>
      <c r="D613" s="352"/>
      <c r="E613" s="352"/>
      <c r="F613" s="354"/>
      <c r="G613" s="352"/>
      <c r="H613" s="352"/>
      <c r="I613" s="352"/>
      <c r="J613" s="352"/>
      <c r="K613" s="352"/>
      <c r="L613" s="352"/>
      <c r="M613" s="352"/>
      <c r="N613" s="352"/>
      <c r="O613" s="352"/>
      <c r="P613" s="352"/>
      <c r="Q613" s="352"/>
      <c r="R613" s="352"/>
      <c r="S613" s="352"/>
      <c r="T613" s="352"/>
      <c r="U613" s="352"/>
      <c r="V613" s="352"/>
      <c r="W613" s="352"/>
      <c r="X613" s="352"/>
      <c r="Y613" s="352"/>
      <c r="Z613" s="352"/>
      <c r="AA613" s="352"/>
      <c r="AB613" s="352"/>
      <c r="AC613" s="352"/>
      <c r="AD613" s="352"/>
      <c r="AE613" s="352"/>
      <c r="AF613" s="352"/>
      <c r="AG613" s="352"/>
      <c r="AH613" s="352"/>
      <c r="AI613" s="352"/>
      <c r="AJ613" s="352"/>
      <c r="AK613" s="352"/>
      <c r="AL613" s="352"/>
      <c r="AM613" s="352"/>
      <c r="AN613" s="352"/>
      <c r="AO613" s="352"/>
      <c r="AP613" s="352"/>
      <c r="AQ613" s="352"/>
      <c r="AR613" s="352"/>
      <c r="AS613" s="352"/>
      <c r="AT613" s="352"/>
      <c r="AU613" s="352"/>
      <c r="AV613" s="352"/>
      <c r="AW613" s="352"/>
      <c r="AX613" s="352"/>
      <c r="AY613" s="352"/>
      <c r="AZ613" s="352"/>
      <c r="BA613" s="352"/>
      <c r="BB613" s="352"/>
      <c r="BC613" s="352"/>
      <c r="BD613" s="352"/>
      <c r="BE613" s="352"/>
      <c r="BF613" s="352"/>
      <c r="BG613" s="352"/>
      <c r="BH613" s="352"/>
      <c r="BI613" s="352"/>
      <c r="BJ613" s="352"/>
      <c r="BK613" s="352"/>
    </row>
    <row r="614" customFormat="false" ht="9.75" hidden="false" customHeight="true" outlineLevel="0" collapsed="false">
      <c r="A614" s="352"/>
      <c r="B614" s="352"/>
      <c r="C614" s="352"/>
      <c r="D614" s="352"/>
      <c r="E614" s="352"/>
      <c r="F614" s="354"/>
      <c r="G614" s="352"/>
      <c r="H614" s="352"/>
      <c r="I614" s="352"/>
      <c r="J614" s="352"/>
      <c r="K614" s="352"/>
      <c r="L614" s="352"/>
      <c r="M614" s="352"/>
      <c r="N614" s="352"/>
      <c r="O614" s="352"/>
      <c r="P614" s="352"/>
      <c r="Q614" s="352"/>
      <c r="R614" s="352"/>
      <c r="S614" s="352"/>
      <c r="T614" s="352"/>
      <c r="U614" s="352"/>
      <c r="V614" s="352"/>
      <c r="W614" s="352"/>
      <c r="X614" s="352"/>
      <c r="Y614" s="352"/>
      <c r="Z614" s="352"/>
      <c r="AA614" s="352"/>
      <c r="AB614" s="352"/>
      <c r="AC614" s="352"/>
      <c r="AD614" s="352"/>
      <c r="AE614" s="352"/>
      <c r="AF614" s="352"/>
      <c r="AG614" s="352"/>
      <c r="AH614" s="352"/>
      <c r="AI614" s="352"/>
      <c r="AJ614" s="352"/>
      <c r="AK614" s="352"/>
      <c r="AL614" s="352"/>
      <c r="AM614" s="352"/>
      <c r="AN614" s="352"/>
      <c r="AO614" s="352"/>
      <c r="AP614" s="352"/>
      <c r="AQ614" s="352"/>
      <c r="AR614" s="352"/>
      <c r="AS614" s="352"/>
      <c r="AT614" s="352"/>
      <c r="AU614" s="352"/>
      <c r="AV614" s="352"/>
      <c r="AW614" s="352"/>
      <c r="AX614" s="352"/>
      <c r="AY614" s="352"/>
      <c r="AZ614" s="352"/>
      <c r="BA614" s="352"/>
      <c r="BB614" s="352"/>
      <c r="BC614" s="352"/>
      <c r="BD614" s="352"/>
      <c r="BE614" s="352"/>
      <c r="BF614" s="352"/>
      <c r="BG614" s="352"/>
      <c r="BH614" s="352"/>
      <c r="BI614" s="352"/>
      <c r="BJ614" s="352"/>
      <c r="BK614" s="352"/>
    </row>
    <row r="615" customFormat="false" ht="9.75" hidden="false" customHeight="true" outlineLevel="0" collapsed="false">
      <c r="A615" s="352"/>
      <c r="B615" s="352"/>
      <c r="C615" s="352"/>
      <c r="D615" s="352"/>
      <c r="E615" s="352"/>
      <c r="F615" s="354"/>
      <c r="G615" s="352"/>
      <c r="H615" s="352"/>
      <c r="I615" s="352"/>
      <c r="J615" s="352"/>
      <c r="K615" s="352"/>
      <c r="L615" s="352"/>
      <c r="M615" s="352"/>
      <c r="N615" s="352"/>
      <c r="O615" s="352"/>
      <c r="P615" s="352"/>
      <c r="Q615" s="352"/>
      <c r="R615" s="352"/>
      <c r="S615" s="352"/>
      <c r="T615" s="352"/>
      <c r="U615" s="352"/>
      <c r="V615" s="352"/>
      <c r="W615" s="352"/>
      <c r="X615" s="352"/>
      <c r="Y615" s="352"/>
      <c r="Z615" s="352"/>
      <c r="AA615" s="352"/>
      <c r="AB615" s="352"/>
      <c r="AC615" s="352"/>
      <c r="AD615" s="352"/>
      <c r="AE615" s="352"/>
      <c r="AF615" s="352"/>
      <c r="AG615" s="352"/>
      <c r="AH615" s="352"/>
      <c r="AI615" s="352"/>
      <c r="AJ615" s="352"/>
      <c r="AK615" s="352"/>
      <c r="AL615" s="352"/>
      <c r="AM615" s="352"/>
      <c r="AN615" s="352"/>
      <c r="AO615" s="352"/>
      <c r="AP615" s="352"/>
      <c r="AQ615" s="352"/>
      <c r="AR615" s="352"/>
      <c r="AS615" s="352"/>
      <c r="AT615" s="352"/>
      <c r="AU615" s="352"/>
      <c r="AV615" s="352"/>
      <c r="AW615" s="352"/>
      <c r="AX615" s="352"/>
      <c r="AY615" s="352"/>
      <c r="AZ615" s="352"/>
      <c r="BA615" s="352"/>
      <c r="BB615" s="352"/>
      <c r="BC615" s="352"/>
      <c r="BD615" s="352"/>
      <c r="BE615" s="352"/>
      <c r="BF615" s="352"/>
      <c r="BG615" s="352"/>
      <c r="BH615" s="352"/>
      <c r="BI615" s="352"/>
      <c r="BJ615" s="352"/>
      <c r="BK615" s="352"/>
    </row>
    <row r="616" customFormat="false" ht="9.75" hidden="false" customHeight="true" outlineLevel="0" collapsed="false">
      <c r="A616" s="352"/>
      <c r="B616" s="352"/>
      <c r="C616" s="352"/>
      <c r="D616" s="352"/>
      <c r="E616" s="352"/>
      <c r="F616" s="354"/>
      <c r="G616" s="352"/>
      <c r="H616" s="352"/>
      <c r="I616" s="352"/>
      <c r="J616" s="352"/>
      <c r="K616" s="352"/>
      <c r="L616" s="352"/>
      <c r="M616" s="352"/>
      <c r="N616" s="352"/>
      <c r="O616" s="352"/>
      <c r="P616" s="352"/>
      <c r="Q616" s="352"/>
      <c r="R616" s="352"/>
      <c r="S616" s="352"/>
      <c r="T616" s="352"/>
      <c r="U616" s="352"/>
      <c r="V616" s="352"/>
      <c r="W616" s="352"/>
      <c r="X616" s="352"/>
      <c r="Y616" s="352"/>
      <c r="Z616" s="352"/>
      <c r="AA616" s="352"/>
      <c r="AB616" s="352"/>
      <c r="AC616" s="352"/>
      <c r="AD616" s="352"/>
      <c r="AE616" s="352"/>
      <c r="AF616" s="352"/>
      <c r="AG616" s="352"/>
      <c r="AH616" s="352"/>
      <c r="AI616" s="352"/>
      <c r="AJ616" s="352"/>
      <c r="AK616" s="352"/>
      <c r="AL616" s="352"/>
      <c r="AM616" s="352"/>
      <c r="AN616" s="352"/>
      <c r="AO616" s="352"/>
      <c r="AP616" s="352"/>
      <c r="AQ616" s="352"/>
      <c r="AR616" s="352"/>
      <c r="AS616" s="352"/>
      <c r="AT616" s="352"/>
      <c r="AU616" s="352"/>
      <c r="AV616" s="352"/>
      <c r="AW616" s="352"/>
      <c r="AX616" s="352"/>
      <c r="AY616" s="352"/>
      <c r="AZ616" s="352"/>
      <c r="BA616" s="352"/>
      <c r="BB616" s="352"/>
      <c r="BC616" s="352"/>
      <c r="BD616" s="352"/>
      <c r="BE616" s="352"/>
      <c r="BF616" s="352"/>
      <c r="BG616" s="352"/>
      <c r="BH616" s="352"/>
      <c r="BI616" s="352"/>
      <c r="BJ616" s="352"/>
      <c r="BK616" s="352"/>
    </row>
    <row r="617" customFormat="false" ht="9.75" hidden="false" customHeight="true" outlineLevel="0" collapsed="false">
      <c r="A617" s="352"/>
      <c r="B617" s="352"/>
      <c r="C617" s="352"/>
      <c r="D617" s="352"/>
      <c r="E617" s="352"/>
      <c r="F617" s="354"/>
      <c r="G617" s="352"/>
      <c r="H617" s="352"/>
      <c r="I617" s="352"/>
      <c r="J617" s="352"/>
      <c r="K617" s="352"/>
      <c r="L617" s="352"/>
      <c r="M617" s="352"/>
      <c r="N617" s="352"/>
      <c r="O617" s="352"/>
      <c r="P617" s="352"/>
      <c r="Q617" s="352"/>
      <c r="R617" s="352"/>
      <c r="S617" s="352"/>
      <c r="T617" s="352"/>
      <c r="U617" s="352"/>
      <c r="V617" s="352"/>
      <c r="W617" s="352"/>
      <c r="X617" s="352"/>
      <c r="Y617" s="352"/>
      <c r="Z617" s="352"/>
      <c r="AA617" s="352"/>
      <c r="AB617" s="352"/>
      <c r="AC617" s="352"/>
      <c r="AD617" s="352"/>
      <c r="AE617" s="352"/>
      <c r="AF617" s="352"/>
      <c r="AG617" s="352"/>
      <c r="AH617" s="352"/>
      <c r="AI617" s="352"/>
      <c r="AJ617" s="352"/>
      <c r="AK617" s="352"/>
      <c r="AL617" s="352"/>
      <c r="AM617" s="352"/>
      <c r="AN617" s="352"/>
      <c r="AO617" s="352"/>
      <c r="AP617" s="352"/>
      <c r="AQ617" s="352"/>
      <c r="AR617" s="352"/>
      <c r="AS617" s="352"/>
      <c r="AT617" s="352"/>
      <c r="AU617" s="352"/>
      <c r="AV617" s="352"/>
      <c r="AW617" s="352"/>
      <c r="AX617" s="352"/>
      <c r="AY617" s="352"/>
      <c r="AZ617" s="352"/>
      <c r="BA617" s="352"/>
      <c r="BB617" s="352"/>
      <c r="BC617" s="352"/>
      <c r="BD617" s="352"/>
      <c r="BE617" s="352"/>
      <c r="BF617" s="352"/>
      <c r="BG617" s="352"/>
      <c r="BH617" s="352"/>
      <c r="BI617" s="352"/>
      <c r="BJ617" s="352"/>
      <c r="BK617" s="352"/>
    </row>
    <row r="618" customFormat="false" ht="9.75" hidden="false" customHeight="true" outlineLevel="0" collapsed="false">
      <c r="A618" s="352"/>
      <c r="B618" s="352"/>
      <c r="C618" s="352"/>
      <c r="D618" s="352"/>
      <c r="E618" s="352"/>
      <c r="F618" s="354"/>
      <c r="G618" s="352"/>
      <c r="H618" s="352"/>
      <c r="I618" s="352"/>
      <c r="J618" s="352"/>
      <c r="K618" s="352"/>
      <c r="L618" s="352"/>
      <c r="M618" s="352"/>
      <c r="N618" s="352"/>
      <c r="O618" s="352"/>
      <c r="P618" s="352"/>
      <c r="Q618" s="352"/>
      <c r="R618" s="352"/>
      <c r="S618" s="352"/>
      <c r="T618" s="352"/>
      <c r="U618" s="352"/>
      <c r="V618" s="352"/>
      <c r="W618" s="352"/>
      <c r="X618" s="352"/>
      <c r="Y618" s="352"/>
      <c r="Z618" s="352"/>
      <c r="AA618" s="352"/>
      <c r="AB618" s="352"/>
      <c r="AC618" s="352"/>
      <c r="AD618" s="352"/>
      <c r="AE618" s="352"/>
      <c r="AF618" s="352"/>
      <c r="AG618" s="352"/>
      <c r="AH618" s="352"/>
      <c r="AI618" s="352"/>
      <c r="AJ618" s="352"/>
      <c r="AK618" s="352"/>
      <c r="AL618" s="352"/>
      <c r="AM618" s="352"/>
      <c r="AN618" s="352"/>
      <c r="AO618" s="352"/>
      <c r="AP618" s="352"/>
      <c r="AQ618" s="352"/>
      <c r="AR618" s="352"/>
      <c r="AS618" s="352"/>
      <c r="AT618" s="352"/>
      <c r="AU618" s="352"/>
      <c r="AV618" s="352"/>
      <c r="AW618" s="352"/>
      <c r="AX618" s="352"/>
      <c r="AY618" s="352"/>
      <c r="AZ618" s="352"/>
      <c r="BA618" s="352"/>
      <c r="BB618" s="352"/>
      <c r="BC618" s="352"/>
      <c r="BD618" s="352"/>
      <c r="BE618" s="352"/>
      <c r="BF618" s="352"/>
      <c r="BG618" s="352"/>
      <c r="BH618" s="352"/>
      <c r="BI618" s="352"/>
      <c r="BJ618" s="352"/>
      <c r="BK618" s="352"/>
    </row>
    <row r="619" customFormat="false" ht="9.75" hidden="false" customHeight="true" outlineLevel="0" collapsed="false">
      <c r="A619" s="352"/>
      <c r="B619" s="352"/>
      <c r="C619" s="352"/>
      <c r="D619" s="352"/>
      <c r="E619" s="352"/>
      <c r="F619" s="354"/>
      <c r="G619" s="352"/>
      <c r="H619" s="352"/>
      <c r="I619" s="352"/>
      <c r="J619" s="352"/>
      <c r="K619" s="352"/>
      <c r="L619" s="352"/>
      <c r="M619" s="352"/>
      <c r="N619" s="352"/>
      <c r="O619" s="352"/>
      <c r="P619" s="352"/>
      <c r="Q619" s="352"/>
      <c r="R619" s="352"/>
      <c r="S619" s="352"/>
      <c r="T619" s="352"/>
      <c r="U619" s="352"/>
      <c r="V619" s="352"/>
      <c r="W619" s="352"/>
      <c r="X619" s="352"/>
      <c r="Y619" s="352"/>
      <c r="Z619" s="352"/>
      <c r="AA619" s="352"/>
      <c r="AB619" s="352"/>
      <c r="AC619" s="352"/>
      <c r="AD619" s="352"/>
      <c r="AE619" s="352"/>
      <c r="AF619" s="352"/>
      <c r="AG619" s="352"/>
      <c r="AH619" s="352"/>
      <c r="AI619" s="352"/>
      <c r="AJ619" s="352"/>
      <c r="AK619" s="352"/>
      <c r="AL619" s="352"/>
      <c r="AM619" s="352"/>
      <c r="AN619" s="352"/>
      <c r="AO619" s="352"/>
      <c r="AP619" s="352"/>
      <c r="AQ619" s="352"/>
      <c r="AR619" s="352"/>
      <c r="AS619" s="352"/>
      <c r="AT619" s="352"/>
      <c r="AU619" s="352"/>
      <c r="AV619" s="352"/>
      <c r="AW619" s="352"/>
      <c r="AX619" s="352"/>
      <c r="AY619" s="352"/>
      <c r="AZ619" s="352"/>
      <c r="BA619" s="352"/>
      <c r="BB619" s="352"/>
      <c r="BC619" s="352"/>
      <c r="BD619" s="352"/>
      <c r="BE619" s="352"/>
      <c r="BF619" s="352"/>
      <c r="BG619" s="352"/>
      <c r="BH619" s="352"/>
      <c r="BI619" s="352"/>
      <c r="BJ619" s="352"/>
      <c r="BK619" s="352"/>
    </row>
    <row r="620" customFormat="false" ht="9.75" hidden="false" customHeight="true" outlineLevel="0" collapsed="false">
      <c r="A620" s="352"/>
      <c r="B620" s="352"/>
      <c r="C620" s="352"/>
      <c r="D620" s="352"/>
      <c r="E620" s="352"/>
      <c r="F620" s="354"/>
      <c r="G620" s="352"/>
      <c r="H620" s="352"/>
      <c r="I620" s="352"/>
      <c r="J620" s="352"/>
      <c r="K620" s="352"/>
      <c r="L620" s="352"/>
      <c r="M620" s="352"/>
      <c r="N620" s="352"/>
      <c r="O620" s="352"/>
      <c r="P620" s="352"/>
      <c r="Q620" s="352"/>
      <c r="R620" s="352"/>
      <c r="S620" s="352"/>
      <c r="T620" s="352"/>
      <c r="U620" s="352"/>
      <c r="V620" s="352"/>
      <c r="W620" s="352"/>
      <c r="X620" s="352"/>
      <c r="Y620" s="352"/>
      <c r="Z620" s="352"/>
      <c r="AA620" s="352"/>
      <c r="AB620" s="352"/>
      <c r="AC620" s="352"/>
      <c r="AD620" s="352"/>
      <c r="AE620" s="352"/>
      <c r="AF620" s="352"/>
      <c r="AG620" s="352"/>
      <c r="AH620" s="352"/>
      <c r="AI620" s="352"/>
      <c r="AJ620" s="352"/>
      <c r="AK620" s="352"/>
      <c r="AL620" s="352"/>
      <c r="AM620" s="352"/>
      <c r="AN620" s="352"/>
      <c r="AO620" s="352"/>
      <c r="AP620" s="352"/>
      <c r="AQ620" s="352"/>
      <c r="AR620" s="352"/>
      <c r="AS620" s="352"/>
      <c r="AT620" s="352"/>
      <c r="AU620" s="352"/>
      <c r="AV620" s="352"/>
      <c r="AW620" s="352"/>
      <c r="AX620" s="352"/>
      <c r="AY620" s="352"/>
      <c r="AZ620" s="352"/>
      <c r="BA620" s="352"/>
      <c r="BB620" s="352"/>
      <c r="BC620" s="352"/>
      <c r="BD620" s="352"/>
      <c r="BE620" s="352"/>
      <c r="BF620" s="352"/>
      <c r="BG620" s="352"/>
      <c r="BH620" s="352"/>
      <c r="BI620" s="352"/>
      <c r="BJ620" s="352"/>
      <c r="BK620" s="352"/>
    </row>
    <row r="621" customFormat="false" ht="9.75" hidden="false" customHeight="true" outlineLevel="0" collapsed="false">
      <c r="A621" s="352"/>
      <c r="B621" s="352"/>
      <c r="C621" s="352"/>
      <c r="D621" s="352"/>
      <c r="E621" s="352"/>
      <c r="F621" s="354"/>
      <c r="G621" s="352"/>
      <c r="H621" s="352"/>
      <c r="I621" s="352"/>
      <c r="J621" s="352"/>
      <c r="K621" s="352"/>
      <c r="L621" s="352"/>
      <c r="M621" s="352"/>
      <c r="N621" s="352"/>
      <c r="O621" s="352"/>
      <c r="P621" s="352"/>
      <c r="Q621" s="352"/>
      <c r="R621" s="352"/>
      <c r="S621" s="352"/>
      <c r="T621" s="352"/>
      <c r="U621" s="352"/>
      <c r="V621" s="352"/>
      <c r="W621" s="352"/>
      <c r="X621" s="352"/>
      <c r="Y621" s="352"/>
      <c r="Z621" s="352"/>
      <c r="AA621" s="352"/>
      <c r="AB621" s="352"/>
      <c r="AC621" s="352"/>
      <c r="AD621" s="352"/>
      <c r="AE621" s="352"/>
      <c r="AF621" s="352"/>
      <c r="AG621" s="352"/>
      <c r="AH621" s="352"/>
      <c r="AI621" s="352"/>
      <c r="AJ621" s="352"/>
      <c r="AK621" s="352"/>
      <c r="AL621" s="352"/>
      <c r="AM621" s="352"/>
      <c r="AN621" s="352"/>
      <c r="AO621" s="352"/>
      <c r="AP621" s="352"/>
      <c r="AQ621" s="352"/>
      <c r="AR621" s="352"/>
      <c r="AS621" s="352"/>
      <c r="AT621" s="352"/>
      <c r="AU621" s="352"/>
      <c r="AV621" s="352"/>
      <c r="AW621" s="352"/>
      <c r="AX621" s="352"/>
      <c r="AY621" s="352"/>
      <c r="AZ621" s="352"/>
      <c r="BA621" s="352"/>
      <c r="BB621" s="352"/>
      <c r="BC621" s="352"/>
      <c r="BD621" s="352"/>
      <c r="BE621" s="352"/>
      <c r="BF621" s="352"/>
      <c r="BG621" s="352"/>
      <c r="BH621" s="352"/>
      <c r="BI621" s="352"/>
      <c r="BJ621" s="352"/>
      <c r="BK621" s="352"/>
    </row>
    <row r="622" customFormat="false" ht="9.75" hidden="false" customHeight="true" outlineLevel="0" collapsed="false">
      <c r="A622" s="352"/>
      <c r="B622" s="352"/>
      <c r="C622" s="352"/>
      <c r="D622" s="352"/>
      <c r="E622" s="352"/>
      <c r="F622" s="354"/>
      <c r="G622" s="352"/>
      <c r="H622" s="352"/>
      <c r="I622" s="352"/>
      <c r="J622" s="352"/>
      <c r="K622" s="352"/>
      <c r="L622" s="352"/>
      <c r="M622" s="352"/>
      <c r="N622" s="352"/>
      <c r="O622" s="352"/>
      <c r="P622" s="352"/>
      <c r="Q622" s="352"/>
      <c r="R622" s="352"/>
      <c r="S622" s="352"/>
      <c r="T622" s="352"/>
      <c r="U622" s="352"/>
      <c r="V622" s="352"/>
      <c r="W622" s="352"/>
      <c r="X622" s="352"/>
      <c r="Y622" s="352"/>
      <c r="Z622" s="352"/>
      <c r="AA622" s="352"/>
      <c r="AB622" s="352"/>
      <c r="AC622" s="352"/>
      <c r="AD622" s="352"/>
      <c r="AE622" s="352"/>
      <c r="AF622" s="352"/>
      <c r="AG622" s="352"/>
      <c r="AH622" s="352"/>
      <c r="AI622" s="352"/>
      <c r="AJ622" s="352"/>
      <c r="AK622" s="352"/>
      <c r="AL622" s="352"/>
      <c r="AM622" s="352"/>
      <c r="AN622" s="352"/>
      <c r="AO622" s="352"/>
      <c r="AP622" s="352"/>
      <c r="AQ622" s="352"/>
      <c r="AR622" s="352"/>
      <c r="AS622" s="352"/>
      <c r="AT622" s="352"/>
      <c r="AU622" s="352"/>
      <c r="AV622" s="352"/>
      <c r="AW622" s="352"/>
      <c r="AX622" s="352"/>
      <c r="AY622" s="352"/>
      <c r="AZ622" s="352"/>
      <c r="BA622" s="352"/>
      <c r="BB622" s="352"/>
      <c r="BC622" s="352"/>
      <c r="BD622" s="352"/>
      <c r="BE622" s="352"/>
      <c r="BF622" s="352"/>
      <c r="BG622" s="352"/>
      <c r="BH622" s="352"/>
      <c r="BI622" s="352"/>
      <c r="BJ622" s="352"/>
      <c r="BK622" s="352"/>
    </row>
    <row r="623" customFormat="false" ht="9.75" hidden="false" customHeight="true" outlineLevel="0" collapsed="false">
      <c r="A623" s="352"/>
      <c r="B623" s="352"/>
      <c r="C623" s="352"/>
      <c r="D623" s="352"/>
      <c r="E623" s="352"/>
      <c r="F623" s="354"/>
      <c r="G623" s="352"/>
      <c r="H623" s="352"/>
      <c r="I623" s="352"/>
      <c r="J623" s="352"/>
      <c r="K623" s="352"/>
      <c r="L623" s="352"/>
      <c r="M623" s="352"/>
      <c r="N623" s="352"/>
      <c r="O623" s="352"/>
      <c r="P623" s="352"/>
      <c r="Q623" s="352"/>
      <c r="R623" s="352"/>
      <c r="S623" s="352"/>
      <c r="T623" s="352"/>
      <c r="U623" s="352"/>
      <c r="V623" s="352"/>
      <c r="W623" s="352"/>
      <c r="X623" s="352"/>
      <c r="Y623" s="352"/>
      <c r="Z623" s="352"/>
      <c r="AA623" s="352"/>
      <c r="AB623" s="352"/>
      <c r="AC623" s="352"/>
      <c r="AD623" s="352"/>
      <c r="AE623" s="352"/>
      <c r="AF623" s="352"/>
      <c r="AG623" s="352"/>
      <c r="AH623" s="352"/>
      <c r="AI623" s="352"/>
      <c r="AJ623" s="352"/>
      <c r="AK623" s="352"/>
      <c r="AL623" s="352"/>
      <c r="AM623" s="352"/>
      <c r="AN623" s="352"/>
      <c r="AO623" s="352"/>
      <c r="AP623" s="352"/>
      <c r="AQ623" s="352"/>
      <c r="AR623" s="352"/>
      <c r="AS623" s="352"/>
      <c r="AT623" s="352"/>
      <c r="AU623" s="352"/>
      <c r="AV623" s="352"/>
      <c r="AW623" s="352"/>
      <c r="AX623" s="352"/>
      <c r="AY623" s="352"/>
      <c r="AZ623" s="352"/>
      <c r="BA623" s="352"/>
      <c r="BB623" s="352"/>
      <c r="BC623" s="352"/>
      <c r="BD623" s="352"/>
      <c r="BE623" s="352"/>
      <c r="BF623" s="352"/>
      <c r="BG623" s="352"/>
      <c r="BH623" s="352"/>
      <c r="BI623" s="352"/>
      <c r="BJ623" s="352"/>
      <c r="BK623" s="352"/>
    </row>
    <row r="624" customFormat="false" ht="9.75" hidden="false" customHeight="true" outlineLevel="0" collapsed="false">
      <c r="A624" s="352"/>
      <c r="B624" s="352"/>
      <c r="C624" s="352"/>
      <c r="D624" s="352"/>
      <c r="E624" s="352"/>
      <c r="F624" s="354"/>
      <c r="G624" s="352"/>
      <c r="H624" s="352"/>
      <c r="I624" s="352"/>
      <c r="J624" s="352"/>
      <c r="K624" s="352"/>
      <c r="L624" s="352"/>
      <c r="M624" s="352"/>
      <c r="N624" s="352"/>
      <c r="O624" s="352"/>
      <c r="P624" s="352"/>
      <c r="Q624" s="352"/>
      <c r="R624" s="352"/>
      <c r="S624" s="352"/>
      <c r="T624" s="352"/>
      <c r="U624" s="352"/>
      <c r="V624" s="352"/>
      <c r="W624" s="352"/>
      <c r="X624" s="352"/>
      <c r="Y624" s="352"/>
      <c r="Z624" s="352"/>
      <c r="AA624" s="352"/>
      <c r="AB624" s="352"/>
      <c r="AC624" s="352"/>
      <c r="AD624" s="352"/>
      <c r="AE624" s="352"/>
      <c r="AF624" s="352"/>
      <c r="AG624" s="352"/>
      <c r="AH624" s="352"/>
      <c r="AI624" s="352"/>
      <c r="AJ624" s="352"/>
      <c r="AK624" s="352"/>
      <c r="AL624" s="352"/>
      <c r="AM624" s="352"/>
      <c r="AN624" s="352"/>
      <c r="AO624" s="352"/>
      <c r="AP624" s="352"/>
      <c r="AQ624" s="352"/>
      <c r="AR624" s="352"/>
      <c r="AS624" s="352"/>
      <c r="AT624" s="352"/>
      <c r="AU624" s="352"/>
      <c r="AV624" s="352"/>
      <c r="AW624" s="352"/>
      <c r="AX624" s="352"/>
      <c r="AY624" s="352"/>
      <c r="AZ624" s="352"/>
      <c r="BA624" s="352"/>
      <c r="BB624" s="352"/>
      <c r="BC624" s="352"/>
      <c r="BD624" s="352"/>
      <c r="BE624" s="352"/>
      <c r="BF624" s="352"/>
      <c r="BG624" s="352"/>
      <c r="BH624" s="352"/>
      <c r="BI624" s="352"/>
      <c r="BJ624" s="352"/>
      <c r="BK624" s="352"/>
    </row>
    <row r="625" customFormat="false" ht="9.75" hidden="false" customHeight="true" outlineLevel="0" collapsed="false">
      <c r="A625" s="352"/>
      <c r="B625" s="352"/>
      <c r="C625" s="352"/>
      <c r="D625" s="352"/>
      <c r="E625" s="352"/>
      <c r="F625" s="354"/>
      <c r="G625" s="352"/>
      <c r="H625" s="352"/>
      <c r="I625" s="352"/>
      <c r="J625" s="352"/>
      <c r="K625" s="352"/>
      <c r="L625" s="352"/>
      <c r="M625" s="352"/>
      <c r="N625" s="352"/>
      <c r="O625" s="352"/>
      <c r="P625" s="352"/>
      <c r="Q625" s="352"/>
      <c r="R625" s="352"/>
      <c r="S625" s="352"/>
      <c r="T625" s="352"/>
      <c r="U625" s="352"/>
      <c r="V625" s="352"/>
      <c r="W625" s="352"/>
      <c r="X625" s="352"/>
      <c r="Y625" s="352"/>
      <c r="Z625" s="352"/>
      <c r="AA625" s="352"/>
      <c r="AB625" s="352"/>
      <c r="AC625" s="352"/>
      <c r="AD625" s="352"/>
      <c r="AE625" s="352"/>
      <c r="AF625" s="352"/>
      <c r="AG625" s="352"/>
      <c r="AH625" s="352"/>
      <c r="AI625" s="352"/>
      <c r="AJ625" s="352"/>
      <c r="AK625" s="352"/>
      <c r="AL625" s="352"/>
      <c r="AM625" s="352"/>
      <c r="AN625" s="352"/>
      <c r="AO625" s="352"/>
      <c r="AP625" s="352"/>
      <c r="AQ625" s="352"/>
      <c r="AR625" s="352"/>
      <c r="AS625" s="352"/>
      <c r="AT625" s="352"/>
      <c r="AU625" s="352"/>
      <c r="AV625" s="352"/>
      <c r="AW625" s="352"/>
      <c r="AX625" s="352"/>
      <c r="AY625" s="352"/>
      <c r="AZ625" s="352"/>
      <c r="BA625" s="352"/>
      <c r="BB625" s="352"/>
      <c r="BC625" s="352"/>
      <c r="BD625" s="352"/>
      <c r="BE625" s="352"/>
      <c r="BF625" s="352"/>
      <c r="BG625" s="352"/>
      <c r="BH625" s="352"/>
      <c r="BI625" s="352"/>
      <c r="BJ625" s="352"/>
      <c r="BK625" s="352"/>
    </row>
    <row r="626" customFormat="false" ht="9.75" hidden="false" customHeight="true" outlineLevel="0" collapsed="false">
      <c r="A626" s="352"/>
      <c r="B626" s="352"/>
      <c r="C626" s="352"/>
      <c r="D626" s="352"/>
      <c r="E626" s="352"/>
      <c r="F626" s="354"/>
      <c r="G626" s="352"/>
      <c r="H626" s="352"/>
      <c r="I626" s="352"/>
      <c r="J626" s="352"/>
      <c r="K626" s="352"/>
      <c r="L626" s="352"/>
      <c r="M626" s="352"/>
      <c r="N626" s="352"/>
      <c r="O626" s="352"/>
      <c r="P626" s="352"/>
      <c r="Q626" s="352"/>
      <c r="R626" s="352"/>
      <c r="S626" s="352"/>
      <c r="T626" s="352"/>
      <c r="U626" s="352"/>
      <c r="V626" s="352"/>
      <c r="W626" s="352"/>
      <c r="X626" s="352"/>
      <c r="Y626" s="352"/>
      <c r="Z626" s="352"/>
      <c r="AA626" s="352"/>
      <c r="AB626" s="352"/>
      <c r="AC626" s="352"/>
      <c r="AD626" s="352"/>
      <c r="AE626" s="352"/>
      <c r="AF626" s="352"/>
      <c r="AG626" s="352"/>
      <c r="AH626" s="352"/>
      <c r="AI626" s="352"/>
      <c r="AJ626" s="352"/>
      <c r="AK626" s="352"/>
      <c r="AL626" s="352"/>
      <c r="AM626" s="352"/>
      <c r="AN626" s="352"/>
      <c r="AO626" s="352"/>
      <c r="AP626" s="352"/>
      <c r="AQ626" s="352"/>
      <c r="AR626" s="352"/>
      <c r="AS626" s="352"/>
      <c r="AT626" s="352"/>
      <c r="AU626" s="352"/>
      <c r="AV626" s="352"/>
      <c r="AW626" s="352"/>
      <c r="AX626" s="352"/>
      <c r="AY626" s="352"/>
      <c r="AZ626" s="352"/>
      <c r="BA626" s="352"/>
      <c r="BB626" s="352"/>
      <c r="BC626" s="352"/>
      <c r="BD626" s="352"/>
      <c r="BE626" s="352"/>
      <c r="BF626" s="352"/>
      <c r="BG626" s="352"/>
      <c r="BH626" s="352"/>
      <c r="BI626" s="352"/>
      <c r="BJ626" s="352"/>
      <c r="BK626" s="352"/>
    </row>
    <row r="627" customFormat="false" ht="9.75" hidden="false" customHeight="true" outlineLevel="0" collapsed="false">
      <c r="A627" s="352"/>
      <c r="B627" s="352"/>
      <c r="C627" s="352"/>
      <c r="D627" s="352"/>
      <c r="E627" s="352"/>
      <c r="F627" s="354"/>
      <c r="G627" s="352"/>
      <c r="H627" s="352"/>
      <c r="I627" s="352"/>
      <c r="J627" s="352"/>
      <c r="K627" s="352"/>
      <c r="L627" s="352"/>
      <c r="M627" s="352"/>
      <c r="N627" s="352"/>
      <c r="O627" s="352"/>
      <c r="P627" s="352"/>
      <c r="Q627" s="352"/>
      <c r="R627" s="352"/>
      <c r="S627" s="352"/>
      <c r="T627" s="352"/>
      <c r="U627" s="352"/>
      <c r="V627" s="352"/>
      <c r="W627" s="352"/>
      <c r="X627" s="352"/>
      <c r="Y627" s="352"/>
      <c r="Z627" s="352"/>
      <c r="AA627" s="352"/>
      <c r="AB627" s="352"/>
      <c r="AC627" s="352"/>
      <c r="AD627" s="352"/>
      <c r="AE627" s="352"/>
      <c r="AF627" s="352"/>
      <c r="AG627" s="352"/>
      <c r="AH627" s="352"/>
      <c r="AI627" s="352"/>
      <c r="AJ627" s="352"/>
      <c r="AK627" s="352"/>
      <c r="AL627" s="352"/>
      <c r="AM627" s="352"/>
      <c r="AN627" s="352"/>
      <c r="AO627" s="352"/>
      <c r="AP627" s="352"/>
      <c r="AQ627" s="352"/>
      <c r="AR627" s="352"/>
      <c r="AS627" s="352"/>
      <c r="AT627" s="352"/>
      <c r="AU627" s="352"/>
      <c r="AV627" s="352"/>
      <c r="AW627" s="352"/>
      <c r="AX627" s="352"/>
      <c r="AY627" s="352"/>
      <c r="AZ627" s="352"/>
      <c r="BA627" s="352"/>
      <c r="BB627" s="352"/>
      <c r="BC627" s="352"/>
      <c r="BD627" s="352"/>
      <c r="BE627" s="352"/>
      <c r="BF627" s="352"/>
      <c r="BG627" s="352"/>
      <c r="BH627" s="352"/>
      <c r="BI627" s="352"/>
      <c r="BJ627" s="352"/>
      <c r="BK627" s="352"/>
    </row>
    <row r="628" customFormat="false" ht="9.75" hidden="false" customHeight="true" outlineLevel="0" collapsed="false">
      <c r="A628" s="352"/>
      <c r="B628" s="352"/>
      <c r="C628" s="352"/>
      <c r="D628" s="352"/>
      <c r="E628" s="352"/>
      <c r="F628" s="354"/>
      <c r="G628" s="352"/>
      <c r="H628" s="352"/>
      <c r="I628" s="352"/>
      <c r="J628" s="352"/>
      <c r="K628" s="352"/>
      <c r="L628" s="352"/>
      <c r="M628" s="352"/>
      <c r="N628" s="352"/>
      <c r="O628" s="352"/>
      <c r="P628" s="352"/>
      <c r="Q628" s="352"/>
      <c r="R628" s="352"/>
      <c r="S628" s="352"/>
      <c r="T628" s="352"/>
      <c r="U628" s="352"/>
      <c r="V628" s="352"/>
      <c r="W628" s="352"/>
      <c r="X628" s="352"/>
      <c r="Y628" s="352"/>
      <c r="Z628" s="352"/>
      <c r="AA628" s="352"/>
      <c r="AB628" s="352"/>
      <c r="AC628" s="352"/>
      <c r="AD628" s="352"/>
      <c r="AE628" s="352"/>
      <c r="AF628" s="352"/>
      <c r="AG628" s="352"/>
      <c r="AH628" s="352"/>
      <c r="AI628" s="352"/>
      <c r="AJ628" s="352"/>
      <c r="AK628" s="352"/>
      <c r="AL628" s="352"/>
      <c r="AM628" s="352"/>
      <c r="AN628" s="352"/>
      <c r="AO628" s="352"/>
      <c r="AP628" s="352"/>
      <c r="AQ628" s="352"/>
      <c r="AR628" s="352"/>
      <c r="AS628" s="352"/>
      <c r="AT628" s="352"/>
      <c r="AU628" s="352"/>
      <c r="AV628" s="352"/>
      <c r="AW628" s="352"/>
      <c r="AX628" s="352"/>
      <c r="AY628" s="352"/>
      <c r="AZ628" s="352"/>
      <c r="BA628" s="352"/>
      <c r="BB628" s="352"/>
      <c r="BC628" s="352"/>
      <c r="BD628" s="352"/>
      <c r="BE628" s="352"/>
      <c r="BF628" s="352"/>
      <c r="BG628" s="352"/>
      <c r="BH628" s="352"/>
      <c r="BI628" s="352"/>
      <c r="BJ628" s="352"/>
      <c r="BK628" s="352"/>
    </row>
    <row r="629" customFormat="false" ht="9.75" hidden="false" customHeight="true" outlineLevel="0" collapsed="false">
      <c r="A629" s="352"/>
      <c r="B629" s="352"/>
      <c r="C629" s="352"/>
      <c r="D629" s="352"/>
      <c r="E629" s="352"/>
      <c r="F629" s="354"/>
      <c r="G629" s="352"/>
      <c r="H629" s="352"/>
      <c r="I629" s="352"/>
      <c r="J629" s="352"/>
      <c r="K629" s="352"/>
      <c r="L629" s="352"/>
      <c r="M629" s="352"/>
      <c r="N629" s="352"/>
      <c r="O629" s="352"/>
      <c r="P629" s="352"/>
      <c r="Q629" s="352"/>
      <c r="R629" s="352"/>
      <c r="S629" s="352"/>
      <c r="T629" s="352"/>
      <c r="U629" s="352"/>
      <c r="V629" s="352"/>
      <c r="W629" s="352"/>
      <c r="X629" s="352"/>
      <c r="Y629" s="352"/>
      <c r="Z629" s="352"/>
      <c r="AA629" s="352"/>
      <c r="AB629" s="352"/>
      <c r="AC629" s="352"/>
      <c r="AD629" s="352"/>
      <c r="AE629" s="352"/>
      <c r="AF629" s="352"/>
      <c r="AG629" s="352"/>
      <c r="AH629" s="352"/>
      <c r="AI629" s="352"/>
      <c r="AJ629" s="352"/>
      <c r="AK629" s="352"/>
      <c r="AL629" s="352"/>
      <c r="AM629" s="352"/>
      <c r="AN629" s="352"/>
      <c r="AO629" s="352"/>
      <c r="AP629" s="352"/>
      <c r="AQ629" s="352"/>
      <c r="AR629" s="352"/>
      <c r="AS629" s="352"/>
      <c r="AT629" s="352"/>
      <c r="AU629" s="352"/>
      <c r="AV629" s="352"/>
      <c r="AW629" s="352"/>
      <c r="AX629" s="352"/>
      <c r="AY629" s="352"/>
      <c r="AZ629" s="352"/>
      <c r="BA629" s="352"/>
      <c r="BB629" s="352"/>
      <c r="BC629" s="352"/>
      <c r="BD629" s="352"/>
      <c r="BE629" s="352"/>
      <c r="BF629" s="352"/>
      <c r="BG629" s="352"/>
      <c r="BH629" s="352"/>
      <c r="BI629" s="352"/>
      <c r="BJ629" s="352"/>
      <c r="BK629" s="352"/>
    </row>
    <row r="630" customFormat="false" ht="9.75" hidden="false" customHeight="true" outlineLevel="0" collapsed="false">
      <c r="A630" s="352"/>
      <c r="B630" s="352"/>
      <c r="C630" s="352"/>
      <c r="D630" s="352"/>
      <c r="E630" s="352"/>
      <c r="F630" s="354"/>
      <c r="G630" s="352"/>
      <c r="H630" s="352"/>
      <c r="I630" s="352"/>
      <c r="J630" s="352"/>
      <c r="K630" s="352"/>
      <c r="L630" s="352"/>
      <c r="M630" s="352"/>
      <c r="N630" s="352"/>
      <c r="O630" s="352"/>
      <c r="P630" s="352"/>
      <c r="Q630" s="352"/>
      <c r="R630" s="352"/>
      <c r="S630" s="352"/>
      <c r="T630" s="352"/>
      <c r="U630" s="352"/>
      <c r="V630" s="352"/>
      <c r="W630" s="352"/>
      <c r="X630" s="352"/>
      <c r="Y630" s="352"/>
      <c r="Z630" s="352"/>
      <c r="AA630" s="352"/>
      <c r="AB630" s="352"/>
      <c r="AC630" s="352"/>
      <c r="AD630" s="352"/>
      <c r="AE630" s="352"/>
      <c r="AF630" s="352"/>
      <c r="AG630" s="352"/>
      <c r="AH630" s="352"/>
      <c r="AI630" s="352"/>
      <c r="AJ630" s="352"/>
      <c r="AK630" s="352"/>
      <c r="AL630" s="352"/>
      <c r="AM630" s="352"/>
      <c r="AN630" s="352"/>
      <c r="AO630" s="352"/>
      <c r="AP630" s="352"/>
      <c r="AQ630" s="352"/>
      <c r="AR630" s="352"/>
      <c r="AS630" s="352"/>
      <c r="AT630" s="352"/>
      <c r="AU630" s="352"/>
      <c r="AV630" s="352"/>
      <c r="AW630" s="352"/>
      <c r="AX630" s="352"/>
      <c r="AY630" s="352"/>
      <c r="AZ630" s="352"/>
      <c r="BA630" s="352"/>
      <c r="BB630" s="352"/>
      <c r="BC630" s="352"/>
      <c r="BD630" s="352"/>
      <c r="BE630" s="352"/>
      <c r="BF630" s="352"/>
      <c r="BG630" s="352"/>
      <c r="BH630" s="352"/>
      <c r="BI630" s="352"/>
      <c r="BJ630" s="352"/>
      <c r="BK630" s="352"/>
    </row>
    <row r="631" customFormat="false" ht="9.75" hidden="false" customHeight="true" outlineLevel="0" collapsed="false">
      <c r="A631" s="352"/>
      <c r="B631" s="352"/>
      <c r="C631" s="352"/>
      <c r="D631" s="352"/>
      <c r="E631" s="352"/>
      <c r="F631" s="354"/>
      <c r="G631" s="352"/>
      <c r="H631" s="352"/>
      <c r="I631" s="352"/>
      <c r="J631" s="352"/>
      <c r="K631" s="352"/>
      <c r="L631" s="352"/>
      <c r="M631" s="352"/>
      <c r="N631" s="352"/>
      <c r="O631" s="352"/>
      <c r="P631" s="352"/>
      <c r="Q631" s="352"/>
      <c r="R631" s="352"/>
      <c r="S631" s="352"/>
      <c r="T631" s="352"/>
      <c r="U631" s="352"/>
      <c r="V631" s="352"/>
      <c r="W631" s="352"/>
      <c r="X631" s="352"/>
      <c r="Y631" s="352"/>
      <c r="Z631" s="352"/>
      <c r="AA631" s="352"/>
      <c r="AB631" s="352"/>
      <c r="AC631" s="352"/>
      <c r="AD631" s="352"/>
      <c r="AE631" s="352"/>
      <c r="AF631" s="352"/>
      <c r="AG631" s="352"/>
      <c r="AH631" s="352"/>
      <c r="AI631" s="352"/>
      <c r="AJ631" s="352"/>
      <c r="AK631" s="352"/>
      <c r="AL631" s="352"/>
      <c r="AM631" s="352"/>
      <c r="AN631" s="352"/>
      <c r="AO631" s="352"/>
      <c r="AP631" s="352"/>
      <c r="AQ631" s="352"/>
      <c r="AR631" s="352"/>
      <c r="AS631" s="352"/>
      <c r="AT631" s="352"/>
      <c r="AU631" s="352"/>
      <c r="AV631" s="352"/>
      <c r="AW631" s="352"/>
      <c r="AX631" s="352"/>
      <c r="AY631" s="352"/>
      <c r="AZ631" s="352"/>
      <c r="BA631" s="352"/>
      <c r="BB631" s="352"/>
      <c r="BC631" s="352"/>
      <c r="BD631" s="352"/>
      <c r="BE631" s="352"/>
      <c r="BF631" s="352"/>
      <c r="BG631" s="352"/>
      <c r="BH631" s="352"/>
      <c r="BI631" s="352"/>
      <c r="BJ631" s="352"/>
      <c r="BK631" s="352"/>
    </row>
    <row r="632" customFormat="false" ht="9.75" hidden="false" customHeight="true" outlineLevel="0" collapsed="false">
      <c r="A632" s="352"/>
      <c r="B632" s="352"/>
      <c r="C632" s="352"/>
      <c r="D632" s="352"/>
      <c r="E632" s="352"/>
      <c r="F632" s="354"/>
      <c r="G632" s="352"/>
      <c r="H632" s="352"/>
      <c r="I632" s="352"/>
      <c r="J632" s="352"/>
      <c r="K632" s="352"/>
      <c r="L632" s="352"/>
      <c r="M632" s="352"/>
      <c r="N632" s="352"/>
      <c r="O632" s="352"/>
      <c r="P632" s="352"/>
      <c r="Q632" s="352"/>
      <c r="R632" s="352"/>
      <c r="S632" s="352"/>
      <c r="T632" s="352"/>
      <c r="U632" s="352"/>
      <c r="V632" s="352"/>
      <c r="W632" s="352"/>
      <c r="X632" s="352"/>
      <c r="Y632" s="352"/>
      <c r="Z632" s="352"/>
      <c r="AA632" s="352"/>
      <c r="AB632" s="352"/>
      <c r="AC632" s="352"/>
      <c r="AD632" s="352"/>
      <c r="AE632" s="352"/>
      <c r="AF632" s="352"/>
      <c r="AG632" s="352"/>
      <c r="AH632" s="352"/>
      <c r="AI632" s="352"/>
      <c r="AJ632" s="352"/>
      <c r="AK632" s="352"/>
      <c r="AL632" s="352"/>
      <c r="AM632" s="352"/>
      <c r="AN632" s="352"/>
      <c r="AO632" s="352"/>
      <c r="AP632" s="352"/>
      <c r="AQ632" s="352"/>
      <c r="AR632" s="352"/>
      <c r="AS632" s="352"/>
      <c r="AT632" s="352"/>
      <c r="AU632" s="352"/>
      <c r="AV632" s="352"/>
      <c r="AW632" s="352"/>
      <c r="AX632" s="352"/>
      <c r="AY632" s="352"/>
      <c r="AZ632" s="352"/>
      <c r="BA632" s="352"/>
      <c r="BB632" s="352"/>
      <c r="BC632" s="352"/>
      <c r="BD632" s="352"/>
      <c r="BE632" s="352"/>
      <c r="BF632" s="352"/>
      <c r="BG632" s="352"/>
      <c r="BH632" s="352"/>
      <c r="BI632" s="352"/>
      <c r="BJ632" s="352"/>
      <c r="BK632" s="352"/>
    </row>
    <row r="633" customFormat="false" ht="9.75" hidden="false" customHeight="true" outlineLevel="0" collapsed="false">
      <c r="A633" s="352"/>
      <c r="B633" s="352"/>
      <c r="C633" s="352"/>
      <c r="D633" s="352"/>
      <c r="E633" s="352"/>
      <c r="F633" s="354"/>
      <c r="G633" s="352"/>
      <c r="H633" s="352"/>
      <c r="I633" s="352"/>
      <c r="J633" s="352"/>
      <c r="K633" s="352"/>
      <c r="L633" s="352"/>
      <c r="M633" s="352"/>
      <c r="N633" s="352"/>
      <c r="O633" s="352"/>
      <c r="P633" s="352"/>
      <c r="Q633" s="352"/>
      <c r="R633" s="352"/>
      <c r="S633" s="352"/>
      <c r="T633" s="352"/>
      <c r="U633" s="352"/>
      <c r="V633" s="352"/>
      <c r="W633" s="352"/>
      <c r="X633" s="352"/>
      <c r="Y633" s="352"/>
      <c r="Z633" s="352"/>
      <c r="AA633" s="352"/>
      <c r="AB633" s="352"/>
      <c r="AC633" s="352"/>
      <c r="AD633" s="352"/>
      <c r="AE633" s="352"/>
      <c r="AF633" s="352"/>
      <c r="AG633" s="352"/>
      <c r="AH633" s="352"/>
      <c r="AI633" s="352"/>
      <c r="AJ633" s="352"/>
      <c r="AK633" s="352"/>
      <c r="AL633" s="352"/>
      <c r="AM633" s="352"/>
      <c r="AN633" s="352"/>
      <c r="AO633" s="352"/>
      <c r="AP633" s="352"/>
      <c r="AQ633" s="352"/>
      <c r="AR633" s="352"/>
      <c r="AS633" s="352"/>
      <c r="AT633" s="352"/>
      <c r="AU633" s="352"/>
      <c r="AV633" s="352"/>
      <c r="AW633" s="352"/>
      <c r="AX633" s="352"/>
      <c r="AY633" s="352"/>
      <c r="AZ633" s="352"/>
      <c r="BA633" s="352"/>
      <c r="BB633" s="352"/>
      <c r="BC633" s="352"/>
      <c r="BD633" s="352"/>
      <c r="BE633" s="352"/>
      <c r="BF633" s="352"/>
      <c r="BG633" s="352"/>
      <c r="BH633" s="352"/>
      <c r="BI633" s="352"/>
      <c r="BJ633" s="352"/>
      <c r="BK633" s="352"/>
    </row>
    <row r="634" customFormat="false" ht="9.75" hidden="false" customHeight="true" outlineLevel="0" collapsed="false">
      <c r="A634" s="352"/>
      <c r="B634" s="352"/>
      <c r="C634" s="352"/>
      <c r="D634" s="352"/>
      <c r="E634" s="352"/>
      <c r="F634" s="354"/>
      <c r="G634" s="352"/>
      <c r="H634" s="352"/>
      <c r="I634" s="352"/>
      <c r="J634" s="352"/>
      <c r="K634" s="352"/>
      <c r="L634" s="352"/>
      <c r="M634" s="352"/>
      <c r="N634" s="352"/>
      <c r="O634" s="352"/>
      <c r="P634" s="352"/>
      <c r="Q634" s="352"/>
      <c r="R634" s="352"/>
      <c r="S634" s="352"/>
      <c r="T634" s="352"/>
      <c r="U634" s="352"/>
      <c r="V634" s="352"/>
      <c r="W634" s="352"/>
      <c r="X634" s="352"/>
      <c r="Y634" s="352"/>
      <c r="Z634" s="352"/>
      <c r="AA634" s="352"/>
      <c r="AB634" s="352"/>
      <c r="AC634" s="352"/>
      <c r="AD634" s="352"/>
      <c r="AE634" s="352"/>
      <c r="AF634" s="352"/>
      <c r="AG634" s="352"/>
      <c r="AH634" s="352"/>
      <c r="AI634" s="352"/>
      <c r="AJ634" s="352"/>
      <c r="AK634" s="352"/>
      <c r="AL634" s="352"/>
      <c r="AM634" s="352"/>
      <c r="AN634" s="352"/>
      <c r="AO634" s="352"/>
      <c r="AP634" s="352"/>
      <c r="AQ634" s="352"/>
      <c r="AR634" s="352"/>
      <c r="AS634" s="352"/>
      <c r="AT634" s="352"/>
      <c r="AU634" s="352"/>
      <c r="AV634" s="352"/>
      <c r="AW634" s="352"/>
      <c r="AX634" s="352"/>
      <c r="AY634" s="352"/>
      <c r="AZ634" s="352"/>
      <c r="BA634" s="352"/>
      <c r="BB634" s="352"/>
      <c r="BC634" s="352"/>
      <c r="BD634" s="352"/>
      <c r="BE634" s="352"/>
      <c r="BF634" s="352"/>
      <c r="BG634" s="352"/>
      <c r="BH634" s="352"/>
      <c r="BI634" s="352"/>
      <c r="BJ634" s="352"/>
      <c r="BK634" s="352"/>
    </row>
    <row r="635" customFormat="false" ht="9.75" hidden="false" customHeight="true" outlineLevel="0" collapsed="false">
      <c r="A635" s="352"/>
      <c r="B635" s="352"/>
      <c r="C635" s="352"/>
      <c r="D635" s="352"/>
      <c r="E635" s="352"/>
      <c r="F635" s="354"/>
      <c r="G635" s="352"/>
      <c r="H635" s="352"/>
      <c r="I635" s="352"/>
      <c r="J635" s="352"/>
      <c r="K635" s="352"/>
      <c r="L635" s="352"/>
      <c r="M635" s="352"/>
      <c r="N635" s="352"/>
      <c r="O635" s="352"/>
      <c r="P635" s="352"/>
      <c r="Q635" s="352"/>
      <c r="R635" s="352"/>
      <c r="S635" s="352"/>
      <c r="T635" s="352"/>
      <c r="U635" s="352"/>
      <c r="V635" s="352"/>
      <c r="W635" s="352"/>
      <c r="X635" s="352"/>
      <c r="Y635" s="352"/>
      <c r="Z635" s="352"/>
      <c r="AA635" s="352"/>
      <c r="AB635" s="352"/>
      <c r="AC635" s="352"/>
      <c r="AD635" s="352"/>
      <c r="AE635" s="352"/>
      <c r="AF635" s="352"/>
      <c r="AG635" s="352"/>
      <c r="AH635" s="352"/>
      <c r="AI635" s="352"/>
      <c r="AJ635" s="352"/>
      <c r="AK635" s="352"/>
      <c r="AL635" s="352"/>
      <c r="AM635" s="352"/>
      <c r="AN635" s="352"/>
      <c r="AO635" s="352"/>
      <c r="AP635" s="352"/>
      <c r="AQ635" s="352"/>
      <c r="AR635" s="352"/>
      <c r="AS635" s="352"/>
      <c r="AT635" s="352"/>
      <c r="AU635" s="352"/>
      <c r="AV635" s="352"/>
      <c r="AW635" s="352"/>
      <c r="AX635" s="352"/>
      <c r="AY635" s="352"/>
      <c r="AZ635" s="352"/>
      <c r="BA635" s="352"/>
      <c r="BB635" s="352"/>
      <c r="BC635" s="352"/>
      <c r="BD635" s="352"/>
      <c r="BE635" s="352"/>
      <c r="BF635" s="352"/>
      <c r="BG635" s="352"/>
      <c r="BH635" s="352"/>
      <c r="BI635" s="352"/>
      <c r="BJ635" s="352"/>
      <c r="BK635" s="352"/>
    </row>
    <row r="636" customFormat="false" ht="9.75" hidden="false" customHeight="true" outlineLevel="0" collapsed="false">
      <c r="A636" s="352"/>
      <c r="B636" s="352"/>
      <c r="C636" s="352"/>
      <c r="D636" s="352"/>
      <c r="E636" s="352"/>
      <c r="F636" s="354"/>
      <c r="G636" s="352"/>
      <c r="H636" s="352"/>
      <c r="I636" s="352"/>
      <c r="J636" s="352"/>
      <c r="K636" s="352"/>
      <c r="L636" s="352"/>
      <c r="M636" s="352"/>
      <c r="N636" s="352"/>
      <c r="O636" s="352"/>
      <c r="P636" s="352"/>
      <c r="Q636" s="352"/>
      <c r="R636" s="352"/>
      <c r="S636" s="352"/>
      <c r="T636" s="352"/>
      <c r="U636" s="352"/>
      <c r="V636" s="352"/>
      <c r="W636" s="352"/>
      <c r="X636" s="352"/>
      <c r="Y636" s="352"/>
      <c r="Z636" s="352"/>
      <c r="AA636" s="352"/>
      <c r="AB636" s="352"/>
      <c r="AC636" s="352"/>
      <c r="AD636" s="352"/>
      <c r="AE636" s="352"/>
      <c r="AF636" s="352"/>
      <c r="AG636" s="352"/>
      <c r="AH636" s="352"/>
      <c r="AI636" s="352"/>
      <c r="AJ636" s="352"/>
      <c r="AK636" s="352"/>
      <c r="AL636" s="352"/>
      <c r="AM636" s="352"/>
      <c r="AN636" s="352"/>
      <c r="AO636" s="352"/>
      <c r="AP636" s="352"/>
      <c r="AQ636" s="352"/>
      <c r="AR636" s="352"/>
      <c r="AS636" s="352"/>
      <c r="AT636" s="352"/>
      <c r="AU636" s="352"/>
      <c r="AV636" s="352"/>
      <c r="AW636" s="352"/>
      <c r="AX636" s="352"/>
      <c r="AY636" s="352"/>
      <c r="AZ636" s="352"/>
      <c r="BA636" s="352"/>
      <c r="BB636" s="352"/>
      <c r="BC636" s="352"/>
      <c r="BD636" s="352"/>
      <c r="BE636" s="352"/>
      <c r="BF636" s="352"/>
      <c r="BG636" s="352"/>
      <c r="BH636" s="352"/>
      <c r="BI636" s="352"/>
      <c r="BJ636" s="352"/>
      <c r="BK636" s="352"/>
    </row>
    <row r="637" customFormat="false" ht="9.75" hidden="false" customHeight="true" outlineLevel="0" collapsed="false">
      <c r="A637" s="352"/>
      <c r="B637" s="352"/>
      <c r="C637" s="352"/>
      <c r="D637" s="352"/>
      <c r="E637" s="352"/>
      <c r="F637" s="354"/>
      <c r="G637" s="352"/>
      <c r="H637" s="352"/>
      <c r="I637" s="352"/>
      <c r="J637" s="352"/>
      <c r="K637" s="352"/>
      <c r="L637" s="352"/>
      <c r="M637" s="352"/>
      <c r="N637" s="352"/>
      <c r="O637" s="352"/>
      <c r="P637" s="352"/>
      <c r="Q637" s="352"/>
      <c r="R637" s="352"/>
      <c r="S637" s="352"/>
      <c r="T637" s="352"/>
      <c r="U637" s="352"/>
      <c r="V637" s="352"/>
      <c r="W637" s="352"/>
      <c r="X637" s="352"/>
      <c r="Y637" s="352"/>
      <c r="Z637" s="352"/>
      <c r="AA637" s="352"/>
      <c r="AB637" s="352"/>
      <c r="AC637" s="352"/>
      <c r="AD637" s="352"/>
      <c r="AE637" s="352"/>
      <c r="AF637" s="352"/>
      <c r="AG637" s="352"/>
      <c r="AH637" s="352"/>
      <c r="AI637" s="352"/>
      <c r="AJ637" s="352"/>
      <c r="AK637" s="352"/>
      <c r="AL637" s="352"/>
      <c r="AM637" s="352"/>
      <c r="AN637" s="352"/>
      <c r="AO637" s="352"/>
      <c r="AP637" s="352"/>
      <c r="AQ637" s="352"/>
      <c r="AR637" s="352"/>
      <c r="AS637" s="352"/>
      <c r="AT637" s="352"/>
      <c r="AU637" s="352"/>
      <c r="AV637" s="352"/>
      <c r="AW637" s="352"/>
      <c r="AX637" s="352"/>
      <c r="AY637" s="352"/>
      <c r="AZ637" s="352"/>
      <c r="BA637" s="352"/>
      <c r="BB637" s="352"/>
      <c r="BC637" s="352"/>
      <c r="BD637" s="352"/>
      <c r="BE637" s="352"/>
      <c r="BF637" s="352"/>
      <c r="BG637" s="352"/>
      <c r="BH637" s="352"/>
      <c r="BI637" s="352"/>
      <c r="BJ637" s="352"/>
      <c r="BK637" s="352"/>
    </row>
    <row r="638" customFormat="false" ht="9.75" hidden="false" customHeight="true" outlineLevel="0" collapsed="false">
      <c r="A638" s="352"/>
      <c r="B638" s="352"/>
      <c r="C638" s="352"/>
      <c r="D638" s="352"/>
      <c r="E638" s="352"/>
      <c r="F638" s="354"/>
      <c r="G638" s="352"/>
      <c r="H638" s="352"/>
      <c r="I638" s="352"/>
      <c r="J638" s="352"/>
      <c r="K638" s="352"/>
      <c r="L638" s="352"/>
      <c r="M638" s="352"/>
      <c r="N638" s="352"/>
      <c r="O638" s="352"/>
      <c r="P638" s="352"/>
      <c r="Q638" s="352"/>
      <c r="R638" s="352"/>
      <c r="S638" s="352"/>
      <c r="T638" s="352"/>
      <c r="U638" s="352"/>
      <c r="V638" s="352"/>
      <c r="W638" s="352"/>
      <c r="X638" s="352"/>
      <c r="Y638" s="352"/>
      <c r="Z638" s="352"/>
      <c r="AA638" s="352"/>
      <c r="AB638" s="352"/>
      <c r="AC638" s="352"/>
      <c r="AD638" s="352"/>
      <c r="AE638" s="352"/>
      <c r="AF638" s="352"/>
      <c r="AG638" s="352"/>
      <c r="AH638" s="352"/>
      <c r="AI638" s="352"/>
      <c r="AJ638" s="352"/>
      <c r="AK638" s="352"/>
      <c r="AL638" s="352"/>
      <c r="AM638" s="352"/>
      <c r="AN638" s="352"/>
      <c r="AO638" s="352"/>
      <c r="AP638" s="352"/>
      <c r="AQ638" s="352"/>
      <c r="AR638" s="352"/>
      <c r="AS638" s="352"/>
      <c r="AT638" s="352"/>
      <c r="AU638" s="352"/>
      <c r="AV638" s="352"/>
      <c r="AW638" s="352"/>
      <c r="AX638" s="352"/>
      <c r="AY638" s="352"/>
      <c r="AZ638" s="352"/>
      <c r="BA638" s="352"/>
      <c r="BB638" s="352"/>
      <c r="BC638" s="352"/>
      <c r="BD638" s="352"/>
      <c r="BE638" s="352"/>
      <c r="BF638" s="352"/>
      <c r="BG638" s="352"/>
      <c r="BH638" s="352"/>
      <c r="BI638" s="352"/>
      <c r="BJ638" s="352"/>
      <c r="BK638" s="352"/>
    </row>
    <row r="639" customFormat="false" ht="9.75" hidden="false" customHeight="true" outlineLevel="0" collapsed="false">
      <c r="A639" s="352"/>
      <c r="B639" s="352"/>
      <c r="C639" s="352"/>
      <c r="D639" s="352"/>
      <c r="E639" s="352"/>
      <c r="F639" s="354"/>
      <c r="G639" s="352"/>
      <c r="H639" s="352"/>
      <c r="I639" s="352"/>
      <c r="J639" s="352"/>
      <c r="K639" s="352"/>
      <c r="L639" s="352"/>
      <c r="M639" s="352"/>
      <c r="N639" s="352"/>
      <c r="O639" s="352"/>
      <c r="P639" s="352"/>
      <c r="Q639" s="352"/>
      <c r="R639" s="352"/>
      <c r="S639" s="352"/>
      <c r="T639" s="352"/>
      <c r="U639" s="352"/>
      <c r="V639" s="352"/>
      <c r="W639" s="352"/>
      <c r="X639" s="352"/>
      <c r="Y639" s="352"/>
      <c r="Z639" s="352"/>
      <c r="AA639" s="352"/>
      <c r="AB639" s="352"/>
      <c r="AC639" s="352"/>
      <c r="AD639" s="352"/>
      <c r="AE639" s="352"/>
      <c r="AF639" s="352"/>
      <c r="AG639" s="352"/>
      <c r="AH639" s="352"/>
      <c r="AI639" s="352"/>
      <c r="AJ639" s="352"/>
      <c r="AK639" s="352"/>
      <c r="AL639" s="352"/>
      <c r="AM639" s="352"/>
      <c r="AN639" s="352"/>
      <c r="AO639" s="352"/>
      <c r="AP639" s="352"/>
      <c r="AQ639" s="352"/>
      <c r="AR639" s="352"/>
      <c r="AS639" s="352"/>
      <c r="AT639" s="352"/>
      <c r="AU639" s="352"/>
      <c r="AV639" s="352"/>
      <c r="AW639" s="352"/>
      <c r="AX639" s="352"/>
      <c r="AY639" s="352"/>
      <c r="AZ639" s="352"/>
      <c r="BA639" s="352"/>
      <c r="BB639" s="352"/>
      <c r="BC639" s="352"/>
      <c r="BD639" s="352"/>
      <c r="BE639" s="352"/>
      <c r="BF639" s="352"/>
      <c r="BG639" s="352"/>
      <c r="BH639" s="352"/>
      <c r="BI639" s="352"/>
      <c r="BJ639" s="352"/>
      <c r="BK639" s="352"/>
    </row>
    <row r="640" customFormat="false" ht="9.75" hidden="false" customHeight="true" outlineLevel="0" collapsed="false">
      <c r="A640" s="352"/>
      <c r="B640" s="352"/>
      <c r="C640" s="352"/>
      <c r="D640" s="352"/>
      <c r="E640" s="352"/>
      <c r="F640" s="354"/>
      <c r="G640" s="352"/>
      <c r="H640" s="352"/>
      <c r="I640" s="352"/>
      <c r="J640" s="352"/>
      <c r="K640" s="352"/>
      <c r="L640" s="352"/>
      <c r="M640" s="352"/>
      <c r="N640" s="352"/>
      <c r="O640" s="352"/>
      <c r="P640" s="352"/>
      <c r="Q640" s="352"/>
      <c r="R640" s="352"/>
      <c r="S640" s="352"/>
      <c r="T640" s="352"/>
      <c r="U640" s="352"/>
      <c r="V640" s="352"/>
      <c r="W640" s="352"/>
      <c r="X640" s="352"/>
      <c r="Y640" s="352"/>
      <c r="Z640" s="352"/>
      <c r="AA640" s="352"/>
      <c r="AB640" s="352"/>
      <c r="AC640" s="352"/>
      <c r="AD640" s="352"/>
      <c r="AE640" s="352"/>
      <c r="AF640" s="352"/>
      <c r="AG640" s="352"/>
      <c r="AH640" s="352"/>
      <c r="AI640" s="352"/>
      <c r="AJ640" s="352"/>
      <c r="AK640" s="352"/>
      <c r="AL640" s="352"/>
      <c r="AM640" s="352"/>
      <c r="AN640" s="352"/>
      <c r="AO640" s="352"/>
      <c r="AP640" s="352"/>
      <c r="AQ640" s="352"/>
      <c r="AR640" s="352"/>
      <c r="AS640" s="352"/>
      <c r="AT640" s="352"/>
      <c r="AU640" s="352"/>
      <c r="AV640" s="352"/>
      <c r="AW640" s="352"/>
      <c r="AX640" s="352"/>
      <c r="AY640" s="352"/>
      <c r="AZ640" s="352"/>
      <c r="BA640" s="352"/>
      <c r="BB640" s="352"/>
      <c r="BC640" s="352"/>
      <c r="BD640" s="352"/>
      <c r="BE640" s="352"/>
      <c r="BF640" s="352"/>
      <c r="BG640" s="352"/>
      <c r="BH640" s="352"/>
      <c r="BI640" s="352"/>
      <c r="BJ640" s="352"/>
      <c r="BK640" s="352"/>
    </row>
    <row r="641" customFormat="false" ht="9.75" hidden="false" customHeight="true" outlineLevel="0" collapsed="false">
      <c r="A641" s="352"/>
      <c r="B641" s="352"/>
      <c r="C641" s="352"/>
      <c r="D641" s="352"/>
      <c r="E641" s="352"/>
      <c r="F641" s="354"/>
      <c r="G641" s="352"/>
      <c r="H641" s="352"/>
      <c r="I641" s="352"/>
      <c r="J641" s="352"/>
      <c r="K641" s="352"/>
      <c r="L641" s="352"/>
      <c r="M641" s="352"/>
      <c r="N641" s="352"/>
      <c r="O641" s="352"/>
      <c r="P641" s="352"/>
      <c r="Q641" s="352"/>
      <c r="R641" s="352"/>
      <c r="S641" s="352"/>
      <c r="T641" s="352"/>
      <c r="U641" s="352"/>
      <c r="V641" s="352"/>
      <c r="W641" s="352"/>
      <c r="X641" s="352"/>
      <c r="Y641" s="352"/>
      <c r="Z641" s="352"/>
      <c r="AA641" s="352"/>
      <c r="AB641" s="352"/>
      <c r="AC641" s="352"/>
      <c r="AD641" s="352"/>
      <c r="AE641" s="352"/>
      <c r="AF641" s="352"/>
      <c r="AG641" s="352"/>
      <c r="AH641" s="352"/>
      <c r="AI641" s="352"/>
      <c r="AJ641" s="352"/>
      <c r="AK641" s="352"/>
      <c r="AL641" s="352"/>
      <c r="AM641" s="352"/>
      <c r="AN641" s="352"/>
      <c r="AO641" s="352"/>
      <c r="AP641" s="352"/>
      <c r="AQ641" s="352"/>
      <c r="AR641" s="352"/>
      <c r="AS641" s="352"/>
      <c r="AT641" s="352"/>
      <c r="AU641" s="352"/>
      <c r="AV641" s="352"/>
      <c r="AW641" s="352"/>
      <c r="AX641" s="352"/>
      <c r="AY641" s="352"/>
      <c r="AZ641" s="352"/>
      <c r="BA641" s="352"/>
      <c r="BB641" s="352"/>
      <c r="BC641" s="352"/>
      <c r="BD641" s="352"/>
      <c r="BE641" s="352"/>
      <c r="BF641" s="352"/>
      <c r="BG641" s="352"/>
      <c r="BH641" s="352"/>
      <c r="BI641" s="352"/>
      <c r="BJ641" s="352"/>
      <c r="BK641" s="352"/>
    </row>
    <row r="642" customFormat="false" ht="9.75" hidden="false" customHeight="true" outlineLevel="0" collapsed="false">
      <c r="A642" s="352"/>
      <c r="B642" s="352"/>
      <c r="C642" s="352"/>
      <c r="D642" s="352"/>
      <c r="E642" s="352"/>
      <c r="F642" s="354"/>
      <c r="G642" s="352"/>
      <c r="H642" s="352"/>
      <c r="I642" s="352"/>
      <c r="J642" s="352"/>
      <c r="K642" s="352"/>
      <c r="L642" s="352"/>
      <c r="M642" s="352"/>
      <c r="N642" s="352"/>
      <c r="O642" s="352"/>
      <c r="P642" s="352"/>
      <c r="Q642" s="352"/>
      <c r="R642" s="352"/>
      <c r="S642" s="352"/>
      <c r="T642" s="352"/>
      <c r="U642" s="352"/>
      <c r="V642" s="352"/>
      <c r="W642" s="352"/>
      <c r="X642" s="352"/>
      <c r="Y642" s="352"/>
      <c r="Z642" s="352"/>
      <c r="AA642" s="352"/>
      <c r="AB642" s="352"/>
      <c r="AC642" s="352"/>
      <c r="AD642" s="352"/>
      <c r="AE642" s="352"/>
      <c r="AF642" s="352"/>
      <c r="AG642" s="352"/>
      <c r="AH642" s="352"/>
      <c r="AI642" s="352"/>
      <c r="AJ642" s="352"/>
      <c r="AK642" s="352"/>
      <c r="AL642" s="352"/>
      <c r="AM642" s="352"/>
      <c r="AN642" s="352"/>
      <c r="AO642" s="352"/>
      <c r="AP642" s="352"/>
      <c r="AQ642" s="352"/>
      <c r="AR642" s="352"/>
      <c r="AS642" s="352"/>
      <c r="AT642" s="352"/>
      <c r="AU642" s="352"/>
      <c r="AV642" s="352"/>
      <c r="AW642" s="352"/>
      <c r="AX642" s="352"/>
      <c r="AY642" s="352"/>
      <c r="AZ642" s="352"/>
      <c r="BA642" s="352"/>
      <c r="BB642" s="352"/>
      <c r="BC642" s="352"/>
      <c r="BD642" s="352"/>
      <c r="BE642" s="352"/>
      <c r="BF642" s="352"/>
      <c r="BG642" s="352"/>
      <c r="BH642" s="352"/>
      <c r="BI642" s="352"/>
      <c r="BJ642" s="352"/>
      <c r="BK642" s="352"/>
    </row>
    <row r="643" customFormat="false" ht="9.75" hidden="false" customHeight="true" outlineLevel="0" collapsed="false">
      <c r="A643" s="352"/>
      <c r="B643" s="352"/>
      <c r="C643" s="352"/>
      <c r="D643" s="352"/>
      <c r="E643" s="352"/>
      <c r="F643" s="354"/>
      <c r="G643" s="352"/>
      <c r="H643" s="352"/>
      <c r="I643" s="352"/>
      <c r="J643" s="352"/>
      <c r="K643" s="352"/>
      <c r="L643" s="352"/>
      <c r="M643" s="352"/>
      <c r="N643" s="352"/>
      <c r="O643" s="352"/>
      <c r="P643" s="352"/>
      <c r="Q643" s="352"/>
      <c r="R643" s="352"/>
      <c r="S643" s="352"/>
      <c r="T643" s="352"/>
      <c r="U643" s="352"/>
      <c r="V643" s="352"/>
      <c r="W643" s="352"/>
      <c r="X643" s="352"/>
      <c r="Y643" s="352"/>
      <c r="Z643" s="352"/>
      <c r="AA643" s="352"/>
      <c r="AB643" s="352"/>
      <c r="AC643" s="352"/>
      <c r="AD643" s="352"/>
      <c r="AE643" s="352"/>
      <c r="AF643" s="352"/>
      <c r="AG643" s="352"/>
      <c r="AH643" s="352"/>
      <c r="AI643" s="352"/>
      <c r="AJ643" s="352"/>
      <c r="AK643" s="352"/>
      <c r="AL643" s="352"/>
      <c r="AM643" s="352"/>
      <c r="AN643" s="352"/>
      <c r="AO643" s="352"/>
      <c r="AP643" s="352"/>
      <c r="AQ643" s="352"/>
      <c r="AR643" s="352"/>
      <c r="AS643" s="352"/>
      <c r="AT643" s="352"/>
      <c r="AU643" s="352"/>
      <c r="AV643" s="352"/>
      <c r="AW643" s="352"/>
      <c r="AX643" s="352"/>
      <c r="AY643" s="352"/>
      <c r="AZ643" s="352"/>
      <c r="BA643" s="352"/>
      <c r="BB643" s="352"/>
      <c r="BC643" s="352"/>
      <c r="BD643" s="352"/>
      <c r="BE643" s="352"/>
      <c r="BF643" s="352"/>
      <c r="BG643" s="352"/>
      <c r="BH643" s="352"/>
      <c r="BI643" s="352"/>
      <c r="BJ643" s="352"/>
      <c r="BK643" s="352"/>
    </row>
    <row r="644" customFormat="false" ht="9.75" hidden="false" customHeight="true" outlineLevel="0" collapsed="false">
      <c r="A644" s="352"/>
      <c r="B644" s="352"/>
      <c r="C644" s="352"/>
      <c r="D644" s="352"/>
      <c r="E644" s="352"/>
      <c r="F644" s="354"/>
      <c r="G644" s="352"/>
      <c r="H644" s="352"/>
      <c r="I644" s="352"/>
      <c r="J644" s="352"/>
      <c r="K644" s="352"/>
      <c r="L644" s="352"/>
      <c r="M644" s="352"/>
      <c r="N644" s="352"/>
      <c r="O644" s="352"/>
      <c r="P644" s="352"/>
      <c r="Q644" s="352"/>
      <c r="R644" s="352"/>
      <c r="S644" s="352"/>
      <c r="T644" s="352"/>
      <c r="U644" s="352"/>
      <c r="V644" s="352"/>
      <c r="W644" s="352"/>
      <c r="X644" s="352"/>
      <c r="Y644" s="352"/>
      <c r="Z644" s="352"/>
      <c r="AA644" s="352"/>
      <c r="AB644" s="352"/>
      <c r="AC644" s="352"/>
      <c r="AD644" s="352"/>
      <c r="AE644" s="352"/>
      <c r="AF644" s="352"/>
      <c r="AG644" s="352"/>
      <c r="AH644" s="352"/>
      <c r="AI644" s="352"/>
      <c r="AJ644" s="352"/>
      <c r="AK644" s="352"/>
      <c r="AL644" s="352"/>
      <c r="AM644" s="352"/>
      <c r="AN644" s="352"/>
      <c r="AO644" s="352"/>
      <c r="AP644" s="352"/>
      <c r="AQ644" s="352"/>
      <c r="AR644" s="352"/>
      <c r="AS644" s="352"/>
      <c r="AT644" s="352"/>
      <c r="AU644" s="352"/>
      <c r="AV644" s="352"/>
      <c r="AW644" s="352"/>
      <c r="AX644" s="352"/>
      <c r="AY644" s="352"/>
      <c r="AZ644" s="352"/>
      <c r="BA644" s="352"/>
      <c r="BB644" s="352"/>
      <c r="BC644" s="352"/>
      <c r="BD644" s="352"/>
      <c r="BE644" s="352"/>
      <c r="BF644" s="352"/>
      <c r="BG644" s="352"/>
      <c r="BH644" s="352"/>
      <c r="BI644" s="352"/>
      <c r="BJ644" s="352"/>
      <c r="BK644" s="352"/>
    </row>
    <row r="645" customFormat="false" ht="9.75" hidden="false" customHeight="true" outlineLevel="0" collapsed="false">
      <c r="A645" s="352"/>
      <c r="B645" s="352"/>
      <c r="C645" s="352"/>
      <c r="D645" s="352"/>
      <c r="E645" s="352"/>
      <c r="F645" s="354"/>
      <c r="G645" s="352"/>
      <c r="H645" s="352"/>
      <c r="I645" s="352"/>
      <c r="J645" s="352"/>
      <c r="K645" s="352"/>
      <c r="L645" s="352"/>
      <c r="M645" s="352"/>
      <c r="N645" s="352"/>
      <c r="O645" s="352"/>
      <c r="P645" s="352"/>
      <c r="Q645" s="352"/>
      <c r="R645" s="352"/>
      <c r="S645" s="352"/>
      <c r="T645" s="352"/>
      <c r="U645" s="352"/>
      <c r="V645" s="352"/>
      <c r="W645" s="352"/>
      <c r="X645" s="352"/>
      <c r="Y645" s="352"/>
      <c r="Z645" s="352"/>
      <c r="AA645" s="352"/>
      <c r="AB645" s="352"/>
      <c r="AC645" s="352"/>
      <c r="AD645" s="352"/>
      <c r="AE645" s="352"/>
      <c r="AF645" s="352"/>
      <c r="AG645" s="352"/>
      <c r="AH645" s="352"/>
      <c r="AI645" s="352"/>
      <c r="AJ645" s="352"/>
      <c r="AK645" s="352"/>
      <c r="AL645" s="352"/>
      <c r="AM645" s="352"/>
      <c r="AN645" s="352"/>
      <c r="AO645" s="352"/>
      <c r="AP645" s="352"/>
      <c r="AQ645" s="352"/>
      <c r="AR645" s="352"/>
      <c r="AS645" s="352"/>
      <c r="AT645" s="352"/>
      <c r="AU645" s="352"/>
      <c r="AV645" s="352"/>
      <c r="AW645" s="352"/>
      <c r="AX645" s="352"/>
      <c r="AY645" s="352"/>
      <c r="AZ645" s="352"/>
      <c r="BA645" s="352"/>
      <c r="BB645" s="352"/>
      <c r="BC645" s="352"/>
      <c r="BD645" s="352"/>
      <c r="BE645" s="352"/>
      <c r="BF645" s="352"/>
      <c r="BG645" s="352"/>
      <c r="BH645" s="352"/>
      <c r="BI645" s="352"/>
      <c r="BJ645" s="352"/>
      <c r="BK645" s="352"/>
    </row>
    <row r="646" customFormat="false" ht="9.75" hidden="false" customHeight="true" outlineLevel="0" collapsed="false">
      <c r="A646" s="352"/>
      <c r="B646" s="352"/>
      <c r="C646" s="352"/>
      <c r="D646" s="352"/>
      <c r="E646" s="352"/>
      <c r="F646" s="354"/>
      <c r="G646" s="352"/>
      <c r="H646" s="352"/>
      <c r="I646" s="352"/>
      <c r="J646" s="352"/>
      <c r="K646" s="352"/>
      <c r="L646" s="352"/>
      <c r="M646" s="352"/>
      <c r="N646" s="352"/>
      <c r="O646" s="352"/>
      <c r="P646" s="352"/>
      <c r="Q646" s="352"/>
      <c r="R646" s="352"/>
      <c r="S646" s="352"/>
      <c r="T646" s="352"/>
      <c r="U646" s="352"/>
      <c r="V646" s="352"/>
      <c r="W646" s="352"/>
      <c r="X646" s="352"/>
      <c r="Y646" s="352"/>
      <c r="Z646" s="352"/>
      <c r="AA646" s="352"/>
      <c r="AB646" s="352"/>
      <c r="AC646" s="352"/>
      <c r="AD646" s="352"/>
      <c r="AE646" s="352"/>
      <c r="AF646" s="352"/>
      <c r="AG646" s="352"/>
      <c r="AH646" s="352"/>
      <c r="AI646" s="352"/>
      <c r="AJ646" s="352"/>
      <c r="AK646" s="352"/>
      <c r="AL646" s="352"/>
      <c r="AM646" s="352"/>
      <c r="AN646" s="352"/>
      <c r="AO646" s="352"/>
      <c r="AP646" s="352"/>
      <c r="AQ646" s="352"/>
      <c r="AR646" s="352"/>
      <c r="AS646" s="352"/>
      <c r="AT646" s="352"/>
      <c r="AU646" s="352"/>
      <c r="AV646" s="352"/>
      <c r="AW646" s="352"/>
      <c r="AX646" s="352"/>
      <c r="AY646" s="352"/>
      <c r="AZ646" s="352"/>
      <c r="BA646" s="352"/>
      <c r="BB646" s="352"/>
      <c r="BC646" s="352"/>
      <c r="BD646" s="352"/>
      <c r="BE646" s="352"/>
      <c r="BF646" s="352"/>
      <c r="BG646" s="352"/>
      <c r="BH646" s="352"/>
      <c r="BI646" s="352"/>
      <c r="BJ646" s="352"/>
      <c r="BK646" s="352"/>
    </row>
    <row r="647" customFormat="false" ht="9.75" hidden="false" customHeight="true" outlineLevel="0" collapsed="false">
      <c r="A647" s="352"/>
      <c r="B647" s="352"/>
      <c r="C647" s="352"/>
      <c r="D647" s="352"/>
      <c r="E647" s="352"/>
      <c r="F647" s="354"/>
      <c r="G647" s="352"/>
      <c r="H647" s="352"/>
      <c r="I647" s="352"/>
      <c r="J647" s="352"/>
      <c r="K647" s="352"/>
      <c r="L647" s="352"/>
      <c r="M647" s="352"/>
      <c r="N647" s="352"/>
      <c r="O647" s="352"/>
      <c r="P647" s="352"/>
      <c r="Q647" s="352"/>
      <c r="R647" s="352"/>
      <c r="S647" s="352"/>
      <c r="T647" s="352"/>
      <c r="U647" s="352"/>
      <c r="V647" s="352"/>
      <c r="W647" s="352"/>
      <c r="X647" s="352"/>
      <c r="Y647" s="352"/>
      <c r="Z647" s="352"/>
      <c r="AA647" s="352"/>
      <c r="AB647" s="352"/>
      <c r="AC647" s="352"/>
      <c r="AD647" s="352"/>
      <c r="AE647" s="352"/>
      <c r="AF647" s="352"/>
      <c r="AG647" s="352"/>
      <c r="AH647" s="352"/>
      <c r="AI647" s="352"/>
      <c r="AJ647" s="352"/>
      <c r="AK647" s="352"/>
      <c r="AL647" s="352"/>
      <c r="AM647" s="352"/>
      <c r="AN647" s="352"/>
      <c r="AO647" s="352"/>
      <c r="AP647" s="352"/>
      <c r="AQ647" s="352"/>
      <c r="AR647" s="352"/>
      <c r="AS647" s="352"/>
      <c r="AT647" s="352"/>
      <c r="AU647" s="352"/>
      <c r="AV647" s="352"/>
      <c r="AW647" s="352"/>
      <c r="AX647" s="352"/>
      <c r="AY647" s="352"/>
      <c r="AZ647" s="352"/>
      <c r="BA647" s="352"/>
      <c r="BB647" s="352"/>
      <c r="BC647" s="352"/>
      <c r="BD647" s="352"/>
      <c r="BE647" s="352"/>
      <c r="BF647" s="352"/>
      <c r="BG647" s="352"/>
      <c r="BH647" s="352"/>
      <c r="BI647" s="352"/>
      <c r="BJ647" s="352"/>
      <c r="BK647" s="352"/>
    </row>
    <row r="648" customFormat="false" ht="9.75" hidden="false" customHeight="true" outlineLevel="0" collapsed="false">
      <c r="A648" s="352"/>
      <c r="B648" s="352"/>
      <c r="C648" s="352"/>
      <c r="D648" s="352"/>
      <c r="E648" s="352"/>
      <c r="F648" s="354"/>
      <c r="G648" s="352"/>
      <c r="H648" s="352"/>
      <c r="I648" s="352"/>
      <c r="J648" s="352"/>
      <c r="K648" s="352"/>
      <c r="L648" s="352"/>
      <c r="M648" s="352"/>
      <c r="N648" s="352"/>
      <c r="O648" s="352"/>
      <c r="P648" s="352"/>
      <c r="Q648" s="352"/>
      <c r="R648" s="352"/>
      <c r="S648" s="352"/>
      <c r="T648" s="352"/>
      <c r="U648" s="352"/>
      <c r="V648" s="352"/>
      <c r="W648" s="352"/>
      <c r="X648" s="352"/>
      <c r="Y648" s="352"/>
      <c r="Z648" s="352"/>
      <c r="AA648" s="352"/>
      <c r="AB648" s="352"/>
      <c r="AC648" s="352"/>
      <c r="AD648" s="352"/>
      <c r="AE648" s="352"/>
      <c r="AF648" s="352"/>
      <c r="AG648" s="352"/>
      <c r="AH648" s="352"/>
      <c r="AI648" s="352"/>
      <c r="AJ648" s="352"/>
      <c r="AK648" s="352"/>
      <c r="AL648" s="352"/>
      <c r="AM648" s="352"/>
      <c r="AN648" s="352"/>
      <c r="AO648" s="352"/>
      <c r="AP648" s="352"/>
      <c r="AQ648" s="352"/>
      <c r="AR648" s="352"/>
      <c r="AS648" s="352"/>
      <c r="AT648" s="352"/>
      <c r="AU648" s="352"/>
      <c r="AV648" s="352"/>
      <c r="AW648" s="352"/>
      <c r="AX648" s="352"/>
      <c r="AY648" s="352"/>
      <c r="AZ648" s="352"/>
      <c r="BA648" s="352"/>
      <c r="BB648" s="352"/>
      <c r="BC648" s="352"/>
      <c r="BD648" s="352"/>
      <c r="BE648" s="352"/>
      <c r="BF648" s="352"/>
      <c r="BG648" s="352"/>
      <c r="BH648" s="352"/>
      <c r="BI648" s="352"/>
      <c r="BJ648" s="352"/>
      <c r="BK648" s="352"/>
    </row>
    <row r="649" customFormat="false" ht="9.75" hidden="false" customHeight="true" outlineLevel="0" collapsed="false">
      <c r="A649" s="352"/>
      <c r="B649" s="352"/>
      <c r="C649" s="352"/>
      <c r="D649" s="352"/>
      <c r="E649" s="352"/>
      <c r="F649" s="354"/>
      <c r="G649" s="352"/>
      <c r="H649" s="352"/>
      <c r="I649" s="352"/>
      <c r="J649" s="352"/>
      <c r="K649" s="352"/>
      <c r="L649" s="352"/>
      <c r="M649" s="352"/>
      <c r="N649" s="352"/>
      <c r="O649" s="352"/>
      <c r="P649" s="352"/>
      <c r="Q649" s="352"/>
      <c r="R649" s="352"/>
      <c r="S649" s="352"/>
      <c r="T649" s="352"/>
      <c r="U649" s="352"/>
      <c r="V649" s="352"/>
      <c r="W649" s="352"/>
      <c r="X649" s="352"/>
      <c r="Y649" s="352"/>
      <c r="Z649" s="352"/>
      <c r="AA649" s="352"/>
      <c r="AB649" s="352"/>
      <c r="AC649" s="352"/>
      <c r="AD649" s="352"/>
      <c r="AE649" s="352"/>
      <c r="AF649" s="352"/>
      <c r="AG649" s="352"/>
      <c r="AH649" s="352"/>
      <c r="AI649" s="352"/>
      <c r="AJ649" s="352"/>
      <c r="AK649" s="352"/>
      <c r="AL649" s="352"/>
      <c r="AM649" s="352"/>
      <c r="AN649" s="352"/>
      <c r="AO649" s="352"/>
      <c r="AP649" s="352"/>
      <c r="AQ649" s="352"/>
      <c r="AR649" s="352"/>
      <c r="AS649" s="352"/>
      <c r="AT649" s="352"/>
      <c r="AU649" s="352"/>
      <c r="AV649" s="352"/>
      <c r="AW649" s="352"/>
      <c r="AX649" s="352"/>
      <c r="AY649" s="352"/>
      <c r="AZ649" s="352"/>
      <c r="BA649" s="352"/>
      <c r="BB649" s="352"/>
      <c r="BC649" s="352"/>
      <c r="BD649" s="352"/>
      <c r="BE649" s="352"/>
      <c r="BF649" s="352"/>
      <c r="BG649" s="352"/>
      <c r="BH649" s="352"/>
      <c r="BI649" s="352"/>
      <c r="BJ649" s="352"/>
      <c r="BK649" s="352"/>
    </row>
    <row r="650" customFormat="false" ht="9.75" hidden="false" customHeight="true" outlineLevel="0" collapsed="false">
      <c r="A650" s="352"/>
      <c r="B650" s="352"/>
      <c r="C650" s="352"/>
      <c r="D650" s="352"/>
      <c r="E650" s="352"/>
      <c r="F650" s="354"/>
      <c r="G650" s="352"/>
      <c r="H650" s="352"/>
      <c r="I650" s="352"/>
      <c r="J650" s="352"/>
      <c r="K650" s="352"/>
      <c r="L650" s="352"/>
      <c r="M650" s="352"/>
      <c r="N650" s="352"/>
      <c r="O650" s="352"/>
      <c r="P650" s="352"/>
      <c r="Q650" s="352"/>
      <c r="R650" s="352"/>
      <c r="S650" s="352"/>
      <c r="T650" s="352"/>
      <c r="U650" s="352"/>
      <c r="V650" s="352"/>
      <c r="W650" s="352"/>
      <c r="X650" s="352"/>
      <c r="Y650" s="352"/>
      <c r="Z650" s="352"/>
      <c r="AA650" s="352"/>
      <c r="AB650" s="352"/>
      <c r="AC650" s="352"/>
      <c r="AD650" s="352"/>
      <c r="AE650" s="352"/>
      <c r="AF650" s="352"/>
      <c r="AG650" s="352"/>
      <c r="AH650" s="352"/>
      <c r="AI650" s="352"/>
      <c r="AJ650" s="352"/>
      <c r="AK650" s="352"/>
      <c r="AL650" s="352"/>
      <c r="AM650" s="352"/>
      <c r="AN650" s="352"/>
      <c r="AO650" s="352"/>
      <c r="AP650" s="352"/>
      <c r="AQ650" s="352"/>
      <c r="AR650" s="352"/>
      <c r="AS650" s="352"/>
      <c r="AT650" s="352"/>
      <c r="AU650" s="352"/>
      <c r="AV650" s="352"/>
      <c r="AW650" s="352"/>
      <c r="AX650" s="352"/>
      <c r="AY650" s="352"/>
      <c r="AZ650" s="352"/>
      <c r="BA650" s="352"/>
      <c r="BB650" s="352"/>
      <c r="BC650" s="352"/>
      <c r="BD650" s="352"/>
      <c r="BE650" s="352"/>
      <c r="BF650" s="352"/>
      <c r="BG650" s="352"/>
      <c r="BH650" s="352"/>
      <c r="BI650" s="352"/>
      <c r="BJ650" s="352"/>
      <c r="BK650" s="352"/>
    </row>
    <row r="651" customFormat="false" ht="9.75" hidden="false" customHeight="true" outlineLevel="0" collapsed="false">
      <c r="A651" s="352"/>
      <c r="B651" s="352"/>
      <c r="C651" s="352"/>
      <c r="D651" s="352"/>
      <c r="E651" s="352"/>
      <c r="F651" s="354"/>
      <c r="G651" s="352"/>
      <c r="H651" s="352"/>
      <c r="I651" s="352"/>
      <c r="J651" s="352"/>
      <c r="K651" s="352"/>
      <c r="L651" s="352"/>
      <c r="M651" s="352"/>
      <c r="N651" s="352"/>
      <c r="O651" s="352"/>
      <c r="P651" s="352"/>
      <c r="Q651" s="352"/>
      <c r="R651" s="352"/>
      <c r="S651" s="352"/>
      <c r="T651" s="352"/>
      <c r="U651" s="352"/>
      <c r="V651" s="352"/>
      <c r="W651" s="352"/>
      <c r="X651" s="352"/>
      <c r="Y651" s="352"/>
      <c r="Z651" s="352"/>
      <c r="AA651" s="352"/>
      <c r="AB651" s="352"/>
      <c r="AC651" s="352"/>
      <c r="AD651" s="352"/>
      <c r="AE651" s="352"/>
      <c r="AF651" s="352"/>
      <c r="AG651" s="352"/>
      <c r="AH651" s="352"/>
      <c r="AI651" s="352"/>
      <c r="AJ651" s="352"/>
      <c r="AK651" s="352"/>
      <c r="AL651" s="352"/>
      <c r="AM651" s="352"/>
      <c r="AN651" s="352"/>
      <c r="AO651" s="352"/>
      <c r="AP651" s="352"/>
      <c r="AQ651" s="352"/>
      <c r="AR651" s="352"/>
      <c r="AS651" s="352"/>
      <c r="AT651" s="352"/>
      <c r="AU651" s="352"/>
      <c r="AV651" s="352"/>
      <c r="AW651" s="352"/>
      <c r="AX651" s="352"/>
      <c r="AY651" s="352"/>
      <c r="AZ651" s="352"/>
      <c r="BA651" s="352"/>
      <c r="BB651" s="352"/>
      <c r="BC651" s="352"/>
      <c r="BD651" s="352"/>
      <c r="BE651" s="352"/>
      <c r="BF651" s="352"/>
      <c r="BG651" s="352"/>
      <c r="BH651" s="352"/>
      <c r="BI651" s="352"/>
      <c r="BJ651" s="352"/>
      <c r="BK651" s="352"/>
    </row>
    <row r="652" customFormat="false" ht="9.75" hidden="false" customHeight="true" outlineLevel="0" collapsed="false">
      <c r="A652" s="352"/>
      <c r="B652" s="352"/>
      <c r="C652" s="352"/>
      <c r="D652" s="352"/>
      <c r="E652" s="352"/>
      <c r="F652" s="354"/>
      <c r="G652" s="352"/>
      <c r="H652" s="352"/>
      <c r="I652" s="352"/>
      <c r="J652" s="352"/>
      <c r="K652" s="352"/>
      <c r="L652" s="352"/>
      <c r="M652" s="352"/>
      <c r="N652" s="352"/>
      <c r="O652" s="352"/>
      <c r="P652" s="352"/>
      <c r="Q652" s="352"/>
      <c r="R652" s="352"/>
      <c r="S652" s="352"/>
      <c r="T652" s="352"/>
      <c r="U652" s="352"/>
      <c r="V652" s="352"/>
      <c r="W652" s="352"/>
      <c r="X652" s="352"/>
      <c r="Y652" s="352"/>
      <c r="Z652" s="352"/>
      <c r="AA652" s="352"/>
      <c r="AB652" s="352"/>
      <c r="AC652" s="352"/>
      <c r="AD652" s="352"/>
      <c r="AE652" s="352"/>
      <c r="AF652" s="352"/>
      <c r="AG652" s="352"/>
      <c r="AH652" s="352"/>
      <c r="AI652" s="352"/>
      <c r="AJ652" s="352"/>
      <c r="AK652" s="352"/>
      <c r="AL652" s="352"/>
      <c r="AM652" s="352"/>
      <c r="AN652" s="352"/>
      <c r="AO652" s="352"/>
      <c r="AP652" s="352"/>
      <c r="AQ652" s="352"/>
      <c r="AR652" s="352"/>
      <c r="AS652" s="352"/>
      <c r="AT652" s="352"/>
      <c r="AU652" s="352"/>
      <c r="AV652" s="352"/>
      <c r="AW652" s="352"/>
      <c r="AX652" s="352"/>
      <c r="AY652" s="352"/>
      <c r="AZ652" s="352"/>
      <c r="BA652" s="352"/>
      <c r="BB652" s="352"/>
      <c r="BC652" s="352"/>
      <c r="BD652" s="352"/>
      <c r="BE652" s="352"/>
      <c r="BF652" s="352"/>
      <c r="BG652" s="352"/>
      <c r="BH652" s="352"/>
      <c r="BI652" s="352"/>
      <c r="BJ652" s="352"/>
      <c r="BK652" s="352"/>
    </row>
    <row r="653" customFormat="false" ht="9.75" hidden="false" customHeight="true" outlineLevel="0" collapsed="false">
      <c r="A653" s="352"/>
      <c r="B653" s="352"/>
      <c r="C653" s="352"/>
      <c r="D653" s="352"/>
      <c r="E653" s="352"/>
      <c r="F653" s="354"/>
      <c r="G653" s="352"/>
      <c r="H653" s="352"/>
      <c r="I653" s="352"/>
      <c r="J653" s="352"/>
      <c r="K653" s="352"/>
      <c r="L653" s="352"/>
      <c r="M653" s="352"/>
      <c r="N653" s="352"/>
      <c r="O653" s="352"/>
      <c r="P653" s="352"/>
      <c r="Q653" s="352"/>
      <c r="R653" s="352"/>
      <c r="S653" s="352"/>
      <c r="T653" s="352"/>
      <c r="U653" s="352"/>
      <c r="V653" s="352"/>
      <c r="W653" s="352"/>
      <c r="X653" s="352"/>
      <c r="Y653" s="352"/>
      <c r="Z653" s="352"/>
      <c r="AA653" s="352"/>
      <c r="AB653" s="352"/>
      <c r="AC653" s="352"/>
      <c r="AD653" s="352"/>
      <c r="AE653" s="352"/>
      <c r="AF653" s="352"/>
      <c r="AG653" s="352"/>
      <c r="AH653" s="352"/>
      <c r="AI653" s="352"/>
      <c r="AJ653" s="352"/>
      <c r="AK653" s="352"/>
      <c r="AL653" s="352"/>
      <c r="AM653" s="352"/>
      <c r="AN653" s="352"/>
      <c r="AO653" s="352"/>
      <c r="AP653" s="352"/>
      <c r="AQ653" s="352"/>
      <c r="AR653" s="352"/>
      <c r="AS653" s="352"/>
      <c r="AT653" s="352"/>
      <c r="AU653" s="352"/>
      <c r="AV653" s="352"/>
      <c r="AW653" s="352"/>
      <c r="AX653" s="352"/>
      <c r="AY653" s="352"/>
      <c r="AZ653" s="352"/>
      <c r="BA653" s="352"/>
      <c r="BB653" s="352"/>
      <c r="BC653" s="352"/>
      <c r="BD653" s="352"/>
      <c r="BE653" s="352"/>
      <c r="BF653" s="352"/>
      <c r="BG653" s="352"/>
      <c r="BH653" s="352"/>
      <c r="BI653" s="352"/>
      <c r="BJ653" s="352"/>
      <c r="BK653" s="352"/>
    </row>
    <row r="654" customFormat="false" ht="9.75" hidden="false" customHeight="true" outlineLevel="0" collapsed="false">
      <c r="A654" s="352"/>
      <c r="B654" s="352"/>
      <c r="C654" s="352"/>
      <c r="D654" s="352"/>
      <c r="E654" s="352"/>
      <c r="F654" s="354"/>
      <c r="G654" s="352"/>
      <c r="H654" s="352"/>
      <c r="I654" s="352"/>
      <c r="J654" s="352"/>
      <c r="K654" s="352"/>
      <c r="L654" s="352"/>
      <c r="M654" s="352"/>
      <c r="N654" s="352"/>
      <c r="O654" s="352"/>
      <c r="P654" s="352"/>
      <c r="Q654" s="352"/>
      <c r="R654" s="352"/>
      <c r="S654" s="352"/>
      <c r="T654" s="352"/>
      <c r="U654" s="352"/>
      <c r="V654" s="352"/>
      <c r="W654" s="352"/>
      <c r="X654" s="352"/>
      <c r="Y654" s="352"/>
      <c r="Z654" s="352"/>
      <c r="AA654" s="352"/>
      <c r="AB654" s="352"/>
      <c r="AC654" s="352"/>
      <c r="AD654" s="352"/>
      <c r="AE654" s="352"/>
      <c r="AF654" s="352"/>
      <c r="AG654" s="352"/>
      <c r="AH654" s="352"/>
      <c r="AI654" s="352"/>
      <c r="AJ654" s="352"/>
      <c r="AK654" s="352"/>
      <c r="AL654" s="352"/>
      <c r="AM654" s="352"/>
      <c r="AN654" s="352"/>
      <c r="AO654" s="352"/>
      <c r="AP654" s="352"/>
      <c r="AQ654" s="352"/>
      <c r="AR654" s="352"/>
      <c r="AS654" s="352"/>
      <c r="AT654" s="352"/>
      <c r="AU654" s="352"/>
      <c r="AV654" s="352"/>
      <c r="AW654" s="352"/>
      <c r="AX654" s="352"/>
      <c r="AY654" s="352"/>
      <c r="AZ654" s="352"/>
      <c r="BA654" s="352"/>
      <c r="BB654" s="352"/>
      <c r="BC654" s="352"/>
      <c r="BD654" s="352"/>
      <c r="BE654" s="352"/>
      <c r="BF654" s="352"/>
      <c r="BG654" s="352"/>
      <c r="BH654" s="352"/>
      <c r="BI654" s="352"/>
      <c r="BJ654" s="352"/>
      <c r="BK654" s="352"/>
    </row>
    <row r="655" customFormat="false" ht="9.75" hidden="false" customHeight="true" outlineLevel="0" collapsed="false">
      <c r="A655" s="352"/>
      <c r="B655" s="352"/>
      <c r="C655" s="352"/>
      <c r="D655" s="352"/>
      <c r="E655" s="352"/>
      <c r="F655" s="354"/>
      <c r="G655" s="352"/>
      <c r="H655" s="352"/>
      <c r="I655" s="352"/>
      <c r="J655" s="352"/>
      <c r="K655" s="352"/>
      <c r="L655" s="352"/>
      <c r="M655" s="352"/>
      <c r="N655" s="352"/>
      <c r="O655" s="352"/>
      <c r="P655" s="352"/>
      <c r="Q655" s="352"/>
      <c r="R655" s="352"/>
      <c r="S655" s="352"/>
      <c r="T655" s="352"/>
      <c r="U655" s="352"/>
      <c r="V655" s="352"/>
      <c r="W655" s="352"/>
      <c r="X655" s="352"/>
      <c r="Y655" s="352"/>
      <c r="Z655" s="352"/>
      <c r="AA655" s="352"/>
      <c r="AB655" s="352"/>
      <c r="AC655" s="352"/>
      <c r="AD655" s="352"/>
      <c r="AE655" s="352"/>
      <c r="AF655" s="352"/>
      <c r="AG655" s="352"/>
      <c r="AH655" s="352"/>
      <c r="AI655" s="352"/>
      <c r="AJ655" s="352"/>
      <c r="AK655" s="352"/>
      <c r="AL655" s="352"/>
      <c r="AM655" s="352"/>
      <c r="AN655" s="352"/>
      <c r="AO655" s="352"/>
      <c r="AP655" s="352"/>
      <c r="AQ655" s="352"/>
      <c r="AR655" s="352"/>
      <c r="AS655" s="352"/>
      <c r="AT655" s="352"/>
      <c r="AU655" s="352"/>
      <c r="AV655" s="352"/>
      <c r="AW655" s="352"/>
      <c r="AX655" s="352"/>
      <c r="AY655" s="352"/>
      <c r="AZ655" s="352"/>
      <c r="BA655" s="352"/>
      <c r="BB655" s="352"/>
      <c r="BC655" s="352"/>
      <c r="BD655" s="352"/>
      <c r="BE655" s="352"/>
      <c r="BF655" s="352"/>
      <c r="BG655" s="352"/>
      <c r="BH655" s="352"/>
      <c r="BI655" s="352"/>
      <c r="BJ655" s="352"/>
      <c r="BK655" s="352"/>
    </row>
    <row r="656" customFormat="false" ht="9.75" hidden="false" customHeight="true" outlineLevel="0" collapsed="false">
      <c r="A656" s="352"/>
      <c r="B656" s="352"/>
      <c r="C656" s="352"/>
      <c r="D656" s="352"/>
      <c r="E656" s="352"/>
      <c r="F656" s="354"/>
      <c r="G656" s="352"/>
      <c r="H656" s="352"/>
      <c r="I656" s="352"/>
      <c r="J656" s="352"/>
      <c r="K656" s="352"/>
      <c r="L656" s="352"/>
      <c r="M656" s="352"/>
      <c r="N656" s="352"/>
      <c r="O656" s="352"/>
      <c r="P656" s="352"/>
      <c r="Q656" s="352"/>
      <c r="R656" s="352"/>
      <c r="S656" s="352"/>
      <c r="T656" s="352"/>
      <c r="U656" s="352"/>
      <c r="V656" s="352"/>
      <c r="W656" s="352"/>
      <c r="X656" s="352"/>
      <c r="Y656" s="352"/>
      <c r="Z656" s="352"/>
      <c r="AA656" s="352"/>
      <c r="AB656" s="352"/>
      <c r="AC656" s="352"/>
      <c r="AD656" s="352"/>
      <c r="AE656" s="352"/>
      <c r="AF656" s="352"/>
      <c r="AG656" s="352"/>
      <c r="AH656" s="352"/>
      <c r="AI656" s="352"/>
      <c r="AJ656" s="352"/>
      <c r="AK656" s="352"/>
      <c r="AL656" s="352"/>
      <c r="AM656" s="352"/>
      <c r="AN656" s="352"/>
      <c r="AO656" s="352"/>
      <c r="AP656" s="352"/>
      <c r="AQ656" s="352"/>
      <c r="AR656" s="352"/>
      <c r="AS656" s="352"/>
      <c r="AT656" s="352"/>
      <c r="AU656" s="352"/>
      <c r="AV656" s="352"/>
      <c r="AW656" s="352"/>
      <c r="AX656" s="352"/>
      <c r="AY656" s="352"/>
      <c r="AZ656" s="352"/>
      <c r="BA656" s="352"/>
      <c r="BB656" s="352"/>
      <c r="BC656" s="352"/>
      <c r="BD656" s="352"/>
      <c r="BE656" s="352"/>
      <c r="BF656" s="352"/>
      <c r="BG656" s="352"/>
      <c r="BH656" s="352"/>
      <c r="BI656" s="352"/>
      <c r="BJ656" s="352"/>
      <c r="BK656" s="352"/>
    </row>
    <row r="657" customFormat="false" ht="9.75" hidden="false" customHeight="true" outlineLevel="0" collapsed="false">
      <c r="A657" s="352"/>
      <c r="B657" s="352"/>
      <c r="C657" s="352"/>
      <c r="D657" s="352"/>
      <c r="E657" s="352"/>
      <c r="F657" s="354"/>
      <c r="G657" s="352"/>
      <c r="H657" s="352"/>
      <c r="I657" s="352"/>
      <c r="J657" s="352"/>
      <c r="K657" s="352"/>
      <c r="L657" s="352"/>
      <c r="M657" s="352"/>
      <c r="N657" s="352"/>
      <c r="O657" s="352"/>
      <c r="P657" s="352"/>
      <c r="Q657" s="352"/>
      <c r="R657" s="352"/>
      <c r="S657" s="352"/>
      <c r="T657" s="352"/>
      <c r="U657" s="352"/>
      <c r="V657" s="352"/>
      <c r="W657" s="352"/>
      <c r="X657" s="352"/>
      <c r="Y657" s="352"/>
      <c r="Z657" s="352"/>
      <c r="AA657" s="352"/>
      <c r="AB657" s="352"/>
      <c r="AC657" s="352"/>
      <c r="AD657" s="352"/>
      <c r="AE657" s="352"/>
      <c r="AF657" s="352"/>
      <c r="AG657" s="352"/>
      <c r="AH657" s="352"/>
      <c r="AI657" s="352"/>
      <c r="AJ657" s="352"/>
      <c r="AK657" s="352"/>
      <c r="AL657" s="352"/>
      <c r="AM657" s="352"/>
      <c r="AN657" s="352"/>
      <c r="AO657" s="352"/>
      <c r="AP657" s="352"/>
      <c r="AQ657" s="352"/>
      <c r="AR657" s="352"/>
      <c r="AS657" s="352"/>
      <c r="AT657" s="352"/>
      <c r="AU657" s="352"/>
      <c r="AV657" s="352"/>
      <c r="AW657" s="352"/>
      <c r="AX657" s="352"/>
      <c r="AY657" s="352"/>
      <c r="AZ657" s="352"/>
      <c r="BA657" s="352"/>
      <c r="BB657" s="352"/>
      <c r="BC657" s="352"/>
      <c r="BD657" s="352"/>
      <c r="BE657" s="352"/>
      <c r="BF657" s="352"/>
      <c r="BG657" s="352"/>
      <c r="BH657" s="352"/>
      <c r="BI657" s="352"/>
      <c r="BJ657" s="352"/>
      <c r="BK657" s="352"/>
    </row>
    <row r="658" customFormat="false" ht="9.75" hidden="false" customHeight="true" outlineLevel="0" collapsed="false">
      <c r="A658" s="352"/>
      <c r="B658" s="352"/>
      <c r="C658" s="352"/>
      <c r="D658" s="352"/>
      <c r="E658" s="352"/>
      <c r="F658" s="354"/>
      <c r="G658" s="352"/>
      <c r="H658" s="352"/>
      <c r="I658" s="352"/>
      <c r="J658" s="352"/>
      <c r="K658" s="352"/>
      <c r="L658" s="352"/>
      <c r="M658" s="352"/>
      <c r="N658" s="352"/>
      <c r="O658" s="352"/>
      <c r="P658" s="352"/>
      <c r="Q658" s="352"/>
      <c r="R658" s="352"/>
      <c r="S658" s="352"/>
      <c r="T658" s="352"/>
      <c r="U658" s="352"/>
      <c r="V658" s="352"/>
      <c r="W658" s="352"/>
      <c r="X658" s="352"/>
      <c r="Y658" s="352"/>
      <c r="Z658" s="352"/>
      <c r="AA658" s="352"/>
      <c r="AB658" s="352"/>
      <c r="AC658" s="352"/>
      <c r="AD658" s="352"/>
      <c r="AE658" s="352"/>
      <c r="AF658" s="352"/>
      <c r="AG658" s="352"/>
      <c r="AH658" s="352"/>
      <c r="AI658" s="352"/>
      <c r="AJ658" s="352"/>
      <c r="AK658" s="352"/>
      <c r="AL658" s="352"/>
      <c r="AM658" s="352"/>
      <c r="AN658" s="352"/>
      <c r="AO658" s="352"/>
      <c r="AP658" s="352"/>
      <c r="AQ658" s="352"/>
      <c r="AR658" s="352"/>
      <c r="AS658" s="352"/>
      <c r="AT658" s="352"/>
      <c r="AU658" s="352"/>
      <c r="AV658" s="352"/>
      <c r="AW658" s="352"/>
      <c r="AX658" s="352"/>
      <c r="AY658" s="352"/>
      <c r="AZ658" s="352"/>
      <c r="BA658" s="352"/>
      <c r="BB658" s="352"/>
      <c r="BC658" s="352"/>
      <c r="BD658" s="352"/>
      <c r="BE658" s="352"/>
      <c r="BF658" s="352"/>
      <c r="BG658" s="352"/>
      <c r="BH658" s="352"/>
      <c r="BI658" s="352"/>
      <c r="BJ658" s="352"/>
      <c r="BK658" s="352"/>
    </row>
    <row r="659" customFormat="false" ht="9.75" hidden="false" customHeight="true" outlineLevel="0" collapsed="false">
      <c r="A659" s="352"/>
      <c r="B659" s="352"/>
      <c r="C659" s="352"/>
      <c r="D659" s="352"/>
      <c r="E659" s="352"/>
      <c r="F659" s="354"/>
      <c r="G659" s="352"/>
      <c r="H659" s="352"/>
      <c r="I659" s="352"/>
      <c r="J659" s="352"/>
      <c r="K659" s="352"/>
      <c r="L659" s="352"/>
      <c r="M659" s="352"/>
      <c r="N659" s="352"/>
      <c r="O659" s="352"/>
      <c r="P659" s="352"/>
      <c r="Q659" s="352"/>
      <c r="R659" s="352"/>
      <c r="S659" s="352"/>
      <c r="T659" s="352"/>
      <c r="U659" s="352"/>
      <c r="V659" s="352"/>
      <c r="W659" s="352"/>
      <c r="X659" s="352"/>
      <c r="Y659" s="352"/>
      <c r="Z659" s="352"/>
      <c r="AA659" s="352"/>
      <c r="AB659" s="352"/>
      <c r="AC659" s="352"/>
      <c r="AD659" s="352"/>
      <c r="AE659" s="352"/>
      <c r="AF659" s="352"/>
      <c r="AG659" s="352"/>
      <c r="AH659" s="352"/>
      <c r="AI659" s="352"/>
      <c r="AJ659" s="352"/>
      <c r="AK659" s="352"/>
      <c r="AL659" s="352"/>
      <c r="AM659" s="352"/>
      <c r="AN659" s="352"/>
      <c r="AO659" s="352"/>
      <c r="AP659" s="352"/>
      <c r="AQ659" s="352"/>
      <c r="AR659" s="352"/>
      <c r="AS659" s="352"/>
      <c r="AT659" s="352"/>
      <c r="AU659" s="352"/>
      <c r="AV659" s="352"/>
      <c r="AW659" s="352"/>
      <c r="AX659" s="352"/>
      <c r="AY659" s="352"/>
      <c r="AZ659" s="352"/>
      <c r="BA659" s="352"/>
      <c r="BB659" s="352"/>
      <c r="BC659" s="352"/>
      <c r="BD659" s="352"/>
      <c r="BE659" s="352"/>
      <c r="BF659" s="352"/>
      <c r="BG659" s="352"/>
      <c r="BH659" s="352"/>
      <c r="BI659" s="352"/>
      <c r="BJ659" s="352"/>
      <c r="BK659" s="352"/>
    </row>
    <row r="660" customFormat="false" ht="9.75" hidden="false" customHeight="true" outlineLevel="0" collapsed="false">
      <c r="A660" s="352"/>
      <c r="B660" s="352"/>
      <c r="C660" s="352"/>
      <c r="D660" s="352"/>
      <c r="E660" s="352"/>
      <c r="F660" s="354"/>
      <c r="G660" s="352"/>
      <c r="H660" s="352"/>
      <c r="I660" s="352"/>
      <c r="J660" s="352"/>
      <c r="K660" s="352"/>
      <c r="L660" s="352"/>
      <c r="M660" s="352"/>
      <c r="N660" s="352"/>
      <c r="O660" s="352"/>
      <c r="P660" s="352"/>
      <c r="Q660" s="352"/>
      <c r="R660" s="352"/>
      <c r="S660" s="352"/>
      <c r="T660" s="352"/>
      <c r="U660" s="352"/>
      <c r="V660" s="352"/>
      <c r="W660" s="352"/>
      <c r="X660" s="352"/>
      <c r="Y660" s="352"/>
      <c r="Z660" s="352"/>
      <c r="AA660" s="352"/>
      <c r="AB660" s="352"/>
      <c r="AC660" s="352"/>
      <c r="AD660" s="352"/>
      <c r="AE660" s="352"/>
      <c r="AF660" s="352"/>
      <c r="AG660" s="352"/>
      <c r="AH660" s="352"/>
      <c r="AI660" s="352"/>
      <c r="AJ660" s="352"/>
      <c r="AK660" s="352"/>
      <c r="AL660" s="352"/>
      <c r="AM660" s="352"/>
      <c r="AN660" s="352"/>
      <c r="AO660" s="352"/>
      <c r="AP660" s="352"/>
      <c r="AQ660" s="352"/>
      <c r="AR660" s="352"/>
      <c r="AS660" s="352"/>
      <c r="AT660" s="352"/>
      <c r="AU660" s="352"/>
      <c r="AV660" s="352"/>
      <c r="AW660" s="352"/>
      <c r="AX660" s="352"/>
      <c r="AY660" s="352"/>
      <c r="AZ660" s="352"/>
      <c r="BA660" s="352"/>
      <c r="BB660" s="352"/>
      <c r="BC660" s="352"/>
      <c r="BD660" s="352"/>
      <c r="BE660" s="352"/>
      <c r="BF660" s="352"/>
      <c r="BG660" s="352"/>
      <c r="BH660" s="352"/>
      <c r="BI660" s="352"/>
      <c r="BJ660" s="352"/>
      <c r="BK660" s="352"/>
    </row>
    <row r="661" customFormat="false" ht="9.75" hidden="false" customHeight="true" outlineLevel="0" collapsed="false">
      <c r="A661" s="352"/>
      <c r="B661" s="352"/>
      <c r="C661" s="352"/>
      <c r="D661" s="352"/>
      <c r="E661" s="352"/>
      <c r="F661" s="354"/>
      <c r="G661" s="352"/>
      <c r="H661" s="352"/>
      <c r="I661" s="352"/>
      <c r="J661" s="352"/>
      <c r="K661" s="352"/>
      <c r="L661" s="352"/>
      <c r="M661" s="352"/>
      <c r="N661" s="352"/>
      <c r="O661" s="352"/>
      <c r="P661" s="352"/>
      <c r="Q661" s="352"/>
      <c r="R661" s="352"/>
      <c r="S661" s="352"/>
      <c r="T661" s="352"/>
      <c r="U661" s="352"/>
      <c r="V661" s="352"/>
      <c r="W661" s="352"/>
      <c r="X661" s="352"/>
      <c r="Y661" s="352"/>
      <c r="Z661" s="352"/>
      <c r="AA661" s="352"/>
      <c r="AB661" s="352"/>
      <c r="AC661" s="352"/>
      <c r="AD661" s="352"/>
      <c r="AE661" s="352"/>
      <c r="AF661" s="352"/>
      <c r="AG661" s="352"/>
      <c r="AH661" s="352"/>
      <c r="AI661" s="352"/>
      <c r="AJ661" s="352"/>
      <c r="AK661" s="352"/>
      <c r="AL661" s="352"/>
      <c r="AM661" s="352"/>
      <c r="AN661" s="352"/>
      <c r="AO661" s="352"/>
      <c r="AP661" s="352"/>
      <c r="AQ661" s="352"/>
      <c r="AR661" s="352"/>
      <c r="AS661" s="352"/>
      <c r="AT661" s="352"/>
      <c r="AU661" s="352"/>
      <c r="AV661" s="352"/>
      <c r="AW661" s="352"/>
      <c r="AX661" s="352"/>
      <c r="AY661" s="352"/>
      <c r="AZ661" s="352"/>
      <c r="BA661" s="352"/>
      <c r="BB661" s="352"/>
      <c r="BC661" s="352"/>
      <c r="BD661" s="352"/>
      <c r="BE661" s="352"/>
      <c r="BF661" s="352"/>
      <c r="BG661" s="352"/>
      <c r="BH661" s="352"/>
      <c r="BI661" s="352"/>
      <c r="BJ661" s="352"/>
      <c r="BK661" s="352"/>
    </row>
    <row r="662" customFormat="false" ht="9.75" hidden="false" customHeight="true" outlineLevel="0" collapsed="false">
      <c r="A662" s="352"/>
      <c r="B662" s="352"/>
      <c r="C662" s="352"/>
      <c r="D662" s="352"/>
      <c r="E662" s="352"/>
      <c r="F662" s="354"/>
      <c r="G662" s="352"/>
      <c r="H662" s="352"/>
      <c r="I662" s="352"/>
      <c r="J662" s="352"/>
      <c r="K662" s="352"/>
      <c r="L662" s="352"/>
      <c r="M662" s="352"/>
      <c r="N662" s="352"/>
      <c r="O662" s="352"/>
      <c r="P662" s="352"/>
      <c r="Q662" s="352"/>
      <c r="R662" s="352"/>
      <c r="S662" s="352"/>
      <c r="T662" s="352"/>
      <c r="U662" s="352"/>
      <c r="V662" s="352"/>
      <c r="W662" s="352"/>
      <c r="X662" s="352"/>
      <c r="Y662" s="352"/>
      <c r="Z662" s="352"/>
      <c r="AA662" s="352"/>
      <c r="AB662" s="352"/>
      <c r="AC662" s="352"/>
      <c r="AD662" s="352"/>
      <c r="AE662" s="352"/>
      <c r="AF662" s="352"/>
      <c r="AG662" s="352"/>
      <c r="AH662" s="352"/>
      <c r="AI662" s="352"/>
      <c r="AJ662" s="352"/>
      <c r="AK662" s="352"/>
      <c r="AL662" s="352"/>
      <c r="AM662" s="352"/>
      <c r="AN662" s="352"/>
      <c r="AO662" s="352"/>
      <c r="AP662" s="352"/>
      <c r="AQ662" s="352"/>
      <c r="AR662" s="352"/>
      <c r="AS662" s="352"/>
      <c r="AT662" s="352"/>
      <c r="AU662" s="352"/>
      <c r="AV662" s="352"/>
      <c r="AW662" s="352"/>
      <c r="AX662" s="352"/>
      <c r="AY662" s="352"/>
      <c r="AZ662" s="352"/>
      <c r="BA662" s="352"/>
      <c r="BB662" s="352"/>
      <c r="BC662" s="352"/>
      <c r="BD662" s="352"/>
      <c r="BE662" s="352"/>
      <c r="BF662" s="352"/>
      <c r="BG662" s="352"/>
      <c r="BH662" s="352"/>
      <c r="BI662" s="352"/>
      <c r="BJ662" s="352"/>
      <c r="BK662" s="352"/>
    </row>
    <row r="663" customFormat="false" ht="9.75" hidden="false" customHeight="true" outlineLevel="0" collapsed="false">
      <c r="A663" s="352"/>
      <c r="B663" s="352"/>
      <c r="C663" s="352"/>
      <c r="D663" s="352"/>
      <c r="E663" s="352"/>
      <c r="F663" s="354"/>
      <c r="G663" s="352"/>
      <c r="H663" s="352"/>
      <c r="I663" s="352"/>
      <c r="J663" s="352"/>
      <c r="K663" s="352"/>
      <c r="L663" s="352"/>
      <c r="M663" s="352"/>
      <c r="N663" s="352"/>
      <c r="O663" s="352"/>
      <c r="P663" s="352"/>
      <c r="Q663" s="352"/>
      <c r="R663" s="352"/>
      <c r="S663" s="352"/>
      <c r="T663" s="352"/>
      <c r="U663" s="352"/>
      <c r="V663" s="352"/>
      <c r="W663" s="352"/>
      <c r="X663" s="352"/>
      <c r="Y663" s="352"/>
      <c r="Z663" s="352"/>
      <c r="AA663" s="352"/>
      <c r="AB663" s="352"/>
      <c r="AC663" s="352"/>
      <c r="AD663" s="352"/>
      <c r="AE663" s="352"/>
      <c r="AF663" s="352"/>
      <c r="AG663" s="352"/>
      <c r="AH663" s="352"/>
      <c r="AI663" s="352"/>
      <c r="AJ663" s="352"/>
      <c r="AK663" s="352"/>
      <c r="AL663" s="352"/>
      <c r="AM663" s="352"/>
      <c r="AN663" s="352"/>
      <c r="AO663" s="352"/>
      <c r="AP663" s="352"/>
      <c r="AQ663" s="352"/>
      <c r="AR663" s="352"/>
      <c r="AS663" s="352"/>
      <c r="AT663" s="352"/>
      <c r="AU663" s="352"/>
      <c r="AV663" s="352"/>
      <c r="AW663" s="352"/>
      <c r="AX663" s="352"/>
      <c r="AY663" s="352"/>
      <c r="AZ663" s="352"/>
      <c r="BA663" s="352"/>
      <c r="BB663" s="352"/>
      <c r="BC663" s="352"/>
      <c r="BD663" s="352"/>
      <c r="BE663" s="352"/>
      <c r="BF663" s="352"/>
      <c r="BG663" s="352"/>
      <c r="BH663" s="352"/>
      <c r="BI663" s="352"/>
      <c r="BJ663" s="352"/>
      <c r="BK663" s="352"/>
    </row>
    <row r="664" customFormat="false" ht="9.75" hidden="false" customHeight="true" outlineLevel="0" collapsed="false">
      <c r="A664" s="352"/>
      <c r="B664" s="352"/>
      <c r="C664" s="352"/>
      <c r="D664" s="352"/>
      <c r="E664" s="352"/>
      <c r="F664" s="354"/>
      <c r="G664" s="352"/>
      <c r="H664" s="352"/>
      <c r="I664" s="352"/>
      <c r="J664" s="352"/>
      <c r="K664" s="352"/>
      <c r="L664" s="352"/>
      <c r="M664" s="352"/>
      <c r="N664" s="352"/>
      <c r="O664" s="352"/>
      <c r="P664" s="352"/>
      <c r="Q664" s="352"/>
      <c r="R664" s="352"/>
      <c r="S664" s="352"/>
      <c r="T664" s="352"/>
      <c r="U664" s="352"/>
      <c r="V664" s="352"/>
      <c r="W664" s="352"/>
      <c r="X664" s="352"/>
      <c r="Y664" s="352"/>
      <c r="Z664" s="352"/>
      <c r="AA664" s="352"/>
      <c r="AB664" s="352"/>
      <c r="AC664" s="352"/>
      <c r="AD664" s="352"/>
      <c r="AE664" s="352"/>
      <c r="AF664" s="352"/>
      <c r="AG664" s="352"/>
      <c r="AH664" s="352"/>
      <c r="AI664" s="352"/>
      <c r="AJ664" s="352"/>
      <c r="AK664" s="352"/>
      <c r="AL664" s="352"/>
      <c r="AM664" s="352"/>
      <c r="AN664" s="352"/>
      <c r="AO664" s="352"/>
      <c r="AP664" s="352"/>
      <c r="AQ664" s="352"/>
      <c r="AR664" s="352"/>
      <c r="AS664" s="352"/>
      <c r="AT664" s="352"/>
      <c r="AU664" s="352"/>
      <c r="AV664" s="352"/>
      <c r="AW664" s="352"/>
      <c r="AX664" s="352"/>
      <c r="AY664" s="352"/>
      <c r="AZ664" s="352"/>
      <c r="BA664" s="352"/>
      <c r="BB664" s="352"/>
      <c r="BC664" s="352"/>
      <c r="BD664" s="352"/>
      <c r="BE664" s="352"/>
      <c r="BF664" s="352"/>
      <c r="BG664" s="352"/>
      <c r="BH664" s="352"/>
      <c r="BI664" s="352"/>
      <c r="BJ664" s="352"/>
      <c r="BK664" s="352"/>
    </row>
    <row r="665" customFormat="false" ht="9.75" hidden="false" customHeight="true" outlineLevel="0" collapsed="false">
      <c r="A665" s="352"/>
      <c r="B665" s="352"/>
      <c r="C665" s="352"/>
      <c r="D665" s="352"/>
      <c r="E665" s="352"/>
      <c r="F665" s="354"/>
      <c r="G665" s="352"/>
      <c r="H665" s="352"/>
      <c r="I665" s="352"/>
      <c r="J665" s="352"/>
      <c r="K665" s="352"/>
      <c r="L665" s="352"/>
      <c r="M665" s="352"/>
      <c r="N665" s="352"/>
      <c r="O665" s="352"/>
      <c r="P665" s="352"/>
      <c r="Q665" s="352"/>
      <c r="R665" s="352"/>
      <c r="S665" s="352"/>
      <c r="T665" s="352"/>
      <c r="U665" s="352"/>
      <c r="V665" s="352"/>
      <c r="W665" s="352"/>
      <c r="X665" s="352"/>
      <c r="Y665" s="352"/>
      <c r="Z665" s="352"/>
      <c r="AA665" s="352"/>
      <c r="AB665" s="352"/>
      <c r="AC665" s="352"/>
      <c r="AD665" s="352"/>
      <c r="AE665" s="352"/>
      <c r="AF665" s="352"/>
      <c r="AG665" s="352"/>
      <c r="AH665" s="352"/>
      <c r="AI665" s="352"/>
      <c r="AJ665" s="352"/>
      <c r="AK665" s="352"/>
      <c r="AL665" s="352"/>
      <c r="AM665" s="352"/>
      <c r="AN665" s="352"/>
      <c r="AO665" s="352"/>
      <c r="AP665" s="352"/>
      <c r="AQ665" s="352"/>
      <c r="AR665" s="352"/>
      <c r="AS665" s="352"/>
      <c r="AT665" s="352"/>
      <c r="AU665" s="352"/>
      <c r="AV665" s="352"/>
      <c r="AW665" s="352"/>
      <c r="AX665" s="352"/>
      <c r="AY665" s="352"/>
      <c r="AZ665" s="352"/>
      <c r="BA665" s="352"/>
      <c r="BB665" s="352"/>
      <c r="BC665" s="352"/>
      <c r="BD665" s="352"/>
      <c r="BE665" s="352"/>
      <c r="BF665" s="352"/>
      <c r="BG665" s="352"/>
      <c r="BH665" s="352"/>
      <c r="BI665" s="352"/>
      <c r="BJ665" s="352"/>
      <c r="BK665" s="352"/>
    </row>
    <row r="666" customFormat="false" ht="9.75" hidden="false" customHeight="true" outlineLevel="0" collapsed="false">
      <c r="A666" s="352"/>
      <c r="B666" s="352"/>
      <c r="C666" s="352"/>
      <c r="D666" s="352"/>
      <c r="E666" s="352"/>
      <c r="F666" s="354"/>
      <c r="G666" s="352"/>
      <c r="H666" s="352"/>
      <c r="I666" s="352"/>
      <c r="J666" s="352"/>
      <c r="K666" s="352"/>
      <c r="L666" s="352"/>
      <c r="M666" s="352"/>
      <c r="N666" s="352"/>
      <c r="O666" s="352"/>
      <c r="P666" s="352"/>
      <c r="Q666" s="352"/>
      <c r="R666" s="352"/>
      <c r="S666" s="352"/>
      <c r="T666" s="352"/>
      <c r="U666" s="352"/>
      <c r="V666" s="352"/>
      <c r="W666" s="352"/>
      <c r="X666" s="352"/>
      <c r="Y666" s="352"/>
      <c r="Z666" s="352"/>
      <c r="AA666" s="352"/>
      <c r="AB666" s="352"/>
      <c r="AC666" s="352"/>
      <c r="AD666" s="352"/>
      <c r="AE666" s="352"/>
      <c r="AF666" s="352"/>
      <c r="AG666" s="352"/>
      <c r="AH666" s="352"/>
      <c r="AI666" s="352"/>
      <c r="AJ666" s="352"/>
      <c r="AK666" s="352"/>
      <c r="AL666" s="352"/>
      <c r="AM666" s="352"/>
      <c r="AN666" s="352"/>
      <c r="AO666" s="352"/>
      <c r="AP666" s="352"/>
      <c r="AQ666" s="352"/>
      <c r="AR666" s="352"/>
      <c r="AS666" s="352"/>
      <c r="AT666" s="352"/>
      <c r="AU666" s="352"/>
      <c r="AV666" s="352"/>
      <c r="AW666" s="352"/>
      <c r="AX666" s="352"/>
      <c r="AY666" s="352"/>
      <c r="AZ666" s="352"/>
      <c r="BA666" s="352"/>
      <c r="BB666" s="352"/>
      <c r="BC666" s="352"/>
      <c r="BD666" s="352"/>
      <c r="BE666" s="352"/>
      <c r="BF666" s="352"/>
      <c r="BG666" s="352"/>
      <c r="BH666" s="352"/>
      <c r="BI666" s="352"/>
      <c r="BJ666" s="352"/>
      <c r="BK666" s="352"/>
    </row>
    <row r="667" customFormat="false" ht="9.75" hidden="false" customHeight="true" outlineLevel="0" collapsed="false">
      <c r="A667" s="352"/>
      <c r="B667" s="352"/>
      <c r="C667" s="352"/>
      <c r="D667" s="352"/>
      <c r="E667" s="352"/>
      <c r="F667" s="354"/>
      <c r="G667" s="352"/>
      <c r="H667" s="352"/>
      <c r="I667" s="352"/>
      <c r="J667" s="352"/>
      <c r="K667" s="352"/>
      <c r="L667" s="352"/>
      <c r="M667" s="352"/>
      <c r="N667" s="352"/>
      <c r="O667" s="352"/>
      <c r="P667" s="352"/>
      <c r="Q667" s="352"/>
      <c r="R667" s="352"/>
      <c r="S667" s="352"/>
      <c r="T667" s="352"/>
      <c r="U667" s="352"/>
      <c r="V667" s="352"/>
      <c r="W667" s="352"/>
      <c r="X667" s="352"/>
      <c r="Y667" s="352"/>
      <c r="Z667" s="352"/>
      <c r="AA667" s="352"/>
      <c r="AB667" s="352"/>
      <c r="AC667" s="352"/>
      <c r="AD667" s="352"/>
      <c r="AE667" s="352"/>
      <c r="AF667" s="352"/>
      <c r="AG667" s="352"/>
      <c r="AH667" s="352"/>
      <c r="AI667" s="352"/>
      <c r="AJ667" s="352"/>
      <c r="AK667" s="352"/>
      <c r="AL667" s="352"/>
      <c r="AM667" s="352"/>
      <c r="AN667" s="352"/>
      <c r="AO667" s="352"/>
      <c r="AP667" s="352"/>
      <c r="AQ667" s="352"/>
      <c r="AR667" s="352"/>
      <c r="AS667" s="352"/>
      <c r="AT667" s="352"/>
      <c r="AU667" s="352"/>
      <c r="AV667" s="352"/>
      <c r="AW667" s="352"/>
      <c r="AX667" s="352"/>
      <c r="AY667" s="352"/>
      <c r="AZ667" s="352"/>
      <c r="BA667" s="352"/>
      <c r="BB667" s="352"/>
      <c r="BC667" s="352"/>
      <c r="BD667" s="352"/>
      <c r="BE667" s="352"/>
      <c r="BF667" s="352"/>
      <c r="BG667" s="352"/>
      <c r="BH667" s="352"/>
      <c r="BI667" s="352"/>
      <c r="BJ667" s="352"/>
      <c r="BK667" s="352"/>
    </row>
    <row r="668" customFormat="false" ht="9.75" hidden="false" customHeight="true" outlineLevel="0" collapsed="false">
      <c r="A668" s="352"/>
      <c r="B668" s="352"/>
      <c r="C668" s="352"/>
      <c r="D668" s="352"/>
      <c r="E668" s="352"/>
      <c r="F668" s="354"/>
      <c r="G668" s="352"/>
      <c r="H668" s="352"/>
      <c r="I668" s="352"/>
      <c r="J668" s="352"/>
      <c r="K668" s="352"/>
      <c r="L668" s="352"/>
      <c r="M668" s="352"/>
      <c r="N668" s="352"/>
      <c r="O668" s="352"/>
      <c r="P668" s="352"/>
      <c r="Q668" s="352"/>
      <c r="R668" s="352"/>
      <c r="S668" s="352"/>
      <c r="T668" s="352"/>
      <c r="U668" s="352"/>
      <c r="V668" s="352"/>
      <c r="W668" s="352"/>
      <c r="X668" s="352"/>
      <c r="Y668" s="352"/>
      <c r="Z668" s="352"/>
      <c r="AA668" s="352"/>
      <c r="AB668" s="352"/>
      <c r="AC668" s="352"/>
      <c r="AD668" s="352"/>
      <c r="AE668" s="352"/>
      <c r="AF668" s="352"/>
      <c r="AG668" s="352"/>
      <c r="AH668" s="352"/>
      <c r="AI668" s="352"/>
      <c r="AJ668" s="352"/>
      <c r="AK668" s="352"/>
      <c r="AL668" s="352"/>
      <c r="AM668" s="352"/>
      <c r="AN668" s="352"/>
      <c r="AO668" s="352"/>
      <c r="AP668" s="352"/>
      <c r="AQ668" s="352"/>
      <c r="AR668" s="352"/>
      <c r="AS668" s="352"/>
      <c r="AT668" s="352"/>
      <c r="AU668" s="352"/>
      <c r="AV668" s="352"/>
      <c r="AW668" s="352"/>
      <c r="AX668" s="352"/>
      <c r="AY668" s="352"/>
      <c r="AZ668" s="352"/>
      <c r="BA668" s="352"/>
      <c r="BB668" s="352"/>
      <c r="BC668" s="352"/>
      <c r="BD668" s="352"/>
      <c r="BE668" s="352"/>
      <c r="BF668" s="352"/>
      <c r="BG668" s="352"/>
      <c r="BH668" s="352"/>
      <c r="BI668" s="352"/>
      <c r="BJ668" s="352"/>
      <c r="BK668" s="352"/>
    </row>
    <row r="669" customFormat="false" ht="9.75" hidden="false" customHeight="true" outlineLevel="0" collapsed="false">
      <c r="A669" s="352"/>
      <c r="B669" s="352"/>
      <c r="C669" s="352"/>
      <c r="D669" s="352"/>
      <c r="E669" s="352"/>
      <c r="F669" s="354"/>
      <c r="G669" s="352"/>
      <c r="H669" s="352"/>
      <c r="I669" s="352"/>
      <c r="J669" s="352"/>
      <c r="K669" s="352"/>
      <c r="L669" s="352"/>
      <c r="M669" s="352"/>
      <c r="N669" s="352"/>
      <c r="O669" s="352"/>
      <c r="P669" s="352"/>
      <c r="Q669" s="352"/>
      <c r="R669" s="352"/>
      <c r="S669" s="352"/>
      <c r="T669" s="352"/>
      <c r="U669" s="352"/>
      <c r="V669" s="352"/>
      <c r="W669" s="352"/>
      <c r="X669" s="352"/>
      <c r="Y669" s="352"/>
      <c r="Z669" s="352"/>
      <c r="AA669" s="352"/>
      <c r="AB669" s="352"/>
      <c r="AC669" s="352"/>
      <c r="AD669" s="352"/>
      <c r="AE669" s="352"/>
      <c r="AF669" s="352"/>
      <c r="AG669" s="352"/>
      <c r="AH669" s="352"/>
      <c r="AI669" s="352"/>
      <c r="AJ669" s="352"/>
      <c r="AK669" s="352"/>
      <c r="AL669" s="352"/>
      <c r="AM669" s="352"/>
      <c r="AN669" s="352"/>
      <c r="AO669" s="352"/>
      <c r="AP669" s="352"/>
      <c r="AQ669" s="352"/>
      <c r="AR669" s="352"/>
      <c r="AS669" s="352"/>
      <c r="AT669" s="352"/>
      <c r="AU669" s="352"/>
      <c r="AV669" s="352"/>
      <c r="AW669" s="352"/>
      <c r="AX669" s="352"/>
      <c r="AY669" s="352"/>
      <c r="AZ669" s="352"/>
      <c r="BA669" s="352"/>
      <c r="BB669" s="352"/>
      <c r="BC669" s="352"/>
      <c r="BD669" s="352"/>
      <c r="BE669" s="352"/>
      <c r="BF669" s="352"/>
      <c r="BG669" s="352"/>
      <c r="BH669" s="352"/>
      <c r="BI669" s="352"/>
      <c r="BJ669" s="352"/>
      <c r="BK669" s="352"/>
    </row>
    <row r="670" customFormat="false" ht="9.75" hidden="false" customHeight="true" outlineLevel="0" collapsed="false">
      <c r="A670" s="352"/>
      <c r="B670" s="352"/>
      <c r="C670" s="352"/>
      <c r="D670" s="352"/>
      <c r="E670" s="352"/>
      <c r="F670" s="354"/>
      <c r="G670" s="352"/>
      <c r="H670" s="352"/>
      <c r="I670" s="352"/>
      <c r="J670" s="352"/>
      <c r="K670" s="352"/>
      <c r="L670" s="352"/>
      <c r="M670" s="352"/>
      <c r="N670" s="352"/>
      <c r="O670" s="352"/>
      <c r="P670" s="352"/>
      <c r="Q670" s="352"/>
      <c r="R670" s="352"/>
      <c r="S670" s="352"/>
      <c r="T670" s="352"/>
      <c r="U670" s="352"/>
      <c r="V670" s="352"/>
      <c r="W670" s="352"/>
      <c r="X670" s="352"/>
      <c r="Y670" s="352"/>
      <c r="Z670" s="352"/>
      <c r="AA670" s="352"/>
      <c r="AB670" s="352"/>
      <c r="AC670" s="352"/>
      <c r="AD670" s="352"/>
      <c r="AE670" s="352"/>
      <c r="AF670" s="352"/>
      <c r="AG670" s="352"/>
      <c r="AH670" s="352"/>
      <c r="AI670" s="352"/>
      <c r="AJ670" s="352"/>
      <c r="AK670" s="352"/>
      <c r="AL670" s="352"/>
      <c r="AM670" s="352"/>
      <c r="AN670" s="352"/>
      <c r="AO670" s="352"/>
      <c r="AP670" s="352"/>
      <c r="AQ670" s="352"/>
      <c r="AR670" s="352"/>
      <c r="AS670" s="352"/>
      <c r="AT670" s="352"/>
      <c r="AU670" s="352"/>
      <c r="AV670" s="352"/>
      <c r="AW670" s="352"/>
      <c r="AX670" s="352"/>
      <c r="AY670" s="352"/>
      <c r="AZ670" s="352"/>
      <c r="BA670" s="352"/>
      <c r="BB670" s="352"/>
      <c r="BC670" s="352"/>
      <c r="BD670" s="352"/>
      <c r="BE670" s="352"/>
      <c r="BF670" s="352"/>
      <c r="BG670" s="352"/>
      <c r="BH670" s="352"/>
      <c r="BI670" s="352"/>
      <c r="BJ670" s="352"/>
      <c r="BK670" s="352"/>
    </row>
    <row r="671" customFormat="false" ht="9.75" hidden="false" customHeight="true" outlineLevel="0" collapsed="false">
      <c r="A671" s="352"/>
      <c r="B671" s="352"/>
      <c r="C671" s="352"/>
      <c r="D671" s="352"/>
      <c r="E671" s="352"/>
      <c r="F671" s="354"/>
      <c r="G671" s="352"/>
      <c r="H671" s="352"/>
      <c r="I671" s="352"/>
      <c r="J671" s="352"/>
      <c r="K671" s="352"/>
      <c r="L671" s="352"/>
      <c r="M671" s="352"/>
      <c r="N671" s="352"/>
      <c r="O671" s="352"/>
      <c r="P671" s="352"/>
      <c r="Q671" s="352"/>
      <c r="R671" s="352"/>
      <c r="S671" s="352"/>
      <c r="T671" s="352"/>
      <c r="U671" s="352"/>
      <c r="V671" s="352"/>
      <c r="W671" s="352"/>
      <c r="X671" s="352"/>
      <c r="Y671" s="352"/>
      <c r="Z671" s="352"/>
      <c r="AA671" s="352"/>
      <c r="AB671" s="352"/>
      <c r="AC671" s="352"/>
      <c r="AD671" s="352"/>
      <c r="AE671" s="352"/>
      <c r="AF671" s="352"/>
      <c r="AG671" s="352"/>
      <c r="AH671" s="352"/>
      <c r="AI671" s="352"/>
      <c r="AJ671" s="352"/>
      <c r="AK671" s="352"/>
      <c r="AL671" s="352"/>
      <c r="AM671" s="352"/>
      <c r="AN671" s="352"/>
      <c r="AO671" s="352"/>
      <c r="AP671" s="352"/>
      <c r="AQ671" s="352"/>
      <c r="AR671" s="352"/>
      <c r="AS671" s="352"/>
      <c r="AT671" s="352"/>
      <c r="AU671" s="352"/>
      <c r="AV671" s="352"/>
      <c r="AW671" s="352"/>
      <c r="AX671" s="352"/>
      <c r="AY671" s="352"/>
      <c r="AZ671" s="352"/>
      <c r="BA671" s="352"/>
      <c r="BB671" s="352"/>
      <c r="BC671" s="352"/>
      <c r="BD671" s="352"/>
      <c r="BE671" s="352"/>
      <c r="BF671" s="352"/>
      <c r="BG671" s="352"/>
      <c r="BH671" s="352"/>
      <c r="BI671" s="352"/>
      <c r="BJ671" s="352"/>
      <c r="BK671" s="352"/>
    </row>
    <row r="672" customFormat="false" ht="9.75" hidden="false" customHeight="true" outlineLevel="0" collapsed="false">
      <c r="A672" s="352"/>
      <c r="B672" s="352"/>
      <c r="C672" s="352"/>
      <c r="D672" s="352"/>
      <c r="E672" s="352"/>
      <c r="F672" s="354"/>
      <c r="G672" s="352"/>
      <c r="H672" s="352"/>
      <c r="I672" s="352"/>
      <c r="J672" s="352"/>
      <c r="K672" s="352"/>
      <c r="L672" s="352"/>
      <c r="M672" s="352"/>
      <c r="N672" s="352"/>
      <c r="O672" s="352"/>
      <c r="P672" s="352"/>
      <c r="Q672" s="352"/>
      <c r="R672" s="352"/>
      <c r="S672" s="352"/>
      <c r="T672" s="352"/>
      <c r="U672" s="352"/>
      <c r="V672" s="352"/>
      <c r="W672" s="352"/>
      <c r="X672" s="352"/>
      <c r="Y672" s="352"/>
      <c r="Z672" s="352"/>
      <c r="AA672" s="352"/>
      <c r="AB672" s="352"/>
      <c r="AC672" s="352"/>
      <c r="AD672" s="352"/>
      <c r="AE672" s="352"/>
      <c r="AF672" s="352"/>
      <c r="AG672" s="352"/>
      <c r="AH672" s="352"/>
      <c r="AI672" s="352"/>
      <c r="AJ672" s="352"/>
      <c r="AK672" s="352"/>
      <c r="AL672" s="352"/>
      <c r="AM672" s="352"/>
      <c r="AN672" s="352"/>
      <c r="AO672" s="352"/>
      <c r="AP672" s="352"/>
      <c r="AQ672" s="352"/>
      <c r="AR672" s="352"/>
      <c r="AS672" s="352"/>
      <c r="AT672" s="352"/>
      <c r="AU672" s="352"/>
      <c r="AV672" s="352"/>
      <c r="AW672" s="352"/>
      <c r="AX672" s="352"/>
      <c r="AY672" s="352"/>
      <c r="AZ672" s="352"/>
      <c r="BA672" s="352"/>
      <c r="BB672" s="352"/>
      <c r="BC672" s="352"/>
      <c r="BD672" s="352"/>
      <c r="BE672" s="352"/>
      <c r="BF672" s="352"/>
      <c r="BG672" s="352"/>
      <c r="BH672" s="352"/>
      <c r="BI672" s="352"/>
      <c r="BJ672" s="352"/>
      <c r="BK672" s="352"/>
    </row>
    <row r="673" customFormat="false" ht="9.75" hidden="false" customHeight="true" outlineLevel="0" collapsed="false">
      <c r="A673" s="352"/>
      <c r="B673" s="352"/>
      <c r="C673" s="352"/>
      <c r="D673" s="352"/>
      <c r="E673" s="352"/>
      <c r="F673" s="354"/>
      <c r="G673" s="352"/>
      <c r="H673" s="352"/>
      <c r="I673" s="352"/>
      <c r="J673" s="352"/>
      <c r="K673" s="352"/>
      <c r="L673" s="352"/>
      <c r="M673" s="352"/>
      <c r="N673" s="352"/>
      <c r="O673" s="352"/>
      <c r="P673" s="352"/>
      <c r="Q673" s="352"/>
      <c r="R673" s="352"/>
      <c r="S673" s="352"/>
      <c r="T673" s="352"/>
      <c r="U673" s="352"/>
      <c r="V673" s="352"/>
      <c r="W673" s="352"/>
      <c r="X673" s="352"/>
      <c r="Y673" s="352"/>
      <c r="Z673" s="352"/>
      <c r="AA673" s="352"/>
      <c r="AB673" s="352"/>
      <c r="AC673" s="352"/>
      <c r="AD673" s="352"/>
      <c r="AE673" s="352"/>
      <c r="AF673" s="352"/>
      <c r="AG673" s="352"/>
      <c r="AH673" s="352"/>
      <c r="AI673" s="352"/>
      <c r="AJ673" s="352"/>
      <c r="AK673" s="352"/>
      <c r="AL673" s="352"/>
      <c r="AM673" s="352"/>
      <c r="AN673" s="352"/>
      <c r="AO673" s="352"/>
      <c r="AP673" s="352"/>
      <c r="AQ673" s="352"/>
      <c r="AR673" s="352"/>
      <c r="AS673" s="352"/>
      <c r="AT673" s="352"/>
      <c r="AU673" s="352"/>
      <c r="AV673" s="352"/>
      <c r="AW673" s="352"/>
      <c r="AX673" s="352"/>
      <c r="AY673" s="352"/>
      <c r="AZ673" s="352"/>
      <c r="BA673" s="352"/>
      <c r="BB673" s="352"/>
      <c r="BC673" s="352"/>
      <c r="BD673" s="352"/>
      <c r="BE673" s="352"/>
      <c r="BF673" s="352"/>
      <c r="BG673" s="352"/>
      <c r="BH673" s="352"/>
      <c r="BI673" s="352"/>
      <c r="BJ673" s="352"/>
      <c r="BK673" s="352"/>
    </row>
    <row r="674" customFormat="false" ht="9.75" hidden="false" customHeight="true" outlineLevel="0" collapsed="false">
      <c r="A674" s="352"/>
      <c r="B674" s="352"/>
      <c r="C674" s="352"/>
      <c r="D674" s="352"/>
      <c r="E674" s="352"/>
      <c r="F674" s="354"/>
      <c r="G674" s="352"/>
      <c r="H674" s="352"/>
      <c r="I674" s="352"/>
      <c r="J674" s="352"/>
      <c r="K674" s="352"/>
      <c r="L674" s="352"/>
      <c r="M674" s="352"/>
      <c r="N674" s="352"/>
      <c r="O674" s="352"/>
      <c r="P674" s="352"/>
      <c r="Q674" s="352"/>
      <c r="R674" s="352"/>
      <c r="S674" s="352"/>
      <c r="T674" s="352"/>
      <c r="U674" s="352"/>
      <c r="V674" s="352"/>
      <c r="W674" s="352"/>
      <c r="X674" s="352"/>
      <c r="Y674" s="352"/>
      <c r="Z674" s="352"/>
      <c r="AA674" s="352"/>
      <c r="AB674" s="352"/>
      <c r="AC674" s="352"/>
      <c r="AD674" s="352"/>
      <c r="AE674" s="352"/>
      <c r="AF674" s="352"/>
      <c r="AG674" s="352"/>
      <c r="AH674" s="352"/>
      <c r="AI674" s="352"/>
      <c r="AJ674" s="352"/>
      <c r="AK674" s="352"/>
      <c r="AL674" s="352"/>
      <c r="AM674" s="352"/>
      <c r="AN674" s="352"/>
      <c r="AO674" s="352"/>
      <c r="AP674" s="352"/>
      <c r="AQ674" s="352"/>
      <c r="AR674" s="352"/>
      <c r="AS674" s="352"/>
      <c r="AT674" s="352"/>
      <c r="AU674" s="352"/>
      <c r="AV674" s="352"/>
      <c r="AW674" s="352"/>
      <c r="AX674" s="352"/>
      <c r="AY674" s="352"/>
      <c r="AZ674" s="352"/>
      <c r="BA674" s="352"/>
      <c r="BB674" s="352"/>
      <c r="BC674" s="352"/>
      <c r="BD674" s="352"/>
      <c r="BE674" s="352"/>
      <c r="BF674" s="352"/>
      <c r="BG674" s="352"/>
      <c r="BH674" s="352"/>
      <c r="BI674" s="352"/>
      <c r="BJ674" s="352"/>
      <c r="BK674" s="352"/>
    </row>
    <row r="675" customFormat="false" ht="9.75" hidden="false" customHeight="true" outlineLevel="0" collapsed="false">
      <c r="A675" s="352"/>
      <c r="B675" s="352"/>
      <c r="C675" s="352"/>
      <c r="D675" s="352"/>
      <c r="E675" s="352"/>
      <c r="F675" s="354"/>
      <c r="G675" s="352"/>
      <c r="H675" s="352"/>
      <c r="I675" s="352"/>
      <c r="J675" s="352"/>
      <c r="K675" s="352"/>
      <c r="L675" s="352"/>
      <c r="M675" s="352"/>
      <c r="N675" s="352"/>
      <c r="O675" s="352"/>
      <c r="P675" s="352"/>
      <c r="Q675" s="352"/>
      <c r="R675" s="352"/>
      <c r="S675" s="352"/>
      <c r="T675" s="352"/>
      <c r="U675" s="352"/>
      <c r="V675" s="352"/>
      <c r="W675" s="352"/>
      <c r="X675" s="352"/>
      <c r="Y675" s="352"/>
      <c r="Z675" s="352"/>
      <c r="AA675" s="352"/>
      <c r="AB675" s="352"/>
      <c r="AC675" s="352"/>
      <c r="AD675" s="352"/>
      <c r="AE675" s="352"/>
      <c r="AF675" s="352"/>
      <c r="AG675" s="352"/>
      <c r="AH675" s="352"/>
      <c r="AI675" s="352"/>
      <c r="AJ675" s="352"/>
      <c r="AK675" s="352"/>
      <c r="AL675" s="352"/>
      <c r="AM675" s="352"/>
      <c r="AN675" s="352"/>
      <c r="AO675" s="352"/>
      <c r="AP675" s="352"/>
      <c r="AQ675" s="352"/>
      <c r="AR675" s="352"/>
      <c r="AS675" s="352"/>
      <c r="AT675" s="352"/>
      <c r="AU675" s="352"/>
      <c r="AV675" s="352"/>
      <c r="AW675" s="352"/>
      <c r="AX675" s="352"/>
      <c r="AY675" s="352"/>
      <c r="AZ675" s="352"/>
      <c r="BA675" s="352"/>
      <c r="BB675" s="352"/>
      <c r="BC675" s="352"/>
      <c r="BD675" s="352"/>
      <c r="BE675" s="352"/>
      <c r="BF675" s="352"/>
      <c r="BG675" s="352"/>
      <c r="BH675" s="352"/>
      <c r="BI675" s="352"/>
      <c r="BJ675" s="352"/>
      <c r="BK675" s="352"/>
    </row>
    <row r="676" customFormat="false" ht="9.75" hidden="false" customHeight="true" outlineLevel="0" collapsed="false">
      <c r="A676" s="352"/>
      <c r="B676" s="352"/>
      <c r="C676" s="352"/>
      <c r="D676" s="352"/>
      <c r="E676" s="352"/>
      <c r="F676" s="354"/>
      <c r="G676" s="352"/>
      <c r="H676" s="352"/>
      <c r="I676" s="352"/>
      <c r="J676" s="352"/>
      <c r="K676" s="352"/>
      <c r="L676" s="352"/>
      <c r="M676" s="352"/>
      <c r="N676" s="352"/>
      <c r="O676" s="352"/>
      <c r="P676" s="352"/>
      <c r="Q676" s="352"/>
      <c r="R676" s="352"/>
      <c r="S676" s="352"/>
      <c r="T676" s="352"/>
      <c r="U676" s="352"/>
      <c r="V676" s="352"/>
      <c r="W676" s="352"/>
      <c r="X676" s="352"/>
      <c r="Y676" s="352"/>
      <c r="Z676" s="352"/>
      <c r="AA676" s="352"/>
      <c r="AB676" s="352"/>
      <c r="AC676" s="352"/>
      <c r="AD676" s="352"/>
      <c r="AE676" s="352"/>
      <c r="AF676" s="352"/>
      <c r="AG676" s="352"/>
      <c r="AH676" s="352"/>
      <c r="AI676" s="352"/>
      <c r="AJ676" s="352"/>
      <c r="AK676" s="352"/>
      <c r="AL676" s="352"/>
      <c r="AM676" s="352"/>
      <c r="AN676" s="352"/>
      <c r="AO676" s="352"/>
      <c r="AP676" s="352"/>
      <c r="AQ676" s="352"/>
      <c r="AR676" s="352"/>
      <c r="AS676" s="352"/>
      <c r="AT676" s="352"/>
      <c r="AU676" s="352"/>
      <c r="AV676" s="352"/>
      <c r="AW676" s="352"/>
      <c r="AX676" s="352"/>
      <c r="AY676" s="352"/>
      <c r="AZ676" s="352"/>
      <c r="BA676" s="352"/>
      <c r="BB676" s="352"/>
      <c r="BC676" s="352"/>
      <c r="BD676" s="352"/>
      <c r="BE676" s="352"/>
      <c r="BF676" s="352"/>
      <c r="BG676" s="352"/>
      <c r="BH676" s="352"/>
      <c r="BI676" s="352"/>
      <c r="BJ676" s="352"/>
      <c r="BK676" s="352"/>
    </row>
    <row r="677" customFormat="false" ht="9.75" hidden="false" customHeight="true" outlineLevel="0" collapsed="false">
      <c r="A677" s="352"/>
      <c r="B677" s="352"/>
      <c r="C677" s="352"/>
      <c r="D677" s="352"/>
      <c r="E677" s="352"/>
      <c r="F677" s="354"/>
      <c r="G677" s="352"/>
      <c r="H677" s="352"/>
      <c r="I677" s="352"/>
      <c r="J677" s="352"/>
      <c r="K677" s="352"/>
      <c r="L677" s="352"/>
      <c r="M677" s="352"/>
      <c r="N677" s="352"/>
      <c r="O677" s="352"/>
      <c r="P677" s="352"/>
      <c r="Q677" s="352"/>
      <c r="R677" s="352"/>
      <c r="S677" s="352"/>
      <c r="T677" s="352"/>
      <c r="U677" s="352"/>
      <c r="V677" s="352"/>
      <c r="W677" s="352"/>
      <c r="X677" s="352"/>
      <c r="Y677" s="352"/>
      <c r="Z677" s="352"/>
      <c r="AA677" s="352"/>
      <c r="AB677" s="352"/>
      <c r="AC677" s="352"/>
      <c r="AD677" s="352"/>
      <c r="AE677" s="352"/>
      <c r="AF677" s="352"/>
      <c r="AG677" s="352"/>
      <c r="AH677" s="352"/>
      <c r="AI677" s="352"/>
      <c r="AJ677" s="352"/>
      <c r="AK677" s="352"/>
      <c r="AL677" s="352"/>
      <c r="AM677" s="352"/>
      <c r="AN677" s="352"/>
      <c r="AO677" s="352"/>
      <c r="AP677" s="352"/>
      <c r="AQ677" s="352"/>
      <c r="AR677" s="352"/>
      <c r="AS677" s="352"/>
      <c r="AT677" s="352"/>
      <c r="AU677" s="352"/>
      <c r="AV677" s="352"/>
      <c r="AW677" s="352"/>
      <c r="AX677" s="352"/>
      <c r="AY677" s="352"/>
      <c r="AZ677" s="352"/>
      <c r="BA677" s="352"/>
      <c r="BB677" s="352"/>
      <c r="BC677" s="352"/>
      <c r="BD677" s="352"/>
      <c r="BE677" s="352"/>
      <c r="BF677" s="352"/>
      <c r="BG677" s="352"/>
      <c r="BH677" s="352"/>
      <c r="BI677" s="352"/>
      <c r="BJ677" s="352"/>
      <c r="BK677" s="352"/>
    </row>
    <row r="678" customFormat="false" ht="9.75" hidden="false" customHeight="true" outlineLevel="0" collapsed="false">
      <c r="A678" s="352"/>
      <c r="B678" s="352"/>
      <c r="C678" s="352"/>
      <c r="D678" s="352"/>
      <c r="E678" s="352"/>
      <c r="F678" s="354"/>
      <c r="G678" s="352"/>
      <c r="H678" s="352"/>
      <c r="I678" s="352"/>
      <c r="J678" s="352"/>
      <c r="K678" s="352"/>
      <c r="L678" s="352"/>
      <c r="M678" s="352"/>
      <c r="N678" s="352"/>
      <c r="O678" s="352"/>
      <c r="P678" s="352"/>
      <c r="Q678" s="352"/>
      <c r="R678" s="352"/>
      <c r="S678" s="352"/>
      <c r="T678" s="352"/>
      <c r="U678" s="352"/>
      <c r="V678" s="352"/>
      <c r="W678" s="352"/>
      <c r="X678" s="352"/>
      <c r="Y678" s="352"/>
      <c r="Z678" s="352"/>
      <c r="AA678" s="352"/>
      <c r="AB678" s="352"/>
      <c r="AC678" s="352"/>
      <c r="AD678" s="352"/>
      <c r="AE678" s="352"/>
      <c r="AF678" s="352"/>
      <c r="AG678" s="352"/>
      <c r="AH678" s="352"/>
      <c r="AI678" s="352"/>
      <c r="AJ678" s="352"/>
      <c r="AK678" s="352"/>
      <c r="AL678" s="352"/>
      <c r="AM678" s="352"/>
      <c r="AN678" s="352"/>
      <c r="AO678" s="352"/>
      <c r="AP678" s="352"/>
      <c r="AQ678" s="352"/>
      <c r="AR678" s="352"/>
      <c r="AS678" s="352"/>
      <c r="AT678" s="352"/>
      <c r="AU678" s="352"/>
      <c r="AV678" s="352"/>
      <c r="AW678" s="352"/>
      <c r="AX678" s="352"/>
      <c r="AY678" s="352"/>
      <c r="AZ678" s="352"/>
      <c r="BA678" s="352"/>
      <c r="BB678" s="352"/>
      <c r="BC678" s="352"/>
      <c r="BD678" s="352"/>
      <c r="BE678" s="352"/>
      <c r="BF678" s="352"/>
      <c r="BG678" s="352"/>
      <c r="BH678" s="352"/>
      <c r="BI678" s="352"/>
      <c r="BJ678" s="352"/>
      <c r="BK678" s="352"/>
    </row>
    <row r="679" customFormat="false" ht="9.75" hidden="false" customHeight="true" outlineLevel="0" collapsed="false">
      <c r="A679" s="352"/>
      <c r="B679" s="352"/>
      <c r="C679" s="352"/>
      <c r="D679" s="352"/>
      <c r="E679" s="352"/>
      <c r="F679" s="354"/>
      <c r="G679" s="352"/>
      <c r="H679" s="352"/>
      <c r="I679" s="352"/>
      <c r="J679" s="352"/>
      <c r="K679" s="352"/>
      <c r="L679" s="352"/>
      <c r="M679" s="352"/>
      <c r="N679" s="352"/>
      <c r="O679" s="352"/>
      <c r="P679" s="352"/>
      <c r="Q679" s="352"/>
      <c r="R679" s="352"/>
      <c r="S679" s="352"/>
      <c r="T679" s="352"/>
      <c r="U679" s="352"/>
      <c r="V679" s="352"/>
      <c r="W679" s="352"/>
      <c r="X679" s="352"/>
      <c r="Y679" s="352"/>
      <c r="Z679" s="352"/>
      <c r="AA679" s="352"/>
      <c r="AB679" s="352"/>
      <c r="AC679" s="352"/>
      <c r="AD679" s="352"/>
      <c r="AE679" s="352"/>
      <c r="AF679" s="352"/>
      <c r="AG679" s="352"/>
      <c r="AH679" s="352"/>
      <c r="AI679" s="352"/>
      <c r="AJ679" s="352"/>
      <c r="AK679" s="352"/>
      <c r="AL679" s="352"/>
      <c r="AM679" s="352"/>
      <c r="AN679" s="352"/>
      <c r="AO679" s="352"/>
      <c r="AP679" s="352"/>
      <c r="AQ679" s="352"/>
      <c r="AR679" s="352"/>
      <c r="AS679" s="352"/>
      <c r="AT679" s="352"/>
      <c r="AU679" s="352"/>
      <c r="AV679" s="352"/>
      <c r="AW679" s="352"/>
      <c r="AX679" s="352"/>
      <c r="AY679" s="352"/>
      <c r="AZ679" s="352"/>
      <c r="BA679" s="352"/>
      <c r="BB679" s="352"/>
      <c r="BC679" s="352"/>
      <c r="BD679" s="352"/>
      <c r="BE679" s="352"/>
      <c r="BF679" s="352"/>
      <c r="BG679" s="352"/>
      <c r="BH679" s="352"/>
      <c r="BI679" s="352"/>
      <c r="BJ679" s="352"/>
      <c r="BK679" s="352"/>
    </row>
    <row r="680" customFormat="false" ht="9.75" hidden="false" customHeight="true" outlineLevel="0" collapsed="false">
      <c r="A680" s="352"/>
      <c r="B680" s="352"/>
      <c r="C680" s="352"/>
      <c r="D680" s="352"/>
      <c r="E680" s="352"/>
      <c r="F680" s="354"/>
      <c r="G680" s="352"/>
      <c r="H680" s="352"/>
      <c r="I680" s="352"/>
      <c r="J680" s="352"/>
      <c r="K680" s="352"/>
      <c r="L680" s="352"/>
      <c r="M680" s="352"/>
      <c r="N680" s="352"/>
      <c r="O680" s="352"/>
      <c r="P680" s="352"/>
      <c r="Q680" s="352"/>
      <c r="R680" s="352"/>
      <c r="S680" s="352"/>
      <c r="T680" s="352"/>
      <c r="U680" s="352"/>
      <c r="V680" s="352"/>
      <c r="W680" s="352"/>
      <c r="X680" s="352"/>
      <c r="Y680" s="352"/>
      <c r="Z680" s="352"/>
      <c r="AA680" s="352"/>
      <c r="AB680" s="352"/>
      <c r="AC680" s="352"/>
      <c r="AD680" s="352"/>
      <c r="AE680" s="352"/>
      <c r="AF680" s="352"/>
      <c r="AG680" s="352"/>
      <c r="AH680" s="352"/>
      <c r="AI680" s="352"/>
      <c r="AJ680" s="352"/>
      <c r="AK680" s="352"/>
      <c r="AL680" s="352"/>
      <c r="AM680" s="352"/>
      <c r="AN680" s="352"/>
      <c r="AO680" s="352"/>
      <c r="AP680" s="352"/>
      <c r="AQ680" s="352"/>
      <c r="AR680" s="352"/>
      <c r="AS680" s="352"/>
      <c r="AT680" s="352"/>
      <c r="AU680" s="352"/>
      <c r="AV680" s="352"/>
      <c r="AW680" s="352"/>
      <c r="AX680" s="352"/>
      <c r="AY680" s="352"/>
      <c r="AZ680" s="352"/>
      <c r="BA680" s="352"/>
      <c r="BB680" s="352"/>
      <c r="BC680" s="352"/>
      <c r="BD680" s="352"/>
      <c r="BE680" s="352"/>
      <c r="BF680" s="352"/>
      <c r="BG680" s="352"/>
      <c r="BH680" s="352"/>
      <c r="BI680" s="352"/>
      <c r="BJ680" s="352"/>
      <c r="BK680" s="352"/>
    </row>
    <row r="681" customFormat="false" ht="9.75" hidden="false" customHeight="true" outlineLevel="0" collapsed="false">
      <c r="A681" s="352"/>
      <c r="B681" s="352"/>
      <c r="C681" s="352"/>
      <c r="D681" s="352"/>
      <c r="E681" s="352"/>
      <c r="F681" s="354"/>
      <c r="G681" s="352"/>
      <c r="H681" s="352"/>
      <c r="I681" s="352"/>
      <c r="J681" s="352"/>
      <c r="K681" s="352"/>
      <c r="L681" s="352"/>
      <c r="M681" s="352"/>
      <c r="N681" s="352"/>
      <c r="O681" s="352"/>
      <c r="P681" s="352"/>
      <c r="Q681" s="352"/>
      <c r="R681" s="352"/>
      <c r="S681" s="352"/>
      <c r="T681" s="352"/>
      <c r="U681" s="352"/>
      <c r="V681" s="352"/>
      <c r="W681" s="352"/>
      <c r="X681" s="352"/>
      <c r="Y681" s="352"/>
      <c r="Z681" s="352"/>
      <c r="AA681" s="352"/>
      <c r="AB681" s="352"/>
      <c r="AC681" s="352"/>
      <c r="AD681" s="352"/>
      <c r="AE681" s="352"/>
      <c r="AF681" s="352"/>
      <c r="AG681" s="352"/>
      <c r="AH681" s="352"/>
      <c r="AI681" s="352"/>
      <c r="AJ681" s="352"/>
      <c r="AK681" s="352"/>
      <c r="AL681" s="352"/>
      <c r="AM681" s="352"/>
      <c r="AN681" s="352"/>
      <c r="AO681" s="352"/>
      <c r="AP681" s="352"/>
      <c r="AQ681" s="352"/>
      <c r="AR681" s="352"/>
      <c r="AS681" s="352"/>
      <c r="AT681" s="352"/>
      <c r="AU681" s="352"/>
      <c r="AV681" s="352"/>
      <c r="AW681" s="352"/>
      <c r="AX681" s="352"/>
      <c r="AY681" s="352"/>
      <c r="AZ681" s="352"/>
      <c r="BA681" s="352"/>
      <c r="BB681" s="352"/>
      <c r="BC681" s="352"/>
      <c r="BD681" s="352"/>
      <c r="BE681" s="352"/>
      <c r="BF681" s="352"/>
      <c r="BG681" s="352"/>
      <c r="BH681" s="352"/>
      <c r="BI681" s="352"/>
      <c r="BJ681" s="352"/>
      <c r="BK681" s="352"/>
    </row>
    <row r="682" customFormat="false" ht="9.75" hidden="false" customHeight="true" outlineLevel="0" collapsed="false">
      <c r="A682" s="352"/>
      <c r="B682" s="352"/>
      <c r="C682" s="352"/>
      <c r="D682" s="352"/>
      <c r="E682" s="352"/>
      <c r="F682" s="354"/>
      <c r="G682" s="352"/>
      <c r="H682" s="352"/>
      <c r="I682" s="352"/>
      <c r="J682" s="352"/>
      <c r="K682" s="352"/>
      <c r="L682" s="352"/>
      <c r="M682" s="352"/>
      <c r="N682" s="352"/>
      <c r="O682" s="352"/>
      <c r="P682" s="352"/>
      <c r="Q682" s="352"/>
      <c r="R682" s="352"/>
      <c r="S682" s="352"/>
      <c r="T682" s="352"/>
      <c r="U682" s="352"/>
      <c r="V682" s="352"/>
      <c r="W682" s="352"/>
      <c r="X682" s="352"/>
      <c r="Y682" s="352"/>
      <c r="Z682" s="352"/>
      <c r="AA682" s="352"/>
      <c r="AB682" s="352"/>
      <c r="AC682" s="352"/>
      <c r="AD682" s="352"/>
      <c r="AE682" s="352"/>
      <c r="AF682" s="352"/>
      <c r="AG682" s="352"/>
      <c r="AH682" s="352"/>
      <c r="AI682" s="352"/>
      <c r="AJ682" s="352"/>
      <c r="AK682" s="352"/>
      <c r="AL682" s="352"/>
      <c r="AM682" s="352"/>
      <c r="AN682" s="352"/>
      <c r="AO682" s="352"/>
      <c r="AP682" s="352"/>
      <c r="AQ682" s="352"/>
      <c r="AR682" s="352"/>
      <c r="AS682" s="352"/>
      <c r="AT682" s="352"/>
      <c r="AU682" s="352"/>
      <c r="AV682" s="352"/>
      <c r="AW682" s="352"/>
      <c r="AX682" s="352"/>
      <c r="AY682" s="352"/>
      <c r="AZ682" s="352"/>
      <c r="BA682" s="352"/>
      <c r="BB682" s="352"/>
      <c r="BC682" s="352"/>
      <c r="BD682" s="352"/>
      <c r="BE682" s="352"/>
      <c r="BF682" s="352"/>
      <c r="BG682" s="352"/>
      <c r="BH682" s="352"/>
      <c r="BI682" s="352"/>
      <c r="BJ682" s="352"/>
      <c r="BK682" s="352"/>
    </row>
    <row r="683" customFormat="false" ht="9.75" hidden="false" customHeight="true" outlineLevel="0" collapsed="false">
      <c r="A683" s="352"/>
      <c r="B683" s="352"/>
      <c r="C683" s="352"/>
      <c r="D683" s="352"/>
      <c r="E683" s="352"/>
      <c r="F683" s="354"/>
      <c r="G683" s="352"/>
      <c r="H683" s="352"/>
      <c r="I683" s="352"/>
      <c r="J683" s="352"/>
      <c r="K683" s="352"/>
      <c r="L683" s="352"/>
      <c r="M683" s="352"/>
      <c r="N683" s="352"/>
      <c r="O683" s="352"/>
      <c r="P683" s="352"/>
      <c r="Q683" s="352"/>
      <c r="R683" s="352"/>
      <c r="S683" s="352"/>
      <c r="T683" s="352"/>
      <c r="U683" s="352"/>
      <c r="V683" s="352"/>
      <c r="W683" s="352"/>
      <c r="X683" s="352"/>
      <c r="Y683" s="352"/>
      <c r="Z683" s="352"/>
      <c r="AA683" s="352"/>
      <c r="AB683" s="352"/>
      <c r="AC683" s="352"/>
      <c r="AD683" s="352"/>
      <c r="AE683" s="352"/>
      <c r="AF683" s="352"/>
      <c r="AG683" s="352"/>
      <c r="AH683" s="352"/>
      <c r="AI683" s="352"/>
      <c r="AJ683" s="352"/>
      <c r="AK683" s="352"/>
      <c r="AL683" s="352"/>
      <c r="AM683" s="352"/>
      <c r="AN683" s="352"/>
      <c r="AO683" s="352"/>
      <c r="AP683" s="352"/>
      <c r="AQ683" s="352"/>
      <c r="AR683" s="352"/>
      <c r="AS683" s="352"/>
      <c r="AT683" s="352"/>
      <c r="AU683" s="352"/>
      <c r="AV683" s="352"/>
      <c r="AW683" s="352"/>
      <c r="AX683" s="352"/>
      <c r="AY683" s="352"/>
      <c r="AZ683" s="352"/>
      <c r="BA683" s="352"/>
      <c r="BB683" s="352"/>
      <c r="BC683" s="352"/>
      <c r="BD683" s="352"/>
      <c r="BE683" s="352"/>
      <c r="BF683" s="352"/>
      <c r="BG683" s="352"/>
      <c r="BH683" s="352"/>
      <c r="BI683" s="352"/>
      <c r="BJ683" s="352"/>
      <c r="BK683" s="352"/>
    </row>
    <row r="684" customFormat="false" ht="9.75" hidden="false" customHeight="true" outlineLevel="0" collapsed="false">
      <c r="A684" s="352"/>
      <c r="B684" s="352"/>
      <c r="C684" s="352"/>
      <c r="D684" s="352"/>
      <c r="E684" s="352"/>
      <c r="F684" s="354"/>
      <c r="G684" s="352"/>
      <c r="H684" s="352"/>
      <c r="I684" s="352"/>
      <c r="J684" s="352"/>
      <c r="K684" s="352"/>
      <c r="L684" s="352"/>
      <c r="M684" s="352"/>
      <c r="N684" s="352"/>
      <c r="O684" s="352"/>
      <c r="P684" s="352"/>
      <c r="Q684" s="352"/>
      <c r="R684" s="352"/>
      <c r="S684" s="352"/>
      <c r="T684" s="352"/>
      <c r="U684" s="352"/>
      <c r="V684" s="352"/>
      <c r="W684" s="352"/>
      <c r="X684" s="352"/>
      <c r="Y684" s="352"/>
      <c r="Z684" s="352"/>
      <c r="AA684" s="352"/>
      <c r="AB684" s="352"/>
      <c r="AC684" s="352"/>
      <c r="AD684" s="352"/>
      <c r="AE684" s="352"/>
      <c r="AF684" s="352"/>
      <c r="AG684" s="352"/>
      <c r="AH684" s="352"/>
      <c r="AI684" s="352"/>
      <c r="AJ684" s="352"/>
      <c r="AK684" s="352"/>
      <c r="AL684" s="352"/>
      <c r="AM684" s="352"/>
      <c r="AN684" s="352"/>
      <c r="AO684" s="352"/>
      <c r="AP684" s="352"/>
      <c r="AQ684" s="352"/>
      <c r="AR684" s="352"/>
      <c r="AS684" s="352"/>
      <c r="AT684" s="352"/>
      <c r="AU684" s="352"/>
      <c r="AV684" s="352"/>
      <c r="AW684" s="352"/>
      <c r="AX684" s="352"/>
      <c r="AY684" s="352"/>
      <c r="AZ684" s="352"/>
      <c r="BA684" s="352"/>
      <c r="BB684" s="352"/>
      <c r="BC684" s="352"/>
      <c r="BD684" s="352"/>
      <c r="BE684" s="352"/>
      <c r="BF684" s="352"/>
      <c r="BG684" s="352"/>
      <c r="BH684" s="352"/>
      <c r="BI684" s="352"/>
      <c r="BJ684" s="352"/>
      <c r="BK684" s="352"/>
    </row>
    <row r="685" customFormat="false" ht="9.75" hidden="false" customHeight="true" outlineLevel="0" collapsed="false">
      <c r="A685" s="352"/>
      <c r="B685" s="352"/>
      <c r="C685" s="352"/>
      <c r="D685" s="352"/>
      <c r="E685" s="352"/>
      <c r="F685" s="354"/>
      <c r="G685" s="352"/>
      <c r="H685" s="352"/>
      <c r="I685" s="352"/>
      <c r="J685" s="352"/>
      <c r="K685" s="352"/>
      <c r="L685" s="352"/>
      <c r="M685" s="352"/>
      <c r="N685" s="352"/>
      <c r="O685" s="352"/>
      <c r="P685" s="352"/>
      <c r="Q685" s="352"/>
      <c r="R685" s="352"/>
      <c r="S685" s="352"/>
      <c r="T685" s="352"/>
      <c r="U685" s="352"/>
      <c r="V685" s="352"/>
      <c r="W685" s="352"/>
      <c r="X685" s="352"/>
      <c r="Y685" s="352"/>
      <c r="Z685" s="352"/>
      <c r="AA685" s="352"/>
      <c r="AB685" s="352"/>
      <c r="AC685" s="352"/>
      <c r="AD685" s="352"/>
      <c r="AE685" s="352"/>
      <c r="AF685" s="352"/>
      <c r="AG685" s="352"/>
      <c r="AH685" s="352"/>
      <c r="AI685" s="352"/>
      <c r="AJ685" s="352"/>
      <c r="AK685" s="352"/>
      <c r="AL685" s="352"/>
      <c r="AM685" s="352"/>
      <c r="AN685" s="352"/>
      <c r="AO685" s="352"/>
      <c r="AP685" s="352"/>
      <c r="AQ685" s="352"/>
      <c r="AR685" s="352"/>
      <c r="AS685" s="352"/>
      <c r="AT685" s="352"/>
      <c r="AU685" s="352"/>
      <c r="AV685" s="352"/>
      <c r="AW685" s="352"/>
      <c r="AX685" s="352"/>
      <c r="AY685" s="352"/>
      <c r="AZ685" s="352"/>
      <c r="BA685" s="352"/>
      <c r="BB685" s="352"/>
      <c r="BC685" s="352"/>
      <c r="BD685" s="352"/>
      <c r="BE685" s="352"/>
      <c r="BF685" s="352"/>
      <c r="BG685" s="352"/>
      <c r="BH685" s="352"/>
      <c r="BI685" s="352"/>
      <c r="BJ685" s="352"/>
      <c r="BK685" s="352"/>
    </row>
    <row r="686" customFormat="false" ht="9.75" hidden="false" customHeight="true" outlineLevel="0" collapsed="false">
      <c r="A686" s="352"/>
      <c r="B686" s="352"/>
      <c r="C686" s="352"/>
      <c r="D686" s="352"/>
      <c r="E686" s="352"/>
      <c r="F686" s="354"/>
      <c r="G686" s="352"/>
      <c r="H686" s="352"/>
      <c r="I686" s="352"/>
      <c r="J686" s="352"/>
      <c r="K686" s="352"/>
      <c r="L686" s="352"/>
      <c r="M686" s="352"/>
      <c r="N686" s="352"/>
      <c r="O686" s="352"/>
      <c r="P686" s="352"/>
      <c r="Q686" s="352"/>
      <c r="R686" s="352"/>
      <c r="S686" s="352"/>
      <c r="T686" s="352"/>
      <c r="U686" s="352"/>
      <c r="V686" s="352"/>
      <c r="W686" s="352"/>
      <c r="X686" s="352"/>
      <c r="Y686" s="352"/>
      <c r="Z686" s="352"/>
      <c r="AA686" s="352"/>
      <c r="AB686" s="352"/>
      <c r="AC686" s="352"/>
      <c r="AD686" s="352"/>
      <c r="AE686" s="352"/>
      <c r="AF686" s="352"/>
      <c r="AG686" s="352"/>
      <c r="AH686" s="352"/>
      <c r="AI686" s="352"/>
      <c r="AJ686" s="352"/>
      <c r="AK686" s="352"/>
      <c r="AL686" s="352"/>
      <c r="AM686" s="352"/>
      <c r="AN686" s="352"/>
      <c r="AO686" s="352"/>
      <c r="AP686" s="352"/>
      <c r="AQ686" s="352"/>
      <c r="AR686" s="352"/>
      <c r="AS686" s="352"/>
      <c r="AT686" s="352"/>
      <c r="AU686" s="352"/>
      <c r="AV686" s="352"/>
      <c r="AW686" s="352"/>
      <c r="AX686" s="352"/>
      <c r="AY686" s="352"/>
      <c r="AZ686" s="352"/>
      <c r="BA686" s="352"/>
      <c r="BB686" s="352"/>
      <c r="BC686" s="352"/>
      <c r="BD686" s="352"/>
      <c r="BE686" s="352"/>
      <c r="BF686" s="352"/>
      <c r="BG686" s="352"/>
      <c r="BH686" s="352"/>
      <c r="BI686" s="352"/>
      <c r="BJ686" s="352"/>
      <c r="BK686" s="352"/>
    </row>
    <row r="687" customFormat="false" ht="9.75" hidden="false" customHeight="true" outlineLevel="0" collapsed="false">
      <c r="A687" s="352"/>
      <c r="B687" s="352"/>
      <c r="C687" s="352"/>
      <c r="D687" s="352"/>
      <c r="E687" s="352"/>
      <c r="F687" s="354"/>
      <c r="G687" s="352"/>
      <c r="H687" s="352"/>
      <c r="I687" s="352"/>
      <c r="J687" s="352"/>
      <c r="K687" s="352"/>
      <c r="L687" s="352"/>
      <c r="M687" s="352"/>
      <c r="N687" s="352"/>
      <c r="O687" s="352"/>
      <c r="P687" s="352"/>
      <c r="Q687" s="352"/>
      <c r="R687" s="352"/>
      <c r="S687" s="352"/>
      <c r="T687" s="352"/>
      <c r="U687" s="352"/>
      <c r="V687" s="352"/>
      <c r="W687" s="352"/>
      <c r="X687" s="352"/>
      <c r="Y687" s="352"/>
      <c r="Z687" s="352"/>
      <c r="AA687" s="352"/>
      <c r="AB687" s="352"/>
      <c r="AC687" s="352"/>
      <c r="AD687" s="352"/>
      <c r="AE687" s="352"/>
      <c r="AF687" s="352"/>
      <c r="AG687" s="352"/>
      <c r="AH687" s="352"/>
      <c r="AI687" s="352"/>
      <c r="AJ687" s="352"/>
      <c r="AK687" s="352"/>
      <c r="AL687" s="352"/>
      <c r="AM687" s="352"/>
      <c r="AN687" s="352"/>
      <c r="AO687" s="352"/>
      <c r="AP687" s="352"/>
      <c r="AQ687" s="352"/>
      <c r="AR687" s="352"/>
      <c r="AS687" s="352"/>
      <c r="AT687" s="352"/>
      <c r="AU687" s="352"/>
      <c r="AV687" s="352"/>
      <c r="AW687" s="352"/>
      <c r="AX687" s="352"/>
      <c r="AY687" s="352"/>
      <c r="AZ687" s="352"/>
      <c r="BA687" s="352"/>
      <c r="BB687" s="352"/>
      <c r="BC687" s="352"/>
      <c r="BD687" s="352"/>
      <c r="BE687" s="352"/>
      <c r="BF687" s="352"/>
      <c r="BG687" s="352"/>
      <c r="BH687" s="352"/>
      <c r="BI687" s="352"/>
      <c r="BJ687" s="352"/>
      <c r="BK687" s="352"/>
    </row>
    <row r="688" customFormat="false" ht="9.75" hidden="false" customHeight="true" outlineLevel="0" collapsed="false">
      <c r="A688" s="352"/>
      <c r="B688" s="352"/>
      <c r="C688" s="352"/>
      <c r="D688" s="352"/>
      <c r="E688" s="352"/>
      <c r="F688" s="354"/>
      <c r="G688" s="352"/>
      <c r="H688" s="352"/>
      <c r="I688" s="352"/>
      <c r="J688" s="352"/>
      <c r="K688" s="352"/>
      <c r="L688" s="352"/>
      <c r="M688" s="352"/>
      <c r="N688" s="352"/>
      <c r="O688" s="352"/>
      <c r="P688" s="352"/>
      <c r="Q688" s="352"/>
      <c r="R688" s="352"/>
      <c r="S688" s="352"/>
      <c r="T688" s="352"/>
      <c r="U688" s="352"/>
      <c r="V688" s="352"/>
      <c r="W688" s="352"/>
      <c r="X688" s="352"/>
      <c r="Y688" s="352"/>
      <c r="Z688" s="352"/>
      <c r="AA688" s="352"/>
      <c r="AB688" s="352"/>
      <c r="AC688" s="352"/>
      <c r="AD688" s="352"/>
      <c r="AE688" s="352"/>
      <c r="AF688" s="352"/>
      <c r="AG688" s="352"/>
      <c r="AH688" s="352"/>
      <c r="AI688" s="352"/>
      <c r="AJ688" s="352"/>
      <c r="AK688" s="352"/>
      <c r="AL688" s="352"/>
      <c r="AM688" s="352"/>
      <c r="AN688" s="352"/>
      <c r="AO688" s="352"/>
      <c r="AP688" s="352"/>
      <c r="AQ688" s="352"/>
      <c r="AR688" s="352"/>
      <c r="AS688" s="352"/>
      <c r="AT688" s="352"/>
      <c r="AU688" s="352"/>
      <c r="AV688" s="352"/>
      <c r="AW688" s="352"/>
      <c r="AX688" s="352"/>
      <c r="AY688" s="352"/>
      <c r="AZ688" s="352"/>
      <c r="BA688" s="352"/>
      <c r="BB688" s="352"/>
      <c r="BC688" s="352"/>
      <c r="BD688" s="352"/>
      <c r="BE688" s="352"/>
      <c r="BF688" s="352"/>
      <c r="BG688" s="352"/>
      <c r="BH688" s="352"/>
      <c r="BI688" s="352"/>
      <c r="BJ688" s="352"/>
      <c r="BK688" s="352"/>
    </row>
    <row r="689" customFormat="false" ht="9.75" hidden="false" customHeight="true" outlineLevel="0" collapsed="false">
      <c r="A689" s="352"/>
      <c r="B689" s="352"/>
      <c r="C689" s="352"/>
      <c r="D689" s="352"/>
      <c r="E689" s="352"/>
      <c r="F689" s="354"/>
      <c r="G689" s="352"/>
      <c r="H689" s="352"/>
      <c r="I689" s="352"/>
      <c r="J689" s="352"/>
      <c r="K689" s="352"/>
      <c r="L689" s="352"/>
      <c r="M689" s="352"/>
      <c r="N689" s="352"/>
      <c r="O689" s="352"/>
      <c r="P689" s="352"/>
      <c r="Q689" s="352"/>
      <c r="R689" s="352"/>
      <c r="S689" s="352"/>
      <c r="T689" s="352"/>
      <c r="U689" s="352"/>
      <c r="V689" s="352"/>
      <c r="W689" s="352"/>
      <c r="X689" s="352"/>
      <c r="Y689" s="352"/>
      <c r="Z689" s="352"/>
      <c r="AA689" s="352"/>
      <c r="AB689" s="352"/>
      <c r="AC689" s="352"/>
      <c r="AD689" s="352"/>
      <c r="AE689" s="352"/>
      <c r="AF689" s="352"/>
      <c r="AG689" s="352"/>
      <c r="AH689" s="352"/>
      <c r="AI689" s="352"/>
      <c r="AJ689" s="352"/>
      <c r="AK689" s="352"/>
      <c r="AL689" s="352"/>
      <c r="AM689" s="352"/>
      <c r="AN689" s="352"/>
      <c r="AO689" s="352"/>
      <c r="AP689" s="352"/>
      <c r="AQ689" s="352"/>
      <c r="AR689" s="352"/>
      <c r="AS689" s="352"/>
      <c r="AT689" s="352"/>
      <c r="AU689" s="352"/>
      <c r="AV689" s="352"/>
      <c r="AW689" s="352"/>
      <c r="AX689" s="352"/>
      <c r="AY689" s="352"/>
      <c r="AZ689" s="352"/>
      <c r="BA689" s="352"/>
      <c r="BB689" s="352"/>
      <c r="BC689" s="352"/>
      <c r="BD689" s="352"/>
      <c r="BE689" s="352"/>
      <c r="BF689" s="352"/>
      <c r="BG689" s="352"/>
      <c r="BH689" s="352"/>
      <c r="BI689" s="352"/>
      <c r="BJ689" s="352"/>
      <c r="BK689" s="352"/>
    </row>
    <row r="690" customFormat="false" ht="9.75" hidden="false" customHeight="true" outlineLevel="0" collapsed="false">
      <c r="A690" s="352"/>
      <c r="B690" s="352"/>
      <c r="C690" s="352"/>
      <c r="D690" s="352"/>
      <c r="E690" s="352"/>
      <c r="F690" s="354"/>
      <c r="G690" s="352"/>
      <c r="H690" s="352"/>
      <c r="I690" s="352"/>
      <c r="J690" s="352"/>
      <c r="K690" s="352"/>
      <c r="L690" s="352"/>
      <c r="M690" s="352"/>
      <c r="N690" s="352"/>
      <c r="O690" s="352"/>
      <c r="P690" s="352"/>
      <c r="Q690" s="352"/>
      <c r="R690" s="352"/>
      <c r="S690" s="352"/>
      <c r="T690" s="352"/>
      <c r="U690" s="352"/>
      <c r="V690" s="352"/>
      <c r="W690" s="352"/>
      <c r="X690" s="352"/>
      <c r="Y690" s="352"/>
      <c r="Z690" s="352"/>
      <c r="AA690" s="352"/>
      <c r="AB690" s="352"/>
      <c r="AC690" s="352"/>
      <c r="AD690" s="352"/>
      <c r="AE690" s="352"/>
      <c r="AF690" s="352"/>
      <c r="AG690" s="352"/>
      <c r="AH690" s="352"/>
      <c r="AI690" s="352"/>
      <c r="AJ690" s="352"/>
      <c r="AK690" s="352"/>
      <c r="AL690" s="352"/>
      <c r="AM690" s="352"/>
      <c r="AN690" s="352"/>
      <c r="AO690" s="352"/>
      <c r="AP690" s="352"/>
      <c r="AQ690" s="352"/>
      <c r="AR690" s="352"/>
      <c r="AS690" s="352"/>
      <c r="AT690" s="352"/>
      <c r="AU690" s="352"/>
      <c r="AV690" s="352"/>
      <c r="AW690" s="352"/>
      <c r="AX690" s="352"/>
      <c r="AY690" s="352"/>
      <c r="AZ690" s="352"/>
      <c r="BA690" s="352"/>
      <c r="BB690" s="352"/>
      <c r="BC690" s="352"/>
      <c r="BD690" s="352"/>
      <c r="BE690" s="352"/>
      <c r="BF690" s="352"/>
      <c r="BG690" s="352"/>
      <c r="BH690" s="352"/>
      <c r="BI690" s="352"/>
      <c r="BJ690" s="352"/>
      <c r="BK690" s="352"/>
    </row>
    <row r="691" customFormat="false" ht="9.75" hidden="false" customHeight="true" outlineLevel="0" collapsed="false">
      <c r="A691" s="352"/>
      <c r="B691" s="352"/>
      <c r="C691" s="352"/>
      <c r="D691" s="352"/>
      <c r="E691" s="352"/>
      <c r="F691" s="354"/>
      <c r="G691" s="352"/>
      <c r="H691" s="352"/>
      <c r="I691" s="352"/>
      <c r="J691" s="352"/>
      <c r="K691" s="352"/>
      <c r="L691" s="352"/>
      <c r="M691" s="352"/>
      <c r="N691" s="352"/>
      <c r="O691" s="352"/>
      <c r="P691" s="352"/>
      <c r="Q691" s="352"/>
      <c r="R691" s="352"/>
      <c r="S691" s="352"/>
      <c r="T691" s="352"/>
      <c r="U691" s="352"/>
      <c r="V691" s="352"/>
      <c r="W691" s="352"/>
      <c r="X691" s="352"/>
      <c r="Y691" s="352"/>
      <c r="Z691" s="352"/>
      <c r="AA691" s="352"/>
      <c r="AB691" s="352"/>
      <c r="AC691" s="352"/>
      <c r="AD691" s="352"/>
      <c r="AE691" s="352"/>
      <c r="AF691" s="352"/>
      <c r="AG691" s="352"/>
      <c r="AH691" s="352"/>
      <c r="AI691" s="352"/>
      <c r="AJ691" s="352"/>
      <c r="AK691" s="352"/>
      <c r="AL691" s="352"/>
      <c r="AM691" s="352"/>
      <c r="AN691" s="352"/>
      <c r="AO691" s="352"/>
      <c r="AP691" s="352"/>
      <c r="AQ691" s="352"/>
      <c r="AR691" s="352"/>
      <c r="AS691" s="352"/>
      <c r="AT691" s="352"/>
      <c r="AU691" s="352"/>
      <c r="AV691" s="352"/>
      <c r="AW691" s="352"/>
      <c r="AX691" s="352"/>
      <c r="AY691" s="352"/>
      <c r="AZ691" s="352"/>
      <c r="BA691" s="352"/>
      <c r="BB691" s="352"/>
      <c r="BC691" s="352"/>
      <c r="BD691" s="352"/>
      <c r="BE691" s="352"/>
      <c r="BF691" s="352"/>
      <c r="BG691" s="352"/>
      <c r="BH691" s="352"/>
      <c r="BI691" s="352"/>
      <c r="BJ691" s="352"/>
      <c r="BK691" s="352"/>
    </row>
    <row r="692" customFormat="false" ht="9.75" hidden="false" customHeight="true" outlineLevel="0" collapsed="false">
      <c r="A692" s="352"/>
      <c r="B692" s="352"/>
      <c r="C692" s="352"/>
      <c r="D692" s="352"/>
      <c r="E692" s="352"/>
      <c r="F692" s="354"/>
      <c r="G692" s="352"/>
      <c r="H692" s="352"/>
      <c r="I692" s="352"/>
      <c r="J692" s="352"/>
      <c r="K692" s="352"/>
      <c r="L692" s="352"/>
      <c r="M692" s="352"/>
      <c r="N692" s="352"/>
      <c r="O692" s="352"/>
      <c r="P692" s="352"/>
      <c r="Q692" s="352"/>
      <c r="R692" s="352"/>
      <c r="S692" s="352"/>
      <c r="T692" s="352"/>
      <c r="U692" s="352"/>
      <c r="V692" s="352"/>
      <c r="W692" s="352"/>
      <c r="X692" s="352"/>
      <c r="Y692" s="352"/>
      <c r="Z692" s="352"/>
      <c r="AA692" s="352"/>
      <c r="AB692" s="352"/>
      <c r="AC692" s="352"/>
      <c r="AD692" s="352"/>
      <c r="AE692" s="352"/>
      <c r="AF692" s="352"/>
      <c r="AG692" s="352"/>
      <c r="AH692" s="352"/>
      <c r="AI692" s="352"/>
      <c r="AJ692" s="352"/>
      <c r="AK692" s="352"/>
      <c r="AL692" s="352"/>
      <c r="AM692" s="352"/>
      <c r="AN692" s="352"/>
      <c r="AO692" s="352"/>
      <c r="AP692" s="352"/>
      <c r="AQ692" s="352"/>
      <c r="AR692" s="352"/>
      <c r="AS692" s="352"/>
      <c r="AT692" s="352"/>
      <c r="AU692" s="352"/>
      <c r="AV692" s="352"/>
      <c r="AW692" s="352"/>
      <c r="AX692" s="352"/>
      <c r="AY692" s="352"/>
      <c r="AZ692" s="352"/>
      <c r="BA692" s="352"/>
      <c r="BB692" s="352"/>
      <c r="BC692" s="352"/>
      <c r="BD692" s="352"/>
      <c r="BE692" s="352"/>
      <c r="BF692" s="352"/>
      <c r="BG692" s="352"/>
      <c r="BH692" s="352"/>
      <c r="BI692" s="352"/>
      <c r="BJ692" s="352"/>
      <c r="BK692" s="352"/>
    </row>
    <row r="693" customFormat="false" ht="9.75" hidden="false" customHeight="true" outlineLevel="0" collapsed="false">
      <c r="A693" s="352"/>
      <c r="B693" s="352"/>
      <c r="C693" s="352"/>
      <c r="D693" s="352"/>
      <c r="E693" s="352"/>
      <c r="F693" s="354"/>
      <c r="G693" s="352"/>
      <c r="H693" s="352"/>
      <c r="I693" s="352"/>
      <c r="J693" s="352"/>
      <c r="K693" s="352"/>
      <c r="L693" s="352"/>
      <c r="M693" s="352"/>
      <c r="N693" s="352"/>
      <c r="O693" s="352"/>
      <c r="P693" s="352"/>
      <c r="Q693" s="352"/>
      <c r="R693" s="352"/>
      <c r="S693" s="352"/>
      <c r="T693" s="352"/>
      <c r="U693" s="352"/>
      <c r="V693" s="352"/>
      <c r="W693" s="352"/>
      <c r="X693" s="352"/>
      <c r="Y693" s="352"/>
      <c r="Z693" s="352"/>
      <c r="AA693" s="352"/>
      <c r="AB693" s="352"/>
      <c r="AC693" s="352"/>
      <c r="AD693" s="352"/>
      <c r="AE693" s="352"/>
      <c r="AF693" s="352"/>
      <c r="AG693" s="352"/>
      <c r="AH693" s="352"/>
      <c r="AI693" s="352"/>
      <c r="AJ693" s="352"/>
      <c r="AK693" s="352"/>
      <c r="AL693" s="352"/>
      <c r="AM693" s="352"/>
      <c r="AN693" s="352"/>
      <c r="AO693" s="352"/>
      <c r="AP693" s="352"/>
      <c r="AQ693" s="352"/>
      <c r="AR693" s="352"/>
      <c r="AS693" s="352"/>
      <c r="AT693" s="352"/>
      <c r="AU693" s="352"/>
      <c r="AV693" s="352"/>
      <c r="AW693" s="352"/>
      <c r="AX693" s="352"/>
      <c r="AY693" s="352"/>
      <c r="AZ693" s="352"/>
      <c r="BA693" s="352"/>
      <c r="BB693" s="352"/>
      <c r="BC693" s="352"/>
      <c r="BD693" s="352"/>
      <c r="BE693" s="352"/>
      <c r="BF693" s="352"/>
      <c r="BG693" s="352"/>
      <c r="BH693" s="352"/>
      <c r="BI693" s="352"/>
      <c r="BJ693" s="352"/>
      <c r="BK693" s="352"/>
    </row>
    <row r="694" customFormat="false" ht="9.75" hidden="false" customHeight="true" outlineLevel="0" collapsed="false">
      <c r="A694" s="352"/>
      <c r="B694" s="352"/>
      <c r="C694" s="352"/>
      <c r="D694" s="352"/>
      <c r="E694" s="352"/>
      <c r="F694" s="354"/>
      <c r="G694" s="352"/>
      <c r="H694" s="352"/>
      <c r="I694" s="352"/>
      <c r="J694" s="352"/>
      <c r="K694" s="352"/>
      <c r="L694" s="352"/>
      <c r="M694" s="352"/>
      <c r="N694" s="352"/>
      <c r="O694" s="352"/>
      <c r="P694" s="352"/>
      <c r="Q694" s="352"/>
      <c r="R694" s="352"/>
      <c r="S694" s="352"/>
      <c r="T694" s="352"/>
      <c r="U694" s="352"/>
      <c r="V694" s="352"/>
      <c r="W694" s="352"/>
      <c r="X694" s="352"/>
      <c r="Y694" s="352"/>
      <c r="Z694" s="352"/>
      <c r="AA694" s="352"/>
      <c r="AB694" s="352"/>
      <c r="AC694" s="352"/>
      <c r="AD694" s="352"/>
      <c r="AE694" s="352"/>
      <c r="AF694" s="352"/>
      <c r="AG694" s="352"/>
      <c r="AH694" s="352"/>
      <c r="AI694" s="352"/>
      <c r="AJ694" s="352"/>
      <c r="AK694" s="352"/>
      <c r="AL694" s="352"/>
      <c r="AM694" s="352"/>
      <c r="AN694" s="352"/>
      <c r="AO694" s="352"/>
      <c r="AP694" s="352"/>
      <c r="AQ694" s="352"/>
      <c r="AR694" s="352"/>
      <c r="AS694" s="352"/>
      <c r="AT694" s="352"/>
      <c r="AU694" s="352"/>
      <c r="AV694" s="352"/>
      <c r="AW694" s="352"/>
      <c r="AX694" s="352"/>
      <c r="AY694" s="352"/>
      <c r="AZ694" s="352"/>
      <c r="BA694" s="352"/>
      <c r="BB694" s="352"/>
      <c r="BC694" s="352"/>
      <c r="BD694" s="352"/>
      <c r="BE694" s="352"/>
      <c r="BF694" s="352"/>
      <c r="BG694" s="352"/>
      <c r="BH694" s="352"/>
      <c r="BI694" s="352"/>
      <c r="BJ694" s="352"/>
      <c r="BK694" s="352"/>
    </row>
    <row r="695" customFormat="false" ht="9.75" hidden="false" customHeight="true" outlineLevel="0" collapsed="false">
      <c r="A695" s="352"/>
      <c r="B695" s="352"/>
      <c r="C695" s="352"/>
      <c r="D695" s="352"/>
      <c r="E695" s="352"/>
      <c r="F695" s="354"/>
      <c r="G695" s="352"/>
      <c r="H695" s="352"/>
      <c r="I695" s="352"/>
      <c r="J695" s="352"/>
      <c r="K695" s="352"/>
      <c r="L695" s="352"/>
      <c r="M695" s="352"/>
      <c r="N695" s="352"/>
      <c r="O695" s="352"/>
      <c r="P695" s="352"/>
      <c r="Q695" s="352"/>
      <c r="R695" s="352"/>
      <c r="S695" s="352"/>
      <c r="T695" s="352"/>
      <c r="U695" s="352"/>
      <c r="V695" s="352"/>
      <c r="W695" s="352"/>
      <c r="X695" s="352"/>
      <c r="Y695" s="352"/>
      <c r="Z695" s="352"/>
      <c r="AA695" s="352"/>
      <c r="AB695" s="352"/>
      <c r="AC695" s="352"/>
      <c r="AD695" s="352"/>
      <c r="AE695" s="352"/>
      <c r="AF695" s="352"/>
      <c r="AG695" s="352"/>
      <c r="AH695" s="352"/>
      <c r="AI695" s="352"/>
      <c r="AJ695" s="352"/>
      <c r="AK695" s="352"/>
      <c r="AL695" s="352"/>
      <c r="AM695" s="352"/>
      <c r="AN695" s="352"/>
      <c r="AO695" s="352"/>
      <c r="AP695" s="352"/>
      <c r="AQ695" s="352"/>
      <c r="AR695" s="352"/>
      <c r="AS695" s="352"/>
      <c r="AT695" s="352"/>
      <c r="AU695" s="352"/>
      <c r="AV695" s="352"/>
      <c r="AW695" s="352"/>
      <c r="AX695" s="352"/>
      <c r="AY695" s="352"/>
      <c r="AZ695" s="352"/>
      <c r="BA695" s="352"/>
      <c r="BB695" s="352"/>
      <c r="BC695" s="352"/>
      <c r="BD695" s="352"/>
      <c r="BE695" s="352"/>
      <c r="BF695" s="352"/>
      <c r="BG695" s="352"/>
      <c r="BH695" s="352"/>
      <c r="BI695" s="352"/>
      <c r="BJ695" s="352"/>
      <c r="BK695" s="352"/>
    </row>
    <row r="696" customFormat="false" ht="9.75" hidden="false" customHeight="true" outlineLevel="0" collapsed="false">
      <c r="A696" s="352"/>
      <c r="B696" s="352"/>
      <c r="C696" s="352"/>
      <c r="D696" s="352"/>
      <c r="E696" s="352"/>
      <c r="F696" s="354"/>
      <c r="G696" s="352"/>
      <c r="H696" s="352"/>
      <c r="I696" s="352"/>
      <c r="J696" s="352"/>
      <c r="K696" s="352"/>
      <c r="L696" s="352"/>
      <c r="M696" s="352"/>
      <c r="N696" s="352"/>
      <c r="O696" s="352"/>
      <c r="P696" s="352"/>
      <c r="Q696" s="352"/>
      <c r="R696" s="352"/>
      <c r="S696" s="352"/>
      <c r="T696" s="352"/>
      <c r="U696" s="352"/>
      <c r="V696" s="352"/>
      <c r="W696" s="352"/>
      <c r="X696" s="352"/>
      <c r="Y696" s="352"/>
      <c r="Z696" s="352"/>
      <c r="AA696" s="352"/>
      <c r="AB696" s="352"/>
      <c r="AC696" s="352"/>
      <c r="AD696" s="352"/>
      <c r="AE696" s="352"/>
      <c r="AF696" s="352"/>
      <c r="AG696" s="352"/>
      <c r="AH696" s="352"/>
      <c r="AI696" s="352"/>
      <c r="AJ696" s="352"/>
      <c r="AK696" s="352"/>
      <c r="AL696" s="352"/>
      <c r="AM696" s="352"/>
      <c r="AN696" s="352"/>
      <c r="AO696" s="352"/>
      <c r="AP696" s="352"/>
      <c r="AQ696" s="352"/>
      <c r="AR696" s="352"/>
      <c r="AS696" s="352"/>
      <c r="AT696" s="352"/>
      <c r="AU696" s="352"/>
      <c r="AV696" s="352"/>
      <c r="AW696" s="352"/>
      <c r="AX696" s="352"/>
      <c r="AY696" s="352"/>
      <c r="AZ696" s="352"/>
      <c r="BA696" s="352"/>
      <c r="BB696" s="352"/>
      <c r="BC696" s="352"/>
      <c r="BD696" s="352"/>
      <c r="BE696" s="352"/>
      <c r="BF696" s="352"/>
      <c r="BG696" s="352"/>
      <c r="BH696" s="352"/>
      <c r="BI696" s="352"/>
      <c r="BJ696" s="352"/>
      <c r="BK696" s="352"/>
    </row>
    <row r="697" customFormat="false" ht="9.75" hidden="false" customHeight="true" outlineLevel="0" collapsed="false">
      <c r="A697" s="352"/>
      <c r="B697" s="352"/>
      <c r="C697" s="352"/>
      <c r="D697" s="352"/>
      <c r="E697" s="352"/>
      <c r="F697" s="354"/>
      <c r="G697" s="352"/>
      <c r="H697" s="352"/>
      <c r="I697" s="352"/>
      <c r="J697" s="352"/>
      <c r="K697" s="352"/>
      <c r="L697" s="352"/>
      <c r="M697" s="352"/>
      <c r="N697" s="352"/>
      <c r="O697" s="352"/>
      <c r="P697" s="352"/>
      <c r="Q697" s="352"/>
      <c r="R697" s="352"/>
      <c r="S697" s="352"/>
      <c r="T697" s="352"/>
      <c r="U697" s="352"/>
      <c r="V697" s="352"/>
      <c r="W697" s="352"/>
      <c r="X697" s="352"/>
      <c r="Y697" s="352"/>
      <c r="Z697" s="352"/>
      <c r="AA697" s="352"/>
      <c r="AB697" s="352"/>
      <c r="AC697" s="352"/>
      <c r="AD697" s="352"/>
      <c r="AE697" s="352"/>
      <c r="AF697" s="352"/>
      <c r="AG697" s="352"/>
      <c r="AH697" s="352"/>
      <c r="AI697" s="352"/>
      <c r="AJ697" s="352"/>
      <c r="AK697" s="352"/>
      <c r="AL697" s="352"/>
      <c r="AM697" s="352"/>
      <c r="AN697" s="352"/>
      <c r="AO697" s="352"/>
      <c r="AP697" s="352"/>
      <c r="AQ697" s="352"/>
      <c r="AR697" s="352"/>
      <c r="AS697" s="352"/>
      <c r="AT697" s="352"/>
      <c r="AU697" s="352"/>
      <c r="AV697" s="352"/>
      <c r="AW697" s="352"/>
      <c r="AX697" s="352"/>
      <c r="AY697" s="352"/>
      <c r="AZ697" s="352"/>
      <c r="BA697" s="352"/>
      <c r="BB697" s="352"/>
      <c r="BC697" s="352"/>
      <c r="BD697" s="352"/>
      <c r="BE697" s="352"/>
      <c r="BF697" s="352"/>
      <c r="BG697" s="352"/>
      <c r="BH697" s="352"/>
      <c r="BI697" s="352"/>
      <c r="BJ697" s="352"/>
      <c r="BK697" s="352"/>
    </row>
    <row r="698" customFormat="false" ht="9.75" hidden="false" customHeight="true" outlineLevel="0" collapsed="false">
      <c r="A698" s="352"/>
      <c r="B698" s="352"/>
      <c r="C698" s="352"/>
      <c r="D698" s="352"/>
      <c r="E698" s="352"/>
      <c r="F698" s="354"/>
      <c r="G698" s="352"/>
      <c r="H698" s="352"/>
      <c r="I698" s="352"/>
      <c r="J698" s="352"/>
      <c r="K698" s="352"/>
      <c r="L698" s="352"/>
      <c r="M698" s="352"/>
      <c r="N698" s="352"/>
      <c r="O698" s="352"/>
      <c r="P698" s="352"/>
      <c r="Q698" s="352"/>
      <c r="R698" s="352"/>
      <c r="S698" s="352"/>
      <c r="T698" s="352"/>
      <c r="U698" s="352"/>
      <c r="V698" s="352"/>
      <c r="W698" s="352"/>
      <c r="X698" s="352"/>
      <c r="Y698" s="352"/>
      <c r="Z698" s="352"/>
      <c r="AA698" s="352"/>
      <c r="AB698" s="352"/>
      <c r="AC698" s="352"/>
      <c r="AD698" s="352"/>
      <c r="AE698" s="352"/>
      <c r="AF698" s="352"/>
      <c r="AG698" s="352"/>
      <c r="AH698" s="352"/>
      <c r="AI698" s="352"/>
      <c r="AJ698" s="352"/>
      <c r="AK698" s="352"/>
      <c r="AL698" s="352"/>
      <c r="AM698" s="352"/>
      <c r="AN698" s="352"/>
      <c r="AO698" s="352"/>
      <c r="AP698" s="352"/>
      <c r="AQ698" s="352"/>
      <c r="AR698" s="352"/>
      <c r="AS698" s="352"/>
      <c r="AT698" s="352"/>
      <c r="AU698" s="352"/>
      <c r="AV698" s="352"/>
      <c r="AW698" s="352"/>
      <c r="AX698" s="352"/>
      <c r="AY698" s="352"/>
      <c r="AZ698" s="352"/>
      <c r="BA698" s="352"/>
      <c r="BB698" s="352"/>
      <c r="BC698" s="352"/>
      <c r="BD698" s="352"/>
      <c r="BE698" s="352"/>
      <c r="BF698" s="352"/>
      <c r="BG698" s="352"/>
      <c r="BH698" s="352"/>
      <c r="BI698" s="352"/>
      <c r="BJ698" s="352"/>
      <c r="BK698" s="352"/>
    </row>
    <row r="699" customFormat="false" ht="9.75" hidden="false" customHeight="true" outlineLevel="0" collapsed="false">
      <c r="A699" s="352"/>
      <c r="B699" s="352"/>
      <c r="C699" s="352"/>
      <c r="D699" s="352"/>
      <c r="E699" s="352"/>
      <c r="F699" s="354"/>
      <c r="G699" s="352"/>
      <c r="H699" s="352"/>
      <c r="I699" s="352"/>
      <c r="J699" s="352"/>
      <c r="K699" s="352"/>
      <c r="L699" s="352"/>
      <c r="M699" s="352"/>
      <c r="N699" s="352"/>
      <c r="O699" s="352"/>
      <c r="P699" s="352"/>
      <c r="Q699" s="352"/>
      <c r="R699" s="352"/>
      <c r="S699" s="352"/>
      <c r="T699" s="352"/>
      <c r="U699" s="352"/>
      <c r="V699" s="352"/>
      <c r="W699" s="352"/>
      <c r="X699" s="352"/>
      <c r="Y699" s="352"/>
      <c r="Z699" s="352"/>
      <c r="AA699" s="352"/>
      <c r="AB699" s="352"/>
      <c r="AC699" s="352"/>
      <c r="AD699" s="352"/>
      <c r="AE699" s="352"/>
      <c r="AF699" s="352"/>
      <c r="AG699" s="352"/>
      <c r="AH699" s="352"/>
      <c r="AI699" s="352"/>
      <c r="AJ699" s="352"/>
      <c r="AK699" s="352"/>
      <c r="AL699" s="352"/>
      <c r="AM699" s="352"/>
      <c r="AN699" s="352"/>
      <c r="AO699" s="352"/>
      <c r="AP699" s="352"/>
      <c r="AQ699" s="352"/>
      <c r="AR699" s="352"/>
      <c r="AS699" s="352"/>
      <c r="AT699" s="352"/>
      <c r="AU699" s="352"/>
      <c r="AV699" s="352"/>
      <c r="AW699" s="352"/>
      <c r="AX699" s="352"/>
      <c r="AY699" s="352"/>
      <c r="AZ699" s="352"/>
      <c r="BA699" s="352"/>
      <c r="BB699" s="352"/>
      <c r="BC699" s="352"/>
      <c r="BD699" s="352"/>
      <c r="BE699" s="352"/>
      <c r="BF699" s="352"/>
      <c r="BG699" s="352"/>
      <c r="BH699" s="352"/>
      <c r="BI699" s="352"/>
      <c r="BJ699" s="352"/>
      <c r="BK699" s="352"/>
    </row>
    <row r="700" customFormat="false" ht="9.75" hidden="false" customHeight="true" outlineLevel="0" collapsed="false">
      <c r="A700" s="352"/>
      <c r="B700" s="352"/>
      <c r="C700" s="352"/>
      <c r="D700" s="352"/>
      <c r="E700" s="352"/>
      <c r="F700" s="354"/>
      <c r="G700" s="352"/>
      <c r="H700" s="352"/>
      <c r="I700" s="352"/>
      <c r="J700" s="352"/>
      <c r="K700" s="352"/>
      <c r="L700" s="352"/>
      <c r="M700" s="352"/>
      <c r="N700" s="352"/>
      <c r="O700" s="352"/>
      <c r="P700" s="352"/>
      <c r="Q700" s="352"/>
      <c r="R700" s="352"/>
      <c r="S700" s="352"/>
      <c r="T700" s="352"/>
      <c r="U700" s="352"/>
      <c r="V700" s="352"/>
      <c r="W700" s="352"/>
      <c r="X700" s="352"/>
      <c r="Y700" s="352"/>
      <c r="Z700" s="352"/>
      <c r="AA700" s="352"/>
      <c r="AB700" s="352"/>
      <c r="AC700" s="352"/>
      <c r="AD700" s="352"/>
      <c r="AE700" s="352"/>
      <c r="AF700" s="352"/>
      <c r="AG700" s="352"/>
      <c r="AH700" s="352"/>
      <c r="AI700" s="352"/>
      <c r="AJ700" s="352"/>
      <c r="AK700" s="352"/>
      <c r="AL700" s="352"/>
      <c r="AM700" s="352"/>
      <c r="AN700" s="352"/>
      <c r="AO700" s="352"/>
      <c r="AP700" s="352"/>
      <c r="AQ700" s="352"/>
      <c r="AR700" s="352"/>
      <c r="AS700" s="352"/>
      <c r="AT700" s="352"/>
      <c r="AU700" s="352"/>
      <c r="AV700" s="352"/>
      <c r="AW700" s="352"/>
      <c r="AX700" s="352"/>
      <c r="AY700" s="352"/>
      <c r="AZ700" s="352"/>
      <c r="BA700" s="352"/>
      <c r="BB700" s="352"/>
      <c r="BC700" s="352"/>
      <c r="BD700" s="352"/>
      <c r="BE700" s="352"/>
      <c r="BF700" s="352"/>
      <c r="BG700" s="352"/>
      <c r="BH700" s="352"/>
      <c r="BI700" s="352"/>
      <c r="BJ700" s="352"/>
      <c r="BK700" s="352"/>
    </row>
    <row r="701" customFormat="false" ht="9.75" hidden="false" customHeight="true" outlineLevel="0" collapsed="false">
      <c r="A701" s="352"/>
      <c r="B701" s="352"/>
      <c r="C701" s="352"/>
      <c r="D701" s="352"/>
      <c r="E701" s="352"/>
      <c r="F701" s="354"/>
      <c r="G701" s="352"/>
      <c r="H701" s="352"/>
      <c r="I701" s="352"/>
      <c r="J701" s="352"/>
      <c r="K701" s="352"/>
      <c r="L701" s="352"/>
      <c r="M701" s="352"/>
      <c r="N701" s="352"/>
      <c r="O701" s="352"/>
      <c r="P701" s="352"/>
      <c r="Q701" s="352"/>
      <c r="R701" s="352"/>
      <c r="S701" s="352"/>
      <c r="T701" s="352"/>
      <c r="U701" s="352"/>
      <c r="V701" s="352"/>
      <c r="W701" s="352"/>
      <c r="X701" s="352"/>
      <c r="Y701" s="352"/>
      <c r="Z701" s="352"/>
      <c r="AA701" s="352"/>
      <c r="AB701" s="352"/>
      <c r="AC701" s="352"/>
      <c r="AD701" s="352"/>
      <c r="AE701" s="352"/>
      <c r="AF701" s="352"/>
      <c r="AG701" s="352"/>
      <c r="AH701" s="352"/>
      <c r="AI701" s="352"/>
      <c r="AJ701" s="352"/>
      <c r="AK701" s="352"/>
      <c r="AL701" s="352"/>
      <c r="AM701" s="352"/>
      <c r="AN701" s="352"/>
      <c r="AO701" s="352"/>
      <c r="AP701" s="352"/>
      <c r="AQ701" s="352"/>
      <c r="AR701" s="352"/>
      <c r="AS701" s="352"/>
      <c r="AT701" s="352"/>
      <c r="AU701" s="352"/>
      <c r="AV701" s="352"/>
      <c r="AW701" s="352"/>
      <c r="AX701" s="352"/>
      <c r="AY701" s="352"/>
      <c r="AZ701" s="352"/>
      <c r="BA701" s="352"/>
      <c r="BB701" s="352"/>
      <c r="BC701" s="352"/>
      <c r="BD701" s="352"/>
      <c r="BE701" s="352"/>
      <c r="BF701" s="352"/>
      <c r="BG701" s="352"/>
      <c r="BH701" s="352"/>
      <c r="BI701" s="352"/>
      <c r="BJ701" s="352"/>
      <c r="BK701" s="352"/>
    </row>
    <row r="702" customFormat="false" ht="9.75" hidden="false" customHeight="true" outlineLevel="0" collapsed="false">
      <c r="A702" s="352"/>
      <c r="B702" s="352"/>
      <c r="C702" s="352"/>
      <c r="D702" s="352"/>
      <c r="E702" s="352"/>
      <c r="F702" s="354"/>
      <c r="G702" s="352"/>
      <c r="H702" s="352"/>
      <c r="I702" s="352"/>
      <c r="J702" s="352"/>
      <c r="K702" s="352"/>
      <c r="L702" s="352"/>
      <c r="M702" s="352"/>
      <c r="N702" s="352"/>
      <c r="O702" s="352"/>
      <c r="P702" s="352"/>
      <c r="Q702" s="352"/>
      <c r="R702" s="352"/>
      <c r="S702" s="352"/>
      <c r="T702" s="352"/>
      <c r="U702" s="352"/>
      <c r="V702" s="352"/>
      <c r="W702" s="352"/>
      <c r="X702" s="352"/>
      <c r="Y702" s="352"/>
      <c r="Z702" s="352"/>
      <c r="AA702" s="352"/>
      <c r="AB702" s="352"/>
      <c r="AC702" s="352"/>
      <c r="AD702" s="352"/>
      <c r="AE702" s="352"/>
      <c r="AF702" s="352"/>
      <c r="AG702" s="352"/>
      <c r="AH702" s="352"/>
      <c r="AI702" s="352"/>
      <c r="AJ702" s="352"/>
      <c r="AK702" s="352"/>
      <c r="AL702" s="352"/>
      <c r="AM702" s="352"/>
      <c r="AN702" s="352"/>
      <c r="AO702" s="352"/>
      <c r="AP702" s="352"/>
      <c r="AQ702" s="352"/>
      <c r="AR702" s="352"/>
      <c r="AS702" s="352"/>
      <c r="AT702" s="352"/>
      <c r="AU702" s="352"/>
      <c r="AV702" s="352"/>
      <c r="AW702" s="352"/>
      <c r="AX702" s="352"/>
      <c r="AY702" s="352"/>
      <c r="AZ702" s="352"/>
      <c r="BA702" s="352"/>
      <c r="BB702" s="352"/>
      <c r="BC702" s="352"/>
      <c r="BD702" s="352"/>
      <c r="BE702" s="352"/>
      <c r="BF702" s="352"/>
      <c r="BG702" s="352"/>
      <c r="BH702" s="352"/>
      <c r="BI702" s="352"/>
      <c r="BJ702" s="352"/>
      <c r="BK702" s="352"/>
    </row>
    <row r="703" customFormat="false" ht="9.75" hidden="false" customHeight="true" outlineLevel="0" collapsed="false">
      <c r="A703" s="352"/>
      <c r="B703" s="352"/>
      <c r="C703" s="352"/>
      <c r="D703" s="352"/>
      <c r="E703" s="352"/>
      <c r="F703" s="354"/>
      <c r="G703" s="352"/>
      <c r="H703" s="352"/>
      <c r="I703" s="352"/>
      <c r="J703" s="352"/>
      <c r="K703" s="352"/>
      <c r="L703" s="352"/>
      <c r="M703" s="352"/>
      <c r="N703" s="352"/>
      <c r="O703" s="352"/>
      <c r="P703" s="352"/>
      <c r="Q703" s="352"/>
      <c r="R703" s="352"/>
      <c r="S703" s="352"/>
      <c r="T703" s="352"/>
      <c r="U703" s="352"/>
      <c r="V703" s="352"/>
      <c r="W703" s="352"/>
      <c r="X703" s="352"/>
      <c r="Y703" s="352"/>
      <c r="Z703" s="352"/>
      <c r="AA703" s="352"/>
      <c r="AB703" s="352"/>
      <c r="AC703" s="352"/>
      <c r="AD703" s="352"/>
      <c r="AE703" s="352"/>
      <c r="AF703" s="352"/>
      <c r="AG703" s="352"/>
      <c r="AH703" s="352"/>
      <c r="AI703" s="352"/>
      <c r="AJ703" s="352"/>
      <c r="AK703" s="352"/>
      <c r="AL703" s="352"/>
      <c r="AM703" s="352"/>
      <c r="AN703" s="352"/>
      <c r="AO703" s="352"/>
      <c r="AP703" s="352"/>
      <c r="AQ703" s="352"/>
      <c r="AR703" s="352"/>
      <c r="AS703" s="352"/>
      <c r="AT703" s="352"/>
      <c r="AU703" s="352"/>
      <c r="AV703" s="352"/>
      <c r="AW703" s="352"/>
      <c r="AX703" s="352"/>
      <c r="AY703" s="352"/>
      <c r="AZ703" s="352"/>
      <c r="BA703" s="352"/>
      <c r="BB703" s="352"/>
      <c r="BC703" s="352"/>
      <c r="BD703" s="352"/>
      <c r="BE703" s="352"/>
      <c r="BF703" s="352"/>
      <c r="BG703" s="352"/>
      <c r="BH703" s="352"/>
      <c r="BI703" s="352"/>
      <c r="BJ703" s="352"/>
      <c r="BK703" s="352"/>
    </row>
    <row r="704" customFormat="false" ht="9.75" hidden="false" customHeight="true" outlineLevel="0" collapsed="false">
      <c r="A704" s="352"/>
      <c r="B704" s="352"/>
      <c r="C704" s="352"/>
      <c r="D704" s="352"/>
      <c r="E704" s="352"/>
      <c r="F704" s="354"/>
      <c r="G704" s="352"/>
      <c r="H704" s="352"/>
      <c r="I704" s="352"/>
      <c r="J704" s="352"/>
      <c r="K704" s="352"/>
      <c r="L704" s="352"/>
      <c r="M704" s="352"/>
      <c r="N704" s="352"/>
      <c r="O704" s="352"/>
      <c r="P704" s="352"/>
      <c r="Q704" s="352"/>
      <c r="R704" s="352"/>
      <c r="S704" s="352"/>
      <c r="T704" s="352"/>
      <c r="U704" s="352"/>
      <c r="V704" s="352"/>
      <c r="W704" s="352"/>
      <c r="X704" s="352"/>
      <c r="Y704" s="352"/>
      <c r="Z704" s="352"/>
      <c r="AA704" s="352"/>
      <c r="AB704" s="352"/>
      <c r="AC704" s="352"/>
      <c r="AD704" s="352"/>
      <c r="AE704" s="352"/>
      <c r="AF704" s="352"/>
      <c r="AG704" s="352"/>
      <c r="AH704" s="352"/>
      <c r="AI704" s="352"/>
      <c r="AJ704" s="352"/>
      <c r="AK704" s="352"/>
      <c r="AL704" s="352"/>
      <c r="AM704" s="352"/>
      <c r="AN704" s="352"/>
      <c r="AO704" s="352"/>
      <c r="AP704" s="352"/>
      <c r="AQ704" s="352"/>
      <c r="AR704" s="352"/>
      <c r="AS704" s="352"/>
      <c r="AT704" s="352"/>
      <c r="AU704" s="352"/>
      <c r="AV704" s="352"/>
      <c r="AW704" s="352"/>
      <c r="AX704" s="352"/>
      <c r="AY704" s="352"/>
      <c r="AZ704" s="352"/>
      <c r="BA704" s="352"/>
      <c r="BB704" s="352"/>
      <c r="BC704" s="352"/>
      <c r="BD704" s="352"/>
      <c r="BE704" s="352"/>
      <c r="BF704" s="352"/>
      <c r="BG704" s="352"/>
      <c r="BH704" s="352"/>
      <c r="BI704" s="352"/>
      <c r="BJ704" s="352"/>
      <c r="BK704" s="352"/>
    </row>
    <row r="705" customFormat="false" ht="9.75" hidden="false" customHeight="true" outlineLevel="0" collapsed="false">
      <c r="A705" s="352"/>
      <c r="B705" s="352"/>
      <c r="C705" s="352"/>
      <c r="D705" s="352"/>
      <c r="E705" s="352"/>
      <c r="F705" s="354"/>
      <c r="G705" s="352"/>
      <c r="H705" s="352"/>
      <c r="I705" s="352"/>
      <c r="J705" s="352"/>
      <c r="K705" s="352"/>
      <c r="L705" s="352"/>
      <c r="M705" s="352"/>
      <c r="N705" s="352"/>
      <c r="O705" s="352"/>
      <c r="P705" s="352"/>
      <c r="Q705" s="352"/>
      <c r="R705" s="352"/>
      <c r="S705" s="352"/>
      <c r="T705" s="352"/>
      <c r="U705" s="352"/>
      <c r="V705" s="352"/>
      <c r="W705" s="352"/>
      <c r="X705" s="352"/>
      <c r="Y705" s="352"/>
      <c r="Z705" s="352"/>
      <c r="AA705" s="352"/>
      <c r="AB705" s="352"/>
      <c r="AC705" s="352"/>
      <c r="AD705" s="352"/>
      <c r="AE705" s="352"/>
      <c r="AF705" s="352"/>
      <c r="AG705" s="352"/>
      <c r="AH705" s="352"/>
      <c r="AI705" s="352"/>
      <c r="AJ705" s="352"/>
      <c r="AK705" s="352"/>
      <c r="AL705" s="352"/>
      <c r="AM705" s="352"/>
      <c r="AN705" s="352"/>
      <c r="AO705" s="352"/>
      <c r="AP705" s="352"/>
      <c r="AQ705" s="352"/>
      <c r="AR705" s="352"/>
      <c r="AS705" s="352"/>
      <c r="AT705" s="352"/>
      <c r="AU705" s="352"/>
      <c r="AV705" s="352"/>
      <c r="AW705" s="352"/>
      <c r="AX705" s="352"/>
      <c r="AY705" s="352"/>
      <c r="AZ705" s="352"/>
      <c r="BA705" s="352"/>
      <c r="BB705" s="352"/>
      <c r="BC705" s="352"/>
      <c r="BD705" s="352"/>
      <c r="BE705" s="352"/>
      <c r="BF705" s="352"/>
      <c r="BG705" s="352"/>
      <c r="BH705" s="352"/>
      <c r="BI705" s="352"/>
      <c r="BJ705" s="352"/>
      <c r="BK705" s="352"/>
    </row>
    <row r="706" customFormat="false" ht="9.75" hidden="false" customHeight="true" outlineLevel="0" collapsed="false">
      <c r="A706" s="352"/>
      <c r="B706" s="352"/>
      <c r="C706" s="352"/>
      <c r="D706" s="352"/>
      <c r="E706" s="352"/>
      <c r="F706" s="354"/>
      <c r="G706" s="352"/>
      <c r="H706" s="352"/>
      <c r="I706" s="352"/>
      <c r="J706" s="352"/>
      <c r="K706" s="352"/>
      <c r="L706" s="352"/>
      <c r="M706" s="352"/>
      <c r="N706" s="352"/>
      <c r="O706" s="352"/>
      <c r="P706" s="352"/>
      <c r="Q706" s="352"/>
      <c r="R706" s="352"/>
      <c r="S706" s="352"/>
      <c r="T706" s="352"/>
      <c r="U706" s="352"/>
      <c r="V706" s="352"/>
      <c r="W706" s="352"/>
      <c r="X706" s="352"/>
      <c r="Y706" s="352"/>
      <c r="Z706" s="352"/>
      <c r="AA706" s="352"/>
      <c r="AB706" s="352"/>
      <c r="AC706" s="352"/>
      <c r="AD706" s="352"/>
      <c r="AE706" s="352"/>
      <c r="AF706" s="352"/>
      <c r="AG706" s="352"/>
      <c r="AH706" s="352"/>
      <c r="AI706" s="352"/>
      <c r="AJ706" s="352"/>
      <c r="AK706" s="352"/>
      <c r="AL706" s="352"/>
      <c r="AM706" s="352"/>
      <c r="AN706" s="352"/>
      <c r="AO706" s="352"/>
      <c r="AP706" s="352"/>
      <c r="AQ706" s="352"/>
      <c r="AR706" s="352"/>
      <c r="AS706" s="352"/>
      <c r="AT706" s="352"/>
      <c r="AU706" s="352"/>
      <c r="AV706" s="352"/>
      <c r="AW706" s="352"/>
      <c r="AX706" s="352"/>
      <c r="AY706" s="352"/>
      <c r="AZ706" s="352"/>
      <c r="BA706" s="352"/>
      <c r="BB706" s="352"/>
      <c r="BC706" s="352"/>
      <c r="BD706" s="352"/>
      <c r="BE706" s="352"/>
      <c r="BF706" s="352"/>
      <c r="BG706" s="352"/>
      <c r="BH706" s="352"/>
      <c r="BI706" s="352"/>
      <c r="BJ706" s="352"/>
      <c r="BK706" s="352"/>
    </row>
    <row r="707" customFormat="false" ht="9.75" hidden="false" customHeight="true" outlineLevel="0" collapsed="false">
      <c r="A707" s="352"/>
      <c r="B707" s="352"/>
      <c r="C707" s="352"/>
      <c r="D707" s="352"/>
      <c r="E707" s="352"/>
      <c r="F707" s="354"/>
      <c r="G707" s="352"/>
      <c r="H707" s="352"/>
      <c r="I707" s="352"/>
      <c r="J707" s="352"/>
      <c r="K707" s="352"/>
      <c r="L707" s="352"/>
      <c r="M707" s="352"/>
      <c r="N707" s="352"/>
      <c r="O707" s="352"/>
      <c r="P707" s="352"/>
      <c r="Q707" s="352"/>
      <c r="R707" s="352"/>
      <c r="S707" s="352"/>
      <c r="T707" s="352"/>
      <c r="U707" s="352"/>
      <c r="V707" s="352"/>
      <c r="W707" s="352"/>
      <c r="X707" s="352"/>
      <c r="Y707" s="352"/>
      <c r="Z707" s="352"/>
      <c r="AA707" s="352"/>
      <c r="AB707" s="352"/>
      <c r="AC707" s="352"/>
      <c r="AD707" s="352"/>
      <c r="AE707" s="352"/>
      <c r="AF707" s="352"/>
      <c r="AG707" s="352"/>
      <c r="AH707" s="352"/>
      <c r="AI707" s="352"/>
      <c r="AJ707" s="352"/>
      <c r="AK707" s="352"/>
      <c r="AL707" s="352"/>
      <c r="AM707" s="352"/>
      <c r="AN707" s="352"/>
      <c r="AO707" s="352"/>
      <c r="AP707" s="352"/>
      <c r="AQ707" s="352"/>
      <c r="AR707" s="352"/>
      <c r="AS707" s="352"/>
      <c r="AT707" s="352"/>
      <c r="AU707" s="352"/>
      <c r="AV707" s="352"/>
      <c r="AW707" s="352"/>
      <c r="AX707" s="352"/>
      <c r="AY707" s="352"/>
      <c r="AZ707" s="352"/>
      <c r="BA707" s="352"/>
      <c r="BB707" s="352"/>
      <c r="BC707" s="352"/>
      <c r="BD707" s="352"/>
      <c r="BE707" s="352"/>
      <c r="BF707" s="352"/>
      <c r="BG707" s="352"/>
      <c r="BH707" s="352"/>
      <c r="BI707" s="352"/>
      <c r="BJ707" s="352"/>
      <c r="BK707" s="352"/>
    </row>
    <row r="708" customFormat="false" ht="9.75" hidden="false" customHeight="true" outlineLevel="0" collapsed="false">
      <c r="A708" s="352"/>
      <c r="B708" s="352"/>
      <c r="C708" s="352"/>
      <c r="D708" s="352"/>
      <c r="E708" s="352"/>
      <c r="F708" s="354"/>
      <c r="G708" s="352"/>
      <c r="H708" s="352"/>
      <c r="I708" s="352"/>
      <c r="J708" s="352"/>
      <c r="K708" s="352"/>
      <c r="L708" s="352"/>
      <c r="M708" s="352"/>
      <c r="N708" s="352"/>
      <c r="O708" s="352"/>
      <c r="P708" s="352"/>
      <c r="Q708" s="352"/>
      <c r="R708" s="352"/>
      <c r="S708" s="352"/>
      <c r="T708" s="352"/>
      <c r="U708" s="352"/>
      <c r="V708" s="352"/>
      <c r="W708" s="352"/>
      <c r="X708" s="352"/>
      <c r="Y708" s="352"/>
      <c r="Z708" s="352"/>
      <c r="AA708" s="352"/>
      <c r="AB708" s="352"/>
      <c r="AC708" s="352"/>
      <c r="AD708" s="352"/>
      <c r="AE708" s="352"/>
      <c r="AF708" s="352"/>
      <c r="AG708" s="352"/>
      <c r="AH708" s="352"/>
      <c r="AI708" s="352"/>
      <c r="AJ708" s="352"/>
      <c r="AK708" s="352"/>
      <c r="AL708" s="352"/>
      <c r="AM708" s="352"/>
      <c r="AN708" s="352"/>
      <c r="AO708" s="352"/>
      <c r="AP708" s="352"/>
      <c r="AQ708" s="352"/>
      <c r="AR708" s="352"/>
      <c r="AS708" s="352"/>
      <c r="AT708" s="352"/>
      <c r="AU708" s="352"/>
      <c r="AV708" s="352"/>
      <c r="AW708" s="352"/>
      <c r="AX708" s="352"/>
      <c r="AY708" s="352"/>
      <c r="AZ708" s="352"/>
      <c r="BA708" s="352"/>
      <c r="BB708" s="352"/>
      <c r="BC708" s="352"/>
      <c r="BD708" s="352"/>
      <c r="BE708" s="352"/>
      <c r="BF708" s="352"/>
      <c r="BG708" s="352"/>
      <c r="BH708" s="352"/>
      <c r="BI708" s="352"/>
      <c r="BJ708" s="352"/>
      <c r="BK708" s="352"/>
    </row>
    <row r="709" customFormat="false" ht="9.75" hidden="false" customHeight="true" outlineLevel="0" collapsed="false">
      <c r="A709" s="352"/>
      <c r="B709" s="352"/>
      <c r="C709" s="352"/>
      <c r="D709" s="352"/>
      <c r="E709" s="352"/>
      <c r="F709" s="354"/>
      <c r="G709" s="352"/>
      <c r="H709" s="352"/>
      <c r="I709" s="352"/>
      <c r="J709" s="352"/>
      <c r="K709" s="352"/>
      <c r="L709" s="352"/>
      <c r="M709" s="352"/>
      <c r="N709" s="352"/>
      <c r="O709" s="352"/>
      <c r="P709" s="352"/>
      <c r="Q709" s="352"/>
      <c r="R709" s="352"/>
      <c r="S709" s="352"/>
      <c r="T709" s="352"/>
      <c r="U709" s="352"/>
      <c r="V709" s="352"/>
      <c r="W709" s="352"/>
      <c r="X709" s="352"/>
      <c r="Y709" s="352"/>
      <c r="Z709" s="352"/>
      <c r="AA709" s="352"/>
      <c r="AB709" s="352"/>
      <c r="AC709" s="352"/>
      <c r="AD709" s="352"/>
      <c r="AE709" s="352"/>
      <c r="AF709" s="352"/>
      <c r="AG709" s="352"/>
      <c r="AH709" s="352"/>
      <c r="AI709" s="352"/>
      <c r="AJ709" s="352"/>
      <c r="AK709" s="352"/>
      <c r="AL709" s="352"/>
      <c r="AM709" s="352"/>
      <c r="AN709" s="352"/>
      <c r="AO709" s="352"/>
      <c r="AP709" s="352"/>
      <c r="AQ709" s="352"/>
      <c r="AR709" s="352"/>
      <c r="AS709" s="352"/>
      <c r="AT709" s="352"/>
      <c r="AU709" s="352"/>
      <c r="AV709" s="352"/>
      <c r="AW709" s="352"/>
      <c r="AX709" s="352"/>
      <c r="AY709" s="352"/>
      <c r="AZ709" s="352"/>
      <c r="BA709" s="352"/>
      <c r="BB709" s="352"/>
      <c r="BC709" s="352"/>
      <c r="BD709" s="352"/>
      <c r="BE709" s="352"/>
      <c r="BF709" s="352"/>
      <c r="BG709" s="352"/>
      <c r="BH709" s="352"/>
      <c r="BI709" s="352"/>
      <c r="BJ709" s="352"/>
      <c r="BK709" s="352"/>
    </row>
    <row r="710" customFormat="false" ht="9.75" hidden="false" customHeight="true" outlineLevel="0" collapsed="false">
      <c r="A710" s="352"/>
      <c r="B710" s="352"/>
      <c r="C710" s="352"/>
      <c r="D710" s="352"/>
      <c r="E710" s="352"/>
      <c r="F710" s="354"/>
      <c r="G710" s="352"/>
      <c r="H710" s="352"/>
      <c r="I710" s="352"/>
      <c r="J710" s="352"/>
      <c r="K710" s="352"/>
      <c r="L710" s="352"/>
      <c r="M710" s="352"/>
      <c r="N710" s="352"/>
      <c r="O710" s="352"/>
      <c r="P710" s="352"/>
      <c r="Q710" s="352"/>
      <c r="R710" s="352"/>
      <c r="S710" s="352"/>
      <c r="T710" s="352"/>
      <c r="U710" s="352"/>
      <c r="V710" s="352"/>
      <c r="W710" s="352"/>
      <c r="X710" s="352"/>
      <c r="Y710" s="352"/>
      <c r="Z710" s="352"/>
      <c r="AA710" s="352"/>
      <c r="AB710" s="352"/>
      <c r="AC710" s="352"/>
      <c r="AD710" s="352"/>
      <c r="AE710" s="352"/>
      <c r="AF710" s="352"/>
      <c r="AG710" s="352"/>
      <c r="AH710" s="352"/>
      <c r="AI710" s="352"/>
      <c r="AJ710" s="352"/>
      <c r="AK710" s="352"/>
      <c r="AL710" s="352"/>
      <c r="AM710" s="352"/>
      <c r="AN710" s="352"/>
      <c r="AO710" s="352"/>
      <c r="AP710" s="352"/>
      <c r="AQ710" s="352"/>
      <c r="AR710" s="352"/>
      <c r="AS710" s="352"/>
      <c r="AT710" s="352"/>
      <c r="AU710" s="352"/>
      <c r="AV710" s="352"/>
      <c r="AW710" s="352"/>
      <c r="AX710" s="352"/>
      <c r="AY710" s="352"/>
      <c r="AZ710" s="352"/>
      <c r="BA710" s="352"/>
      <c r="BB710" s="352"/>
      <c r="BC710" s="352"/>
      <c r="BD710" s="352"/>
      <c r="BE710" s="352"/>
      <c r="BF710" s="352"/>
      <c r="BG710" s="352"/>
      <c r="BH710" s="352"/>
      <c r="BI710" s="352"/>
      <c r="BJ710" s="352"/>
      <c r="BK710" s="352"/>
    </row>
    <row r="711" customFormat="false" ht="9.75" hidden="false" customHeight="true" outlineLevel="0" collapsed="false">
      <c r="A711" s="352"/>
      <c r="B711" s="352"/>
      <c r="C711" s="352"/>
      <c r="D711" s="352"/>
      <c r="E711" s="352"/>
      <c r="F711" s="354"/>
      <c r="G711" s="352"/>
      <c r="H711" s="352"/>
      <c r="I711" s="352"/>
      <c r="J711" s="352"/>
      <c r="K711" s="352"/>
      <c r="L711" s="352"/>
      <c r="M711" s="352"/>
      <c r="N711" s="352"/>
      <c r="O711" s="352"/>
      <c r="P711" s="352"/>
      <c r="Q711" s="352"/>
      <c r="R711" s="352"/>
      <c r="S711" s="352"/>
      <c r="T711" s="352"/>
      <c r="U711" s="352"/>
      <c r="V711" s="352"/>
      <c r="W711" s="352"/>
      <c r="X711" s="352"/>
      <c r="Y711" s="352"/>
      <c r="Z711" s="352"/>
      <c r="AA711" s="352"/>
      <c r="AB711" s="352"/>
      <c r="AC711" s="352"/>
      <c r="AD711" s="352"/>
      <c r="AE711" s="352"/>
      <c r="AF711" s="352"/>
      <c r="AG711" s="352"/>
      <c r="AH711" s="352"/>
      <c r="AI711" s="352"/>
      <c r="AJ711" s="352"/>
      <c r="AK711" s="352"/>
      <c r="AL711" s="352"/>
      <c r="AM711" s="352"/>
      <c r="AN711" s="352"/>
      <c r="AO711" s="352"/>
      <c r="AP711" s="352"/>
      <c r="AQ711" s="352"/>
      <c r="AR711" s="352"/>
      <c r="AS711" s="352"/>
      <c r="AT711" s="352"/>
      <c r="AU711" s="352"/>
      <c r="AV711" s="352"/>
      <c r="AW711" s="352"/>
      <c r="AX711" s="352"/>
      <c r="AY711" s="352"/>
      <c r="AZ711" s="352"/>
      <c r="BA711" s="352"/>
      <c r="BB711" s="352"/>
      <c r="BC711" s="352"/>
      <c r="BD711" s="352"/>
      <c r="BE711" s="352"/>
      <c r="BF711" s="352"/>
      <c r="BG711" s="352"/>
      <c r="BH711" s="352"/>
      <c r="BI711" s="352"/>
      <c r="BJ711" s="352"/>
      <c r="BK711" s="352"/>
    </row>
    <row r="712" customFormat="false" ht="9.75" hidden="false" customHeight="true" outlineLevel="0" collapsed="false">
      <c r="A712" s="352"/>
      <c r="B712" s="352"/>
      <c r="C712" s="352"/>
      <c r="D712" s="352"/>
      <c r="E712" s="352"/>
      <c r="F712" s="354"/>
      <c r="G712" s="352"/>
      <c r="H712" s="352"/>
      <c r="I712" s="352"/>
      <c r="J712" s="352"/>
      <c r="K712" s="352"/>
      <c r="L712" s="352"/>
      <c r="M712" s="352"/>
      <c r="N712" s="352"/>
      <c r="O712" s="352"/>
      <c r="P712" s="352"/>
      <c r="Q712" s="352"/>
      <c r="R712" s="352"/>
      <c r="S712" s="352"/>
      <c r="T712" s="352"/>
      <c r="U712" s="352"/>
      <c r="V712" s="352"/>
      <c r="W712" s="352"/>
      <c r="X712" s="352"/>
      <c r="Y712" s="352"/>
      <c r="Z712" s="352"/>
      <c r="AA712" s="352"/>
      <c r="AB712" s="352"/>
      <c r="AC712" s="352"/>
      <c r="AD712" s="352"/>
      <c r="AE712" s="352"/>
      <c r="AF712" s="352"/>
      <c r="AG712" s="352"/>
      <c r="AH712" s="352"/>
      <c r="AI712" s="352"/>
      <c r="AJ712" s="352"/>
      <c r="AK712" s="352"/>
      <c r="AL712" s="352"/>
      <c r="AM712" s="352"/>
      <c r="AN712" s="352"/>
      <c r="AO712" s="352"/>
      <c r="AP712" s="352"/>
      <c r="AQ712" s="352"/>
      <c r="AR712" s="352"/>
      <c r="AS712" s="352"/>
      <c r="AT712" s="352"/>
      <c r="AU712" s="352"/>
      <c r="AV712" s="352"/>
      <c r="AW712" s="352"/>
      <c r="AX712" s="352"/>
      <c r="AY712" s="352"/>
      <c r="AZ712" s="352"/>
      <c r="BA712" s="352"/>
      <c r="BB712" s="352"/>
      <c r="BC712" s="352"/>
      <c r="BD712" s="352"/>
      <c r="BE712" s="352"/>
      <c r="BF712" s="352"/>
      <c r="BG712" s="352"/>
      <c r="BH712" s="352"/>
      <c r="BI712" s="352"/>
      <c r="BJ712" s="352"/>
      <c r="BK712" s="352"/>
    </row>
    <row r="713" customFormat="false" ht="9.75" hidden="false" customHeight="true" outlineLevel="0" collapsed="false">
      <c r="A713" s="352"/>
      <c r="B713" s="352"/>
      <c r="C713" s="352"/>
      <c r="D713" s="352"/>
      <c r="E713" s="352"/>
      <c r="F713" s="354"/>
      <c r="G713" s="352"/>
      <c r="H713" s="352"/>
      <c r="I713" s="352"/>
      <c r="J713" s="352"/>
      <c r="K713" s="352"/>
      <c r="L713" s="352"/>
      <c r="M713" s="352"/>
      <c r="N713" s="352"/>
      <c r="O713" s="352"/>
      <c r="P713" s="352"/>
      <c r="Q713" s="352"/>
      <c r="R713" s="352"/>
      <c r="S713" s="352"/>
      <c r="T713" s="352"/>
      <c r="U713" s="352"/>
      <c r="V713" s="352"/>
      <c r="W713" s="352"/>
      <c r="X713" s="352"/>
      <c r="Y713" s="352"/>
      <c r="Z713" s="352"/>
      <c r="AA713" s="352"/>
      <c r="AB713" s="352"/>
      <c r="AC713" s="352"/>
      <c r="AD713" s="352"/>
      <c r="AE713" s="352"/>
      <c r="AF713" s="352"/>
      <c r="AG713" s="352"/>
      <c r="AH713" s="352"/>
      <c r="AI713" s="352"/>
      <c r="AJ713" s="352"/>
      <c r="AK713" s="352"/>
      <c r="AL713" s="352"/>
      <c r="AM713" s="352"/>
      <c r="AN713" s="352"/>
      <c r="AO713" s="352"/>
      <c r="AP713" s="352"/>
      <c r="AQ713" s="352"/>
      <c r="AR713" s="352"/>
      <c r="AS713" s="352"/>
      <c r="AT713" s="352"/>
      <c r="AU713" s="352"/>
      <c r="AV713" s="352"/>
      <c r="AW713" s="352"/>
      <c r="AX713" s="352"/>
      <c r="AY713" s="352"/>
      <c r="AZ713" s="352"/>
      <c r="BA713" s="352"/>
      <c r="BB713" s="352"/>
      <c r="BC713" s="352"/>
      <c r="BD713" s="352"/>
      <c r="BE713" s="352"/>
      <c r="BF713" s="352"/>
      <c r="BG713" s="352"/>
      <c r="BH713" s="352"/>
      <c r="BI713" s="352"/>
      <c r="BJ713" s="352"/>
      <c r="BK713" s="352"/>
    </row>
    <row r="714" customFormat="false" ht="9.75" hidden="false" customHeight="true" outlineLevel="0" collapsed="false">
      <c r="A714" s="352"/>
      <c r="B714" s="352"/>
      <c r="C714" s="352"/>
      <c r="D714" s="352"/>
      <c r="E714" s="352"/>
      <c r="F714" s="354"/>
      <c r="G714" s="352"/>
      <c r="H714" s="352"/>
      <c r="I714" s="352"/>
      <c r="J714" s="352"/>
      <c r="K714" s="352"/>
      <c r="L714" s="352"/>
      <c r="M714" s="352"/>
      <c r="N714" s="352"/>
      <c r="O714" s="352"/>
      <c r="P714" s="352"/>
      <c r="Q714" s="352"/>
      <c r="R714" s="352"/>
      <c r="S714" s="352"/>
      <c r="T714" s="352"/>
      <c r="U714" s="352"/>
      <c r="V714" s="352"/>
      <c r="W714" s="352"/>
      <c r="X714" s="352"/>
      <c r="Y714" s="352"/>
      <c r="Z714" s="352"/>
      <c r="AA714" s="352"/>
      <c r="AB714" s="352"/>
      <c r="AC714" s="352"/>
      <c r="AD714" s="352"/>
      <c r="AE714" s="352"/>
      <c r="AF714" s="352"/>
      <c r="AG714" s="352"/>
      <c r="AH714" s="352"/>
      <c r="AI714" s="352"/>
      <c r="AJ714" s="352"/>
      <c r="AK714" s="352"/>
      <c r="AL714" s="352"/>
      <c r="AM714" s="352"/>
      <c r="AN714" s="352"/>
      <c r="AO714" s="352"/>
      <c r="AP714" s="352"/>
      <c r="AQ714" s="352"/>
      <c r="AR714" s="352"/>
      <c r="AS714" s="352"/>
      <c r="AT714" s="352"/>
      <c r="AU714" s="352"/>
      <c r="AV714" s="352"/>
      <c r="AW714" s="352"/>
      <c r="AX714" s="352"/>
      <c r="AY714" s="352"/>
      <c r="AZ714" s="352"/>
      <c r="BA714" s="352"/>
      <c r="BB714" s="352"/>
      <c r="BC714" s="352"/>
      <c r="BD714" s="352"/>
      <c r="BE714" s="352"/>
      <c r="BF714" s="352"/>
      <c r="BG714" s="352"/>
      <c r="BH714" s="352"/>
      <c r="BI714" s="352"/>
      <c r="BJ714" s="352"/>
      <c r="BK714" s="352"/>
    </row>
    <row r="715" customFormat="false" ht="9.75" hidden="false" customHeight="true" outlineLevel="0" collapsed="false">
      <c r="A715" s="352"/>
      <c r="B715" s="352"/>
      <c r="C715" s="352"/>
      <c r="D715" s="352"/>
      <c r="E715" s="352"/>
      <c r="F715" s="354"/>
      <c r="G715" s="352"/>
      <c r="H715" s="352"/>
      <c r="I715" s="352"/>
      <c r="J715" s="352"/>
      <c r="K715" s="352"/>
      <c r="L715" s="352"/>
      <c r="M715" s="352"/>
      <c r="N715" s="352"/>
      <c r="O715" s="352"/>
      <c r="P715" s="352"/>
      <c r="Q715" s="352"/>
      <c r="R715" s="352"/>
      <c r="S715" s="352"/>
      <c r="T715" s="352"/>
      <c r="U715" s="352"/>
      <c r="V715" s="352"/>
      <c r="W715" s="352"/>
      <c r="X715" s="352"/>
      <c r="Y715" s="352"/>
      <c r="Z715" s="352"/>
      <c r="AA715" s="352"/>
      <c r="AB715" s="352"/>
      <c r="AC715" s="352"/>
      <c r="AD715" s="352"/>
      <c r="AE715" s="352"/>
      <c r="AF715" s="352"/>
      <c r="AG715" s="352"/>
      <c r="AH715" s="352"/>
      <c r="AI715" s="352"/>
      <c r="AJ715" s="352"/>
      <c r="AK715" s="352"/>
      <c r="AL715" s="352"/>
      <c r="AM715" s="352"/>
      <c r="AN715" s="352"/>
      <c r="AO715" s="352"/>
      <c r="AP715" s="352"/>
      <c r="AQ715" s="352"/>
      <c r="AR715" s="352"/>
      <c r="AS715" s="352"/>
      <c r="AT715" s="352"/>
      <c r="AU715" s="352"/>
      <c r="AV715" s="352"/>
      <c r="AW715" s="352"/>
      <c r="AX715" s="352"/>
      <c r="AY715" s="352"/>
      <c r="AZ715" s="352"/>
      <c r="BA715" s="352"/>
      <c r="BB715" s="352"/>
      <c r="BC715" s="352"/>
      <c r="BD715" s="352"/>
      <c r="BE715" s="352"/>
      <c r="BF715" s="352"/>
      <c r="BG715" s="352"/>
      <c r="BH715" s="352"/>
      <c r="BI715" s="352"/>
      <c r="BJ715" s="352"/>
      <c r="BK715" s="352"/>
    </row>
    <row r="716" customFormat="false" ht="9.75" hidden="false" customHeight="true" outlineLevel="0" collapsed="false">
      <c r="A716" s="352"/>
      <c r="B716" s="352"/>
      <c r="C716" s="352"/>
      <c r="D716" s="352"/>
      <c r="E716" s="352"/>
      <c r="F716" s="354"/>
      <c r="G716" s="352"/>
      <c r="H716" s="352"/>
      <c r="I716" s="352"/>
      <c r="J716" s="352"/>
      <c r="K716" s="352"/>
      <c r="L716" s="352"/>
      <c r="M716" s="352"/>
      <c r="N716" s="352"/>
      <c r="O716" s="352"/>
      <c r="P716" s="352"/>
      <c r="Q716" s="352"/>
      <c r="R716" s="352"/>
      <c r="S716" s="352"/>
      <c r="T716" s="352"/>
      <c r="U716" s="352"/>
      <c r="V716" s="352"/>
      <c r="W716" s="352"/>
      <c r="X716" s="352"/>
      <c r="Y716" s="352"/>
      <c r="Z716" s="352"/>
      <c r="AA716" s="352"/>
      <c r="AB716" s="352"/>
      <c r="AC716" s="352"/>
      <c r="AD716" s="352"/>
      <c r="AE716" s="352"/>
      <c r="AF716" s="352"/>
      <c r="AG716" s="352"/>
      <c r="AH716" s="352"/>
      <c r="AI716" s="352"/>
      <c r="AJ716" s="352"/>
      <c r="AK716" s="352"/>
      <c r="AL716" s="352"/>
      <c r="AM716" s="352"/>
      <c r="AN716" s="352"/>
      <c r="AO716" s="352"/>
      <c r="AP716" s="352"/>
      <c r="AQ716" s="352"/>
      <c r="AR716" s="352"/>
      <c r="AS716" s="352"/>
      <c r="AT716" s="352"/>
      <c r="AU716" s="352"/>
      <c r="AV716" s="352"/>
      <c r="AW716" s="352"/>
      <c r="AX716" s="352"/>
      <c r="AY716" s="352"/>
      <c r="AZ716" s="352"/>
      <c r="BA716" s="352"/>
      <c r="BB716" s="352"/>
      <c r="BC716" s="352"/>
      <c r="BD716" s="352"/>
      <c r="BE716" s="352"/>
      <c r="BF716" s="352"/>
      <c r="BG716" s="352"/>
      <c r="BH716" s="352"/>
      <c r="BI716" s="352"/>
      <c r="BJ716" s="352"/>
      <c r="BK716" s="352"/>
    </row>
    <row r="717" customFormat="false" ht="9.75" hidden="false" customHeight="true" outlineLevel="0" collapsed="false">
      <c r="A717" s="352"/>
      <c r="B717" s="352"/>
      <c r="C717" s="352"/>
      <c r="D717" s="352"/>
      <c r="E717" s="352"/>
      <c r="F717" s="354"/>
      <c r="G717" s="352"/>
      <c r="H717" s="352"/>
      <c r="I717" s="352"/>
      <c r="J717" s="352"/>
      <c r="K717" s="352"/>
      <c r="L717" s="352"/>
      <c r="M717" s="352"/>
      <c r="N717" s="352"/>
      <c r="O717" s="352"/>
      <c r="P717" s="352"/>
      <c r="Q717" s="352"/>
      <c r="R717" s="352"/>
      <c r="S717" s="352"/>
      <c r="T717" s="352"/>
      <c r="U717" s="352"/>
      <c r="V717" s="352"/>
      <c r="W717" s="352"/>
      <c r="X717" s="352"/>
      <c r="Y717" s="352"/>
      <c r="Z717" s="352"/>
      <c r="AA717" s="352"/>
      <c r="AB717" s="352"/>
      <c r="AC717" s="352"/>
      <c r="AD717" s="352"/>
      <c r="AE717" s="352"/>
      <c r="AF717" s="352"/>
      <c r="AG717" s="352"/>
      <c r="AH717" s="352"/>
      <c r="AI717" s="352"/>
      <c r="AJ717" s="352"/>
      <c r="AK717" s="352"/>
      <c r="AL717" s="352"/>
      <c r="AM717" s="352"/>
      <c r="AN717" s="352"/>
      <c r="AO717" s="352"/>
      <c r="AP717" s="352"/>
      <c r="AQ717" s="352"/>
      <c r="AR717" s="352"/>
      <c r="AS717" s="352"/>
      <c r="AT717" s="352"/>
      <c r="AU717" s="352"/>
      <c r="AV717" s="352"/>
      <c r="AW717" s="352"/>
      <c r="AX717" s="352"/>
      <c r="AY717" s="352"/>
      <c r="AZ717" s="352"/>
      <c r="BA717" s="352"/>
      <c r="BB717" s="352"/>
      <c r="BC717" s="352"/>
      <c r="BD717" s="352"/>
      <c r="BE717" s="352"/>
      <c r="BF717" s="352"/>
      <c r="BG717" s="352"/>
      <c r="BH717" s="352"/>
      <c r="BI717" s="352"/>
      <c r="BJ717" s="352"/>
      <c r="BK717" s="352"/>
    </row>
    <row r="718" customFormat="false" ht="9.75" hidden="false" customHeight="true" outlineLevel="0" collapsed="false">
      <c r="A718" s="352"/>
      <c r="B718" s="352"/>
      <c r="C718" s="352"/>
      <c r="D718" s="352"/>
      <c r="E718" s="352"/>
      <c r="F718" s="354"/>
      <c r="G718" s="352"/>
      <c r="H718" s="352"/>
      <c r="I718" s="352"/>
      <c r="J718" s="352"/>
      <c r="K718" s="352"/>
      <c r="L718" s="352"/>
      <c r="M718" s="352"/>
      <c r="N718" s="352"/>
      <c r="O718" s="352"/>
      <c r="P718" s="352"/>
      <c r="Q718" s="352"/>
      <c r="R718" s="352"/>
      <c r="S718" s="352"/>
      <c r="T718" s="352"/>
      <c r="U718" s="352"/>
      <c r="V718" s="352"/>
      <c r="W718" s="352"/>
      <c r="X718" s="352"/>
      <c r="Y718" s="352"/>
      <c r="Z718" s="352"/>
      <c r="AA718" s="352"/>
      <c r="AB718" s="352"/>
      <c r="AC718" s="352"/>
      <c r="AD718" s="352"/>
      <c r="AE718" s="352"/>
      <c r="AF718" s="352"/>
      <c r="AG718" s="352"/>
      <c r="AH718" s="352"/>
      <c r="AI718" s="352"/>
      <c r="AJ718" s="352"/>
      <c r="AK718" s="352"/>
      <c r="AL718" s="352"/>
      <c r="AM718" s="352"/>
      <c r="AN718" s="352"/>
      <c r="AO718" s="352"/>
      <c r="AP718" s="352"/>
      <c r="AQ718" s="352"/>
      <c r="AR718" s="352"/>
      <c r="AS718" s="352"/>
      <c r="AT718" s="352"/>
      <c r="AU718" s="352"/>
      <c r="AV718" s="352"/>
      <c r="AW718" s="352"/>
      <c r="AX718" s="352"/>
      <c r="AY718" s="352"/>
      <c r="AZ718" s="352"/>
      <c r="BA718" s="352"/>
      <c r="BB718" s="352"/>
      <c r="BC718" s="352"/>
      <c r="BD718" s="352"/>
      <c r="BE718" s="352"/>
      <c r="BF718" s="352"/>
      <c r="BG718" s="352"/>
      <c r="BH718" s="352"/>
      <c r="BI718" s="352"/>
      <c r="BJ718" s="352"/>
      <c r="BK718" s="352"/>
    </row>
    <row r="719" customFormat="false" ht="9.75" hidden="false" customHeight="true" outlineLevel="0" collapsed="false">
      <c r="A719" s="352"/>
      <c r="B719" s="352"/>
      <c r="C719" s="352"/>
      <c r="D719" s="352"/>
      <c r="E719" s="352"/>
      <c r="F719" s="354"/>
      <c r="G719" s="352"/>
      <c r="H719" s="352"/>
      <c r="I719" s="352"/>
      <c r="J719" s="352"/>
      <c r="K719" s="352"/>
      <c r="L719" s="352"/>
      <c r="M719" s="352"/>
      <c r="N719" s="352"/>
      <c r="O719" s="352"/>
      <c r="P719" s="352"/>
      <c r="Q719" s="352"/>
      <c r="R719" s="352"/>
      <c r="S719" s="352"/>
      <c r="T719" s="352"/>
      <c r="U719" s="352"/>
      <c r="V719" s="352"/>
      <c r="W719" s="352"/>
      <c r="X719" s="352"/>
      <c r="Y719" s="352"/>
      <c r="Z719" s="352"/>
      <c r="AA719" s="352"/>
      <c r="AB719" s="352"/>
      <c r="AC719" s="352"/>
      <c r="AD719" s="352"/>
      <c r="AE719" s="352"/>
      <c r="AF719" s="352"/>
      <c r="AG719" s="352"/>
      <c r="AH719" s="352"/>
      <c r="AI719" s="352"/>
      <c r="AJ719" s="352"/>
      <c r="AK719" s="352"/>
      <c r="AL719" s="352"/>
      <c r="AM719" s="352"/>
      <c r="AN719" s="352"/>
      <c r="AO719" s="352"/>
      <c r="AP719" s="352"/>
      <c r="AQ719" s="352"/>
      <c r="AR719" s="352"/>
      <c r="AS719" s="352"/>
      <c r="AT719" s="352"/>
      <c r="AU719" s="352"/>
      <c r="AV719" s="352"/>
      <c r="AW719" s="352"/>
      <c r="AX719" s="352"/>
      <c r="AY719" s="352"/>
      <c r="AZ719" s="352"/>
      <c r="BA719" s="352"/>
      <c r="BB719" s="352"/>
      <c r="BC719" s="352"/>
      <c r="BD719" s="352"/>
      <c r="BE719" s="352"/>
      <c r="BF719" s="352"/>
      <c r="BG719" s="352"/>
      <c r="BH719" s="352"/>
      <c r="BI719" s="352"/>
      <c r="BJ719" s="352"/>
      <c r="BK719" s="352"/>
    </row>
    <row r="720" customFormat="false" ht="9.75" hidden="false" customHeight="true" outlineLevel="0" collapsed="false">
      <c r="A720" s="352"/>
      <c r="B720" s="352"/>
      <c r="C720" s="352"/>
      <c r="D720" s="352"/>
      <c r="E720" s="352"/>
      <c r="F720" s="354"/>
      <c r="G720" s="352"/>
      <c r="H720" s="352"/>
      <c r="I720" s="352"/>
      <c r="J720" s="352"/>
      <c r="K720" s="352"/>
      <c r="L720" s="352"/>
      <c r="M720" s="352"/>
      <c r="N720" s="352"/>
      <c r="O720" s="352"/>
      <c r="P720" s="352"/>
      <c r="Q720" s="352"/>
      <c r="R720" s="352"/>
      <c r="S720" s="352"/>
      <c r="T720" s="352"/>
      <c r="U720" s="352"/>
      <c r="V720" s="352"/>
      <c r="W720" s="352"/>
      <c r="X720" s="352"/>
      <c r="Y720" s="352"/>
      <c r="Z720" s="352"/>
      <c r="AA720" s="352"/>
      <c r="AB720" s="352"/>
      <c r="AC720" s="352"/>
      <c r="AD720" s="352"/>
      <c r="AE720" s="352"/>
      <c r="AF720" s="352"/>
      <c r="AG720" s="352"/>
      <c r="AH720" s="352"/>
      <c r="AI720" s="352"/>
      <c r="AJ720" s="352"/>
      <c r="AK720" s="352"/>
      <c r="AL720" s="352"/>
      <c r="AM720" s="352"/>
      <c r="AN720" s="352"/>
      <c r="AO720" s="352"/>
      <c r="AP720" s="352"/>
      <c r="AQ720" s="352"/>
      <c r="AR720" s="352"/>
      <c r="AS720" s="352"/>
      <c r="AT720" s="352"/>
      <c r="AU720" s="352"/>
      <c r="AV720" s="352"/>
      <c r="AW720" s="352"/>
      <c r="AX720" s="352"/>
      <c r="AY720" s="352"/>
      <c r="AZ720" s="352"/>
      <c r="BA720" s="352"/>
      <c r="BB720" s="352"/>
      <c r="BC720" s="352"/>
      <c r="BD720" s="352"/>
      <c r="BE720" s="352"/>
      <c r="BF720" s="352"/>
      <c r="BG720" s="352"/>
      <c r="BH720" s="352"/>
      <c r="BI720" s="352"/>
      <c r="BJ720" s="352"/>
      <c r="BK720" s="352"/>
    </row>
    <row r="721" customFormat="false" ht="9.75" hidden="false" customHeight="true" outlineLevel="0" collapsed="false">
      <c r="A721" s="352"/>
      <c r="B721" s="352"/>
      <c r="C721" s="352"/>
      <c r="D721" s="352"/>
      <c r="E721" s="352"/>
      <c r="F721" s="354"/>
      <c r="G721" s="352"/>
      <c r="H721" s="352"/>
      <c r="I721" s="352"/>
      <c r="J721" s="352"/>
      <c r="K721" s="352"/>
      <c r="L721" s="352"/>
      <c r="M721" s="352"/>
      <c r="N721" s="352"/>
      <c r="O721" s="352"/>
      <c r="P721" s="352"/>
      <c r="Q721" s="352"/>
      <c r="R721" s="352"/>
      <c r="S721" s="352"/>
      <c r="T721" s="352"/>
      <c r="U721" s="352"/>
      <c r="V721" s="352"/>
      <c r="W721" s="352"/>
      <c r="X721" s="352"/>
      <c r="Y721" s="352"/>
      <c r="Z721" s="352"/>
      <c r="AA721" s="352"/>
      <c r="AB721" s="352"/>
      <c r="AC721" s="352"/>
      <c r="AD721" s="352"/>
      <c r="AE721" s="352"/>
      <c r="AF721" s="352"/>
      <c r="AG721" s="352"/>
      <c r="AH721" s="352"/>
      <c r="AI721" s="352"/>
      <c r="AJ721" s="352"/>
      <c r="AK721" s="352"/>
      <c r="AL721" s="352"/>
      <c r="AM721" s="352"/>
      <c r="AN721" s="352"/>
      <c r="AO721" s="352"/>
      <c r="AP721" s="352"/>
      <c r="AQ721" s="352"/>
      <c r="AR721" s="352"/>
      <c r="AS721" s="352"/>
      <c r="AT721" s="352"/>
      <c r="AU721" s="352"/>
      <c r="AV721" s="352"/>
      <c r="AW721" s="352"/>
      <c r="AX721" s="352"/>
      <c r="AY721" s="352"/>
      <c r="AZ721" s="352"/>
      <c r="BA721" s="352"/>
      <c r="BB721" s="352"/>
      <c r="BC721" s="352"/>
      <c r="BD721" s="352"/>
      <c r="BE721" s="352"/>
      <c r="BF721" s="352"/>
      <c r="BG721" s="352"/>
      <c r="BH721" s="352"/>
      <c r="BI721" s="352"/>
      <c r="BJ721" s="352"/>
      <c r="BK721" s="352"/>
    </row>
    <row r="722" customFormat="false" ht="9.75" hidden="false" customHeight="true" outlineLevel="0" collapsed="false">
      <c r="A722" s="352"/>
      <c r="B722" s="352"/>
      <c r="C722" s="352"/>
      <c r="D722" s="352"/>
      <c r="E722" s="352"/>
      <c r="F722" s="354"/>
      <c r="G722" s="352"/>
      <c r="H722" s="352"/>
      <c r="I722" s="352"/>
      <c r="J722" s="352"/>
      <c r="K722" s="352"/>
      <c r="L722" s="352"/>
      <c r="M722" s="352"/>
      <c r="N722" s="352"/>
      <c r="O722" s="352"/>
      <c r="P722" s="352"/>
      <c r="Q722" s="352"/>
      <c r="R722" s="352"/>
      <c r="S722" s="352"/>
      <c r="T722" s="352"/>
      <c r="U722" s="352"/>
      <c r="V722" s="352"/>
      <c r="W722" s="352"/>
      <c r="X722" s="352"/>
      <c r="Y722" s="352"/>
      <c r="Z722" s="352"/>
      <c r="AA722" s="352"/>
      <c r="AB722" s="352"/>
      <c r="AC722" s="352"/>
      <c r="AD722" s="352"/>
      <c r="AE722" s="352"/>
      <c r="AF722" s="352"/>
      <c r="AG722" s="352"/>
      <c r="AH722" s="352"/>
      <c r="AI722" s="352"/>
      <c r="AJ722" s="352"/>
      <c r="AK722" s="352"/>
      <c r="AL722" s="352"/>
      <c r="AM722" s="352"/>
      <c r="AN722" s="352"/>
      <c r="AO722" s="352"/>
      <c r="AP722" s="352"/>
      <c r="AQ722" s="352"/>
      <c r="AR722" s="352"/>
      <c r="AS722" s="352"/>
      <c r="AT722" s="352"/>
      <c r="AU722" s="352"/>
      <c r="AV722" s="352"/>
      <c r="AW722" s="352"/>
      <c r="AX722" s="352"/>
      <c r="AY722" s="352"/>
      <c r="AZ722" s="352"/>
      <c r="BA722" s="352"/>
      <c r="BB722" s="352"/>
      <c r="BC722" s="352"/>
      <c r="BD722" s="352"/>
      <c r="BE722" s="352"/>
      <c r="BF722" s="352"/>
      <c r="BG722" s="352"/>
      <c r="BH722" s="352"/>
      <c r="BI722" s="352"/>
      <c r="BJ722" s="352"/>
      <c r="BK722" s="352"/>
    </row>
    <row r="723" customFormat="false" ht="9.75" hidden="false" customHeight="true" outlineLevel="0" collapsed="false">
      <c r="A723" s="352"/>
      <c r="B723" s="352"/>
      <c r="C723" s="352"/>
      <c r="D723" s="352"/>
      <c r="E723" s="352"/>
      <c r="F723" s="354"/>
      <c r="G723" s="352"/>
      <c r="H723" s="352"/>
      <c r="I723" s="352"/>
      <c r="J723" s="352"/>
      <c r="K723" s="352"/>
      <c r="L723" s="352"/>
      <c r="M723" s="352"/>
      <c r="N723" s="352"/>
      <c r="O723" s="352"/>
      <c r="P723" s="352"/>
      <c r="Q723" s="352"/>
      <c r="R723" s="352"/>
      <c r="S723" s="352"/>
      <c r="T723" s="352"/>
      <c r="U723" s="352"/>
      <c r="V723" s="352"/>
      <c r="W723" s="352"/>
      <c r="X723" s="352"/>
      <c r="Y723" s="352"/>
      <c r="Z723" s="352"/>
      <c r="AA723" s="352"/>
      <c r="AB723" s="352"/>
      <c r="AC723" s="352"/>
      <c r="AD723" s="352"/>
      <c r="AE723" s="352"/>
      <c r="AF723" s="352"/>
      <c r="AG723" s="352"/>
      <c r="AH723" s="352"/>
      <c r="AI723" s="352"/>
      <c r="AJ723" s="352"/>
      <c r="AK723" s="352"/>
      <c r="AL723" s="352"/>
      <c r="AM723" s="352"/>
      <c r="AN723" s="352"/>
      <c r="AO723" s="352"/>
      <c r="AP723" s="352"/>
      <c r="AQ723" s="352"/>
      <c r="AR723" s="352"/>
      <c r="AS723" s="352"/>
      <c r="AT723" s="352"/>
      <c r="AU723" s="352"/>
      <c r="AV723" s="352"/>
      <c r="AW723" s="352"/>
      <c r="AX723" s="352"/>
      <c r="AY723" s="352"/>
      <c r="AZ723" s="352"/>
      <c r="BA723" s="352"/>
      <c r="BB723" s="352"/>
      <c r="BC723" s="352"/>
      <c r="BD723" s="352"/>
      <c r="BE723" s="352"/>
      <c r="BF723" s="352"/>
      <c r="BG723" s="352"/>
      <c r="BH723" s="352"/>
      <c r="BI723" s="352"/>
      <c r="BJ723" s="352"/>
      <c r="BK723" s="352"/>
    </row>
    <row r="724" customFormat="false" ht="9.75" hidden="false" customHeight="true" outlineLevel="0" collapsed="false">
      <c r="A724" s="352"/>
      <c r="B724" s="352"/>
      <c r="C724" s="352"/>
      <c r="D724" s="352"/>
      <c r="E724" s="352"/>
      <c r="F724" s="354"/>
      <c r="G724" s="352"/>
      <c r="H724" s="352"/>
      <c r="I724" s="352"/>
      <c r="J724" s="352"/>
      <c r="K724" s="352"/>
      <c r="L724" s="352"/>
      <c r="M724" s="352"/>
      <c r="N724" s="352"/>
      <c r="O724" s="352"/>
      <c r="P724" s="352"/>
      <c r="Q724" s="352"/>
      <c r="R724" s="352"/>
      <c r="S724" s="352"/>
      <c r="T724" s="352"/>
      <c r="U724" s="352"/>
      <c r="V724" s="352"/>
      <c r="W724" s="352"/>
      <c r="X724" s="352"/>
      <c r="Y724" s="352"/>
      <c r="Z724" s="352"/>
      <c r="AA724" s="352"/>
      <c r="AB724" s="352"/>
      <c r="AC724" s="352"/>
      <c r="AD724" s="352"/>
      <c r="AE724" s="352"/>
      <c r="AF724" s="352"/>
      <c r="AG724" s="352"/>
      <c r="AH724" s="352"/>
      <c r="AI724" s="352"/>
      <c r="AJ724" s="352"/>
      <c r="AK724" s="352"/>
      <c r="AL724" s="352"/>
      <c r="AM724" s="352"/>
      <c r="AN724" s="352"/>
      <c r="AO724" s="352"/>
      <c r="AP724" s="352"/>
      <c r="AQ724" s="352"/>
      <c r="AR724" s="352"/>
      <c r="AS724" s="352"/>
      <c r="AT724" s="352"/>
      <c r="AU724" s="352"/>
      <c r="AV724" s="352"/>
      <c r="AW724" s="352"/>
      <c r="AX724" s="352"/>
      <c r="AY724" s="352"/>
      <c r="AZ724" s="352"/>
      <c r="BA724" s="352"/>
      <c r="BB724" s="352"/>
      <c r="BC724" s="352"/>
      <c r="BD724" s="352"/>
      <c r="BE724" s="352"/>
      <c r="BF724" s="352"/>
      <c r="BG724" s="352"/>
      <c r="BH724" s="352"/>
      <c r="BI724" s="352"/>
      <c r="BJ724" s="352"/>
      <c r="BK724" s="352"/>
    </row>
    <row r="725" customFormat="false" ht="9.75" hidden="false" customHeight="true" outlineLevel="0" collapsed="false">
      <c r="A725" s="352"/>
      <c r="B725" s="352"/>
      <c r="C725" s="352"/>
      <c r="D725" s="352"/>
      <c r="E725" s="352"/>
      <c r="F725" s="354"/>
      <c r="G725" s="352"/>
      <c r="H725" s="352"/>
      <c r="I725" s="352"/>
      <c r="J725" s="352"/>
      <c r="K725" s="352"/>
      <c r="L725" s="352"/>
      <c r="M725" s="352"/>
      <c r="N725" s="352"/>
      <c r="O725" s="352"/>
      <c r="P725" s="352"/>
      <c r="Q725" s="352"/>
      <c r="R725" s="352"/>
      <c r="S725" s="352"/>
      <c r="T725" s="352"/>
      <c r="U725" s="352"/>
      <c r="V725" s="352"/>
      <c r="W725" s="352"/>
      <c r="X725" s="352"/>
      <c r="Y725" s="352"/>
      <c r="Z725" s="352"/>
      <c r="AA725" s="352"/>
      <c r="AB725" s="352"/>
      <c r="AC725" s="352"/>
      <c r="AD725" s="352"/>
      <c r="AE725" s="352"/>
      <c r="AF725" s="352"/>
      <c r="AG725" s="352"/>
      <c r="AH725" s="352"/>
      <c r="AI725" s="352"/>
      <c r="AJ725" s="352"/>
      <c r="AK725" s="352"/>
      <c r="AL725" s="352"/>
      <c r="AM725" s="352"/>
      <c r="AN725" s="352"/>
      <c r="AO725" s="352"/>
      <c r="AP725" s="352"/>
      <c r="AQ725" s="352"/>
      <c r="AR725" s="352"/>
      <c r="AS725" s="352"/>
      <c r="AT725" s="352"/>
      <c r="AU725" s="352"/>
      <c r="AV725" s="352"/>
      <c r="AW725" s="352"/>
      <c r="AX725" s="352"/>
      <c r="AY725" s="352"/>
      <c r="AZ725" s="352"/>
      <c r="BA725" s="352"/>
      <c r="BB725" s="352"/>
      <c r="BC725" s="352"/>
      <c r="BD725" s="352"/>
      <c r="BE725" s="352"/>
      <c r="BF725" s="352"/>
      <c r="BG725" s="352"/>
      <c r="BH725" s="352"/>
      <c r="BI725" s="352"/>
      <c r="BJ725" s="352"/>
      <c r="BK725" s="352"/>
    </row>
    <row r="726" customFormat="false" ht="9.75" hidden="false" customHeight="true" outlineLevel="0" collapsed="false">
      <c r="A726" s="352"/>
      <c r="B726" s="352"/>
      <c r="C726" s="352"/>
      <c r="D726" s="352"/>
      <c r="E726" s="352"/>
      <c r="F726" s="354"/>
      <c r="G726" s="352"/>
      <c r="H726" s="352"/>
      <c r="I726" s="352"/>
      <c r="J726" s="352"/>
      <c r="K726" s="352"/>
      <c r="L726" s="352"/>
      <c r="M726" s="352"/>
      <c r="N726" s="352"/>
      <c r="O726" s="352"/>
      <c r="P726" s="352"/>
      <c r="Q726" s="352"/>
      <c r="R726" s="352"/>
      <c r="S726" s="352"/>
      <c r="T726" s="352"/>
      <c r="U726" s="352"/>
      <c r="V726" s="352"/>
      <c r="W726" s="352"/>
      <c r="X726" s="352"/>
      <c r="Y726" s="352"/>
      <c r="Z726" s="352"/>
      <c r="AA726" s="352"/>
      <c r="AB726" s="352"/>
      <c r="AC726" s="352"/>
      <c r="AD726" s="352"/>
      <c r="AE726" s="352"/>
      <c r="AF726" s="352"/>
      <c r="AG726" s="352"/>
      <c r="AH726" s="352"/>
      <c r="AI726" s="352"/>
      <c r="AJ726" s="352"/>
      <c r="AK726" s="352"/>
      <c r="AL726" s="352"/>
      <c r="AM726" s="352"/>
      <c r="AN726" s="352"/>
      <c r="AO726" s="352"/>
      <c r="AP726" s="352"/>
      <c r="AQ726" s="352"/>
      <c r="AR726" s="352"/>
      <c r="AS726" s="352"/>
      <c r="AT726" s="352"/>
      <c r="AU726" s="352"/>
      <c r="AV726" s="352"/>
      <c r="AW726" s="352"/>
      <c r="AX726" s="352"/>
      <c r="AY726" s="352"/>
      <c r="AZ726" s="352"/>
      <c r="BA726" s="352"/>
      <c r="BB726" s="352"/>
      <c r="BC726" s="352"/>
      <c r="BD726" s="352"/>
      <c r="BE726" s="352"/>
      <c r="BF726" s="352"/>
      <c r="BG726" s="352"/>
      <c r="BH726" s="352"/>
      <c r="BI726" s="352"/>
      <c r="BJ726" s="352"/>
      <c r="BK726" s="352"/>
    </row>
    <row r="727" customFormat="false" ht="9.75" hidden="false" customHeight="true" outlineLevel="0" collapsed="false">
      <c r="A727" s="352"/>
      <c r="B727" s="352"/>
      <c r="C727" s="352"/>
      <c r="D727" s="352"/>
      <c r="E727" s="352"/>
      <c r="F727" s="354"/>
      <c r="G727" s="352"/>
      <c r="H727" s="352"/>
      <c r="I727" s="352"/>
      <c r="J727" s="352"/>
      <c r="K727" s="352"/>
      <c r="L727" s="352"/>
      <c r="M727" s="352"/>
      <c r="N727" s="352"/>
      <c r="O727" s="352"/>
      <c r="P727" s="352"/>
      <c r="Q727" s="352"/>
      <c r="R727" s="352"/>
      <c r="S727" s="352"/>
      <c r="T727" s="352"/>
      <c r="U727" s="352"/>
      <c r="V727" s="352"/>
      <c r="W727" s="352"/>
      <c r="X727" s="352"/>
      <c r="Y727" s="352"/>
      <c r="Z727" s="352"/>
      <c r="AA727" s="352"/>
      <c r="AB727" s="352"/>
      <c r="AC727" s="352"/>
      <c r="AD727" s="352"/>
      <c r="AE727" s="352"/>
      <c r="AF727" s="352"/>
      <c r="AG727" s="352"/>
      <c r="AH727" s="352"/>
      <c r="AI727" s="352"/>
      <c r="AJ727" s="352"/>
      <c r="AK727" s="352"/>
      <c r="AL727" s="352"/>
      <c r="AM727" s="352"/>
      <c r="AN727" s="352"/>
      <c r="AO727" s="352"/>
      <c r="AP727" s="352"/>
      <c r="AQ727" s="352"/>
      <c r="AR727" s="352"/>
      <c r="AS727" s="352"/>
      <c r="AT727" s="352"/>
      <c r="AU727" s="352"/>
      <c r="AV727" s="352"/>
      <c r="AW727" s="352"/>
      <c r="AX727" s="352"/>
      <c r="AY727" s="352"/>
      <c r="AZ727" s="352"/>
      <c r="BA727" s="352"/>
      <c r="BB727" s="352"/>
      <c r="BC727" s="352"/>
      <c r="BD727" s="352"/>
      <c r="BE727" s="352"/>
      <c r="BF727" s="352"/>
      <c r="BG727" s="352"/>
      <c r="BH727" s="352"/>
      <c r="BI727" s="352"/>
      <c r="BJ727" s="352"/>
      <c r="BK727" s="352"/>
    </row>
    <row r="728" customFormat="false" ht="9.75" hidden="false" customHeight="true" outlineLevel="0" collapsed="false">
      <c r="A728" s="352"/>
      <c r="B728" s="352"/>
      <c r="C728" s="352"/>
      <c r="D728" s="352"/>
      <c r="E728" s="352"/>
      <c r="F728" s="354"/>
      <c r="G728" s="352"/>
      <c r="H728" s="352"/>
      <c r="I728" s="352"/>
      <c r="J728" s="352"/>
      <c r="K728" s="352"/>
      <c r="L728" s="352"/>
      <c r="M728" s="352"/>
      <c r="N728" s="352"/>
      <c r="O728" s="352"/>
      <c r="P728" s="352"/>
      <c r="Q728" s="352"/>
      <c r="R728" s="352"/>
      <c r="S728" s="352"/>
      <c r="T728" s="352"/>
      <c r="U728" s="352"/>
      <c r="V728" s="352"/>
      <c r="W728" s="352"/>
      <c r="X728" s="352"/>
      <c r="Y728" s="352"/>
      <c r="Z728" s="352"/>
      <c r="AA728" s="352"/>
      <c r="AB728" s="352"/>
      <c r="AC728" s="352"/>
      <c r="AD728" s="352"/>
      <c r="AE728" s="352"/>
      <c r="AF728" s="352"/>
      <c r="AG728" s="352"/>
      <c r="AH728" s="352"/>
      <c r="AI728" s="352"/>
      <c r="AJ728" s="352"/>
      <c r="AK728" s="352"/>
      <c r="AL728" s="352"/>
      <c r="AM728" s="352"/>
      <c r="AN728" s="352"/>
      <c r="AO728" s="352"/>
      <c r="AP728" s="352"/>
      <c r="AQ728" s="352"/>
      <c r="AR728" s="352"/>
      <c r="AS728" s="352"/>
      <c r="AT728" s="352"/>
      <c r="AU728" s="352"/>
      <c r="AV728" s="352"/>
      <c r="AW728" s="352"/>
      <c r="AX728" s="352"/>
      <c r="AY728" s="352"/>
      <c r="AZ728" s="352"/>
      <c r="BA728" s="352"/>
      <c r="BB728" s="352"/>
      <c r="BC728" s="352"/>
      <c r="BD728" s="352"/>
      <c r="BE728" s="352"/>
      <c r="BF728" s="352"/>
      <c r="BG728" s="352"/>
      <c r="BH728" s="352"/>
      <c r="BI728" s="352"/>
      <c r="BJ728" s="352"/>
      <c r="BK728" s="352"/>
    </row>
    <row r="729" customFormat="false" ht="9.75" hidden="false" customHeight="true" outlineLevel="0" collapsed="false">
      <c r="A729" s="352"/>
      <c r="B729" s="352"/>
      <c r="C729" s="352"/>
      <c r="D729" s="352"/>
      <c r="E729" s="352"/>
      <c r="F729" s="354"/>
      <c r="G729" s="352"/>
      <c r="H729" s="352"/>
      <c r="I729" s="352"/>
      <c r="J729" s="352"/>
      <c r="K729" s="352"/>
      <c r="L729" s="352"/>
      <c r="M729" s="352"/>
      <c r="N729" s="352"/>
      <c r="O729" s="352"/>
      <c r="P729" s="352"/>
      <c r="Q729" s="352"/>
      <c r="R729" s="352"/>
      <c r="S729" s="352"/>
      <c r="T729" s="352"/>
      <c r="U729" s="352"/>
      <c r="V729" s="352"/>
      <c r="W729" s="352"/>
      <c r="X729" s="352"/>
      <c r="Y729" s="352"/>
      <c r="Z729" s="352"/>
      <c r="AA729" s="352"/>
      <c r="AB729" s="352"/>
      <c r="AC729" s="352"/>
      <c r="AD729" s="352"/>
      <c r="AE729" s="352"/>
      <c r="AF729" s="352"/>
      <c r="AG729" s="352"/>
      <c r="AH729" s="352"/>
      <c r="AI729" s="352"/>
      <c r="AJ729" s="352"/>
      <c r="AK729" s="352"/>
      <c r="AL729" s="352"/>
      <c r="AM729" s="352"/>
      <c r="AN729" s="352"/>
      <c r="AO729" s="352"/>
      <c r="AP729" s="352"/>
      <c r="AQ729" s="352"/>
      <c r="AR729" s="352"/>
      <c r="AS729" s="352"/>
      <c r="AT729" s="352"/>
      <c r="AU729" s="352"/>
      <c r="AV729" s="352"/>
      <c r="AW729" s="352"/>
      <c r="AX729" s="352"/>
      <c r="AY729" s="352"/>
      <c r="AZ729" s="352"/>
      <c r="BA729" s="352"/>
      <c r="BB729" s="352"/>
      <c r="BC729" s="352"/>
      <c r="BD729" s="352"/>
      <c r="BE729" s="352"/>
      <c r="BF729" s="352"/>
      <c r="BG729" s="352"/>
      <c r="BH729" s="352"/>
      <c r="BI729" s="352"/>
      <c r="BJ729" s="352"/>
      <c r="BK729" s="352"/>
    </row>
    <row r="730" customFormat="false" ht="9.75" hidden="false" customHeight="true" outlineLevel="0" collapsed="false">
      <c r="A730" s="352"/>
      <c r="B730" s="352"/>
      <c r="C730" s="352"/>
      <c r="D730" s="352"/>
      <c r="E730" s="352"/>
      <c r="F730" s="354"/>
      <c r="G730" s="352"/>
      <c r="H730" s="352"/>
      <c r="I730" s="352"/>
      <c r="J730" s="352"/>
      <c r="K730" s="352"/>
      <c r="L730" s="352"/>
      <c r="M730" s="352"/>
      <c r="N730" s="352"/>
      <c r="O730" s="352"/>
      <c r="P730" s="352"/>
      <c r="Q730" s="352"/>
      <c r="R730" s="352"/>
      <c r="S730" s="352"/>
      <c r="T730" s="352"/>
      <c r="U730" s="352"/>
      <c r="V730" s="352"/>
      <c r="W730" s="352"/>
      <c r="X730" s="352"/>
      <c r="Y730" s="352"/>
      <c r="Z730" s="352"/>
      <c r="AA730" s="352"/>
      <c r="AB730" s="352"/>
      <c r="AC730" s="352"/>
      <c r="AD730" s="352"/>
      <c r="AE730" s="352"/>
      <c r="AF730" s="352"/>
      <c r="AG730" s="352"/>
      <c r="AH730" s="352"/>
      <c r="AI730" s="352"/>
      <c r="AJ730" s="352"/>
      <c r="AK730" s="352"/>
      <c r="AL730" s="352"/>
      <c r="AM730" s="352"/>
      <c r="AN730" s="352"/>
      <c r="AO730" s="352"/>
      <c r="AP730" s="352"/>
      <c r="AQ730" s="352"/>
      <c r="AR730" s="352"/>
      <c r="AS730" s="352"/>
      <c r="AT730" s="352"/>
      <c r="AU730" s="352"/>
      <c r="AV730" s="352"/>
      <c r="AW730" s="352"/>
      <c r="AX730" s="352"/>
      <c r="AY730" s="352"/>
      <c r="AZ730" s="352"/>
      <c r="BA730" s="352"/>
      <c r="BB730" s="352"/>
      <c r="BC730" s="352"/>
      <c r="BD730" s="352"/>
      <c r="BE730" s="352"/>
      <c r="BF730" s="352"/>
      <c r="BG730" s="352"/>
      <c r="BH730" s="352"/>
      <c r="BI730" s="352"/>
      <c r="BJ730" s="352"/>
      <c r="BK730" s="352"/>
    </row>
    <row r="731" customFormat="false" ht="9.75" hidden="false" customHeight="true" outlineLevel="0" collapsed="false">
      <c r="A731" s="352"/>
      <c r="B731" s="352"/>
      <c r="C731" s="352"/>
      <c r="D731" s="352"/>
      <c r="E731" s="352"/>
      <c r="F731" s="354"/>
      <c r="G731" s="352"/>
      <c r="H731" s="352"/>
      <c r="I731" s="352"/>
      <c r="J731" s="352"/>
      <c r="K731" s="352"/>
      <c r="L731" s="352"/>
      <c r="M731" s="352"/>
      <c r="N731" s="352"/>
      <c r="O731" s="352"/>
      <c r="P731" s="352"/>
      <c r="Q731" s="352"/>
      <c r="R731" s="352"/>
      <c r="S731" s="352"/>
      <c r="T731" s="352"/>
      <c r="U731" s="352"/>
      <c r="V731" s="352"/>
      <c r="W731" s="352"/>
      <c r="X731" s="352"/>
      <c r="Y731" s="352"/>
      <c r="Z731" s="352"/>
      <c r="AA731" s="352"/>
      <c r="AB731" s="352"/>
      <c r="AC731" s="352"/>
      <c r="AD731" s="352"/>
      <c r="AE731" s="352"/>
      <c r="AF731" s="352"/>
      <c r="AG731" s="352"/>
      <c r="AH731" s="352"/>
      <c r="AI731" s="352"/>
      <c r="AJ731" s="352"/>
      <c r="AK731" s="352"/>
      <c r="AL731" s="352"/>
      <c r="AM731" s="352"/>
      <c r="AN731" s="352"/>
      <c r="AO731" s="352"/>
      <c r="AP731" s="352"/>
      <c r="AQ731" s="352"/>
      <c r="AR731" s="352"/>
      <c r="AS731" s="352"/>
      <c r="AT731" s="352"/>
      <c r="AU731" s="352"/>
      <c r="AV731" s="352"/>
      <c r="AW731" s="352"/>
      <c r="AX731" s="352"/>
      <c r="AY731" s="352"/>
      <c r="AZ731" s="352"/>
      <c r="BA731" s="352"/>
      <c r="BB731" s="352"/>
      <c r="BC731" s="352"/>
      <c r="BD731" s="352"/>
      <c r="BE731" s="352"/>
      <c r="BF731" s="352"/>
      <c r="BG731" s="352"/>
      <c r="BH731" s="352"/>
      <c r="BI731" s="352"/>
      <c r="BJ731" s="352"/>
      <c r="BK731" s="352"/>
    </row>
    <row r="732" customFormat="false" ht="9.75" hidden="false" customHeight="true" outlineLevel="0" collapsed="false">
      <c r="A732" s="352"/>
      <c r="B732" s="352"/>
      <c r="C732" s="352"/>
      <c r="D732" s="352"/>
      <c r="E732" s="352"/>
      <c r="F732" s="354"/>
      <c r="G732" s="352"/>
      <c r="H732" s="352"/>
      <c r="I732" s="352"/>
      <c r="J732" s="352"/>
      <c r="K732" s="352"/>
      <c r="L732" s="352"/>
      <c r="M732" s="352"/>
      <c r="N732" s="352"/>
      <c r="O732" s="352"/>
      <c r="P732" s="352"/>
      <c r="Q732" s="352"/>
      <c r="R732" s="352"/>
      <c r="S732" s="352"/>
      <c r="T732" s="352"/>
      <c r="U732" s="352"/>
      <c r="V732" s="352"/>
      <c r="W732" s="352"/>
      <c r="X732" s="352"/>
      <c r="Y732" s="352"/>
      <c r="Z732" s="352"/>
      <c r="AA732" s="352"/>
      <c r="AB732" s="352"/>
      <c r="AC732" s="352"/>
      <c r="AD732" s="352"/>
      <c r="AE732" s="352"/>
      <c r="AF732" s="352"/>
      <c r="AG732" s="352"/>
      <c r="AH732" s="352"/>
      <c r="AI732" s="352"/>
      <c r="AJ732" s="352"/>
      <c r="AK732" s="352"/>
      <c r="AL732" s="352"/>
      <c r="AM732" s="352"/>
      <c r="AN732" s="352"/>
      <c r="AO732" s="352"/>
      <c r="AP732" s="352"/>
      <c r="AQ732" s="352"/>
      <c r="AR732" s="352"/>
      <c r="AS732" s="352"/>
      <c r="AT732" s="352"/>
      <c r="AU732" s="352"/>
      <c r="AV732" s="352"/>
      <c r="AW732" s="352"/>
      <c r="AX732" s="352"/>
      <c r="AY732" s="352"/>
      <c r="AZ732" s="352"/>
      <c r="BA732" s="352"/>
      <c r="BB732" s="352"/>
      <c r="BC732" s="352"/>
      <c r="BD732" s="352"/>
      <c r="BE732" s="352"/>
      <c r="BF732" s="352"/>
      <c r="BG732" s="352"/>
      <c r="BH732" s="352"/>
      <c r="BI732" s="352"/>
      <c r="BJ732" s="352"/>
      <c r="BK732" s="352"/>
    </row>
    <row r="733" customFormat="false" ht="9.75" hidden="false" customHeight="true" outlineLevel="0" collapsed="false">
      <c r="A733" s="352"/>
      <c r="B733" s="352"/>
      <c r="C733" s="352"/>
      <c r="D733" s="352"/>
      <c r="E733" s="352"/>
      <c r="F733" s="354"/>
      <c r="G733" s="352"/>
      <c r="H733" s="352"/>
      <c r="I733" s="352"/>
      <c r="J733" s="352"/>
      <c r="K733" s="352"/>
      <c r="L733" s="352"/>
      <c r="M733" s="352"/>
      <c r="N733" s="352"/>
      <c r="O733" s="352"/>
      <c r="P733" s="352"/>
      <c r="Q733" s="352"/>
      <c r="R733" s="352"/>
      <c r="S733" s="352"/>
      <c r="T733" s="352"/>
      <c r="U733" s="352"/>
      <c r="V733" s="352"/>
      <c r="W733" s="352"/>
      <c r="X733" s="352"/>
      <c r="Y733" s="352"/>
      <c r="Z733" s="352"/>
      <c r="AA733" s="352"/>
      <c r="AB733" s="352"/>
      <c r="AC733" s="352"/>
      <c r="AD733" s="352"/>
      <c r="AE733" s="352"/>
      <c r="AF733" s="352"/>
      <c r="AG733" s="352"/>
      <c r="AH733" s="352"/>
      <c r="AI733" s="352"/>
      <c r="AJ733" s="352"/>
      <c r="AK733" s="352"/>
      <c r="AL733" s="352"/>
      <c r="AM733" s="352"/>
      <c r="AN733" s="352"/>
      <c r="AO733" s="352"/>
      <c r="AP733" s="352"/>
      <c r="AQ733" s="352"/>
      <c r="AR733" s="352"/>
      <c r="AS733" s="352"/>
      <c r="AT733" s="352"/>
      <c r="AU733" s="352"/>
      <c r="AV733" s="352"/>
      <c r="AW733" s="352"/>
      <c r="AX733" s="352"/>
      <c r="AY733" s="352"/>
      <c r="AZ733" s="352"/>
      <c r="BA733" s="352"/>
      <c r="BB733" s="352"/>
      <c r="BC733" s="352"/>
      <c r="BD733" s="352"/>
      <c r="BE733" s="352"/>
      <c r="BF733" s="352"/>
      <c r="BG733" s="352"/>
      <c r="BH733" s="352"/>
      <c r="BI733" s="352"/>
      <c r="BJ733" s="352"/>
      <c r="BK733" s="352"/>
    </row>
    <row r="734" customFormat="false" ht="9.75" hidden="false" customHeight="true" outlineLevel="0" collapsed="false">
      <c r="A734" s="352"/>
      <c r="B734" s="352"/>
      <c r="C734" s="352"/>
      <c r="D734" s="352"/>
      <c r="E734" s="352"/>
      <c r="F734" s="354"/>
      <c r="G734" s="352"/>
      <c r="H734" s="352"/>
      <c r="I734" s="352"/>
      <c r="J734" s="352"/>
      <c r="K734" s="352"/>
      <c r="L734" s="352"/>
      <c r="M734" s="352"/>
      <c r="N734" s="352"/>
      <c r="O734" s="352"/>
      <c r="P734" s="352"/>
      <c r="Q734" s="352"/>
      <c r="R734" s="352"/>
      <c r="S734" s="352"/>
      <c r="T734" s="352"/>
      <c r="U734" s="352"/>
      <c r="V734" s="352"/>
      <c r="W734" s="352"/>
      <c r="X734" s="352"/>
      <c r="Y734" s="352"/>
      <c r="Z734" s="352"/>
      <c r="AA734" s="352"/>
      <c r="AB734" s="352"/>
      <c r="AC734" s="352"/>
      <c r="AD734" s="352"/>
      <c r="AE734" s="352"/>
      <c r="AF734" s="352"/>
      <c r="AG734" s="352"/>
      <c r="AH734" s="352"/>
      <c r="AI734" s="352"/>
      <c r="AJ734" s="352"/>
      <c r="AK734" s="352"/>
      <c r="AL734" s="352"/>
      <c r="AM734" s="352"/>
      <c r="AN734" s="352"/>
      <c r="AO734" s="352"/>
      <c r="AP734" s="352"/>
      <c r="AQ734" s="352"/>
      <c r="AR734" s="352"/>
      <c r="AS734" s="352"/>
      <c r="AT734" s="352"/>
      <c r="AU734" s="352"/>
      <c r="AV734" s="352"/>
      <c r="AW734" s="352"/>
      <c r="AX734" s="352"/>
      <c r="AY734" s="352"/>
      <c r="AZ734" s="352"/>
      <c r="BA734" s="352"/>
      <c r="BB734" s="352"/>
      <c r="BC734" s="352"/>
      <c r="BD734" s="352"/>
      <c r="BE734" s="352"/>
      <c r="BF734" s="352"/>
      <c r="BG734" s="352"/>
      <c r="BH734" s="352"/>
      <c r="BI734" s="352"/>
      <c r="BJ734" s="352"/>
      <c r="BK734" s="352"/>
    </row>
    <row r="735" customFormat="false" ht="9.75" hidden="false" customHeight="true" outlineLevel="0" collapsed="false">
      <c r="A735" s="352"/>
      <c r="B735" s="352"/>
      <c r="C735" s="352"/>
      <c r="D735" s="352"/>
      <c r="E735" s="352"/>
      <c r="F735" s="354"/>
      <c r="G735" s="352"/>
      <c r="H735" s="352"/>
      <c r="I735" s="352"/>
      <c r="J735" s="352"/>
      <c r="K735" s="352"/>
      <c r="L735" s="352"/>
      <c r="M735" s="352"/>
      <c r="N735" s="352"/>
      <c r="O735" s="352"/>
      <c r="P735" s="352"/>
      <c r="Q735" s="352"/>
      <c r="R735" s="352"/>
      <c r="S735" s="352"/>
      <c r="T735" s="352"/>
      <c r="U735" s="352"/>
      <c r="V735" s="352"/>
      <c r="W735" s="352"/>
      <c r="X735" s="352"/>
      <c r="Y735" s="352"/>
      <c r="Z735" s="352"/>
      <c r="AA735" s="352"/>
      <c r="AB735" s="352"/>
      <c r="AC735" s="352"/>
      <c r="AD735" s="352"/>
      <c r="AE735" s="352"/>
      <c r="AF735" s="352"/>
      <c r="AG735" s="352"/>
      <c r="AH735" s="352"/>
      <c r="AI735" s="352"/>
      <c r="AJ735" s="352"/>
      <c r="AK735" s="352"/>
      <c r="AL735" s="352"/>
      <c r="AM735" s="352"/>
      <c r="AN735" s="352"/>
      <c r="AO735" s="352"/>
      <c r="AP735" s="352"/>
      <c r="AQ735" s="352"/>
      <c r="AR735" s="352"/>
      <c r="AS735" s="352"/>
      <c r="AT735" s="352"/>
      <c r="AU735" s="352"/>
      <c r="AV735" s="352"/>
      <c r="AW735" s="352"/>
      <c r="AX735" s="352"/>
      <c r="AY735" s="352"/>
      <c r="AZ735" s="352"/>
      <c r="BA735" s="352"/>
      <c r="BB735" s="352"/>
      <c r="BC735" s="352"/>
      <c r="BD735" s="352"/>
      <c r="BE735" s="352"/>
      <c r="BF735" s="352"/>
      <c r="BG735" s="352"/>
      <c r="BH735" s="352"/>
      <c r="BI735" s="352"/>
      <c r="BJ735" s="352"/>
      <c r="BK735" s="352"/>
    </row>
    <row r="736" customFormat="false" ht="9.75" hidden="false" customHeight="true" outlineLevel="0" collapsed="false">
      <c r="A736" s="352"/>
      <c r="B736" s="352"/>
      <c r="C736" s="352"/>
      <c r="D736" s="352"/>
      <c r="E736" s="352"/>
      <c r="F736" s="354"/>
      <c r="G736" s="352"/>
      <c r="H736" s="352"/>
      <c r="I736" s="352"/>
      <c r="J736" s="352"/>
      <c r="K736" s="352"/>
      <c r="L736" s="352"/>
      <c r="M736" s="352"/>
      <c r="N736" s="352"/>
      <c r="O736" s="352"/>
      <c r="P736" s="352"/>
      <c r="Q736" s="352"/>
      <c r="R736" s="352"/>
      <c r="S736" s="352"/>
      <c r="T736" s="352"/>
      <c r="U736" s="352"/>
      <c r="V736" s="352"/>
      <c r="W736" s="352"/>
      <c r="X736" s="352"/>
      <c r="Y736" s="352"/>
      <c r="Z736" s="352"/>
      <c r="AA736" s="352"/>
      <c r="AB736" s="352"/>
      <c r="AC736" s="352"/>
      <c r="AD736" s="352"/>
      <c r="AE736" s="352"/>
      <c r="AF736" s="352"/>
      <c r="AG736" s="352"/>
      <c r="AH736" s="352"/>
      <c r="AI736" s="352"/>
      <c r="AJ736" s="352"/>
      <c r="AK736" s="352"/>
      <c r="AL736" s="352"/>
      <c r="AM736" s="352"/>
      <c r="AN736" s="352"/>
      <c r="AO736" s="352"/>
      <c r="AP736" s="352"/>
      <c r="AQ736" s="352"/>
      <c r="AR736" s="352"/>
      <c r="AS736" s="352"/>
      <c r="AT736" s="352"/>
      <c r="AU736" s="352"/>
      <c r="AV736" s="352"/>
      <c r="AW736" s="352"/>
      <c r="AX736" s="352"/>
      <c r="AY736" s="352"/>
      <c r="AZ736" s="352"/>
      <c r="BA736" s="352"/>
      <c r="BB736" s="352"/>
      <c r="BC736" s="352"/>
      <c r="BD736" s="352"/>
      <c r="BE736" s="352"/>
      <c r="BF736" s="352"/>
      <c r="BG736" s="352"/>
      <c r="BH736" s="352"/>
      <c r="BI736" s="352"/>
      <c r="BJ736" s="352"/>
      <c r="BK736" s="352"/>
    </row>
    <row r="737" customFormat="false" ht="9.75" hidden="false" customHeight="true" outlineLevel="0" collapsed="false">
      <c r="A737" s="352"/>
      <c r="B737" s="352"/>
      <c r="C737" s="352"/>
      <c r="D737" s="352"/>
      <c r="E737" s="352"/>
      <c r="F737" s="354"/>
      <c r="G737" s="352"/>
      <c r="H737" s="352"/>
      <c r="I737" s="352"/>
      <c r="J737" s="352"/>
      <c r="K737" s="352"/>
      <c r="L737" s="352"/>
      <c r="M737" s="352"/>
      <c r="N737" s="352"/>
      <c r="O737" s="352"/>
      <c r="P737" s="352"/>
      <c r="Q737" s="352"/>
      <c r="R737" s="352"/>
      <c r="S737" s="352"/>
      <c r="T737" s="352"/>
      <c r="U737" s="352"/>
      <c r="V737" s="352"/>
      <c r="W737" s="352"/>
      <c r="X737" s="352"/>
      <c r="Y737" s="352"/>
      <c r="Z737" s="352"/>
      <c r="AA737" s="352"/>
      <c r="AB737" s="352"/>
      <c r="AC737" s="352"/>
      <c r="AD737" s="352"/>
      <c r="AE737" s="352"/>
      <c r="AF737" s="352"/>
      <c r="AG737" s="352"/>
      <c r="AH737" s="352"/>
      <c r="AI737" s="352"/>
      <c r="AJ737" s="352"/>
      <c r="AK737" s="352"/>
      <c r="AL737" s="352"/>
      <c r="AM737" s="352"/>
      <c r="AN737" s="352"/>
      <c r="AO737" s="352"/>
      <c r="AP737" s="352"/>
      <c r="AQ737" s="352"/>
      <c r="AR737" s="352"/>
      <c r="AS737" s="352"/>
      <c r="AT737" s="352"/>
      <c r="AU737" s="352"/>
      <c r="AV737" s="352"/>
      <c r="AW737" s="352"/>
      <c r="AX737" s="352"/>
      <c r="AY737" s="352"/>
      <c r="AZ737" s="352"/>
      <c r="BA737" s="352"/>
      <c r="BB737" s="352"/>
      <c r="BC737" s="352"/>
      <c r="BD737" s="352"/>
      <c r="BE737" s="352"/>
      <c r="BF737" s="352"/>
      <c r="BG737" s="352"/>
      <c r="BH737" s="352"/>
      <c r="BI737" s="352"/>
      <c r="BJ737" s="352"/>
      <c r="BK737" s="352"/>
    </row>
    <row r="738" customFormat="false" ht="9.75" hidden="false" customHeight="true" outlineLevel="0" collapsed="false">
      <c r="A738" s="352"/>
      <c r="B738" s="352"/>
      <c r="C738" s="352"/>
      <c r="D738" s="352"/>
      <c r="E738" s="352"/>
      <c r="F738" s="354"/>
      <c r="G738" s="352"/>
      <c r="H738" s="352"/>
      <c r="I738" s="352"/>
      <c r="J738" s="352"/>
      <c r="K738" s="352"/>
      <c r="L738" s="352"/>
      <c r="M738" s="352"/>
      <c r="N738" s="352"/>
      <c r="O738" s="352"/>
      <c r="P738" s="352"/>
      <c r="Q738" s="352"/>
      <c r="R738" s="352"/>
      <c r="S738" s="352"/>
      <c r="T738" s="352"/>
      <c r="U738" s="352"/>
      <c r="V738" s="352"/>
      <c r="W738" s="352"/>
      <c r="X738" s="352"/>
      <c r="Y738" s="352"/>
      <c r="Z738" s="352"/>
      <c r="AA738" s="352"/>
      <c r="AB738" s="352"/>
      <c r="AC738" s="352"/>
      <c r="AD738" s="352"/>
      <c r="AE738" s="352"/>
      <c r="AF738" s="352"/>
      <c r="AG738" s="352"/>
      <c r="AH738" s="352"/>
      <c r="AI738" s="352"/>
      <c r="AJ738" s="352"/>
      <c r="AK738" s="352"/>
      <c r="AL738" s="352"/>
      <c r="AM738" s="352"/>
      <c r="AN738" s="352"/>
      <c r="AO738" s="352"/>
      <c r="AP738" s="352"/>
      <c r="AQ738" s="352"/>
      <c r="AR738" s="352"/>
      <c r="AS738" s="352"/>
      <c r="AT738" s="352"/>
      <c r="AU738" s="352"/>
      <c r="AV738" s="352"/>
      <c r="AW738" s="352"/>
      <c r="AX738" s="352"/>
      <c r="AY738" s="352"/>
      <c r="AZ738" s="352"/>
      <c r="BA738" s="352"/>
      <c r="BB738" s="352"/>
      <c r="BC738" s="352"/>
      <c r="BD738" s="352"/>
      <c r="BE738" s="352"/>
      <c r="BF738" s="352"/>
      <c r="BG738" s="352"/>
      <c r="BH738" s="352"/>
      <c r="BI738" s="352"/>
      <c r="BJ738" s="352"/>
      <c r="BK738" s="352"/>
    </row>
    <row r="739" customFormat="false" ht="9.75" hidden="false" customHeight="true" outlineLevel="0" collapsed="false">
      <c r="A739" s="352"/>
      <c r="B739" s="352"/>
      <c r="C739" s="352"/>
      <c r="D739" s="352"/>
      <c r="E739" s="352"/>
      <c r="F739" s="354"/>
      <c r="G739" s="352"/>
      <c r="H739" s="352"/>
      <c r="I739" s="352"/>
      <c r="J739" s="352"/>
      <c r="K739" s="352"/>
      <c r="L739" s="352"/>
      <c r="M739" s="352"/>
      <c r="N739" s="352"/>
      <c r="O739" s="352"/>
      <c r="P739" s="352"/>
      <c r="Q739" s="352"/>
      <c r="R739" s="352"/>
      <c r="S739" s="352"/>
      <c r="T739" s="352"/>
      <c r="U739" s="352"/>
      <c r="V739" s="352"/>
      <c r="W739" s="352"/>
      <c r="X739" s="352"/>
      <c r="Y739" s="352"/>
      <c r="Z739" s="352"/>
      <c r="AA739" s="352"/>
      <c r="AB739" s="352"/>
      <c r="AC739" s="352"/>
      <c r="AD739" s="352"/>
      <c r="AE739" s="352"/>
      <c r="AF739" s="352"/>
      <c r="AG739" s="352"/>
      <c r="AH739" s="352"/>
      <c r="AI739" s="352"/>
      <c r="AJ739" s="352"/>
      <c r="AK739" s="352"/>
      <c r="AL739" s="352"/>
      <c r="AM739" s="352"/>
      <c r="AN739" s="352"/>
      <c r="AO739" s="352"/>
      <c r="AP739" s="352"/>
      <c r="AQ739" s="352"/>
      <c r="AR739" s="352"/>
      <c r="AS739" s="352"/>
      <c r="AT739" s="352"/>
      <c r="AU739" s="352"/>
      <c r="AV739" s="352"/>
      <c r="AW739" s="352"/>
      <c r="AX739" s="352"/>
      <c r="AY739" s="352"/>
      <c r="AZ739" s="352"/>
      <c r="BA739" s="352"/>
      <c r="BB739" s="352"/>
      <c r="BC739" s="352"/>
      <c r="BD739" s="352"/>
      <c r="BE739" s="352"/>
      <c r="BF739" s="352"/>
      <c r="BG739" s="352"/>
      <c r="BH739" s="352"/>
      <c r="BI739" s="352"/>
      <c r="BJ739" s="352"/>
      <c r="BK739" s="352"/>
    </row>
    <row r="740" customFormat="false" ht="9.75" hidden="false" customHeight="true" outlineLevel="0" collapsed="false">
      <c r="A740" s="352"/>
      <c r="B740" s="352"/>
      <c r="C740" s="352"/>
      <c r="D740" s="352"/>
      <c r="E740" s="352"/>
      <c r="F740" s="354"/>
      <c r="G740" s="352"/>
      <c r="H740" s="352"/>
      <c r="I740" s="352"/>
      <c r="J740" s="352"/>
      <c r="K740" s="352"/>
      <c r="L740" s="352"/>
      <c r="M740" s="352"/>
      <c r="N740" s="352"/>
      <c r="O740" s="352"/>
      <c r="P740" s="352"/>
      <c r="Q740" s="352"/>
      <c r="R740" s="352"/>
      <c r="S740" s="352"/>
      <c r="T740" s="352"/>
      <c r="U740" s="352"/>
      <c r="V740" s="352"/>
      <c r="W740" s="352"/>
      <c r="X740" s="352"/>
      <c r="Y740" s="352"/>
      <c r="Z740" s="352"/>
      <c r="AA740" s="352"/>
      <c r="AB740" s="352"/>
      <c r="AC740" s="352"/>
      <c r="AD740" s="352"/>
      <c r="AE740" s="352"/>
      <c r="AF740" s="352"/>
      <c r="AG740" s="352"/>
      <c r="AH740" s="352"/>
      <c r="AI740" s="352"/>
      <c r="AJ740" s="352"/>
      <c r="AK740" s="352"/>
      <c r="AL740" s="352"/>
      <c r="AM740" s="352"/>
      <c r="AN740" s="352"/>
      <c r="AO740" s="352"/>
      <c r="AP740" s="352"/>
      <c r="AQ740" s="352"/>
      <c r="AR740" s="352"/>
      <c r="AS740" s="352"/>
      <c r="AT740" s="352"/>
      <c r="AU740" s="352"/>
      <c r="AV740" s="352"/>
      <c r="AW740" s="352"/>
      <c r="AX740" s="352"/>
      <c r="AY740" s="352"/>
      <c r="AZ740" s="352"/>
      <c r="BA740" s="352"/>
      <c r="BB740" s="352"/>
      <c r="BC740" s="352"/>
      <c r="BD740" s="352"/>
      <c r="BE740" s="352"/>
      <c r="BF740" s="352"/>
      <c r="BG740" s="352"/>
      <c r="BH740" s="352"/>
      <c r="BI740" s="352"/>
      <c r="BJ740" s="352"/>
      <c r="BK740" s="352"/>
    </row>
    <row r="741" customFormat="false" ht="9.75" hidden="false" customHeight="true" outlineLevel="0" collapsed="false">
      <c r="A741" s="352"/>
      <c r="B741" s="352"/>
      <c r="C741" s="352"/>
      <c r="D741" s="352"/>
      <c r="E741" s="352"/>
      <c r="F741" s="354"/>
      <c r="G741" s="352"/>
      <c r="H741" s="352"/>
      <c r="I741" s="352"/>
      <c r="J741" s="352"/>
      <c r="K741" s="352"/>
      <c r="L741" s="352"/>
      <c r="M741" s="352"/>
      <c r="N741" s="352"/>
      <c r="O741" s="352"/>
      <c r="P741" s="352"/>
      <c r="Q741" s="352"/>
      <c r="R741" s="352"/>
      <c r="S741" s="352"/>
      <c r="T741" s="352"/>
      <c r="U741" s="352"/>
      <c r="V741" s="352"/>
      <c r="W741" s="352"/>
      <c r="X741" s="352"/>
      <c r="Y741" s="352"/>
      <c r="Z741" s="352"/>
      <c r="AA741" s="352"/>
      <c r="AB741" s="352"/>
      <c r="AC741" s="352"/>
      <c r="AD741" s="352"/>
      <c r="AE741" s="352"/>
      <c r="AF741" s="352"/>
      <c r="AG741" s="352"/>
      <c r="AH741" s="352"/>
      <c r="AI741" s="352"/>
      <c r="AJ741" s="352"/>
      <c r="AK741" s="352"/>
      <c r="AL741" s="352"/>
      <c r="AM741" s="352"/>
      <c r="AN741" s="352"/>
      <c r="AO741" s="352"/>
      <c r="AP741" s="352"/>
      <c r="AQ741" s="352"/>
      <c r="AR741" s="352"/>
      <c r="AS741" s="352"/>
      <c r="AT741" s="352"/>
      <c r="AU741" s="352"/>
      <c r="AV741" s="352"/>
      <c r="AW741" s="352"/>
      <c r="AX741" s="352"/>
      <c r="AY741" s="352"/>
      <c r="AZ741" s="352"/>
      <c r="BA741" s="352"/>
      <c r="BB741" s="352"/>
      <c r="BC741" s="352"/>
      <c r="BD741" s="352"/>
      <c r="BE741" s="352"/>
      <c r="BF741" s="352"/>
      <c r="BG741" s="352"/>
      <c r="BH741" s="352"/>
      <c r="BI741" s="352"/>
      <c r="BJ741" s="352"/>
      <c r="BK741" s="352"/>
    </row>
    <row r="742" customFormat="false" ht="9.75" hidden="false" customHeight="true" outlineLevel="0" collapsed="false">
      <c r="A742" s="352"/>
      <c r="B742" s="352"/>
      <c r="C742" s="352"/>
      <c r="D742" s="352"/>
      <c r="E742" s="352"/>
      <c r="F742" s="354"/>
      <c r="G742" s="352"/>
      <c r="H742" s="352"/>
      <c r="I742" s="352"/>
      <c r="J742" s="352"/>
      <c r="K742" s="352"/>
      <c r="L742" s="352"/>
      <c r="M742" s="352"/>
      <c r="N742" s="352"/>
      <c r="O742" s="352"/>
      <c r="P742" s="352"/>
      <c r="Q742" s="352"/>
      <c r="R742" s="352"/>
      <c r="S742" s="352"/>
      <c r="T742" s="352"/>
      <c r="U742" s="352"/>
      <c r="V742" s="352"/>
      <c r="W742" s="352"/>
      <c r="X742" s="352"/>
      <c r="Y742" s="352"/>
      <c r="Z742" s="352"/>
      <c r="AA742" s="352"/>
      <c r="AB742" s="352"/>
      <c r="AC742" s="352"/>
      <c r="AD742" s="352"/>
      <c r="AE742" s="352"/>
      <c r="AF742" s="352"/>
      <c r="AG742" s="352"/>
      <c r="AH742" s="352"/>
      <c r="AI742" s="352"/>
      <c r="AJ742" s="352"/>
      <c r="AK742" s="352"/>
      <c r="AL742" s="352"/>
      <c r="AM742" s="352"/>
      <c r="AN742" s="352"/>
      <c r="AO742" s="352"/>
      <c r="AP742" s="352"/>
      <c r="AQ742" s="352"/>
      <c r="AR742" s="352"/>
      <c r="AS742" s="352"/>
      <c r="AT742" s="352"/>
      <c r="AU742" s="352"/>
      <c r="AV742" s="352"/>
      <c r="AW742" s="352"/>
      <c r="AX742" s="352"/>
      <c r="AY742" s="352"/>
      <c r="AZ742" s="352"/>
      <c r="BA742" s="352"/>
      <c r="BB742" s="352"/>
      <c r="BC742" s="352"/>
      <c r="BD742" s="352"/>
      <c r="BE742" s="352"/>
      <c r="BF742" s="352"/>
      <c r="BG742" s="352"/>
      <c r="BH742" s="352"/>
      <c r="BI742" s="352"/>
      <c r="BJ742" s="352"/>
      <c r="BK742" s="352"/>
    </row>
    <row r="743" customFormat="false" ht="9.75" hidden="false" customHeight="true" outlineLevel="0" collapsed="false">
      <c r="A743" s="352"/>
      <c r="B743" s="352"/>
      <c r="C743" s="352"/>
      <c r="D743" s="352"/>
      <c r="E743" s="352"/>
      <c r="F743" s="354"/>
      <c r="G743" s="352"/>
      <c r="H743" s="352"/>
      <c r="I743" s="352"/>
      <c r="J743" s="352"/>
      <c r="K743" s="352"/>
      <c r="L743" s="352"/>
      <c r="M743" s="352"/>
      <c r="N743" s="352"/>
      <c r="O743" s="352"/>
      <c r="P743" s="352"/>
      <c r="Q743" s="352"/>
      <c r="R743" s="352"/>
      <c r="S743" s="352"/>
      <c r="T743" s="352"/>
      <c r="U743" s="352"/>
      <c r="V743" s="352"/>
      <c r="W743" s="352"/>
      <c r="X743" s="352"/>
      <c r="Y743" s="352"/>
      <c r="Z743" s="352"/>
      <c r="AA743" s="352"/>
      <c r="AB743" s="352"/>
      <c r="AC743" s="352"/>
      <c r="AD743" s="352"/>
      <c r="AE743" s="352"/>
      <c r="AF743" s="352"/>
      <c r="AG743" s="352"/>
      <c r="AH743" s="352"/>
      <c r="AI743" s="352"/>
      <c r="AJ743" s="352"/>
      <c r="AK743" s="352"/>
      <c r="AL743" s="352"/>
      <c r="AM743" s="352"/>
      <c r="AN743" s="352"/>
      <c r="AO743" s="352"/>
      <c r="AP743" s="352"/>
      <c r="AQ743" s="352"/>
      <c r="AR743" s="352"/>
      <c r="AS743" s="352"/>
      <c r="AT743" s="352"/>
      <c r="AU743" s="352"/>
      <c r="AV743" s="352"/>
      <c r="AW743" s="352"/>
      <c r="AX743" s="352"/>
      <c r="AY743" s="352"/>
      <c r="AZ743" s="352"/>
      <c r="BA743" s="352"/>
      <c r="BB743" s="352"/>
      <c r="BC743" s="352"/>
      <c r="BD743" s="352"/>
      <c r="BE743" s="352"/>
      <c r="BF743" s="352"/>
      <c r="BG743" s="352"/>
      <c r="BH743" s="352"/>
      <c r="BI743" s="352"/>
      <c r="BJ743" s="352"/>
      <c r="BK743" s="352"/>
    </row>
    <row r="744" customFormat="false" ht="9.75" hidden="false" customHeight="true" outlineLevel="0" collapsed="false">
      <c r="A744" s="352"/>
      <c r="B744" s="352"/>
      <c r="C744" s="352"/>
      <c r="D744" s="352"/>
      <c r="E744" s="352"/>
      <c r="F744" s="354"/>
      <c r="G744" s="352"/>
      <c r="H744" s="352"/>
      <c r="I744" s="352"/>
      <c r="J744" s="352"/>
      <c r="K744" s="352"/>
      <c r="L744" s="352"/>
      <c r="M744" s="352"/>
      <c r="N744" s="352"/>
      <c r="O744" s="352"/>
      <c r="P744" s="352"/>
      <c r="Q744" s="352"/>
      <c r="R744" s="352"/>
      <c r="S744" s="352"/>
      <c r="T744" s="352"/>
      <c r="U744" s="352"/>
      <c r="V744" s="352"/>
      <c r="W744" s="352"/>
      <c r="X744" s="352"/>
      <c r="Y744" s="352"/>
      <c r="Z744" s="352"/>
      <c r="AA744" s="352"/>
      <c r="AB744" s="352"/>
      <c r="AC744" s="352"/>
      <c r="AD744" s="352"/>
      <c r="AE744" s="352"/>
      <c r="AF744" s="352"/>
      <c r="AG744" s="352"/>
      <c r="AH744" s="352"/>
      <c r="AI744" s="352"/>
      <c r="AJ744" s="352"/>
      <c r="AK744" s="352"/>
      <c r="AL744" s="352"/>
      <c r="AM744" s="352"/>
      <c r="AN744" s="352"/>
      <c r="AO744" s="352"/>
      <c r="AP744" s="352"/>
      <c r="AQ744" s="352"/>
      <c r="AR744" s="352"/>
      <c r="AS744" s="352"/>
      <c r="AT744" s="352"/>
      <c r="AU744" s="352"/>
      <c r="AV744" s="352"/>
      <c r="AW744" s="352"/>
      <c r="AX744" s="352"/>
      <c r="AY744" s="352"/>
      <c r="AZ744" s="352"/>
      <c r="BA744" s="352"/>
      <c r="BB744" s="352"/>
      <c r="BC744" s="352"/>
      <c r="BD744" s="352"/>
      <c r="BE744" s="352"/>
      <c r="BF744" s="352"/>
      <c r="BG744" s="352"/>
      <c r="BH744" s="352"/>
      <c r="BI744" s="352"/>
      <c r="BJ744" s="352"/>
      <c r="BK744" s="352"/>
    </row>
    <row r="745" customFormat="false" ht="9.75" hidden="false" customHeight="true" outlineLevel="0" collapsed="false">
      <c r="A745" s="352"/>
      <c r="B745" s="352"/>
      <c r="C745" s="352"/>
      <c r="D745" s="352"/>
      <c r="E745" s="352"/>
      <c r="F745" s="354"/>
      <c r="G745" s="352"/>
      <c r="H745" s="352"/>
      <c r="I745" s="352"/>
      <c r="J745" s="352"/>
      <c r="K745" s="352"/>
      <c r="L745" s="352"/>
      <c r="M745" s="352"/>
      <c r="N745" s="352"/>
      <c r="O745" s="352"/>
      <c r="P745" s="352"/>
      <c r="Q745" s="352"/>
      <c r="R745" s="352"/>
      <c r="S745" s="352"/>
      <c r="T745" s="352"/>
      <c r="U745" s="352"/>
      <c r="V745" s="352"/>
      <c r="W745" s="352"/>
      <c r="X745" s="352"/>
      <c r="Y745" s="352"/>
      <c r="Z745" s="352"/>
      <c r="AA745" s="352"/>
      <c r="AB745" s="352"/>
      <c r="AC745" s="352"/>
      <c r="AD745" s="352"/>
      <c r="AE745" s="352"/>
      <c r="AF745" s="352"/>
      <c r="AG745" s="352"/>
      <c r="AH745" s="352"/>
      <c r="AI745" s="352"/>
      <c r="AJ745" s="352"/>
      <c r="AK745" s="352"/>
      <c r="AL745" s="352"/>
      <c r="AM745" s="352"/>
      <c r="AN745" s="352"/>
      <c r="AO745" s="352"/>
      <c r="AP745" s="352"/>
      <c r="AQ745" s="352"/>
      <c r="AR745" s="352"/>
      <c r="AS745" s="352"/>
      <c r="AT745" s="352"/>
      <c r="AU745" s="352"/>
      <c r="AV745" s="352"/>
      <c r="AW745" s="352"/>
      <c r="AX745" s="352"/>
      <c r="AY745" s="352"/>
      <c r="AZ745" s="352"/>
      <c r="BA745" s="352"/>
      <c r="BB745" s="352"/>
      <c r="BC745" s="352"/>
      <c r="BD745" s="352"/>
      <c r="BE745" s="352"/>
      <c r="BF745" s="352"/>
      <c r="BG745" s="352"/>
      <c r="BH745" s="352"/>
      <c r="BI745" s="352"/>
      <c r="BJ745" s="352"/>
      <c r="BK745" s="352"/>
    </row>
    <row r="746" customFormat="false" ht="9.75" hidden="false" customHeight="true" outlineLevel="0" collapsed="false">
      <c r="A746" s="352"/>
      <c r="B746" s="352"/>
      <c r="C746" s="352"/>
      <c r="D746" s="352"/>
      <c r="E746" s="352"/>
      <c r="F746" s="354"/>
      <c r="G746" s="352"/>
      <c r="H746" s="352"/>
      <c r="I746" s="352"/>
      <c r="J746" s="352"/>
      <c r="K746" s="352"/>
      <c r="L746" s="352"/>
      <c r="M746" s="352"/>
      <c r="N746" s="352"/>
      <c r="O746" s="352"/>
      <c r="P746" s="352"/>
      <c r="Q746" s="352"/>
      <c r="R746" s="352"/>
      <c r="S746" s="352"/>
      <c r="T746" s="352"/>
      <c r="U746" s="352"/>
      <c r="V746" s="352"/>
      <c r="W746" s="352"/>
      <c r="X746" s="352"/>
      <c r="Y746" s="352"/>
      <c r="Z746" s="352"/>
      <c r="AA746" s="352"/>
      <c r="AB746" s="352"/>
      <c r="AC746" s="352"/>
      <c r="AD746" s="352"/>
      <c r="AE746" s="352"/>
      <c r="AF746" s="352"/>
      <c r="AG746" s="352"/>
      <c r="AH746" s="352"/>
      <c r="AI746" s="352"/>
      <c r="AJ746" s="352"/>
      <c r="AK746" s="352"/>
      <c r="AL746" s="352"/>
      <c r="AM746" s="352"/>
      <c r="AN746" s="352"/>
      <c r="AO746" s="352"/>
      <c r="AP746" s="352"/>
      <c r="AQ746" s="352"/>
      <c r="AR746" s="352"/>
      <c r="AS746" s="352"/>
      <c r="AT746" s="352"/>
      <c r="AU746" s="352"/>
      <c r="AV746" s="352"/>
      <c r="AW746" s="352"/>
      <c r="AX746" s="352"/>
      <c r="AY746" s="352"/>
      <c r="AZ746" s="352"/>
      <c r="BA746" s="352"/>
      <c r="BB746" s="352"/>
      <c r="BC746" s="352"/>
      <c r="BD746" s="352"/>
      <c r="BE746" s="352"/>
      <c r="BF746" s="352"/>
      <c r="BG746" s="352"/>
      <c r="BH746" s="352"/>
      <c r="BI746" s="352"/>
      <c r="BJ746" s="352"/>
      <c r="BK746" s="352"/>
    </row>
    <row r="747" customFormat="false" ht="9.75" hidden="false" customHeight="true" outlineLevel="0" collapsed="false">
      <c r="A747" s="352"/>
      <c r="B747" s="352"/>
      <c r="C747" s="352"/>
      <c r="D747" s="352"/>
      <c r="E747" s="352"/>
      <c r="F747" s="354"/>
      <c r="G747" s="352"/>
      <c r="H747" s="352"/>
      <c r="I747" s="352"/>
      <c r="J747" s="352"/>
      <c r="K747" s="352"/>
      <c r="L747" s="352"/>
      <c r="M747" s="352"/>
      <c r="N747" s="352"/>
      <c r="O747" s="352"/>
      <c r="P747" s="352"/>
      <c r="Q747" s="352"/>
      <c r="R747" s="352"/>
      <c r="S747" s="352"/>
      <c r="T747" s="352"/>
      <c r="U747" s="352"/>
      <c r="V747" s="352"/>
      <c r="W747" s="352"/>
      <c r="X747" s="352"/>
      <c r="Y747" s="352"/>
      <c r="Z747" s="352"/>
      <c r="AA747" s="352"/>
      <c r="AB747" s="352"/>
      <c r="AC747" s="352"/>
      <c r="AD747" s="352"/>
      <c r="AE747" s="352"/>
      <c r="AF747" s="352"/>
      <c r="AG747" s="352"/>
      <c r="AH747" s="352"/>
      <c r="AI747" s="352"/>
      <c r="AJ747" s="352"/>
      <c r="AK747" s="352"/>
      <c r="AL747" s="352"/>
      <c r="AM747" s="352"/>
      <c r="AN747" s="352"/>
      <c r="AO747" s="352"/>
      <c r="AP747" s="352"/>
      <c r="AQ747" s="352"/>
      <c r="AR747" s="352"/>
      <c r="AS747" s="352"/>
      <c r="AT747" s="352"/>
      <c r="AU747" s="352"/>
      <c r="AV747" s="352"/>
      <c r="AW747" s="352"/>
      <c r="AX747" s="352"/>
      <c r="AY747" s="352"/>
      <c r="AZ747" s="352"/>
      <c r="BA747" s="352"/>
      <c r="BB747" s="352"/>
      <c r="BC747" s="352"/>
      <c r="BD747" s="352"/>
      <c r="BE747" s="352"/>
      <c r="BF747" s="352"/>
      <c r="BG747" s="352"/>
      <c r="BH747" s="352"/>
      <c r="BI747" s="352"/>
      <c r="BJ747" s="352"/>
      <c r="BK747" s="352"/>
    </row>
    <row r="748" customFormat="false" ht="9.75" hidden="false" customHeight="true" outlineLevel="0" collapsed="false">
      <c r="A748" s="352"/>
      <c r="B748" s="352"/>
      <c r="C748" s="352"/>
      <c r="D748" s="352"/>
      <c r="E748" s="352"/>
      <c r="F748" s="354"/>
      <c r="G748" s="352"/>
      <c r="H748" s="352"/>
      <c r="I748" s="352"/>
      <c r="J748" s="352"/>
      <c r="K748" s="352"/>
      <c r="L748" s="352"/>
      <c r="M748" s="352"/>
      <c r="N748" s="352"/>
      <c r="O748" s="352"/>
      <c r="P748" s="352"/>
      <c r="Q748" s="352"/>
      <c r="R748" s="352"/>
      <c r="S748" s="352"/>
      <c r="T748" s="352"/>
      <c r="U748" s="352"/>
      <c r="V748" s="352"/>
      <c r="W748" s="352"/>
      <c r="X748" s="352"/>
      <c r="Y748" s="352"/>
      <c r="Z748" s="352"/>
      <c r="AA748" s="352"/>
      <c r="AB748" s="352"/>
      <c r="AC748" s="352"/>
      <c r="AD748" s="352"/>
      <c r="AE748" s="352"/>
      <c r="AF748" s="352"/>
      <c r="AG748" s="352"/>
      <c r="AH748" s="352"/>
      <c r="AI748" s="352"/>
      <c r="AJ748" s="352"/>
      <c r="AK748" s="352"/>
      <c r="AL748" s="352"/>
      <c r="AM748" s="352"/>
      <c r="AN748" s="352"/>
      <c r="AO748" s="352"/>
      <c r="AP748" s="352"/>
      <c r="AQ748" s="352"/>
      <c r="AR748" s="352"/>
      <c r="AS748" s="352"/>
      <c r="AT748" s="352"/>
      <c r="AU748" s="352"/>
      <c r="AV748" s="352"/>
      <c r="AW748" s="352"/>
      <c r="AX748" s="352"/>
      <c r="AY748" s="352"/>
      <c r="AZ748" s="352"/>
      <c r="BA748" s="352"/>
      <c r="BB748" s="352"/>
      <c r="BC748" s="352"/>
      <c r="BD748" s="352"/>
      <c r="BE748" s="352"/>
      <c r="BF748" s="352"/>
      <c r="BG748" s="352"/>
      <c r="BH748" s="352"/>
      <c r="BI748" s="352"/>
      <c r="BJ748" s="352"/>
      <c r="BK748" s="352"/>
    </row>
    <row r="749" customFormat="false" ht="9.75" hidden="false" customHeight="true" outlineLevel="0" collapsed="false">
      <c r="A749" s="352"/>
      <c r="B749" s="352"/>
      <c r="C749" s="352"/>
      <c r="D749" s="352"/>
      <c r="E749" s="352"/>
      <c r="F749" s="354"/>
      <c r="G749" s="352"/>
      <c r="H749" s="352"/>
      <c r="I749" s="352"/>
      <c r="J749" s="352"/>
      <c r="K749" s="352"/>
      <c r="L749" s="352"/>
      <c r="M749" s="352"/>
      <c r="N749" s="352"/>
      <c r="O749" s="352"/>
      <c r="P749" s="352"/>
      <c r="Q749" s="352"/>
      <c r="R749" s="352"/>
      <c r="S749" s="352"/>
      <c r="T749" s="352"/>
      <c r="U749" s="352"/>
      <c r="V749" s="352"/>
      <c r="W749" s="352"/>
      <c r="X749" s="352"/>
      <c r="Y749" s="352"/>
      <c r="Z749" s="352"/>
      <c r="AA749" s="352"/>
      <c r="AB749" s="352"/>
      <c r="AC749" s="352"/>
      <c r="AD749" s="352"/>
      <c r="AE749" s="352"/>
      <c r="AF749" s="352"/>
      <c r="AG749" s="352"/>
      <c r="AH749" s="352"/>
      <c r="AI749" s="352"/>
      <c r="AJ749" s="352"/>
      <c r="AK749" s="352"/>
      <c r="AL749" s="352"/>
      <c r="AM749" s="352"/>
      <c r="AN749" s="352"/>
      <c r="AO749" s="352"/>
      <c r="AP749" s="352"/>
      <c r="AQ749" s="352"/>
      <c r="AR749" s="352"/>
      <c r="AS749" s="352"/>
      <c r="AT749" s="352"/>
      <c r="AU749" s="352"/>
      <c r="AV749" s="352"/>
      <c r="AW749" s="352"/>
      <c r="AX749" s="352"/>
      <c r="AY749" s="352"/>
      <c r="AZ749" s="352"/>
      <c r="BA749" s="352"/>
      <c r="BB749" s="352"/>
      <c r="BC749" s="352"/>
      <c r="BD749" s="352"/>
      <c r="BE749" s="352"/>
      <c r="BF749" s="352"/>
      <c r="BG749" s="352"/>
      <c r="BH749" s="352"/>
      <c r="BI749" s="352"/>
      <c r="BJ749" s="352"/>
      <c r="BK749" s="352"/>
    </row>
    <row r="750" customFormat="false" ht="9.75" hidden="false" customHeight="true" outlineLevel="0" collapsed="false">
      <c r="A750" s="352"/>
      <c r="B750" s="352"/>
      <c r="C750" s="352"/>
      <c r="D750" s="352"/>
      <c r="E750" s="352"/>
      <c r="F750" s="354"/>
      <c r="G750" s="352"/>
      <c r="H750" s="352"/>
      <c r="I750" s="352"/>
      <c r="J750" s="352"/>
      <c r="K750" s="352"/>
      <c r="L750" s="352"/>
      <c r="M750" s="352"/>
      <c r="N750" s="352"/>
      <c r="O750" s="352"/>
      <c r="P750" s="352"/>
      <c r="Q750" s="352"/>
      <c r="R750" s="352"/>
      <c r="S750" s="352"/>
      <c r="T750" s="352"/>
      <c r="U750" s="352"/>
      <c r="V750" s="352"/>
      <c r="W750" s="352"/>
      <c r="X750" s="352"/>
      <c r="Y750" s="352"/>
      <c r="Z750" s="352"/>
      <c r="AA750" s="352"/>
      <c r="AB750" s="352"/>
      <c r="AC750" s="352"/>
      <c r="AD750" s="352"/>
      <c r="AE750" s="352"/>
      <c r="AF750" s="352"/>
      <c r="AG750" s="352"/>
      <c r="AH750" s="352"/>
      <c r="AI750" s="352"/>
      <c r="AJ750" s="352"/>
      <c r="AK750" s="352"/>
      <c r="AL750" s="352"/>
      <c r="AM750" s="352"/>
      <c r="AN750" s="352"/>
      <c r="AO750" s="352"/>
      <c r="AP750" s="352"/>
      <c r="AQ750" s="352"/>
      <c r="AR750" s="352"/>
      <c r="AS750" s="352"/>
      <c r="AT750" s="352"/>
      <c r="AU750" s="352"/>
      <c r="AV750" s="352"/>
      <c r="AW750" s="352"/>
      <c r="AX750" s="352"/>
      <c r="AY750" s="352"/>
      <c r="AZ750" s="352"/>
      <c r="BA750" s="352"/>
      <c r="BB750" s="352"/>
      <c r="BC750" s="352"/>
      <c r="BD750" s="352"/>
      <c r="BE750" s="352"/>
      <c r="BF750" s="352"/>
      <c r="BG750" s="352"/>
      <c r="BH750" s="352"/>
      <c r="BI750" s="352"/>
      <c r="BJ750" s="352"/>
      <c r="BK750" s="352"/>
    </row>
    <row r="751" customFormat="false" ht="9.75" hidden="false" customHeight="true" outlineLevel="0" collapsed="false">
      <c r="A751" s="352"/>
      <c r="B751" s="352"/>
      <c r="C751" s="352"/>
      <c r="D751" s="352"/>
      <c r="E751" s="352"/>
      <c r="F751" s="354"/>
      <c r="G751" s="352"/>
      <c r="H751" s="352"/>
      <c r="I751" s="352"/>
      <c r="J751" s="352"/>
      <c r="K751" s="352"/>
      <c r="L751" s="352"/>
      <c r="M751" s="352"/>
      <c r="N751" s="352"/>
      <c r="O751" s="352"/>
      <c r="P751" s="352"/>
      <c r="Q751" s="352"/>
      <c r="R751" s="352"/>
      <c r="S751" s="352"/>
      <c r="T751" s="352"/>
      <c r="U751" s="352"/>
      <c r="V751" s="352"/>
      <c r="W751" s="352"/>
      <c r="X751" s="352"/>
      <c r="Y751" s="352"/>
      <c r="Z751" s="352"/>
      <c r="AA751" s="352"/>
      <c r="AB751" s="352"/>
      <c r="AC751" s="352"/>
      <c r="AD751" s="352"/>
      <c r="AE751" s="352"/>
      <c r="AF751" s="352"/>
      <c r="AG751" s="352"/>
      <c r="AH751" s="352"/>
      <c r="AI751" s="352"/>
      <c r="AJ751" s="352"/>
      <c r="AK751" s="352"/>
      <c r="AL751" s="352"/>
      <c r="AM751" s="352"/>
      <c r="AN751" s="352"/>
      <c r="AO751" s="352"/>
      <c r="AP751" s="352"/>
      <c r="AQ751" s="352"/>
      <c r="AR751" s="352"/>
      <c r="AS751" s="352"/>
      <c r="AT751" s="352"/>
      <c r="AU751" s="352"/>
      <c r="AV751" s="352"/>
      <c r="AW751" s="352"/>
      <c r="AX751" s="352"/>
      <c r="AY751" s="352"/>
      <c r="AZ751" s="352"/>
      <c r="BA751" s="352"/>
      <c r="BB751" s="352"/>
      <c r="BC751" s="352"/>
      <c r="BD751" s="352"/>
      <c r="BE751" s="352"/>
      <c r="BF751" s="352"/>
      <c r="BG751" s="352"/>
      <c r="BH751" s="352"/>
      <c r="BI751" s="352"/>
      <c r="BJ751" s="352"/>
      <c r="BK751" s="352"/>
    </row>
    <row r="752" customFormat="false" ht="9.75" hidden="false" customHeight="true" outlineLevel="0" collapsed="false">
      <c r="A752" s="352"/>
      <c r="B752" s="352"/>
      <c r="C752" s="352"/>
      <c r="D752" s="352"/>
      <c r="E752" s="352"/>
      <c r="F752" s="354"/>
      <c r="G752" s="352"/>
      <c r="H752" s="352"/>
      <c r="I752" s="352"/>
      <c r="J752" s="352"/>
      <c r="K752" s="352"/>
      <c r="L752" s="352"/>
      <c r="M752" s="352"/>
      <c r="N752" s="352"/>
      <c r="O752" s="352"/>
      <c r="P752" s="352"/>
      <c r="Q752" s="352"/>
      <c r="R752" s="352"/>
      <c r="S752" s="352"/>
      <c r="T752" s="352"/>
      <c r="U752" s="352"/>
      <c r="V752" s="352"/>
      <c r="W752" s="352"/>
      <c r="X752" s="352"/>
      <c r="Y752" s="352"/>
      <c r="Z752" s="352"/>
      <c r="AA752" s="352"/>
      <c r="AB752" s="352"/>
      <c r="AC752" s="352"/>
      <c r="AD752" s="352"/>
      <c r="AE752" s="352"/>
      <c r="AF752" s="352"/>
      <c r="AG752" s="352"/>
      <c r="AH752" s="352"/>
      <c r="AI752" s="352"/>
      <c r="AJ752" s="352"/>
      <c r="AK752" s="352"/>
      <c r="AL752" s="352"/>
      <c r="AM752" s="352"/>
      <c r="AN752" s="352"/>
      <c r="AO752" s="352"/>
      <c r="AP752" s="352"/>
      <c r="AQ752" s="352"/>
      <c r="AR752" s="352"/>
      <c r="AS752" s="352"/>
      <c r="AT752" s="352"/>
      <c r="AU752" s="352"/>
      <c r="AV752" s="352"/>
      <c r="AW752" s="352"/>
      <c r="AX752" s="352"/>
      <c r="AY752" s="352"/>
      <c r="AZ752" s="352"/>
      <c r="BA752" s="352"/>
      <c r="BB752" s="352"/>
      <c r="BC752" s="352"/>
      <c r="BD752" s="352"/>
      <c r="BE752" s="352"/>
      <c r="BF752" s="352"/>
      <c r="BG752" s="352"/>
      <c r="BH752" s="352"/>
      <c r="BI752" s="352"/>
      <c r="BJ752" s="352"/>
      <c r="BK752" s="352"/>
    </row>
    <row r="753" customFormat="false" ht="9.75" hidden="false" customHeight="true" outlineLevel="0" collapsed="false">
      <c r="A753" s="352"/>
      <c r="B753" s="352"/>
      <c r="C753" s="352"/>
      <c r="D753" s="352"/>
      <c r="E753" s="352"/>
      <c r="F753" s="354"/>
      <c r="G753" s="352"/>
      <c r="H753" s="352"/>
      <c r="I753" s="352"/>
      <c r="J753" s="352"/>
      <c r="K753" s="352"/>
      <c r="L753" s="352"/>
      <c r="M753" s="352"/>
      <c r="N753" s="352"/>
      <c r="O753" s="352"/>
      <c r="P753" s="352"/>
      <c r="Q753" s="352"/>
      <c r="R753" s="352"/>
      <c r="S753" s="352"/>
      <c r="T753" s="352"/>
      <c r="U753" s="352"/>
      <c r="V753" s="352"/>
      <c r="W753" s="352"/>
      <c r="X753" s="352"/>
      <c r="Y753" s="352"/>
      <c r="Z753" s="352"/>
      <c r="AA753" s="352"/>
      <c r="AB753" s="352"/>
      <c r="AC753" s="352"/>
      <c r="AD753" s="352"/>
      <c r="AE753" s="352"/>
      <c r="AF753" s="352"/>
      <c r="AG753" s="352"/>
      <c r="AH753" s="352"/>
      <c r="AI753" s="352"/>
      <c r="AJ753" s="352"/>
      <c r="AK753" s="352"/>
      <c r="AL753" s="352"/>
      <c r="AM753" s="352"/>
      <c r="AN753" s="352"/>
      <c r="AO753" s="352"/>
      <c r="AP753" s="352"/>
      <c r="AQ753" s="352"/>
      <c r="AR753" s="352"/>
      <c r="AS753" s="352"/>
      <c r="AT753" s="352"/>
      <c r="AU753" s="352"/>
      <c r="AV753" s="352"/>
      <c r="AW753" s="352"/>
      <c r="AX753" s="352"/>
      <c r="AY753" s="352"/>
      <c r="AZ753" s="352"/>
      <c r="BA753" s="352"/>
      <c r="BB753" s="352"/>
      <c r="BC753" s="352"/>
      <c r="BD753" s="352"/>
      <c r="BE753" s="352"/>
      <c r="BF753" s="352"/>
      <c r="BG753" s="352"/>
      <c r="BH753" s="352"/>
      <c r="BI753" s="352"/>
      <c r="BJ753" s="352"/>
      <c r="BK753" s="352"/>
    </row>
    <row r="754" customFormat="false" ht="9.75" hidden="false" customHeight="true" outlineLevel="0" collapsed="false">
      <c r="A754" s="352"/>
      <c r="B754" s="352"/>
      <c r="C754" s="352"/>
      <c r="D754" s="352"/>
      <c r="E754" s="352"/>
      <c r="F754" s="354"/>
      <c r="G754" s="352"/>
      <c r="H754" s="352"/>
      <c r="I754" s="352"/>
      <c r="J754" s="352"/>
      <c r="K754" s="352"/>
      <c r="L754" s="352"/>
      <c r="M754" s="352"/>
      <c r="N754" s="352"/>
      <c r="O754" s="352"/>
      <c r="P754" s="352"/>
      <c r="Q754" s="352"/>
      <c r="R754" s="352"/>
      <c r="S754" s="352"/>
      <c r="T754" s="352"/>
      <c r="U754" s="352"/>
      <c r="V754" s="352"/>
      <c r="W754" s="352"/>
      <c r="X754" s="352"/>
      <c r="Y754" s="352"/>
      <c r="Z754" s="352"/>
      <c r="AA754" s="352"/>
      <c r="AB754" s="352"/>
      <c r="AC754" s="352"/>
      <c r="AD754" s="352"/>
      <c r="AE754" s="352"/>
      <c r="AF754" s="352"/>
      <c r="AG754" s="352"/>
      <c r="AH754" s="352"/>
      <c r="AI754" s="352"/>
      <c r="AJ754" s="352"/>
      <c r="AK754" s="352"/>
      <c r="AL754" s="352"/>
      <c r="AM754" s="352"/>
      <c r="AN754" s="352"/>
      <c r="AO754" s="352"/>
      <c r="AP754" s="352"/>
      <c r="AQ754" s="352"/>
      <c r="AR754" s="352"/>
      <c r="AS754" s="352"/>
      <c r="AT754" s="352"/>
      <c r="AU754" s="352"/>
      <c r="AV754" s="352"/>
      <c r="AW754" s="352"/>
      <c r="AX754" s="352"/>
      <c r="AY754" s="352"/>
      <c r="AZ754" s="352"/>
      <c r="BA754" s="352"/>
      <c r="BB754" s="352"/>
      <c r="BC754" s="352"/>
      <c r="BD754" s="352"/>
      <c r="BE754" s="352"/>
      <c r="BF754" s="352"/>
      <c r="BG754" s="352"/>
      <c r="BH754" s="352"/>
      <c r="BI754" s="352"/>
      <c r="BJ754" s="352"/>
      <c r="BK754" s="352"/>
    </row>
    <row r="755" customFormat="false" ht="9.75" hidden="false" customHeight="true" outlineLevel="0" collapsed="false">
      <c r="A755" s="352"/>
      <c r="B755" s="352"/>
      <c r="C755" s="352"/>
      <c r="D755" s="352"/>
      <c r="E755" s="352"/>
      <c r="F755" s="354"/>
      <c r="G755" s="352"/>
      <c r="H755" s="352"/>
      <c r="I755" s="352"/>
      <c r="J755" s="352"/>
      <c r="K755" s="352"/>
      <c r="L755" s="352"/>
      <c r="M755" s="352"/>
      <c r="N755" s="352"/>
      <c r="O755" s="352"/>
      <c r="P755" s="352"/>
      <c r="Q755" s="352"/>
      <c r="R755" s="352"/>
      <c r="S755" s="352"/>
      <c r="T755" s="352"/>
      <c r="U755" s="352"/>
      <c r="V755" s="352"/>
      <c r="W755" s="352"/>
      <c r="X755" s="352"/>
      <c r="Y755" s="352"/>
      <c r="Z755" s="352"/>
      <c r="AA755" s="352"/>
      <c r="AB755" s="352"/>
      <c r="AC755" s="352"/>
      <c r="AD755" s="352"/>
      <c r="AE755" s="352"/>
      <c r="AF755" s="352"/>
      <c r="AG755" s="352"/>
      <c r="AH755" s="352"/>
      <c r="AI755" s="352"/>
      <c r="AJ755" s="352"/>
      <c r="AK755" s="352"/>
      <c r="AL755" s="352"/>
      <c r="AM755" s="352"/>
      <c r="AN755" s="352"/>
      <c r="AO755" s="352"/>
      <c r="AP755" s="352"/>
      <c r="AQ755" s="352"/>
      <c r="AR755" s="352"/>
      <c r="AS755" s="352"/>
      <c r="AT755" s="352"/>
      <c r="AU755" s="352"/>
      <c r="AV755" s="352"/>
      <c r="AW755" s="352"/>
      <c r="AX755" s="352"/>
      <c r="AY755" s="352"/>
      <c r="AZ755" s="352"/>
      <c r="BA755" s="352"/>
      <c r="BB755" s="352"/>
      <c r="BC755" s="352"/>
      <c r="BD755" s="352"/>
      <c r="BE755" s="352"/>
      <c r="BF755" s="352"/>
      <c r="BG755" s="352"/>
      <c r="BH755" s="352"/>
      <c r="BI755" s="352"/>
      <c r="BJ755" s="352"/>
      <c r="BK755" s="352"/>
    </row>
    <row r="756" customFormat="false" ht="9.75" hidden="false" customHeight="true" outlineLevel="0" collapsed="false">
      <c r="A756" s="352"/>
      <c r="B756" s="352"/>
      <c r="C756" s="352"/>
      <c r="D756" s="352"/>
      <c r="E756" s="352"/>
      <c r="F756" s="354"/>
      <c r="G756" s="352"/>
      <c r="H756" s="352"/>
      <c r="I756" s="352"/>
      <c r="J756" s="352"/>
      <c r="K756" s="352"/>
      <c r="L756" s="352"/>
      <c r="M756" s="352"/>
      <c r="N756" s="352"/>
      <c r="O756" s="352"/>
      <c r="P756" s="352"/>
      <c r="Q756" s="352"/>
      <c r="R756" s="352"/>
      <c r="S756" s="352"/>
      <c r="T756" s="352"/>
      <c r="U756" s="352"/>
      <c r="V756" s="352"/>
      <c r="W756" s="352"/>
      <c r="X756" s="352"/>
      <c r="Y756" s="352"/>
      <c r="Z756" s="352"/>
      <c r="AA756" s="352"/>
      <c r="AB756" s="352"/>
      <c r="AC756" s="352"/>
      <c r="AD756" s="352"/>
      <c r="AE756" s="352"/>
      <c r="AF756" s="352"/>
      <c r="AG756" s="352"/>
      <c r="AH756" s="352"/>
      <c r="AI756" s="352"/>
      <c r="AJ756" s="352"/>
      <c r="AK756" s="352"/>
      <c r="AL756" s="352"/>
      <c r="AM756" s="352"/>
      <c r="AN756" s="352"/>
      <c r="AO756" s="352"/>
      <c r="AP756" s="352"/>
      <c r="AQ756" s="352"/>
      <c r="AR756" s="352"/>
      <c r="AS756" s="352"/>
      <c r="AT756" s="352"/>
      <c r="AU756" s="352"/>
      <c r="AV756" s="352"/>
      <c r="AW756" s="352"/>
      <c r="AX756" s="352"/>
      <c r="AY756" s="352"/>
      <c r="AZ756" s="352"/>
      <c r="BA756" s="352"/>
      <c r="BB756" s="352"/>
      <c r="BC756" s="352"/>
      <c r="BD756" s="352"/>
      <c r="BE756" s="352"/>
      <c r="BF756" s="352"/>
      <c r="BG756" s="352"/>
      <c r="BH756" s="352"/>
      <c r="BI756" s="352"/>
      <c r="BJ756" s="352"/>
      <c r="BK756" s="352"/>
    </row>
    <row r="757" customFormat="false" ht="9.75" hidden="false" customHeight="true" outlineLevel="0" collapsed="false">
      <c r="A757" s="352"/>
      <c r="B757" s="352"/>
      <c r="C757" s="352"/>
      <c r="D757" s="352"/>
      <c r="E757" s="352"/>
      <c r="F757" s="354"/>
      <c r="G757" s="352"/>
      <c r="H757" s="352"/>
      <c r="I757" s="352"/>
      <c r="J757" s="352"/>
      <c r="K757" s="352"/>
      <c r="L757" s="352"/>
      <c r="M757" s="352"/>
      <c r="N757" s="352"/>
      <c r="O757" s="352"/>
      <c r="P757" s="352"/>
      <c r="Q757" s="352"/>
      <c r="R757" s="352"/>
      <c r="S757" s="352"/>
      <c r="T757" s="352"/>
      <c r="U757" s="352"/>
      <c r="V757" s="352"/>
      <c r="W757" s="352"/>
      <c r="X757" s="352"/>
      <c r="Y757" s="352"/>
      <c r="Z757" s="352"/>
      <c r="AA757" s="352"/>
      <c r="AB757" s="352"/>
      <c r="AC757" s="352"/>
      <c r="AD757" s="352"/>
      <c r="AE757" s="352"/>
      <c r="AF757" s="352"/>
      <c r="AG757" s="352"/>
      <c r="AH757" s="352"/>
      <c r="AI757" s="352"/>
      <c r="AJ757" s="352"/>
      <c r="AK757" s="352"/>
      <c r="AL757" s="352"/>
      <c r="AM757" s="352"/>
      <c r="AN757" s="352"/>
      <c r="AO757" s="352"/>
      <c r="AP757" s="352"/>
      <c r="AQ757" s="352"/>
      <c r="AR757" s="352"/>
      <c r="AS757" s="352"/>
      <c r="AT757" s="352"/>
      <c r="AU757" s="352"/>
      <c r="AV757" s="352"/>
      <c r="AW757" s="352"/>
      <c r="AX757" s="352"/>
      <c r="AY757" s="352"/>
      <c r="AZ757" s="352"/>
      <c r="BA757" s="352"/>
      <c r="BB757" s="352"/>
      <c r="BC757" s="352"/>
      <c r="BD757" s="352"/>
      <c r="BE757" s="352"/>
      <c r="BF757" s="352"/>
      <c r="BG757" s="352"/>
      <c r="BH757" s="352"/>
      <c r="BI757" s="352"/>
      <c r="BJ757" s="352"/>
      <c r="BK757" s="352"/>
    </row>
    <row r="758" customFormat="false" ht="9.75" hidden="false" customHeight="true" outlineLevel="0" collapsed="false">
      <c r="A758" s="352"/>
      <c r="B758" s="352"/>
      <c r="C758" s="352"/>
      <c r="D758" s="352"/>
      <c r="E758" s="352"/>
      <c r="F758" s="354"/>
      <c r="G758" s="352"/>
      <c r="H758" s="352"/>
      <c r="I758" s="352"/>
      <c r="J758" s="352"/>
      <c r="K758" s="352"/>
      <c r="L758" s="352"/>
      <c r="M758" s="352"/>
      <c r="N758" s="352"/>
      <c r="O758" s="352"/>
      <c r="P758" s="352"/>
      <c r="Q758" s="352"/>
      <c r="R758" s="352"/>
      <c r="S758" s="352"/>
      <c r="T758" s="352"/>
      <c r="U758" s="352"/>
      <c r="V758" s="352"/>
      <c r="W758" s="352"/>
      <c r="X758" s="352"/>
      <c r="Y758" s="352"/>
      <c r="Z758" s="352"/>
      <c r="AA758" s="352"/>
      <c r="AB758" s="352"/>
      <c r="AC758" s="352"/>
      <c r="AD758" s="352"/>
      <c r="AE758" s="352"/>
      <c r="AF758" s="352"/>
      <c r="AG758" s="352"/>
      <c r="AH758" s="352"/>
      <c r="AI758" s="352"/>
      <c r="AJ758" s="352"/>
      <c r="AK758" s="352"/>
      <c r="AL758" s="352"/>
      <c r="AM758" s="352"/>
      <c r="AN758" s="352"/>
      <c r="AO758" s="352"/>
      <c r="AP758" s="352"/>
      <c r="AQ758" s="352"/>
      <c r="AR758" s="352"/>
      <c r="AS758" s="352"/>
      <c r="AT758" s="352"/>
      <c r="AU758" s="352"/>
      <c r="AV758" s="352"/>
      <c r="AW758" s="352"/>
      <c r="AX758" s="352"/>
      <c r="AY758" s="352"/>
      <c r="AZ758" s="352"/>
      <c r="BA758" s="352"/>
      <c r="BB758" s="352"/>
      <c r="BC758" s="352"/>
      <c r="BD758" s="352"/>
      <c r="BE758" s="352"/>
      <c r="BF758" s="352"/>
      <c r="BG758" s="352"/>
      <c r="BH758" s="352"/>
      <c r="BI758" s="352"/>
      <c r="BJ758" s="352"/>
      <c r="BK758" s="352"/>
    </row>
    <row r="759" customFormat="false" ht="9.75" hidden="false" customHeight="true" outlineLevel="0" collapsed="false">
      <c r="A759" s="352"/>
      <c r="B759" s="352"/>
      <c r="C759" s="352"/>
      <c r="D759" s="352"/>
      <c r="E759" s="352"/>
      <c r="F759" s="354"/>
      <c r="G759" s="352"/>
      <c r="H759" s="352"/>
      <c r="I759" s="352"/>
      <c r="J759" s="352"/>
      <c r="K759" s="352"/>
      <c r="L759" s="352"/>
      <c r="M759" s="352"/>
      <c r="N759" s="352"/>
      <c r="O759" s="352"/>
      <c r="P759" s="352"/>
      <c r="Q759" s="352"/>
      <c r="R759" s="352"/>
      <c r="S759" s="352"/>
      <c r="T759" s="352"/>
      <c r="U759" s="352"/>
      <c r="V759" s="352"/>
      <c r="W759" s="352"/>
      <c r="X759" s="352"/>
      <c r="Y759" s="352"/>
      <c r="Z759" s="352"/>
      <c r="AA759" s="352"/>
      <c r="AB759" s="352"/>
      <c r="AC759" s="352"/>
      <c r="AD759" s="352"/>
      <c r="AE759" s="352"/>
      <c r="AF759" s="352"/>
      <c r="AG759" s="352"/>
      <c r="AH759" s="352"/>
      <c r="AI759" s="352"/>
      <c r="AJ759" s="352"/>
      <c r="AK759" s="352"/>
      <c r="AL759" s="352"/>
      <c r="AM759" s="352"/>
      <c r="AN759" s="352"/>
      <c r="AO759" s="352"/>
      <c r="AP759" s="352"/>
      <c r="AQ759" s="352"/>
      <c r="AR759" s="352"/>
      <c r="AS759" s="352"/>
      <c r="AT759" s="352"/>
      <c r="AU759" s="352"/>
      <c r="AV759" s="352"/>
      <c r="AW759" s="352"/>
      <c r="AX759" s="352"/>
      <c r="AY759" s="352"/>
      <c r="AZ759" s="352"/>
      <c r="BA759" s="352"/>
      <c r="BB759" s="352"/>
      <c r="BC759" s="352"/>
      <c r="BD759" s="352"/>
      <c r="BE759" s="352"/>
      <c r="BF759" s="352"/>
      <c r="BG759" s="352"/>
      <c r="BH759" s="352"/>
      <c r="BI759" s="352"/>
      <c r="BJ759" s="352"/>
      <c r="BK759" s="352"/>
    </row>
    <row r="760" customFormat="false" ht="9.75" hidden="false" customHeight="true" outlineLevel="0" collapsed="false">
      <c r="A760" s="352"/>
      <c r="B760" s="352"/>
      <c r="C760" s="352"/>
      <c r="D760" s="352"/>
      <c r="E760" s="352"/>
      <c r="F760" s="354"/>
      <c r="G760" s="352"/>
      <c r="H760" s="352"/>
      <c r="I760" s="352"/>
      <c r="J760" s="352"/>
      <c r="K760" s="352"/>
      <c r="L760" s="352"/>
      <c r="M760" s="352"/>
      <c r="N760" s="352"/>
      <c r="O760" s="352"/>
      <c r="P760" s="352"/>
      <c r="Q760" s="352"/>
      <c r="R760" s="352"/>
      <c r="S760" s="352"/>
      <c r="T760" s="352"/>
      <c r="U760" s="352"/>
      <c r="V760" s="352"/>
      <c r="W760" s="352"/>
      <c r="X760" s="352"/>
      <c r="Y760" s="352"/>
      <c r="Z760" s="352"/>
      <c r="AA760" s="352"/>
      <c r="AB760" s="352"/>
      <c r="AC760" s="352"/>
      <c r="AD760" s="352"/>
      <c r="AE760" s="352"/>
      <c r="AF760" s="352"/>
      <c r="AG760" s="352"/>
      <c r="AH760" s="352"/>
      <c r="AI760" s="352"/>
      <c r="AJ760" s="352"/>
      <c r="AK760" s="352"/>
      <c r="AL760" s="352"/>
      <c r="AM760" s="352"/>
      <c r="AN760" s="352"/>
      <c r="AO760" s="352"/>
      <c r="AP760" s="352"/>
      <c r="AQ760" s="352"/>
      <c r="AR760" s="352"/>
      <c r="AS760" s="352"/>
      <c r="AT760" s="352"/>
      <c r="AU760" s="352"/>
      <c r="AV760" s="352"/>
      <c r="AW760" s="352"/>
      <c r="AX760" s="352"/>
      <c r="AY760" s="352"/>
      <c r="AZ760" s="352"/>
      <c r="BA760" s="352"/>
      <c r="BB760" s="352"/>
      <c r="BC760" s="352"/>
      <c r="BD760" s="352"/>
      <c r="BE760" s="352"/>
      <c r="BF760" s="352"/>
      <c r="BG760" s="352"/>
      <c r="BH760" s="352"/>
      <c r="BI760" s="352"/>
      <c r="BJ760" s="352"/>
      <c r="BK760" s="352"/>
    </row>
    <row r="761" customFormat="false" ht="9.75" hidden="false" customHeight="true" outlineLevel="0" collapsed="false">
      <c r="A761" s="352"/>
      <c r="B761" s="352"/>
      <c r="C761" s="352"/>
      <c r="D761" s="352"/>
      <c r="E761" s="352"/>
      <c r="F761" s="354"/>
      <c r="G761" s="352"/>
      <c r="H761" s="352"/>
      <c r="I761" s="352"/>
      <c r="J761" s="352"/>
      <c r="K761" s="352"/>
      <c r="L761" s="352"/>
      <c r="M761" s="352"/>
      <c r="N761" s="352"/>
      <c r="O761" s="352"/>
      <c r="P761" s="352"/>
      <c r="Q761" s="352"/>
      <c r="R761" s="352"/>
      <c r="S761" s="352"/>
      <c r="T761" s="352"/>
      <c r="U761" s="352"/>
      <c r="V761" s="352"/>
      <c r="W761" s="352"/>
      <c r="X761" s="352"/>
      <c r="Y761" s="352"/>
      <c r="Z761" s="352"/>
      <c r="AA761" s="352"/>
      <c r="AB761" s="352"/>
      <c r="AC761" s="352"/>
      <c r="AD761" s="352"/>
      <c r="AE761" s="352"/>
      <c r="AF761" s="352"/>
      <c r="AG761" s="352"/>
      <c r="AH761" s="352"/>
      <c r="AI761" s="352"/>
      <c r="AJ761" s="352"/>
      <c r="AK761" s="352"/>
      <c r="AL761" s="352"/>
      <c r="AM761" s="352"/>
      <c r="AN761" s="352"/>
      <c r="AO761" s="352"/>
      <c r="AP761" s="352"/>
      <c r="AQ761" s="352"/>
      <c r="AR761" s="352"/>
      <c r="AS761" s="352"/>
      <c r="AT761" s="352"/>
      <c r="AU761" s="352"/>
      <c r="AV761" s="352"/>
      <c r="AW761" s="352"/>
      <c r="AX761" s="352"/>
      <c r="AY761" s="352"/>
      <c r="AZ761" s="352"/>
      <c r="BA761" s="352"/>
      <c r="BB761" s="352"/>
      <c r="BC761" s="352"/>
      <c r="BD761" s="352"/>
      <c r="BE761" s="352"/>
      <c r="BF761" s="352"/>
      <c r="BG761" s="352"/>
      <c r="BH761" s="352"/>
      <c r="BI761" s="352"/>
      <c r="BJ761" s="352"/>
      <c r="BK761" s="352"/>
    </row>
    <row r="762" customFormat="false" ht="9.75" hidden="false" customHeight="true" outlineLevel="0" collapsed="false">
      <c r="A762" s="352"/>
      <c r="B762" s="352"/>
      <c r="C762" s="352"/>
      <c r="D762" s="352"/>
      <c r="E762" s="352"/>
      <c r="F762" s="354"/>
      <c r="G762" s="352"/>
      <c r="H762" s="352"/>
      <c r="I762" s="352"/>
      <c r="J762" s="352"/>
      <c r="K762" s="352"/>
      <c r="L762" s="352"/>
      <c r="M762" s="352"/>
      <c r="N762" s="352"/>
      <c r="O762" s="352"/>
      <c r="P762" s="352"/>
      <c r="Q762" s="352"/>
      <c r="R762" s="352"/>
      <c r="S762" s="352"/>
      <c r="T762" s="352"/>
      <c r="U762" s="352"/>
      <c r="V762" s="352"/>
      <c r="W762" s="352"/>
      <c r="X762" s="352"/>
      <c r="Y762" s="352"/>
      <c r="Z762" s="352"/>
      <c r="AA762" s="352"/>
      <c r="AB762" s="352"/>
      <c r="AC762" s="352"/>
      <c r="AD762" s="352"/>
      <c r="AE762" s="352"/>
      <c r="AF762" s="352"/>
      <c r="AG762" s="352"/>
      <c r="AH762" s="352"/>
      <c r="AI762" s="352"/>
      <c r="AJ762" s="352"/>
      <c r="AK762" s="352"/>
      <c r="AL762" s="352"/>
      <c r="AM762" s="352"/>
      <c r="AN762" s="352"/>
      <c r="AO762" s="352"/>
      <c r="AP762" s="352"/>
      <c r="AQ762" s="352"/>
      <c r="AR762" s="352"/>
      <c r="AS762" s="352"/>
      <c r="AT762" s="352"/>
      <c r="AU762" s="352"/>
      <c r="AV762" s="352"/>
      <c r="AW762" s="352"/>
      <c r="AX762" s="352"/>
      <c r="AY762" s="352"/>
      <c r="AZ762" s="352"/>
      <c r="BA762" s="352"/>
      <c r="BB762" s="352"/>
      <c r="BC762" s="352"/>
      <c r="BD762" s="352"/>
      <c r="BE762" s="352"/>
      <c r="BF762" s="352"/>
      <c r="BG762" s="352"/>
      <c r="BH762" s="352"/>
      <c r="BI762" s="352"/>
      <c r="BJ762" s="352"/>
      <c r="BK762" s="352"/>
    </row>
    <row r="763" customFormat="false" ht="9.75" hidden="false" customHeight="true" outlineLevel="0" collapsed="false">
      <c r="A763" s="352"/>
      <c r="B763" s="352"/>
      <c r="C763" s="352"/>
      <c r="D763" s="352"/>
      <c r="E763" s="352"/>
      <c r="F763" s="354"/>
      <c r="G763" s="352"/>
      <c r="H763" s="352"/>
      <c r="I763" s="352"/>
      <c r="J763" s="352"/>
      <c r="K763" s="352"/>
      <c r="L763" s="352"/>
      <c r="M763" s="352"/>
      <c r="N763" s="352"/>
      <c r="O763" s="352"/>
      <c r="P763" s="352"/>
      <c r="Q763" s="352"/>
      <c r="R763" s="352"/>
      <c r="S763" s="352"/>
      <c r="T763" s="352"/>
      <c r="U763" s="352"/>
      <c r="V763" s="352"/>
      <c r="W763" s="352"/>
      <c r="X763" s="352"/>
      <c r="Y763" s="352"/>
      <c r="Z763" s="352"/>
      <c r="AA763" s="352"/>
      <c r="AB763" s="352"/>
      <c r="AC763" s="352"/>
      <c r="AD763" s="352"/>
      <c r="AE763" s="352"/>
      <c r="AF763" s="352"/>
      <c r="AG763" s="352"/>
      <c r="AH763" s="352"/>
      <c r="AI763" s="352"/>
      <c r="AJ763" s="352"/>
      <c r="AK763" s="352"/>
      <c r="AL763" s="352"/>
      <c r="AM763" s="352"/>
      <c r="AN763" s="352"/>
      <c r="AO763" s="352"/>
      <c r="AP763" s="352"/>
      <c r="AQ763" s="352"/>
      <c r="AR763" s="352"/>
      <c r="AS763" s="352"/>
      <c r="AT763" s="352"/>
      <c r="AU763" s="352"/>
      <c r="AV763" s="352"/>
      <c r="AW763" s="352"/>
      <c r="AX763" s="352"/>
      <c r="AY763" s="352"/>
      <c r="AZ763" s="352"/>
      <c r="BA763" s="352"/>
      <c r="BB763" s="352"/>
      <c r="BC763" s="352"/>
      <c r="BD763" s="352"/>
      <c r="BE763" s="352"/>
      <c r="BF763" s="352"/>
      <c r="BG763" s="352"/>
      <c r="BH763" s="352"/>
      <c r="BI763" s="352"/>
      <c r="BJ763" s="352"/>
      <c r="BK763" s="352"/>
    </row>
    <row r="764" customFormat="false" ht="9.75" hidden="false" customHeight="true" outlineLevel="0" collapsed="false">
      <c r="A764" s="352"/>
      <c r="B764" s="352"/>
      <c r="C764" s="352"/>
      <c r="D764" s="352"/>
      <c r="E764" s="352"/>
      <c r="F764" s="354"/>
      <c r="G764" s="352"/>
      <c r="H764" s="352"/>
      <c r="I764" s="352"/>
      <c r="J764" s="352"/>
      <c r="K764" s="352"/>
      <c r="L764" s="352"/>
      <c r="M764" s="352"/>
      <c r="N764" s="352"/>
      <c r="O764" s="352"/>
      <c r="P764" s="352"/>
      <c r="Q764" s="352"/>
      <c r="R764" s="352"/>
      <c r="S764" s="352"/>
      <c r="T764" s="352"/>
      <c r="U764" s="352"/>
      <c r="V764" s="352"/>
      <c r="W764" s="352"/>
      <c r="X764" s="352"/>
      <c r="Y764" s="352"/>
      <c r="Z764" s="352"/>
      <c r="AA764" s="352"/>
      <c r="AB764" s="352"/>
      <c r="AC764" s="352"/>
      <c r="AD764" s="352"/>
      <c r="AE764" s="352"/>
      <c r="AF764" s="352"/>
      <c r="AG764" s="352"/>
      <c r="AH764" s="352"/>
      <c r="AI764" s="352"/>
      <c r="AJ764" s="352"/>
      <c r="AK764" s="352"/>
      <c r="AL764" s="352"/>
      <c r="AM764" s="352"/>
      <c r="AN764" s="352"/>
      <c r="AO764" s="352"/>
      <c r="AP764" s="352"/>
      <c r="AQ764" s="352"/>
      <c r="AR764" s="352"/>
      <c r="AS764" s="352"/>
      <c r="AT764" s="352"/>
      <c r="AU764" s="352"/>
      <c r="AV764" s="352"/>
      <c r="AW764" s="352"/>
      <c r="AX764" s="352"/>
      <c r="AY764" s="352"/>
      <c r="AZ764" s="352"/>
      <c r="BA764" s="352"/>
      <c r="BB764" s="352"/>
      <c r="BC764" s="352"/>
      <c r="BD764" s="352"/>
      <c r="BE764" s="352"/>
      <c r="BF764" s="352"/>
      <c r="BG764" s="352"/>
      <c r="BH764" s="352"/>
      <c r="BI764" s="352"/>
      <c r="BJ764" s="352"/>
      <c r="BK764" s="352"/>
    </row>
    <row r="765" customFormat="false" ht="9.75" hidden="false" customHeight="true" outlineLevel="0" collapsed="false">
      <c r="A765" s="352"/>
      <c r="B765" s="352"/>
      <c r="C765" s="352"/>
      <c r="D765" s="352"/>
      <c r="E765" s="352"/>
      <c r="F765" s="354"/>
      <c r="G765" s="352"/>
      <c r="H765" s="352"/>
      <c r="I765" s="352"/>
      <c r="J765" s="352"/>
      <c r="K765" s="352"/>
      <c r="L765" s="352"/>
      <c r="M765" s="352"/>
      <c r="N765" s="352"/>
      <c r="O765" s="352"/>
      <c r="P765" s="352"/>
      <c r="Q765" s="352"/>
      <c r="R765" s="352"/>
      <c r="S765" s="352"/>
      <c r="T765" s="352"/>
      <c r="U765" s="352"/>
      <c r="V765" s="352"/>
      <c r="W765" s="352"/>
      <c r="X765" s="352"/>
      <c r="Y765" s="352"/>
      <c r="Z765" s="352"/>
      <c r="AA765" s="352"/>
      <c r="AB765" s="352"/>
      <c r="AC765" s="352"/>
      <c r="AD765" s="352"/>
      <c r="AE765" s="352"/>
      <c r="AF765" s="352"/>
      <c r="AG765" s="352"/>
      <c r="AH765" s="352"/>
      <c r="AI765" s="352"/>
      <c r="AJ765" s="352"/>
      <c r="AK765" s="352"/>
      <c r="AL765" s="352"/>
      <c r="AM765" s="352"/>
      <c r="AN765" s="352"/>
      <c r="AO765" s="352"/>
      <c r="AP765" s="352"/>
      <c r="AQ765" s="352"/>
      <c r="AR765" s="352"/>
      <c r="AS765" s="352"/>
      <c r="AT765" s="352"/>
      <c r="AU765" s="352"/>
      <c r="AV765" s="352"/>
      <c r="AW765" s="352"/>
      <c r="AX765" s="352"/>
      <c r="AY765" s="352"/>
      <c r="AZ765" s="352"/>
      <c r="BA765" s="352"/>
      <c r="BB765" s="352"/>
      <c r="BC765" s="352"/>
      <c r="BD765" s="352"/>
      <c r="BE765" s="352"/>
      <c r="BF765" s="352"/>
      <c r="BG765" s="352"/>
      <c r="BH765" s="352"/>
      <c r="BI765" s="352"/>
      <c r="BJ765" s="352"/>
      <c r="BK765" s="352"/>
    </row>
    <row r="766" customFormat="false" ht="9.75" hidden="false" customHeight="true" outlineLevel="0" collapsed="false">
      <c r="A766" s="352"/>
      <c r="B766" s="352"/>
      <c r="C766" s="352"/>
      <c r="D766" s="352"/>
      <c r="E766" s="352"/>
      <c r="F766" s="354"/>
      <c r="G766" s="352"/>
      <c r="H766" s="352"/>
      <c r="I766" s="352"/>
      <c r="J766" s="352"/>
      <c r="K766" s="352"/>
      <c r="L766" s="352"/>
      <c r="M766" s="352"/>
      <c r="N766" s="352"/>
      <c r="O766" s="352"/>
      <c r="P766" s="352"/>
      <c r="Q766" s="352"/>
      <c r="R766" s="352"/>
      <c r="S766" s="352"/>
      <c r="T766" s="352"/>
      <c r="U766" s="352"/>
      <c r="V766" s="352"/>
      <c r="W766" s="352"/>
      <c r="X766" s="352"/>
      <c r="Y766" s="352"/>
      <c r="Z766" s="352"/>
      <c r="AA766" s="352"/>
      <c r="AB766" s="352"/>
      <c r="AC766" s="352"/>
      <c r="AD766" s="352"/>
      <c r="AE766" s="352"/>
      <c r="AF766" s="352"/>
      <c r="AG766" s="352"/>
      <c r="AH766" s="352"/>
      <c r="AI766" s="352"/>
      <c r="AJ766" s="352"/>
      <c r="AK766" s="352"/>
      <c r="AL766" s="352"/>
      <c r="AM766" s="352"/>
      <c r="AN766" s="352"/>
      <c r="AO766" s="352"/>
      <c r="AP766" s="352"/>
      <c r="AQ766" s="352"/>
      <c r="AR766" s="352"/>
      <c r="AS766" s="352"/>
      <c r="AT766" s="352"/>
      <c r="AU766" s="352"/>
      <c r="AV766" s="352"/>
      <c r="AW766" s="352"/>
      <c r="AX766" s="352"/>
      <c r="AY766" s="352"/>
      <c r="AZ766" s="352"/>
      <c r="BA766" s="352"/>
      <c r="BB766" s="352"/>
      <c r="BC766" s="352"/>
      <c r="BD766" s="352"/>
      <c r="BE766" s="352"/>
      <c r="BF766" s="352"/>
      <c r="BG766" s="352"/>
      <c r="BH766" s="352"/>
      <c r="BI766" s="352"/>
      <c r="BJ766" s="352"/>
      <c r="BK766" s="352"/>
    </row>
    <row r="767" customFormat="false" ht="9.75" hidden="false" customHeight="true" outlineLevel="0" collapsed="false">
      <c r="A767" s="352"/>
      <c r="B767" s="352"/>
      <c r="C767" s="352"/>
      <c r="D767" s="352"/>
      <c r="E767" s="352"/>
      <c r="F767" s="354"/>
      <c r="G767" s="352"/>
      <c r="H767" s="352"/>
      <c r="I767" s="352"/>
      <c r="J767" s="352"/>
      <c r="K767" s="352"/>
      <c r="L767" s="352"/>
      <c r="M767" s="352"/>
      <c r="N767" s="352"/>
      <c r="O767" s="352"/>
      <c r="P767" s="352"/>
      <c r="Q767" s="352"/>
      <c r="R767" s="352"/>
      <c r="S767" s="352"/>
      <c r="T767" s="352"/>
      <c r="U767" s="352"/>
      <c r="V767" s="352"/>
      <c r="W767" s="352"/>
      <c r="X767" s="352"/>
      <c r="Y767" s="352"/>
      <c r="Z767" s="352"/>
      <c r="AA767" s="352"/>
      <c r="AB767" s="352"/>
      <c r="AC767" s="352"/>
      <c r="AD767" s="352"/>
      <c r="AE767" s="352"/>
      <c r="AF767" s="352"/>
      <c r="AG767" s="352"/>
      <c r="AH767" s="352"/>
      <c r="AI767" s="352"/>
      <c r="AJ767" s="352"/>
      <c r="AK767" s="352"/>
      <c r="AL767" s="352"/>
      <c r="AM767" s="352"/>
      <c r="AN767" s="352"/>
      <c r="AO767" s="352"/>
      <c r="AP767" s="352"/>
      <c r="AQ767" s="352"/>
      <c r="AR767" s="352"/>
      <c r="AS767" s="352"/>
      <c r="AT767" s="352"/>
      <c r="AU767" s="352"/>
      <c r="AV767" s="352"/>
      <c r="AW767" s="352"/>
      <c r="AX767" s="352"/>
      <c r="AY767" s="352"/>
      <c r="AZ767" s="352"/>
      <c r="BA767" s="352"/>
      <c r="BB767" s="352"/>
      <c r="BC767" s="352"/>
      <c r="BD767" s="352"/>
      <c r="BE767" s="352"/>
      <c r="BF767" s="352"/>
      <c r="BG767" s="352"/>
      <c r="BH767" s="352"/>
      <c r="BI767" s="352"/>
      <c r="BJ767" s="352"/>
      <c r="BK767" s="352"/>
    </row>
    <row r="768" customFormat="false" ht="9.75" hidden="false" customHeight="true" outlineLevel="0" collapsed="false">
      <c r="A768" s="352"/>
      <c r="B768" s="352"/>
      <c r="C768" s="352"/>
      <c r="D768" s="352"/>
      <c r="E768" s="352"/>
      <c r="F768" s="354"/>
      <c r="G768" s="352"/>
      <c r="H768" s="352"/>
      <c r="I768" s="352"/>
      <c r="J768" s="352"/>
      <c r="K768" s="352"/>
      <c r="L768" s="352"/>
      <c r="M768" s="352"/>
      <c r="N768" s="352"/>
      <c r="O768" s="352"/>
      <c r="P768" s="352"/>
      <c r="Q768" s="352"/>
      <c r="R768" s="352"/>
      <c r="S768" s="352"/>
      <c r="T768" s="352"/>
      <c r="U768" s="352"/>
      <c r="V768" s="352"/>
      <c r="W768" s="352"/>
      <c r="X768" s="352"/>
      <c r="Y768" s="352"/>
      <c r="Z768" s="352"/>
      <c r="AA768" s="352"/>
      <c r="AB768" s="352"/>
      <c r="AC768" s="352"/>
      <c r="AD768" s="352"/>
      <c r="AE768" s="352"/>
      <c r="AF768" s="352"/>
      <c r="AG768" s="352"/>
      <c r="AH768" s="352"/>
      <c r="AI768" s="352"/>
      <c r="AJ768" s="352"/>
      <c r="AK768" s="352"/>
      <c r="AL768" s="352"/>
      <c r="AM768" s="352"/>
      <c r="AN768" s="352"/>
      <c r="AO768" s="352"/>
      <c r="AP768" s="352"/>
      <c r="AQ768" s="352"/>
      <c r="AR768" s="352"/>
      <c r="AS768" s="352"/>
      <c r="AT768" s="352"/>
      <c r="AU768" s="352"/>
      <c r="AV768" s="352"/>
      <c r="AW768" s="352"/>
      <c r="AX768" s="352"/>
      <c r="AY768" s="352"/>
      <c r="AZ768" s="352"/>
      <c r="BA768" s="352"/>
      <c r="BB768" s="352"/>
      <c r="BC768" s="352"/>
      <c r="BD768" s="352"/>
      <c r="BE768" s="352"/>
      <c r="BF768" s="352"/>
      <c r="BG768" s="352"/>
      <c r="BH768" s="352"/>
      <c r="BI768" s="352"/>
      <c r="BJ768" s="352"/>
      <c r="BK768" s="352"/>
    </row>
    <row r="769" customFormat="false" ht="9.75" hidden="false" customHeight="true" outlineLevel="0" collapsed="false">
      <c r="A769" s="352"/>
      <c r="B769" s="352"/>
      <c r="C769" s="352"/>
      <c r="D769" s="352"/>
      <c r="E769" s="352"/>
      <c r="F769" s="354"/>
      <c r="G769" s="352"/>
      <c r="H769" s="352"/>
      <c r="I769" s="352"/>
      <c r="J769" s="352"/>
      <c r="K769" s="352"/>
      <c r="L769" s="352"/>
      <c r="M769" s="352"/>
      <c r="N769" s="352"/>
      <c r="O769" s="352"/>
      <c r="P769" s="352"/>
      <c r="Q769" s="352"/>
      <c r="R769" s="352"/>
      <c r="S769" s="352"/>
      <c r="T769" s="352"/>
      <c r="U769" s="352"/>
      <c r="V769" s="352"/>
      <c r="W769" s="352"/>
      <c r="X769" s="352"/>
      <c r="Y769" s="352"/>
      <c r="Z769" s="352"/>
      <c r="AA769" s="352"/>
      <c r="AB769" s="352"/>
      <c r="AC769" s="352"/>
      <c r="AD769" s="352"/>
      <c r="AE769" s="352"/>
      <c r="AF769" s="352"/>
      <c r="AG769" s="352"/>
      <c r="AH769" s="352"/>
      <c r="AI769" s="352"/>
      <c r="AJ769" s="352"/>
      <c r="AK769" s="352"/>
      <c r="AL769" s="352"/>
      <c r="AM769" s="352"/>
      <c r="AN769" s="352"/>
      <c r="AO769" s="352"/>
      <c r="AP769" s="352"/>
      <c r="AQ769" s="352"/>
      <c r="AR769" s="352"/>
      <c r="AS769" s="352"/>
      <c r="AT769" s="352"/>
      <c r="AU769" s="352"/>
      <c r="AV769" s="352"/>
      <c r="AW769" s="352"/>
      <c r="AX769" s="352"/>
      <c r="AY769" s="352"/>
      <c r="AZ769" s="352"/>
      <c r="BA769" s="352"/>
      <c r="BB769" s="352"/>
      <c r="BC769" s="352"/>
      <c r="BD769" s="352"/>
      <c r="BE769" s="352"/>
      <c r="BF769" s="352"/>
      <c r="BG769" s="352"/>
      <c r="BH769" s="352"/>
      <c r="BI769" s="352"/>
      <c r="BJ769" s="352"/>
      <c r="BK769" s="352"/>
    </row>
    <row r="770" customFormat="false" ht="9.75" hidden="false" customHeight="true" outlineLevel="0" collapsed="false">
      <c r="A770" s="352"/>
      <c r="B770" s="352"/>
      <c r="C770" s="352"/>
      <c r="D770" s="352"/>
      <c r="E770" s="352"/>
      <c r="F770" s="354"/>
      <c r="G770" s="352"/>
      <c r="H770" s="352"/>
      <c r="I770" s="352"/>
      <c r="J770" s="352"/>
      <c r="K770" s="352"/>
      <c r="L770" s="352"/>
      <c r="M770" s="352"/>
      <c r="N770" s="352"/>
      <c r="O770" s="352"/>
      <c r="P770" s="352"/>
      <c r="Q770" s="352"/>
      <c r="R770" s="352"/>
      <c r="S770" s="352"/>
      <c r="T770" s="352"/>
      <c r="U770" s="352"/>
      <c r="V770" s="352"/>
      <c r="W770" s="352"/>
      <c r="X770" s="352"/>
      <c r="Y770" s="352"/>
      <c r="Z770" s="352"/>
      <c r="AA770" s="352"/>
      <c r="AB770" s="352"/>
      <c r="AC770" s="352"/>
      <c r="AD770" s="352"/>
      <c r="AE770" s="352"/>
      <c r="AF770" s="352"/>
      <c r="AG770" s="352"/>
      <c r="AH770" s="352"/>
      <c r="AI770" s="352"/>
      <c r="AJ770" s="352"/>
      <c r="AK770" s="352"/>
      <c r="AL770" s="352"/>
      <c r="AM770" s="352"/>
      <c r="AN770" s="352"/>
      <c r="AO770" s="352"/>
      <c r="AP770" s="352"/>
      <c r="AQ770" s="352"/>
      <c r="AR770" s="352"/>
      <c r="AS770" s="352"/>
      <c r="AT770" s="352"/>
      <c r="AU770" s="352"/>
      <c r="AV770" s="352"/>
      <c r="AW770" s="352"/>
      <c r="AX770" s="352"/>
      <c r="AY770" s="352"/>
      <c r="AZ770" s="352"/>
      <c r="BA770" s="352"/>
      <c r="BB770" s="352"/>
      <c r="BC770" s="352"/>
      <c r="BD770" s="352"/>
      <c r="BE770" s="352"/>
      <c r="BF770" s="352"/>
      <c r="BG770" s="352"/>
      <c r="BH770" s="352"/>
      <c r="BI770" s="352"/>
      <c r="BJ770" s="352"/>
      <c r="BK770" s="352"/>
    </row>
    <row r="771" customFormat="false" ht="9.75" hidden="false" customHeight="true" outlineLevel="0" collapsed="false">
      <c r="A771" s="352"/>
      <c r="B771" s="352"/>
      <c r="C771" s="352"/>
      <c r="D771" s="352"/>
      <c r="E771" s="352"/>
      <c r="F771" s="354"/>
      <c r="G771" s="352"/>
      <c r="H771" s="352"/>
      <c r="I771" s="352"/>
      <c r="J771" s="352"/>
      <c r="K771" s="352"/>
      <c r="L771" s="352"/>
      <c r="M771" s="352"/>
      <c r="N771" s="352"/>
      <c r="O771" s="352"/>
      <c r="P771" s="352"/>
      <c r="Q771" s="352"/>
      <c r="R771" s="352"/>
      <c r="S771" s="352"/>
      <c r="T771" s="352"/>
      <c r="U771" s="352"/>
      <c r="V771" s="352"/>
      <c r="W771" s="352"/>
      <c r="X771" s="352"/>
      <c r="Y771" s="352"/>
      <c r="Z771" s="352"/>
      <c r="AA771" s="352"/>
      <c r="AB771" s="352"/>
      <c r="AC771" s="352"/>
      <c r="AD771" s="352"/>
      <c r="AE771" s="352"/>
      <c r="AF771" s="352"/>
      <c r="AG771" s="352"/>
      <c r="AH771" s="352"/>
      <c r="AI771" s="352"/>
      <c r="AJ771" s="352"/>
      <c r="AK771" s="352"/>
      <c r="AL771" s="352"/>
      <c r="AM771" s="352"/>
      <c r="AN771" s="352"/>
      <c r="AO771" s="352"/>
      <c r="AP771" s="352"/>
      <c r="AQ771" s="352"/>
      <c r="AR771" s="352"/>
      <c r="AS771" s="352"/>
      <c r="AT771" s="352"/>
      <c r="AU771" s="352"/>
      <c r="AV771" s="352"/>
      <c r="AW771" s="352"/>
      <c r="AX771" s="352"/>
      <c r="AY771" s="352"/>
      <c r="AZ771" s="352"/>
      <c r="BA771" s="352"/>
      <c r="BB771" s="352"/>
      <c r="BC771" s="352"/>
      <c r="BD771" s="352"/>
      <c r="BE771" s="352"/>
      <c r="BF771" s="352"/>
      <c r="BG771" s="352"/>
      <c r="BH771" s="352"/>
      <c r="BI771" s="352"/>
      <c r="BJ771" s="352"/>
      <c r="BK771" s="352"/>
    </row>
    <row r="772" customFormat="false" ht="9.75" hidden="false" customHeight="true" outlineLevel="0" collapsed="false">
      <c r="A772" s="352"/>
      <c r="B772" s="352"/>
      <c r="C772" s="352"/>
      <c r="D772" s="352"/>
      <c r="E772" s="352"/>
      <c r="F772" s="354"/>
      <c r="G772" s="352"/>
      <c r="H772" s="352"/>
      <c r="I772" s="352"/>
      <c r="J772" s="352"/>
      <c r="K772" s="352"/>
      <c r="L772" s="352"/>
      <c r="M772" s="352"/>
      <c r="N772" s="352"/>
      <c r="O772" s="352"/>
      <c r="P772" s="352"/>
      <c r="Q772" s="352"/>
      <c r="R772" s="352"/>
      <c r="S772" s="352"/>
      <c r="T772" s="352"/>
      <c r="U772" s="352"/>
      <c r="V772" s="352"/>
      <c r="W772" s="352"/>
      <c r="X772" s="352"/>
      <c r="Y772" s="352"/>
      <c r="Z772" s="352"/>
      <c r="AA772" s="352"/>
      <c r="AB772" s="352"/>
      <c r="AC772" s="352"/>
      <c r="AD772" s="352"/>
      <c r="AE772" s="352"/>
      <c r="AF772" s="352"/>
      <c r="AG772" s="352"/>
      <c r="AH772" s="352"/>
      <c r="AI772" s="352"/>
      <c r="AJ772" s="352"/>
      <c r="AK772" s="352"/>
      <c r="AL772" s="352"/>
      <c r="AM772" s="352"/>
      <c r="AN772" s="352"/>
      <c r="AO772" s="352"/>
      <c r="AP772" s="352"/>
      <c r="AQ772" s="352"/>
      <c r="AR772" s="352"/>
      <c r="AS772" s="352"/>
      <c r="AT772" s="352"/>
      <c r="AU772" s="352"/>
      <c r="AV772" s="352"/>
      <c r="AW772" s="352"/>
      <c r="AX772" s="352"/>
      <c r="AY772" s="352"/>
      <c r="AZ772" s="352"/>
      <c r="BA772" s="352"/>
      <c r="BB772" s="352"/>
      <c r="BC772" s="352"/>
      <c r="BD772" s="352"/>
      <c r="BE772" s="352"/>
      <c r="BF772" s="352"/>
      <c r="BG772" s="352"/>
      <c r="BH772" s="352"/>
      <c r="BI772" s="352"/>
      <c r="BJ772" s="352"/>
      <c r="BK772" s="352"/>
    </row>
    <row r="773" customFormat="false" ht="9.75" hidden="false" customHeight="true" outlineLevel="0" collapsed="false">
      <c r="A773" s="352"/>
      <c r="B773" s="352"/>
      <c r="C773" s="352"/>
      <c r="D773" s="352"/>
      <c r="E773" s="352"/>
      <c r="F773" s="354"/>
      <c r="G773" s="352"/>
      <c r="H773" s="352"/>
      <c r="I773" s="352"/>
      <c r="J773" s="352"/>
      <c r="K773" s="352"/>
      <c r="L773" s="352"/>
      <c r="M773" s="352"/>
      <c r="N773" s="352"/>
      <c r="O773" s="352"/>
      <c r="P773" s="352"/>
      <c r="Q773" s="352"/>
      <c r="R773" s="352"/>
      <c r="S773" s="352"/>
      <c r="T773" s="352"/>
      <c r="U773" s="352"/>
      <c r="V773" s="352"/>
      <c r="W773" s="352"/>
      <c r="X773" s="352"/>
      <c r="Y773" s="352"/>
      <c r="Z773" s="352"/>
      <c r="AA773" s="352"/>
      <c r="AB773" s="352"/>
      <c r="AC773" s="352"/>
      <c r="AD773" s="352"/>
      <c r="AE773" s="352"/>
      <c r="AF773" s="352"/>
      <c r="AG773" s="352"/>
      <c r="AH773" s="352"/>
      <c r="AI773" s="352"/>
      <c r="AJ773" s="352"/>
      <c r="AK773" s="352"/>
      <c r="AL773" s="352"/>
      <c r="AM773" s="352"/>
      <c r="AN773" s="352"/>
      <c r="AO773" s="352"/>
      <c r="AP773" s="352"/>
      <c r="AQ773" s="352"/>
      <c r="AR773" s="352"/>
      <c r="AS773" s="352"/>
      <c r="AT773" s="352"/>
      <c r="AU773" s="352"/>
      <c r="AV773" s="352"/>
      <c r="AW773" s="352"/>
      <c r="AX773" s="352"/>
      <c r="AY773" s="352"/>
      <c r="AZ773" s="352"/>
      <c r="BA773" s="352"/>
      <c r="BB773" s="352"/>
      <c r="BC773" s="352"/>
      <c r="BD773" s="352"/>
      <c r="BE773" s="352"/>
      <c r="BF773" s="352"/>
      <c r="BG773" s="352"/>
      <c r="BH773" s="352"/>
      <c r="BI773" s="352"/>
      <c r="BJ773" s="352"/>
      <c r="BK773" s="352"/>
    </row>
    <row r="774" customFormat="false" ht="9.75" hidden="false" customHeight="true" outlineLevel="0" collapsed="false">
      <c r="A774" s="352"/>
      <c r="B774" s="352"/>
      <c r="C774" s="352"/>
      <c r="D774" s="352"/>
      <c r="E774" s="352"/>
      <c r="F774" s="354"/>
      <c r="G774" s="352"/>
      <c r="H774" s="352"/>
      <c r="I774" s="352"/>
      <c r="J774" s="352"/>
      <c r="K774" s="352"/>
      <c r="L774" s="352"/>
      <c r="M774" s="352"/>
      <c r="N774" s="352"/>
      <c r="O774" s="352"/>
      <c r="P774" s="352"/>
      <c r="Q774" s="352"/>
      <c r="R774" s="352"/>
      <c r="S774" s="352"/>
      <c r="T774" s="352"/>
      <c r="U774" s="352"/>
      <c r="V774" s="352"/>
      <c r="W774" s="352"/>
      <c r="X774" s="352"/>
      <c r="Y774" s="352"/>
      <c r="Z774" s="352"/>
      <c r="AA774" s="352"/>
      <c r="AB774" s="352"/>
      <c r="AC774" s="352"/>
      <c r="AD774" s="352"/>
      <c r="AE774" s="352"/>
      <c r="AF774" s="352"/>
      <c r="AG774" s="352"/>
      <c r="AH774" s="352"/>
      <c r="AI774" s="352"/>
      <c r="AJ774" s="352"/>
      <c r="AK774" s="352"/>
      <c r="AL774" s="352"/>
      <c r="AM774" s="352"/>
      <c r="AN774" s="352"/>
      <c r="AO774" s="352"/>
      <c r="AP774" s="352"/>
      <c r="AQ774" s="352"/>
      <c r="AR774" s="352"/>
      <c r="AS774" s="352"/>
      <c r="AT774" s="352"/>
      <c r="AU774" s="352"/>
      <c r="AV774" s="352"/>
      <c r="AW774" s="352"/>
      <c r="AX774" s="352"/>
      <c r="AY774" s="352"/>
      <c r="AZ774" s="352"/>
      <c r="BA774" s="352"/>
      <c r="BB774" s="352"/>
      <c r="BC774" s="352"/>
      <c r="BD774" s="352"/>
      <c r="BE774" s="352"/>
      <c r="BF774" s="352"/>
      <c r="BG774" s="352"/>
      <c r="BH774" s="352"/>
      <c r="BI774" s="352"/>
      <c r="BJ774" s="352"/>
      <c r="BK774" s="352"/>
    </row>
    <row r="775" customFormat="false" ht="9.75" hidden="false" customHeight="true" outlineLevel="0" collapsed="false">
      <c r="A775" s="352"/>
      <c r="B775" s="352"/>
      <c r="C775" s="352"/>
      <c r="D775" s="352"/>
      <c r="E775" s="352"/>
      <c r="F775" s="354"/>
      <c r="G775" s="352"/>
      <c r="H775" s="352"/>
      <c r="I775" s="352"/>
      <c r="J775" s="352"/>
      <c r="K775" s="352"/>
      <c r="L775" s="352"/>
      <c r="M775" s="352"/>
      <c r="N775" s="352"/>
      <c r="O775" s="352"/>
      <c r="P775" s="352"/>
      <c r="Q775" s="352"/>
      <c r="R775" s="352"/>
      <c r="S775" s="352"/>
      <c r="T775" s="352"/>
      <c r="U775" s="352"/>
      <c r="V775" s="352"/>
      <c r="W775" s="352"/>
      <c r="X775" s="352"/>
      <c r="Y775" s="352"/>
      <c r="Z775" s="352"/>
      <c r="AA775" s="352"/>
      <c r="AB775" s="352"/>
      <c r="AC775" s="352"/>
      <c r="AD775" s="352"/>
      <c r="AE775" s="352"/>
      <c r="AF775" s="352"/>
      <c r="AG775" s="352"/>
      <c r="AH775" s="352"/>
      <c r="AI775" s="352"/>
      <c r="AJ775" s="352"/>
      <c r="AK775" s="352"/>
      <c r="AL775" s="352"/>
      <c r="AM775" s="352"/>
      <c r="AN775" s="352"/>
      <c r="AO775" s="352"/>
      <c r="AP775" s="352"/>
      <c r="AQ775" s="352"/>
      <c r="AR775" s="352"/>
      <c r="AS775" s="352"/>
      <c r="AT775" s="352"/>
      <c r="AU775" s="352"/>
      <c r="AV775" s="352"/>
      <c r="AW775" s="352"/>
      <c r="AX775" s="352"/>
      <c r="AY775" s="352"/>
      <c r="AZ775" s="352"/>
      <c r="BA775" s="352"/>
      <c r="BB775" s="352"/>
      <c r="BC775" s="352"/>
      <c r="BD775" s="352"/>
      <c r="BE775" s="352"/>
      <c r="BF775" s="352"/>
      <c r="BG775" s="352"/>
      <c r="BH775" s="352"/>
      <c r="BI775" s="352"/>
      <c r="BJ775" s="352"/>
      <c r="BK775" s="352"/>
    </row>
    <row r="776" customFormat="false" ht="9.75" hidden="false" customHeight="true" outlineLevel="0" collapsed="false">
      <c r="A776" s="352"/>
      <c r="B776" s="352"/>
      <c r="C776" s="352"/>
      <c r="D776" s="352"/>
      <c r="E776" s="352"/>
      <c r="F776" s="354"/>
      <c r="G776" s="352"/>
      <c r="H776" s="352"/>
      <c r="I776" s="352"/>
      <c r="J776" s="352"/>
      <c r="K776" s="352"/>
      <c r="L776" s="352"/>
      <c r="M776" s="352"/>
      <c r="N776" s="352"/>
      <c r="O776" s="352"/>
      <c r="P776" s="352"/>
      <c r="Q776" s="352"/>
      <c r="R776" s="352"/>
      <c r="S776" s="352"/>
      <c r="T776" s="352"/>
      <c r="U776" s="352"/>
      <c r="V776" s="352"/>
      <c r="W776" s="352"/>
      <c r="X776" s="352"/>
      <c r="Y776" s="352"/>
      <c r="Z776" s="352"/>
      <c r="AA776" s="352"/>
      <c r="AB776" s="352"/>
      <c r="AC776" s="352"/>
      <c r="AD776" s="352"/>
      <c r="AE776" s="352"/>
      <c r="AF776" s="352"/>
      <c r="AG776" s="352"/>
      <c r="AH776" s="352"/>
      <c r="AI776" s="352"/>
      <c r="AJ776" s="352"/>
      <c r="AK776" s="352"/>
      <c r="AL776" s="352"/>
      <c r="AM776" s="352"/>
      <c r="AN776" s="352"/>
      <c r="AO776" s="352"/>
      <c r="AP776" s="352"/>
      <c r="AQ776" s="352"/>
      <c r="AR776" s="352"/>
      <c r="AS776" s="352"/>
      <c r="AT776" s="352"/>
      <c r="AU776" s="352"/>
      <c r="AV776" s="352"/>
      <c r="AW776" s="352"/>
      <c r="AX776" s="352"/>
      <c r="AY776" s="352"/>
      <c r="AZ776" s="352"/>
      <c r="BA776" s="352"/>
      <c r="BB776" s="352"/>
      <c r="BC776" s="352"/>
      <c r="BD776" s="352"/>
      <c r="BE776" s="352"/>
      <c r="BF776" s="352"/>
      <c r="BG776" s="352"/>
      <c r="BH776" s="352"/>
      <c r="BI776" s="352"/>
      <c r="BJ776" s="352"/>
      <c r="BK776" s="352"/>
    </row>
    <row r="777" customFormat="false" ht="9.75" hidden="false" customHeight="true" outlineLevel="0" collapsed="false">
      <c r="A777" s="352"/>
      <c r="B777" s="352"/>
      <c r="C777" s="352"/>
      <c r="D777" s="352"/>
      <c r="E777" s="352"/>
      <c r="F777" s="354"/>
      <c r="G777" s="352"/>
      <c r="H777" s="352"/>
      <c r="I777" s="352"/>
      <c r="J777" s="352"/>
      <c r="K777" s="352"/>
      <c r="L777" s="352"/>
      <c r="M777" s="352"/>
      <c r="N777" s="352"/>
      <c r="O777" s="352"/>
      <c r="P777" s="352"/>
      <c r="Q777" s="352"/>
      <c r="R777" s="352"/>
      <c r="S777" s="352"/>
      <c r="T777" s="352"/>
      <c r="U777" s="352"/>
      <c r="V777" s="352"/>
      <c r="W777" s="352"/>
      <c r="X777" s="352"/>
      <c r="Y777" s="352"/>
      <c r="Z777" s="352"/>
      <c r="AA777" s="352"/>
      <c r="AB777" s="352"/>
      <c r="AC777" s="352"/>
      <c r="AD777" s="352"/>
      <c r="AE777" s="352"/>
      <c r="AF777" s="352"/>
      <c r="AG777" s="352"/>
      <c r="AH777" s="352"/>
      <c r="AI777" s="352"/>
      <c r="AJ777" s="352"/>
      <c r="AK777" s="352"/>
      <c r="AL777" s="352"/>
      <c r="AM777" s="352"/>
      <c r="AN777" s="352"/>
      <c r="AO777" s="352"/>
      <c r="AP777" s="352"/>
      <c r="AQ777" s="352"/>
      <c r="AR777" s="352"/>
      <c r="AS777" s="352"/>
      <c r="AT777" s="352"/>
      <c r="AU777" s="352"/>
      <c r="AV777" s="352"/>
      <c r="AW777" s="352"/>
      <c r="AX777" s="352"/>
      <c r="AY777" s="352"/>
      <c r="AZ777" s="352"/>
      <c r="BA777" s="352"/>
      <c r="BB777" s="352"/>
      <c r="BC777" s="352"/>
      <c r="BD777" s="352"/>
      <c r="BE777" s="352"/>
      <c r="BF777" s="352"/>
      <c r="BG777" s="352"/>
      <c r="BH777" s="352"/>
      <c r="BI777" s="352"/>
      <c r="BJ777" s="352"/>
      <c r="BK777" s="352"/>
    </row>
    <row r="778" customFormat="false" ht="9.75" hidden="false" customHeight="true" outlineLevel="0" collapsed="false">
      <c r="A778" s="352"/>
      <c r="B778" s="352"/>
      <c r="C778" s="352"/>
      <c r="D778" s="352"/>
      <c r="E778" s="352"/>
      <c r="F778" s="354"/>
      <c r="G778" s="352"/>
      <c r="H778" s="352"/>
      <c r="I778" s="352"/>
      <c r="J778" s="352"/>
      <c r="K778" s="352"/>
      <c r="L778" s="352"/>
      <c r="M778" s="352"/>
      <c r="N778" s="352"/>
      <c r="O778" s="352"/>
      <c r="P778" s="352"/>
      <c r="Q778" s="352"/>
      <c r="R778" s="352"/>
      <c r="S778" s="352"/>
      <c r="T778" s="352"/>
      <c r="U778" s="352"/>
      <c r="V778" s="352"/>
      <c r="W778" s="352"/>
      <c r="X778" s="352"/>
      <c r="Y778" s="352"/>
      <c r="Z778" s="352"/>
      <c r="AA778" s="352"/>
      <c r="AB778" s="352"/>
      <c r="AC778" s="352"/>
      <c r="AD778" s="352"/>
      <c r="AE778" s="352"/>
      <c r="AF778" s="352"/>
      <c r="AG778" s="352"/>
      <c r="AH778" s="352"/>
      <c r="AI778" s="352"/>
      <c r="AJ778" s="352"/>
      <c r="AK778" s="352"/>
      <c r="AL778" s="352"/>
      <c r="AM778" s="352"/>
      <c r="AN778" s="352"/>
      <c r="AO778" s="352"/>
      <c r="AP778" s="352"/>
      <c r="AQ778" s="352"/>
      <c r="AR778" s="352"/>
      <c r="AS778" s="352"/>
      <c r="AT778" s="352"/>
      <c r="AU778" s="352"/>
      <c r="AV778" s="352"/>
      <c r="AW778" s="352"/>
      <c r="AX778" s="352"/>
      <c r="AY778" s="352"/>
      <c r="AZ778" s="352"/>
      <c r="BA778" s="352"/>
      <c r="BB778" s="352"/>
      <c r="BC778" s="352"/>
      <c r="BD778" s="352"/>
      <c r="BE778" s="352"/>
      <c r="BF778" s="352"/>
      <c r="BG778" s="352"/>
      <c r="BH778" s="352"/>
      <c r="BI778" s="352"/>
      <c r="BJ778" s="352"/>
      <c r="BK778" s="352"/>
    </row>
    <row r="779" customFormat="false" ht="9.75" hidden="false" customHeight="true" outlineLevel="0" collapsed="false">
      <c r="A779" s="352"/>
      <c r="B779" s="352"/>
      <c r="C779" s="352"/>
      <c r="D779" s="352"/>
      <c r="E779" s="352"/>
      <c r="F779" s="354"/>
      <c r="G779" s="352"/>
      <c r="H779" s="352"/>
      <c r="I779" s="352"/>
      <c r="J779" s="352"/>
      <c r="K779" s="352"/>
      <c r="L779" s="352"/>
      <c r="M779" s="352"/>
      <c r="N779" s="352"/>
      <c r="O779" s="352"/>
      <c r="P779" s="352"/>
      <c r="Q779" s="352"/>
      <c r="R779" s="352"/>
      <c r="S779" s="352"/>
      <c r="T779" s="352"/>
      <c r="U779" s="352"/>
      <c r="V779" s="352"/>
      <c r="W779" s="352"/>
      <c r="X779" s="352"/>
      <c r="Y779" s="352"/>
      <c r="Z779" s="352"/>
      <c r="AA779" s="352"/>
      <c r="AB779" s="352"/>
      <c r="AC779" s="352"/>
      <c r="AD779" s="352"/>
      <c r="AE779" s="352"/>
      <c r="AF779" s="352"/>
      <c r="AG779" s="352"/>
      <c r="AH779" s="352"/>
      <c r="AI779" s="352"/>
      <c r="AJ779" s="352"/>
      <c r="AK779" s="352"/>
      <c r="AL779" s="352"/>
      <c r="AM779" s="352"/>
      <c r="AN779" s="352"/>
      <c r="AO779" s="352"/>
      <c r="AP779" s="352"/>
      <c r="AQ779" s="352"/>
      <c r="AR779" s="352"/>
      <c r="AS779" s="352"/>
      <c r="AT779" s="352"/>
      <c r="AU779" s="352"/>
      <c r="AV779" s="352"/>
      <c r="AW779" s="352"/>
      <c r="AX779" s="352"/>
      <c r="AY779" s="352"/>
      <c r="AZ779" s="352"/>
      <c r="BA779" s="352"/>
      <c r="BB779" s="352"/>
      <c r="BC779" s="352"/>
      <c r="BD779" s="352"/>
      <c r="BE779" s="352"/>
      <c r="BF779" s="352"/>
      <c r="BG779" s="352"/>
      <c r="BH779" s="352"/>
      <c r="BI779" s="352"/>
      <c r="BJ779" s="352"/>
      <c r="BK779" s="352"/>
    </row>
    <row r="780" customFormat="false" ht="9.75" hidden="false" customHeight="true" outlineLevel="0" collapsed="false">
      <c r="A780" s="352"/>
      <c r="B780" s="352"/>
      <c r="C780" s="352"/>
      <c r="D780" s="352"/>
      <c r="E780" s="352"/>
      <c r="F780" s="354"/>
      <c r="G780" s="352"/>
      <c r="H780" s="352"/>
      <c r="I780" s="352"/>
      <c r="J780" s="352"/>
      <c r="K780" s="352"/>
      <c r="L780" s="352"/>
      <c r="M780" s="352"/>
      <c r="N780" s="352"/>
      <c r="O780" s="352"/>
      <c r="P780" s="352"/>
      <c r="Q780" s="352"/>
      <c r="R780" s="352"/>
      <c r="S780" s="352"/>
      <c r="T780" s="352"/>
      <c r="U780" s="352"/>
      <c r="V780" s="352"/>
      <c r="W780" s="352"/>
      <c r="X780" s="352"/>
      <c r="Y780" s="352"/>
      <c r="Z780" s="352"/>
      <c r="AA780" s="352"/>
      <c r="AB780" s="352"/>
      <c r="AC780" s="352"/>
      <c r="AD780" s="352"/>
      <c r="AE780" s="352"/>
      <c r="AF780" s="352"/>
      <c r="AG780" s="352"/>
      <c r="AH780" s="352"/>
      <c r="AI780" s="352"/>
      <c r="AJ780" s="352"/>
      <c r="AK780" s="352"/>
      <c r="AL780" s="352"/>
      <c r="AM780" s="352"/>
      <c r="AN780" s="352"/>
      <c r="AO780" s="352"/>
      <c r="AP780" s="352"/>
      <c r="AQ780" s="352"/>
      <c r="AR780" s="352"/>
      <c r="AS780" s="352"/>
      <c r="AT780" s="352"/>
      <c r="AU780" s="352"/>
      <c r="AV780" s="352"/>
      <c r="AW780" s="352"/>
      <c r="AX780" s="352"/>
      <c r="AY780" s="352"/>
      <c r="AZ780" s="352"/>
      <c r="BA780" s="352"/>
      <c r="BB780" s="352"/>
      <c r="BC780" s="352"/>
      <c r="BD780" s="352"/>
      <c r="BE780" s="352"/>
      <c r="BF780" s="352"/>
      <c r="BG780" s="352"/>
      <c r="BH780" s="352"/>
      <c r="BI780" s="352"/>
      <c r="BJ780" s="352"/>
      <c r="BK780" s="352"/>
    </row>
    <row r="781" customFormat="false" ht="9.75" hidden="false" customHeight="true" outlineLevel="0" collapsed="false">
      <c r="A781" s="352"/>
      <c r="B781" s="352"/>
      <c r="C781" s="352"/>
      <c r="D781" s="352"/>
      <c r="E781" s="352"/>
      <c r="F781" s="354"/>
      <c r="G781" s="352"/>
      <c r="H781" s="352"/>
      <c r="I781" s="352"/>
      <c r="J781" s="352"/>
      <c r="K781" s="352"/>
      <c r="L781" s="352"/>
      <c r="M781" s="352"/>
      <c r="N781" s="352"/>
      <c r="O781" s="352"/>
      <c r="P781" s="352"/>
      <c r="Q781" s="352"/>
      <c r="R781" s="352"/>
      <c r="S781" s="352"/>
      <c r="T781" s="352"/>
      <c r="U781" s="352"/>
      <c r="V781" s="352"/>
      <c r="W781" s="352"/>
      <c r="X781" s="352"/>
      <c r="Y781" s="352"/>
      <c r="Z781" s="352"/>
      <c r="AA781" s="352"/>
      <c r="AB781" s="352"/>
      <c r="AC781" s="352"/>
      <c r="AD781" s="352"/>
      <c r="AE781" s="352"/>
      <c r="AF781" s="352"/>
      <c r="AG781" s="352"/>
      <c r="AH781" s="352"/>
      <c r="AI781" s="352"/>
      <c r="AJ781" s="352"/>
      <c r="AK781" s="352"/>
      <c r="AL781" s="352"/>
      <c r="AM781" s="352"/>
      <c r="AN781" s="352"/>
      <c r="AO781" s="352"/>
      <c r="AP781" s="352"/>
      <c r="AQ781" s="352"/>
      <c r="AR781" s="352"/>
      <c r="AS781" s="352"/>
      <c r="AT781" s="352"/>
      <c r="AU781" s="352"/>
      <c r="AV781" s="352"/>
      <c r="AW781" s="352"/>
      <c r="AX781" s="352"/>
      <c r="AY781" s="352"/>
      <c r="AZ781" s="352"/>
      <c r="BA781" s="352"/>
      <c r="BB781" s="352"/>
      <c r="BC781" s="352"/>
      <c r="BD781" s="352"/>
      <c r="BE781" s="352"/>
      <c r="BF781" s="352"/>
      <c r="BG781" s="352"/>
      <c r="BH781" s="352"/>
      <c r="BI781" s="352"/>
      <c r="BJ781" s="352"/>
      <c r="BK781" s="352"/>
    </row>
    <row r="782" customFormat="false" ht="9.75" hidden="false" customHeight="true" outlineLevel="0" collapsed="false">
      <c r="A782" s="352"/>
      <c r="B782" s="352"/>
      <c r="C782" s="352"/>
      <c r="D782" s="352"/>
      <c r="E782" s="352"/>
      <c r="F782" s="354"/>
      <c r="G782" s="352"/>
      <c r="H782" s="352"/>
      <c r="I782" s="352"/>
      <c r="J782" s="352"/>
      <c r="K782" s="352"/>
      <c r="L782" s="352"/>
      <c r="M782" s="352"/>
      <c r="N782" s="352"/>
      <c r="O782" s="352"/>
      <c r="P782" s="352"/>
      <c r="Q782" s="352"/>
      <c r="R782" s="352"/>
      <c r="S782" s="352"/>
      <c r="T782" s="352"/>
      <c r="U782" s="352"/>
      <c r="V782" s="352"/>
      <c r="W782" s="352"/>
      <c r="X782" s="352"/>
      <c r="Y782" s="352"/>
      <c r="Z782" s="352"/>
      <c r="AA782" s="352"/>
      <c r="AB782" s="352"/>
      <c r="AC782" s="352"/>
      <c r="AD782" s="352"/>
      <c r="AE782" s="352"/>
      <c r="AF782" s="352"/>
      <c r="AG782" s="352"/>
      <c r="AH782" s="352"/>
      <c r="AI782" s="352"/>
      <c r="AJ782" s="352"/>
      <c r="AK782" s="352"/>
      <c r="AL782" s="352"/>
      <c r="AM782" s="352"/>
      <c r="AN782" s="352"/>
      <c r="AO782" s="352"/>
      <c r="AP782" s="352"/>
      <c r="AQ782" s="352"/>
      <c r="AR782" s="352"/>
      <c r="AS782" s="352"/>
      <c r="AT782" s="352"/>
      <c r="AU782" s="352"/>
      <c r="AV782" s="352"/>
      <c r="AW782" s="352"/>
      <c r="AX782" s="352"/>
      <c r="AY782" s="352"/>
      <c r="AZ782" s="352"/>
      <c r="BA782" s="352"/>
      <c r="BB782" s="352"/>
      <c r="BC782" s="352"/>
      <c r="BD782" s="352"/>
      <c r="BE782" s="352"/>
      <c r="BF782" s="352"/>
      <c r="BG782" s="352"/>
      <c r="BH782" s="352"/>
      <c r="BI782" s="352"/>
      <c r="BJ782" s="352"/>
      <c r="BK782" s="352"/>
    </row>
    <row r="783" customFormat="false" ht="9.75" hidden="false" customHeight="true" outlineLevel="0" collapsed="false">
      <c r="A783" s="352"/>
      <c r="B783" s="352"/>
      <c r="C783" s="352"/>
      <c r="D783" s="352"/>
      <c r="E783" s="352"/>
      <c r="F783" s="354"/>
      <c r="G783" s="352"/>
      <c r="H783" s="352"/>
      <c r="I783" s="352"/>
      <c r="J783" s="352"/>
      <c r="K783" s="352"/>
      <c r="L783" s="352"/>
      <c r="M783" s="352"/>
      <c r="N783" s="352"/>
      <c r="O783" s="352"/>
      <c r="P783" s="352"/>
      <c r="Q783" s="352"/>
      <c r="R783" s="352"/>
      <c r="S783" s="352"/>
      <c r="T783" s="352"/>
      <c r="U783" s="352"/>
      <c r="V783" s="352"/>
      <c r="W783" s="352"/>
      <c r="X783" s="352"/>
      <c r="Y783" s="352"/>
      <c r="Z783" s="352"/>
      <c r="AA783" s="352"/>
      <c r="AB783" s="352"/>
      <c r="AC783" s="352"/>
      <c r="AD783" s="352"/>
      <c r="AE783" s="352"/>
      <c r="AF783" s="352"/>
      <c r="AG783" s="352"/>
      <c r="AH783" s="352"/>
      <c r="AI783" s="352"/>
      <c r="AJ783" s="352"/>
      <c r="AK783" s="352"/>
      <c r="AL783" s="352"/>
      <c r="AM783" s="352"/>
      <c r="AN783" s="352"/>
      <c r="AO783" s="352"/>
      <c r="AP783" s="352"/>
      <c r="AQ783" s="352"/>
      <c r="AR783" s="352"/>
      <c r="AS783" s="352"/>
      <c r="AT783" s="352"/>
      <c r="AU783" s="352"/>
      <c r="AV783" s="352"/>
      <c r="AW783" s="352"/>
      <c r="AX783" s="352"/>
      <c r="AY783" s="352"/>
      <c r="AZ783" s="352"/>
      <c r="BA783" s="352"/>
      <c r="BB783" s="352"/>
      <c r="BC783" s="352"/>
      <c r="BD783" s="352"/>
      <c r="BE783" s="352"/>
      <c r="BF783" s="352"/>
      <c r="BG783" s="352"/>
      <c r="BH783" s="352"/>
      <c r="BI783" s="352"/>
      <c r="BJ783" s="352"/>
      <c r="BK783" s="352"/>
    </row>
    <row r="784" customFormat="false" ht="9.75" hidden="false" customHeight="true" outlineLevel="0" collapsed="false">
      <c r="A784" s="352"/>
      <c r="B784" s="352"/>
      <c r="C784" s="352"/>
      <c r="D784" s="352"/>
      <c r="E784" s="352"/>
      <c r="F784" s="354"/>
      <c r="G784" s="352"/>
      <c r="H784" s="352"/>
      <c r="I784" s="352"/>
      <c r="J784" s="352"/>
      <c r="K784" s="352"/>
      <c r="L784" s="352"/>
      <c r="M784" s="352"/>
      <c r="N784" s="352"/>
      <c r="O784" s="352"/>
      <c r="P784" s="352"/>
      <c r="Q784" s="352"/>
      <c r="R784" s="352"/>
      <c r="S784" s="352"/>
      <c r="T784" s="352"/>
      <c r="U784" s="352"/>
      <c r="V784" s="352"/>
      <c r="W784" s="352"/>
      <c r="X784" s="352"/>
      <c r="Y784" s="352"/>
      <c r="Z784" s="352"/>
      <c r="AA784" s="352"/>
      <c r="AB784" s="352"/>
      <c r="AC784" s="352"/>
      <c r="AD784" s="352"/>
      <c r="AE784" s="352"/>
      <c r="AF784" s="352"/>
      <c r="AG784" s="352"/>
      <c r="AH784" s="352"/>
      <c r="AI784" s="352"/>
      <c r="AJ784" s="352"/>
      <c r="AK784" s="352"/>
      <c r="AL784" s="352"/>
      <c r="AM784" s="352"/>
      <c r="AN784" s="352"/>
      <c r="AO784" s="352"/>
      <c r="AP784" s="352"/>
      <c r="AQ784" s="352"/>
      <c r="AR784" s="352"/>
      <c r="AS784" s="352"/>
      <c r="AT784" s="352"/>
      <c r="AU784" s="352"/>
      <c r="AV784" s="352"/>
      <c r="AW784" s="352"/>
      <c r="AX784" s="352"/>
      <c r="AY784" s="352"/>
      <c r="AZ784" s="352"/>
      <c r="BA784" s="352"/>
      <c r="BB784" s="352"/>
      <c r="BC784" s="352"/>
      <c r="BD784" s="352"/>
      <c r="BE784" s="352"/>
      <c r="BF784" s="352"/>
      <c r="BG784" s="352"/>
      <c r="BH784" s="352"/>
      <c r="BI784" s="352"/>
      <c r="BJ784" s="352"/>
      <c r="BK784" s="352"/>
    </row>
    <row r="785" customFormat="false" ht="9.75" hidden="false" customHeight="true" outlineLevel="0" collapsed="false">
      <c r="A785" s="352"/>
      <c r="B785" s="352"/>
      <c r="C785" s="352"/>
      <c r="D785" s="352"/>
      <c r="E785" s="352"/>
      <c r="F785" s="354"/>
      <c r="G785" s="352"/>
      <c r="H785" s="352"/>
      <c r="I785" s="352"/>
      <c r="J785" s="352"/>
      <c r="K785" s="352"/>
      <c r="L785" s="352"/>
      <c r="M785" s="352"/>
      <c r="N785" s="352"/>
      <c r="O785" s="352"/>
      <c r="P785" s="352"/>
      <c r="Q785" s="352"/>
      <c r="R785" s="352"/>
      <c r="S785" s="352"/>
      <c r="T785" s="352"/>
      <c r="U785" s="352"/>
      <c r="V785" s="352"/>
      <c r="W785" s="352"/>
      <c r="X785" s="352"/>
      <c r="Y785" s="352"/>
      <c r="Z785" s="352"/>
      <c r="AA785" s="352"/>
      <c r="AB785" s="352"/>
      <c r="AC785" s="352"/>
      <c r="AD785" s="352"/>
      <c r="AE785" s="352"/>
      <c r="AF785" s="352"/>
      <c r="AG785" s="352"/>
      <c r="AH785" s="352"/>
      <c r="AI785" s="352"/>
      <c r="AJ785" s="352"/>
      <c r="AK785" s="352"/>
      <c r="AL785" s="352"/>
      <c r="AM785" s="352"/>
      <c r="AN785" s="352"/>
      <c r="AO785" s="352"/>
      <c r="AP785" s="352"/>
      <c r="AQ785" s="352"/>
      <c r="AR785" s="352"/>
      <c r="AS785" s="352"/>
      <c r="AT785" s="352"/>
      <c r="AU785" s="352"/>
      <c r="AV785" s="352"/>
      <c r="AW785" s="352"/>
      <c r="AX785" s="352"/>
      <c r="AY785" s="352"/>
      <c r="AZ785" s="352"/>
      <c r="BA785" s="352"/>
      <c r="BB785" s="352"/>
      <c r="BC785" s="352"/>
      <c r="BD785" s="352"/>
      <c r="BE785" s="352"/>
      <c r="BF785" s="352"/>
      <c r="BG785" s="352"/>
      <c r="BH785" s="352"/>
      <c r="BI785" s="352"/>
      <c r="BJ785" s="352"/>
      <c r="BK785" s="352"/>
    </row>
    <row r="786" customFormat="false" ht="9.75" hidden="false" customHeight="true" outlineLevel="0" collapsed="false">
      <c r="A786" s="352"/>
      <c r="B786" s="352"/>
      <c r="C786" s="352"/>
      <c r="D786" s="352"/>
      <c r="E786" s="352"/>
      <c r="F786" s="354"/>
      <c r="G786" s="352"/>
      <c r="H786" s="352"/>
      <c r="I786" s="352"/>
      <c r="J786" s="352"/>
      <c r="K786" s="352"/>
      <c r="L786" s="352"/>
      <c r="M786" s="352"/>
      <c r="N786" s="352"/>
      <c r="O786" s="352"/>
      <c r="P786" s="352"/>
      <c r="Q786" s="352"/>
      <c r="R786" s="352"/>
      <c r="S786" s="352"/>
      <c r="T786" s="352"/>
      <c r="U786" s="352"/>
      <c r="V786" s="352"/>
      <c r="W786" s="352"/>
      <c r="X786" s="352"/>
      <c r="Y786" s="352"/>
      <c r="Z786" s="352"/>
      <c r="AA786" s="352"/>
      <c r="AB786" s="352"/>
      <c r="AC786" s="352"/>
      <c r="AD786" s="352"/>
      <c r="AE786" s="352"/>
      <c r="AF786" s="352"/>
      <c r="AG786" s="352"/>
      <c r="AH786" s="352"/>
      <c r="AI786" s="352"/>
      <c r="AJ786" s="352"/>
      <c r="AK786" s="352"/>
      <c r="AL786" s="352"/>
      <c r="AM786" s="352"/>
      <c r="AN786" s="352"/>
      <c r="AO786" s="352"/>
      <c r="AP786" s="352"/>
      <c r="AQ786" s="352"/>
      <c r="AR786" s="352"/>
      <c r="AS786" s="352"/>
      <c r="AT786" s="352"/>
      <c r="AU786" s="352"/>
      <c r="AV786" s="352"/>
      <c r="AW786" s="352"/>
      <c r="AX786" s="352"/>
      <c r="AY786" s="352"/>
      <c r="AZ786" s="352"/>
      <c r="BA786" s="352"/>
      <c r="BB786" s="352"/>
      <c r="BC786" s="352"/>
      <c r="BD786" s="352"/>
      <c r="BE786" s="352"/>
      <c r="BF786" s="352"/>
      <c r="BG786" s="352"/>
      <c r="BH786" s="352"/>
      <c r="BI786" s="352"/>
      <c r="BJ786" s="352"/>
      <c r="BK786" s="352"/>
    </row>
    <row r="787" customFormat="false" ht="9.75" hidden="false" customHeight="true" outlineLevel="0" collapsed="false">
      <c r="A787" s="352"/>
      <c r="B787" s="352"/>
      <c r="C787" s="352"/>
      <c r="D787" s="352"/>
      <c r="E787" s="352"/>
      <c r="F787" s="354"/>
      <c r="G787" s="352"/>
      <c r="H787" s="352"/>
      <c r="I787" s="352"/>
      <c r="J787" s="352"/>
      <c r="K787" s="352"/>
      <c r="L787" s="352"/>
      <c r="M787" s="352"/>
      <c r="N787" s="352"/>
      <c r="O787" s="352"/>
      <c r="P787" s="352"/>
      <c r="Q787" s="352"/>
      <c r="R787" s="352"/>
      <c r="S787" s="352"/>
      <c r="T787" s="352"/>
      <c r="U787" s="352"/>
      <c r="V787" s="352"/>
      <c r="W787" s="352"/>
      <c r="X787" s="352"/>
      <c r="Y787" s="352"/>
      <c r="Z787" s="352"/>
      <c r="AA787" s="352"/>
      <c r="AB787" s="352"/>
      <c r="AC787" s="352"/>
      <c r="AD787" s="352"/>
      <c r="AE787" s="352"/>
      <c r="AF787" s="352"/>
      <c r="AG787" s="352"/>
      <c r="AH787" s="352"/>
      <c r="AI787" s="352"/>
      <c r="AJ787" s="352"/>
      <c r="AK787" s="352"/>
      <c r="AL787" s="352"/>
      <c r="AM787" s="352"/>
      <c r="AN787" s="352"/>
      <c r="AO787" s="352"/>
      <c r="AP787" s="352"/>
      <c r="AQ787" s="352"/>
      <c r="AR787" s="352"/>
      <c r="AS787" s="352"/>
      <c r="AT787" s="352"/>
      <c r="AU787" s="352"/>
      <c r="AV787" s="352"/>
      <c r="AW787" s="352"/>
      <c r="AX787" s="352"/>
      <c r="AY787" s="352"/>
      <c r="AZ787" s="352"/>
      <c r="BA787" s="352"/>
      <c r="BB787" s="352"/>
      <c r="BC787" s="352"/>
      <c r="BD787" s="352"/>
      <c r="BE787" s="352"/>
      <c r="BF787" s="352"/>
      <c r="BG787" s="352"/>
      <c r="BH787" s="352"/>
      <c r="BI787" s="352"/>
      <c r="BJ787" s="352"/>
      <c r="BK787" s="352"/>
    </row>
    <row r="788" customFormat="false" ht="9.75" hidden="false" customHeight="true" outlineLevel="0" collapsed="false">
      <c r="A788" s="352"/>
      <c r="B788" s="352"/>
      <c r="C788" s="352"/>
      <c r="D788" s="352"/>
      <c r="E788" s="352"/>
      <c r="F788" s="354"/>
      <c r="G788" s="352"/>
      <c r="H788" s="352"/>
      <c r="I788" s="352"/>
      <c r="J788" s="352"/>
      <c r="K788" s="352"/>
      <c r="L788" s="352"/>
      <c r="M788" s="352"/>
      <c r="N788" s="352"/>
      <c r="O788" s="352"/>
      <c r="P788" s="352"/>
      <c r="Q788" s="352"/>
      <c r="R788" s="352"/>
      <c r="S788" s="352"/>
      <c r="T788" s="352"/>
      <c r="U788" s="352"/>
      <c r="V788" s="352"/>
      <c r="W788" s="352"/>
      <c r="X788" s="352"/>
      <c r="Y788" s="352"/>
      <c r="Z788" s="352"/>
      <c r="AA788" s="352"/>
      <c r="AB788" s="352"/>
      <c r="AC788" s="352"/>
      <c r="AD788" s="352"/>
      <c r="AE788" s="352"/>
      <c r="AF788" s="352"/>
      <c r="AG788" s="352"/>
      <c r="AH788" s="352"/>
      <c r="AI788" s="352"/>
      <c r="AJ788" s="352"/>
      <c r="AK788" s="352"/>
      <c r="AL788" s="352"/>
      <c r="AM788" s="352"/>
      <c r="AN788" s="352"/>
      <c r="AO788" s="352"/>
      <c r="AP788" s="352"/>
      <c r="AQ788" s="352"/>
      <c r="AR788" s="352"/>
      <c r="AS788" s="352"/>
      <c r="AT788" s="352"/>
      <c r="AU788" s="352"/>
      <c r="AV788" s="352"/>
      <c r="AW788" s="352"/>
      <c r="AX788" s="352"/>
      <c r="AY788" s="352"/>
      <c r="AZ788" s="352"/>
      <c r="BA788" s="352"/>
      <c r="BB788" s="352"/>
      <c r="BC788" s="352"/>
      <c r="BD788" s="352"/>
      <c r="BE788" s="352"/>
      <c r="BF788" s="352"/>
      <c r="BG788" s="352"/>
      <c r="BH788" s="352"/>
      <c r="BI788" s="352"/>
      <c r="BJ788" s="352"/>
      <c r="BK788" s="352"/>
    </row>
    <row r="789" customFormat="false" ht="9.75" hidden="false" customHeight="true" outlineLevel="0" collapsed="false">
      <c r="A789" s="352"/>
      <c r="B789" s="352"/>
      <c r="C789" s="352"/>
      <c r="D789" s="352"/>
      <c r="E789" s="352"/>
      <c r="F789" s="354"/>
      <c r="G789" s="352"/>
      <c r="H789" s="352"/>
      <c r="I789" s="352"/>
      <c r="J789" s="352"/>
      <c r="K789" s="352"/>
      <c r="L789" s="352"/>
      <c r="M789" s="352"/>
      <c r="N789" s="352"/>
      <c r="O789" s="352"/>
      <c r="P789" s="352"/>
      <c r="Q789" s="352"/>
      <c r="R789" s="352"/>
      <c r="S789" s="352"/>
      <c r="T789" s="352"/>
      <c r="U789" s="352"/>
      <c r="V789" s="352"/>
      <c r="W789" s="352"/>
      <c r="X789" s="352"/>
      <c r="Y789" s="352"/>
      <c r="Z789" s="352"/>
      <c r="AA789" s="352"/>
      <c r="AB789" s="352"/>
      <c r="AC789" s="352"/>
      <c r="AD789" s="352"/>
      <c r="AE789" s="352"/>
      <c r="AF789" s="352"/>
      <c r="AG789" s="352"/>
      <c r="AH789" s="352"/>
      <c r="AI789" s="352"/>
      <c r="AJ789" s="352"/>
      <c r="AK789" s="352"/>
      <c r="AL789" s="352"/>
      <c r="AM789" s="352"/>
      <c r="AN789" s="352"/>
      <c r="AO789" s="352"/>
      <c r="AP789" s="352"/>
      <c r="AQ789" s="352"/>
      <c r="AR789" s="352"/>
      <c r="AS789" s="352"/>
      <c r="AT789" s="352"/>
      <c r="AU789" s="352"/>
      <c r="AV789" s="352"/>
      <c r="AW789" s="352"/>
      <c r="AX789" s="352"/>
      <c r="AY789" s="352"/>
      <c r="AZ789" s="352"/>
      <c r="BA789" s="352"/>
      <c r="BB789" s="352"/>
      <c r="BC789" s="352"/>
      <c r="BD789" s="352"/>
      <c r="BE789" s="352"/>
      <c r="BF789" s="352"/>
      <c r="BG789" s="352"/>
      <c r="BH789" s="352"/>
      <c r="BI789" s="352"/>
      <c r="BJ789" s="352"/>
      <c r="BK789" s="352"/>
    </row>
    <row r="790" customFormat="false" ht="9.75" hidden="false" customHeight="true" outlineLevel="0" collapsed="false">
      <c r="A790" s="352"/>
      <c r="B790" s="352"/>
      <c r="C790" s="352"/>
      <c r="D790" s="352"/>
      <c r="E790" s="352"/>
      <c r="F790" s="354"/>
      <c r="G790" s="352"/>
      <c r="H790" s="352"/>
      <c r="I790" s="352"/>
      <c r="J790" s="352"/>
      <c r="K790" s="352"/>
      <c r="L790" s="352"/>
      <c r="M790" s="352"/>
      <c r="N790" s="352"/>
      <c r="O790" s="352"/>
      <c r="P790" s="352"/>
      <c r="Q790" s="352"/>
      <c r="R790" s="352"/>
      <c r="S790" s="352"/>
      <c r="T790" s="352"/>
      <c r="U790" s="352"/>
      <c r="V790" s="352"/>
      <c r="W790" s="352"/>
      <c r="X790" s="352"/>
      <c r="Y790" s="352"/>
      <c r="Z790" s="352"/>
      <c r="AA790" s="352"/>
      <c r="AB790" s="352"/>
      <c r="AC790" s="352"/>
      <c r="AD790" s="352"/>
      <c r="AE790" s="352"/>
      <c r="AF790" s="352"/>
      <c r="AG790" s="352"/>
      <c r="AH790" s="352"/>
      <c r="AI790" s="352"/>
      <c r="AJ790" s="352"/>
      <c r="AK790" s="352"/>
      <c r="AL790" s="352"/>
      <c r="AM790" s="352"/>
      <c r="AN790" s="352"/>
      <c r="AO790" s="352"/>
      <c r="AP790" s="352"/>
      <c r="AQ790" s="352"/>
      <c r="AR790" s="352"/>
      <c r="AS790" s="352"/>
      <c r="AT790" s="352"/>
      <c r="AU790" s="352"/>
      <c r="AV790" s="352"/>
      <c r="AW790" s="352"/>
      <c r="AX790" s="352"/>
      <c r="AY790" s="352"/>
      <c r="AZ790" s="352"/>
      <c r="BA790" s="352"/>
      <c r="BB790" s="352"/>
      <c r="BC790" s="352"/>
      <c r="BD790" s="352"/>
      <c r="BE790" s="352"/>
      <c r="BF790" s="352"/>
      <c r="BG790" s="352"/>
      <c r="BH790" s="352"/>
      <c r="BI790" s="352"/>
      <c r="BJ790" s="352"/>
      <c r="BK790" s="352"/>
    </row>
    <row r="791" customFormat="false" ht="9.75" hidden="false" customHeight="true" outlineLevel="0" collapsed="false">
      <c r="A791" s="352"/>
      <c r="B791" s="352"/>
      <c r="C791" s="352"/>
      <c r="D791" s="352"/>
      <c r="E791" s="352"/>
      <c r="F791" s="354"/>
      <c r="G791" s="352"/>
      <c r="H791" s="352"/>
      <c r="I791" s="352"/>
      <c r="J791" s="352"/>
      <c r="K791" s="352"/>
      <c r="L791" s="352"/>
      <c r="M791" s="352"/>
      <c r="N791" s="352"/>
      <c r="O791" s="352"/>
      <c r="P791" s="352"/>
      <c r="Q791" s="352"/>
      <c r="R791" s="352"/>
      <c r="S791" s="352"/>
      <c r="T791" s="352"/>
      <c r="U791" s="352"/>
      <c r="V791" s="352"/>
      <c r="W791" s="352"/>
      <c r="X791" s="352"/>
      <c r="Y791" s="352"/>
      <c r="Z791" s="352"/>
      <c r="AA791" s="352"/>
      <c r="AB791" s="352"/>
      <c r="AC791" s="352"/>
      <c r="AD791" s="352"/>
      <c r="AE791" s="352"/>
      <c r="AF791" s="352"/>
      <c r="AG791" s="352"/>
      <c r="AH791" s="352"/>
      <c r="AI791" s="352"/>
      <c r="AJ791" s="352"/>
      <c r="AK791" s="352"/>
      <c r="AL791" s="352"/>
      <c r="AM791" s="352"/>
      <c r="AN791" s="352"/>
      <c r="AO791" s="352"/>
      <c r="AP791" s="352"/>
      <c r="AQ791" s="352"/>
      <c r="AR791" s="352"/>
      <c r="AS791" s="352"/>
      <c r="AT791" s="352"/>
      <c r="AU791" s="352"/>
      <c r="AV791" s="352"/>
      <c r="AW791" s="352"/>
      <c r="AX791" s="352"/>
      <c r="AY791" s="352"/>
      <c r="AZ791" s="352"/>
      <c r="BA791" s="352"/>
      <c r="BB791" s="352"/>
      <c r="BC791" s="352"/>
      <c r="BD791" s="352"/>
      <c r="BE791" s="352"/>
      <c r="BF791" s="352"/>
      <c r="BG791" s="352"/>
      <c r="BH791" s="352"/>
      <c r="BI791" s="352"/>
      <c r="BJ791" s="352"/>
      <c r="BK791" s="352"/>
    </row>
    <row r="792" customFormat="false" ht="9.75" hidden="false" customHeight="true" outlineLevel="0" collapsed="false">
      <c r="A792" s="352"/>
      <c r="B792" s="352"/>
      <c r="C792" s="352"/>
      <c r="D792" s="352"/>
      <c r="E792" s="352"/>
      <c r="F792" s="354"/>
      <c r="G792" s="352"/>
      <c r="H792" s="352"/>
      <c r="I792" s="352"/>
      <c r="J792" s="352"/>
      <c r="K792" s="352"/>
      <c r="L792" s="352"/>
      <c r="M792" s="352"/>
      <c r="N792" s="352"/>
      <c r="O792" s="352"/>
      <c r="P792" s="352"/>
      <c r="Q792" s="352"/>
      <c r="R792" s="352"/>
      <c r="S792" s="352"/>
      <c r="T792" s="352"/>
      <c r="U792" s="352"/>
      <c r="V792" s="352"/>
      <c r="W792" s="352"/>
      <c r="X792" s="352"/>
      <c r="Y792" s="352"/>
      <c r="Z792" s="352"/>
      <c r="AA792" s="352"/>
      <c r="AB792" s="352"/>
      <c r="AC792" s="352"/>
      <c r="AD792" s="352"/>
      <c r="AE792" s="352"/>
      <c r="AF792" s="352"/>
      <c r="AG792" s="352"/>
      <c r="AH792" s="352"/>
      <c r="AI792" s="352"/>
      <c r="AJ792" s="352"/>
      <c r="AK792" s="352"/>
      <c r="AL792" s="352"/>
      <c r="AM792" s="352"/>
      <c r="AN792" s="352"/>
      <c r="AO792" s="352"/>
      <c r="AP792" s="352"/>
      <c r="AQ792" s="352"/>
      <c r="AR792" s="352"/>
      <c r="AS792" s="352"/>
      <c r="AT792" s="352"/>
      <c r="AU792" s="352"/>
      <c r="AV792" s="352"/>
      <c r="AW792" s="352"/>
      <c r="AX792" s="352"/>
      <c r="AY792" s="352"/>
      <c r="AZ792" s="352"/>
      <c r="BA792" s="352"/>
      <c r="BB792" s="352"/>
      <c r="BC792" s="352"/>
      <c r="BD792" s="352"/>
      <c r="BE792" s="352"/>
      <c r="BF792" s="352"/>
      <c r="BG792" s="352"/>
      <c r="BH792" s="352"/>
      <c r="BI792" s="352"/>
      <c r="BJ792" s="352"/>
      <c r="BK792" s="352"/>
    </row>
    <row r="793" customFormat="false" ht="9.75" hidden="false" customHeight="true" outlineLevel="0" collapsed="false">
      <c r="A793" s="352"/>
      <c r="B793" s="352"/>
      <c r="C793" s="352"/>
      <c r="D793" s="352"/>
      <c r="E793" s="352"/>
      <c r="F793" s="354"/>
      <c r="G793" s="352"/>
      <c r="H793" s="352"/>
      <c r="I793" s="352"/>
      <c r="J793" s="352"/>
      <c r="K793" s="352"/>
      <c r="L793" s="352"/>
      <c r="M793" s="352"/>
      <c r="N793" s="352"/>
      <c r="O793" s="352"/>
      <c r="P793" s="352"/>
      <c r="Q793" s="352"/>
      <c r="R793" s="352"/>
      <c r="S793" s="352"/>
      <c r="T793" s="352"/>
      <c r="U793" s="352"/>
      <c r="V793" s="352"/>
      <c r="W793" s="352"/>
      <c r="X793" s="352"/>
      <c r="Y793" s="352"/>
      <c r="Z793" s="352"/>
      <c r="AA793" s="352"/>
      <c r="AB793" s="352"/>
      <c r="AC793" s="352"/>
      <c r="AD793" s="352"/>
      <c r="AE793" s="352"/>
      <c r="AF793" s="352"/>
      <c r="AG793" s="352"/>
      <c r="AH793" s="352"/>
      <c r="AI793" s="352"/>
      <c r="AJ793" s="352"/>
      <c r="AK793" s="352"/>
      <c r="AL793" s="352"/>
      <c r="AM793" s="352"/>
      <c r="AN793" s="352"/>
      <c r="AO793" s="352"/>
      <c r="AP793" s="352"/>
      <c r="AQ793" s="352"/>
      <c r="AR793" s="352"/>
      <c r="AS793" s="352"/>
      <c r="AT793" s="352"/>
      <c r="AU793" s="352"/>
      <c r="AV793" s="352"/>
      <c r="AW793" s="352"/>
      <c r="AX793" s="352"/>
      <c r="AY793" s="352"/>
      <c r="AZ793" s="352"/>
      <c r="BA793" s="352"/>
      <c r="BB793" s="352"/>
      <c r="BC793" s="352"/>
      <c r="BD793" s="352"/>
      <c r="BE793" s="352"/>
      <c r="BF793" s="352"/>
      <c r="BG793" s="352"/>
      <c r="BH793" s="352"/>
      <c r="BI793" s="352"/>
      <c r="BJ793" s="352"/>
      <c r="BK793" s="352"/>
    </row>
    <row r="794" customFormat="false" ht="9.75" hidden="false" customHeight="true" outlineLevel="0" collapsed="false">
      <c r="A794" s="352"/>
      <c r="B794" s="352"/>
      <c r="C794" s="352"/>
      <c r="D794" s="352"/>
      <c r="E794" s="352"/>
      <c r="F794" s="354"/>
      <c r="G794" s="352"/>
      <c r="H794" s="352"/>
      <c r="I794" s="352"/>
      <c r="J794" s="352"/>
      <c r="K794" s="352"/>
      <c r="L794" s="352"/>
      <c r="M794" s="352"/>
      <c r="N794" s="352"/>
      <c r="O794" s="352"/>
      <c r="P794" s="352"/>
      <c r="Q794" s="352"/>
      <c r="R794" s="352"/>
      <c r="S794" s="352"/>
      <c r="T794" s="352"/>
      <c r="U794" s="352"/>
      <c r="V794" s="352"/>
      <c r="W794" s="352"/>
      <c r="X794" s="352"/>
      <c r="Y794" s="352"/>
      <c r="Z794" s="352"/>
      <c r="AA794" s="352"/>
      <c r="AB794" s="352"/>
      <c r="AC794" s="352"/>
      <c r="AD794" s="352"/>
      <c r="AE794" s="352"/>
      <c r="AF794" s="352"/>
      <c r="AG794" s="352"/>
      <c r="AH794" s="352"/>
      <c r="AI794" s="352"/>
      <c r="AJ794" s="352"/>
      <c r="AK794" s="352"/>
      <c r="AL794" s="352"/>
      <c r="AM794" s="352"/>
      <c r="AN794" s="352"/>
      <c r="AO794" s="352"/>
      <c r="AP794" s="352"/>
      <c r="AQ794" s="352"/>
      <c r="AR794" s="352"/>
      <c r="AS794" s="352"/>
      <c r="AT794" s="352"/>
      <c r="AU794" s="352"/>
      <c r="AV794" s="352"/>
      <c r="AW794" s="352"/>
      <c r="AX794" s="352"/>
      <c r="AY794" s="352"/>
      <c r="AZ794" s="352"/>
      <c r="BA794" s="352"/>
      <c r="BB794" s="352"/>
      <c r="BC794" s="352"/>
      <c r="BD794" s="352"/>
      <c r="BE794" s="352"/>
      <c r="BF794" s="352"/>
      <c r="BG794" s="352"/>
      <c r="BH794" s="352"/>
      <c r="BI794" s="352"/>
      <c r="BJ794" s="352"/>
      <c r="BK794" s="352"/>
    </row>
    <row r="795" customFormat="false" ht="9.75" hidden="false" customHeight="true" outlineLevel="0" collapsed="false">
      <c r="A795" s="352"/>
      <c r="B795" s="352"/>
      <c r="C795" s="352"/>
      <c r="D795" s="352"/>
      <c r="E795" s="352"/>
      <c r="F795" s="354"/>
      <c r="G795" s="352"/>
      <c r="H795" s="352"/>
      <c r="I795" s="352"/>
      <c r="J795" s="352"/>
      <c r="K795" s="352"/>
      <c r="L795" s="352"/>
      <c r="M795" s="352"/>
      <c r="N795" s="352"/>
      <c r="O795" s="352"/>
      <c r="P795" s="352"/>
      <c r="Q795" s="352"/>
      <c r="R795" s="352"/>
      <c r="S795" s="352"/>
      <c r="T795" s="352"/>
      <c r="U795" s="352"/>
      <c r="V795" s="352"/>
      <c r="W795" s="352"/>
      <c r="X795" s="352"/>
      <c r="Y795" s="352"/>
      <c r="Z795" s="352"/>
      <c r="AA795" s="352"/>
      <c r="AB795" s="352"/>
      <c r="AC795" s="352"/>
      <c r="AD795" s="352"/>
      <c r="AE795" s="352"/>
      <c r="AF795" s="352"/>
      <c r="AG795" s="352"/>
      <c r="AH795" s="352"/>
      <c r="AI795" s="352"/>
      <c r="AJ795" s="352"/>
      <c r="AK795" s="352"/>
      <c r="AL795" s="352"/>
      <c r="AM795" s="352"/>
      <c r="AN795" s="352"/>
      <c r="AO795" s="352"/>
      <c r="AP795" s="352"/>
      <c r="AQ795" s="352"/>
      <c r="AR795" s="352"/>
      <c r="AS795" s="352"/>
      <c r="AT795" s="352"/>
      <c r="AU795" s="352"/>
      <c r="AV795" s="352"/>
      <c r="AW795" s="352"/>
      <c r="AX795" s="352"/>
      <c r="AY795" s="352"/>
      <c r="AZ795" s="352"/>
      <c r="BA795" s="352"/>
      <c r="BB795" s="352"/>
      <c r="BC795" s="352"/>
      <c r="BD795" s="352"/>
      <c r="BE795" s="352"/>
      <c r="BF795" s="352"/>
      <c r="BG795" s="352"/>
      <c r="BH795" s="352"/>
      <c r="BI795" s="352"/>
      <c r="BJ795" s="352"/>
      <c r="BK795" s="352"/>
    </row>
    <row r="796" customFormat="false" ht="9.75" hidden="false" customHeight="true" outlineLevel="0" collapsed="false">
      <c r="A796" s="352"/>
      <c r="B796" s="352"/>
      <c r="C796" s="352"/>
      <c r="D796" s="352"/>
      <c r="E796" s="352"/>
      <c r="F796" s="354"/>
      <c r="G796" s="352"/>
      <c r="H796" s="352"/>
      <c r="I796" s="352"/>
      <c r="J796" s="352"/>
      <c r="K796" s="352"/>
      <c r="L796" s="352"/>
      <c r="M796" s="352"/>
      <c r="N796" s="352"/>
      <c r="O796" s="352"/>
      <c r="P796" s="352"/>
      <c r="Q796" s="352"/>
      <c r="R796" s="352"/>
      <c r="S796" s="352"/>
      <c r="T796" s="352"/>
      <c r="U796" s="352"/>
      <c r="V796" s="352"/>
      <c r="W796" s="352"/>
      <c r="X796" s="352"/>
      <c r="Y796" s="352"/>
      <c r="Z796" s="352"/>
      <c r="AA796" s="352"/>
      <c r="AB796" s="352"/>
      <c r="AC796" s="352"/>
      <c r="AD796" s="352"/>
      <c r="AE796" s="352"/>
      <c r="AF796" s="352"/>
      <c r="AG796" s="352"/>
      <c r="AH796" s="352"/>
      <c r="AI796" s="352"/>
      <c r="AJ796" s="352"/>
      <c r="AK796" s="352"/>
      <c r="AL796" s="352"/>
      <c r="AM796" s="352"/>
      <c r="AN796" s="352"/>
      <c r="AO796" s="352"/>
      <c r="AP796" s="352"/>
      <c r="AQ796" s="352"/>
      <c r="AR796" s="352"/>
      <c r="AS796" s="352"/>
      <c r="AT796" s="352"/>
      <c r="AU796" s="352"/>
      <c r="AV796" s="352"/>
      <c r="AW796" s="352"/>
      <c r="AX796" s="352"/>
      <c r="AY796" s="352"/>
      <c r="AZ796" s="352"/>
      <c r="BA796" s="352"/>
      <c r="BB796" s="352"/>
      <c r="BC796" s="352"/>
      <c r="BD796" s="352"/>
      <c r="BE796" s="352"/>
      <c r="BF796" s="352"/>
      <c r="BG796" s="352"/>
      <c r="BH796" s="352"/>
      <c r="BI796" s="352"/>
      <c r="BJ796" s="352"/>
      <c r="BK796" s="352"/>
    </row>
    <row r="797" customFormat="false" ht="9.75" hidden="false" customHeight="true" outlineLevel="0" collapsed="false">
      <c r="A797" s="352"/>
      <c r="B797" s="352"/>
      <c r="C797" s="352"/>
      <c r="D797" s="352"/>
      <c r="E797" s="352"/>
      <c r="F797" s="354"/>
      <c r="G797" s="352"/>
      <c r="H797" s="352"/>
      <c r="I797" s="352"/>
      <c r="J797" s="352"/>
      <c r="K797" s="352"/>
      <c r="L797" s="352"/>
      <c r="M797" s="352"/>
      <c r="N797" s="352"/>
      <c r="O797" s="352"/>
      <c r="P797" s="352"/>
      <c r="Q797" s="352"/>
      <c r="R797" s="352"/>
      <c r="S797" s="352"/>
      <c r="T797" s="352"/>
      <c r="U797" s="352"/>
      <c r="V797" s="352"/>
      <c r="W797" s="352"/>
      <c r="X797" s="352"/>
      <c r="Y797" s="352"/>
      <c r="Z797" s="352"/>
      <c r="AA797" s="352"/>
      <c r="AB797" s="352"/>
      <c r="AC797" s="352"/>
      <c r="AD797" s="352"/>
      <c r="AE797" s="352"/>
      <c r="AF797" s="352"/>
      <c r="AG797" s="352"/>
      <c r="AH797" s="352"/>
      <c r="AI797" s="352"/>
      <c r="AJ797" s="352"/>
      <c r="AK797" s="352"/>
      <c r="AL797" s="352"/>
      <c r="AM797" s="352"/>
      <c r="AN797" s="352"/>
      <c r="AO797" s="352"/>
      <c r="AP797" s="352"/>
      <c r="AQ797" s="352"/>
      <c r="AR797" s="352"/>
      <c r="AS797" s="352"/>
      <c r="AT797" s="352"/>
      <c r="AU797" s="352"/>
      <c r="AV797" s="352"/>
      <c r="AW797" s="352"/>
      <c r="AX797" s="352"/>
      <c r="AY797" s="352"/>
      <c r="AZ797" s="352"/>
      <c r="BA797" s="352"/>
      <c r="BB797" s="352"/>
      <c r="BC797" s="352"/>
      <c r="BD797" s="352"/>
      <c r="BE797" s="352"/>
      <c r="BF797" s="352"/>
      <c r="BG797" s="352"/>
      <c r="BH797" s="352"/>
      <c r="BI797" s="352"/>
      <c r="BJ797" s="352"/>
      <c r="BK797" s="352"/>
    </row>
    <row r="798" customFormat="false" ht="9.75" hidden="false" customHeight="true" outlineLevel="0" collapsed="false">
      <c r="A798" s="352"/>
      <c r="B798" s="352"/>
      <c r="C798" s="352"/>
      <c r="D798" s="352"/>
      <c r="E798" s="352"/>
      <c r="F798" s="354"/>
      <c r="G798" s="352"/>
      <c r="H798" s="352"/>
      <c r="I798" s="352"/>
      <c r="J798" s="352"/>
      <c r="K798" s="352"/>
      <c r="L798" s="352"/>
      <c r="M798" s="352"/>
      <c r="N798" s="352"/>
      <c r="O798" s="352"/>
      <c r="P798" s="352"/>
      <c r="Q798" s="352"/>
      <c r="R798" s="352"/>
      <c r="S798" s="352"/>
      <c r="T798" s="352"/>
      <c r="U798" s="352"/>
      <c r="V798" s="352"/>
      <c r="W798" s="352"/>
      <c r="X798" s="352"/>
      <c r="Y798" s="352"/>
      <c r="Z798" s="352"/>
      <c r="AA798" s="352"/>
      <c r="AB798" s="352"/>
      <c r="AC798" s="352"/>
      <c r="AD798" s="352"/>
      <c r="AE798" s="352"/>
      <c r="AF798" s="352"/>
      <c r="AG798" s="352"/>
      <c r="AH798" s="352"/>
      <c r="AI798" s="352"/>
      <c r="AJ798" s="352"/>
      <c r="AK798" s="352"/>
      <c r="AL798" s="352"/>
      <c r="AM798" s="352"/>
      <c r="AN798" s="352"/>
      <c r="AO798" s="352"/>
      <c r="AP798" s="352"/>
      <c r="AQ798" s="352"/>
      <c r="AR798" s="352"/>
      <c r="AS798" s="352"/>
      <c r="AT798" s="352"/>
      <c r="AU798" s="352"/>
      <c r="AV798" s="352"/>
      <c r="AW798" s="352"/>
      <c r="AX798" s="352"/>
      <c r="AY798" s="352"/>
      <c r="AZ798" s="352"/>
      <c r="BA798" s="352"/>
      <c r="BB798" s="352"/>
      <c r="BC798" s="352"/>
      <c r="BD798" s="352"/>
      <c r="BE798" s="352"/>
      <c r="BF798" s="352"/>
      <c r="BG798" s="352"/>
      <c r="BH798" s="352"/>
      <c r="BI798" s="352"/>
      <c r="BJ798" s="352"/>
      <c r="BK798" s="352"/>
    </row>
    <row r="799" customFormat="false" ht="9.75" hidden="false" customHeight="true" outlineLevel="0" collapsed="false">
      <c r="A799" s="352"/>
      <c r="B799" s="352"/>
      <c r="C799" s="352"/>
      <c r="D799" s="352"/>
      <c r="E799" s="352"/>
      <c r="F799" s="354"/>
      <c r="G799" s="352"/>
      <c r="H799" s="352"/>
      <c r="I799" s="352"/>
      <c r="J799" s="352"/>
      <c r="K799" s="352"/>
      <c r="L799" s="352"/>
      <c r="M799" s="352"/>
      <c r="N799" s="352"/>
      <c r="O799" s="352"/>
      <c r="P799" s="352"/>
      <c r="Q799" s="352"/>
      <c r="R799" s="352"/>
      <c r="S799" s="352"/>
      <c r="T799" s="352"/>
      <c r="U799" s="352"/>
      <c r="V799" s="352"/>
      <c r="W799" s="352"/>
      <c r="X799" s="352"/>
      <c r="Y799" s="352"/>
      <c r="Z799" s="352"/>
      <c r="AA799" s="352"/>
      <c r="AB799" s="352"/>
      <c r="AC799" s="352"/>
      <c r="AD799" s="352"/>
      <c r="AE799" s="352"/>
      <c r="AF799" s="352"/>
      <c r="AG799" s="352"/>
      <c r="AH799" s="352"/>
      <c r="AI799" s="352"/>
      <c r="AJ799" s="352"/>
      <c r="AK799" s="352"/>
      <c r="AL799" s="352"/>
      <c r="AM799" s="352"/>
      <c r="AN799" s="352"/>
      <c r="AO799" s="352"/>
      <c r="AP799" s="352"/>
      <c r="AQ799" s="352"/>
      <c r="AR799" s="352"/>
      <c r="AS799" s="352"/>
      <c r="AT799" s="352"/>
      <c r="AU799" s="352"/>
      <c r="AV799" s="352"/>
      <c r="AW799" s="352"/>
      <c r="AX799" s="352"/>
      <c r="AY799" s="352"/>
      <c r="AZ799" s="352"/>
      <c r="BA799" s="352"/>
      <c r="BB799" s="352"/>
      <c r="BC799" s="352"/>
      <c r="BD799" s="352"/>
      <c r="BE799" s="352"/>
      <c r="BF799" s="352"/>
      <c r="BG799" s="352"/>
      <c r="BH799" s="352"/>
      <c r="BI799" s="352"/>
      <c r="BJ799" s="352"/>
      <c r="BK799" s="352"/>
    </row>
    <row r="800" customFormat="false" ht="9.75" hidden="false" customHeight="true" outlineLevel="0" collapsed="false">
      <c r="A800" s="352"/>
      <c r="B800" s="352"/>
      <c r="C800" s="352"/>
      <c r="D800" s="352"/>
      <c r="E800" s="352"/>
      <c r="F800" s="354"/>
      <c r="G800" s="352"/>
      <c r="H800" s="352"/>
      <c r="I800" s="352"/>
      <c r="J800" s="352"/>
      <c r="K800" s="352"/>
      <c r="L800" s="352"/>
      <c r="M800" s="352"/>
      <c r="N800" s="352"/>
      <c r="O800" s="352"/>
      <c r="P800" s="352"/>
      <c r="Q800" s="352"/>
      <c r="R800" s="352"/>
      <c r="S800" s="352"/>
      <c r="T800" s="352"/>
      <c r="U800" s="352"/>
      <c r="V800" s="352"/>
      <c r="W800" s="352"/>
      <c r="X800" s="352"/>
      <c r="Y800" s="352"/>
      <c r="Z800" s="352"/>
      <c r="AA800" s="352"/>
      <c r="AB800" s="352"/>
      <c r="AC800" s="352"/>
      <c r="AD800" s="352"/>
      <c r="AE800" s="352"/>
      <c r="AF800" s="352"/>
      <c r="AG800" s="352"/>
      <c r="AH800" s="352"/>
      <c r="AI800" s="352"/>
      <c r="AJ800" s="352"/>
      <c r="AK800" s="352"/>
      <c r="AL800" s="352"/>
      <c r="AM800" s="352"/>
      <c r="AN800" s="352"/>
      <c r="AO800" s="352"/>
      <c r="AP800" s="352"/>
      <c r="AQ800" s="352"/>
      <c r="AR800" s="352"/>
      <c r="AS800" s="352"/>
      <c r="AT800" s="352"/>
      <c r="AU800" s="352"/>
      <c r="AV800" s="352"/>
      <c r="AW800" s="352"/>
      <c r="AX800" s="352"/>
      <c r="AY800" s="352"/>
      <c r="AZ800" s="352"/>
      <c r="BA800" s="352"/>
      <c r="BB800" s="352"/>
      <c r="BC800" s="352"/>
      <c r="BD800" s="352"/>
      <c r="BE800" s="352"/>
      <c r="BF800" s="352"/>
      <c r="BG800" s="352"/>
      <c r="BH800" s="352"/>
      <c r="BI800" s="352"/>
      <c r="BJ800" s="352"/>
      <c r="BK800" s="352"/>
    </row>
    <row r="801" customFormat="false" ht="9.75" hidden="false" customHeight="true" outlineLevel="0" collapsed="false">
      <c r="A801" s="352"/>
      <c r="B801" s="352"/>
      <c r="C801" s="352"/>
      <c r="D801" s="352"/>
      <c r="E801" s="352"/>
      <c r="F801" s="354"/>
      <c r="G801" s="352"/>
      <c r="H801" s="352"/>
      <c r="I801" s="352"/>
      <c r="J801" s="352"/>
      <c r="K801" s="352"/>
      <c r="L801" s="352"/>
      <c r="M801" s="352"/>
      <c r="N801" s="352"/>
      <c r="O801" s="352"/>
      <c r="P801" s="352"/>
      <c r="Q801" s="352"/>
      <c r="R801" s="352"/>
      <c r="S801" s="352"/>
      <c r="T801" s="352"/>
      <c r="U801" s="352"/>
      <c r="V801" s="352"/>
      <c r="W801" s="352"/>
      <c r="X801" s="352"/>
      <c r="Y801" s="352"/>
      <c r="Z801" s="352"/>
      <c r="AA801" s="352"/>
      <c r="AB801" s="352"/>
      <c r="AC801" s="352"/>
      <c r="AD801" s="352"/>
      <c r="AE801" s="352"/>
      <c r="AF801" s="352"/>
      <c r="AG801" s="352"/>
      <c r="AH801" s="352"/>
      <c r="AI801" s="352"/>
      <c r="AJ801" s="352"/>
      <c r="AK801" s="352"/>
      <c r="AL801" s="352"/>
      <c r="AM801" s="352"/>
      <c r="AN801" s="352"/>
      <c r="AO801" s="352"/>
      <c r="AP801" s="352"/>
      <c r="AQ801" s="352"/>
      <c r="AR801" s="352"/>
      <c r="AS801" s="352"/>
      <c r="AT801" s="352"/>
      <c r="AU801" s="352"/>
      <c r="AV801" s="352"/>
      <c r="AW801" s="352"/>
      <c r="AX801" s="352"/>
      <c r="AY801" s="352"/>
      <c r="AZ801" s="352"/>
      <c r="BA801" s="352"/>
      <c r="BB801" s="352"/>
      <c r="BC801" s="352"/>
      <c r="BD801" s="352"/>
      <c r="BE801" s="352"/>
      <c r="BF801" s="352"/>
      <c r="BG801" s="352"/>
      <c r="BH801" s="352"/>
      <c r="BI801" s="352"/>
      <c r="BJ801" s="352"/>
      <c r="BK801" s="352"/>
    </row>
    <row r="802" customFormat="false" ht="9.75" hidden="false" customHeight="true" outlineLevel="0" collapsed="false">
      <c r="A802" s="352"/>
      <c r="B802" s="352"/>
      <c r="C802" s="352"/>
      <c r="D802" s="352"/>
      <c r="E802" s="352"/>
      <c r="F802" s="354"/>
      <c r="G802" s="352"/>
      <c r="H802" s="352"/>
      <c r="I802" s="352"/>
      <c r="J802" s="352"/>
      <c r="K802" s="352"/>
      <c r="L802" s="352"/>
      <c r="M802" s="352"/>
      <c r="N802" s="352"/>
      <c r="O802" s="352"/>
      <c r="P802" s="352"/>
      <c r="Q802" s="352"/>
      <c r="R802" s="352"/>
      <c r="S802" s="352"/>
      <c r="T802" s="352"/>
      <c r="U802" s="352"/>
      <c r="V802" s="352"/>
      <c r="W802" s="352"/>
      <c r="X802" s="352"/>
      <c r="Y802" s="352"/>
      <c r="Z802" s="352"/>
      <c r="AA802" s="352"/>
      <c r="AB802" s="352"/>
      <c r="AC802" s="352"/>
      <c r="AD802" s="352"/>
      <c r="AE802" s="352"/>
      <c r="AF802" s="352"/>
      <c r="AG802" s="352"/>
      <c r="AH802" s="352"/>
      <c r="AI802" s="352"/>
      <c r="AJ802" s="352"/>
      <c r="AK802" s="352"/>
      <c r="AL802" s="352"/>
      <c r="AM802" s="352"/>
      <c r="AN802" s="352"/>
      <c r="AO802" s="352"/>
      <c r="AP802" s="352"/>
      <c r="AQ802" s="352"/>
      <c r="AR802" s="352"/>
      <c r="AS802" s="352"/>
      <c r="AT802" s="352"/>
      <c r="AU802" s="352"/>
      <c r="AV802" s="352"/>
      <c r="AW802" s="352"/>
      <c r="AX802" s="352"/>
      <c r="AY802" s="352"/>
      <c r="AZ802" s="352"/>
      <c r="BA802" s="352"/>
      <c r="BB802" s="352"/>
      <c r="BC802" s="352"/>
      <c r="BD802" s="352"/>
      <c r="BE802" s="352"/>
      <c r="BF802" s="352"/>
      <c r="BG802" s="352"/>
      <c r="BH802" s="352"/>
      <c r="BI802" s="352"/>
      <c r="BJ802" s="352"/>
      <c r="BK802" s="352"/>
    </row>
    <row r="803" customFormat="false" ht="9.75" hidden="false" customHeight="true" outlineLevel="0" collapsed="false">
      <c r="A803" s="352"/>
      <c r="B803" s="352"/>
      <c r="C803" s="352"/>
      <c r="D803" s="352"/>
      <c r="E803" s="352"/>
      <c r="F803" s="354"/>
      <c r="G803" s="352"/>
      <c r="H803" s="352"/>
      <c r="I803" s="352"/>
      <c r="J803" s="352"/>
      <c r="K803" s="352"/>
      <c r="L803" s="352"/>
      <c r="M803" s="352"/>
      <c r="N803" s="352"/>
      <c r="O803" s="352"/>
      <c r="P803" s="352"/>
      <c r="Q803" s="352"/>
      <c r="R803" s="352"/>
      <c r="S803" s="352"/>
      <c r="T803" s="352"/>
      <c r="U803" s="352"/>
      <c r="V803" s="352"/>
      <c r="W803" s="352"/>
      <c r="X803" s="352"/>
      <c r="Y803" s="352"/>
      <c r="Z803" s="352"/>
      <c r="AA803" s="352"/>
      <c r="AB803" s="352"/>
      <c r="AC803" s="352"/>
      <c r="AD803" s="352"/>
      <c r="AE803" s="352"/>
      <c r="AF803" s="352"/>
      <c r="AG803" s="352"/>
      <c r="AH803" s="352"/>
      <c r="AI803" s="352"/>
      <c r="AJ803" s="352"/>
      <c r="AK803" s="352"/>
      <c r="AL803" s="352"/>
      <c r="AM803" s="352"/>
      <c r="AN803" s="352"/>
      <c r="AO803" s="352"/>
      <c r="AP803" s="352"/>
      <c r="AQ803" s="352"/>
      <c r="AR803" s="352"/>
      <c r="AS803" s="352"/>
      <c r="AT803" s="352"/>
      <c r="AU803" s="352"/>
      <c r="AV803" s="352"/>
      <c r="AW803" s="352"/>
      <c r="AX803" s="352"/>
      <c r="AY803" s="352"/>
      <c r="AZ803" s="352"/>
      <c r="BA803" s="352"/>
      <c r="BB803" s="352"/>
      <c r="BC803" s="352"/>
      <c r="BD803" s="352"/>
      <c r="BE803" s="352"/>
      <c r="BF803" s="352"/>
      <c r="BG803" s="352"/>
      <c r="BH803" s="352"/>
      <c r="BI803" s="352"/>
      <c r="BJ803" s="352"/>
      <c r="BK803" s="352"/>
    </row>
    <row r="804" customFormat="false" ht="9.75" hidden="false" customHeight="true" outlineLevel="0" collapsed="false">
      <c r="A804" s="352"/>
      <c r="B804" s="352"/>
      <c r="C804" s="352"/>
      <c r="D804" s="352"/>
      <c r="E804" s="352"/>
      <c r="F804" s="354"/>
      <c r="G804" s="352"/>
      <c r="H804" s="352"/>
      <c r="I804" s="352"/>
      <c r="J804" s="352"/>
      <c r="K804" s="352"/>
      <c r="L804" s="352"/>
      <c r="M804" s="352"/>
      <c r="N804" s="352"/>
      <c r="O804" s="352"/>
      <c r="P804" s="352"/>
      <c r="Q804" s="352"/>
      <c r="R804" s="352"/>
      <c r="S804" s="352"/>
      <c r="T804" s="352"/>
      <c r="U804" s="352"/>
      <c r="V804" s="352"/>
      <c r="W804" s="352"/>
      <c r="X804" s="352"/>
      <c r="Y804" s="352"/>
      <c r="Z804" s="352"/>
      <c r="AA804" s="352"/>
      <c r="AB804" s="352"/>
      <c r="AC804" s="352"/>
      <c r="AD804" s="352"/>
      <c r="AE804" s="352"/>
      <c r="AF804" s="352"/>
      <c r="AG804" s="352"/>
      <c r="AH804" s="352"/>
      <c r="AI804" s="352"/>
      <c r="AJ804" s="352"/>
      <c r="AK804" s="352"/>
      <c r="AL804" s="352"/>
      <c r="AM804" s="352"/>
      <c r="AN804" s="352"/>
      <c r="AO804" s="352"/>
      <c r="AP804" s="352"/>
      <c r="AQ804" s="352"/>
      <c r="AR804" s="352"/>
      <c r="AS804" s="352"/>
      <c r="AT804" s="352"/>
      <c r="AU804" s="352"/>
      <c r="AV804" s="352"/>
      <c r="AW804" s="352"/>
      <c r="AX804" s="352"/>
      <c r="AY804" s="352"/>
      <c r="AZ804" s="352"/>
      <c r="BA804" s="352"/>
      <c r="BB804" s="352"/>
      <c r="BC804" s="352"/>
      <c r="BD804" s="352"/>
      <c r="BE804" s="352"/>
      <c r="BF804" s="352"/>
      <c r="BG804" s="352"/>
      <c r="BH804" s="352"/>
      <c r="BI804" s="352"/>
      <c r="BJ804" s="352"/>
      <c r="BK804" s="352"/>
    </row>
    <row r="805" customFormat="false" ht="9.75" hidden="false" customHeight="true" outlineLevel="0" collapsed="false">
      <c r="A805" s="352"/>
      <c r="B805" s="352"/>
      <c r="C805" s="352"/>
      <c r="D805" s="352"/>
      <c r="E805" s="352"/>
      <c r="F805" s="354"/>
      <c r="G805" s="352"/>
      <c r="H805" s="352"/>
      <c r="I805" s="352"/>
      <c r="J805" s="352"/>
      <c r="K805" s="352"/>
      <c r="L805" s="352"/>
      <c r="M805" s="352"/>
      <c r="N805" s="352"/>
      <c r="O805" s="352"/>
      <c r="P805" s="352"/>
      <c r="Q805" s="352"/>
      <c r="R805" s="352"/>
      <c r="S805" s="352"/>
      <c r="T805" s="352"/>
      <c r="U805" s="352"/>
      <c r="V805" s="352"/>
      <c r="W805" s="352"/>
      <c r="X805" s="352"/>
      <c r="Y805" s="352"/>
      <c r="Z805" s="352"/>
      <c r="AA805" s="352"/>
      <c r="AB805" s="352"/>
      <c r="AC805" s="352"/>
      <c r="AD805" s="352"/>
      <c r="AE805" s="352"/>
      <c r="AF805" s="352"/>
      <c r="AG805" s="352"/>
      <c r="AH805" s="352"/>
      <c r="AI805" s="352"/>
      <c r="AJ805" s="352"/>
      <c r="AK805" s="352"/>
      <c r="AL805" s="352"/>
      <c r="AM805" s="352"/>
      <c r="AN805" s="352"/>
      <c r="AO805" s="352"/>
      <c r="AP805" s="352"/>
      <c r="AQ805" s="352"/>
      <c r="AR805" s="352"/>
      <c r="AS805" s="352"/>
      <c r="AT805" s="352"/>
      <c r="AU805" s="352"/>
      <c r="AV805" s="352"/>
      <c r="AW805" s="352"/>
      <c r="AX805" s="352"/>
      <c r="AY805" s="352"/>
      <c r="AZ805" s="352"/>
      <c r="BA805" s="352"/>
      <c r="BB805" s="352"/>
      <c r="BC805" s="352"/>
      <c r="BD805" s="352"/>
      <c r="BE805" s="352"/>
      <c r="BF805" s="352"/>
      <c r="BG805" s="352"/>
      <c r="BH805" s="352"/>
      <c r="BI805" s="352"/>
      <c r="BJ805" s="352"/>
      <c r="BK805" s="352"/>
    </row>
    <row r="806" customFormat="false" ht="9.75" hidden="false" customHeight="true" outlineLevel="0" collapsed="false">
      <c r="A806" s="352"/>
      <c r="B806" s="352"/>
      <c r="C806" s="352"/>
      <c r="D806" s="352"/>
      <c r="E806" s="352"/>
      <c r="F806" s="354"/>
      <c r="G806" s="352"/>
      <c r="H806" s="352"/>
      <c r="I806" s="352"/>
      <c r="J806" s="352"/>
      <c r="K806" s="352"/>
      <c r="L806" s="352"/>
      <c r="M806" s="352"/>
      <c r="N806" s="352"/>
      <c r="O806" s="352"/>
      <c r="P806" s="352"/>
      <c r="Q806" s="352"/>
      <c r="R806" s="352"/>
      <c r="S806" s="352"/>
      <c r="T806" s="352"/>
      <c r="U806" s="352"/>
      <c r="V806" s="352"/>
      <c r="W806" s="352"/>
      <c r="X806" s="352"/>
      <c r="Y806" s="352"/>
      <c r="Z806" s="352"/>
      <c r="AA806" s="352"/>
      <c r="AB806" s="352"/>
      <c r="AC806" s="352"/>
      <c r="AD806" s="352"/>
      <c r="AE806" s="352"/>
      <c r="AF806" s="352"/>
      <c r="AG806" s="352"/>
      <c r="AH806" s="352"/>
      <c r="AI806" s="352"/>
      <c r="AJ806" s="352"/>
      <c r="AK806" s="352"/>
      <c r="AL806" s="352"/>
      <c r="AM806" s="352"/>
      <c r="AN806" s="352"/>
      <c r="AO806" s="352"/>
      <c r="AP806" s="352"/>
      <c r="AQ806" s="352"/>
      <c r="AR806" s="352"/>
      <c r="AS806" s="352"/>
      <c r="AT806" s="352"/>
      <c r="AU806" s="352"/>
      <c r="AV806" s="352"/>
      <c r="AW806" s="352"/>
      <c r="AX806" s="352"/>
      <c r="AY806" s="352"/>
      <c r="AZ806" s="352"/>
      <c r="BA806" s="352"/>
      <c r="BB806" s="352"/>
      <c r="BC806" s="352"/>
      <c r="BD806" s="352"/>
      <c r="BE806" s="352"/>
      <c r="BF806" s="352"/>
      <c r="BG806" s="352"/>
      <c r="BH806" s="352"/>
      <c r="BI806" s="352"/>
      <c r="BJ806" s="352"/>
      <c r="BK806" s="352"/>
    </row>
    <row r="807" customFormat="false" ht="9.75" hidden="false" customHeight="true" outlineLevel="0" collapsed="false">
      <c r="A807" s="352"/>
      <c r="B807" s="352"/>
      <c r="C807" s="352"/>
      <c r="D807" s="352"/>
      <c r="E807" s="352"/>
      <c r="F807" s="354"/>
      <c r="G807" s="352"/>
      <c r="H807" s="352"/>
      <c r="I807" s="352"/>
      <c r="J807" s="352"/>
      <c r="K807" s="352"/>
      <c r="L807" s="352"/>
      <c r="M807" s="352"/>
      <c r="N807" s="352"/>
      <c r="O807" s="352"/>
      <c r="P807" s="352"/>
      <c r="Q807" s="352"/>
      <c r="R807" s="352"/>
      <c r="S807" s="352"/>
      <c r="T807" s="352"/>
      <c r="U807" s="352"/>
      <c r="V807" s="352"/>
      <c r="W807" s="352"/>
      <c r="X807" s="352"/>
      <c r="Y807" s="352"/>
      <c r="Z807" s="352"/>
      <c r="AA807" s="352"/>
      <c r="AB807" s="352"/>
      <c r="AC807" s="352"/>
      <c r="AD807" s="352"/>
      <c r="AE807" s="352"/>
      <c r="AF807" s="352"/>
      <c r="AG807" s="352"/>
      <c r="AH807" s="352"/>
      <c r="AI807" s="352"/>
      <c r="AJ807" s="352"/>
      <c r="AK807" s="352"/>
      <c r="AL807" s="352"/>
      <c r="AM807" s="352"/>
      <c r="AN807" s="352"/>
      <c r="AO807" s="352"/>
      <c r="AP807" s="352"/>
      <c r="AQ807" s="352"/>
      <c r="AR807" s="352"/>
      <c r="AS807" s="352"/>
      <c r="AT807" s="352"/>
      <c r="AU807" s="352"/>
      <c r="AV807" s="352"/>
      <c r="AW807" s="352"/>
      <c r="AX807" s="352"/>
      <c r="AY807" s="352"/>
      <c r="AZ807" s="352"/>
      <c r="BA807" s="352"/>
      <c r="BB807" s="352"/>
      <c r="BC807" s="352"/>
      <c r="BD807" s="352"/>
      <c r="BE807" s="352"/>
      <c r="BF807" s="352"/>
      <c r="BG807" s="352"/>
      <c r="BH807" s="352"/>
      <c r="BI807" s="352"/>
      <c r="BJ807" s="352"/>
      <c r="BK807" s="352"/>
    </row>
    <row r="808" customFormat="false" ht="9.75" hidden="false" customHeight="true" outlineLevel="0" collapsed="false">
      <c r="A808" s="352"/>
      <c r="B808" s="352"/>
      <c r="C808" s="352"/>
      <c r="D808" s="352"/>
      <c r="E808" s="352"/>
      <c r="F808" s="354"/>
      <c r="G808" s="352"/>
      <c r="H808" s="352"/>
      <c r="I808" s="352"/>
      <c r="J808" s="352"/>
      <c r="K808" s="352"/>
      <c r="L808" s="352"/>
      <c r="M808" s="352"/>
      <c r="N808" s="352"/>
      <c r="O808" s="352"/>
      <c r="P808" s="352"/>
      <c r="Q808" s="352"/>
      <c r="R808" s="352"/>
      <c r="S808" s="352"/>
      <c r="T808" s="352"/>
      <c r="U808" s="352"/>
      <c r="V808" s="352"/>
      <c r="W808" s="352"/>
      <c r="X808" s="352"/>
      <c r="Y808" s="352"/>
      <c r="Z808" s="352"/>
      <c r="AA808" s="352"/>
      <c r="AB808" s="352"/>
      <c r="AC808" s="352"/>
      <c r="AD808" s="352"/>
      <c r="AE808" s="352"/>
      <c r="AF808" s="352"/>
      <c r="AG808" s="352"/>
      <c r="AH808" s="352"/>
      <c r="AI808" s="352"/>
      <c r="AJ808" s="352"/>
      <c r="AK808" s="352"/>
      <c r="AL808" s="352"/>
      <c r="AM808" s="352"/>
      <c r="AN808" s="352"/>
      <c r="AO808" s="352"/>
      <c r="AP808" s="352"/>
      <c r="AQ808" s="352"/>
      <c r="AR808" s="352"/>
      <c r="AS808" s="352"/>
      <c r="AT808" s="352"/>
      <c r="AU808" s="352"/>
      <c r="AV808" s="352"/>
      <c r="AW808" s="352"/>
      <c r="AX808" s="352"/>
      <c r="AY808" s="352"/>
      <c r="AZ808" s="352"/>
      <c r="BA808" s="352"/>
      <c r="BB808" s="352"/>
      <c r="BC808" s="352"/>
      <c r="BD808" s="352"/>
      <c r="BE808" s="352"/>
      <c r="BF808" s="352"/>
      <c r="BG808" s="352"/>
      <c r="BH808" s="352"/>
      <c r="BI808" s="352"/>
      <c r="BJ808" s="352"/>
      <c r="BK808" s="352"/>
    </row>
    <row r="809" customFormat="false" ht="9.75" hidden="false" customHeight="true" outlineLevel="0" collapsed="false">
      <c r="A809" s="352"/>
      <c r="B809" s="352"/>
      <c r="C809" s="352"/>
      <c r="D809" s="352"/>
      <c r="E809" s="352"/>
      <c r="F809" s="354"/>
      <c r="G809" s="352"/>
      <c r="H809" s="352"/>
      <c r="I809" s="352"/>
      <c r="J809" s="352"/>
      <c r="K809" s="352"/>
      <c r="L809" s="352"/>
      <c r="M809" s="352"/>
      <c r="N809" s="352"/>
      <c r="O809" s="352"/>
      <c r="P809" s="352"/>
      <c r="Q809" s="352"/>
      <c r="R809" s="352"/>
      <c r="S809" s="352"/>
      <c r="T809" s="352"/>
      <c r="U809" s="352"/>
      <c r="V809" s="352"/>
      <c r="W809" s="352"/>
      <c r="X809" s="352"/>
      <c r="Y809" s="352"/>
      <c r="Z809" s="352"/>
      <c r="AA809" s="352"/>
      <c r="AB809" s="352"/>
      <c r="AC809" s="352"/>
      <c r="AD809" s="352"/>
      <c r="AE809" s="352"/>
      <c r="AF809" s="352"/>
      <c r="AG809" s="352"/>
      <c r="AH809" s="352"/>
      <c r="AI809" s="352"/>
      <c r="AJ809" s="352"/>
      <c r="AK809" s="352"/>
      <c r="AL809" s="352"/>
      <c r="AM809" s="352"/>
      <c r="AN809" s="352"/>
      <c r="AO809" s="352"/>
      <c r="AP809" s="352"/>
      <c r="AQ809" s="352"/>
      <c r="AR809" s="352"/>
      <c r="AS809" s="352"/>
      <c r="AT809" s="352"/>
      <c r="AU809" s="352"/>
      <c r="AV809" s="352"/>
      <c r="AW809" s="352"/>
      <c r="AX809" s="352"/>
      <c r="AY809" s="352"/>
      <c r="AZ809" s="352"/>
      <c r="BA809" s="352"/>
      <c r="BB809" s="352"/>
      <c r="BC809" s="352"/>
      <c r="BD809" s="352"/>
      <c r="BE809" s="352"/>
      <c r="BF809" s="352"/>
      <c r="BG809" s="352"/>
      <c r="BH809" s="352"/>
      <c r="BI809" s="352"/>
      <c r="BJ809" s="352"/>
      <c r="BK809" s="352"/>
    </row>
    <row r="810" customFormat="false" ht="9.75" hidden="false" customHeight="true" outlineLevel="0" collapsed="false">
      <c r="A810" s="352"/>
      <c r="B810" s="352"/>
      <c r="C810" s="352"/>
      <c r="D810" s="352"/>
      <c r="E810" s="352"/>
      <c r="F810" s="354"/>
      <c r="G810" s="352"/>
      <c r="H810" s="352"/>
      <c r="I810" s="352"/>
      <c r="J810" s="352"/>
      <c r="K810" s="352"/>
      <c r="L810" s="352"/>
      <c r="M810" s="352"/>
      <c r="N810" s="352"/>
      <c r="O810" s="352"/>
      <c r="P810" s="352"/>
      <c r="Q810" s="352"/>
      <c r="R810" s="352"/>
      <c r="S810" s="352"/>
      <c r="T810" s="352"/>
      <c r="U810" s="352"/>
      <c r="V810" s="352"/>
      <c r="W810" s="352"/>
      <c r="X810" s="352"/>
      <c r="Y810" s="352"/>
      <c r="Z810" s="352"/>
      <c r="AA810" s="352"/>
      <c r="AB810" s="352"/>
      <c r="AC810" s="352"/>
      <c r="AD810" s="352"/>
      <c r="AE810" s="352"/>
      <c r="AF810" s="352"/>
      <c r="AG810" s="352"/>
      <c r="AH810" s="352"/>
      <c r="AI810" s="352"/>
      <c r="AJ810" s="352"/>
      <c r="AK810" s="352"/>
      <c r="AL810" s="352"/>
      <c r="AM810" s="352"/>
      <c r="AN810" s="352"/>
      <c r="AO810" s="352"/>
      <c r="AP810" s="352"/>
      <c r="AQ810" s="352"/>
      <c r="AR810" s="352"/>
      <c r="AS810" s="352"/>
      <c r="AT810" s="352"/>
      <c r="AU810" s="352"/>
      <c r="AV810" s="352"/>
      <c r="AW810" s="352"/>
      <c r="AX810" s="352"/>
      <c r="AY810" s="352"/>
      <c r="AZ810" s="352"/>
      <c r="BA810" s="352"/>
      <c r="BB810" s="352"/>
      <c r="BC810" s="352"/>
      <c r="BD810" s="352"/>
      <c r="BE810" s="352"/>
      <c r="BF810" s="352"/>
      <c r="BG810" s="352"/>
      <c r="BH810" s="352"/>
      <c r="BI810" s="352"/>
      <c r="BJ810" s="352"/>
      <c r="BK810" s="352"/>
    </row>
    <row r="811" customFormat="false" ht="9.75" hidden="false" customHeight="true" outlineLevel="0" collapsed="false">
      <c r="A811" s="352"/>
      <c r="B811" s="352"/>
      <c r="C811" s="352"/>
      <c r="D811" s="352"/>
      <c r="E811" s="352"/>
      <c r="F811" s="354"/>
      <c r="G811" s="352"/>
      <c r="H811" s="352"/>
      <c r="I811" s="352"/>
      <c r="J811" s="352"/>
      <c r="K811" s="352"/>
      <c r="L811" s="352"/>
      <c r="M811" s="352"/>
      <c r="N811" s="352"/>
      <c r="O811" s="352"/>
      <c r="P811" s="352"/>
      <c r="Q811" s="352"/>
      <c r="R811" s="352"/>
      <c r="S811" s="352"/>
      <c r="T811" s="352"/>
      <c r="U811" s="352"/>
      <c r="V811" s="352"/>
      <c r="W811" s="352"/>
      <c r="X811" s="352"/>
      <c r="Y811" s="352"/>
      <c r="Z811" s="352"/>
      <c r="AA811" s="352"/>
      <c r="AB811" s="352"/>
      <c r="AC811" s="352"/>
      <c r="AD811" s="352"/>
      <c r="AE811" s="352"/>
      <c r="AF811" s="352"/>
      <c r="AG811" s="352"/>
      <c r="AH811" s="352"/>
      <c r="AI811" s="352"/>
      <c r="AJ811" s="352"/>
      <c r="AK811" s="352"/>
      <c r="AL811" s="352"/>
      <c r="AM811" s="352"/>
      <c r="AN811" s="352"/>
      <c r="AO811" s="352"/>
      <c r="AP811" s="352"/>
      <c r="AQ811" s="352"/>
      <c r="AR811" s="352"/>
      <c r="AS811" s="352"/>
      <c r="AT811" s="352"/>
      <c r="AU811" s="352"/>
      <c r="AV811" s="352"/>
      <c r="AW811" s="352"/>
      <c r="AX811" s="352"/>
      <c r="AY811" s="352"/>
      <c r="AZ811" s="352"/>
      <c r="BA811" s="352"/>
      <c r="BB811" s="352"/>
      <c r="BC811" s="352"/>
      <c r="BD811" s="352"/>
      <c r="BE811" s="352"/>
      <c r="BF811" s="352"/>
      <c r="BG811" s="352"/>
      <c r="BH811" s="352"/>
      <c r="BI811" s="352"/>
      <c r="BJ811" s="352"/>
      <c r="BK811" s="352"/>
    </row>
    <row r="812" customFormat="false" ht="9.75" hidden="false" customHeight="true" outlineLevel="0" collapsed="false">
      <c r="A812" s="352"/>
      <c r="B812" s="352"/>
      <c r="C812" s="352"/>
      <c r="D812" s="352"/>
      <c r="E812" s="352"/>
      <c r="F812" s="354"/>
      <c r="G812" s="352"/>
      <c r="H812" s="352"/>
      <c r="I812" s="352"/>
      <c r="J812" s="352"/>
      <c r="K812" s="352"/>
      <c r="L812" s="352"/>
      <c r="M812" s="352"/>
      <c r="N812" s="352"/>
      <c r="O812" s="352"/>
      <c r="P812" s="352"/>
      <c r="Q812" s="352"/>
      <c r="R812" s="352"/>
      <c r="S812" s="352"/>
      <c r="T812" s="352"/>
      <c r="U812" s="352"/>
      <c r="V812" s="352"/>
      <c r="W812" s="352"/>
      <c r="X812" s="352"/>
      <c r="Y812" s="352"/>
      <c r="Z812" s="352"/>
      <c r="AA812" s="352"/>
      <c r="AB812" s="352"/>
      <c r="AC812" s="352"/>
      <c r="AD812" s="352"/>
      <c r="AE812" s="352"/>
      <c r="AF812" s="352"/>
      <c r="AG812" s="352"/>
      <c r="AH812" s="352"/>
      <c r="AI812" s="352"/>
      <c r="AJ812" s="352"/>
      <c r="AK812" s="352"/>
      <c r="AL812" s="352"/>
      <c r="AM812" s="352"/>
      <c r="AN812" s="352"/>
      <c r="AO812" s="352"/>
      <c r="AP812" s="352"/>
      <c r="AQ812" s="352"/>
      <c r="AR812" s="352"/>
      <c r="AS812" s="352"/>
      <c r="AT812" s="352"/>
      <c r="AU812" s="352"/>
      <c r="AV812" s="352"/>
      <c r="AW812" s="352"/>
      <c r="AX812" s="352"/>
      <c r="AY812" s="352"/>
      <c r="AZ812" s="352"/>
      <c r="BA812" s="352"/>
      <c r="BB812" s="352"/>
      <c r="BC812" s="352"/>
      <c r="BD812" s="352"/>
      <c r="BE812" s="352"/>
      <c r="BF812" s="352"/>
      <c r="BG812" s="352"/>
      <c r="BH812" s="352"/>
      <c r="BI812" s="352"/>
      <c r="BJ812" s="352"/>
      <c r="BK812" s="352"/>
    </row>
    <row r="813" customFormat="false" ht="9.75" hidden="false" customHeight="true" outlineLevel="0" collapsed="false">
      <c r="A813" s="352"/>
      <c r="B813" s="352"/>
      <c r="C813" s="352"/>
      <c r="D813" s="352"/>
      <c r="E813" s="352"/>
      <c r="F813" s="354"/>
      <c r="G813" s="352"/>
      <c r="H813" s="352"/>
      <c r="I813" s="352"/>
      <c r="J813" s="352"/>
      <c r="K813" s="352"/>
      <c r="L813" s="352"/>
      <c r="M813" s="352"/>
      <c r="N813" s="352"/>
      <c r="O813" s="352"/>
      <c r="P813" s="352"/>
      <c r="Q813" s="352"/>
      <c r="R813" s="352"/>
      <c r="S813" s="352"/>
      <c r="T813" s="352"/>
      <c r="U813" s="352"/>
      <c r="V813" s="352"/>
      <c r="W813" s="352"/>
      <c r="X813" s="352"/>
      <c r="Y813" s="352"/>
      <c r="Z813" s="352"/>
      <c r="AA813" s="352"/>
      <c r="AB813" s="352"/>
      <c r="AC813" s="352"/>
      <c r="AD813" s="352"/>
      <c r="AE813" s="352"/>
      <c r="AF813" s="352"/>
      <c r="AG813" s="352"/>
      <c r="AH813" s="352"/>
      <c r="AI813" s="352"/>
      <c r="AJ813" s="352"/>
      <c r="AK813" s="352"/>
      <c r="AL813" s="352"/>
      <c r="AM813" s="352"/>
      <c r="AN813" s="352"/>
      <c r="AO813" s="352"/>
      <c r="AP813" s="352"/>
      <c r="AQ813" s="352"/>
      <c r="AR813" s="352"/>
      <c r="AS813" s="352"/>
      <c r="AT813" s="352"/>
      <c r="AU813" s="352"/>
      <c r="AV813" s="352"/>
      <c r="AW813" s="352"/>
      <c r="AX813" s="352"/>
      <c r="AY813" s="352"/>
      <c r="AZ813" s="352"/>
      <c r="BA813" s="352"/>
      <c r="BB813" s="352"/>
      <c r="BC813" s="352"/>
      <c r="BD813" s="352"/>
      <c r="BE813" s="352"/>
      <c r="BF813" s="352"/>
      <c r="BG813" s="352"/>
      <c r="BH813" s="352"/>
      <c r="BI813" s="352"/>
      <c r="BJ813" s="352"/>
      <c r="BK813" s="352"/>
    </row>
    <row r="814" customFormat="false" ht="9.75" hidden="false" customHeight="true" outlineLevel="0" collapsed="false">
      <c r="A814" s="352"/>
      <c r="B814" s="352"/>
      <c r="C814" s="352"/>
      <c r="D814" s="352"/>
      <c r="E814" s="352"/>
      <c r="F814" s="354"/>
      <c r="G814" s="352"/>
      <c r="H814" s="352"/>
      <c r="I814" s="352"/>
      <c r="J814" s="352"/>
      <c r="K814" s="352"/>
      <c r="L814" s="352"/>
      <c r="M814" s="352"/>
      <c r="N814" s="352"/>
      <c r="O814" s="352"/>
      <c r="P814" s="352"/>
      <c r="Q814" s="352"/>
      <c r="R814" s="352"/>
      <c r="S814" s="352"/>
      <c r="T814" s="352"/>
      <c r="U814" s="352"/>
      <c r="V814" s="352"/>
      <c r="W814" s="352"/>
      <c r="X814" s="352"/>
      <c r="Y814" s="352"/>
      <c r="Z814" s="352"/>
      <c r="AA814" s="352"/>
      <c r="AB814" s="352"/>
      <c r="AC814" s="352"/>
      <c r="AD814" s="352"/>
      <c r="AE814" s="352"/>
      <c r="AF814" s="352"/>
      <c r="AG814" s="352"/>
      <c r="AH814" s="352"/>
      <c r="AI814" s="352"/>
      <c r="AJ814" s="352"/>
      <c r="AK814" s="352"/>
      <c r="AL814" s="352"/>
      <c r="AM814" s="352"/>
      <c r="AN814" s="352"/>
      <c r="AO814" s="352"/>
      <c r="AP814" s="352"/>
      <c r="AQ814" s="352"/>
      <c r="AR814" s="352"/>
      <c r="AS814" s="352"/>
      <c r="AT814" s="352"/>
      <c r="AU814" s="352"/>
      <c r="AV814" s="352"/>
      <c r="AW814" s="352"/>
      <c r="AX814" s="352"/>
      <c r="AY814" s="352"/>
      <c r="AZ814" s="352"/>
      <c r="BA814" s="352"/>
      <c r="BB814" s="352"/>
      <c r="BC814" s="352"/>
      <c r="BD814" s="352"/>
      <c r="BE814" s="352"/>
      <c r="BF814" s="352"/>
      <c r="BG814" s="352"/>
      <c r="BH814" s="352"/>
      <c r="BI814" s="352"/>
      <c r="BJ814" s="352"/>
      <c r="BK814" s="352"/>
    </row>
    <row r="815" customFormat="false" ht="9.75" hidden="false" customHeight="true" outlineLevel="0" collapsed="false">
      <c r="A815" s="352"/>
      <c r="B815" s="352"/>
      <c r="C815" s="352"/>
      <c r="D815" s="352"/>
      <c r="E815" s="352"/>
      <c r="F815" s="354"/>
      <c r="G815" s="352"/>
      <c r="H815" s="352"/>
      <c r="I815" s="352"/>
      <c r="J815" s="352"/>
      <c r="K815" s="352"/>
      <c r="L815" s="352"/>
      <c r="M815" s="352"/>
      <c r="N815" s="352"/>
      <c r="O815" s="352"/>
      <c r="P815" s="352"/>
      <c r="Q815" s="352"/>
      <c r="R815" s="352"/>
      <c r="S815" s="352"/>
      <c r="T815" s="352"/>
      <c r="U815" s="352"/>
      <c r="V815" s="352"/>
      <c r="W815" s="352"/>
      <c r="X815" s="352"/>
      <c r="Y815" s="352"/>
      <c r="Z815" s="352"/>
      <c r="AA815" s="352"/>
      <c r="AB815" s="352"/>
      <c r="AC815" s="352"/>
      <c r="AD815" s="352"/>
      <c r="AE815" s="352"/>
      <c r="AF815" s="352"/>
      <c r="AG815" s="352"/>
      <c r="AH815" s="352"/>
      <c r="AI815" s="352"/>
      <c r="AJ815" s="352"/>
      <c r="AK815" s="352"/>
      <c r="AL815" s="352"/>
      <c r="AM815" s="352"/>
      <c r="AN815" s="352"/>
      <c r="AO815" s="352"/>
      <c r="AP815" s="352"/>
      <c r="AQ815" s="352"/>
      <c r="AR815" s="352"/>
      <c r="AS815" s="352"/>
      <c r="AT815" s="352"/>
      <c r="AU815" s="352"/>
      <c r="AV815" s="352"/>
      <c r="AW815" s="352"/>
      <c r="AX815" s="352"/>
      <c r="AY815" s="352"/>
      <c r="AZ815" s="352"/>
      <c r="BA815" s="352"/>
      <c r="BB815" s="352"/>
      <c r="BC815" s="352"/>
      <c r="BD815" s="352"/>
      <c r="BE815" s="352"/>
      <c r="BF815" s="352"/>
      <c r="BG815" s="352"/>
      <c r="BH815" s="352"/>
      <c r="BI815" s="352"/>
      <c r="BJ815" s="352"/>
      <c r="BK815" s="352"/>
    </row>
    <row r="816" customFormat="false" ht="9.75" hidden="false" customHeight="true" outlineLevel="0" collapsed="false">
      <c r="A816" s="352"/>
      <c r="B816" s="352"/>
      <c r="C816" s="352"/>
      <c r="D816" s="352"/>
      <c r="E816" s="352"/>
      <c r="F816" s="354"/>
      <c r="G816" s="352"/>
      <c r="H816" s="352"/>
      <c r="I816" s="352"/>
      <c r="J816" s="352"/>
      <c r="K816" s="352"/>
      <c r="L816" s="352"/>
      <c r="M816" s="352"/>
      <c r="N816" s="352"/>
      <c r="O816" s="352"/>
      <c r="P816" s="352"/>
      <c r="Q816" s="352"/>
      <c r="R816" s="352"/>
      <c r="S816" s="352"/>
      <c r="T816" s="352"/>
      <c r="U816" s="352"/>
      <c r="V816" s="352"/>
      <c r="W816" s="352"/>
      <c r="X816" s="352"/>
      <c r="Y816" s="352"/>
      <c r="Z816" s="352"/>
      <c r="AA816" s="352"/>
      <c r="AB816" s="352"/>
      <c r="AC816" s="352"/>
      <c r="AD816" s="352"/>
      <c r="AE816" s="352"/>
      <c r="AF816" s="352"/>
      <c r="AG816" s="352"/>
      <c r="AH816" s="352"/>
      <c r="AI816" s="352"/>
      <c r="AJ816" s="352"/>
      <c r="AK816" s="352"/>
      <c r="AL816" s="352"/>
      <c r="AM816" s="352"/>
      <c r="AN816" s="352"/>
      <c r="AO816" s="352"/>
      <c r="AP816" s="352"/>
      <c r="AQ816" s="352"/>
      <c r="AR816" s="352"/>
      <c r="AS816" s="352"/>
      <c r="AT816" s="352"/>
      <c r="AU816" s="352"/>
      <c r="AV816" s="352"/>
      <c r="AW816" s="352"/>
      <c r="AX816" s="352"/>
      <c r="AY816" s="352"/>
      <c r="AZ816" s="352"/>
      <c r="BA816" s="352"/>
      <c r="BB816" s="352"/>
      <c r="BC816" s="352"/>
      <c r="BD816" s="352"/>
      <c r="BE816" s="352"/>
      <c r="BF816" s="352"/>
      <c r="BG816" s="352"/>
      <c r="BH816" s="352"/>
      <c r="BI816" s="352"/>
      <c r="BJ816" s="352"/>
      <c r="BK816" s="352"/>
    </row>
    <row r="817" customFormat="false" ht="9.75" hidden="false" customHeight="true" outlineLevel="0" collapsed="false">
      <c r="A817" s="352"/>
      <c r="B817" s="352"/>
      <c r="C817" s="352"/>
      <c r="D817" s="352"/>
      <c r="E817" s="352"/>
      <c r="F817" s="354"/>
      <c r="G817" s="352"/>
      <c r="H817" s="352"/>
      <c r="I817" s="352"/>
      <c r="J817" s="352"/>
      <c r="K817" s="352"/>
      <c r="L817" s="352"/>
      <c r="M817" s="352"/>
      <c r="N817" s="352"/>
      <c r="O817" s="352"/>
      <c r="P817" s="352"/>
      <c r="Q817" s="352"/>
      <c r="R817" s="352"/>
      <c r="S817" s="352"/>
      <c r="T817" s="352"/>
      <c r="U817" s="352"/>
      <c r="V817" s="352"/>
      <c r="W817" s="352"/>
      <c r="X817" s="352"/>
      <c r="Y817" s="352"/>
      <c r="Z817" s="352"/>
      <c r="AA817" s="352"/>
      <c r="AB817" s="352"/>
      <c r="AC817" s="352"/>
      <c r="AD817" s="352"/>
      <c r="AE817" s="352"/>
      <c r="AF817" s="352"/>
      <c r="AG817" s="352"/>
      <c r="AH817" s="352"/>
      <c r="AI817" s="352"/>
      <c r="AJ817" s="352"/>
      <c r="AK817" s="352"/>
      <c r="AL817" s="352"/>
      <c r="AM817" s="352"/>
      <c r="AN817" s="352"/>
      <c r="AO817" s="352"/>
      <c r="AP817" s="352"/>
      <c r="AQ817" s="352"/>
      <c r="AR817" s="352"/>
      <c r="AS817" s="352"/>
      <c r="AT817" s="352"/>
      <c r="AU817" s="352"/>
      <c r="AV817" s="352"/>
      <c r="AW817" s="352"/>
      <c r="AX817" s="352"/>
      <c r="AY817" s="352"/>
      <c r="AZ817" s="352"/>
      <c r="BA817" s="352"/>
      <c r="BB817" s="352"/>
      <c r="BC817" s="352"/>
      <c r="BD817" s="352"/>
      <c r="BE817" s="352"/>
      <c r="BF817" s="352"/>
      <c r="BG817" s="352"/>
      <c r="BH817" s="352"/>
      <c r="BI817" s="352"/>
      <c r="BJ817" s="352"/>
      <c r="BK817" s="352"/>
    </row>
    <row r="818" customFormat="false" ht="9.75" hidden="false" customHeight="true" outlineLevel="0" collapsed="false">
      <c r="A818" s="352"/>
      <c r="B818" s="352"/>
      <c r="C818" s="352"/>
      <c r="D818" s="352"/>
      <c r="E818" s="352"/>
      <c r="F818" s="354"/>
      <c r="G818" s="352"/>
      <c r="H818" s="352"/>
      <c r="I818" s="352"/>
      <c r="J818" s="352"/>
      <c r="K818" s="352"/>
      <c r="L818" s="352"/>
      <c r="M818" s="352"/>
      <c r="N818" s="352"/>
      <c r="O818" s="352"/>
      <c r="P818" s="352"/>
      <c r="Q818" s="352"/>
      <c r="R818" s="352"/>
      <c r="S818" s="352"/>
      <c r="T818" s="352"/>
      <c r="U818" s="352"/>
      <c r="V818" s="352"/>
      <c r="W818" s="352"/>
      <c r="X818" s="352"/>
      <c r="Y818" s="352"/>
      <c r="Z818" s="352"/>
      <c r="AA818" s="352"/>
      <c r="AB818" s="352"/>
      <c r="AC818" s="352"/>
      <c r="AD818" s="352"/>
      <c r="AE818" s="352"/>
      <c r="AF818" s="352"/>
      <c r="AG818" s="352"/>
      <c r="AH818" s="352"/>
      <c r="AI818" s="352"/>
      <c r="AJ818" s="352"/>
      <c r="AK818" s="352"/>
      <c r="AL818" s="352"/>
      <c r="AM818" s="352"/>
      <c r="AN818" s="352"/>
      <c r="AO818" s="352"/>
      <c r="AP818" s="352"/>
      <c r="AQ818" s="352"/>
      <c r="AR818" s="352"/>
      <c r="AS818" s="352"/>
      <c r="AT818" s="352"/>
      <c r="AU818" s="352"/>
      <c r="AV818" s="352"/>
      <c r="AW818" s="352"/>
      <c r="AX818" s="352"/>
      <c r="AY818" s="352"/>
      <c r="AZ818" s="352"/>
      <c r="BA818" s="352"/>
      <c r="BB818" s="352"/>
      <c r="BC818" s="352"/>
      <c r="BD818" s="352"/>
      <c r="BE818" s="352"/>
      <c r="BF818" s="352"/>
      <c r="BG818" s="352"/>
      <c r="BH818" s="352"/>
      <c r="BI818" s="352"/>
      <c r="BJ818" s="352"/>
      <c r="BK818" s="352"/>
    </row>
    <row r="819" customFormat="false" ht="9.75" hidden="false" customHeight="true" outlineLevel="0" collapsed="false">
      <c r="A819" s="352"/>
      <c r="B819" s="352"/>
      <c r="C819" s="352"/>
      <c r="D819" s="352"/>
      <c r="E819" s="352"/>
      <c r="F819" s="354"/>
      <c r="G819" s="352"/>
      <c r="H819" s="352"/>
      <c r="I819" s="352"/>
      <c r="J819" s="352"/>
      <c r="K819" s="352"/>
      <c r="L819" s="352"/>
      <c r="M819" s="352"/>
      <c r="N819" s="352"/>
      <c r="O819" s="352"/>
      <c r="P819" s="352"/>
      <c r="Q819" s="352"/>
      <c r="R819" s="352"/>
      <c r="S819" s="352"/>
      <c r="T819" s="352"/>
      <c r="U819" s="352"/>
      <c r="V819" s="352"/>
      <c r="W819" s="352"/>
      <c r="X819" s="352"/>
      <c r="Y819" s="352"/>
      <c r="Z819" s="352"/>
      <c r="AA819" s="352"/>
      <c r="AB819" s="352"/>
      <c r="AC819" s="352"/>
      <c r="AD819" s="352"/>
      <c r="AE819" s="352"/>
      <c r="AF819" s="352"/>
      <c r="AG819" s="352"/>
      <c r="AH819" s="352"/>
      <c r="AI819" s="352"/>
      <c r="AJ819" s="352"/>
      <c r="AK819" s="352"/>
      <c r="AL819" s="352"/>
      <c r="AM819" s="352"/>
      <c r="AN819" s="352"/>
      <c r="AO819" s="352"/>
      <c r="AP819" s="352"/>
      <c r="AQ819" s="352"/>
      <c r="AR819" s="352"/>
      <c r="AS819" s="352"/>
      <c r="AT819" s="352"/>
      <c r="AU819" s="352"/>
      <c r="AV819" s="352"/>
      <c r="AW819" s="352"/>
      <c r="AX819" s="352"/>
      <c r="AY819" s="352"/>
      <c r="AZ819" s="352"/>
      <c r="BA819" s="352"/>
      <c r="BB819" s="352"/>
      <c r="BC819" s="352"/>
      <c r="BD819" s="352"/>
      <c r="BE819" s="352"/>
      <c r="BF819" s="352"/>
      <c r="BG819" s="352"/>
      <c r="BH819" s="352"/>
      <c r="BI819" s="352"/>
      <c r="BJ819" s="352"/>
      <c r="BK819" s="352"/>
    </row>
    <row r="820" customFormat="false" ht="9.75" hidden="false" customHeight="true" outlineLevel="0" collapsed="false">
      <c r="A820" s="352"/>
      <c r="B820" s="352"/>
      <c r="C820" s="352"/>
      <c r="D820" s="352"/>
      <c r="E820" s="352"/>
      <c r="F820" s="354"/>
      <c r="G820" s="352"/>
      <c r="H820" s="352"/>
      <c r="I820" s="352"/>
      <c r="J820" s="352"/>
      <c r="K820" s="352"/>
      <c r="L820" s="352"/>
      <c r="M820" s="352"/>
      <c r="N820" s="352"/>
      <c r="O820" s="352"/>
      <c r="P820" s="352"/>
      <c r="Q820" s="352"/>
      <c r="R820" s="352"/>
      <c r="S820" s="352"/>
      <c r="T820" s="352"/>
      <c r="U820" s="352"/>
      <c r="V820" s="352"/>
      <c r="W820" s="352"/>
      <c r="X820" s="352"/>
      <c r="Y820" s="352"/>
      <c r="Z820" s="352"/>
      <c r="AA820" s="352"/>
      <c r="AB820" s="352"/>
      <c r="AC820" s="352"/>
      <c r="AD820" s="352"/>
      <c r="AE820" s="352"/>
      <c r="AF820" s="352"/>
      <c r="AG820" s="352"/>
      <c r="AH820" s="352"/>
      <c r="AI820" s="352"/>
      <c r="AJ820" s="352"/>
      <c r="AK820" s="352"/>
      <c r="AL820" s="352"/>
      <c r="AM820" s="352"/>
      <c r="AN820" s="352"/>
      <c r="AO820" s="352"/>
      <c r="AP820" s="352"/>
      <c r="AQ820" s="352"/>
      <c r="AR820" s="352"/>
      <c r="AS820" s="352"/>
      <c r="AT820" s="352"/>
      <c r="AU820" s="352"/>
      <c r="AV820" s="352"/>
      <c r="AW820" s="352"/>
      <c r="AX820" s="352"/>
      <c r="AY820" s="352"/>
      <c r="AZ820" s="352"/>
      <c r="BA820" s="352"/>
      <c r="BB820" s="352"/>
      <c r="BC820" s="352"/>
      <c r="BD820" s="352"/>
      <c r="BE820" s="352"/>
      <c r="BF820" s="352"/>
      <c r="BG820" s="352"/>
      <c r="BH820" s="352"/>
      <c r="BI820" s="352"/>
      <c r="BJ820" s="352"/>
      <c r="BK820" s="352"/>
    </row>
    <row r="821" customFormat="false" ht="9.75" hidden="false" customHeight="true" outlineLevel="0" collapsed="false">
      <c r="A821" s="352"/>
      <c r="B821" s="352"/>
      <c r="C821" s="352"/>
      <c r="D821" s="352"/>
      <c r="E821" s="352"/>
      <c r="F821" s="354"/>
      <c r="G821" s="352"/>
      <c r="H821" s="352"/>
      <c r="I821" s="352"/>
      <c r="J821" s="352"/>
      <c r="K821" s="352"/>
      <c r="L821" s="352"/>
      <c r="M821" s="352"/>
      <c r="N821" s="352"/>
      <c r="O821" s="352"/>
      <c r="P821" s="352"/>
      <c r="Q821" s="352"/>
      <c r="R821" s="352"/>
      <c r="S821" s="352"/>
      <c r="T821" s="352"/>
      <c r="U821" s="352"/>
      <c r="V821" s="352"/>
      <c r="W821" s="352"/>
      <c r="X821" s="352"/>
      <c r="Y821" s="352"/>
      <c r="Z821" s="352"/>
      <c r="AA821" s="352"/>
      <c r="AB821" s="352"/>
      <c r="AC821" s="352"/>
      <c r="AD821" s="352"/>
      <c r="AE821" s="352"/>
      <c r="AF821" s="352"/>
      <c r="AG821" s="352"/>
      <c r="AH821" s="352"/>
      <c r="AI821" s="352"/>
      <c r="AJ821" s="352"/>
      <c r="AK821" s="352"/>
      <c r="AL821" s="352"/>
      <c r="AM821" s="352"/>
      <c r="AN821" s="352"/>
      <c r="AO821" s="352"/>
      <c r="AP821" s="352"/>
      <c r="AQ821" s="352"/>
      <c r="AR821" s="352"/>
      <c r="AS821" s="352"/>
      <c r="AT821" s="352"/>
      <c r="AU821" s="352"/>
      <c r="AV821" s="352"/>
      <c r="AW821" s="352"/>
      <c r="AX821" s="352"/>
      <c r="AY821" s="352"/>
      <c r="AZ821" s="352"/>
      <c r="BA821" s="352"/>
      <c r="BB821" s="352"/>
      <c r="BC821" s="352"/>
      <c r="BD821" s="352"/>
      <c r="BE821" s="352"/>
      <c r="BF821" s="352"/>
      <c r="BG821" s="352"/>
      <c r="BH821" s="352"/>
      <c r="BI821" s="352"/>
      <c r="BJ821" s="352"/>
      <c r="BK821" s="352"/>
    </row>
    <row r="822" customFormat="false" ht="9.75" hidden="false" customHeight="true" outlineLevel="0" collapsed="false">
      <c r="A822" s="352"/>
      <c r="B822" s="352"/>
      <c r="C822" s="352"/>
      <c r="D822" s="352"/>
      <c r="E822" s="352"/>
      <c r="F822" s="354"/>
      <c r="G822" s="352"/>
      <c r="H822" s="352"/>
      <c r="I822" s="352"/>
      <c r="J822" s="352"/>
      <c r="K822" s="352"/>
      <c r="L822" s="352"/>
      <c r="M822" s="352"/>
      <c r="N822" s="352"/>
      <c r="O822" s="352"/>
      <c r="P822" s="352"/>
      <c r="Q822" s="352"/>
      <c r="R822" s="352"/>
      <c r="S822" s="352"/>
      <c r="T822" s="352"/>
      <c r="U822" s="352"/>
      <c r="V822" s="352"/>
      <c r="W822" s="352"/>
      <c r="X822" s="352"/>
      <c r="Y822" s="352"/>
      <c r="Z822" s="352"/>
      <c r="AA822" s="352"/>
      <c r="AB822" s="352"/>
      <c r="AC822" s="352"/>
      <c r="AD822" s="352"/>
      <c r="AE822" s="352"/>
      <c r="AF822" s="352"/>
      <c r="AG822" s="352"/>
      <c r="AH822" s="352"/>
      <c r="AI822" s="352"/>
      <c r="AJ822" s="352"/>
      <c r="AK822" s="352"/>
      <c r="AL822" s="352"/>
      <c r="AM822" s="352"/>
      <c r="AN822" s="352"/>
      <c r="AO822" s="352"/>
      <c r="AP822" s="352"/>
      <c r="AQ822" s="352"/>
      <c r="AR822" s="352"/>
      <c r="AS822" s="352"/>
      <c r="AT822" s="352"/>
      <c r="AU822" s="352"/>
      <c r="AV822" s="352"/>
      <c r="AW822" s="352"/>
      <c r="AX822" s="352"/>
      <c r="AY822" s="352"/>
      <c r="AZ822" s="352"/>
      <c r="BA822" s="352"/>
      <c r="BB822" s="352"/>
      <c r="BC822" s="352"/>
      <c r="BD822" s="352"/>
      <c r="BE822" s="352"/>
      <c r="BF822" s="352"/>
      <c r="BG822" s="352"/>
      <c r="BH822" s="352"/>
      <c r="BI822" s="352"/>
      <c r="BJ822" s="352"/>
      <c r="BK822" s="352"/>
    </row>
    <row r="823" customFormat="false" ht="9.75" hidden="false" customHeight="true" outlineLevel="0" collapsed="false">
      <c r="A823" s="352"/>
      <c r="B823" s="352"/>
      <c r="C823" s="352"/>
      <c r="D823" s="352"/>
      <c r="E823" s="352"/>
      <c r="F823" s="354"/>
      <c r="G823" s="352"/>
      <c r="H823" s="352"/>
      <c r="I823" s="352"/>
      <c r="J823" s="352"/>
      <c r="K823" s="352"/>
      <c r="L823" s="352"/>
      <c r="M823" s="352"/>
      <c r="N823" s="352"/>
      <c r="O823" s="352"/>
      <c r="P823" s="352"/>
      <c r="Q823" s="352"/>
      <c r="R823" s="352"/>
      <c r="S823" s="352"/>
      <c r="T823" s="352"/>
      <c r="U823" s="352"/>
      <c r="V823" s="352"/>
      <c r="W823" s="352"/>
      <c r="X823" s="352"/>
      <c r="Y823" s="352"/>
      <c r="Z823" s="352"/>
      <c r="AA823" s="352"/>
      <c r="AB823" s="352"/>
      <c r="AC823" s="352"/>
      <c r="AD823" s="352"/>
      <c r="AE823" s="352"/>
      <c r="AF823" s="352"/>
      <c r="AG823" s="352"/>
      <c r="AH823" s="352"/>
      <c r="AI823" s="352"/>
      <c r="AJ823" s="352"/>
      <c r="AK823" s="352"/>
      <c r="AL823" s="352"/>
      <c r="AM823" s="352"/>
      <c r="AN823" s="352"/>
      <c r="AO823" s="352"/>
      <c r="AP823" s="352"/>
      <c r="AQ823" s="352"/>
      <c r="AR823" s="352"/>
      <c r="AS823" s="352"/>
      <c r="AT823" s="352"/>
      <c r="AU823" s="352"/>
      <c r="AV823" s="352"/>
      <c r="AW823" s="352"/>
      <c r="AX823" s="352"/>
      <c r="AY823" s="352"/>
      <c r="AZ823" s="352"/>
      <c r="BA823" s="352"/>
      <c r="BB823" s="352"/>
      <c r="BC823" s="352"/>
      <c r="BD823" s="352"/>
      <c r="BE823" s="352"/>
      <c r="BF823" s="352"/>
      <c r="BG823" s="352"/>
      <c r="BH823" s="352"/>
      <c r="BI823" s="352"/>
      <c r="BJ823" s="352"/>
      <c r="BK823" s="352"/>
    </row>
    <row r="824" customFormat="false" ht="9.75" hidden="false" customHeight="true" outlineLevel="0" collapsed="false">
      <c r="A824" s="352"/>
      <c r="B824" s="352"/>
      <c r="C824" s="352"/>
      <c r="D824" s="352"/>
      <c r="E824" s="352"/>
      <c r="F824" s="354"/>
      <c r="G824" s="352"/>
      <c r="H824" s="352"/>
      <c r="I824" s="352"/>
      <c r="J824" s="352"/>
      <c r="K824" s="352"/>
      <c r="L824" s="352"/>
      <c r="M824" s="352"/>
      <c r="N824" s="352"/>
      <c r="O824" s="352"/>
      <c r="P824" s="352"/>
      <c r="Q824" s="352"/>
      <c r="R824" s="352"/>
      <c r="S824" s="352"/>
      <c r="T824" s="352"/>
      <c r="U824" s="352"/>
      <c r="V824" s="352"/>
      <c r="W824" s="352"/>
      <c r="X824" s="352"/>
      <c r="Y824" s="352"/>
      <c r="Z824" s="352"/>
      <c r="AA824" s="352"/>
      <c r="AB824" s="352"/>
      <c r="AC824" s="352"/>
      <c r="AD824" s="352"/>
      <c r="AE824" s="352"/>
      <c r="AF824" s="352"/>
      <c r="AG824" s="352"/>
      <c r="AH824" s="352"/>
      <c r="AI824" s="352"/>
      <c r="AJ824" s="352"/>
      <c r="AK824" s="352"/>
      <c r="AL824" s="352"/>
      <c r="AM824" s="352"/>
      <c r="AN824" s="352"/>
      <c r="AO824" s="352"/>
      <c r="AP824" s="352"/>
      <c r="AQ824" s="352"/>
      <c r="AR824" s="352"/>
      <c r="AS824" s="352"/>
      <c r="AT824" s="352"/>
      <c r="AU824" s="352"/>
      <c r="AV824" s="352"/>
      <c r="AW824" s="352"/>
      <c r="AX824" s="352"/>
      <c r="AY824" s="352"/>
      <c r="AZ824" s="352"/>
      <c r="BA824" s="352"/>
      <c r="BB824" s="352"/>
      <c r="BC824" s="352"/>
      <c r="BD824" s="352"/>
      <c r="BE824" s="352"/>
      <c r="BF824" s="352"/>
      <c r="BG824" s="352"/>
      <c r="BH824" s="352"/>
      <c r="BI824" s="352"/>
      <c r="BJ824" s="352"/>
      <c r="BK824" s="352"/>
    </row>
    <row r="825" customFormat="false" ht="9.75" hidden="false" customHeight="true" outlineLevel="0" collapsed="false">
      <c r="A825" s="352"/>
      <c r="B825" s="352"/>
      <c r="C825" s="352"/>
      <c r="D825" s="352"/>
      <c r="E825" s="352"/>
      <c r="F825" s="354"/>
      <c r="G825" s="352"/>
      <c r="H825" s="352"/>
      <c r="I825" s="352"/>
      <c r="J825" s="352"/>
      <c r="K825" s="352"/>
      <c r="L825" s="352"/>
      <c r="M825" s="352"/>
      <c r="N825" s="352"/>
      <c r="O825" s="352"/>
      <c r="P825" s="352"/>
      <c r="Q825" s="352"/>
      <c r="R825" s="352"/>
      <c r="S825" s="352"/>
      <c r="T825" s="352"/>
      <c r="U825" s="352"/>
      <c r="V825" s="352"/>
      <c r="W825" s="352"/>
      <c r="X825" s="352"/>
      <c r="Y825" s="352"/>
      <c r="Z825" s="352"/>
      <c r="AA825" s="352"/>
      <c r="AB825" s="352"/>
      <c r="AC825" s="352"/>
      <c r="AD825" s="352"/>
      <c r="AE825" s="352"/>
      <c r="AF825" s="352"/>
      <c r="AG825" s="352"/>
      <c r="AH825" s="352"/>
      <c r="AI825" s="352"/>
      <c r="AJ825" s="352"/>
      <c r="AK825" s="352"/>
      <c r="AL825" s="352"/>
      <c r="AM825" s="352"/>
      <c r="AN825" s="352"/>
      <c r="AO825" s="352"/>
      <c r="AP825" s="352"/>
      <c r="AQ825" s="352"/>
      <c r="AR825" s="352"/>
      <c r="AS825" s="352"/>
      <c r="AT825" s="352"/>
      <c r="AU825" s="352"/>
      <c r="AV825" s="352"/>
      <c r="AW825" s="352"/>
      <c r="AX825" s="352"/>
      <c r="AY825" s="352"/>
      <c r="AZ825" s="352"/>
      <c r="BA825" s="352"/>
      <c r="BB825" s="352"/>
      <c r="BC825" s="352"/>
      <c r="BD825" s="352"/>
      <c r="BE825" s="352"/>
      <c r="BF825" s="352"/>
      <c r="BG825" s="352"/>
      <c r="BH825" s="352"/>
      <c r="BI825" s="352"/>
      <c r="BJ825" s="352"/>
      <c r="BK825" s="352"/>
    </row>
    <row r="826" customFormat="false" ht="9.75" hidden="false" customHeight="true" outlineLevel="0" collapsed="false">
      <c r="A826" s="352"/>
      <c r="B826" s="352"/>
      <c r="C826" s="352"/>
      <c r="D826" s="352"/>
      <c r="E826" s="352"/>
      <c r="F826" s="354"/>
      <c r="G826" s="352"/>
      <c r="H826" s="352"/>
      <c r="I826" s="352"/>
      <c r="J826" s="352"/>
      <c r="K826" s="352"/>
      <c r="L826" s="352"/>
      <c r="M826" s="352"/>
      <c r="N826" s="352"/>
      <c r="O826" s="352"/>
      <c r="P826" s="352"/>
      <c r="Q826" s="352"/>
      <c r="R826" s="352"/>
      <c r="S826" s="352"/>
      <c r="T826" s="352"/>
      <c r="U826" s="352"/>
      <c r="V826" s="352"/>
      <c r="W826" s="352"/>
      <c r="X826" s="352"/>
      <c r="Y826" s="352"/>
      <c r="Z826" s="352"/>
      <c r="AA826" s="352"/>
      <c r="AB826" s="352"/>
      <c r="AC826" s="352"/>
      <c r="AD826" s="352"/>
      <c r="AE826" s="352"/>
      <c r="AF826" s="352"/>
      <c r="AG826" s="352"/>
      <c r="AH826" s="352"/>
      <c r="AI826" s="352"/>
      <c r="AJ826" s="352"/>
      <c r="AK826" s="352"/>
      <c r="AL826" s="352"/>
      <c r="AM826" s="352"/>
      <c r="AN826" s="352"/>
      <c r="AO826" s="352"/>
      <c r="AP826" s="352"/>
      <c r="AQ826" s="352"/>
      <c r="AR826" s="352"/>
      <c r="AS826" s="352"/>
      <c r="AT826" s="352"/>
      <c r="AU826" s="352"/>
      <c r="AV826" s="352"/>
      <c r="AW826" s="352"/>
      <c r="AX826" s="352"/>
      <c r="AY826" s="352"/>
      <c r="AZ826" s="352"/>
      <c r="BA826" s="352"/>
      <c r="BB826" s="352"/>
      <c r="BC826" s="352"/>
      <c r="BD826" s="352"/>
      <c r="BE826" s="352"/>
      <c r="BF826" s="352"/>
      <c r="BG826" s="352"/>
      <c r="BH826" s="352"/>
      <c r="BI826" s="352"/>
      <c r="BJ826" s="352"/>
      <c r="BK826" s="352"/>
    </row>
    <row r="827" customFormat="false" ht="9.75" hidden="false" customHeight="true" outlineLevel="0" collapsed="false">
      <c r="A827" s="352"/>
      <c r="B827" s="352"/>
      <c r="C827" s="352"/>
      <c r="D827" s="352"/>
      <c r="E827" s="352"/>
      <c r="F827" s="354"/>
      <c r="G827" s="352"/>
      <c r="H827" s="352"/>
      <c r="I827" s="352"/>
      <c r="J827" s="352"/>
      <c r="K827" s="352"/>
      <c r="L827" s="352"/>
      <c r="M827" s="352"/>
      <c r="N827" s="352"/>
      <c r="O827" s="352"/>
      <c r="P827" s="352"/>
      <c r="Q827" s="352"/>
      <c r="R827" s="352"/>
      <c r="S827" s="352"/>
      <c r="T827" s="352"/>
      <c r="U827" s="352"/>
      <c r="V827" s="352"/>
      <c r="W827" s="352"/>
      <c r="X827" s="352"/>
      <c r="Y827" s="352"/>
      <c r="Z827" s="352"/>
      <c r="AA827" s="352"/>
      <c r="AB827" s="352"/>
      <c r="AC827" s="352"/>
      <c r="AD827" s="352"/>
      <c r="AE827" s="352"/>
      <c r="AF827" s="352"/>
      <c r="AG827" s="352"/>
      <c r="AH827" s="352"/>
      <c r="AI827" s="352"/>
      <c r="AJ827" s="352"/>
      <c r="AK827" s="352"/>
      <c r="AL827" s="352"/>
      <c r="AM827" s="352"/>
      <c r="AN827" s="352"/>
      <c r="AO827" s="352"/>
      <c r="AP827" s="352"/>
      <c r="AQ827" s="352"/>
      <c r="AR827" s="352"/>
      <c r="AS827" s="352"/>
      <c r="AT827" s="352"/>
      <c r="AU827" s="352"/>
      <c r="AV827" s="352"/>
      <c r="AW827" s="352"/>
      <c r="AX827" s="352"/>
      <c r="AY827" s="352"/>
      <c r="AZ827" s="352"/>
      <c r="BA827" s="352"/>
      <c r="BB827" s="352"/>
      <c r="BC827" s="352"/>
      <c r="BD827" s="352"/>
      <c r="BE827" s="352"/>
      <c r="BF827" s="352"/>
      <c r="BG827" s="352"/>
      <c r="BH827" s="352"/>
      <c r="BI827" s="352"/>
      <c r="BJ827" s="352"/>
      <c r="BK827" s="352"/>
    </row>
    <row r="828" customFormat="false" ht="9.75" hidden="false" customHeight="true" outlineLevel="0" collapsed="false">
      <c r="A828" s="352"/>
      <c r="B828" s="352"/>
      <c r="C828" s="352"/>
      <c r="D828" s="352"/>
      <c r="E828" s="352"/>
      <c r="F828" s="354"/>
      <c r="G828" s="352"/>
      <c r="H828" s="352"/>
      <c r="I828" s="352"/>
      <c r="J828" s="352"/>
      <c r="K828" s="352"/>
      <c r="L828" s="352"/>
      <c r="M828" s="352"/>
      <c r="N828" s="352"/>
      <c r="O828" s="352"/>
      <c r="P828" s="352"/>
      <c r="Q828" s="352"/>
      <c r="R828" s="352"/>
      <c r="S828" s="352"/>
      <c r="T828" s="352"/>
      <c r="U828" s="352"/>
      <c r="V828" s="352"/>
      <c r="W828" s="352"/>
      <c r="X828" s="352"/>
      <c r="Y828" s="352"/>
      <c r="Z828" s="352"/>
      <c r="AA828" s="352"/>
      <c r="AB828" s="352"/>
      <c r="AC828" s="352"/>
      <c r="AD828" s="352"/>
      <c r="AE828" s="352"/>
      <c r="AF828" s="352"/>
      <c r="AG828" s="352"/>
      <c r="AH828" s="352"/>
      <c r="AI828" s="352"/>
      <c r="AJ828" s="352"/>
      <c r="AK828" s="352"/>
      <c r="AL828" s="352"/>
      <c r="AM828" s="352"/>
      <c r="AN828" s="352"/>
      <c r="AO828" s="352"/>
      <c r="AP828" s="352"/>
      <c r="AQ828" s="352"/>
      <c r="AR828" s="352"/>
      <c r="AS828" s="352"/>
      <c r="AT828" s="352"/>
      <c r="AU828" s="352"/>
      <c r="AV828" s="352"/>
      <c r="AW828" s="352"/>
      <c r="AX828" s="352"/>
      <c r="AY828" s="352"/>
      <c r="AZ828" s="352"/>
      <c r="BA828" s="352"/>
      <c r="BB828" s="352"/>
      <c r="BC828" s="352"/>
      <c r="BD828" s="352"/>
      <c r="BE828" s="352"/>
      <c r="BF828" s="352"/>
      <c r="BG828" s="352"/>
      <c r="BH828" s="352"/>
      <c r="BI828" s="352"/>
      <c r="BJ828" s="352"/>
      <c r="BK828" s="352"/>
    </row>
    <row r="829" customFormat="false" ht="9.75" hidden="false" customHeight="true" outlineLevel="0" collapsed="false">
      <c r="A829" s="352"/>
      <c r="B829" s="352"/>
      <c r="C829" s="352"/>
      <c r="D829" s="352"/>
      <c r="E829" s="352"/>
      <c r="F829" s="354"/>
      <c r="G829" s="352"/>
      <c r="H829" s="352"/>
      <c r="I829" s="352"/>
      <c r="J829" s="352"/>
      <c r="K829" s="352"/>
      <c r="L829" s="352"/>
      <c r="M829" s="352"/>
      <c r="N829" s="352"/>
      <c r="O829" s="352"/>
      <c r="P829" s="352"/>
      <c r="Q829" s="352"/>
      <c r="R829" s="352"/>
      <c r="S829" s="352"/>
      <c r="T829" s="352"/>
      <c r="U829" s="352"/>
      <c r="V829" s="352"/>
      <c r="W829" s="352"/>
      <c r="X829" s="352"/>
      <c r="Y829" s="352"/>
      <c r="Z829" s="352"/>
      <c r="AA829" s="352"/>
      <c r="AB829" s="352"/>
      <c r="AC829" s="352"/>
      <c r="AD829" s="352"/>
      <c r="AE829" s="352"/>
      <c r="AF829" s="352"/>
      <c r="AG829" s="352"/>
      <c r="AH829" s="352"/>
      <c r="AI829" s="352"/>
      <c r="AJ829" s="352"/>
      <c r="AK829" s="352"/>
      <c r="AL829" s="352"/>
      <c r="AM829" s="352"/>
      <c r="AN829" s="352"/>
      <c r="AO829" s="352"/>
      <c r="AP829" s="352"/>
      <c r="AQ829" s="352"/>
      <c r="AR829" s="352"/>
      <c r="AS829" s="352"/>
      <c r="AT829" s="352"/>
      <c r="AU829" s="352"/>
      <c r="AV829" s="352"/>
      <c r="AW829" s="352"/>
      <c r="AX829" s="352"/>
      <c r="AY829" s="352"/>
      <c r="AZ829" s="352"/>
      <c r="BA829" s="352"/>
      <c r="BB829" s="352"/>
      <c r="BC829" s="352"/>
      <c r="BD829" s="352"/>
      <c r="BE829" s="352"/>
      <c r="BF829" s="352"/>
      <c r="BG829" s="352"/>
      <c r="BH829" s="352"/>
      <c r="BI829" s="352"/>
      <c r="BJ829" s="352"/>
      <c r="BK829" s="352"/>
    </row>
    <row r="830" customFormat="false" ht="9.75" hidden="false" customHeight="true" outlineLevel="0" collapsed="false">
      <c r="A830" s="352"/>
      <c r="B830" s="352"/>
      <c r="C830" s="352"/>
      <c r="D830" s="352"/>
      <c r="E830" s="352"/>
      <c r="F830" s="354"/>
      <c r="G830" s="352"/>
      <c r="H830" s="352"/>
      <c r="I830" s="352"/>
      <c r="J830" s="352"/>
      <c r="K830" s="352"/>
      <c r="L830" s="352"/>
      <c r="M830" s="352"/>
      <c r="N830" s="352"/>
      <c r="O830" s="352"/>
      <c r="P830" s="352"/>
      <c r="Q830" s="352"/>
      <c r="R830" s="352"/>
      <c r="S830" s="352"/>
      <c r="T830" s="352"/>
      <c r="U830" s="352"/>
      <c r="V830" s="352"/>
      <c r="W830" s="352"/>
      <c r="X830" s="352"/>
      <c r="Y830" s="352"/>
      <c r="Z830" s="352"/>
      <c r="AA830" s="352"/>
      <c r="AB830" s="352"/>
      <c r="AC830" s="352"/>
      <c r="AD830" s="352"/>
      <c r="AE830" s="352"/>
      <c r="AF830" s="352"/>
      <c r="AG830" s="352"/>
      <c r="AH830" s="352"/>
      <c r="AI830" s="352"/>
      <c r="AJ830" s="352"/>
      <c r="AK830" s="352"/>
      <c r="AL830" s="352"/>
      <c r="AM830" s="352"/>
      <c r="AN830" s="352"/>
      <c r="AO830" s="352"/>
      <c r="AP830" s="352"/>
      <c r="AQ830" s="352"/>
      <c r="AR830" s="352"/>
      <c r="AS830" s="352"/>
      <c r="AT830" s="352"/>
      <c r="AU830" s="352"/>
      <c r="AV830" s="352"/>
      <c r="AW830" s="352"/>
      <c r="AX830" s="352"/>
      <c r="AY830" s="352"/>
      <c r="AZ830" s="352"/>
      <c r="BA830" s="352"/>
      <c r="BB830" s="352"/>
      <c r="BC830" s="352"/>
      <c r="BD830" s="352"/>
      <c r="BE830" s="352"/>
      <c r="BF830" s="352"/>
      <c r="BG830" s="352"/>
      <c r="BH830" s="352"/>
      <c r="BI830" s="352"/>
      <c r="BJ830" s="352"/>
      <c r="BK830" s="352"/>
    </row>
    <row r="831" customFormat="false" ht="9.75" hidden="false" customHeight="true" outlineLevel="0" collapsed="false">
      <c r="A831" s="352"/>
      <c r="B831" s="352"/>
      <c r="C831" s="352"/>
      <c r="D831" s="352"/>
      <c r="E831" s="352"/>
      <c r="F831" s="354"/>
      <c r="G831" s="352"/>
      <c r="H831" s="352"/>
      <c r="I831" s="352"/>
      <c r="J831" s="352"/>
      <c r="K831" s="352"/>
      <c r="L831" s="352"/>
      <c r="M831" s="352"/>
      <c r="N831" s="352"/>
      <c r="O831" s="352"/>
      <c r="P831" s="352"/>
      <c r="Q831" s="352"/>
      <c r="R831" s="352"/>
      <c r="S831" s="352"/>
      <c r="T831" s="352"/>
      <c r="U831" s="352"/>
      <c r="V831" s="352"/>
      <c r="W831" s="352"/>
      <c r="X831" s="352"/>
      <c r="Y831" s="352"/>
      <c r="Z831" s="352"/>
      <c r="AA831" s="352"/>
      <c r="AB831" s="352"/>
      <c r="AC831" s="352"/>
      <c r="AD831" s="352"/>
      <c r="AE831" s="352"/>
      <c r="AF831" s="352"/>
      <c r="AG831" s="352"/>
      <c r="AH831" s="352"/>
      <c r="AI831" s="352"/>
      <c r="AJ831" s="352"/>
      <c r="AK831" s="352"/>
      <c r="AL831" s="352"/>
      <c r="AM831" s="352"/>
      <c r="AN831" s="352"/>
      <c r="AO831" s="352"/>
      <c r="AP831" s="352"/>
      <c r="AQ831" s="352"/>
      <c r="AR831" s="352"/>
      <c r="AS831" s="352"/>
      <c r="AT831" s="352"/>
      <c r="AU831" s="352"/>
      <c r="AV831" s="352"/>
      <c r="AW831" s="352"/>
      <c r="AX831" s="352"/>
      <c r="AY831" s="352"/>
      <c r="AZ831" s="352"/>
      <c r="BA831" s="352"/>
      <c r="BB831" s="352"/>
      <c r="BC831" s="352"/>
      <c r="BD831" s="352"/>
      <c r="BE831" s="352"/>
      <c r="BF831" s="352"/>
      <c r="BG831" s="352"/>
      <c r="BH831" s="352"/>
      <c r="BI831" s="352"/>
      <c r="BJ831" s="352"/>
      <c r="BK831" s="352"/>
    </row>
    <row r="832" customFormat="false" ht="9.75" hidden="false" customHeight="true" outlineLevel="0" collapsed="false">
      <c r="A832" s="352"/>
      <c r="B832" s="352"/>
      <c r="C832" s="352"/>
      <c r="D832" s="352"/>
      <c r="E832" s="352"/>
      <c r="F832" s="354"/>
      <c r="G832" s="352"/>
      <c r="H832" s="352"/>
      <c r="I832" s="352"/>
      <c r="J832" s="352"/>
      <c r="K832" s="352"/>
      <c r="L832" s="352"/>
      <c r="M832" s="352"/>
      <c r="N832" s="352"/>
      <c r="O832" s="352"/>
      <c r="P832" s="352"/>
      <c r="Q832" s="352"/>
      <c r="R832" s="352"/>
      <c r="S832" s="352"/>
      <c r="T832" s="352"/>
      <c r="U832" s="352"/>
      <c r="V832" s="352"/>
      <c r="W832" s="352"/>
      <c r="X832" s="352"/>
      <c r="Y832" s="352"/>
      <c r="Z832" s="352"/>
      <c r="AA832" s="352"/>
      <c r="AB832" s="352"/>
      <c r="AC832" s="352"/>
      <c r="AD832" s="352"/>
      <c r="AE832" s="352"/>
      <c r="AF832" s="352"/>
      <c r="AG832" s="352"/>
      <c r="AH832" s="352"/>
      <c r="AI832" s="352"/>
      <c r="AJ832" s="352"/>
      <c r="AK832" s="352"/>
      <c r="AL832" s="352"/>
      <c r="AM832" s="352"/>
      <c r="AN832" s="352"/>
      <c r="AO832" s="352"/>
      <c r="AP832" s="352"/>
      <c r="AQ832" s="352"/>
      <c r="AR832" s="352"/>
      <c r="AS832" s="352"/>
      <c r="AT832" s="352"/>
      <c r="AU832" s="352"/>
      <c r="AV832" s="352"/>
      <c r="AW832" s="352"/>
      <c r="AX832" s="352"/>
      <c r="AY832" s="352"/>
      <c r="AZ832" s="352"/>
      <c r="BA832" s="352"/>
      <c r="BB832" s="352"/>
      <c r="BC832" s="352"/>
      <c r="BD832" s="352"/>
      <c r="BE832" s="352"/>
      <c r="BF832" s="352"/>
      <c r="BG832" s="352"/>
      <c r="BH832" s="352"/>
      <c r="BI832" s="352"/>
      <c r="BJ832" s="352"/>
      <c r="BK832" s="352"/>
    </row>
    <row r="833" customFormat="false" ht="9.75" hidden="false" customHeight="true" outlineLevel="0" collapsed="false">
      <c r="A833" s="352"/>
      <c r="B833" s="352"/>
      <c r="C833" s="352"/>
      <c r="D833" s="352"/>
      <c r="E833" s="352"/>
      <c r="F833" s="354"/>
      <c r="G833" s="352"/>
      <c r="H833" s="352"/>
      <c r="I833" s="352"/>
      <c r="J833" s="352"/>
      <c r="K833" s="352"/>
      <c r="L833" s="352"/>
      <c r="M833" s="352"/>
      <c r="N833" s="352"/>
      <c r="O833" s="352"/>
      <c r="P833" s="352"/>
      <c r="Q833" s="352"/>
      <c r="R833" s="352"/>
      <c r="S833" s="352"/>
      <c r="T833" s="352"/>
      <c r="U833" s="352"/>
      <c r="V833" s="352"/>
      <c r="W833" s="352"/>
      <c r="X833" s="352"/>
      <c r="Y833" s="352"/>
      <c r="Z833" s="352"/>
      <c r="AA833" s="352"/>
      <c r="AB833" s="352"/>
      <c r="AC833" s="352"/>
      <c r="AD833" s="352"/>
      <c r="AE833" s="352"/>
      <c r="AF833" s="352"/>
      <c r="AG833" s="352"/>
      <c r="AH833" s="352"/>
      <c r="AI833" s="352"/>
      <c r="AJ833" s="352"/>
      <c r="AK833" s="352"/>
      <c r="AL833" s="352"/>
      <c r="AM833" s="352"/>
      <c r="AN833" s="352"/>
      <c r="AO833" s="352"/>
      <c r="AP833" s="352"/>
      <c r="AQ833" s="352"/>
      <c r="AR833" s="352"/>
      <c r="AS833" s="352"/>
      <c r="AT833" s="352"/>
      <c r="AU833" s="352"/>
      <c r="AV833" s="352"/>
      <c r="AW833" s="352"/>
      <c r="AX833" s="352"/>
      <c r="AY833" s="352"/>
      <c r="AZ833" s="352"/>
      <c r="BA833" s="352"/>
      <c r="BB833" s="352"/>
      <c r="BC833" s="352"/>
      <c r="BD833" s="352"/>
      <c r="BE833" s="352"/>
      <c r="BF833" s="352"/>
      <c r="BG833" s="352"/>
      <c r="BH833" s="352"/>
      <c r="BI833" s="352"/>
      <c r="BJ833" s="352"/>
      <c r="BK833" s="352"/>
    </row>
    <row r="834" customFormat="false" ht="9.75" hidden="false" customHeight="true" outlineLevel="0" collapsed="false">
      <c r="A834" s="352"/>
      <c r="B834" s="352"/>
      <c r="C834" s="352"/>
      <c r="D834" s="352"/>
      <c r="E834" s="352"/>
      <c r="F834" s="354"/>
      <c r="G834" s="352"/>
      <c r="H834" s="352"/>
      <c r="I834" s="352"/>
      <c r="J834" s="352"/>
      <c r="K834" s="352"/>
      <c r="L834" s="352"/>
      <c r="M834" s="352"/>
      <c r="N834" s="352"/>
      <c r="O834" s="352"/>
      <c r="P834" s="352"/>
      <c r="Q834" s="352"/>
      <c r="R834" s="352"/>
      <c r="S834" s="352"/>
      <c r="T834" s="352"/>
      <c r="U834" s="352"/>
      <c r="V834" s="352"/>
      <c r="W834" s="352"/>
      <c r="X834" s="352"/>
      <c r="Y834" s="352"/>
      <c r="Z834" s="352"/>
      <c r="AA834" s="352"/>
      <c r="AB834" s="352"/>
      <c r="AC834" s="352"/>
      <c r="AD834" s="352"/>
      <c r="AE834" s="352"/>
      <c r="AF834" s="352"/>
      <c r="AG834" s="352"/>
      <c r="AH834" s="352"/>
      <c r="AI834" s="352"/>
      <c r="AJ834" s="352"/>
      <c r="AK834" s="352"/>
      <c r="AL834" s="352"/>
      <c r="AM834" s="352"/>
      <c r="AN834" s="352"/>
      <c r="AO834" s="352"/>
      <c r="AP834" s="352"/>
      <c r="AQ834" s="352"/>
      <c r="AR834" s="352"/>
      <c r="AS834" s="352"/>
      <c r="AT834" s="352"/>
      <c r="AU834" s="352"/>
      <c r="AV834" s="352"/>
      <c r="AW834" s="352"/>
      <c r="AX834" s="352"/>
      <c r="AY834" s="352"/>
      <c r="AZ834" s="352"/>
      <c r="BA834" s="352"/>
      <c r="BB834" s="352"/>
      <c r="BC834" s="352"/>
      <c r="BD834" s="352"/>
      <c r="BE834" s="352"/>
      <c r="BF834" s="352"/>
      <c r="BG834" s="352"/>
      <c r="BH834" s="352"/>
      <c r="BI834" s="352"/>
      <c r="BJ834" s="352"/>
      <c r="BK834" s="352"/>
    </row>
    <row r="835" customFormat="false" ht="9.75" hidden="false" customHeight="true" outlineLevel="0" collapsed="false">
      <c r="A835" s="352"/>
      <c r="B835" s="352"/>
      <c r="C835" s="352"/>
      <c r="D835" s="352"/>
      <c r="E835" s="352"/>
      <c r="F835" s="354"/>
      <c r="G835" s="352"/>
      <c r="H835" s="352"/>
      <c r="I835" s="352"/>
      <c r="J835" s="352"/>
      <c r="K835" s="352"/>
      <c r="L835" s="352"/>
      <c r="M835" s="352"/>
      <c r="N835" s="352"/>
      <c r="O835" s="352"/>
      <c r="P835" s="352"/>
      <c r="Q835" s="352"/>
      <c r="R835" s="352"/>
      <c r="S835" s="352"/>
      <c r="T835" s="352"/>
      <c r="U835" s="352"/>
      <c r="V835" s="352"/>
      <c r="W835" s="352"/>
      <c r="X835" s="352"/>
      <c r="Y835" s="352"/>
      <c r="Z835" s="352"/>
      <c r="AA835" s="352"/>
      <c r="AB835" s="352"/>
      <c r="AC835" s="352"/>
      <c r="AD835" s="352"/>
      <c r="AE835" s="352"/>
      <c r="AF835" s="352"/>
      <c r="AG835" s="352"/>
      <c r="AH835" s="352"/>
      <c r="AI835" s="352"/>
      <c r="AJ835" s="352"/>
      <c r="AK835" s="352"/>
      <c r="AL835" s="352"/>
      <c r="AM835" s="352"/>
      <c r="AN835" s="352"/>
      <c r="AO835" s="352"/>
      <c r="AP835" s="352"/>
      <c r="AQ835" s="352"/>
      <c r="AR835" s="352"/>
      <c r="AS835" s="352"/>
      <c r="AT835" s="352"/>
      <c r="AU835" s="352"/>
      <c r="AV835" s="352"/>
      <c r="AW835" s="352"/>
      <c r="AX835" s="352"/>
      <c r="AY835" s="352"/>
      <c r="AZ835" s="352"/>
      <c r="BA835" s="352"/>
      <c r="BB835" s="352"/>
      <c r="BC835" s="352"/>
      <c r="BD835" s="352"/>
      <c r="BE835" s="352"/>
      <c r="BF835" s="352"/>
      <c r="BG835" s="352"/>
      <c r="BH835" s="352"/>
      <c r="BI835" s="352"/>
      <c r="BJ835" s="352"/>
      <c r="BK835" s="352"/>
    </row>
    <row r="836" customFormat="false" ht="9.75" hidden="false" customHeight="true" outlineLevel="0" collapsed="false">
      <c r="A836" s="352"/>
      <c r="B836" s="352"/>
      <c r="C836" s="352"/>
      <c r="D836" s="352"/>
      <c r="E836" s="352"/>
      <c r="F836" s="354"/>
      <c r="G836" s="352"/>
      <c r="H836" s="352"/>
      <c r="I836" s="352"/>
      <c r="J836" s="352"/>
      <c r="K836" s="352"/>
      <c r="L836" s="352"/>
      <c r="M836" s="352"/>
      <c r="N836" s="352"/>
      <c r="O836" s="352"/>
      <c r="P836" s="352"/>
      <c r="Q836" s="352"/>
      <c r="R836" s="352"/>
      <c r="S836" s="352"/>
      <c r="T836" s="352"/>
      <c r="U836" s="352"/>
      <c r="V836" s="352"/>
      <c r="W836" s="352"/>
      <c r="X836" s="352"/>
      <c r="Y836" s="352"/>
      <c r="Z836" s="352"/>
      <c r="AA836" s="352"/>
      <c r="AB836" s="352"/>
      <c r="AC836" s="352"/>
      <c r="AD836" s="352"/>
      <c r="AE836" s="352"/>
      <c r="AF836" s="352"/>
      <c r="AG836" s="352"/>
      <c r="AH836" s="352"/>
      <c r="AI836" s="352"/>
      <c r="AJ836" s="352"/>
      <c r="AK836" s="352"/>
      <c r="AL836" s="352"/>
      <c r="AM836" s="352"/>
      <c r="AN836" s="352"/>
      <c r="AO836" s="352"/>
      <c r="AP836" s="352"/>
      <c r="AQ836" s="352"/>
      <c r="AR836" s="352"/>
      <c r="AS836" s="352"/>
      <c r="AT836" s="352"/>
      <c r="AU836" s="352"/>
      <c r="AV836" s="352"/>
      <c r="AW836" s="352"/>
      <c r="AX836" s="352"/>
      <c r="AY836" s="352"/>
      <c r="AZ836" s="352"/>
      <c r="BA836" s="352"/>
      <c r="BB836" s="352"/>
      <c r="BC836" s="352"/>
      <c r="BD836" s="352"/>
      <c r="BE836" s="352"/>
      <c r="BF836" s="352"/>
      <c r="BG836" s="352"/>
      <c r="BH836" s="352"/>
      <c r="BI836" s="352"/>
      <c r="BJ836" s="352"/>
      <c r="BK836" s="352"/>
    </row>
    <row r="837" customFormat="false" ht="9.75" hidden="false" customHeight="true" outlineLevel="0" collapsed="false">
      <c r="A837" s="352"/>
      <c r="B837" s="352"/>
      <c r="C837" s="352"/>
      <c r="D837" s="352"/>
      <c r="E837" s="352"/>
      <c r="F837" s="354"/>
      <c r="G837" s="352"/>
      <c r="H837" s="352"/>
      <c r="I837" s="352"/>
      <c r="J837" s="352"/>
      <c r="K837" s="352"/>
      <c r="L837" s="352"/>
      <c r="M837" s="352"/>
      <c r="N837" s="352"/>
      <c r="O837" s="352"/>
      <c r="P837" s="352"/>
      <c r="Q837" s="352"/>
      <c r="R837" s="352"/>
      <c r="S837" s="352"/>
      <c r="T837" s="352"/>
      <c r="U837" s="352"/>
      <c r="V837" s="352"/>
      <c r="W837" s="352"/>
      <c r="X837" s="352"/>
      <c r="Y837" s="352"/>
      <c r="Z837" s="352"/>
      <c r="AA837" s="352"/>
      <c r="AB837" s="352"/>
      <c r="AC837" s="352"/>
      <c r="AD837" s="352"/>
      <c r="AE837" s="352"/>
      <c r="AF837" s="352"/>
      <c r="AG837" s="352"/>
      <c r="AH837" s="352"/>
      <c r="AI837" s="352"/>
      <c r="AJ837" s="352"/>
      <c r="AK837" s="352"/>
      <c r="AL837" s="352"/>
      <c r="AM837" s="352"/>
      <c r="AN837" s="352"/>
      <c r="AO837" s="352"/>
      <c r="AP837" s="352"/>
      <c r="AQ837" s="352"/>
      <c r="AR837" s="352"/>
      <c r="AS837" s="352"/>
      <c r="AT837" s="352"/>
      <c r="AU837" s="352"/>
      <c r="AV837" s="352"/>
      <c r="AW837" s="352"/>
      <c r="AX837" s="352"/>
      <c r="AY837" s="352"/>
      <c r="AZ837" s="352"/>
      <c r="BA837" s="352"/>
      <c r="BB837" s="352"/>
      <c r="BC837" s="352"/>
      <c r="BD837" s="352"/>
      <c r="BE837" s="352"/>
      <c r="BF837" s="352"/>
      <c r="BG837" s="352"/>
      <c r="BH837" s="352"/>
      <c r="BI837" s="352"/>
      <c r="BJ837" s="352"/>
      <c r="BK837" s="352"/>
    </row>
    <row r="838" customFormat="false" ht="9.75" hidden="false" customHeight="true" outlineLevel="0" collapsed="false">
      <c r="A838" s="352"/>
      <c r="B838" s="352"/>
      <c r="C838" s="352"/>
      <c r="D838" s="352"/>
      <c r="E838" s="352"/>
      <c r="F838" s="354"/>
      <c r="G838" s="352"/>
      <c r="H838" s="352"/>
      <c r="I838" s="352"/>
      <c r="J838" s="352"/>
      <c r="K838" s="352"/>
      <c r="L838" s="352"/>
      <c r="M838" s="352"/>
      <c r="N838" s="352"/>
      <c r="O838" s="352"/>
      <c r="P838" s="352"/>
      <c r="Q838" s="352"/>
      <c r="R838" s="352"/>
      <c r="S838" s="352"/>
      <c r="T838" s="352"/>
      <c r="U838" s="352"/>
      <c r="V838" s="352"/>
      <c r="W838" s="352"/>
      <c r="X838" s="352"/>
      <c r="Y838" s="352"/>
      <c r="Z838" s="352"/>
      <c r="AA838" s="352"/>
      <c r="AB838" s="352"/>
      <c r="AC838" s="352"/>
      <c r="AD838" s="352"/>
      <c r="AE838" s="352"/>
      <c r="AF838" s="352"/>
      <c r="AG838" s="352"/>
      <c r="AH838" s="352"/>
      <c r="AI838" s="352"/>
      <c r="AJ838" s="352"/>
      <c r="AK838" s="352"/>
      <c r="AL838" s="352"/>
      <c r="AM838" s="352"/>
      <c r="AN838" s="352"/>
      <c r="AO838" s="352"/>
      <c r="AP838" s="352"/>
      <c r="AQ838" s="352"/>
      <c r="AR838" s="352"/>
      <c r="AS838" s="352"/>
      <c r="AT838" s="352"/>
      <c r="AU838" s="352"/>
      <c r="AV838" s="352"/>
      <c r="AW838" s="352"/>
      <c r="AX838" s="352"/>
      <c r="AY838" s="352"/>
      <c r="AZ838" s="352"/>
      <c r="BA838" s="352"/>
      <c r="BB838" s="352"/>
      <c r="BC838" s="352"/>
      <c r="BD838" s="352"/>
      <c r="BE838" s="352"/>
      <c r="BF838" s="352"/>
      <c r="BG838" s="352"/>
      <c r="BH838" s="352"/>
      <c r="BI838" s="352"/>
      <c r="BJ838" s="352"/>
      <c r="BK838" s="352"/>
    </row>
    <row r="839" customFormat="false" ht="9.75" hidden="false" customHeight="true" outlineLevel="0" collapsed="false">
      <c r="A839" s="352"/>
      <c r="B839" s="352"/>
      <c r="C839" s="352"/>
      <c r="D839" s="352"/>
      <c r="E839" s="352"/>
      <c r="F839" s="354"/>
      <c r="G839" s="352"/>
      <c r="H839" s="352"/>
      <c r="I839" s="352"/>
      <c r="J839" s="352"/>
      <c r="K839" s="352"/>
      <c r="L839" s="352"/>
      <c r="M839" s="352"/>
      <c r="N839" s="352"/>
      <c r="O839" s="352"/>
      <c r="P839" s="352"/>
      <c r="Q839" s="352"/>
      <c r="R839" s="352"/>
      <c r="S839" s="352"/>
      <c r="T839" s="352"/>
      <c r="U839" s="352"/>
      <c r="V839" s="352"/>
      <c r="W839" s="352"/>
      <c r="X839" s="352"/>
      <c r="Y839" s="352"/>
      <c r="Z839" s="352"/>
      <c r="AA839" s="352"/>
      <c r="AB839" s="352"/>
      <c r="AC839" s="352"/>
      <c r="AD839" s="352"/>
      <c r="AE839" s="352"/>
      <c r="AF839" s="352"/>
      <c r="AG839" s="352"/>
      <c r="AH839" s="352"/>
      <c r="AI839" s="352"/>
      <c r="AJ839" s="352"/>
      <c r="AK839" s="352"/>
      <c r="AL839" s="352"/>
      <c r="AM839" s="352"/>
      <c r="AN839" s="352"/>
      <c r="AO839" s="352"/>
      <c r="AP839" s="352"/>
      <c r="AQ839" s="352"/>
      <c r="AR839" s="352"/>
      <c r="AS839" s="352"/>
      <c r="AT839" s="352"/>
      <c r="AU839" s="352"/>
      <c r="AV839" s="352"/>
      <c r="AW839" s="352"/>
      <c r="AX839" s="352"/>
      <c r="AY839" s="352"/>
      <c r="AZ839" s="352"/>
      <c r="BA839" s="352"/>
      <c r="BB839" s="352"/>
      <c r="BC839" s="352"/>
      <c r="BD839" s="352"/>
      <c r="BE839" s="352"/>
      <c r="BF839" s="352"/>
      <c r="BG839" s="352"/>
      <c r="BH839" s="352"/>
      <c r="BI839" s="352"/>
      <c r="BJ839" s="352"/>
      <c r="BK839" s="352"/>
    </row>
    <row r="840" customFormat="false" ht="9.75" hidden="false" customHeight="true" outlineLevel="0" collapsed="false">
      <c r="A840" s="352"/>
      <c r="B840" s="352"/>
      <c r="C840" s="352"/>
      <c r="D840" s="352"/>
      <c r="E840" s="352"/>
      <c r="F840" s="354"/>
      <c r="G840" s="352"/>
      <c r="H840" s="352"/>
      <c r="I840" s="352"/>
      <c r="J840" s="352"/>
      <c r="K840" s="352"/>
      <c r="L840" s="352"/>
      <c r="M840" s="352"/>
      <c r="N840" s="352"/>
      <c r="O840" s="352"/>
      <c r="P840" s="352"/>
      <c r="Q840" s="352"/>
      <c r="R840" s="352"/>
      <c r="S840" s="352"/>
      <c r="T840" s="352"/>
      <c r="U840" s="352"/>
      <c r="V840" s="352"/>
      <c r="W840" s="352"/>
      <c r="X840" s="352"/>
      <c r="Y840" s="352"/>
      <c r="Z840" s="352"/>
      <c r="AA840" s="352"/>
      <c r="AB840" s="352"/>
      <c r="AC840" s="352"/>
      <c r="AD840" s="352"/>
      <c r="AE840" s="352"/>
      <c r="AF840" s="352"/>
      <c r="AG840" s="352"/>
      <c r="AH840" s="352"/>
      <c r="AI840" s="352"/>
      <c r="AJ840" s="352"/>
      <c r="AK840" s="352"/>
      <c r="AL840" s="352"/>
      <c r="AM840" s="352"/>
      <c r="AN840" s="352"/>
      <c r="AO840" s="352"/>
      <c r="AP840" s="352"/>
      <c r="AQ840" s="352"/>
      <c r="AR840" s="352"/>
      <c r="AS840" s="352"/>
      <c r="AT840" s="352"/>
      <c r="AU840" s="352"/>
      <c r="AV840" s="352"/>
      <c r="AW840" s="352"/>
      <c r="AX840" s="352"/>
      <c r="AY840" s="352"/>
      <c r="AZ840" s="352"/>
      <c r="BA840" s="352"/>
      <c r="BB840" s="352"/>
      <c r="BC840" s="352"/>
      <c r="BD840" s="352"/>
      <c r="BE840" s="352"/>
      <c r="BF840" s="352"/>
      <c r="BG840" s="352"/>
      <c r="BH840" s="352"/>
      <c r="BI840" s="352"/>
      <c r="BJ840" s="352"/>
      <c r="BK840" s="352"/>
    </row>
    <row r="841" customFormat="false" ht="9.75" hidden="false" customHeight="true" outlineLevel="0" collapsed="false">
      <c r="A841" s="352"/>
      <c r="B841" s="352"/>
      <c r="C841" s="352"/>
      <c r="D841" s="352"/>
      <c r="E841" s="352"/>
      <c r="F841" s="354"/>
      <c r="G841" s="352"/>
      <c r="H841" s="352"/>
      <c r="I841" s="352"/>
      <c r="J841" s="352"/>
      <c r="K841" s="352"/>
      <c r="L841" s="352"/>
      <c r="M841" s="352"/>
      <c r="N841" s="352"/>
      <c r="O841" s="352"/>
      <c r="P841" s="352"/>
      <c r="Q841" s="352"/>
      <c r="R841" s="352"/>
      <c r="S841" s="352"/>
      <c r="T841" s="352"/>
      <c r="U841" s="352"/>
      <c r="V841" s="352"/>
      <c r="W841" s="352"/>
      <c r="X841" s="352"/>
      <c r="Y841" s="352"/>
      <c r="Z841" s="352"/>
      <c r="AA841" s="352"/>
      <c r="AB841" s="352"/>
      <c r="AC841" s="352"/>
      <c r="AD841" s="352"/>
      <c r="AE841" s="352"/>
      <c r="AF841" s="352"/>
      <c r="AG841" s="352"/>
      <c r="AH841" s="352"/>
      <c r="AI841" s="352"/>
      <c r="AJ841" s="352"/>
      <c r="AK841" s="352"/>
      <c r="AL841" s="352"/>
      <c r="AM841" s="352"/>
      <c r="AN841" s="352"/>
      <c r="AO841" s="352"/>
      <c r="AP841" s="352"/>
      <c r="AQ841" s="352"/>
      <c r="AR841" s="352"/>
      <c r="AS841" s="352"/>
      <c r="AT841" s="352"/>
      <c r="AU841" s="352"/>
      <c r="AV841" s="352"/>
      <c r="AW841" s="352"/>
      <c r="AX841" s="352"/>
      <c r="AY841" s="352"/>
      <c r="AZ841" s="352"/>
      <c r="BA841" s="352"/>
      <c r="BB841" s="352"/>
      <c r="BC841" s="352"/>
      <c r="BD841" s="352"/>
      <c r="BE841" s="352"/>
      <c r="BF841" s="352"/>
      <c r="BG841" s="352"/>
      <c r="BH841" s="352"/>
      <c r="BI841" s="352"/>
      <c r="BJ841" s="352"/>
      <c r="BK841" s="352"/>
    </row>
    <row r="842" customFormat="false" ht="9.75" hidden="false" customHeight="true" outlineLevel="0" collapsed="false">
      <c r="A842" s="352"/>
      <c r="B842" s="352"/>
      <c r="C842" s="352"/>
      <c r="D842" s="352"/>
      <c r="E842" s="352"/>
      <c r="F842" s="354"/>
      <c r="G842" s="352"/>
      <c r="H842" s="352"/>
      <c r="I842" s="352"/>
      <c r="J842" s="352"/>
      <c r="K842" s="352"/>
      <c r="L842" s="352"/>
      <c r="M842" s="352"/>
      <c r="N842" s="352"/>
      <c r="O842" s="352"/>
      <c r="P842" s="352"/>
      <c r="Q842" s="352"/>
      <c r="R842" s="352"/>
      <c r="S842" s="352"/>
      <c r="T842" s="352"/>
      <c r="U842" s="352"/>
      <c r="V842" s="352"/>
      <c r="W842" s="352"/>
      <c r="X842" s="352"/>
      <c r="Y842" s="352"/>
      <c r="Z842" s="352"/>
      <c r="AA842" s="352"/>
      <c r="AB842" s="352"/>
      <c r="AC842" s="352"/>
      <c r="AD842" s="352"/>
      <c r="AE842" s="352"/>
      <c r="AF842" s="352"/>
      <c r="AG842" s="352"/>
      <c r="AH842" s="352"/>
      <c r="AI842" s="352"/>
      <c r="AJ842" s="352"/>
      <c r="AK842" s="352"/>
      <c r="AL842" s="352"/>
      <c r="AM842" s="352"/>
      <c r="AN842" s="352"/>
      <c r="AO842" s="352"/>
      <c r="AP842" s="352"/>
      <c r="AQ842" s="352"/>
      <c r="AR842" s="352"/>
      <c r="AS842" s="352"/>
      <c r="AT842" s="352"/>
      <c r="AU842" s="352"/>
      <c r="AV842" s="352"/>
      <c r="AW842" s="352"/>
      <c r="AX842" s="352"/>
      <c r="AY842" s="352"/>
      <c r="AZ842" s="352"/>
      <c r="BA842" s="352"/>
      <c r="BB842" s="352"/>
      <c r="BC842" s="352"/>
      <c r="BD842" s="352"/>
      <c r="BE842" s="352"/>
      <c r="BF842" s="352"/>
      <c r="BG842" s="352"/>
      <c r="BH842" s="352"/>
      <c r="BI842" s="352"/>
      <c r="BJ842" s="352"/>
      <c r="BK842" s="352"/>
    </row>
    <row r="843" customFormat="false" ht="9.75" hidden="false" customHeight="true" outlineLevel="0" collapsed="false">
      <c r="A843" s="352"/>
      <c r="B843" s="352"/>
      <c r="C843" s="352"/>
      <c r="D843" s="352"/>
      <c r="E843" s="352"/>
      <c r="F843" s="354"/>
      <c r="G843" s="352"/>
      <c r="H843" s="352"/>
      <c r="I843" s="352"/>
      <c r="J843" s="352"/>
      <c r="K843" s="352"/>
      <c r="L843" s="352"/>
      <c r="M843" s="352"/>
      <c r="N843" s="352"/>
      <c r="O843" s="352"/>
      <c r="P843" s="352"/>
      <c r="Q843" s="352"/>
      <c r="R843" s="352"/>
      <c r="S843" s="352"/>
      <c r="T843" s="352"/>
      <c r="U843" s="352"/>
      <c r="V843" s="352"/>
      <c r="W843" s="352"/>
      <c r="X843" s="352"/>
      <c r="Y843" s="352"/>
      <c r="Z843" s="352"/>
      <c r="AA843" s="352"/>
      <c r="AB843" s="352"/>
      <c r="AC843" s="352"/>
      <c r="AD843" s="352"/>
      <c r="AE843" s="352"/>
      <c r="AF843" s="352"/>
      <c r="AG843" s="352"/>
      <c r="AH843" s="352"/>
      <c r="AI843" s="352"/>
      <c r="AJ843" s="352"/>
      <c r="AK843" s="352"/>
      <c r="AL843" s="352"/>
      <c r="AM843" s="352"/>
      <c r="AN843" s="352"/>
      <c r="AO843" s="352"/>
      <c r="AP843" s="352"/>
      <c r="AQ843" s="352"/>
      <c r="AR843" s="352"/>
      <c r="AS843" s="352"/>
      <c r="AT843" s="352"/>
      <c r="AU843" s="352"/>
      <c r="AV843" s="352"/>
      <c r="AW843" s="352"/>
      <c r="AX843" s="352"/>
      <c r="AY843" s="352"/>
      <c r="AZ843" s="352"/>
      <c r="BA843" s="352"/>
      <c r="BB843" s="352"/>
      <c r="BC843" s="352"/>
      <c r="BD843" s="352"/>
      <c r="BE843" s="352"/>
      <c r="BF843" s="352"/>
      <c r="BG843" s="352"/>
      <c r="BH843" s="352"/>
      <c r="BI843" s="352"/>
      <c r="BJ843" s="352"/>
      <c r="BK843" s="352"/>
    </row>
    <row r="844" customFormat="false" ht="9.75" hidden="false" customHeight="true" outlineLevel="0" collapsed="false">
      <c r="A844" s="352"/>
      <c r="B844" s="352"/>
      <c r="C844" s="352"/>
      <c r="D844" s="352"/>
      <c r="E844" s="352"/>
      <c r="F844" s="354"/>
      <c r="G844" s="352"/>
      <c r="H844" s="352"/>
      <c r="I844" s="352"/>
      <c r="J844" s="352"/>
      <c r="K844" s="352"/>
      <c r="L844" s="352"/>
      <c r="M844" s="352"/>
      <c r="N844" s="352"/>
      <c r="O844" s="352"/>
      <c r="P844" s="352"/>
      <c r="Q844" s="352"/>
      <c r="R844" s="352"/>
      <c r="S844" s="352"/>
      <c r="T844" s="352"/>
      <c r="U844" s="352"/>
      <c r="V844" s="352"/>
      <c r="W844" s="352"/>
      <c r="X844" s="352"/>
      <c r="Y844" s="352"/>
      <c r="Z844" s="352"/>
      <c r="AA844" s="352"/>
      <c r="AB844" s="352"/>
      <c r="AC844" s="352"/>
      <c r="AD844" s="352"/>
      <c r="AE844" s="352"/>
      <c r="AF844" s="352"/>
      <c r="AG844" s="352"/>
      <c r="AH844" s="352"/>
      <c r="AI844" s="352"/>
      <c r="AJ844" s="352"/>
      <c r="AK844" s="352"/>
      <c r="AL844" s="352"/>
      <c r="AM844" s="352"/>
      <c r="AN844" s="352"/>
      <c r="AO844" s="352"/>
      <c r="AP844" s="352"/>
      <c r="AQ844" s="352"/>
      <c r="AR844" s="352"/>
      <c r="AS844" s="352"/>
      <c r="AT844" s="352"/>
      <c r="AU844" s="352"/>
      <c r="AV844" s="352"/>
      <c r="AW844" s="352"/>
      <c r="AX844" s="352"/>
      <c r="AY844" s="352"/>
      <c r="AZ844" s="352"/>
      <c r="BA844" s="352"/>
      <c r="BB844" s="352"/>
      <c r="BC844" s="352"/>
      <c r="BD844" s="352"/>
      <c r="BE844" s="352"/>
      <c r="BF844" s="352"/>
      <c r="BG844" s="352"/>
      <c r="BH844" s="352"/>
      <c r="BI844" s="352"/>
      <c r="BJ844" s="352"/>
      <c r="BK844" s="352"/>
    </row>
    <row r="845" customFormat="false" ht="9.75" hidden="false" customHeight="true" outlineLevel="0" collapsed="false">
      <c r="A845" s="352"/>
      <c r="B845" s="352"/>
      <c r="C845" s="352"/>
      <c r="D845" s="352"/>
      <c r="E845" s="352"/>
      <c r="F845" s="354"/>
      <c r="G845" s="352"/>
      <c r="H845" s="352"/>
      <c r="I845" s="352"/>
      <c r="J845" s="352"/>
      <c r="K845" s="352"/>
      <c r="L845" s="352"/>
      <c r="M845" s="352"/>
      <c r="N845" s="352"/>
      <c r="O845" s="352"/>
      <c r="P845" s="352"/>
      <c r="Q845" s="352"/>
      <c r="R845" s="352"/>
      <c r="S845" s="352"/>
      <c r="T845" s="352"/>
      <c r="U845" s="352"/>
      <c r="V845" s="352"/>
      <c r="W845" s="352"/>
      <c r="X845" s="352"/>
      <c r="Y845" s="352"/>
      <c r="Z845" s="352"/>
      <c r="AA845" s="352"/>
      <c r="AB845" s="352"/>
      <c r="AC845" s="352"/>
      <c r="AD845" s="352"/>
      <c r="AE845" s="352"/>
      <c r="AF845" s="352"/>
      <c r="AG845" s="352"/>
      <c r="AH845" s="352"/>
      <c r="AI845" s="352"/>
      <c r="AJ845" s="352"/>
      <c r="AK845" s="352"/>
      <c r="AL845" s="352"/>
      <c r="AM845" s="352"/>
      <c r="AN845" s="352"/>
      <c r="AO845" s="352"/>
      <c r="AP845" s="352"/>
      <c r="AQ845" s="352"/>
      <c r="AR845" s="352"/>
      <c r="AS845" s="352"/>
      <c r="AT845" s="352"/>
      <c r="AU845" s="352"/>
      <c r="AV845" s="352"/>
      <c r="AW845" s="352"/>
      <c r="AX845" s="352"/>
      <c r="AY845" s="352"/>
      <c r="AZ845" s="352"/>
      <c r="BA845" s="352"/>
      <c r="BB845" s="352"/>
      <c r="BC845" s="352"/>
      <c r="BD845" s="352"/>
      <c r="BE845" s="352"/>
      <c r="BF845" s="352"/>
      <c r="BG845" s="352"/>
      <c r="BH845" s="352"/>
      <c r="BI845" s="352"/>
      <c r="BJ845" s="352"/>
      <c r="BK845" s="352"/>
    </row>
    <row r="846" customFormat="false" ht="9.75" hidden="false" customHeight="true" outlineLevel="0" collapsed="false">
      <c r="A846" s="352"/>
      <c r="B846" s="352"/>
      <c r="C846" s="352"/>
      <c r="D846" s="352"/>
      <c r="E846" s="352"/>
      <c r="F846" s="354"/>
      <c r="G846" s="352"/>
      <c r="H846" s="352"/>
      <c r="I846" s="352"/>
      <c r="J846" s="352"/>
      <c r="K846" s="352"/>
      <c r="L846" s="352"/>
      <c r="M846" s="352"/>
      <c r="N846" s="352"/>
      <c r="O846" s="352"/>
      <c r="P846" s="352"/>
      <c r="Q846" s="352"/>
      <c r="R846" s="352"/>
      <c r="S846" s="352"/>
      <c r="T846" s="352"/>
      <c r="U846" s="352"/>
      <c r="V846" s="352"/>
      <c r="W846" s="352"/>
      <c r="X846" s="352"/>
      <c r="Y846" s="352"/>
      <c r="Z846" s="352"/>
      <c r="AA846" s="352"/>
      <c r="AB846" s="352"/>
      <c r="AC846" s="352"/>
      <c r="AD846" s="352"/>
      <c r="AE846" s="352"/>
      <c r="AF846" s="352"/>
      <c r="AG846" s="352"/>
      <c r="AH846" s="352"/>
      <c r="AI846" s="352"/>
      <c r="AJ846" s="352"/>
      <c r="AK846" s="352"/>
      <c r="AL846" s="352"/>
      <c r="AM846" s="352"/>
      <c r="AN846" s="352"/>
      <c r="AO846" s="352"/>
      <c r="AP846" s="352"/>
      <c r="AQ846" s="352"/>
      <c r="AR846" s="352"/>
      <c r="AS846" s="352"/>
      <c r="AT846" s="352"/>
      <c r="AU846" s="352"/>
      <c r="AV846" s="352"/>
      <c r="AW846" s="352"/>
      <c r="AX846" s="352"/>
      <c r="AY846" s="352"/>
      <c r="AZ846" s="352"/>
      <c r="BA846" s="352"/>
      <c r="BB846" s="352"/>
      <c r="BC846" s="352"/>
      <c r="BD846" s="352"/>
      <c r="BE846" s="352"/>
      <c r="BF846" s="352"/>
      <c r="BG846" s="352"/>
      <c r="BH846" s="352"/>
      <c r="BI846" s="352"/>
      <c r="BJ846" s="352"/>
      <c r="BK846" s="352"/>
    </row>
    <row r="847" customFormat="false" ht="9.75" hidden="false" customHeight="true" outlineLevel="0" collapsed="false">
      <c r="A847" s="352"/>
      <c r="B847" s="352"/>
      <c r="C847" s="352"/>
      <c r="D847" s="352"/>
      <c r="E847" s="352"/>
      <c r="F847" s="354"/>
      <c r="G847" s="352"/>
      <c r="H847" s="352"/>
      <c r="I847" s="352"/>
      <c r="J847" s="352"/>
      <c r="K847" s="352"/>
      <c r="L847" s="352"/>
      <c r="M847" s="352"/>
      <c r="N847" s="352"/>
      <c r="O847" s="352"/>
      <c r="P847" s="352"/>
      <c r="Q847" s="352"/>
      <c r="R847" s="352"/>
      <c r="S847" s="352"/>
      <c r="T847" s="352"/>
      <c r="U847" s="352"/>
      <c r="V847" s="352"/>
      <c r="W847" s="352"/>
      <c r="X847" s="352"/>
      <c r="Y847" s="352"/>
      <c r="Z847" s="352"/>
      <c r="AA847" s="352"/>
      <c r="AB847" s="352"/>
      <c r="AC847" s="352"/>
      <c r="AD847" s="352"/>
      <c r="AE847" s="352"/>
      <c r="AF847" s="352"/>
      <c r="AG847" s="352"/>
      <c r="AH847" s="352"/>
      <c r="AI847" s="352"/>
      <c r="AJ847" s="352"/>
      <c r="AK847" s="352"/>
      <c r="AL847" s="352"/>
      <c r="AM847" s="352"/>
      <c r="AN847" s="352"/>
      <c r="AO847" s="352"/>
      <c r="AP847" s="352"/>
      <c r="AQ847" s="352"/>
      <c r="AR847" s="352"/>
      <c r="AS847" s="352"/>
      <c r="AT847" s="352"/>
      <c r="AU847" s="352"/>
      <c r="AV847" s="352"/>
      <c r="AW847" s="352"/>
      <c r="AX847" s="352"/>
      <c r="AY847" s="352"/>
      <c r="AZ847" s="352"/>
      <c r="BA847" s="352"/>
      <c r="BB847" s="352"/>
      <c r="BC847" s="352"/>
      <c r="BD847" s="352"/>
      <c r="BE847" s="352"/>
      <c r="BF847" s="352"/>
      <c r="BG847" s="352"/>
      <c r="BH847" s="352"/>
      <c r="BI847" s="352"/>
      <c r="BJ847" s="352"/>
      <c r="BK847" s="352"/>
    </row>
    <row r="848" customFormat="false" ht="9.75" hidden="false" customHeight="true" outlineLevel="0" collapsed="false">
      <c r="A848" s="352"/>
      <c r="B848" s="352"/>
      <c r="C848" s="352"/>
      <c r="D848" s="352"/>
      <c r="E848" s="352"/>
      <c r="F848" s="354"/>
      <c r="G848" s="352"/>
      <c r="H848" s="352"/>
      <c r="I848" s="352"/>
      <c r="J848" s="352"/>
      <c r="K848" s="352"/>
      <c r="L848" s="352"/>
      <c r="M848" s="352"/>
      <c r="N848" s="352"/>
      <c r="O848" s="352"/>
      <c r="P848" s="352"/>
      <c r="Q848" s="352"/>
      <c r="R848" s="352"/>
      <c r="S848" s="352"/>
      <c r="T848" s="352"/>
      <c r="U848" s="352"/>
      <c r="V848" s="352"/>
      <c r="W848" s="352"/>
      <c r="X848" s="352"/>
      <c r="Y848" s="352"/>
      <c r="Z848" s="352"/>
      <c r="AA848" s="352"/>
      <c r="AB848" s="352"/>
      <c r="AC848" s="352"/>
      <c r="AD848" s="352"/>
      <c r="AE848" s="352"/>
      <c r="AF848" s="352"/>
      <c r="AG848" s="352"/>
      <c r="AH848" s="352"/>
      <c r="AI848" s="352"/>
      <c r="AJ848" s="352"/>
      <c r="AK848" s="352"/>
      <c r="AL848" s="352"/>
      <c r="AM848" s="352"/>
      <c r="AN848" s="352"/>
      <c r="AO848" s="352"/>
      <c r="AP848" s="352"/>
      <c r="AQ848" s="352"/>
      <c r="AR848" s="352"/>
      <c r="AS848" s="352"/>
      <c r="AT848" s="352"/>
      <c r="AU848" s="352"/>
      <c r="AV848" s="352"/>
      <c r="AW848" s="352"/>
      <c r="AX848" s="352"/>
      <c r="AY848" s="352"/>
      <c r="AZ848" s="352"/>
      <c r="BA848" s="352"/>
      <c r="BB848" s="352"/>
      <c r="BC848" s="352"/>
      <c r="BD848" s="352"/>
      <c r="BE848" s="352"/>
      <c r="BF848" s="352"/>
      <c r="BG848" s="352"/>
      <c r="BH848" s="352"/>
      <c r="BI848" s="352"/>
      <c r="BJ848" s="352"/>
      <c r="BK848" s="352"/>
    </row>
    <row r="849" customFormat="false" ht="9.75" hidden="false" customHeight="true" outlineLevel="0" collapsed="false">
      <c r="A849" s="352"/>
      <c r="B849" s="352"/>
      <c r="C849" s="352"/>
      <c r="D849" s="352"/>
      <c r="E849" s="352"/>
      <c r="F849" s="354"/>
      <c r="G849" s="352"/>
      <c r="H849" s="352"/>
      <c r="I849" s="352"/>
      <c r="J849" s="352"/>
      <c r="K849" s="352"/>
      <c r="L849" s="352"/>
      <c r="M849" s="352"/>
      <c r="N849" s="352"/>
      <c r="O849" s="352"/>
      <c r="P849" s="352"/>
      <c r="Q849" s="352"/>
      <c r="R849" s="352"/>
      <c r="S849" s="352"/>
      <c r="T849" s="352"/>
      <c r="U849" s="352"/>
      <c r="V849" s="352"/>
      <c r="W849" s="352"/>
      <c r="X849" s="352"/>
      <c r="Y849" s="352"/>
      <c r="Z849" s="352"/>
      <c r="AA849" s="352"/>
      <c r="AB849" s="352"/>
      <c r="AC849" s="352"/>
      <c r="AD849" s="352"/>
      <c r="AE849" s="352"/>
      <c r="AF849" s="352"/>
      <c r="AG849" s="352"/>
      <c r="AH849" s="352"/>
      <c r="AI849" s="352"/>
      <c r="AJ849" s="352"/>
      <c r="AK849" s="352"/>
      <c r="AL849" s="352"/>
      <c r="AM849" s="352"/>
      <c r="AN849" s="352"/>
      <c r="AO849" s="352"/>
      <c r="AP849" s="352"/>
      <c r="AQ849" s="352"/>
      <c r="AR849" s="352"/>
      <c r="AS849" s="352"/>
      <c r="AT849" s="352"/>
      <c r="AU849" s="352"/>
      <c r="AV849" s="352"/>
      <c r="AW849" s="352"/>
      <c r="AX849" s="352"/>
      <c r="AY849" s="352"/>
      <c r="AZ849" s="352"/>
      <c r="BA849" s="352"/>
      <c r="BB849" s="352"/>
      <c r="BC849" s="352"/>
      <c r="BD849" s="352"/>
      <c r="BE849" s="352"/>
      <c r="BF849" s="352"/>
      <c r="BG849" s="352"/>
      <c r="BH849" s="352"/>
      <c r="BI849" s="352"/>
      <c r="BJ849" s="352"/>
      <c r="BK849" s="352"/>
    </row>
    <row r="850" customFormat="false" ht="9.75" hidden="false" customHeight="true" outlineLevel="0" collapsed="false">
      <c r="A850" s="352"/>
      <c r="B850" s="352"/>
      <c r="C850" s="352"/>
      <c r="D850" s="352"/>
      <c r="E850" s="352"/>
      <c r="F850" s="354"/>
      <c r="G850" s="352"/>
      <c r="H850" s="352"/>
      <c r="I850" s="352"/>
      <c r="J850" s="352"/>
      <c r="K850" s="352"/>
      <c r="L850" s="352"/>
      <c r="M850" s="352"/>
      <c r="N850" s="352"/>
      <c r="O850" s="352"/>
      <c r="P850" s="352"/>
      <c r="Q850" s="352"/>
      <c r="R850" s="352"/>
      <c r="S850" s="352"/>
      <c r="T850" s="352"/>
      <c r="U850" s="352"/>
      <c r="V850" s="352"/>
      <c r="W850" s="352"/>
      <c r="X850" s="352"/>
      <c r="Y850" s="352"/>
      <c r="Z850" s="352"/>
      <c r="AA850" s="352"/>
      <c r="AB850" s="352"/>
      <c r="AC850" s="352"/>
      <c r="AD850" s="352"/>
      <c r="AE850" s="352"/>
      <c r="AF850" s="352"/>
      <c r="AG850" s="352"/>
      <c r="AH850" s="352"/>
      <c r="AI850" s="352"/>
      <c r="AJ850" s="352"/>
      <c r="AK850" s="352"/>
      <c r="AL850" s="352"/>
      <c r="AM850" s="352"/>
      <c r="AN850" s="352"/>
      <c r="AO850" s="352"/>
      <c r="AP850" s="352"/>
      <c r="AQ850" s="352"/>
      <c r="AR850" s="352"/>
      <c r="AS850" s="352"/>
      <c r="AT850" s="352"/>
      <c r="AU850" s="352"/>
      <c r="AV850" s="352"/>
      <c r="AW850" s="352"/>
      <c r="AX850" s="352"/>
      <c r="AY850" s="352"/>
      <c r="AZ850" s="352"/>
      <c r="BA850" s="352"/>
      <c r="BB850" s="352"/>
      <c r="BC850" s="352"/>
      <c r="BD850" s="352"/>
      <c r="BE850" s="352"/>
      <c r="BF850" s="352"/>
      <c r="BG850" s="352"/>
      <c r="BH850" s="352"/>
      <c r="BI850" s="352"/>
      <c r="BJ850" s="352"/>
      <c r="BK850" s="352"/>
    </row>
    <row r="851" customFormat="false" ht="9.75" hidden="false" customHeight="true" outlineLevel="0" collapsed="false">
      <c r="A851" s="352"/>
      <c r="B851" s="352"/>
      <c r="C851" s="352"/>
      <c r="D851" s="352"/>
      <c r="E851" s="352"/>
      <c r="F851" s="354"/>
      <c r="G851" s="352"/>
      <c r="H851" s="352"/>
      <c r="I851" s="352"/>
      <c r="J851" s="352"/>
      <c r="K851" s="352"/>
      <c r="L851" s="352"/>
      <c r="M851" s="352"/>
      <c r="N851" s="352"/>
      <c r="O851" s="352"/>
      <c r="P851" s="352"/>
      <c r="Q851" s="352"/>
      <c r="R851" s="352"/>
      <c r="S851" s="352"/>
      <c r="T851" s="352"/>
      <c r="U851" s="352"/>
      <c r="V851" s="352"/>
      <c r="W851" s="352"/>
      <c r="X851" s="352"/>
      <c r="Y851" s="352"/>
      <c r="Z851" s="352"/>
      <c r="AA851" s="352"/>
      <c r="AB851" s="352"/>
      <c r="AC851" s="352"/>
      <c r="AD851" s="352"/>
      <c r="AE851" s="352"/>
      <c r="AF851" s="352"/>
      <c r="AG851" s="352"/>
      <c r="AH851" s="352"/>
      <c r="AI851" s="352"/>
      <c r="AJ851" s="352"/>
      <c r="AK851" s="352"/>
      <c r="AL851" s="352"/>
      <c r="AM851" s="352"/>
      <c r="AN851" s="352"/>
      <c r="AO851" s="352"/>
      <c r="AP851" s="352"/>
      <c r="AQ851" s="352"/>
      <c r="AR851" s="352"/>
      <c r="AS851" s="352"/>
      <c r="AT851" s="352"/>
      <c r="AU851" s="352"/>
      <c r="AV851" s="352"/>
      <c r="AW851" s="352"/>
      <c r="AX851" s="352"/>
      <c r="AY851" s="352"/>
      <c r="AZ851" s="352"/>
      <c r="BA851" s="352"/>
      <c r="BB851" s="352"/>
      <c r="BC851" s="352"/>
      <c r="BD851" s="352"/>
      <c r="BE851" s="352"/>
      <c r="BF851" s="352"/>
      <c r="BG851" s="352"/>
      <c r="BH851" s="352"/>
      <c r="BI851" s="352"/>
      <c r="BJ851" s="352"/>
      <c r="BK851" s="352"/>
    </row>
    <row r="852" customFormat="false" ht="9.75" hidden="false" customHeight="true" outlineLevel="0" collapsed="false">
      <c r="A852" s="352"/>
      <c r="B852" s="352"/>
      <c r="C852" s="352"/>
      <c r="D852" s="352"/>
      <c r="E852" s="352"/>
      <c r="F852" s="354"/>
      <c r="G852" s="352"/>
      <c r="H852" s="352"/>
      <c r="I852" s="352"/>
      <c r="J852" s="352"/>
      <c r="K852" s="352"/>
      <c r="L852" s="352"/>
      <c r="M852" s="352"/>
      <c r="N852" s="352"/>
      <c r="O852" s="352"/>
      <c r="P852" s="352"/>
      <c r="Q852" s="352"/>
      <c r="R852" s="352"/>
      <c r="S852" s="352"/>
      <c r="T852" s="352"/>
      <c r="U852" s="352"/>
      <c r="V852" s="352"/>
      <c r="W852" s="352"/>
      <c r="X852" s="352"/>
      <c r="Y852" s="352"/>
      <c r="Z852" s="352"/>
      <c r="AA852" s="352"/>
      <c r="AB852" s="352"/>
      <c r="AC852" s="352"/>
      <c r="AD852" s="352"/>
      <c r="AE852" s="352"/>
      <c r="AF852" s="352"/>
      <c r="AG852" s="352"/>
      <c r="AH852" s="352"/>
      <c r="AI852" s="352"/>
      <c r="AJ852" s="352"/>
      <c r="AK852" s="352"/>
      <c r="AL852" s="352"/>
      <c r="AM852" s="352"/>
      <c r="AN852" s="352"/>
      <c r="AO852" s="352"/>
      <c r="AP852" s="352"/>
      <c r="AQ852" s="352"/>
      <c r="AR852" s="352"/>
      <c r="AS852" s="352"/>
      <c r="AT852" s="352"/>
      <c r="AU852" s="352"/>
      <c r="AV852" s="352"/>
      <c r="AW852" s="352"/>
      <c r="AX852" s="352"/>
      <c r="AY852" s="352"/>
      <c r="AZ852" s="352"/>
      <c r="BA852" s="352"/>
      <c r="BB852" s="352"/>
      <c r="BC852" s="352"/>
      <c r="BD852" s="352"/>
      <c r="BE852" s="352"/>
      <c r="BF852" s="352"/>
      <c r="BG852" s="352"/>
      <c r="BH852" s="352"/>
      <c r="BI852" s="352"/>
      <c r="BJ852" s="352"/>
      <c r="BK852" s="352"/>
    </row>
    <row r="853" customFormat="false" ht="9.75" hidden="false" customHeight="true" outlineLevel="0" collapsed="false">
      <c r="A853" s="352"/>
      <c r="B853" s="352"/>
      <c r="C853" s="352"/>
      <c r="D853" s="352"/>
      <c r="E853" s="352"/>
      <c r="F853" s="354"/>
      <c r="G853" s="352"/>
      <c r="H853" s="352"/>
      <c r="I853" s="352"/>
      <c r="J853" s="352"/>
      <c r="K853" s="352"/>
      <c r="L853" s="352"/>
      <c r="M853" s="352"/>
      <c r="N853" s="352"/>
      <c r="O853" s="352"/>
      <c r="P853" s="352"/>
      <c r="Q853" s="352"/>
      <c r="R853" s="352"/>
      <c r="S853" s="352"/>
      <c r="T853" s="352"/>
      <c r="U853" s="352"/>
      <c r="V853" s="352"/>
      <c r="W853" s="352"/>
      <c r="X853" s="352"/>
      <c r="Y853" s="352"/>
      <c r="Z853" s="352"/>
      <c r="AA853" s="352"/>
      <c r="AB853" s="352"/>
      <c r="AC853" s="352"/>
      <c r="AD853" s="352"/>
      <c r="AE853" s="352"/>
      <c r="AF853" s="352"/>
      <c r="AG853" s="352"/>
      <c r="AH853" s="352"/>
      <c r="AI853" s="352"/>
      <c r="AJ853" s="352"/>
      <c r="AK853" s="352"/>
      <c r="AL853" s="352"/>
      <c r="AM853" s="352"/>
      <c r="AN853" s="352"/>
      <c r="AO853" s="352"/>
      <c r="AP853" s="352"/>
      <c r="AQ853" s="352"/>
      <c r="AR853" s="352"/>
      <c r="AS853" s="352"/>
      <c r="AT853" s="352"/>
      <c r="AU853" s="352"/>
      <c r="AV853" s="352"/>
      <c r="AW853" s="352"/>
      <c r="AX853" s="352"/>
      <c r="AY853" s="352"/>
      <c r="AZ853" s="352"/>
      <c r="BA853" s="352"/>
      <c r="BB853" s="352"/>
      <c r="BC853" s="352"/>
      <c r="BD853" s="352"/>
      <c r="BE853" s="352"/>
      <c r="BF853" s="352"/>
      <c r="BG853" s="352"/>
      <c r="BH853" s="352"/>
      <c r="BI853" s="352"/>
      <c r="BJ853" s="352"/>
      <c r="BK853" s="352"/>
    </row>
    <row r="854" customFormat="false" ht="9.75" hidden="false" customHeight="true" outlineLevel="0" collapsed="false">
      <c r="A854" s="352"/>
      <c r="B854" s="352"/>
      <c r="C854" s="352"/>
      <c r="D854" s="352"/>
      <c r="E854" s="352"/>
      <c r="F854" s="354"/>
      <c r="G854" s="352"/>
      <c r="H854" s="352"/>
      <c r="I854" s="352"/>
      <c r="J854" s="352"/>
      <c r="K854" s="352"/>
      <c r="L854" s="352"/>
      <c r="M854" s="352"/>
      <c r="N854" s="352"/>
      <c r="O854" s="352"/>
      <c r="P854" s="352"/>
      <c r="Q854" s="352"/>
      <c r="R854" s="352"/>
      <c r="S854" s="352"/>
      <c r="T854" s="352"/>
      <c r="U854" s="352"/>
      <c r="V854" s="352"/>
      <c r="W854" s="352"/>
      <c r="X854" s="352"/>
      <c r="Y854" s="352"/>
      <c r="Z854" s="352"/>
      <c r="AA854" s="352"/>
      <c r="AB854" s="352"/>
      <c r="AC854" s="352"/>
      <c r="AD854" s="352"/>
      <c r="AE854" s="352"/>
      <c r="AF854" s="352"/>
      <c r="AG854" s="352"/>
      <c r="AH854" s="352"/>
      <c r="AI854" s="352"/>
      <c r="AJ854" s="352"/>
      <c r="AK854" s="352"/>
      <c r="AL854" s="352"/>
      <c r="AM854" s="352"/>
      <c r="AN854" s="352"/>
      <c r="AO854" s="352"/>
      <c r="AP854" s="352"/>
      <c r="AQ854" s="352"/>
      <c r="AR854" s="352"/>
      <c r="AS854" s="352"/>
      <c r="AT854" s="352"/>
      <c r="AU854" s="352"/>
      <c r="AV854" s="352"/>
      <c r="AW854" s="352"/>
      <c r="AX854" s="352"/>
      <c r="AY854" s="352"/>
      <c r="AZ854" s="352"/>
      <c r="BA854" s="352"/>
      <c r="BB854" s="352"/>
      <c r="BC854" s="352"/>
      <c r="BD854" s="352"/>
      <c r="BE854" s="352"/>
      <c r="BF854" s="352"/>
      <c r="BG854" s="352"/>
      <c r="BH854" s="352"/>
      <c r="BI854" s="352"/>
      <c r="BJ854" s="352"/>
      <c r="BK854" s="352"/>
    </row>
    <row r="855" customFormat="false" ht="9.75" hidden="false" customHeight="true" outlineLevel="0" collapsed="false">
      <c r="A855" s="352"/>
      <c r="B855" s="352"/>
      <c r="C855" s="352"/>
      <c r="D855" s="352"/>
      <c r="E855" s="352"/>
      <c r="F855" s="354"/>
      <c r="G855" s="352"/>
      <c r="H855" s="352"/>
      <c r="I855" s="352"/>
      <c r="J855" s="352"/>
      <c r="K855" s="352"/>
      <c r="L855" s="352"/>
      <c r="M855" s="352"/>
      <c r="N855" s="352"/>
      <c r="O855" s="352"/>
      <c r="P855" s="352"/>
      <c r="Q855" s="352"/>
      <c r="R855" s="352"/>
      <c r="S855" s="352"/>
      <c r="T855" s="352"/>
      <c r="U855" s="352"/>
      <c r="V855" s="352"/>
      <c r="W855" s="352"/>
      <c r="X855" s="352"/>
      <c r="Y855" s="352"/>
      <c r="Z855" s="352"/>
      <c r="AA855" s="352"/>
      <c r="AB855" s="352"/>
      <c r="AC855" s="352"/>
      <c r="AD855" s="352"/>
      <c r="AE855" s="352"/>
      <c r="AF855" s="352"/>
      <c r="AG855" s="352"/>
      <c r="AH855" s="352"/>
      <c r="AI855" s="352"/>
      <c r="AJ855" s="352"/>
      <c r="AK855" s="352"/>
      <c r="AL855" s="352"/>
      <c r="AM855" s="352"/>
      <c r="AN855" s="352"/>
      <c r="AO855" s="352"/>
      <c r="AP855" s="352"/>
      <c r="AQ855" s="352"/>
      <c r="AR855" s="352"/>
      <c r="AS855" s="352"/>
      <c r="AT855" s="352"/>
      <c r="AU855" s="352"/>
      <c r="AV855" s="352"/>
      <c r="AW855" s="352"/>
      <c r="AX855" s="352"/>
      <c r="AY855" s="352"/>
      <c r="AZ855" s="352"/>
      <c r="BA855" s="352"/>
      <c r="BB855" s="352"/>
      <c r="BC855" s="352"/>
      <c r="BD855" s="352"/>
      <c r="BE855" s="352"/>
      <c r="BF855" s="352"/>
      <c r="BG855" s="352"/>
      <c r="BH855" s="352"/>
      <c r="BI855" s="352"/>
      <c r="BJ855" s="352"/>
      <c r="BK855" s="352"/>
    </row>
    <row r="856" customFormat="false" ht="9.75" hidden="false" customHeight="true" outlineLevel="0" collapsed="false">
      <c r="A856" s="352"/>
      <c r="B856" s="352"/>
      <c r="C856" s="352"/>
      <c r="D856" s="352"/>
      <c r="E856" s="352"/>
      <c r="F856" s="354"/>
      <c r="G856" s="352"/>
      <c r="H856" s="352"/>
      <c r="I856" s="352"/>
      <c r="J856" s="352"/>
      <c r="K856" s="352"/>
      <c r="L856" s="352"/>
      <c r="M856" s="352"/>
      <c r="N856" s="352"/>
      <c r="O856" s="352"/>
      <c r="P856" s="352"/>
      <c r="Q856" s="352"/>
      <c r="R856" s="352"/>
      <c r="S856" s="352"/>
      <c r="T856" s="352"/>
      <c r="U856" s="352"/>
      <c r="V856" s="352"/>
      <c r="W856" s="352"/>
      <c r="X856" s="352"/>
      <c r="Y856" s="352"/>
      <c r="Z856" s="352"/>
      <c r="AA856" s="352"/>
      <c r="AB856" s="352"/>
      <c r="AC856" s="352"/>
      <c r="AD856" s="352"/>
      <c r="AE856" s="352"/>
      <c r="AF856" s="352"/>
      <c r="AG856" s="352"/>
      <c r="AH856" s="352"/>
      <c r="AI856" s="352"/>
      <c r="AJ856" s="352"/>
      <c r="AK856" s="352"/>
      <c r="AL856" s="352"/>
      <c r="AM856" s="352"/>
      <c r="AN856" s="352"/>
      <c r="AO856" s="352"/>
      <c r="AP856" s="352"/>
      <c r="AQ856" s="352"/>
      <c r="AR856" s="352"/>
      <c r="AS856" s="352"/>
      <c r="AT856" s="352"/>
      <c r="AU856" s="352"/>
      <c r="AV856" s="352"/>
      <c r="AW856" s="352"/>
      <c r="AX856" s="352"/>
      <c r="AY856" s="352"/>
      <c r="AZ856" s="352"/>
      <c r="BA856" s="352"/>
      <c r="BB856" s="352"/>
      <c r="BC856" s="352"/>
      <c r="BD856" s="352"/>
      <c r="BE856" s="352"/>
      <c r="BF856" s="352"/>
      <c r="BG856" s="352"/>
      <c r="BH856" s="352"/>
      <c r="BI856" s="352"/>
      <c r="BJ856" s="352"/>
      <c r="BK856" s="352"/>
    </row>
    <row r="857" customFormat="false" ht="9.75" hidden="false" customHeight="true" outlineLevel="0" collapsed="false">
      <c r="A857" s="352"/>
      <c r="B857" s="352"/>
      <c r="C857" s="352"/>
      <c r="D857" s="352"/>
      <c r="E857" s="352"/>
      <c r="F857" s="354"/>
      <c r="G857" s="352"/>
      <c r="H857" s="352"/>
      <c r="I857" s="352"/>
      <c r="J857" s="352"/>
      <c r="K857" s="352"/>
      <c r="L857" s="352"/>
      <c r="M857" s="352"/>
      <c r="N857" s="352"/>
      <c r="O857" s="352"/>
      <c r="P857" s="352"/>
      <c r="Q857" s="352"/>
      <c r="R857" s="352"/>
      <c r="S857" s="352"/>
      <c r="T857" s="352"/>
      <c r="U857" s="352"/>
      <c r="V857" s="352"/>
      <c r="W857" s="352"/>
      <c r="X857" s="352"/>
      <c r="Y857" s="352"/>
      <c r="Z857" s="352"/>
      <c r="AA857" s="352"/>
      <c r="AB857" s="352"/>
      <c r="AC857" s="352"/>
      <c r="AD857" s="352"/>
      <c r="AE857" s="352"/>
      <c r="AF857" s="352"/>
      <c r="AG857" s="352"/>
      <c r="AH857" s="352"/>
      <c r="AI857" s="352"/>
      <c r="AJ857" s="352"/>
      <c r="AK857" s="352"/>
      <c r="AL857" s="352"/>
      <c r="AM857" s="352"/>
      <c r="AN857" s="352"/>
      <c r="AO857" s="352"/>
      <c r="AP857" s="352"/>
      <c r="AQ857" s="352"/>
      <c r="AR857" s="352"/>
      <c r="AS857" s="352"/>
      <c r="AT857" s="352"/>
      <c r="AU857" s="352"/>
      <c r="AV857" s="352"/>
      <c r="AW857" s="352"/>
      <c r="AX857" s="352"/>
      <c r="AY857" s="352"/>
      <c r="AZ857" s="352"/>
      <c r="BA857" s="352"/>
      <c r="BB857" s="352"/>
      <c r="BC857" s="352"/>
      <c r="BD857" s="352"/>
      <c r="BE857" s="352"/>
      <c r="BF857" s="352"/>
      <c r="BG857" s="352"/>
      <c r="BH857" s="352"/>
      <c r="BI857" s="352"/>
      <c r="BJ857" s="352"/>
      <c r="BK857" s="352"/>
    </row>
    <row r="858" customFormat="false" ht="9.75" hidden="false" customHeight="true" outlineLevel="0" collapsed="false">
      <c r="A858" s="352"/>
      <c r="B858" s="352"/>
      <c r="C858" s="352"/>
      <c r="D858" s="352"/>
      <c r="E858" s="352"/>
      <c r="F858" s="354"/>
      <c r="G858" s="352"/>
      <c r="H858" s="352"/>
      <c r="I858" s="352"/>
      <c r="J858" s="352"/>
      <c r="K858" s="352"/>
      <c r="L858" s="352"/>
      <c r="M858" s="352"/>
      <c r="N858" s="352"/>
      <c r="O858" s="352"/>
      <c r="P858" s="352"/>
      <c r="Q858" s="352"/>
      <c r="R858" s="352"/>
      <c r="S858" s="352"/>
      <c r="T858" s="352"/>
      <c r="U858" s="352"/>
      <c r="V858" s="352"/>
      <c r="W858" s="352"/>
      <c r="X858" s="352"/>
      <c r="Y858" s="352"/>
      <c r="Z858" s="352"/>
      <c r="AA858" s="352"/>
      <c r="AB858" s="352"/>
      <c r="AC858" s="352"/>
      <c r="AD858" s="352"/>
      <c r="AE858" s="352"/>
      <c r="AF858" s="352"/>
      <c r="AG858" s="352"/>
      <c r="AH858" s="352"/>
      <c r="AI858" s="352"/>
      <c r="AJ858" s="352"/>
      <c r="AK858" s="352"/>
      <c r="AL858" s="352"/>
      <c r="AM858" s="352"/>
      <c r="AN858" s="352"/>
      <c r="AO858" s="352"/>
      <c r="AP858" s="352"/>
      <c r="AQ858" s="352"/>
      <c r="AR858" s="352"/>
      <c r="AS858" s="352"/>
      <c r="AT858" s="352"/>
      <c r="AU858" s="352"/>
      <c r="AV858" s="352"/>
      <c r="AW858" s="352"/>
      <c r="AX858" s="352"/>
      <c r="AY858" s="352"/>
      <c r="AZ858" s="352"/>
      <c r="BA858" s="352"/>
      <c r="BB858" s="352"/>
      <c r="BC858" s="352"/>
      <c r="BD858" s="352"/>
      <c r="BE858" s="352"/>
      <c r="BF858" s="352"/>
      <c r="BG858" s="352"/>
      <c r="BH858" s="352"/>
      <c r="BI858" s="352"/>
      <c r="BJ858" s="352"/>
      <c r="BK858" s="352"/>
    </row>
    <row r="859" customFormat="false" ht="9.75" hidden="false" customHeight="true" outlineLevel="0" collapsed="false">
      <c r="A859" s="352"/>
      <c r="B859" s="352"/>
      <c r="C859" s="352"/>
      <c r="D859" s="352"/>
      <c r="E859" s="352"/>
      <c r="F859" s="354"/>
      <c r="G859" s="352"/>
      <c r="H859" s="352"/>
      <c r="I859" s="352"/>
      <c r="J859" s="352"/>
      <c r="K859" s="352"/>
      <c r="L859" s="352"/>
      <c r="M859" s="352"/>
      <c r="N859" s="352"/>
      <c r="O859" s="352"/>
      <c r="P859" s="352"/>
      <c r="Q859" s="352"/>
      <c r="R859" s="352"/>
      <c r="S859" s="352"/>
      <c r="T859" s="352"/>
      <c r="U859" s="352"/>
      <c r="V859" s="352"/>
      <c r="W859" s="352"/>
      <c r="X859" s="352"/>
      <c r="Y859" s="352"/>
      <c r="Z859" s="352"/>
      <c r="AA859" s="352"/>
      <c r="AB859" s="352"/>
      <c r="AC859" s="352"/>
      <c r="AD859" s="352"/>
      <c r="AE859" s="352"/>
      <c r="AF859" s="352"/>
      <c r="AG859" s="352"/>
      <c r="AH859" s="352"/>
      <c r="AI859" s="352"/>
      <c r="AJ859" s="352"/>
      <c r="AK859" s="352"/>
      <c r="AL859" s="352"/>
      <c r="AM859" s="352"/>
      <c r="AN859" s="352"/>
      <c r="AO859" s="352"/>
      <c r="AP859" s="352"/>
      <c r="AQ859" s="352"/>
      <c r="AR859" s="352"/>
      <c r="AS859" s="352"/>
      <c r="AT859" s="352"/>
      <c r="AU859" s="352"/>
      <c r="AV859" s="352"/>
      <c r="AW859" s="352"/>
      <c r="AX859" s="352"/>
      <c r="AY859" s="352"/>
      <c r="AZ859" s="352"/>
      <c r="BA859" s="352"/>
      <c r="BB859" s="352"/>
      <c r="BC859" s="352"/>
      <c r="BD859" s="352"/>
      <c r="BE859" s="352"/>
      <c r="BF859" s="352"/>
      <c r="BG859" s="352"/>
      <c r="BH859" s="352"/>
      <c r="BI859" s="352"/>
      <c r="BJ859" s="352"/>
      <c r="BK859" s="352"/>
    </row>
    <row r="860" customFormat="false" ht="9.75" hidden="false" customHeight="true" outlineLevel="0" collapsed="false">
      <c r="A860" s="352"/>
      <c r="B860" s="352"/>
      <c r="C860" s="352"/>
      <c r="D860" s="352"/>
      <c r="E860" s="352"/>
      <c r="F860" s="354"/>
      <c r="G860" s="352"/>
      <c r="H860" s="352"/>
      <c r="I860" s="352"/>
      <c r="J860" s="352"/>
      <c r="K860" s="352"/>
      <c r="L860" s="352"/>
      <c r="M860" s="352"/>
      <c r="N860" s="352"/>
      <c r="O860" s="352"/>
      <c r="P860" s="352"/>
      <c r="Q860" s="352"/>
      <c r="R860" s="352"/>
      <c r="S860" s="352"/>
      <c r="T860" s="352"/>
      <c r="U860" s="352"/>
      <c r="V860" s="352"/>
      <c r="W860" s="352"/>
      <c r="X860" s="352"/>
      <c r="Y860" s="352"/>
      <c r="Z860" s="352"/>
      <c r="AA860" s="352"/>
      <c r="AB860" s="352"/>
      <c r="AC860" s="352"/>
      <c r="AD860" s="352"/>
      <c r="AE860" s="352"/>
      <c r="AF860" s="352"/>
      <c r="AG860" s="352"/>
      <c r="AH860" s="352"/>
      <c r="AI860" s="352"/>
      <c r="AJ860" s="352"/>
      <c r="AK860" s="352"/>
      <c r="AL860" s="352"/>
      <c r="AM860" s="352"/>
      <c r="AN860" s="352"/>
      <c r="AO860" s="352"/>
      <c r="AP860" s="352"/>
      <c r="AQ860" s="352"/>
      <c r="AR860" s="352"/>
      <c r="AS860" s="352"/>
      <c r="AT860" s="352"/>
      <c r="AU860" s="352"/>
      <c r="AV860" s="352"/>
      <c r="AW860" s="352"/>
      <c r="AX860" s="352"/>
      <c r="AY860" s="352"/>
      <c r="AZ860" s="352"/>
      <c r="BA860" s="352"/>
      <c r="BB860" s="352"/>
      <c r="BC860" s="352"/>
      <c r="BD860" s="352"/>
      <c r="BE860" s="352"/>
      <c r="BF860" s="352"/>
      <c r="BG860" s="352"/>
      <c r="BH860" s="352"/>
      <c r="BI860" s="352"/>
      <c r="BJ860" s="352"/>
      <c r="BK860" s="352"/>
    </row>
    <row r="861" customFormat="false" ht="9.75" hidden="false" customHeight="true" outlineLevel="0" collapsed="false">
      <c r="A861" s="352"/>
      <c r="B861" s="352"/>
      <c r="C861" s="352"/>
      <c r="D861" s="352"/>
      <c r="E861" s="352"/>
      <c r="F861" s="354"/>
      <c r="G861" s="352"/>
      <c r="H861" s="352"/>
      <c r="I861" s="352"/>
      <c r="J861" s="352"/>
      <c r="K861" s="352"/>
      <c r="L861" s="352"/>
      <c r="M861" s="352"/>
      <c r="N861" s="352"/>
      <c r="O861" s="352"/>
      <c r="P861" s="352"/>
      <c r="Q861" s="352"/>
      <c r="R861" s="352"/>
      <c r="S861" s="352"/>
      <c r="T861" s="352"/>
      <c r="U861" s="352"/>
      <c r="V861" s="352"/>
      <c r="W861" s="352"/>
      <c r="X861" s="352"/>
      <c r="Y861" s="352"/>
      <c r="Z861" s="352"/>
      <c r="AA861" s="352"/>
      <c r="AB861" s="352"/>
      <c r="AC861" s="352"/>
      <c r="AD861" s="352"/>
      <c r="AE861" s="352"/>
      <c r="AF861" s="352"/>
      <c r="AG861" s="352"/>
      <c r="AH861" s="352"/>
      <c r="AI861" s="352"/>
      <c r="AJ861" s="352"/>
      <c r="AK861" s="352"/>
      <c r="AL861" s="352"/>
      <c r="AM861" s="352"/>
      <c r="AN861" s="352"/>
      <c r="AO861" s="352"/>
      <c r="AP861" s="352"/>
      <c r="AQ861" s="352"/>
      <c r="AR861" s="352"/>
      <c r="AS861" s="352"/>
      <c r="AT861" s="352"/>
      <c r="AU861" s="352"/>
      <c r="AV861" s="352"/>
      <c r="AW861" s="352"/>
      <c r="AX861" s="352"/>
      <c r="AY861" s="352"/>
      <c r="AZ861" s="352"/>
      <c r="BA861" s="352"/>
      <c r="BB861" s="352"/>
      <c r="BC861" s="352"/>
      <c r="BD861" s="352"/>
      <c r="BE861" s="352"/>
      <c r="BF861" s="352"/>
      <c r="BG861" s="352"/>
      <c r="BH861" s="352"/>
      <c r="BI861" s="352"/>
      <c r="BJ861" s="352"/>
      <c r="BK861" s="352"/>
    </row>
    <row r="862" customFormat="false" ht="9.75" hidden="false" customHeight="true" outlineLevel="0" collapsed="false">
      <c r="A862" s="352"/>
      <c r="B862" s="352"/>
      <c r="C862" s="352"/>
      <c r="D862" s="352"/>
      <c r="E862" s="352"/>
      <c r="F862" s="354"/>
      <c r="G862" s="352"/>
      <c r="H862" s="352"/>
      <c r="I862" s="352"/>
      <c r="J862" s="352"/>
      <c r="K862" s="352"/>
      <c r="L862" s="352"/>
      <c r="M862" s="352"/>
      <c r="N862" s="352"/>
      <c r="O862" s="352"/>
      <c r="P862" s="352"/>
      <c r="Q862" s="352"/>
      <c r="R862" s="352"/>
      <c r="S862" s="352"/>
      <c r="T862" s="352"/>
      <c r="U862" s="352"/>
      <c r="V862" s="352"/>
      <c r="W862" s="352"/>
      <c r="X862" s="352"/>
      <c r="Y862" s="352"/>
      <c r="Z862" s="352"/>
      <c r="AA862" s="352"/>
      <c r="AB862" s="352"/>
      <c r="AC862" s="352"/>
      <c r="AD862" s="352"/>
      <c r="AE862" s="352"/>
      <c r="AF862" s="352"/>
      <c r="AG862" s="352"/>
      <c r="AH862" s="352"/>
      <c r="AI862" s="352"/>
      <c r="AJ862" s="352"/>
      <c r="AK862" s="352"/>
      <c r="AL862" s="352"/>
      <c r="AM862" s="352"/>
      <c r="AN862" s="352"/>
      <c r="AO862" s="352"/>
      <c r="AP862" s="352"/>
      <c r="AQ862" s="352"/>
      <c r="AR862" s="352"/>
      <c r="AS862" s="352"/>
      <c r="AT862" s="352"/>
      <c r="AU862" s="352"/>
      <c r="AV862" s="352"/>
      <c r="AW862" s="352"/>
      <c r="AX862" s="352"/>
      <c r="AY862" s="352"/>
      <c r="AZ862" s="352"/>
      <c r="BA862" s="352"/>
      <c r="BB862" s="352"/>
      <c r="BC862" s="352"/>
      <c r="BD862" s="352"/>
      <c r="BE862" s="352"/>
      <c r="BF862" s="352"/>
      <c r="BG862" s="352"/>
      <c r="BH862" s="352"/>
      <c r="BI862" s="352"/>
      <c r="BJ862" s="352"/>
      <c r="BK862" s="352"/>
    </row>
    <row r="863" customFormat="false" ht="9.75" hidden="false" customHeight="true" outlineLevel="0" collapsed="false">
      <c r="A863" s="352"/>
      <c r="B863" s="352"/>
      <c r="C863" s="352"/>
      <c r="D863" s="352"/>
      <c r="E863" s="352"/>
      <c r="F863" s="354"/>
      <c r="G863" s="352"/>
      <c r="H863" s="352"/>
      <c r="I863" s="352"/>
      <c r="J863" s="352"/>
      <c r="K863" s="352"/>
      <c r="L863" s="352"/>
      <c r="M863" s="352"/>
      <c r="N863" s="352"/>
      <c r="O863" s="352"/>
      <c r="P863" s="352"/>
      <c r="Q863" s="352"/>
      <c r="R863" s="352"/>
      <c r="S863" s="352"/>
      <c r="T863" s="352"/>
      <c r="U863" s="352"/>
      <c r="V863" s="352"/>
      <c r="W863" s="352"/>
      <c r="X863" s="352"/>
      <c r="Y863" s="352"/>
      <c r="Z863" s="352"/>
      <c r="AA863" s="352"/>
      <c r="AB863" s="352"/>
      <c r="AC863" s="352"/>
      <c r="AD863" s="352"/>
      <c r="AE863" s="352"/>
      <c r="AF863" s="352"/>
      <c r="AG863" s="352"/>
      <c r="AH863" s="352"/>
      <c r="AI863" s="352"/>
      <c r="AJ863" s="352"/>
      <c r="AK863" s="352"/>
      <c r="AL863" s="352"/>
      <c r="AM863" s="352"/>
      <c r="AN863" s="352"/>
      <c r="AO863" s="352"/>
      <c r="AP863" s="352"/>
      <c r="AQ863" s="352"/>
      <c r="AR863" s="352"/>
      <c r="AS863" s="352"/>
      <c r="AT863" s="352"/>
      <c r="AU863" s="352"/>
      <c r="AV863" s="352"/>
      <c r="AW863" s="352"/>
      <c r="AX863" s="352"/>
      <c r="AY863" s="352"/>
      <c r="AZ863" s="352"/>
      <c r="BA863" s="352"/>
      <c r="BB863" s="352"/>
      <c r="BC863" s="352"/>
      <c r="BD863" s="352"/>
      <c r="BE863" s="352"/>
      <c r="BF863" s="352"/>
      <c r="BG863" s="352"/>
      <c r="BH863" s="352"/>
      <c r="BI863" s="352"/>
      <c r="BJ863" s="352"/>
      <c r="BK863" s="352"/>
    </row>
    <row r="864" customFormat="false" ht="9.75" hidden="false" customHeight="true" outlineLevel="0" collapsed="false">
      <c r="A864" s="352"/>
      <c r="B864" s="352"/>
      <c r="C864" s="352"/>
      <c r="D864" s="352"/>
      <c r="E864" s="352"/>
      <c r="F864" s="354"/>
      <c r="G864" s="352"/>
      <c r="H864" s="352"/>
      <c r="I864" s="352"/>
      <c r="J864" s="352"/>
      <c r="K864" s="352"/>
      <c r="L864" s="352"/>
      <c r="M864" s="352"/>
      <c r="N864" s="352"/>
      <c r="O864" s="352"/>
      <c r="P864" s="352"/>
      <c r="Q864" s="352"/>
      <c r="R864" s="352"/>
      <c r="S864" s="352"/>
      <c r="T864" s="352"/>
      <c r="U864" s="352"/>
      <c r="V864" s="352"/>
      <c r="W864" s="352"/>
      <c r="X864" s="352"/>
      <c r="Y864" s="352"/>
      <c r="Z864" s="352"/>
      <c r="AA864" s="352"/>
      <c r="AB864" s="352"/>
      <c r="AC864" s="352"/>
      <c r="AD864" s="352"/>
      <c r="AE864" s="352"/>
      <c r="AF864" s="352"/>
      <c r="AG864" s="352"/>
      <c r="AH864" s="352"/>
      <c r="AI864" s="352"/>
      <c r="AJ864" s="352"/>
      <c r="AK864" s="352"/>
      <c r="AL864" s="352"/>
      <c r="AM864" s="352"/>
      <c r="AN864" s="352"/>
      <c r="AO864" s="352"/>
      <c r="AP864" s="352"/>
      <c r="AQ864" s="352"/>
      <c r="AR864" s="352"/>
      <c r="AS864" s="352"/>
      <c r="AT864" s="352"/>
      <c r="AU864" s="352"/>
      <c r="AV864" s="352"/>
      <c r="AW864" s="352"/>
      <c r="AX864" s="352"/>
      <c r="AY864" s="352"/>
      <c r="AZ864" s="352"/>
      <c r="BA864" s="352"/>
      <c r="BB864" s="352"/>
      <c r="BC864" s="352"/>
      <c r="BD864" s="352"/>
      <c r="BE864" s="352"/>
      <c r="BF864" s="352"/>
      <c r="BG864" s="352"/>
      <c r="BH864" s="352"/>
      <c r="BI864" s="352"/>
      <c r="BJ864" s="352"/>
      <c r="BK864" s="352"/>
    </row>
    <row r="865" customFormat="false" ht="9.75" hidden="false" customHeight="true" outlineLevel="0" collapsed="false">
      <c r="A865" s="352"/>
      <c r="B865" s="352"/>
      <c r="C865" s="352"/>
      <c r="D865" s="352"/>
      <c r="E865" s="352"/>
      <c r="F865" s="354"/>
      <c r="G865" s="352"/>
      <c r="H865" s="352"/>
      <c r="I865" s="352"/>
      <c r="J865" s="352"/>
      <c r="K865" s="352"/>
      <c r="L865" s="352"/>
      <c r="M865" s="352"/>
      <c r="N865" s="352"/>
      <c r="O865" s="352"/>
      <c r="P865" s="352"/>
      <c r="Q865" s="352"/>
      <c r="R865" s="352"/>
      <c r="S865" s="352"/>
      <c r="T865" s="352"/>
      <c r="U865" s="352"/>
      <c r="V865" s="352"/>
      <c r="W865" s="352"/>
      <c r="X865" s="352"/>
      <c r="Y865" s="352"/>
      <c r="Z865" s="352"/>
      <c r="AA865" s="352"/>
      <c r="AB865" s="352"/>
      <c r="AC865" s="352"/>
      <c r="AD865" s="352"/>
      <c r="AE865" s="352"/>
      <c r="AF865" s="352"/>
      <c r="AG865" s="352"/>
      <c r="AH865" s="352"/>
      <c r="AI865" s="352"/>
      <c r="AJ865" s="352"/>
      <c r="AK865" s="352"/>
      <c r="AL865" s="352"/>
      <c r="AM865" s="352"/>
      <c r="AN865" s="352"/>
      <c r="AO865" s="352"/>
      <c r="AP865" s="352"/>
      <c r="AQ865" s="352"/>
      <c r="AR865" s="352"/>
      <c r="AS865" s="352"/>
      <c r="AT865" s="352"/>
      <c r="AU865" s="352"/>
      <c r="AV865" s="352"/>
      <c r="AW865" s="352"/>
      <c r="AX865" s="352"/>
      <c r="AY865" s="352"/>
      <c r="AZ865" s="352"/>
      <c r="BA865" s="352"/>
      <c r="BB865" s="352"/>
      <c r="BC865" s="352"/>
      <c r="BD865" s="352"/>
      <c r="BE865" s="352"/>
      <c r="BF865" s="352"/>
      <c r="BG865" s="352"/>
      <c r="BH865" s="352"/>
      <c r="BI865" s="352"/>
      <c r="BJ865" s="352"/>
      <c r="BK865" s="352"/>
    </row>
    <row r="866" customFormat="false" ht="9.75" hidden="false" customHeight="true" outlineLevel="0" collapsed="false">
      <c r="A866" s="352"/>
      <c r="B866" s="352"/>
      <c r="C866" s="352"/>
      <c r="D866" s="352"/>
      <c r="E866" s="352"/>
      <c r="F866" s="354"/>
      <c r="G866" s="352"/>
      <c r="H866" s="352"/>
      <c r="I866" s="352"/>
      <c r="J866" s="352"/>
      <c r="K866" s="352"/>
      <c r="L866" s="352"/>
      <c r="M866" s="352"/>
      <c r="N866" s="352"/>
      <c r="O866" s="352"/>
      <c r="P866" s="352"/>
      <c r="Q866" s="352"/>
      <c r="R866" s="352"/>
      <c r="S866" s="352"/>
      <c r="T866" s="352"/>
      <c r="U866" s="352"/>
      <c r="V866" s="352"/>
      <c r="W866" s="352"/>
      <c r="X866" s="352"/>
      <c r="Y866" s="352"/>
      <c r="Z866" s="352"/>
      <c r="AA866" s="352"/>
      <c r="AB866" s="352"/>
      <c r="AC866" s="352"/>
      <c r="AD866" s="352"/>
      <c r="AE866" s="352"/>
      <c r="AF866" s="352"/>
      <c r="AG866" s="352"/>
      <c r="AH866" s="352"/>
      <c r="AI866" s="352"/>
      <c r="AJ866" s="352"/>
      <c r="AK866" s="352"/>
      <c r="AL866" s="352"/>
      <c r="AM866" s="352"/>
      <c r="AN866" s="352"/>
      <c r="AO866" s="352"/>
      <c r="AP866" s="352"/>
      <c r="AQ866" s="352"/>
      <c r="AR866" s="352"/>
      <c r="AS866" s="352"/>
      <c r="AT866" s="352"/>
      <c r="AU866" s="352"/>
      <c r="AV866" s="352"/>
      <c r="AW866" s="352"/>
      <c r="AX866" s="352"/>
      <c r="AY866" s="352"/>
      <c r="AZ866" s="352"/>
      <c r="BA866" s="352"/>
      <c r="BB866" s="352"/>
      <c r="BC866" s="352"/>
      <c r="BD866" s="352"/>
      <c r="BE866" s="352"/>
      <c r="BF866" s="352"/>
      <c r="BG866" s="352"/>
      <c r="BH866" s="352"/>
      <c r="BI866" s="352"/>
      <c r="BJ866" s="352"/>
      <c r="BK866" s="352"/>
    </row>
    <row r="867" customFormat="false" ht="9.75" hidden="false" customHeight="true" outlineLevel="0" collapsed="false">
      <c r="A867" s="352"/>
      <c r="B867" s="352"/>
      <c r="C867" s="352"/>
      <c r="D867" s="352"/>
      <c r="E867" s="352"/>
      <c r="F867" s="354"/>
      <c r="G867" s="352"/>
      <c r="H867" s="352"/>
      <c r="I867" s="352"/>
      <c r="J867" s="352"/>
      <c r="K867" s="352"/>
      <c r="L867" s="352"/>
      <c r="M867" s="352"/>
      <c r="N867" s="352"/>
      <c r="O867" s="352"/>
      <c r="P867" s="352"/>
      <c r="Q867" s="352"/>
      <c r="R867" s="352"/>
      <c r="S867" s="352"/>
      <c r="T867" s="352"/>
      <c r="U867" s="352"/>
      <c r="V867" s="352"/>
      <c r="W867" s="352"/>
      <c r="X867" s="352"/>
      <c r="Y867" s="352"/>
      <c r="Z867" s="352"/>
      <c r="AA867" s="352"/>
      <c r="AB867" s="352"/>
      <c r="AC867" s="352"/>
      <c r="AD867" s="352"/>
      <c r="AE867" s="352"/>
      <c r="AF867" s="352"/>
      <c r="AG867" s="352"/>
      <c r="AH867" s="352"/>
      <c r="AI867" s="352"/>
      <c r="AJ867" s="352"/>
      <c r="AK867" s="352"/>
      <c r="AL867" s="352"/>
      <c r="AM867" s="352"/>
      <c r="AN867" s="352"/>
      <c r="AO867" s="352"/>
      <c r="AP867" s="352"/>
      <c r="AQ867" s="352"/>
      <c r="AR867" s="352"/>
      <c r="AS867" s="352"/>
      <c r="AT867" s="352"/>
      <c r="AU867" s="352"/>
      <c r="AV867" s="352"/>
      <c r="AW867" s="352"/>
      <c r="AX867" s="352"/>
      <c r="AY867" s="352"/>
      <c r="AZ867" s="352"/>
      <c r="BA867" s="352"/>
      <c r="BB867" s="352"/>
      <c r="BC867" s="352"/>
      <c r="BD867" s="352"/>
      <c r="BE867" s="352"/>
      <c r="BF867" s="352"/>
      <c r="BG867" s="352"/>
      <c r="BH867" s="352"/>
      <c r="BI867" s="352"/>
      <c r="BJ867" s="352"/>
      <c r="BK867" s="352"/>
    </row>
    <row r="868" customFormat="false" ht="9.75" hidden="false" customHeight="true" outlineLevel="0" collapsed="false">
      <c r="A868" s="352"/>
      <c r="B868" s="352"/>
      <c r="C868" s="352"/>
      <c r="D868" s="352"/>
      <c r="E868" s="352"/>
      <c r="F868" s="354"/>
      <c r="G868" s="352"/>
      <c r="H868" s="352"/>
      <c r="I868" s="352"/>
      <c r="J868" s="352"/>
      <c r="K868" s="352"/>
      <c r="L868" s="352"/>
      <c r="M868" s="352"/>
      <c r="N868" s="352"/>
      <c r="O868" s="352"/>
      <c r="P868" s="352"/>
      <c r="Q868" s="352"/>
      <c r="R868" s="352"/>
      <c r="S868" s="352"/>
      <c r="T868" s="352"/>
      <c r="U868" s="352"/>
      <c r="V868" s="352"/>
      <c r="W868" s="352"/>
      <c r="X868" s="352"/>
      <c r="Y868" s="352"/>
      <c r="Z868" s="352"/>
      <c r="AA868" s="352"/>
      <c r="AB868" s="352"/>
      <c r="AC868" s="352"/>
      <c r="AD868" s="352"/>
      <c r="AE868" s="352"/>
      <c r="AF868" s="352"/>
      <c r="AG868" s="352"/>
      <c r="AH868" s="352"/>
      <c r="AI868" s="352"/>
      <c r="AJ868" s="352"/>
      <c r="AK868" s="352"/>
      <c r="AL868" s="352"/>
      <c r="AM868" s="352"/>
      <c r="AN868" s="352"/>
      <c r="AO868" s="352"/>
      <c r="AP868" s="352"/>
      <c r="AQ868" s="352"/>
      <c r="AR868" s="352"/>
      <c r="AS868" s="352"/>
      <c r="AT868" s="352"/>
      <c r="AU868" s="352"/>
      <c r="AV868" s="352"/>
      <c r="AW868" s="352"/>
      <c r="AX868" s="352"/>
      <c r="AY868" s="352"/>
      <c r="AZ868" s="352"/>
      <c r="BA868" s="352"/>
      <c r="BB868" s="352"/>
      <c r="BC868" s="352"/>
      <c r="BD868" s="352"/>
      <c r="BE868" s="352"/>
      <c r="BF868" s="352"/>
      <c r="BG868" s="352"/>
      <c r="BH868" s="352"/>
      <c r="BI868" s="352"/>
      <c r="BJ868" s="352"/>
      <c r="BK868" s="352"/>
    </row>
    <row r="869" customFormat="false" ht="9.75" hidden="false" customHeight="true" outlineLevel="0" collapsed="false">
      <c r="A869" s="352"/>
      <c r="B869" s="352"/>
      <c r="C869" s="352"/>
      <c r="D869" s="352"/>
      <c r="E869" s="352"/>
      <c r="F869" s="354"/>
      <c r="G869" s="352"/>
      <c r="H869" s="352"/>
      <c r="I869" s="352"/>
      <c r="J869" s="352"/>
      <c r="K869" s="352"/>
      <c r="L869" s="352"/>
      <c r="M869" s="352"/>
      <c r="N869" s="352"/>
      <c r="O869" s="352"/>
      <c r="P869" s="352"/>
      <c r="Q869" s="352"/>
      <c r="R869" s="352"/>
      <c r="S869" s="352"/>
      <c r="T869" s="352"/>
      <c r="U869" s="352"/>
      <c r="V869" s="352"/>
      <c r="W869" s="352"/>
      <c r="X869" s="352"/>
      <c r="Y869" s="352"/>
      <c r="Z869" s="352"/>
      <c r="AA869" s="352"/>
      <c r="AB869" s="352"/>
      <c r="AC869" s="352"/>
      <c r="AD869" s="352"/>
      <c r="AE869" s="352"/>
      <c r="AF869" s="352"/>
      <c r="AG869" s="352"/>
      <c r="AH869" s="352"/>
      <c r="AI869" s="352"/>
      <c r="AJ869" s="352"/>
      <c r="AK869" s="352"/>
      <c r="AL869" s="352"/>
      <c r="AM869" s="352"/>
      <c r="AN869" s="352"/>
      <c r="AO869" s="352"/>
      <c r="AP869" s="352"/>
      <c r="AQ869" s="352"/>
      <c r="AR869" s="352"/>
      <c r="AS869" s="352"/>
      <c r="AT869" s="352"/>
      <c r="AU869" s="352"/>
      <c r="AV869" s="352"/>
      <c r="AW869" s="352"/>
      <c r="AX869" s="352"/>
      <c r="AY869" s="352"/>
      <c r="AZ869" s="352"/>
      <c r="BA869" s="352"/>
      <c r="BB869" s="352"/>
      <c r="BC869" s="352"/>
      <c r="BD869" s="352"/>
      <c r="BE869" s="352"/>
      <c r="BF869" s="352"/>
      <c r="BG869" s="352"/>
      <c r="BH869" s="352"/>
      <c r="BI869" s="352"/>
      <c r="BJ869" s="352"/>
      <c r="BK869" s="352"/>
    </row>
    <row r="870" customFormat="false" ht="9.75" hidden="false" customHeight="true" outlineLevel="0" collapsed="false">
      <c r="A870" s="352"/>
      <c r="B870" s="352"/>
      <c r="C870" s="352"/>
      <c r="D870" s="352"/>
      <c r="E870" s="352"/>
      <c r="F870" s="354"/>
      <c r="G870" s="352"/>
      <c r="H870" s="352"/>
      <c r="I870" s="352"/>
      <c r="J870" s="352"/>
      <c r="K870" s="352"/>
      <c r="L870" s="352"/>
      <c r="M870" s="352"/>
      <c r="N870" s="352"/>
      <c r="O870" s="352"/>
      <c r="P870" s="352"/>
      <c r="Q870" s="352"/>
      <c r="R870" s="352"/>
      <c r="S870" s="352"/>
      <c r="T870" s="352"/>
      <c r="U870" s="352"/>
      <c r="V870" s="352"/>
      <c r="W870" s="352"/>
      <c r="X870" s="352"/>
      <c r="Y870" s="352"/>
      <c r="Z870" s="352"/>
      <c r="AA870" s="352"/>
      <c r="AB870" s="352"/>
      <c r="AC870" s="352"/>
      <c r="AD870" s="352"/>
      <c r="AE870" s="352"/>
      <c r="AF870" s="352"/>
      <c r="AG870" s="352"/>
      <c r="AH870" s="352"/>
      <c r="AI870" s="352"/>
      <c r="AJ870" s="352"/>
      <c r="AK870" s="352"/>
      <c r="AL870" s="352"/>
      <c r="AM870" s="352"/>
      <c r="AN870" s="352"/>
      <c r="AO870" s="352"/>
      <c r="AP870" s="352"/>
      <c r="AQ870" s="352"/>
      <c r="AR870" s="352"/>
      <c r="AS870" s="352"/>
      <c r="AT870" s="352"/>
      <c r="AU870" s="352"/>
      <c r="AV870" s="352"/>
      <c r="AW870" s="352"/>
      <c r="AX870" s="352"/>
      <c r="AY870" s="352"/>
      <c r="AZ870" s="352"/>
      <c r="BA870" s="352"/>
      <c r="BB870" s="352"/>
      <c r="BC870" s="352"/>
      <c r="BD870" s="352"/>
      <c r="BE870" s="352"/>
      <c r="BF870" s="352"/>
      <c r="BG870" s="352"/>
      <c r="BH870" s="352"/>
      <c r="BI870" s="352"/>
      <c r="BJ870" s="352"/>
      <c r="BK870" s="352"/>
    </row>
    <row r="871" customFormat="false" ht="9.75" hidden="false" customHeight="true" outlineLevel="0" collapsed="false">
      <c r="A871" s="352"/>
      <c r="B871" s="352"/>
      <c r="C871" s="352"/>
      <c r="D871" s="352"/>
      <c r="E871" s="352"/>
      <c r="F871" s="354"/>
      <c r="G871" s="352"/>
      <c r="H871" s="352"/>
      <c r="I871" s="352"/>
      <c r="J871" s="352"/>
      <c r="K871" s="352"/>
      <c r="L871" s="352"/>
      <c r="M871" s="352"/>
      <c r="N871" s="352"/>
      <c r="O871" s="352"/>
      <c r="P871" s="352"/>
      <c r="Q871" s="352"/>
      <c r="R871" s="352"/>
      <c r="S871" s="352"/>
      <c r="T871" s="352"/>
      <c r="U871" s="352"/>
      <c r="V871" s="352"/>
      <c r="W871" s="352"/>
      <c r="X871" s="352"/>
      <c r="Y871" s="352"/>
      <c r="Z871" s="352"/>
      <c r="AA871" s="352"/>
      <c r="AB871" s="352"/>
      <c r="AC871" s="352"/>
      <c r="AD871" s="352"/>
      <c r="AE871" s="352"/>
      <c r="AF871" s="352"/>
      <c r="AG871" s="352"/>
      <c r="AH871" s="352"/>
      <c r="AI871" s="352"/>
      <c r="AJ871" s="352"/>
      <c r="AK871" s="352"/>
      <c r="AL871" s="352"/>
      <c r="AM871" s="352"/>
      <c r="AN871" s="352"/>
      <c r="AO871" s="352"/>
      <c r="AP871" s="352"/>
      <c r="AQ871" s="352"/>
      <c r="AR871" s="352"/>
      <c r="AS871" s="352"/>
      <c r="AT871" s="352"/>
      <c r="AU871" s="352"/>
      <c r="AV871" s="352"/>
      <c r="AW871" s="352"/>
      <c r="AX871" s="352"/>
      <c r="AY871" s="352"/>
      <c r="AZ871" s="352"/>
      <c r="BA871" s="352"/>
      <c r="BB871" s="352"/>
      <c r="BC871" s="352"/>
      <c r="BD871" s="352"/>
      <c r="BE871" s="352"/>
      <c r="BF871" s="352"/>
      <c r="BG871" s="352"/>
      <c r="BH871" s="352"/>
      <c r="BI871" s="352"/>
      <c r="BJ871" s="352"/>
      <c r="BK871" s="352"/>
    </row>
    <row r="872" customFormat="false" ht="9.75" hidden="false" customHeight="true" outlineLevel="0" collapsed="false">
      <c r="A872" s="352"/>
      <c r="B872" s="352"/>
      <c r="C872" s="352"/>
      <c r="D872" s="352"/>
      <c r="E872" s="352"/>
      <c r="F872" s="354"/>
      <c r="G872" s="352"/>
      <c r="H872" s="352"/>
      <c r="I872" s="352"/>
      <c r="J872" s="352"/>
      <c r="K872" s="352"/>
      <c r="L872" s="352"/>
      <c r="M872" s="352"/>
      <c r="N872" s="352"/>
      <c r="O872" s="352"/>
      <c r="P872" s="352"/>
      <c r="Q872" s="352"/>
      <c r="R872" s="352"/>
      <c r="S872" s="352"/>
      <c r="T872" s="352"/>
      <c r="U872" s="352"/>
      <c r="V872" s="352"/>
      <c r="W872" s="352"/>
      <c r="X872" s="352"/>
      <c r="Y872" s="352"/>
      <c r="Z872" s="352"/>
      <c r="AA872" s="352"/>
      <c r="AB872" s="352"/>
      <c r="AC872" s="352"/>
      <c r="AD872" s="352"/>
      <c r="AE872" s="352"/>
      <c r="AF872" s="352"/>
      <c r="AG872" s="352"/>
      <c r="AH872" s="352"/>
      <c r="AI872" s="352"/>
      <c r="AJ872" s="352"/>
      <c r="AK872" s="352"/>
      <c r="AL872" s="352"/>
      <c r="AM872" s="352"/>
      <c r="AN872" s="352"/>
      <c r="AO872" s="352"/>
      <c r="AP872" s="352"/>
      <c r="AQ872" s="352"/>
      <c r="AR872" s="352"/>
      <c r="AS872" s="352"/>
      <c r="AT872" s="352"/>
      <c r="AU872" s="352"/>
      <c r="AV872" s="352"/>
      <c r="AW872" s="352"/>
      <c r="AX872" s="352"/>
      <c r="AY872" s="352"/>
      <c r="AZ872" s="352"/>
      <c r="BA872" s="352"/>
      <c r="BB872" s="352"/>
      <c r="BC872" s="352"/>
      <c r="BD872" s="352"/>
      <c r="BE872" s="352"/>
      <c r="BF872" s="352"/>
      <c r="BG872" s="352"/>
      <c r="BH872" s="352"/>
      <c r="BI872" s="352"/>
      <c r="BJ872" s="352"/>
      <c r="BK872" s="352"/>
    </row>
    <row r="873" customFormat="false" ht="9.75" hidden="false" customHeight="true" outlineLevel="0" collapsed="false">
      <c r="A873" s="352"/>
      <c r="B873" s="352"/>
      <c r="C873" s="352"/>
      <c r="D873" s="352"/>
      <c r="E873" s="352"/>
      <c r="F873" s="354"/>
      <c r="G873" s="352"/>
      <c r="H873" s="352"/>
      <c r="I873" s="352"/>
      <c r="J873" s="352"/>
      <c r="K873" s="352"/>
      <c r="L873" s="352"/>
      <c r="M873" s="352"/>
      <c r="N873" s="352"/>
      <c r="O873" s="352"/>
      <c r="P873" s="352"/>
      <c r="Q873" s="352"/>
      <c r="R873" s="352"/>
      <c r="S873" s="352"/>
      <c r="T873" s="352"/>
      <c r="U873" s="352"/>
      <c r="V873" s="352"/>
      <c r="W873" s="352"/>
      <c r="X873" s="352"/>
      <c r="Y873" s="352"/>
      <c r="Z873" s="352"/>
      <c r="AA873" s="352"/>
      <c r="AB873" s="352"/>
      <c r="AC873" s="352"/>
      <c r="AD873" s="352"/>
      <c r="AE873" s="352"/>
      <c r="AF873" s="352"/>
      <c r="AG873" s="352"/>
      <c r="AH873" s="352"/>
      <c r="AI873" s="352"/>
      <c r="AJ873" s="352"/>
      <c r="AK873" s="352"/>
      <c r="AL873" s="352"/>
      <c r="AM873" s="352"/>
      <c r="AN873" s="352"/>
      <c r="AO873" s="352"/>
      <c r="AP873" s="352"/>
      <c r="AQ873" s="352"/>
      <c r="AR873" s="352"/>
      <c r="AS873" s="352"/>
      <c r="AT873" s="352"/>
      <c r="AU873" s="352"/>
      <c r="AV873" s="352"/>
      <c r="AW873" s="352"/>
      <c r="AX873" s="352"/>
      <c r="AY873" s="352"/>
      <c r="AZ873" s="352"/>
      <c r="BA873" s="352"/>
      <c r="BB873" s="352"/>
      <c r="BC873" s="352"/>
      <c r="BD873" s="352"/>
      <c r="BE873" s="352"/>
      <c r="BF873" s="352"/>
      <c r="BG873" s="352"/>
      <c r="BH873" s="352"/>
      <c r="BI873" s="352"/>
      <c r="BJ873" s="352"/>
      <c r="BK873" s="352"/>
    </row>
    <row r="874" customFormat="false" ht="9.75" hidden="false" customHeight="true" outlineLevel="0" collapsed="false">
      <c r="A874" s="352"/>
      <c r="B874" s="352"/>
      <c r="C874" s="352"/>
      <c r="D874" s="352"/>
      <c r="E874" s="352"/>
      <c r="F874" s="354"/>
      <c r="G874" s="352"/>
      <c r="H874" s="352"/>
      <c r="I874" s="352"/>
      <c r="J874" s="352"/>
      <c r="K874" s="352"/>
      <c r="L874" s="352"/>
      <c r="M874" s="352"/>
      <c r="N874" s="352"/>
      <c r="O874" s="352"/>
      <c r="P874" s="352"/>
      <c r="Q874" s="352"/>
      <c r="R874" s="352"/>
      <c r="S874" s="352"/>
      <c r="T874" s="352"/>
      <c r="U874" s="352"/>
      <c r="V874" s="352"/>
      <c r="W874" s="352"/>
      <c r="X874" s="352"/>
      <c r="Y874" s="352"/>
      <c r="Z874" s="352"/>
      <c r="AA874" s="352"/>
      <c r="AB874" s="352"/>
      <c r="AC874" s="352"/>
      <c r="AD874" s="352"/>
      <c r="AE874" s="352"/>
      <c r="AF874" s="352"/>
      <c r="AG874" s="352"/>
      <c r="AH874" s="352"/>
      <c r="AI874" s="352"/>
      <c r="AJ874" s="352"/>
      <c r="AK874" s="352"/>
      <c r="AL874" s="352"/>
      <c r="AM874" s="352"/>
      <c r="AN874" s="352"/>
      <c r="AO874" s="352"/>
      <c r="AP874" s="352"/>
      <c r="AQ874" s="352"/>
      <c r="AR874" s="352"/>
      <c r="AS874" s="352"/>
      <c r="AT874" s="352"/>
      <c r="AU874" s="352"/>
      <c r="AV874" s="352"/>
      <c r="AW874" s="352"/>
      <c r="AX874" s="352"/>
      <c r="AY874" s="352"/>
      <c r="AZ874" s="352"/>
      <c r="BA874" s="352"/>
      <c r="BB874" s="352"/>
      <c r="BC874" s="352"/>
      <c r="BD874" s="352"/>
      <c r="BE874" s="352"/>
      <c r="BF874" s="352"/>
      <c r="BG874" s="352"/>
      <c r="BH874" s="352"/>
      <c r="BI874" s="352"/>
      <c r="BJ874" s="352"/>
      <c r="BK874" s="352"/>
    </row>
    <row r="875" customFormat="false" ht="9.75" hidden="false" customHeight="true" outlineLevel="0" collapsed="false">
      <c r="A875" s="352"/>
      <c r="B875" s="352"/>
      <c r="C875" s="352"/>
      <c r="D875" s="352"/>
      <c r="E875" s="352"/>
      <c r="F875" s="354"/>
      <c r="G875" s="352"/>
      <c r="H875" s="352"/>
      <c r="I875" s="352"/>
      <c r="J875" s="352"/>
      <c r="K875" s="352"/>
      <c r="L875" s="352"/>
      <c r="M875" s="352"/>
      <c r="N875" s="352"/>
      <c r="O875" s="352"/>
      <c r="P875" s="352"/>
      <c r="Q875" s="352"/>
      <c r="R875" s="352"/>
      <c r="S875" s="352"/>
      <c r="T875" s="352"/>
      <c r="U875" s="352"/>
      <c r="V875" s="352"/>
      <c r="W875" s="352"/>
      <c r="X875" s="352"/>
      <c r="Y875" s="352"/>
      <c r="Z875" s="352"/>
      <c r="AA875" s="352"/>
      <c r="AB875" s="352"/>
      <c r="AC875" s="352"/>
      <c r="AD875" s="352"/>
      <c r="AE875" s="352"/>
      <c r="AF875" s="352"/>
      <c r="AG875" s="352"/>
      <c r="AH875" s="352"/>
      <c r="AI875" s="352"/>
      <c r="AJ875" s="352"/>
      <c r="AK875" s="352"/>
      <c r="AL875" s="352"/>
      <c r="AM875" s="352"/>
      <c r="AN875" s="352"/>
      <c r="AO875" s="352"/>
      <c r="AP875" s="352"/>
      <c r="AQ875" s="352"/>
      <c r="AR875" s="352"/>
      <c r="AS875" s="352"/>
      <c r="AT875" s="352"/>
      <c r="AU875" s="352"/>
      <c r="AV875" s="352"/>
      <c r="AW875" s="352"/>
      <c r="AX875" s="352"/>
      <c r="AY875" s="352"/>
      <c r="AZ875" s="352"/>
      <c r="BA875" s="352"/>
      <c r="BB875" s="352"/>
      <c r="BC875" s="352"/>
      <c r="BD875" s="352"/>
      <c r="BE875" s="352"/>
      <c r="BF875" s="352"/>
      <c r="BG875" s="352"/>
      <c r="BH875" s="352"/>
      <c r="BI875" s="352"/>
      <c r="BJ875" s="352"/>
      <c r="BK875" s="352"/>
    </row>
    <row r="876" customFormat="false" ht="9.75" hidden="false" customHeight="true" outlineLevel="0" collapsed="false">
      <c r="A876" s="352"/>
      <c r="B876" s="352"/>
      <c r="C876" s="352"/>
      <c r="D876" s="352"/>
      <c r="E876" s="352"/>
      <c r="F876" s="354"/>
      <c r="G876" s="352"/>
      <c r="H876" s="352"/>
      <c r="I876" s="352"/>
      <c r="J876" s="352"/>
      <c r="K876" s="352"/>
      <c r="L876" s="352"/>
      <c r="M876" s="352"/>
      <c r="N876" s="352"/>
      <c r="O876" s="352"/>
      <c r="P876" s="352"/>
      <c r="Q876" s="352"/>
      <c r="R876" s="352"/>
      <c r="S876" s="352"/>
      <c r="T876" s="352"/>
      <c r="U876" s="352"/>
      <c r="V876" s="352"/>
      <c r="W876" s="352"/>
      <c r="X876" s="352"/>
      <c r="Y876" s="352"/>
      <c r="Z876" s="352"/>
      <c r="AA876" s="352"/>
      <c r="AB876" s="352"/>
      <c r="AC876" s="352"/>
      <c r="AD876" s="352"/>
      <c r="AE876" s="352"/>
      <c r="AF876" s="352"/>
      <c r="AG876" s="352"/>
      <c r="AH876" s="352"/>
      <c r="AI876" s="352"/>
      <c r="AJ876" s="352"/>
      <c r="AK876" s="352"/>
      <c r="AL876" s="352"/>
      <c r="AM876" s="352"/>
      <c r="AN876" s="352"/>
      <c r="AO876" s="352"/>
      <c r="AP876" s="352"/>
      <c r="AQ876" s="352"/>
      <c r="AR876" s="352"/>
      <c r="AS876" s="352"/>
      <c r="AT876" s="352"/>
      <c r="AU876" s="352"/>
      <c r="AV876" s="352"/>
      <c r="AW876" s="352"/>
      <c r="AX876" s="352"/>
      <c r="AY876" s="352"/>
      <c r="AZ876" s="352"/>
      <c r="BA876" s="352"/>
      <c r="BB876" s="352"/>
      <c r="BC876" s="352"/>
      <c r="BD876" s="352"/>
      <c r="BE876" s="352"/>
      <c r="BF876" s="352"/>
      <c r="BG876" s="352"/>
      <c r="BH876" s="352"/>
      <c r="BI876" s="352"/>
      <c r="BJ876" s="352"/>
      <c r="BK876" s="352"/>
    </row>
    <row r="877" customFormat="false" ht="9.75" hidden="false" customHeight="true" outlineLevel="0" collapsed="false">
      <c r="A877" s="352"/>
      <c r="B877" s="352"/>
      <c r="C877" s="352"/>
      <c r="D877" s="352"/>
      <c r="E877" s="352"/>
      <c r="F877" s="354"/>
      <c r="G877" s="352"/>
      <c r="H877" s="352"/>
      <c r="I877" s="352"/>
      <c r="J877" s="352"/>
      <c r="K877" s="352"/>
      <c r="L877" s="352"/>
      <c r="M877" s="352"/>
      <c r="N877" s="352"/>
      <c r="O877" s="352"/>
      <c r="P877" s="352"/>
      <c r="Q877" s="352"/>
      <c r="R877" s="352"/>
      <c r="S877" s="352"/>
      <c r="T877" s="352"/>
      <c r="U877" s="352"/>
      <c r="V877" s="352"/>
      <c r="W877" s="352"/>
      <c r="X877" s="352"/>
      <c r="Y877" s="352"/>
      <c r="Z877" s="352"/>
      <c r="AA877" s="352"/>
      <c r="AB877" s="352"/>
      <c r="AC877" s="352"/>
      <c r="AD877" s="352"/>
      <c r="AE877" s="352"/>
      <c r="AF877" s="352"/>
      <c r="AG877" s="352"/>
      <c r="AH877" s="352"/>
      <c r="AI877" s="352"/>
      <c r="AJ877" s="352"/>
      <c r="AK877" s="352"/>
      <c r="AL877" s="352"/>
      <c r="AM877" s="352"/>
      <c r="AN877" s="352"/>
      <c r="AO877" s="352"/>
      <c r="AP877" s="352"/>
      <c r="AQ877" s="352"/>
      <c r="AR877" s="352"/>
      <c r="AS877" s="352"/>
      <c r="AT877" s="352"/>
      <c r="AU877" s="352"/>
      <c r="AV877" s="352"/>
      <c r="AW877" s="352"/>
      <c r="AX877" s="352"/>
      <c r="AY877" s="352"/>
      <c r="AZ877" s="352"/>
      <c r="BA877" s="352"/>
      <c r="BB877" s="352"/>
      <c r="BC877" s="352"/>
      <c r="BD877" s="352"/>
      <c r="BE877" s="352"/>
      <c r="BF877" s="352"/>
      <c r="BG877" s="352"/>
      <c r="BH877" s="352"/>
      <c r="BI877" s="352"/>
      <c r="BJ877" s="352"/>
      <c r="BK877" s="352"/>
    </row>
    <row r="878" customFormat="false" ht="9.75" hidden="false" customHeight="true" outlineLevel="0" collapsed="false">
      <c r="A878" s="352"/>
      <c r="B878" s="352"/>
      <c r="C878" s="352"/>
      <c r="D878" s="352"/>
      <c r="E878" s="352"/>
      <c r="F878" s="354"/>
      <c r="G878" s="352"/>
      <c r="H878" s="352"/>
      <c r="I878" s="352"/>
      <c r="J878" s="352"/>
      <c r="K878" s="352"/>
      <c r="L878" s="352"/>
      <c r="M878" s="352"/>
      <c r="N878" s="352"/>
      <c r="O878" s="352"/>
      <c r="P878" s="352"/>
      <c r="Q878" s="352"/>
      <c r="R878" s="352"/>
      <c r="S878" s="352"/>
      <c r="T878" s="352"/>
      <c r="U878" s="352"/>
      <c r="V878" s="352"/>
      <c r="W878" s="352"/>
      <c r="X878" s="352"/>
      <c r="Y878" s="352"/>
      <c r="Z878" s="352"/>
      <c r="AA878" s="352"/>
      <c r="AB878" s="352"/>
      <c r="AC878" s="352"/>
      <c r="AD878" s="352"/>
      <c r="AE878" s="352"/>
      <c r="AF878" s="352"/>
      <c r="AG878" s="352"/>
      <c r="AH878" s="352"/>
      <c r="AI878" s="352"/>
      <c r="AJ878" s="352"/>
      <c r="AK878" s="352"/>
      <c r="AL878" s="352"/>
      <c r="AM878" s="352"/>
      <c r="AN878" s="352"/>
      <c r="AO878" s="352"/>
      <c r="AP878" s="352"/>
      <c r="AQ878" s="352"/>
      <c r="AR878" s="352"/>
      <c r="AS878" s="352"/>
      <c r="AT878" s="352"/>
      <c r="AU878" s="352"/>
      <c r="AV878" s="352"/>
      <c r="AW878" s="352"/>
      <c r="AX878" s="352"/>
      <c r="AY878" s="352"/>
      <c r="AZ878" s="352"/>
      <c r="BA878" s="352"/>
      <c r="BB878" s="352"/>
      <c r="BC878" s="352"/>
      <c r="BD878" s="352"/>
      <c r="BE878" s="352"/>
      <c r="BF878" s="352"/>
      <c r="BG878" s="352"/>
      <c r="BH878" s="352"/>
      <c r="BI878" s="352"/>
      <c r="BJ878" s="352"/>
      <c r="BK878" s="352"/>
    </row>
    <row r="879" customFormat="false" ht="9.75" hidden="false" customHeight="true" outlineLevel="0" collapsed="false">
      <c r="A879" s="352"/>
      <c r="B879" s="352"/>
      <c r="C879" s="352"/>
      <c r="D879" s="352"/>
      <c r="E879" s="352"/>
      <c r="F879" s="354"/>
      <c r="G879" s="352"/>
      <c r="H879" s="352"/>
      <c r="I879" s="352"/>
      <c r="J879" s="352"/>
      <c r="K879" s="352"/>
      <c r="L879" s="352"/>
      <c r="M879" s="352"/>
      <c r="N879" s="352"/>
      <c r="O879" s="352"/>
      <c r="P879" s="352"/>
      <c r="Q879" s="352"/>
      <c r="R879" s="352"/>
      <c r="S879" s="352"/>
      <c r="T879" s="352"/>
      <c r="U879" s="352"/>
      <c r="V879" s="352"/>
      <c r="W879" s="352"/>
      <c r="X879" s="352"/>
      <c r="Y879" s="352"/>
      <c r="Z879" s="352"/>
      <c r="AA879" s="352"/>
      <c r="AB879" s="352"/>
      <c r="AC879" s="352"/>
      <c r="AD879" s="352"/>
      <c r="AE879" s="352"/>
      <c r="AF879" s="352"/>
      <c r="AG879" s="352"/>
      <c r="AH879" s="352"/>
      <c r="AI879" s="352"/>
      <c r="AJ879" s="352"/>
      <c r="AK879" s="352"/>
      <c r="AL879" s="352"/>
      <c r="AM879" s="352"/>
      <c r="AN879" s="352"/>
      <c r="AO879" s="352"/>
      <c r="AP879" s="352"/>
      <c r="AQ879" s="352"/>
      <c r="AR879" s="352"/>
      <c r="AS879" s="352"/>
      <c r="AT879" s="352"/>
      <c r="AU879" s="352"/>
      <c r="AV879" s="352"/>
      <c r="AW879" s="352"/>
      <c r="AX879" s="352"/>
      <c r="AY879" s="352"/>
      <c r="AZ879" s="352"/>
      <c r="BA879" s="352"/>
      <c r="BB879" s="352"/>
      <c r="BC879" s="352"/>
      <c r="BD879" s="352"/>
      <c r="BE879" s="352"/>
      <c r="BF879" s="352"/>
      <c r="BG879" s="352"/>
      <c r="BH879" s="352"/>
      <c r="BI879" s="352"/>
      <c r="BJ879" s="352"/>
      <c r="BK879" s="352"/>
    </row>
    <row r="880" customFormat="false" ht="9.75" hidden="false" customHeight="true" outlineLevel="0" collapsed="false">
      <c r="A880" s="352"/>
      <c r="B880" s="352"/>
      <c r="C880" s="352"/>
      <c r="D880" s="352"/>
      <c r="E880" s="352"/>
      <c r="F880" s="354"/>
      <c r="G880" s="352"/>
      <c r="H880" s="352"/>
      <c r="I880" s="352"/>
      <c r="J880" s="352"/>
      <c r="K880" s="352"/>
      <c r="L880" s="352"/>
      <c r="M880" s="352"/>
      <c r="N880" s="352"/>
      <c r="O880" s="352"/>
      <c r="P880" s="352"/>
      <c r="Q880" s="352"/>
      <c r="R880" s="352"/>
      <c r="S880" s="352"/>
      <c r="T880" s="352"/>
      <c r="U880" s="352"/>
      <c r="V880" s="352"/>
      <c r="W880" s="352"/>
      <c r="X880" s="352"/>
      <c r="Y880" s="352"/>
      <c r="Z880" s="352"/>
      <c r="AA880" s="352"/>
      <c r="AB880" s="352"/>
      <c r="AC880" s="352"/>
      <c r="AD880" s="352"/>
      <c r="AE880" s="352"/>
      <c r="AF880" s="352"/>
      <c r="AG880" s="352"/>
      <c r="AH880" s="352"/>
      <c r="AI880" s="352"/>
      <c r="AJ880" s="352"/>
      <c r="AK880" s="352"/>
      <c r="AL880" s="352"/>
      <c r="AM880" s="352"/>
      <c r="AN880" s="352"/>
      <c r="AO880" s="352"/>
      <c r="AP880" s="352"/>
      <c r="AQ880" s="352"/>
      <c r="AR880" s="352"/>
      <c r="AS880" s="352"/>
      <c r="AT880" s="352"/>
      <c r="AU880" s="352"/>
      <c r="AV880" s="352"/>
      <c r="AW880" s="352"/>
      <c r="AX880" s="352"/>
      <c r="AY880" s="352"/>
      <c r="AZ880" s="352"/>
      <c r="BA880" s="352"/>
      <c r="BB880" s="352"/>
      <c r="BC880" s="352"/>
      <c r="BD880" s="352"/>
      <c r="BE880" s="352"/>
      <c r="BF880" s="352"/>
      <c r="BG880" s="352"/>
      <c r="BH880" s="352"/>
      <c r="BI880" s="352"/>
      <c r="BJ880" s="352"/>
      <c r="BK880" s="352"/>
    </row>
    <row r="881" customFormat="false" ht="9.75" hidden="false" customHeight="true" outlineLevel="0" collapsed="false">
      <c r="A881" s="352"/>
      <c r="B881" s="352"/>
      <c r="C881" s="352"/>
      <c r="D881" s="352"/>
      <c r="E881" s="352"/>
      <c r="F881" s="354"/>
      <c r="G881" s="352"/>
      <c r="H881" s="352"/>
      <c r="I881" s="352"/>
      <c r="J881" s="352"/>
      <c r="K881" s="352"/>
      <c r="L881" s="352"/>
      <c r="M881" s="352"/>
      <c r="N881" s="352"/>
      <c r="O881" s="352"/>
      <c r="P881" s="352"/>
      <c r="Q881" s="352"/>
      <c r="R881" s="352"/>
      <c r="S881" s="352"/>
      <c r="T881" s="352"/>
      <c r="U881" s="352"/>
      <c r="V881" s="352"/>
      <c r="W881" s="352"/>
      <c r="X881" s="352"/>
      <c r="Y881" s="352"/>
      <c r="Z881" s="352"/>
      <c r="AA881" s="352"/>
      <c r="AB881" s="352"/>
      <c r="AC881" s="352"/>
      <c r="AD881" s="352"/>
      <c r="AE881" s="352"/>
      <c r="AF881" s="352"/>
      <c r="AG881" s="352"/>
      <c r="AH881" s="352"/>
      <c r="AI881" s="352"/>
      <c r="AJ881" s="352"/>
      <c r="AK881" s="352"/>
      <c r="AL881" s="352"/>
      <c r="AM881" s="352"/>
      <c r="AN881" s="352"/>
      <c r="AO881" s="352"/>
      <c r="AP881" s="352"/>
      <c r="AQ881" s="352"/>
      <c r="AR881" s="352"/>
      <c r="AS881" s="352"/>
      <c r="AT881" s="352"/>
      <c r="AU881" s="352"/>
      <c r="AV881" s="352"/>
      <c r="AW881" s="352"/>
      <c r="AX881" s="352"/>
      <c r="AY881" s="352"/>
      <c r="AZ881" s="352"/>
      <c r="BA881" s="352"/>
      <c r="BB881" s="352"/>
      <c r="BC881" s="352"/>
      <c r="BD881" s="352"/>
      <c r="BE881" s="352"/>
      <c r="BF881" s="352"/>
      <c r="BG881" s="352"/>
      <c r="BH881" s="352"/>
      <c r="BI881" s="352"/>
      <c r="BJ881" s="352"/>
      <c r="BK881" s="352"/>
    </row>
    <row r="882" customFormat="false" ht="9.75" hidden="false" customHeight="true" outlineLevel="0" collapsed="false">
      <c r="A882" s="352"/>
      <c r="B882" s="352"/>
      <c r="C882" s="352"/>
      <c r="D882" s="352"/>
      <c r="E882" s="352"/>
      <c r="F882" s="354"/>
      <c r="G882" s="352"/>
      <c r="H882" s="352"/>
      <c r="I882" s="352"/>
      <c r="J882" s="352"/>
      <c r="K882" s="352"/>
      <c r="L882" s="352"/>
      <c r="M882" s="352"/>
      <c r="N882" s="352"/>
      <c r="O882" s="352"/>
      <c r="P882" s="352"/>
      <c r="Q882" s="352"/>
      <c r="R882" s="352"/>
      <c r="S882" s="352"/>
      <c r="T882" s="352"/>
      <c r="U882" s="352"/>
      <c r="V882" s="352"/>
      <c r="W882" s="352"/>
      <c r="X882" s="352"/>
      <c r="Y882" s="352"/>
      <c r="Z882" s="352"/>
      <c r="AA882" s="352"/>
      <c r="AB882" s="352"/>
      <c r="AC882" s="352"/>
      <c r="AD882" s="352"/>
      <c r="AE882" s="352"/>
      <c r="AF882" s="352"/>
      <c r="AG882" s="352"/>
      <c r="AH882" s="352"/>
      <c r="AI882" s="352"/>
      <c r="AJ882" s="352"/>
      <c r="AK882" s="352"/>
      <c r="AL882" s="352"/>
      <c r="AM882" s="352"/>
      <c r="AN882" s="352"/>
      <c r="AO882" s="352"/>
      <c r="AP882" s="352"/>
      <c r="AQ882" s="352"/>
      <c r="AR882" s="352"/>
      <c r="AS882" s="352"/>
      <c r="AT882" s="352"/>
      <c r="AU882" s="352"/>
      <c r="AV882" s="352"/>
      <c r="AW882" s="352"/>
      <c r="AX882" s="352"/>
      <c r="AY882" s="352"/>
      <c r="AZ882" s="352"/>
      <c r="BA882" s="352"/>
      <c r="BB882" s="352"/>
      <c r="BC882" s="352"/>
      <c r="BD882" s="352"/>
      <c r="BE882" s="352"/>
      <c r="BF882" s="352"/>
      <c r="BG882" s="352"/>
      <c r="BH882" s="352"/>
      <c r="BI882" s="352"/>
      <c r="BJ882" s="352"/>
      <c r="BK882" s="352"/>
    </row>
    <row r="883" customFormat="false" ht="9.75" hidden="false" customHeight="true" outlineLevel="0" collapsed="false">
      <c r="A883" s="352"/>
      <c r="B883" s="352"/>
      <c r="C883" s="352"/>
      <c r="D883" s="352"/>
      <c r="E883" s="352"/>
      <c r="F883" s="354"/>
      <c r="G883" s="352"/>
      <c r="H883" s="352"/>
      <c r="I883" s="352"/>
      <c r="J883" s="352"/>
      <c r="K883" s="352"/>
      <c r="L883" s="352"/>
      <c r="M883" s="352"/>
      <c r="N883" s="352"/>
      <c r="O883" s="352"/>
      <c r="P883" s="352"/>
      <c r="Q883" s="352"/>
      <c r="R883" s="352"/>
      <c r="S883" s="352"/>
      <c r="T883" s="352"/>
      <c r="U883" s="352"/>
      <c r="V883" s="352"/>
      <c r="W883" s="352"/>
      <c r="X883" s="352"/>
      <c r="Y883" s="352"/>
      <c r="Z883" s="352"/>
      <c r="AA883" s="352"/>
      <c r="AB883" s="352"/>
      <c r="AC883" s="352"/>
      <c r="AD883" s="352"/>
      <c r="AE883" s="352"/>
      <c r="AF883" s="352"/>
      <c r="AG883" s="352"/>
      <c r="AH883" s="352"/>
      <c r="AI883" s="352"/>
      <c r="AJ883" s="352"/>
      <c r="AK883" s="352"/>
      <c r="AL883" s="352"/>
      <c r="AM883" s="352"/>
      <c r="AN883" s="352"/>
      <c r="AO883" s="352"/>
      <c r="AP883" s="352"/>
      <c r="AQ883" s="352"/>
      <c r="AR883" s="352"/>
      <c r="AS883" s="352"/>
      <c r="AT883" s="352"/>
      <c r="AU883" s="352"/>
      <c r="AV883" s="352"/>
      <c r="AW883" s="352"/>
      <c r="AX883" s="352"/>
      <c r="AY883" s="352"/>
      <c r="AZ883" s="352"/>
      <c r="BA883" s="352"/>
      <c r="BB883" s="352"/>
      <c r="BC883" s="352"/>
      <c r="BD883" s="352"/>
      <c r="BE883" s="352"/>
      <c r="BF883" s="352"/>
      <c r="BG883" s="352"/>
      <c r="BH883" s="352"/>
      <c r="BI883" s="352"/>
      <c r="BJ883" s="352"/>
      <c r="BK883" s="352"/>
    </row>
    <row r="884" customFormat="false" ht="9.75" hidden="false" customHeight="true" outlineLevel="0" collapsed="false">
      <c r="A884" s="352"/>
      <c r="B884" s="352"/>
      <c r="C884" s="352"/>
      <c r="D884" s="352"/>
      <c r="E884" s="352"/>
      <c r="F884" s="354"/>
      <c r="G884" s="352"/>
      <c r="H884" s="352"/>
      <c r="I884" s="352"/>
      <c r="J884" s="352"/>
      <c r="K884" s="352"/>
      <c r="L884" s="352"/>
      <c r="M884" s="352"/>
      <c r="N884" s="352"/>
      <c r="O884" s="352"/>
      <c r="P884" s="352"/>
      <c r="Q884" s="352"/>
      <c r="R884" s="352"/>
      <c r="S884" s="352"/>
      <c r="T884" s="352"/>
      <c r="U884" s="352"/>
      <c r="V884" s="352"/>
      <c r="W884" s="352"/>
      <c r="X884" s="352"/>
      <c r="Y884" s="352"/>
      <c r="Z884" s="352"/>
      <c r="AA884" s="352"/>
      <c r="AB884" s="352"/>
      <c r="AC884" s="352"/>
      <c r="AD884" s="352"/>
      <c r="AE884" s="352"/>
      <c r="AF884" s="352"/>
      <c r="AG884" s="352"/>
      <c r="AH884" s="352"/>
      <c r="AI884" s="352"/>
      <c r="AJ884" s="352"/>
      <c r="AK884" s="352"/>
      <c r="AL884" s="352"/>
      <c r="AM884" s="352"/>
      <c r="AN884" s="352"/>
      <c r="AO884" s="352"/>
      <c r="AP884" s="352"/>
      <c r="AQ884" s="352"/>
      <c r="AR884" s="352"/>
      <c r="AS884" s="352"/>
      <c r="AT884" s="352"/>
      <c r="AU884" s="352"/>
      <c r="AV884" s="352"/>
      <c r="AW884" s="352"/>
      <c r="AX884" s="352"/>
      <c r="AY884" s="352"/>
      <c r="AZ884" s="352"/>
      <c r="BA884" s="352"/>
      <c r="BB884" s="352"/>
      <c r="BC884" s="352"/>
      <c r="BD884" s="352"/>
      <c r="BE884" s="352"/>
      <c r="BF884" s="352"/>
      <c r="BG884" s="352"/>
      <c r="BH884" s="352"/>
      <c r="BI884" s="352"/>
      <c r="BJ884" s="352"/>
      <c r="BK884" s="352"/>
    </row>
    <row r="885" customFormat="false" ht="9.75" hidden="false" customHeight="true" outlineLevel="0" collapsed="false">
      <c r="A885" s="352"/>
      <c r="B885" s="352"/>
      <c r="C885" s="352"/>
      <c r="D885" s="352"/>
      <c r="E885" s="352"/>
      <c r="F885" s="354"/>
      <c r="G885" s="352"/>
      <c r="H885" s="352"/>
      <c r="I885" s="352"/>
      <c r="J885" s="352"/>
      <c r="K885" s="352"/>
      <c r="L885" s="352"/>
      <c r="M885" s="352"/>
      <c r="N885" s="352"/>
      <c r="O885" s="352"/>
      <c r="P885" s="352"/>
      <c r="Q885" s="352"/>
      <c r="R885" s="352"/>
      <c r="S885" s="352"/>
      <c r="T885" s="352"/>
      <c r="U885" s="352"/>
      <c r="V885" s="352"/>
      <c r="W885" s="352"/>
      <c r="X885" s="352"/>
      <c r="Y885" s="352"/>
      <c r="Z885" s="352"/>
      <c r="AA885" s="352"/>
      <c r="AB885" s="352"/>
      <c r="AC885" s="352"/>
      <c r="AD885" s="352"/>
      <c r="AE885" s="352"/>
      <c r="AF885" s="352"/>
      <c r="AG885" s="352"/>
      <c r="AH885" s="352"/>
      <c r="AI885" s="352"/>
      <c r="AJ885" s="352"/>
      <c r="AK885" s="352"/>
      <c r="AL885" s="352"/>
      <c r="AM885" s="352"/>
      <c r="AN885" s="352"/>
      <c r="AO885" s="352"/>
      <c r="AP885" s="352"/>
      <c r="AQ885" s="352"/>
      <c r="AR885" s="352"/>
      <c r="AS885" s="352"/>
      <c r="AT885" s="352"/>
      <c r="AU885" s="352"/>
      <c r="AV885" s="352"/>
      <c r="AW885" s="352"/>
      <c r="AX885" s="352"/>
      <c r="AY885" s="352"/>
      <c r="AZ885" s="352"/>
      <c r="BA885" s="352"/>
      <c r="BB885" s="352"/>
      <c r="BC885" s="352"/>
      <c r="BD885" s="352"/>
      <c r="BE885" s="352"/>
      <c r="BF885" s="352"/>
      <c r="BG885" s="352"/>
      <c r="BH885" s="352"/>
      <c r="BI885" s="352"/>
      <c r="BJ885" s="352"/>
      <c r="BK885" s="352"/>
    </row>
    <row r="886" customFormat="false" ht="9.75" hidden="false" customHeight="true" outlineLevel="0" collapsed="false">
      <c r="A886" s="352"/>
      <c r="B886" s="352"/>
      <c r="C886" s="352"/>
      <c r="D886" s="352"/>
      <c r="E886" s="352"/>
      <c r="F886" s="354"/>
      <c r="G886" s="352"/>
      <c r="H886" s="352"/>
      <c r="I886" s="352"/>
      <c r="J886" s="352"/>
      <c r="K886" s="352"/>
      <c r="L886" s="352"/>
      <c r="M886" s="352"/>
      <c r="N886" s="352"/>
      <c r="O886" s="352"/>
      <c r="P886" s="352"/>
      <c r="Q886" s="352"/>
      <c r="R886" s="352"/>
      <c r="S886" s="352"/>
      <c r="T886" s="352"/>
      <c r="U886" s="352"/>
      <c r="V886" s="352"/>
      <c r="W886" s="352"/>
      <c r="X886" s="352"/>
      <c r="Y886" s="352"/>
      <c r="Z886" s="352"/>
      <c r="AA886" s="352"/>
      <c r="AB886" s="352"/>
      <c r="AC886" s="352"/>
      <c r="AD886" s="352"/>
      <c r="AE886" s="352"/>
      <c r="AF886" s="352"/>
      <c r="AG886" s="352"/>
      <c r="AH886" s="352"/>
      <c r="AI886" s="352"/>
      <c r="AJ886" s="352"/>
      <c r="AK886" s="352"/>
      <c r="AL886" s="352"/>
      <c r="AM886" s="352"/>
      <c r="AN886" s="352"/>
      <c r="AO886" s="352"/>
      <c r="AP886" s="352"/>
      <c r="AQ886" s="352"/>
      <c r="AR886" s="352"/>
      <c r="AS886" s="352"/>
      <c r="AT886" s="352"/>
      <c r="AU886" s="352"/>
      <c r="AV886" s="352"/>
      <c r="AW886" s="352"/>
      <c r="AX886" s="352"/>
      <c r="AY886" s="352"/>
      <c r="AZ886" s="352"/>
      <c r="BA886" s="352"/>
      <c r="BB886" s="352"/>
      <c r="BC886" s="352"/>
      <c r="BD886" s="352"/>
      <c r="BE886" s="352"/>
      <c r="BF886" s="352"/>
      <c r="BG886" s="352"/>
      <c r="BH886" s="352"/>
      <c r="BI886" s="352"/>
      <c r="BJ886" s="352"/>
      <c r="BK886" s="352"/>
    </row>
    <row r="887" customFormat="false" ht="9.75" hidden="false" customHeight="true" outlineLevel="0" collapsed="false">
      <c r="A887" s="352"/>
      <c r="B887" s="352"/>
      <c r="C887" s="352"/>
      <c r="D887" s="352"/>
      <c r="E887" s="352"/>
      <c r="F887" s="354"/>
      <c r="G887" s="352"/>
      <c r="H887" s="352"/>
      <c r="I887" s="352"/>
      <c r="J887" s="352"/>
      <c r="K887" s="352"/>
      <c r="L887" s="352"/>
      <c r="M887" s="352"/>
      <c r="N887" s="352"/>
      <c r="O887" s="352"/>
      <c r="P887" s="352"/>
      <c r="Q887" s="352"/>
      <c r="R887" s="352"/>
      <c r="S887" s="352"/>
      <c r="T887" s="352"/>
      <c r="U887" s="352"/>
      <c r="V887" s="352"/>
      <c r="W887" s="352"/>
      <c r="X887" s="352"/>
      <c r="Y887" s="352"/>
      <c r="Z887" s="352"/>
      <c r="AA887" s="352"/>
      <c r="AB887" s="352"/>
      <c r="AC887" s="352"/>
      <c r="AD887" s="352"/>
      <c r="AE887" s="352"/>
      <c r="AF887" s="352"/>
      <c r="AG887" s="352"/>
      <c r="AH887" s="352"/>
      <c r="AI887" s="352"/>
      <c r="AJ887" s="352"/>
      <c r="AK887" s="352"/>
      <c r="AL887" s="352"/>
      <c r="AM887" s="352"/>
      <c r="AN887" s="352"/>
      <c r="AO887" s="352"/>
      <c r="AP887" s="352"/>
      <c r="AQ887" s="352"/>
      <c r="AR887" s="352"/>
      <c r="AS887" s="352"/>
      <c r="AT887" s="352"/>
      <c r="AU887" s="352"/>
      <c r="AV887" s="352"/>
      <c r="AW887" s="352"/>
      <c r="AX887" s="352"/>
      <c r="AY887" s="352"/>
      <c r="AZ887" s="352"/>
      <c r="BA887" s="352"/>
      <c r="BB887" s="352"/>
      <c r="BC887" s="352"/>
      <c r="BD887" s="352"/>
      <c r="BE887" s="352"/>
      <c r="BF887" s="352"/>
      <c r="BG887" s="352"/>
      <c r="BH887" s="352"/>
      <c r="BI887" s="352"/>
      <c r="BJ887" s="352"/>
      <c r="BK887" s="352"/>
    </row>
    <row r="888" customFormat="false" ht="9.75" hidden="false" customHeight="true" outlineLevel="0" collapsed="false">
      <c r="A888" s="352"/>
      <c r="B888" s="352"/>
      <c r="C888" s="352"/>
      <c r="D888" s="352"/>
      <c r="E888" s="352"/>
      <c r="F888" s="354"/>
      <c r="G888" s="352"/>
      <c r="H888" s="352"/>
      <c r="I888" s="352"/>
      <c r="J888" s="352"/>
      <c r="K888" s="352"/>
      <c r="L888" s="352"/>
      <c r="M888" s="352"/>
      <c r="N888" s="352"/>
      <c r="O888" s="352"/>
      <c r="P888" s="352"/>
      <c r="Q888" s="352"/>
      <c r="R888" s="352"/>
      <c r="S888" s="352"/>
      <c r="T888" s="352"/>
      <c r="U888" s="352"/>
      <c r="V888" s="352"/>
      <c r="W888" s="352"/>
      <c r="X888" s="352"/>
      <c r="Y888" s="352"/>
      <c r="Z888" s="352"/>
      <c r="AA888" s="352"/>
      <c r="AB888" s="352"/>
      <c r="AC888" s="352"/>
      <c r="AD888" s="352"/>
      <c r="AE888" s="352"/>
      <c r="AF888" s="352"/>
      <c r="AG888" s="352"/>
      <c r="AH888" s="352"/>
      <c r="AI888" s="352"/>
      <c r="AJ888" s="352"/>
      <c r="AK888" s="352"/>
      <c r="AL888" s="352"/>
      <c r="AM888" s="352"/>
      <c r="AN888" s="352"/>
      <c r="AO888" s="352"/>
      <c r="AP888" s="352"/>
      <c r="AQ888" s="352"/>
      <c r="AR888" s="352"/>
      <c r="AS888" s="352"/>
      <c r="AT888" s="352"/>
      <c r="AU888" s="352"/>
      <c r="AV888" s="352"/>
      <c r="AW888" s="352"/>
      <c r="AX888" s="352"/>
      <c r="AY888" s="352"/>
      <c r="AZ888" s="352"/>
      <c r="BA888" s="352"/>
      <c r="BB888" s="352"/>
      <c r="BC888" s="352"/>
      <c r="BD888" s="352"/>
      <c r="BE888" s="352"/>
      <c r="BF888" s="352"/>
      <c r="BG888" s="352"/>
      <c r="BH888" s="352"/>
      <c r="BI888" s="352"/>
      <c r="BJ888" s="352"/>
      <c r="BK888" s="352"/>
    </row>
    <row r="889" customFormat="false" ht="9.75" hidden="false" customHeight="true" outlineLevel="0" collapsed="false">
      <c r="A889" s="352"/>
      <c r="B889" s="352"/>
      <c r="C889" s="352"/>
      <c r="D889" s="352"/>
      <c r="E889" s="352"/>
      <c r="F889" s="354"/>
      <c r="G889" s="352"/>
      <c r="H889" s="352"/>
      <c r="I889" s="352"/>
      <c r="J889" s="352"/>
      <c r="K889" s="352"/>
      <c r="L889" s="352"/>
      <c r="M889" s="352"/>
      <c r="N889" s="352"/>
      <c r="O889" s="352"/>
      <c r="P889" s="352"/>
      <c r="Q889" s="352"/>
      <c r="R889" s="352"/>
      <c r="S889" s="352"/>
      <c r="T889" s="352"/>
      <c r="U889" s="352"/>
      <c r="V889" s="352"/>
      <c r="W889" s="352"/>
      <c r="X889" s="352"/>
      <c r="Y889" s="352"/>
      <c r="Z889" s="352"/>
      <c r="AA889" s="352"/>
      <c r="AB889" s="352"/>
      <c r="AC889" s="352"/>
      <c r="AD889" s="352"/>
      <c r="AE889" s="352"/>
      <c r="AF889" s="352"/>
      <c r="AG889" s="352"/>
      <c r="AH889" s="352"/>
      <c r="AI889" s="352"/>
      <c r="AJ889" s="352"/>
      <c r="AK889" s="352"/>
      <c r="AL889" s="352"/>
      <c r="AM889" s="352"/>
      <c r="AN889" s="352"/>
      <c r="AO889" s="352"/>
      <c r="AP889" s="352"/>
      <c r="AQ889" s="352"/>
      <c r="AR889" s="352"/>
      <c r="AS889" s="352"/>
      <c r="AT889" s="352"/>
      <c r="AU889" s="352"/>
      <c r="AV889" s="352"/>
      <c r="AW889" s="352"/>
      <c r="AX889" s="352"/>
      <c r="AY889" s="352"/>
      <c r="AZ889" s="352"/>
      <c r="BA889" s="352"/>
      <c r="BB889" s="352"/>
      <c r="BC889" s="352"/>
      <c r="BD889" s="352"/>
      <c r="BE889" s="352"/>
      <c r="BF889" s="352"/>
      <c r="BG889" s="352"/>
      <c r="BH889" s="352"/>
      <c r="BI889" s="352"/>
      <c r="BJ889" s="352"/>
      <c r="BK889" s="352"/>
    </row>
    <row r="890" customFormat="false" ht="9.75" hidden="false" customHeight="true" outlineLevel="0" collapsed="false">
      <c r="A890" s="352"/>
      <c r="B890" s="352"/>
      <c r="C890" s="352"/>
      <c r="D890" s="352"/>
      <c r="E890" s="352"/>
      <c r="F890" s="354"/>
      <c r="G890" s="352"/>
      <c r="H890" s="352"/>
      <c r="I890" s="352"/>
      <c r="J890" s="352"/>
      <c r="K890" s="352"/>
      <c r="L890" s="352"/>
      <c r="M890" s="352"/>
      <c r="N890" s="352"/>
      <c r="O890" s="352"/>
      <c r="P890" s="352"/>
      <c r="Q890" s="352"/>
      <c r="R890" s="352"/>
      <c r="S890" s="352"/>
      <c r="T890" s="352"/>
      <c r="U890" s="352"/>
      <c r="V890" s="352"/>
      <c r="W890" s="352"/>
      <c r="X890" s="352"/>
      <c r="Y890" s="352"/>
      <c r="Z890" s="352"/>
      <c r="AA890" s="352"/>
      <c r="AB890" s="352"/>
      <c r="AC890" s="352"/>
      <c r="AD890" s="352"/>
      <c r="AE890" s="352"/>
      <c r="AF890" s="352"/>
      <c r="AG890" s="352"/>
      <c r="AH890" s="352"/>
      <c r="AI890" s="352"/>
      <c r="AJ890" s="352"/>
      <c r="AK890" s="352"/>
      <c r="AL890" s="352"/>
      <c r="AM890" s="352"/>
      <c r="AN890" s="352"/>
      <c r="AO890" s="352"/>
      <c r="AP890" s="352"/>
      <c r="AQ890" s="352"/>
      <c r="AR890" s="352"/>
      <c r="AS890" s="352"/>
      <c r="AT890" s="352"/>
      <c r="AU890" s="352"/>
      <c r="AV890" s="352"/>
      <c r="AW890" s="352"/>
      <c r="AX890" s="352"/>
      <c r="AY890" s="352"/>
      <c r="AZ890" s="352"/>
      <c r="BA890" s="352"/>
      <c r="BB890" s="352"/>
      <c r="BC890" s="352"/>
      <c r="BD890" s="352"/>
      <c r="BE890" s="352"/>
      <c r="BF890" s="352"/>
      <c r="BG890" s="352"/>
      <c r="BH890" s="352"/>
      <c r="BI890" s="352"/>
      <c r="BJ890" s="352"/>
      <c r="BK890" s="352"/>
    </row>
    <row r="891" customFormat="false" ht="9.75" hidden="false" customHeight="true" outlineLevel="0" collapsed="false">
      <c r="A891" s="352"/>
      <c r="B891" s="352"/>
      <c r="C891" s="352"/>
      <c r="D891" s="352"/>
      <c r="E891" s="352"/>
      <c r="F891" s="354"/>
      <c r="G891" s="352"/>
      <c r="H891" s="352"/>
      <c r="I891" s="352"/>
      <c r="J891" s="352"/>
      <c r="K891" s="352"/>
      <c r="L891" s="352"/>
      <c r="M891" s="352"/>
      <c r="N891" s="352"/>
      <c r="O891" s="352"/>
      <c r="P891" s="352"/>
      <c r="Q891" s="352"/>
      <c r="R891" s="352"/>
      <c r="S891" s="352"/>
      <c r="T891" s="352"/>
      <c r="U891" s="352"/>
      <c r="V891" s="352"/>
      <c r="W891" s="352"/>
      <c r="X891" s="352"/>
      <c r="Y891" s="352"/>
      <c r="Z891" s="352"/>
      <c r="AA891" s="352"/>
      <c r="AB891" s="352"/>
      <c r="AC891" s="352"/>
      <c r="AD891" s="352"/>
      <c r="AE891" s="352"/>
      <c r="AF891" s="352"/>
      <c r="AG891" s="352"/>
      <c r="AH891" s="352"/>
      <c r="AI891" s="352"/>
      <c r="AJ891" s="352"/>
      <c r="AK891" s="352"/>
      <c r="AL891" s="352"/>
      <c r="AM891" s="352"/>
      <c r="AN891" s="352"/>
      <c r="AO891" s="352"/>
      <c r="AP891" s="352"/>
      <c r="AQ891" s="352"/>
      <c r="AR891" s="352"/>
      <c r="AS891" s="352"/>
      <c r="AT891" s="352"/>
      <c r="AU891" s="352"/>
      <c r="AV891" s="352"/>
      <c r="AW891" s="352"/>
      <c r="AX891" s="352"/>
      <c r="AY891" s="352"/>
      <c r="AZ891" s="352"/>
      <c r="BA891" s="352"/>
      <c r="BB891" s="352"/>
      <c r="BC891" s="352"/>
      <c r="BD891" s="352"/>
      <c r="BE891" s="352"/>
      <c r="BF891" s="352"/>
      <c r="BG891" s="352"/>
      <c r="BH891" s="352"/>
      <c r="BI891" s="352"/>
      <c r="BJ891" s="352"/>
      <c r="BK891" s="352"/>
    </row>
    <row r="892" customFormat="false" ht="9.75" hidden="false" customHeight="true" outlineLevel="0" collapsed="false">
      <c r="A892" s="352"/>
      <c r="B892" s="352"/>
      <c r="C892" s="352"/>
      <c r="D892" s="352"/>
      <c r="E892" s="352"/>
      <c r="F892" s="354"/>
      <c r="G892" s="352"/>
      <c r="H892" s="352"/>
      <c r="I892" s="352"/>
      <c r="J892" s="352"/>
      <c r="K892" s="352"/>
      <c r="L892" s="352"/>
      <c r="M892" s="352"/>
      <c r="N892" s="352"/>
      <c r="O892" s="352"/>
      <c r="P892" s="352"/>
      <c r="Q892" s="352"/>
      <c r="R892" s="352"/>
      <c r="S892" s="352"/>
      <c r="T892" s="352"/>
      <c r="U892" s="352"/>
      <c r="V892" s="352"/>
      <c r="W892" s="352"/>
      <c r="X892" s="352"/>
      <c r="Y892" s="352"/>
      <c r="Z892" s="352"/>
      <c r="AA892" s="352"/>
      <c r="AB892" s="352"/>
      <c r="AC892" s="352"/>
      <c r="AD892" s="352"/>
      <c r="AE892" s="352"/>
      <c r="AF892" s="352"/>
      <c r="AG892" s="352"/>
      <c r="AH892" s="352"/>
      <c r="AI892" s="352"/>
      <c r="AJ892" s="352"/>
      <c r="AK892" s="352"/>
      <c r="AL892" s="352"/>
      <c r="AM892" s="352"/>
      <c r="AN892" s="352"/>
      <c r="AO892" s="352"/>
      <c r="AP892" s="352"/>
      <c r="AQ892" s="352"/>
      <c r="AR892" s="352"/>
      <c r="AS892" s="352"/>
      <c r="AT892" s="352"/>
      <c r="AU892" s="352"/>
      <c r="AV892" s="352"/>
      <c r="AW892" s="352"/>
      <c r="AX892" s="352"/>
      <c r="AY892" s="352"/>
      <c r="AZ892" s="352"/>
      <c r="BA892" s="352"/>
      <c r="BB892" s="352"/>
      <c r="BC892" s="352"/>
      <c r="BD892" s="352"/>
      <c r="BE892" s="352"/>
      <c r="BF892" s="352"/>
      <c r="BG892" s="352"/>
      <c r="BH892" s="352"/>
      <c r="BI892" s="352"/>
      <c r="BJ892" s="352"/>
      <c r="BK892" s="352"/>
    </row>
    <row r="893" customFormat="false" ht="9.75" hidden="false" customHeight="true" outlineLevel="0" collapsed="false">
      <c r="A893" s="352"/>
      <c r="B893" s="352"/>
      <c r="C893" s="352"/>
      <c r="D893" s="352"/>
      <c r="E893" s="352"/>
      <c r="F893" s="354"/>
      <c r="G893" s="352"/>
      <c r="H893" s="352"/>
      <c r="I893" s="352"/>
      <c r="J893" s="352"/>
      <c r="K893" s="352"/>
      <c r="L893" s="352"/>
      <c r="M893" s="352"/>
      <c r="N893" s="352"/>
      <c r="O893" s="352"/>
      <c r="P893" s="352"/>
      <c r="Q893" s="352"/>
      <c r="R893" s="352"/>
      <c r="S893" s="352"/>
      <c r="T893" s="352"/>
      <c r="U893" s="352"/>
      <c r="V893" s="352"/>
      <c r="W893" s="352"/>
      <c r="X893" s="352"/>
      <c r="Y893" s="352"/>
      <c r="Z893" s="352"/>
      <c r="AA893" s="352"/>
      <c r="AB893" s="352"/>
      <c r="AC893" s="352"/>
      <c r="AD893" s="352"/>
      <c r="AE893" s="352"/>
      <c r="AF893" s="352"/>
      <c r="AG893" s="352"/>
      <c r="AH893" s="352"/>
      <c r="AI893" s="352"/>
      <c r="AJ893" s="352"/>
      <c r="AK893" s="352"/>
      <c r="AL893" s="352"/>
      <c r="AM893" s="352"/>
      <c r="AN893" s="352"/>
      <c r="AO893" s="352"/>
      <c r="AP893" s="352"/>
      <c r="AQ893" s="352"/>
      <c r="AR893" s="352"/>
      <c r="AS893" s="352"/>
      <c r="AT893" s="352"/>
      <c r="AU893" s="352"/>
      <c r="AV893" s="352"/>
      <c r="AW893" s="352"/>
      <c r="AX893" s="352"/>
      <c r="AY893" s="352"/>
      <c r="AZ893" s="352"/>
      <c r="BA893" s="352"/>
      <c r="BB893" s="352"/>
      <c r="BC893" s="352"/>
      <c r="BD893" s="352"/>
      <c r="BE893" s="352"/>
      <c r="BF893" s="352"/>
      <c r="BG893" s="352"/>
      <c r="BH893" s="352"/>
      <c r="BI893" s="352"/>
      <c r="BJ893" s="352"/>
      <c r="BK893" s="352"/>
    </row>
    <row r="894" customFormat="false" ht="9.75" hidden="false" customHeight="true" outlineLevel="0" collapsed="false">
      <c r="A894" s="352"/>
      <c r="B894" s="352"/>
      <c r="C894" s="352"/>
      <c r="D894" s="352"/>
      <c r="E894" s="352"/>
      <c r="F894" s="354"/>
      <c r="G894" s="352"/>
      <c r="H894" s="352"/>
      <c r="I894" s="352"/>
      <c r="J894" s="352"/>
      <c r="K894" s="352"/>
      <c r="L894" s="352"/>
      <c r="M894" s="352"/>
      <c r="N894" s="352"/>
      <c r="O894" s="352"/>
      <c r="P894" s="352"/>
      <c r="Q894" s="352"/>
      <c r="R894" s="352"/>
      <c r="S894" s="352"/>
      <c r="T894" s="352"/>
      <c r="U894" s="352"/>
      <c r="V894" s="352"/>
      <c r="W894" s="352"/>
      <c r="X894" s="352"/>
      <c r="Y894" s="352"/>
      <c r="Z894" s="352"/>
      <c r="AA894" s="352"/>
      <c r="AB894" s="352"/>
      <c r="AC894" s="352"/>
      <c r="AD894" s="352"/>
      <c r="AE894" s="352"/>
      <c r="AF894" s="352"/>
      <c r="AG894" s="352"/>
      <c r="AH894" s="352"/>
      <c r="AI894" s="352"/>
      <c r="AJ894" s="352"/>
      <c r="AK894" s="352"/>
      <c r="AL894" s="352"/>
      <c r="AM894" s="352"/>
      <c r="AN894" s="352"/>
      <c r="AO894" s="352"/>
      <c r="AP894" s="352"/>
      <c r="AQ894" s="352"/>
      <c r="AR894" s="352"/>
      <c r="AS894" s="352"/>
      <c r="AT894" s="352"/>
      <c r="AU894" s="352"/>
      <c r="AV894" s="352"/>
      <c r="AW894" s="352"/>
      <c r="AX894" s="352"/>
      <c r="AY894" s="352"/>
      <c r="AZ894" s="352"/>
      <c r="BA894" s="352"/>
      <c r="BB894" s="352"/>
      <c r="BC894" s="352"/>
      <c r="BD894" s="352"/>
      <c r="BE894" s="352"/>
      <c r="BF894" s="352"/>
      <c r="BG894" s="352"/>
      <c r="BH894" s="352"/>
      <c r="BI894" s="352"/>
      <c r="BJ894" s="352"/>
      <c r="BK894" s="352"/>
    </row>
    <row r="895" customFormat="false" ht="9.75" hidden="false" customHeight="true" outlineLevel="0" collapsed="false">
      <c r="A895" s="352"/>
      <c r="B895" s="352"/>
      <c r="C895" s="352"/>
      <c r="D895" s="352"/>
      <c r="E895" s="352"/>
      <c r="F895" s="354"/>
      <c r="G895" s="352"/>
      <c r="H895" s="352"/>
      <c r="I895" s="352"/>
      <c r="J895" s="352"/>
      <c r="K895" s="352"/>
      <c r="L895" s="352"/>
      <c r="M895" s="352"/>
      <c r="N895" s="352"/>
      <c r="O895" s="352"/>
      <c r="P895" s="352"/>
      <c r="Q895" s="352"/>
      <c r="R895" s="352"/>
      <c r="S895" s="352"/>
      <c r="T895" s="352"/>
      <c r="U895" s="352"/>
      <c r="V895" s="352"/>
      <c r="W895" s="352"/>
      <c r="X895" s="352"/>
      <c r="Y895" s="352"/>
      <c r="Z895" s="352"/>
      <c r="AA895" s="352"/>
      <c r="AB895" s="352"/>
      <c r="AC895" s="352"/>
      <c r="AD895" s="352"/>
      <c r="AE895" s="352"/>
      <c r="AF895" s="352"/>
      <c r="AG895" s="352"/>
      <c r="AH895" s="352"/>
      <c r="AI895" s="352"/>
      <c r="AJ895" s="352"/>
      <c r="AK895" s="352"/>
      <c r="AL895" s="352"/>
      <c r="AM895" s="352"/>
      <c r="AN895" s="352"/>
      <c r="AO895" s="352"/>
      <c r="AP895" s="352"/>
      <c r="AQ895" s="352"/>
      <c r="AR895" s="352"/>
      <c r="AS895" s="352"/>
      <c r="AT895" s="352"/>
      <c r="AU895" s="352"/>
      <c r="AV895" s="352"/>
      <c r="AW895" s="352"/>
      <c r="AX895" s="352"/>
      <c r="AY895" s="352"/>
      <c r="AZ895" s="352"/>
      <c r="BA895" s="352"/>
      <c r="BB895" s="352"/>
      <c r="BC895" s="352"/>
      <c r="BD895" s="352"/>
      <c r="BE895" s="352"/>
      <c r="BF895" s="352"/>
      <c r="BG895" s="352"/>
      <c r="BH895" s="352"/>
      <c r="BI895" s="352"/>
      <c r="BJ895" s="352"/>
      <c r="BK895" s="352"/>
    </row>
    <row r="896" customFormat="false" ht="9.75" hidden="false" customHeight="true" outlineLevel="0" collapsed="false">
      <c r="A896" s="352"/>
      <c r="B896" s="352"/>
      <c r="C896" s="352"/>
      <c r="D896" s="352"/>
      <c r="E896" s="352"/>
      <c r="F896" s="354"/>
      <c r="G896" s="352"/>
      <c r="H896" s="352"/>
      <c r="I896" s="352"/>
      <c r="J896" s="352"/>
      <c r="K896" s="352"/>
      <c r="L896" s="352"/>
      <c r="M896" s="352"/>
      <c r="N896" s="352"/>
      <c r="O896" s="352"/>
      <c r="P896" s="352"/>
      <c r="Q896" s="352"/>
      <c r="R896" s="352"/>
      <c r="S896" s="352"/>
      <c r="T896" s="352"/>
      <c r="U896" s="352"/>
      <c r="V896" s="352"/>
      <c r="W896" s="352"/>
      <c r="X896" s="352"/>
      <c r="Y896" s="352"/>
      <c r="Z896" s="352"/>
      <c r="AA896" s="352"/>
      <c r="AB896" s="352"/>
      <c r="AC896" s="352"/>
      <c r="AD896" s="352"/>
      <c r="AE896" s="352"/>
      <c r="AF896" s="352"/>
      <c r="AG896" s="352"/>
      <c r="AH896" s="352"/>
      <c r="AI896" s="352"/>
      <c r="AJ896" s="352"/>
      <c r="AK896" s="352"/>
      <c r="AL896" s="352"/>
      <c r="AM896" s="352"/>
      <c r="AN896" s="352"/>
      <c r="AO896" s="352"/>
      <c r="AP896" s="352"/>
      <c r="AQ896" s="352"/>
      <c r="AR896" s="352"/>
      <c r="AS896" s="352"/>
      <c r="AT896" s="352"/>
      <c r="AU896" s="352"/>
      <c r="AV896" s="352"/>
      <c r="AW896" s="352"/>
      <c r="AX896" s="352"/>
      <c r="AY896" s="352"/>
      <c r="AZ896" s="352"/>
      <c r="BA896" s="352"/>
      <c r="BB896" s="352"/>
      <c r="BC896" s="352"/>
      <c r="BD896" s="352"/>
      <c r="BE896" s="352"/>
      <c r="BF896" s="352"/>
      <c r="BG896" s="352"/>
      <c r="BH896" s="352"/>
      <c r="BI896" s="352"/>
      <c r="BJ896" s="352"/>
      <c r="BK896" s="352"/>
    </row>
    <row r="897" customFormat="false" ht="9.75" hidden="false" customHeight="true" outlineLevel="0" collapsed="false">
      <c r="A897" s="352"/>
      <c r="B897" s="352"/>
      <c r="C897" s="352"/>
      <c r="D897" s="352"/>
      <c r="E897" s="352"/>
      <c r="F897" s="354"/>
      <c r="G897" s="352"/>
      <c r="H897" s="352"/>
      <c r="I897" s="352"/>
      <c r="J897" s="352"/>
      <c r="K897" s="352"/>
      <c r="L897" s="352"/>
      <c r="M897" s="352"/>
      <c r="N897" s="352"/>
      <c r="O897" s="352"/>
      <c r="P897" s="352"/>
      <c r="Q897" s="352"/>
      <c r="R897" s="352"/>
      <c r="S897" s="352"/>
      <c r="T897" s="352"/>
      <c r="U897" s="352"/>
      <c r="V897" s="352"/>
      <c r="W897" s="352"/>
      <c r="X897" s="352"/>
      <c r="Y897" s="352"/>
      <c r="Z897" s="352"/>
      <c r="AA897" s="352"/>
      <c r="AB897" s="352"/>
      <c r="AC897" s="352"/>
      <c r="AD897" s="352"/>
      <c r="AE897" s="352"/>
      <c r="AF897" s="352"/>
      <c r="AG897" s="352"/>
      <c r="AH897" s="352"/>
      <c r="AI897" s="352"/>
      <c r="AJ897" s="352"/>
      <c r="AK897" s="352"/>
      <c r="AL897" s="352"/>
      <c r="AM897" s="352"/>
      <c r="AN897" s="352"/>
      <c r="AO897" s="352"/>
      <c r="AP897" s="352"/>
      <c r="AQ897" s="352"/>
      <c r="AR897" s="352"/>
      <c r="AS897" s="352"/>
      <c r="AT897" s="352"/>
      <c r="AU897" s="352"/>
      <c r="AV897" s="352"/>
      <c r="AW897" s="352"/>
      <c r="AX897" s="352"/>
      <c r="AY897" s="352"/>
      <c r="AZ897" s="352"/>
      <c r="BA897" s="352"/>
      <c r="BB897" s="352"/>
      <c r="BC897" s="352"/>
      <c r="BD897" s="352"/>
      <c r="BE897" s="352"/>
      <c r="BF897" s="352"/>
      <c r="BG897" s="352"/>
      <c r="BH897" s="352"/>
      <c r="BI897" s="352"/>
      <c r="BJ897" s="352"/>
      <c r="BK897" s="352"/>
    </row>
    <row r="898" customFormat="false" ht="9.75" hidden="false" customHeight="true" outlineLevel="0" collapsed="false">
      <c r="A898" s="352"/>
      <c r="B898" s="352"/>
      <c r="C898" s="352"/>
      <c r="D898" s="352"/>
      <c r="E898" s="352"/>
      <c r="F898" s="354"/>
      <c r="G898" s="352"/>
      <c r="H898" s="352"/>
      <c r="I898" s="352"/>
      <c r="J898" s="352"/>
      <c r="K898" s="352"/>
      <c r="L898" s="352"/>
      <c r="M898" s="352"/>
      <c r="N898" s="352"/>
      <c r="O898" s="352"/>
      <c r="P898" s="352"/>
      <c r="Q898" s="352"/>
      <c r="R898" s="352"/>
      <c r="S898" s="352"/>
      <c r="T898" s="352"/>
      <c r="U898" s="352"/>
      <c r="V898" s="352"/>
      <c r="W898" s="352"/>
      <c r="X898" s="352"/>
      <c r="Y898" s="352"/>
      <c r="Z898" s="352"/>
      <c r="AA898" s="352"/>
      <c r="AB898" s="352"/>
      <c r="AC898" s="352"/>
      <c r="AD898" s="352"/>
      <c r="AE898" s="352"/>
      <c r="AF898" s="352"/>
      <c r="AG898" s="352"/>
      <c r="AH898" s="352"/>
      <c r="AI898" s="352"/>
      <c r="AJ898" s="352"/>
      <c r="AK898" s="352"/>
      <c r="AL898" s="352"/>
      <c r="AM898" s="352"/>
      <c r="AN898" s="352"/>
      <c r="AO898" s="352"/>
      <c r="AP898" s="352"/>
      <c r="AQ898" s="352"/>
      <c r="AR898" s="352"/>
      <c r="AS898" s="352"/>
      <c r="AT898" s="352"/>
      <c r="AU898" s="352"/>
      <c r="AV898" s="352"/>
      <c r="AW898" s="352"/>
      <c r="AX898" s="352"/>
      <c r="AY898" s="352"/>
      <c r="AZ898" s="352"/>
      <c r="BA898" s="352"/>
      <c r="BB898" s="352"/>
      <c r="BC898" s="352"/>
      <c r="BD898" s="352"/>
      <c r="BE898" s="352"/>
      <c r="BF898" s="352"/>
      <c r="BG898" s="352"/>
      <c r="BH898" s="352"/>
      <c r="BI898" s="352"/>
      <c r="BJ898" s="352"/>
      <c r="BK898" s="352"/>
    </row>
    <row r="899" customFormat="false" ht="9.75" hidden="false" customHeight="true" outlineLevel="0" collapsed="false">
      <c r="A899" s="352"/>
      <c r="B899" s="352"/>
      <c r="C899" s="352"/>
      <c r="D899" s="352"/>
      <c r="E899" s="352"/>
      <c r="F899" s="354"/>
      <c r="G899" s="352"/>
      <c r="H899" s="352"/>
      <c r="I899" s="352"/>
      <c r="J899" s="352"/>
      <c r="K899" s="352"/>
      <c r="L899" s="352"/>
      <c r="M899" s="352"/>
      <c r="N899" s="352"/>
      <c r="O899" s="352"/>
      <c r="P899" s="352"/>
      <c r="Q899" s="352"/>
      <c r="R899" s="352"/>
      <c r="S899" s="352"/>
      <c r="T899" s="352"/>
      <c r="U899" s="352"/>
      <c r="V899" s="352"/>
      <c r="W899" s="352"/>
      <c r="X899" s="352"/>
      <c r="Y899" s="352"/>
      <c r="Z899" s="352"/>
      <c r="AA899" s="352"/>
      <c r="AB899" s="352"/>
      <c r="AC899" s="352"/>
      <c r="AD899" s="352"/>
      <c r="AE899" s="352"/>
      <c r="AF899" s="352"/>
      <c r="AG899" s="352"/>
      <c r="AH899" s="352"/>
      <c r="AI899" s="352"/>
      <c r="AJ899" s="352"/>
      <c r="AK899" s="352"/>
      <c r="AL899" s="352"/>
      <c r="AM899" s="352"/>
      <c r="AN899" s="352"/>
      <c r="AO899" s="352"/>
      <c r="AP899" s="352"/>
      <c r="AQ899" s="352"/>
      <c r="AR899" s="352"/>
      <c r="AS899" s="352"/>
      <c r="AT899" s="352"/>
      <c r="AU899" s="352"/>
      <c r="AV899" s="352"/>
      <c r="AW899" s="352"/>
      <c r="AX899" s="352"/>
      <c r="AY899" s="352"/>
      <c r="AZ899" s="352"/>
      <c r="BA899" s="352"/>
      <c r="BB899" s="352"/>
      <c r="BC899" s="352"/>
      <c r="BD899" s="352"/>
      <c r="BE899" s="352"/>
      <c r="BF899" s="352"/>
      <c r="BG899" s="352"/>
      <c r="BH899" s="352"/>
      <c r="BI899" s="352"/>
      <c r="BJ899" s="352"/>
      <c r="BK899" s="352"/>
    </row>
    <row r="900" customFormat="false" ht="9.75" hidden="false" customHeight="true" outlineLevel="0" collapsed="false">
      <c r="A900" s="352"/>
      <c r="B900" s="352"/>
      <c r="C900" s="352"/>
      <c r="D900" s="352"/>
      <c r="E900" s="352"/>
      <c r="F900" s="354"/>
      <c r="G900" s="352"/>
      <c r="H900" s="352"/>
      <c r="I900" s="352"/>
      <c r="J900" s="352"/>
      <c r="K900" s="352"/>
      <c r="L900" s="352"/>
      <c r="M900" s="352"/>
      <c r="N900" s="352"/>
      <c r="O900" s="352"/>
      <c r="P900" s="352"/>
      <c r="Q900" s="352"/>
      <c r="R900" s="352"/>
      <c r="S900" s="352"/>
      <c r="T900" s="352"/>
      <c r="U900" s="352"/>
      <c r="V900" s="352"/>
      <c r="W900" s="352"/>
      <c r="X900" s="352"/>
      <c r="Y900" s="352"/>
      <c r="Z900" s="352"/>
      <c r="AA900" s="352"/>
      <c r="AB900" s="352"/>
      <c r="AC900" s="352"/>
      <c r="AD900" s="352"/>
      <c r="AE900" s="352"/>
      <c r="AF900" s="352"/>
      <c r="AG900" s="352"/>
      <c r="AH900" s="352"/>
      <c r="AI900" s="352"/>
      <c r="AJ900" s="352"/>
      <c r="AK900" s="352"/>
      <c r="AL900" s="352"/>
      <c r="AM900" s="352"/>
      <c r="AN900" s="352"/>
      <c r="AO900" s="352"/>
      <c r="AP900" s="352"/>
      <c r="AQ900" s="352"/>
      <c r="AR900" s="352"/>
      <c r="AS900" s="352"/>
      <c r="AT900" s="352"/>
      <c r="AU900" s="352"/>
      <c r="AV900" s="352"/>
      <c r="AW900" s="352"/>
      <c r="AX900" s="352"/>
      <c r="AY900" s="352"/>
      <c r="AZ900" s="352"/>
      <c r="BA900" s="352"/>
      <c r="BB900" s="352"/>
      <c r="BC900" s="352"/>
      <c r="BD900" s="352"/>
      <c r="BE900" s="352"/>
      <c r="BF900" s="352"/>
      <c r="BG900" s="352"/>
      <c r="BH900" s="352"/>
      <c r="BI900" s="352"/>
      <c r="BJ900" s="352"/>
      <c r="BK900" s="352"/>
    </row>
    <row r="901" customFormat="false" ht="9.75" hidden="false" customHeight="true" outlineLevel="0" collapsed="false">
      <c r="A901" s="352"/>
      <c r="B901" s="352"/>
      <c r="C901" s="352"/>
      <c r="D901" s="352"/>
      <c r="E901" s="352"/>
      <c r="F901" s="354"/>
      <c r="G901" s="352"/>
      <c r="H901" s="352"/>
      <c r="I901" s="352"/>
      <c r="J901" s="352"/>
      <c r="K901" s="352"/>
      <c r="L901" s="352"/>
      <c r="M901" s="352"/>
      <c r="N901" s="352"/>
      <c r="O901" s="352"/>
      <c r="P901" s="352"/>
      <c r="Q901" s="352"/>
      <c r="R901" s="352"/>
      <c r="S901" s="352"/>
      <c r="T901" s="352"/>
      <c r="U901" s="352"/>
      <c r="V901" s="352"/>
      <c r="W901" s="352"/>
      <c r="X901" s="352"/>
      <c r="Y901" s="352"/>
      <c r="Z901" s="352"/>
      <c r="AA901" s="352"/>
      <c r="AB901" s="352"/>
      <c r="AC901" s="352"/>
      <c r="AD901" s="352"/>
      <c r="AE901" s="352"/>
      <c r="AF901" s="352"/>
      <c r="AG901" s="352"/>
      <c r="AH901" s="352"/>
      <c r="AI901" s="352"/>
      <c r="AJ901" s="352"/>
      <c r="AK901" s="352"/>
      <c r="AL901" s="352"/>
      <c r="AM901" s="352"/>
      <c r="AN901" s="352"/>
      <c r="AO901" s="352"/>
      <c r="AP901" s="352"/>
      <c r="AQ901" s="352"/>
      <c r="AR901" s="352"/>
      <c r="AS901" s="352"/>
      <c r="AT901" s="352"/>
      <c r="AU901" s="352"/>
      <c r="AV901" s="352"/>
      <c r="AW901" s="352"/>
      <c r="AX901" s="352"/>
      <c r="AY901" s="352"/>
      <c r="AZ901" s="352"/>
      <c r="BA901" s="352"/>
      <c r="BB901" s="352"/>
      <c r="BC901" s="352"/>
      <c r="BD901" s="352"/>
      <c r="BE901" s="352"/>
      <c r="BF901" s="352"/>
      <c r="BG901" s="352"/>
      <c r="BH901" s="352"/>
      <c r="BI901" s="352"/>
      <c r="BJ901" s="352"/>
      <c r="BK901" s="352"/>
    </row>
    <row r="902" customFormat="false" ht="9.75" hidden="false" customHeight="true" outlineLevel="0" collapsed="false">
      <c r="A902" s="352"/>
      <c r="B902" s="352"/>
      <c r="C902" s="352"/>
      <c r="D902" s="352"/>
      <c r="E902" s="352"/>
      <c r="F902" s="354"/>
      <c r="G902" s="352"/>
      <c r="H902" s="352"/>
      <c r="I902" s="352"/>
      <c r="J902" s="352"/>
      <c r="K902" s="352"/>
      <c r="L902" s="352"/>
      <c r="M902" s="352"/>
      <c r="N902" s="352"/>
      <c r="O902" s="352"/>
      <c r="P902" s="352"/>
      <c r="Q902" s="352"/>
      <c r="R902" s="352"/>
      <c r="S902" s="352"/>
      <c r="T902" s="352"/>
      <c r="U902" s="352"/>
      <c r="V902" s="352"/>
      <c r="W902" s="352"/>
      <c r="X902" s="352"/>
      <c r="Y902" s="352"/>
      <c r="Z902" s="352"/>
      <c r="AA902" s="352"/>
      <c r="AB902" s="352"/>
      <c r="AC902" s="352"/>
      <c r="AD902" s="352"/>
      <c r="AE902" s="352"/>
      <c r="AF902" s="352"/>
      <c r="AG902" s="352"/>
      <c r="AH902" s="352"/>
      <c r="AI902" s="352"/>
      <c r="AJ902" s="352"/>
      <c r="AK902" s="352"/>
      <c r="AL902" s="352"/>
      <c r="AM902" s="352"/>
      <c r="AN902" s="352"/>
      <c r="AO902" s="352"/>
      <c r="AP902" s="352"/>
      <c r="AQ902" s="352"/>
      <c r="AR902" s="352"/>
      <c r="AS902" s="352"/>
      <c r="AT902" s="352"/>
      <c r="AU902" s="352"/>
      <c r="AV902" s="352"/>
      <c r="AW902" s="352"/>
      <c r="AX902" s="352"/>
      <c r="AY902" s="352"/>
      <c r="AZ902" s="352"/>
      <c r="BA902" s="352"/>
      <c r="BB902" s="352"/>
      <c r="BC902" s="352"/>
      <c r="BD902" s="352"/>
      <c r="BE902" s="352"/>
      <c r="BF902" s="352"/>
      <c r="BG902" s="352"/>
      <c r="BH902" s="352"/>
      <c r="BI902" s="352"/>
      <c r="BJ902" s="352"/>
      <c r="BK902" s="352"/>
    </row>
    <row r="903" customFormat="false" ht="9.75" hidden="false" customHeight="true" outlineLevel="0" collapsed="false">
      <c r="A903" s="352"/>
      <c r="B903" s="352"/>
      <c r="C903" s="352"/>
      <c r="D903" s="352"/>
      <c r="E903" s="352"/>
      <c r="F903" s="354"/>
      <c r="G903" s="352"/>
      <c r="H903" s="352"/>
      <c r="I903" s="352"/>
      <c r="J903" s="352"/>
      <c r="K903" s="352"/>
      <c r="L903" s="352"/>
      <c r="M903" s="352"/>
      <c r="N903" s="352"/>
      <c r="O903" s="352"/>
      <c r="P903" s="352"/>
      <c r="Q903" s="352"/>
      <c r="R903" s="352"/>
      <c r="S903" s="352"/>
      <c r="T903" s="352"/>
      <c r="U903" s="352"/>
      <c r="V903" s="352"/>
      <c r="W903" s="352"/>
      <c r="X903" s="352"/>
      <c r="Y903" s="352"/>
      <c r="Z903" s="352"/>
      <c r="AA903" s="352"/>
      <c r="AB903" s="352"/>
      <c r="AC903" s="352"/>
      <c r="AD903" s="352"/>
      <c r="AE903" s="352"/>
      <c r="AF903" s="352"/>
      <c r="AG903" s="352"/>
      <c r="AH903" s="352"/>
      <c r="AI903" s="352"/>
      <c r="AJ903" s="352"/>
      <c r="AK903" s="352"/>
      <c r="AL903" s="352"/>
      <c r="AM903" s="352"/>
      <c r="AN903" s="352"/>
      <c r="AO903" s="352"/>
      <c r="AP903" s="352"/>
      <c r="AQ903" s="352"/>
      <c r="AR903" s="352"/>
      <c r="AS903" s="352"/>
      <c r="AT903" s="352"/>
      <c r="AU903" s="352"/>
      <c r="AV903" s="352"/>
      <c r="AW903" s="352"/>
      <c r="AX903" s="352"/>
      <c r="AY903" s="352"/>
      <c r="AZ903" s="352"/>
      <c r="BA903" s="352"/>
      <c r="BB903" s="352"/>
      <c r="BC903" s="352"/>
      <c r="BD903" s="352"/>
      <c r="BE903" s="352"/>
      <c r="BF903" s="352"/>
      <c r="BG903" s="352"/>
      <c r="BH903" s="352"/>
      <c r="BI903" s="352"/>
      <c r="BJ903" s="352"/>
      <c r="BK903" s="352"/>
    </row>
    <row r="904" customFormat="false" ht="9.75" hidden="false" customHeight="true" outlineLevel="0" collapsed="false">
      <c r="A904" s="352"/>
      <c r="B904" s="352"/>
      <c r="C904" s="352"/>
      <c r="D904" s="352"/>
      <c r="E904" s="352"/>
      <c r="F904" s="354"/>
      <c r="G904" s="352"/>
      <c r="H904" s="352"/>
      <c r="I904" s="352"/>
      <c r="J904" s="352"/>
      <c r="K904" s="352"/>
      <c r="L904" s="352"/>
      <c r="M904" s="352"/>
      <c r="N904" s="352"/>
      <c r="O904" s="352"/>
      <c r="P904" s="352"/>
      <c r="Q904" s="352"/>
      <c r="R904" s="352"/>
      <c r="S904" s="352"/>
      <c r="T904" s="352"/>
      <c r="U904" s="352"/>
      <c r="V904" s="352"/>
      <c r="W904" s="352"/>
      <c r="X904" s="352"/>
      <c r="Y904" s="352"/>
      <c r="Z904" s="352"/>
      <c r="AA904" s="352"/>
      <c r="AB904" s="352"/>
      <c r="AC904" s="352"/>
      <c r="AD904" s="352"/>
      <c r="AE904" s="352"/>
      <c r="AF904" s="352"/>
      <c r="AG904" s="352"/>
      <c r="AH904" s="352"/>
      <c r="AI904" s="352"/>
      <c r="AJ904" s="352"/>
      <c r="AK904" s="352"/>
      <c r="AL904" s="352"/>
      <c r="AM904" s="352"/>
      <c r="AN904" s="352"/>
      <c r="AO904" s="352"/>
      <c r="AP904" s="352"/>
      <c r="AQ904" s="352"/>
      <c r="AR904" s="352"/>
      <c r="AS904" s="352"/>
      <c r="AT904" s="352"/>
      <c r="AU904" s="352"/>
      <c r="AV904" s="352"/>
      <c r="AW904" s="352"/>
      <c r="AX904" s="352"/>
      <c r="AY904" s="352"/>
      <c r="AZ904" s="352"/>
      <c r="BA904" s="352"/>
      <c r="BB904" s="352"/>
      <c r="BC904" s="352"/>
      <c r="BD904" s="352"/>
      <c r="BE904" s="352"/>
      <c r="BF904" s="352"/>
      <c r="BG904" s="352"/>
      <c r="BH904" s="352"/>
      <c r="BI904" s="352"/>
      <c r="BJ904" s="352"/>
      <c r="BK904" s="352"/>
    </row>
    <row r="905" customFormat="false" ht="9.75" hidden="false" customHeight="true" outlineLevel="0" collapsed="false">
      <c r="A905" s="352"/>
      <c r="B905" s="352"/>
      <c r="C905" s="352"/>
      <c r="D905" s="352"/>
      <c r="E905" s="352"/>
      <c r="F905" s="354"/>
      <c r="G905" s="352"/>
      <c r="H905" s="352"/>
      <c r="I905" s="352"/>
      <c r="J905" s="352"/>
      <c r="K905" s="352"/>
      <c r="L905" s="352"/>
      <c r="M905" s="352"/>
      <c r="N905" s="352"/>
      <c r="O905" s="352"/>
      <c r="P905" s="352"/>
      <c r="Q905" s="352"/>
      <c r="R905" s="352"/>
      <c r="S905" s="352"/>
      <c r="T905" s="352"/>
      <c r="U905" s="352"/>
      <c r="V905" s="352"/>
      <c r="W905" s="352"/>
      <c r="X905" s="352"/>
      <c r="Y905" s="352"/>
      <c r="Z905" s="352"/>
      <c r="AA905" s="352"/>
      <c r="AB905" s="352"/>
      <c r="AC905" s="352"/>
      <c r="AD905" s="352"/>
      <c r="AE905" s="352"/>
      <c r="AF905" s="352"/>
      <c r="AG905" s="352"/>
      <c r="AH905" s="352"/>
      <c r="AI905" s="352"/>
      <c r="AJ905" s="352"/>
      <c r="AK905" s="352"/>
      <c r="AL905" s="352"/>
      <c r="AM905" s="352"/>
      <c r="AN905" s="352"/>
      <c r="AO905" s="352"/>
      <c r="AP905" s="352"/>
      <c r="AQ905" s="352"/>
      <c r="AR905" s="352"/>
      <c r="AS905" s="352"/>
      <c r="AT905" s="352"/>
      <c r="AU905" s="352"/>
      <c r="AV905" s="352"/>
      <c r="AW905" s="352"/>
      <c r="AX905" s="352"/>
      <c r="AY905" s="352"/>
      <c r="AZ905" s="352"/>
      <c r="BA905" s="352"/>
      <c r="BB905" s="352"/>
      <c r="BC905" s="352"/>
      <c r="BD905" s="352"/>
      <c r="BE905" s="352"/>
      <c r="BF905" s="352"/>
      <c r="BG905" s="352"/>
      <c r="BH905" s="352"/>
      <c r="BI905" s="352"/>
      <c r="BJ905" s="352"/>
      <c r="BK905" s="352"/>
    </row>
    <row r="906" customFormat="false" ht="9.75" hidden="false" customHeight="true" outlineLevel="0" collapsed="false">
      <c r="A906" s="352"/>
      <c r="B906" s="352"/>
      <c r="C906" s="352"/>
      <c r="D906" s="352"/>
      <c r="E906" s="352"/>
      <c r="F906" s="354"/>
      <c r="G906" s="352"/>
      <c r="H906" s="352"/>
      <c r="I906" s="352"/>
      <c r="J906" s="352"/>
      <c r="K906" s="352"/>
      <c r="L906" s="352"/>
      <c r="M906" s="352"/>
      <c r="N906" s="352"/>
      <c r="O906" s="352"/>
      <c r="P906" s="352"/>
      <c r="Q906" s="352"/>
      <c r="R906" s="352"/>
      <c r="S906" s="352"/>
      <c r="T906" s="352"/>
      <c r="U906" s="352"/>
      <c r="V906" s="352"/>
      <c r="W906" s="352"/>
      <c r="X906" s="352"/>
      <c r="Y906" s="352"/>
      <c r="Z906" s="352"/>
      <c r="AA906" s="352"/>
      <c r="AB906" s="352"/>
      <c r="AC906" s="352"/>
      <c r="AD906" s="352"/>
      <c r="AE906" s="352"/>
      <c r="AF906" s="352"/>
      <c r="AG906" s="352"/>
      <c r="AH906" s="352"/>
      <c r="AI906" s="352"/>
      <c r="AJ906" s="352"/>
      <c r="AK906" s="352"/>
      <c r="AL906" s="352"/>
      <c r="AM906" s="352"/>
      <c r="AN906" s="352"/>
      <c r="AO906" s="352"/>
      <c r="AP906" s="352"/>
      <c r="AQ906" s="352"/>
      <c r="AR906" s="352"/>
      <c r="AS906" s="352"/>
      <c r="AT906" s="352"/>
      <c r="AU906" s="352"/>
      <c r="AV906" s="352"/>
      <c r="AW906" s="352"/>
      <c r="AX906" s="352"/>
      <c r="AY906" s="352"/>
      <c r="AZ906" s="352"/>
      <c r="BA906" s="352"/>
      <c r="BB906" s="352"/>
      <c r="BC906" s="352"/>
      <c r="BD906" s="352"/>
      <c r="BE906" s="352"/>
      <c r="BF906" s="352"/>
      <c r="BG906" s="352"/>
      <c r="BH906" s="352"/>
      <c r="BI906" s="352"/>
      <c r="BJ906" s="352"/>
      <c r="BK906" s="352"/>
    </row>
    <row r="907" customFormat="false" ht="9.75" hidden="false" customHeight="true" outlineLevel="0" collapsed="false">
      <c r="A907" s="352"/>
      <c r="B907" s="352"/>
      <c r="C907" s="352"/>
      <c r="D907" s="352"/>
      <c r="E907" s="352"/>
      <c r="F907" s="354"/>
      <c r="G907" s="352"/>
      <c r="H907" s="352"/>
      <c r="I907" s="352"/>
      <c r="J907" s="352"/>
      <c r="K907" s="352"/>
      <c r="L907" s="352"/>
      <c r="M907" s="352"/>
      <c r="N907" s="352"/>
      <c r="O907" s="352"/>
      <c r="P907" s="352"/>
      <c r="Q907" s="352"/>
      <c r="R907" s="352"/>
      <c r="S907" s="352"/>
      <c r="T907" s="352"/>
      <c r="U907" s="352"/>
      <c r="V907" s="352"/>
      <c r="W907" s="352"/>
      <c r="X907" s="352"/>
      <c r="Y907" s="352"/>
      <c r="Z907" s="352"/>
      <c r="AA907" s="352"/>
      <c r="AB907" s="352"/>
      <c r="AC907" s="352"/>
      <c r="AD907" s="352"/>
      <c r="AE907" s="352"/>
      <c r="AF907" s="352"/>
      <c r="AG907" s="352"/>
      <c r="AH907" s="352"/>
      <c r="AI907" s="352"/>
      <c r="AJ907" s="352"/>
      <c r="AK907" s="352"/>
      <c r="AL907" s="352"/>
      <c r="AM907" s="352"/>
      <c r="AN907" s="352"/>
      <c r="AO907" s="352"/>
      <c r="AP907" s="352"/>
      <c r="AQ907" s="352"/>
      <c r="AR907" s="352"/>
      <c r="AS907" s="352"/>
      <c r="AT907" s="352"/>
      <c r="AU907" s="352"/>
      <c r="AV907" s="352"/>
      <c r="AW907" s="352"/>
      <c r="AX907" s="352"/>
      <c r="AY907" s="352"/>
      <c r="AZ907" s="352"/>
      <c r="BA907" s="352"/>
      <c r="BB907" s="352"/>
      <c r="BC907" s="352"/>
      <c r="BD907" s="352"/>
      <c r="BE907" s="352"/>
      <c r="BF907" s="352"/>
      <c r="BG907" s="352"/>
      <c r="BH907" s="352"/>
      <c r="BI907" s="352"/>
      <c r="BJ907" s="352"/>
      <c r="BK907" s="352"/>
    </row>
    <row r="908" customFormat="false" ht="9.75" hidden="false" customHeight="true" outlineLevel="0" collapsed="false">
      <c r="A908" s="352"/>
      <c r="B908" s="352"/>
      <c r="C908" s="352"/>
      <c r="D908" s="352"/>
      <c r="E908" s="352"/>
      <c r="F908" s="354"/>
      <c r="G908" s="352"/>
      <c r="H908" s="352"/>
      <c r="I908" s="352"/>
      <c r="J908" s="352"/>
      <c r="K908" s="352"/>
      <c r="L908" s="352"/>
      <c r="M908" s="352"/>
      <c r="N908" s="352"/>
      <c r="O908" s="352"/>
      <c r="P908" s="352"/>
      <c r="Q908" s="352"/>
      <c r="R908" s="352"/>
      <c r="S908" s="352"/>
      <c r="T908" s="352"/>
      <c r="U908" s="352"/>
      <c r="V908" s="352"/>
      <c r="W908" s="352"/>
      <c r="X908" s="352"/>
      <c r="Y908" s="352"/>
      <c r="Z908" s="352"/>
      <c r="AA908" s="352"/>
      <c r="AB908" s="352"/>
      <c r="AC908" s="352"/>
      <c r="AD908" s="352"/>
      <c r="AE908" s="352"/>
      <c r="AF908" s="352"/>
      <c r="AG908" s="352"/>
      <c r="AH908" s="352"/>
      <c r="AI908" s="352"/>
      <c r="AJ908" s="352"/>
      <c r="AK908" s="352"/>
      <c r="AL908" s="352"/>
      <c r="AM908" s="352"/>
      <c r="AN908" s="352"/>
      <c r="AO908" s="352"/>
      <c r="AP908" s="352"/>
      <c r="AQ908" s="352"/>
      <c r="AR908" s="352"/>
      <c r="AS908" s="352"/>
      <c r="AT908" s="352"/>
      <c r="AU908" s="352"/>
      <c r="AV908" s="352"/>
      <c r="AW908" s="352"/>
      <c r="AX908" s="352"/>
      <c r="AY908" s="352"/>
      <c r="AZ908" s="352"/>
      <c r="BA908" s="352"/>
      <c r="BB908" s="352"/>
      <c r="BC908" s="352"/>
      <c r="BD908" s="352"/>
      <c r="BE908" s="352"/>
      <c r="BF908" s="352"/>
      <c r="BG908" s="352"/>
      <c r="BH908" s="352"/>
      <c r="BI908" s="352"/>
      <c r="BJ908" s="352"/>
      <c r="BK908" s="352"/>
    </row>
    <row r="909" customFormat="false" ht="9.75" hidden="false" customHeight="true" outlineLevel="0" collapsed="false">
      <c r="A909" s="352"/>
      <c r="B909" s="352"/>
      <c r="C909" s="352"/>
      <c r="D909" s="352"/>
      <c r="E909" s="352"/>
      <c r="F909" s="354"/>
      <c r="G909" s="352"/>
      <c r="H909" s="352"/>
      <c r="I909" s="352"/>
      <c r="J909" s="352"/>
      <c r="K909" s="352"/>
      <c r="L909" s="352"/>
      <c r="M909" s="352"/>
      <c r="N909" s="352"/>
      <c r="O909" s="352"/>
      <c r="P909" s="352"/>
      <c r="Q909" s="352"/>
      <c r="R909" s="352"/>
      <c r="S909" s="352"/>
      <c r="T909" s="352"/>
      <c r="U909" s="352"/>
      <c r="V909" s="352"/>
      <c r="W909" s="352"/>
      <c r="X909" s="352"/>
      <c r="Y909" s="352"/>
      <c r="Z909" s="352"/>
      <c r="AA909" s="352"/>
      <c r="AB909" s="352"/>
      <c r="AC909" s="352"/>
      <c r="AD909" s="352"/>
      <c r="AE909" s="352"/>
      <c r="AF909" s="352"/>
      <c r="AG909" s="352"/>
      <c r="AH909" s="352"/>
      <c r="AI909" s="352"/>
      <c r="AJ909" s="352"/>
      <c r="AK909" s="352"/>
      <c r="AL909" s="352"/>
      <c r="AM909" s="352"/>
      <c r="AN909" s="352"/>
      <c r="AO909" s="352"/>
      <c r="AP909" s="352"/>
      <c r="AQ909" s="352"/>
      <c r="AR909" s="352"/>
      <c r="AS909" s="352"/>
      <c r="AT909" s="352"/>
      <c r="AU909" s="352"/>
      <c r="AV909" s="352"/>
      <c r="AW909" s="352"/>
      <c r="AX909" s="352"/>
      <c r="AY909" s="352"/>
      <c r="AZ909" s="352"/>
      <c r="BA909" s="352"/>
      <c r="BB909" s="352"/>
      <c r="BC909" s="352"/>
      <c r="BD909" s="352"/>
      <c r="BE909" s="352"/>
      <c r="BF909" s="352"/>
      <c r="BG909" s="352"/>
      <c r="BH909" s="352"/>
      <c r="BI909" s="352"/>
      <c r="BJ909" s="352"/>
      <c r="BK909" s="352"/>
    </row>
    <row r="910" customFormat="false" ht="9.75" hidden="false" customHeight="true" outlineLevel="0" collapsed="false">
      <c r="A910" s="352"/>
      <c r="B910" s="352"/>
      <c r="C910" s="352"/>
      <c r="D910" s="352"/>
      <c r="E910" s="352"/>
      <c r="F910" s="354"/>
      <c r="G910" s="352"/>
      <c r="H910" s="352"/>
      <c r="I910" s="352"/>
      <c r="J910" s="352"/>
      <c r="K910" s="352"/>
      <c r="L910" s="352"/>
      <c r="M910" s="352"/>
      <c r="N910" s="352"/>
      <c r="O910" s="352"/>
      <c r="P910" s="352"/>
      <c r="Q910" s="352"/>
      <c r="R910" s="352"/>
      <c r="S910" s="352"/>
      <c r="T910" s="352"/>
      <c r="U910" s="352"/>
      <c r="V910" s="352"/>
      <c r="W910" s="352"/>
      <c r="X910" s="352"/>
      <c r="Y910" s="352"/>
      <c r="Z910" s="352"/>
      <c r="AA910" s="352"/>
      <c r="AB910" s="352"/>
      <c r="AC910" s="352"/>
      <c r="AD910" s="352"/>
      <c r="AE910" s="352"/>
      <c r="AF910" s="352"/>
      <c r="AG910" s="352"/>
      <c r="AH910" s="352"/>
      <c r="AI910" s="352"/>
      <c r="AJ910" s="352"/>
      <c r="AK910" s="352"/>
      <c r="AL910" s="352"/>
      <c r="AM910" s="352"/>
      <c r="AN910" s="352"/>
      <c r="AO910" s="352"/>
      <c r="AP910" s="352"/>
      <c r="AQ910" s="352"/>
      <c r="AR910" s="352"/>
      <c r="AS910" s="352"/>
      <c r="AT910" s="352"/>
      <c r="AU910" s="352"/>
      <c r="AV910" s="352"/>
      <c r="AW910" s="352"/>
      <c r="AX910" s="352"/>
      <c r="AY910" s="352"/>
      <c r="AZ910" s="352"/>
      <c r="BA910" s="352"/>
      <c r="BB910" s="352"/>
      <c r="BC910" s="352"/>
      <c r="BD910" s="352"/>
      <c r="BE910" s="352"/>
      <c r="BF910" s="352"/>
      <c r="BG910" s="352"/>
      <c r="BH910" s="352"/>
      <c r="BI910" s="352"/>
      <c r="BJ910" s="352"/>
      <c r="BK910" s="352"/>
    </row>
    <row r="911" customFormat="false" ht="9.75" hidden="false" customHeight="true" outlineLevel="0" collapsed="false">
      <c r="A911" s="352"/>
      <c r="B911" s="352"/>
      <c r="C911" s="352"/>
      <c r="D911" s="352"/>
      <c r="E911" s="352"/>
      <c r="F911" s="354"/>
      <c r="G911" s="352"/>
      <c r="H911" s="352"/>
      <c r="I911" s="352"/>
      <c r="J911" s="352"/>
      <c r="K911" s="352"/>
      <c r="L911" s="352"/>
      <c r="M911" s="352"/>
      <c r="N911" s="352"/>
      <c r="O911" s="352"/>
      <c r="P911" s="352"/>
      <c r="Q911" s="352"/>
      <c r="R911" s="352"/>
      <c r="S911" s="352"/>
      <c r="T911" s="352"/>
      <c r="U911" s="352"/>
      <c r="V911" s="352"/>
      <c r="W911" s="352"/>
      <c r="X911" s="352"/>
      <c r="Y911" s="352"/>
      <c r="Z911" s="352"/>
      <c r="AA911" s="352"/>
      <c r="AB911" s="352"/>
      <c r="AC911" s="352"/>
      <c r="AD911" s="352"/>
      <c r="AE911" s="352"/>
      <c r="AF911" s="352"/>
      <c r="AG911" s="352"/>
      <c r="AH911" s="352"/>
      <c r="AI911" s="352"/>
      <c r="AJ911" s="352"/>
      <c r="AK911" s="352"/>
      <c r="AL911" s="352"/>
      <c r="AM911" s="352"/>
      <c r="AN911" s="352"/>
      <c r="AO911" s="352"/>
      <c r="AP911" s="352"/>
      <c r="AQ911" s="352"/>
      <c r="AR911" s="352"/>
      <c r="AS911" s="352"/>
      <c r="AT911" s="352"/>
      <c r="AU911" s="352"/>
      <c r="AV911" s="352"/>
      <c r="AW911" s="352"/>
      <c r="AX911" s="352"/>
      <c r="AY911" s="352"/>
      <c r="AZ911" s="352"/>
      <c r="BA911" s="352"/>
      <c r="BB911" s="352"/>
      <c r="BC911" s="352"/>
      <c r="BD911" s="352"/>
      <c r="BE911" s="352"/>
      <c r="BF911" s="352"/>
      <c r="BG911" s="352"/>
      <c r="BH911" s="352"/>
      <c r="BI911" s="352"/>
      <c r="BJ911" s="352"/>
      <c r="BK911" s="352"/>
    </row>
    <row r="912" customFormat="false" ht="9.75" hidden="false" customHeight="true" outlineLevel="0" collapsed="false">
      <c r="A912" s="352"/>
      <c r="B912" s="352"/>
      <c r="C912" s="352"/>
      <c r="D912" s="352"/>
      <c r="E912" s="352"/>
      <c r="F912" s="354"/>
      <c r="G912" s="352"/>
      <c r="H912" s="352"/>
      <c r="I912" s="352"/>
      <c r="J912" s="352"/>
      <c r="K912" s="352"/>
      <c r="L912" s="352"/>
      <c r="M912" s="352"/>
      <c r="N912" s="352"/>
      <c r="O912" s="352"/>
      <c r="P912" s="352"/>
      <c r="Q912" s="352"/>
      <c r="R912" s="352"/>
      <c r="S912" s="352"/>
      <c r="T912" s="352"/>
      <c r="U912" s="352"/>
      <c r="V912" s="352"/>
      <c r="W912" s="352"/>
      <c r="X912" s="352"/>
      <c r="Y912" s="352"/>
      <c r="Z912" s="352"/>
      <c r="AA912" s="352"/>
      <c r="AB912" s="352"/>
      <c r="AC912" s="352"/>
      <c r="AD912" s="352"/>
      <c r="AE912" s="352"/>
      <c r="AF912" s="352"/>
      <c r="AG912" s="352"/>
      <c r="AH912" s="352"/>
      <c r="AI912" s="352"/>
      <c r="AJ912" s="352"/>
      <c r="AK912" s="352"/>
      <c r="AL912" s="352"/>
      <c r="AM912" s="352"/>
      <c r="AN912" s="352"/>
      <c r="AO912" s="352"/>
      <c r="AP912" s="352"/>
      <c r="AQ912" s="352"/>
      <c r="AR912" s="352"/>
      <c r="AS912" s="352"/>
      <c r="AT912" s="352"/>
      <c r="AU912" s="352"/>
      <c r="AV912" s="352"/>
      <c r="AW912" s="352"/>
      <c r="AX912" s="352"/>
      <c r="AY912" s="352"/>
      <c r="AZ912" s="352"/>
      <c r="BA912" s="352"/>
      <c r="BB912" s="352"/>
      <c r="BC912" s="352"/>
      <c r="BD912" s="352"/>
      <c r="BE912" s="352"/>
      <c r="BF912" s="352"/>
      <c r="BG912" s="352"/>
      <c r="BH912" s="352"/>
      <c r="BI912" s="352"/>
      <c r="BJ912" s="352"/>
      <c r="BK912" s="352"/>
    </row>
    <row r="913" customFormat="false" ht="9.75" hidden="false" customHeight="true" outlineLevel="0" collapsed="false">
      <c r="A913" s="352"/>
      <c r="B913" s="352"/>
      <c r="C913" s="352"/>
      <c r="D913" s="352"/>
      <c r="E913" s="352"/>
      <c r="F913" s="354"/>
      <c r="G913" s="352"/>
      <c r="H913" s="352"/>
      <c r="I913" s="352"/>
      <c r="J913" s="352"/>
      <c r="K913" s="352"/>
      <c r="L913" s="352"/>
      <c r="M913" s="352"/>
      <c r="N913" s="352"/>
      <c r="O913" s="352"/>
      <c r="P913" s="352"/>
      <c r="Q913" s="352"/>
      <c r="R913" s="352"/>
      <c r="S913" s="352"/>
      <c r="T913" s="352"/>
      <c r="U913" s="352"/>
      <c r="V913" s="352"/>
      <c r="W913" s="352"/>
      <c r="X913" s="352"/>
      <c r="Y913" s="352"/>
      <c r="Z913" s="352"/>
      <c r="AA913" s="352"/>
      <c r="AB913" s="352"/>
      <c r="AC913" s="352"/>
      <c r="AD913" s="352"/>
      <c r="AE913" s="352"/>
      <c r="AF913" s="352"/>
      <c r="AG913" s="352"/>
      <c r="AH913" s="352"/>
      <c r="AI913" s="352"/>
      <c r="AJ913" s="352"/>
      <c r="AK913" s="352"/>
      <c r="AL913" s="352"/>
      <c r="AM913" s="352"/>
      <c r="AN913" s="352"/>
      <c r="AO913" s="352"/>
      <c r="AP913" s="352"/>
      <c r="AQ913" s="352"/>
      <c r="AR913" s="352"/>
      <c r="AS913" s="352"/>
      <c r="AT913" s="352"/>
      <c r="AU913" s="352"/>
      <c r="AV913" s="352"/>
      <c r="AW913" s="352"/>
      <c r="AX913" s="352"/>
      <c r="AY913" s="352"/>
      <c r="AZ913" s="352"/>
      <c r="BA913" s="352"/>
      <c r="BB913" s="352"/>
      <c r="BC913" s="352"/>
      <c r="BD913" s="352"/>
      <c r="BE913" s="352"/>
      <c r="BF913" s="352"/>
      <c r="BG913" s="352"/>
      <c r="BH913" s="352"/>
      <c r="BI913" s="352"/>
      <c r="BJ913" s="352"/>
      <c r="BK913" s="352"/>
    </row>
    <row r="914" customFormat="false" ht="9.75" hidden="false" customHeight="true" outlineLevel="0" collapsed="false">
      <c r="A914" s="352"/>
      <c r="B914" s="352"/>
      <c r="C914" s="352"/>
      <c r="D914" s="352"/>
      <c r="E914" s="352"/>
      <c r="F914" s="354"/>
      <c r="G914" s="352"/>
      <c r="H914" s="352"/>
      <c r="I914" s="352"/>
      <c r="J914" s="352"/>
      <c r="K914" s="352"/>
      <c r="L914" s="352"/>
      <c r="M914" s="352"/>
      <c r="N914" s="352"/>
      <c r="O914" s="352"/>
      <c r="P914" s="352"/>
      <c r="Q914" s="352"/>
      <c r="R914" s="352"/>
      <c r="S914" s="352"/>
      <c r="T914" s="352"/>
      <c r="U914" s="352"/>
      <c r="V914" s="352"/>
      <c r="W914" s="352"/>
      <c r="X914" s="352"/>
      <c r="Y914" s="352"/>
      <c r="Z914" s="352"/>
      <c r="AA914" s="352"/>
      <c r="AB914" s="352"/>
      <c r="AC914" s="352"/>
      <c r="AD914" s="352"/>
      <c r="AE914" s="352"/>
      <c r="AF914" s="352"/>
      <c r="AG914" s="352"/>
      <c r="AH914" s="352"/>
      <c r="AI914" s="352"/>
      <c r="AJ914" s="352"/>
      <c r="AK914" s="352"/>
      <c r="AL914" s="352"/>
      <c r="AM914" s="352"/>
      <c r="AN914" s="352"/>
      <c r="AO914" s="352"/>
      <c r="AP914" s="352"/>
      <c r="AQ914" s="352"/>
      <c r="AR914" s="352"/>
      <c r="AS914" s="352"/>
      <c r="AT914" s="352"/>
      <c r="AU914" s="352"/>
      <c r="AV914" s="352"/>
      <c r="AW914" s="352"/>
      <c r="AX914" s="352"/>
      <c r="AY914" s="352"/>
      <c r="AZ914" s="352"/>
      <c r="BA914" s="352"/>
      <c r="BB914" s="352"/>
      <c r="BC914" s="352"/>
      <c r="BD914" s="352"/>
      <c r="BE914" s="352"/>
      <c r="BF914" s="352"/>
      <c r="BG914" s="352"/>
      <c r="BH914" s="352"/>
      <c r="BI914" s="352"/>
      <c r="BJ914" s="352"/>
      <c r="BK914" s="352"/>
    </row>
    <row r="915" customFormat="false" ht="9.75" hidden="false" customHeight="true" outlineLevel="0" collapsed="false">
      <c r="A915" s="352"/>
      <c r="B915" s="352"/>
      <c r="C915" s="352"/>
      <c r="D915" s="352"/>
      <c r="E915" s="352"/>
      <c r="F915" s="354"/>
      <c r="G915" s="352"/>
      <c r="H915" s="352"/>
      <c r="I915" s="352"/>
      <c r="J915" s="352"/>
      <c r="K915" s="352"/>
      <c r="L915" s="352"/>
      <c r="M915" s="352"/>
      <c r="N915" s="352"/>
      <c r="O915" s="352"/>
      <c r="P915" s="352"/>
      <c r="Q915" s="352"/>
      <c r="R915" s="352"/>
      <c r="S915" s="352"/>
      <c r="T915" s="352"/>
      <c r="U915" s="352"/>
      <c r="V915" s="352"/>
      <c r="W915" s="352"/>
      <c r="X915" s="352"/>
      <c r="Y915" s="352"/>
      <c r="Z915" s="352"/>
      <c r="AA915" s="352"/>
      <c r="AB915" s="352"/>
      <c r="AC915" s="352"/>
      <c r="AD915" s="352"/>
      <c r="AE915" s="352"/>
      <c r="AF915" s="352"/>
      <c r="AG915" s="352"/>
      <c r="AH915" s="352"/>
      <c r="AI915" s="352"/>
      <c r="AJ915" s="352"/>
      <c r="AK915" s="352"/>
      <c r="AL915" s="352"/>
      <c r="AM915" s="352"/>
      <c r="AN915" s="352"/>
      <c r="AO915" s="352"/>
      <c r="AP915" s="352"/>
      <c r="AQ915" s="352"/>
      <c r="AR915" s="352"/>
      <c r="AS915" s="352"/>
      <c r="AT915" s="352"/>
      <c r="AU915" s="352"/>
      <c r="AV915" s="352"/>
      <c r="AW915" s="352"/>
      <c r="AX915" s="352"/>
      <c r="AY915" s="352"/>
      <c r="AZ915" s="352"/>
      <c r="BA915" s="352"/>
      <c r="BB915" s="352"/>
      <c r="BC915" s="352"/>
      <c r="BD915" s="352"/>
      <c r="BE915" s="352"/>
      <c r="BF915" s="352"/>
      <c r="BG915" s="352"/>
      <c r="BH915" s="352"/>
      <c r="BI915" s="352"/>
      <c r="BJ915" s="352"/>
      <c r="BK915" s="352"/>
    </row>
    <row r="916" customFormat="false" ht="9.75" hidden="false" customHeight="true" outlineLevel="0" collapsed="false">
      <c r="A916" s="352"/>
      <c r="B916" s="352"/>
      <c r="C916" s="352"/>
      <c r="D916" s="352"/>
      <c r="E916" s="352"/>
      <c r="F916" s="354"/>
      <c r="G916" s="352"/>
      <c r="H916" s="352"/>
      <c r="I916" s="352"/>
      <c r="J916" s="352"/>
      <c r="K916" s="352"/>
      <c r="L916" s="352"/>
      <c r="M916" s="352"/>
      <c r="N916" s="352"/>
      <c r="O916" s="352"/>
      <c r="P916" s="352"/>
      <c r="Q916" s="352"/>
      <c r="R916" s="352"/>
      <c r="S916" s="352"/>
      <c r="T916" s="352"/>
      <c r="U916" s="352"/>
      <c r="V916" s="352"/>
      <c r="W916" s="352"/>
      <c r="X916" s="352"/>
      <c r="Y916" s="352"/>
      <c r="Z916" s="352"/>
      <c r="AA916" s="352"/>
      <c r="AB916" s="352"/>
      <c r="AC916" s="352"/>
      <c r="AD916" s="352"/>
      <c r="AE916" s="352"/>
      <c r="AF916" s="352"/>
      <c r="AG916" s="352"/>
      <c r="AH916" s="352"/>
      <c r="AI916" s="352"/>
      <c r="AJ916" s="352"/>
      <c r="AK916" s="352"/>
      <c r="AL916" s="352"/>
      <c r="AM916" s="352"/>
      <c r="AN916" s="352"/>
      <c r="AO916" s="352"/>
      <c r="AP916" s="352"/>
      <c r="AQ916" s="352"/>
      <c r="AR916" s="352"/>
      <c r="AS916" s="352"/>
      <c r="AT916" s="352"/>
      <c r="AU916" s="352"/>
      <c r="AV916" s="352"/>
      <c r="AW916" s="352"/>
      <c r="AX916" s="352"/>
      <c r="AY916" s="352"/>
      <c r="AZ916" s="352"/>
      <c r="BA916" s="352"/>
      <c r="BB916" s="352"/>
      <c r="BC916" s="352"/>
      <c r="BD916" s="352"/>
      <c r="BE916" s="352"/>
      <c r="BF916" s="352"/>
      <c r="BG916" s="352"/>
      <c r="BH916" s="352"/>
      <c r="BI916" s="352"/>
      <c r="BJ916" s="352"/>
      <c r="BK916" s="352"/>
    </row>
    <row r="917" customFormat="false" ht="9.75" hidden="false" customHeight="true" outlineLevel="0" collapsed="false">
      <c r="A917" s="352"/>
      <c r="B917" s="352"/>
      <c r="C917" s="352"/>
      <c r="D917" s="352"/>
      <c r="E917" s="352"/>
      <c r="F917" s="354"/>
      <c r="G917" s="352"/>
      <c r="H917" s="352"/>
      <c r="I917" s="352"/>
      <c r="J917" s="352"/>
      <c r="K917" s="352"/>
      <c r="L917" s="352"/>
      <c r="M917" s="352"/>
      <c r="N917" s="352"/>
      <c r="O917" s="352"/>
      <c r="P917" s="352"/>
      <c r="Q917" s="352"/>
      <c r="R917" s="352"/>
      <c r="S917" s="352"/>
      <c r="T917" s="352"/>
      <c r="U917" s="352"/>
      <c r="V917" s="352"/>
      <c r="W917" s="352"/>
      <c r="X917" s="352"/>
      <c r="Y917" s="352"/>
      <c r="Z917" s="352"/>
      <c r="AA917" s="352"/>
      <c r="AB917" s="352"/>
      <c r="AC917" s="352"/>
      <c r="AD917" s="352"/>
      <c r="AE917" s="352"/>
      <c r="AF917" s="352"/>
      <c r="AG917" s="352"/>
      <c r="AH917" s="352"/>
      <c r="AI917" s="352"/>
      <c r="AJ917" s="352"/>
      <c r="AK917" s="352"/>
      <c r="AL917" s="352"/>
      <c r="AM917" s="352"/>
      <c r="AN917" s="352"/>
      <c r="AO917" s="352"/>
      <c r="AP917" s="352"/>
      <c r="AQ917" s="352"/>
      <c r="AR917" s="352"/>
      <c r="AS917" s="352"/>
      <c r="AT917" s="352"/>
      <c r="AU917" s="352"/>
      <c r="AV917" s="352"/>
      <c r="AW917" s="352"/>
      <c r="AX917" s="352"/>
      <c r="AY917" s="352"/>
      <c r="AZ917" s="352"/>
      <c r="BA917" s="352"/>
      <c r="BB917" s="352"/>
      <c r="BC917" s="352"/>
      <c r="BD917" s="352"/>
      <c r="BE917" s="352"/>
      <c r="BF917" s="352"/>
      <c r="BG917" s="352"/>
      <c r="BH917" s="352"/>
      <c r="BI917" s="352"/>
      <c r="BJ917" s="352"/>
      <c r="BK917" s="352"/>
    </row>
    <row r="918" customFormat="false" ht="9.75" hidden="false" customHeight="true" outlineLevel="0" collapsed="false">
      <c r="A918" s="352"/>
      <c r="B918" s="352"/>
      <c r="C918" s="352"/>
      <c r="D918" s="352"/>
      <c r="E918" s="352"/>
      <c r="F918" s="354"/>
      <c r="G918" s="352"/>
      <c r="H918" s="352"/>
      <c r="I918" s="352"/>
      <c r="J918" s="352"/>
      <c r="K918" s="352"/>
      <c r="L918" s="352"/>
      <c r="M918" s="352"/>
      <c r="N918" s="352"/>
      <c r="O918" s="352"/>
      <c r="P918" s="352"/>
      <c r="Q918" s="352"/>
      <c r="R918" s="352"/>
      <c r="S918" s="352"/>
      <c r="T918" s="352"/>
      <c r="U918" s="352"/>
      <c r="V918" s="352"/>
      <c r="W918" s="352"/>
      <c r="X918" s="352"/>
      <c r="Y918" s="352"/>
      <c r="Z918" s="352"/>
      <c r="AA918" s="352"/>
      <c r="AB918" s="352"/>
      <c r="AC918" s="352"/>
      <c r="AD918" s="352"/>
      <c r="AE918" s="352"/>
      <c r="AF918" s="352"/>
      <c r="AG918" s="352"/>
      <c r="AH918" s="352"/>
      <c r="AI918" s="352"/>
      <c r="AJ918" s="352"/>
      <c r="AK918" s="352"/>
      <c r="AL918" s="352"/>
      <c r="AM918" s="352"/>
      <c r="AN918" s="352"/>
      <c r="AO918" s="352"/>
      <c r="AP918" s="352"/>
      <c r="AQ918" s="352"/>
      <c r="AR918" s="352"/>
      <c r="AS918" s="352"/>
      <c r="AT918" s="352"/>
      <c r="AU918" s="352"/>
      <c r="AV918" s="352"/>
      <c r="AW918" s="352"/>
      <c r="AX918" s="352"/>
      <c r="AY918" s="352"/>
      <c r="AZ918" s="352"/>
      <c r="BA918" s="352"/>
      <c r="BB918" s="352"/>
      <c r="BC918" s="352"/>
      <c r="BD918" s="352"/>
      <c r="BE918" s="352"/>
      <c r="BF918" s="352"/>
      <c r="BG918" s="352"/>
      <c r="BH918" s="352"/>
      <c r="BI918" s="352"/>
      <c r="BJ918" s="352"/>
      <c r="BK918" s="352"/>
    </row>
    <row r="919" customFormat="false" ht="9.75" hidden="false" customHeight="true" outlineLevel="0" collapsed="false">
      <c r="A919" s="352"/>
      <c r="B919" s="352"/>
      <c r="C919" s="352"/>
      <c r="D919" s="352"/>
      <c r="E919" s="352"/>
      <c r="F919" s="354"/>
      <c r="G919" s="352"/>
      <c r="H919" s="352"/>
      <c r="I919" s="352"/>
      <c r="J919" s="352"/>
      <c r="K919" s="352"/>
      <c r="L919" s="352"/>
      <c r="M919" s="352"/>
      <c r="N919" s="352"/>
      <c r="O919" s="352"/>
      <c r="P919" s="352"/>
      <c r="Q919" s="352"/>
      <c r="R919" s="352"/>
      <c r="S919" s="352"/>
      <c r="T919" s="352"/>
      <c r="U919" s="352"/>
      <c r="V919" s="352"/>
      <c r="W919" s="352"/>
      <c r="X919" s="352"/>
      <c r="Y919" s="352"/>
      <c r="Z919" s="352"/>
      <c r="AA919" s="352"/>
      <c r="AB919" s="352"/>
      <c r="AC919" s="352"/>
      <c r="AD919" s="352"/>
      <c r="AE919" s="352"/>
      <c r="AF919" s="352"/>
      <c r="AG919" s="352"/>
      <c r="AH919" s="352"/>
      <c r="AI919" s="352"/>
      <c r="AJ919" s="352"/>
      <c r="AK919" s="352"/>
      <c r="AL919" s="352"/>
      <c r="AM919" s="352"/>
      <c r="AN919" s="352"/>
      <c r="AO919" s="352"/>
      <c r="AP919" s="352"/>
      <c r="AQ919" s="352"/>
      <c r="AR919" s="352"/>
      <c r="AS919" s="352"/>
      <c r="AT919" s="352"/>
      <c r="AU919" s="352"/>
      <c r="AV919" s="352"/>
      <c r="AW919" s="352"/>
      <c r="AX919" s="352"/>
      <c r="AY919" s="352"/>
      <c r="AZ919" s="352"/>
      <c r="BA919" s="352"/>
      <c r="BB919" s="352"/>
      <c r="BC919" s="352"/>
      <c r="BD919" s="352"/>
      <c r="BE919" s="352"/>
      <c r="BF919" s="352"/>
      <c r="BG919" s="352"/>
      <c r="BH919" s="352"/>
      <c r="BI919" s="352"/>
      <c r="BJ919" s="352"/>
      <c r="BK919" s="352"/>
    </row>
    <row r="920" customFormat="false" ht="9.75" hidden="false" customHeight="true" outlineLevel="0" collapsed="false">
      <c r="A920" s="352"/>
      <c r="B920" s="352"/>
      <c r="C920" s="352"/>
      <c r="D920" s="352"/>
      <c r="E920" s="352"/>
      <c r="F920" s="354"/>
      <c r="G920" s="352"/>
      <c r="H920" s="352"/>
      <c r="I920" s="352"/>
      <c r="J920" s="352"/>
      <c r="K920" s="352"/>
      <c r="L920" s="352"/>
      <c r="M920" s="352"/>
      <c r="N920" s="352"/>
      <c r="O920" s="352"/>
      <c r="P920" s="352"/>
      <c r="Q920" s="352"/>
      <c r="R920" s="352"/>
      <c r="S920" s="352"/>
      <c r="T920" s="352"/>
      <c r="U920" s="352"/>
      <c r="V920" s="352"/>
      <c r="W920" s="352"/>
      <c r="X920" s="352"/>
      <c r="Y920" s="352"/>
      <c r="Z920" s="352"/>
      <c r="AA920" s="352"/>
      <c r="AB920" s="352"/>
      <c r="AC920" s="352"/>
      <c r="AD920" s="352"/>
      <c r="AE920" s="352"/>
      <c r="AF920" s="352"/>
      <c r="AG920" s="352"/>
      <c r="AH920" s="352"/>
      <c r="AI920" s="352"/>
      <c r="AJ920" s="352"/>
      <c r="AK920" s="352"/>
      <c r="AL920" s="352"/>
      <c r="AM920" s="352"/>
      <c r="AN920" s="352"/>
      <c r="AO920" s="352"/>
      <c r="AP920" s="352"/>
      <c r="AQ920" s="352"/>
      <c r="AR920" s="352"/>
      <c r="AS920" s="352"/>
      <c r="AT920" s="352"/>
      <c r="AU920" s="352"/>
      <c r="AV920" s="352"/>
      <c r="AW920" s="352"/>
      <c r="AX920" s="352"/>
      <c r="AY920" s="352"/>
      <c r="AZ920" s="352"/>
      <c r="BA920" s="352"/>
      <c r="BB920" s="352"/>
      <c r="BC920" s="352"/>
      <c r="BD920" s="352"/>
      <c r="BE920" s="352"/>
      <c r="BF920" s="352"/>
      <c r="BG920" s="352"/>
      <c r="BH920" s="352"/>
      <c r="BI920" s="352"/>
      <c r="BJ920" s="352"/>
      <c r="BK920" s="352"/>
    </row>
    <row r="921" customFormat="false" ht="9.75" hidden="false" customHeight="true" outlineLevel="0" collapsed="false">
      <c r="A921" s="352"/>
      <c r="B921" s="352"/>
      <c r="C921" s="352"/>
      <c r="D921" s="352"/>
      <c r="E921" s="352"/>
      <c r="F921" s="354"/>
      <c r="G921" s="352"/>
      <c r="H921" s="352"/>
      <c r="I921" s="352"/>
      <c r="J921" s="352"/>
      <c r="K921" s="352"/>
      <c r="L921" s="352"/>
      <c r="M921" s="352"/>
      <c r="N921" s="352"/>
      <c r="O921" s="352"/>
      <c r="P921" s="352"/>
      <c r="Q921" s="352"/>
      <c r="R921" s="352"/>
      <c r="S921" s="352"/>
      <c r="T921" s="352"/>
      <c r="U921" s="352"/>
      <c r="V921" s="352"/>
      <c r="W921" s="352"/>
      <c r="X921" s="352"/>
      <c r="Y921" s="352"/>
      <c r="Z921" s="352"/>
      <c r="AA921" s="352"/>
      <c r="AB921" s="352"/>
      <c r="AC921" s="352"/>
      <c r="AD921" s="352"/>
      <c r="AE921" s="352"/>
      <c r="AF921" s="352"/>
      <c r="AG921" s="352"/>
      <c r="AH921" s="352"/>
      <c r="AI921" s="352"/>
      <c r="AJ921" s="352"/>
      <c r="AK921" s="352"/>
      <c r="AL921" s="352"/>
      <c r="AM921" s="352"/>
      <c r="AN921" s="352"/>
      <c r="AO921" s="352"/>
      <c r="AP921" s="352"/>
      <c r="AQ921" s="352"/>
      <c r="AR921" s="352"/>
      <c r="AS921" s="352"/>
      <c r="AT921" s="352"/>
      <c r="AU921" s="352"/>
      <c r="AV921" s="352"/>
      <c r="AW921" s="352"/>
      <c r="AX921" s="352"/>
      <c r="AY921" s="352"/>
      <c r="AZ921" s="352"/>
      <c r="BA921" s="352"/>
      <c r="BB921" s="352"/>
      <c r="BC921" s="352"/>
      <c r="BD921" s="352"/>
      <c r="BE921" s="352"/>
      <c r="BF921" s="352"/>
      <c r="BG921" s="352"/>
      <c r="BH921" s="352"/>
      <c r="BI921" s="352"/>
      <c r="BJ921" s="352"/>
      <c r="BK921" s="352"/>
    </row>
    <row r="922" customFormat="false" ht="9.75" hidden="false" customHeight="true" outlineLevel="0" collapsed="false">
      <c r="A922" s="352"/>
      <c r="B922" s="352"/>
      <c r="C922" s="352"/>
      <c r="D922" s="352"/>
      <c r="E922" s="352"/>
      <c r="F922" s="354"/>
      <c r="G922" s="352"/>
      <c r="H922" s="352"/>
      <c r="I922" s="352"/>
      <c r="J922" s="352"/>
      <c r="K922" s="352"/>
      <c r="L922" s="352"/>
      <c r="M922" s="352"/>
      <c r="N922" s="352"/>
      <c r="O922" s="352"/>
      <c r="P922" s="352"/>
      <c r="Q922" s="352"/>
      <c r="R922" s="352"/>
      <c r="S922" s="352"/>
      <c r="T922" s="352"/>
      <c r="U922" s="352"/>
      <c r="V922" s="352"/>
      <c r="W922" s="352"/>
      <c r="X922" s="352"/>
      <c r="Y922" s="352"/>
      <c r="Z922" s="352"/>
      <c r="AA922" s="352"/>
      <c r="AB922" s="352"/>
      <c r="AC922" s="352"/>
      <c r="AD922" s="352"/>
      <c r="AE922" s="352"/>
      <c r="AF922" s="352"/>
      <c r="AG922" s="352"/>
      <c r="AH922" s="352"/>
      <c r="AI922" s="352"/>
      <c r="AJ922" s="352"/>
      <c r="AK922" s="352"/>
      <c r="AL922" s="352"/>
      <c r="AM922" s="352"/>
      <c r="AN922" s="352"/>
      <c r="AO922" s="352"/>
      <c r="AP922" s="352"/>
      <c r="AQ922" s="352"/>
      <c r="AR922" s="352"/>
      <c r="AS922" s="352"/>
      <c r="AT922" s="352"/>
      <c r="AU922" s="352"/>
      <c r="AV922" s="352"/>
      <c r="AW922" s="352"/>
      <c r="AX922" s="352"/>
      <c r="AY922" s="352"/>
      <c r="AZ922" s="352"/>
      <c r="BA922" s="352"/>
      <c r="BB922" s="352"/>
      <c r="BC922" s="352"/>
      <c r="BD922" s="352"/>
      <c r="BE922" s="352"/>
      <c r="BF922" s="352"/>
      <c r="BG922" s="352"/>
      <c r="BH922" s="352"/>
      <c r="BI922" s="352"/>
      <c r="BJ922" s="352"/>
      <c r="BK922" s="352"/>
    </row>
    <row r="923" customFormat="false" ht="9.75" hidden="false" customHeight="true" outlineLevel="0" collapsed="false">
      <c r="A923" s="352"/>
      <c r="B923" s="352"/>
      <c r="C923" s="352"/>
      <c r="D923" s="352"/>
      <c r="E923" s="352"/>
      <c r="F923" s="354"/>
      <c r="G923" s="352"/>
      <c r="H923" s="352"/>
      <c r="I923" s="352"/>
      <c r="J923" s="352"/>
      <c r="K923" s="352"/>
      <c r="L923" s="352"/>
      <c r="M923" s="352"/>
      <c r="N923" s="352"/>
      <c r="O923" s="352"/>
      <c r="P923" s="352"/>
      <c r="Q923" s="352"/>
      <c r="R923" s="352"/>
      <c r="S923" s="352"/>
      <c r="T923" s="352"/>
      <c r="U923" s="352"/>
      <c r="V923" s="352"/>
      <c r="W923" s="352"/>
      <c r="X923" s="352"/>
      <c r="Y923" s="352"/>
      <c r="Z923" s="352"/>
      <c r="AA923" s="352"/>
      <c r="AB923" s="352"/>
      <c r="AC923" s="352"/>
      <c r="AD923" s="352"/>
      <c r="AE923" s="352"/>
      <c r="AF923" s="352"/>
      <c r="AG923" s="352"/>
      <c r="AH923" s="352"/>
      <c r="AI923" s="352"/>
      <c r="AJ923" s="352"/>
      <c r="AK923" s="352"/>
      <c r="AL923" s="352"/>
      <c r="AM923" s="352"/>
      <c r="AN923" s="352"/>
      <c r="AO923" s="352"/>
      <c r="AP923" s="352"/>
      <c r="AQ923" s="352"/>
      <c r="AR923" s="352"/>
      <c r="AS923" s="352"/>
      <c r="AT923" s="352"/>
      <c r="AU923" s="352"/>
      <c r="AV923" s="352"/>
      <c r="AW923" s="352"/>
      <c r="AX923" s="352"/>
      <c r="AY923" s="352"/>
      <c r="AZ923" s="352"/>
      <c r="BA923" s="352"/>
      <c r="BB923" s="352"/>
      <c r="BC923" s="352"/>
      <c r="BD923" s="352"/>
      <c r="BE923" s="352"/>
      <c r="BF923" s="352"/>
      <c r="BG923" s="352"/>
      <c r="BH923" s="352"/>
      <c r="BI923" s="352"/>
      <c r="BJ923" s="352"/>
      <c r="BK923" s="352"/>
    </row>
    <row r="924" customFormat="false" ht="9.75" hidden="false" customHeight="true" outlineLevel="0" collapsed="false">
      <c r="A924" s="352"/>
      <c r="B924" s="352"/>
      <c r="C924" s="352"/>
      <c r="D924" s="352"/>
      <c r="E924" s="352"/>
      <c r="F924" s="354"/>
      <c r="G924" s="352"/>
      <c r="H924" s="352"/>
      <c r="I924" s="352"/>
      <c r="J924" s="352"/>
      <c r="K924" s="352"/>
      <c r="L924" s="352"/>
      <c r="M924" s="352"/>
      <c r="N924" s="352"/>
      <c r="O924" s="352"/>
      <c r="P924" s="352"/>
      <c r="Q924" s="352"/>
      <c r="R924" s="352"/>
      <c r="S924" s="352"/>
      <c r="T924" s="352"/>
      <c r="U924" s="352"/>
      <c r="V924" s="352"/>
      <c r="W924" s="352"/>
      <c r="X924" s="352"/>
      <c r="Y924" s="352"/>
      <c r="Z924" s="352"/>
      <c r="AA924" s="352"/>
      <c r="AB924" s="352"/>
      <c r="AC924" s="352"/>
      <c r="AD924" s="352"/>
      <c r="AE924" s="352"/>
      <c r="AF924" s="352"/>
      <c r="AG924" s="352"/>
      <c r="AH924" s="352"/>
      <c r="AI924" s="352"/>
      <c r="AJ924" s="352"/>
      <c r="AK924" s="352"/>
      <c r="AL924" s="352"/>
      <c r="AM924" s="352"/>
      <c r="AN924" s="352"/>
      <c r="AO924" s="352"/>
      <c r="AP924" s="352"/>
      <c r="AQ924" s="352"/>
      <c r="AR924" s="352"/>
      <c r="AS924" s="352"/>
      <c r="AT924" s="352"/>
      <c r="AU924" s="352"/>
      <c r="AV924" s="352"/>
      <c r="AW924" s="352"/>
      <c r="AX924" s="352"/>
      <c r="AY924" s="352"/>
      <c r="AZ924" s="352"/>
      <c r="BA924" s="352"/>
      <c r="BB924" s="352"/>
      <c r="BC924" s="352"/>
      <c r="BD924" s="352"/>
      <c r="BE924" s="352"/>
      <c r="BF924" s="352"/>
      <c r="BG924" s="352"/>
      <c r="BH924" s="352"/>
      <c r="BI924" s="352"/>
      <c r="BJ924" s="352"/>
      <c r="BK924" s="352"/>
    </row>
    <row r="925" customFormat="false" ht="9.75" hidden="false" customHeight="true" outlineLevel="0" collapsed="false">
      <c r="A925" s="352"/>
      <c r="B925" s="352"/>
      <c r="C925" s="352"/>
      <c r="D925" s="352"/>
      <c r="E925" s="352"/>
      <c r="F925" s="354"/>
      <c r="G925" s="352"/>
      <c r="H925" s="352"/>
      <c r="I925" s="352"/>
      <c r="J925" s="352"/>
      <c r="K925" s="352"/>
      <c r="L925" s="352"/>
      <c r="M925" s="352"/>
      <c r="N925" s="352"/>
      <c r="O925" s="352"/>
      <c r="P925" s="352"/>
      <c r="Q925" s="352"/>
      <c r="R925" s="352"/>
      <c r="S925" s="352"/>
      <c r="T925" s="352"/>
      <c r="U925" s="352"/>
      <c r="V925" s="352"/>
      <c r="W925" s="352"/>
      <c r="X925" s="352"/>
      <c r="Y925" s="352"/>
      <c r="Z925" s="352"/>
      <c r="AA925" s="352"/>
      <c r="AB925" s="352"/>
      <c r="AC925" s="352"/>
      <c r="AD925" s="352"/>
      <c r="AE925" s="352"/>
      <c r="AF925" s="352"/>
      <c r="AG925" s="352"/>
      <c r="AH925" s="352"/>
      <c r="AI925" s="352"/>
      <c r="AJ925" s="352"/>
      <c r="AK925" s="352"/>
      <c r="AL925" s="352"/>
      <c r="AM925" s="352"/>
      <c r="AN925" s="352"/>
      <c r="AO925" s="352"/>
      <c r="AP925" s="352"/>
      <c r="AQ925" s="352"/>
      <c r="AR925" s="352"/>
      <c r="AS925" s="352"/>
      <c r="AT925" s="352"/>
      <c r="AU925" s="352"/>
      <c r="AV925" s="352"/>
      <c r="AW925" s="352"/>
      <c r="AX925" s="352"/>
      <c r="AY925" s="352"/>
      <c r="AZ925" s="352"/>
      <c r="BA925" s="352"/>
      <c r="BB925" s="352"/>
      <c r="BC925" s="352"/>
      <c r="BD925" s="352"/>
      <c r="BE925" s="352"/>
      <c r="BF925" s="352"/>
      <c r="BG925" s="352"/>
      <c r="BH925" s="352"/>
      <c r="BI925" s="352"/>
      <c r="BJ925" s="352"/>
      <c r="BK925" s="352"/>
    </row>
    <row r="926" customFormat="false" ht="9.75" hidden="false" customHeight="true" outlineLevel="0" collapsed="false">
      <c r="A926" s="352"/>
      <c r="B926" s="352"/>
      <c r="C926" s="352"/>
      <c r="D926" s="352"/>
      <c r="E926" s="352"/>
      <c r="F926" s="354"/>
      <c r="G926" s="352"/>
      <c r="H926" s="352"/>
      <c r="I926" s="352"/>
      <c r="J926" s="352"/>
      <c r="K926" s="352"/>
      <c r="L926" s="352"/>
      <c r="M926" s="352"/>
      <c r="N926" s="352"/>
      <c r="O926" s="352"/>
      <c r="P926" s="352"/>
      <c r="Q926" s="352"/>
      <c r="R926" s="352"/>
      <c r="S926" s="352"/>
      <c r="T926" s="352"/>
      <c r="U926" s="352"/>
      <c r="V926" s="352"/>
      <c r="W926" s="352"/>
      <c r="X926" s="352"/>
      <c r="Y926" s="352"/>
      <c r="Z926" s="352"/>
      <c r="AA926" s="352"/>
      <c r="AB926" s="352"/>
      <c r="AC926" s="352"/>
      <c r="AD926" s="352"/>
      <c r="AE926" s="352"/>
      <c r="AF926" s="352"/>
      <c r="AG926" s="352"/>
      <c r="AH926" s="352"/>
      <c r="AI926" s="352"/>
      <c r="AJ926" s="352"/>
      <c r="AK926" s="352"/>
      <c r="AL926" s="352"/>
      <c r="AM926" s="352"/>
      <c r="AN926" s="352"/>
      <c r="AO926" s="352"/>
      <c r="AP926" s="352"/>
      <c r="AQ926" s="352"/>
      <c r="AR926" s="352"/>
      <c r="AS926" s="352"/>
      <c r="AT926" s="352"/>
      <c r="AU926" s="352"/>
      <c r="AV926" s="352"/>
      <c r="AW926" s="352"/>
      <c r="AX926" s="352"/>
      <c r="AY926" s="352"/>
      <c r="AZ926" s="352"/>
      <c r="BA926" s="352"/>
      <c r="BB926" s="352"/>
      <c r="BC926" s="352"/>
      <c r="BD926" s="352"/>
      <c r="BE926" s="352"/>
      <c r="BF926" s="352"/>
      <c r="BG926" s="352"/>
      <c r="BH926" s="352"/>
      <c r="BI926" s="352"/>
      <c r="BJ926" s="352"/>
      <c r="BK926" s="352"/>
    </row>
    <row r="927" customFormat="false" ht="9.75" hidden="false" customHeight="true" outlineLevel="0" collapsed="false">
      <c r="A927" s="352"/>
      <c r="B927" s="352"/>
      <c r="C927" s="352"/>
      <c r="D927" s="352"/>
      <c r="E927" s="352"/>
      <c r="F927" s="354"/>
      <c r="G927" s="352"/>
      <c r="H927" s="352"/>
      <c r="I927" s="352"/>
      <c r="J927" s="352"/>
      <c r="K927" s="352"/>
      <c r="L927" s="352"/>
      <c r="M927" s="352"/>
      <c r="N927" s="352"/>
      <c r="O927" s="352"/>
      <c r="P927" s="352"/>
      <c r="Q927" s="352"/>
      <c r="R927" s="352"/>
      <c r="S927" s="352"/>
      <c r="T927" s="352"/>
      <c r="U927" s="352"/>
      <c r="V927" s="352"/>
      <c r="W927" s="352"/>
      <c r="X927" s="352"/>
      <c r="Y927" s="352"/>
      <c r="Z927" s="352"/>
      <c r="AA927" s="352"/>
      <c r="AB927" s="352"/>
      <c r="AC927" s="352"/>
      <c r="AD927" s="352"/>
      <c r="AE927" s="352"/>
      <c r="AF927" s="352"/>
      <c r="AG927" s="352"/>
      <c r="AH927" s="352"/>
      <c r="AI927" s="352"/>
      <c r="AJ927" s="352"/>
      <c r="AK927" s="352"/>
      <c r="AL927" s="352"/>
      <c r="AM927" s="352"/>
      <c r="AN927" s="352"/>
      <c r="AO927" s="352"/>
      <c r="AP927" s="352"/>
      <c r="AQ927" s="352"/>
      <c r="AR927" s="352"/>
      <c r="AS927" s="352"/>
      <c r="AT927" s="352"/>
      <c r="AU927" s="352"/>
      <c r="AV927" s="352"/>
      <c r="AW927" s="352"/>
      <c r="AX927" s="352"/>
      <c r="AY927" s="352"/>
      <c r="AZ927" s="352"/>
      <c r="BA927" s="352"/>
      <c r="BB927" s="352"/>
      <c r="BC927" s="352"/>
      <c r="BD927" s="352"/>
      <c r="BE927" s="352"/>
      <c r="BF927" s="352"/>
      <c r="BG927" s="352"/>
      <c r="BH927" s="352"/>
      <c r="BI927" s="352"/>
      <c r="BJ927" s="352"/>
      <c r="BK927" s="352"/>
    </row>
    <row r="928" customFormat="false" ht="9.75" hidden="false" customHeight="true" outlineLevel="0" collapsed="false">
      <c r="A928" s="352"/>
      <c r="B928" s="352"/>
      <c r="C928" s="352"/>
      <c r="D928" s="352"/>
      <c r="E928" s="352"/>
      <c r="F928" s="354"/>
      <c r="G928" s="352"/>
      <c r="H928" s="352"/>
      <c r="I928" s="352"/>
      <c r="J928" s="352"/>
      <c r="K928" s="352"/>
      <c r="L928" s="352"/>
      <c r="M928" s="352"/>
      <c r="N928" s="352"/>
      <c r="O928" s="352"/>
      <c r="P928" s="352"/>
      <c r="Q928" s="352"/>
      <c r="R928" s="352"/>
      <c r="S928" s="352"/>
      <c r="T928" s="352"/>
      <c r="U928" s="352"/>
      <c r="V928" s="352"/>
      <c r="W928" s="352"/>
      <c r="X928" s="352"/>
      <c r="Y928" s="352"/>
      <c r="Z928" s="352"/>
      <c r="AA928" s="352"/>
      <c r="AB928" s="352"/>
      <c r="AC928" s="352"/>
      <c r="AD928" s="352"/>
      <c r="AE928" s="352"/>
      <c r="AF928" s="352"/>
      <c r="AG928" s="352"/>
      <c r="AH928" s="352"/>
      <c r="AI928" s="352"/>
      <c r="AJ928" s="352"/>
      <c r="AK928" s="352"/>
      <c r="AL928" s="352"/>
      <c r="AM928" s="352"/>
      <c r="AN928" s="352"/>
      <c r="AO928" s="352"/>
      <c r="AP928" s="352"/>
      <c r="AQ928" s="352"/>
      <c r="AR928" s="352"/>
      <c r="AS928" s="352"/>
      <c r="AT928" s="352"/>
      <c r="AU928" s="352"/>
      <c r="AV928" s="352"/>
      <c r="AW928" s="352"/>
      <c r="AX928" s="352"/>
      <c r="AY928" s="352"/>
      <c r="AZ928" s="352"/>
      <c r="BA928" s="352"/>
      <c r="BB928" s="352"/>
      <c r="BC928" s="352"/>
      <c r="BD928" s="352"/>
      <c r="BE928" s="352"/>
      <c r="BF928" s="352"/>
      <c r="BG928" s="352"/>
      <c r="BH928" s="352"/>
      <c r="BI928" s="352"/>
      <c r="BJ928" s="352"/>
      <c r="BK928" s="352"/>
    </row>
    <row r="929" customFormat="false" ht="9.75" hidden="false" customHeight="true" outlineLevel="0" collapsed="false">
      <c r="A929" s="352"/>
      <c r="B929" s="352"/>
      <c r="C929" s="352"/>
      <c r="D929" s="352"/>
      <c r="E929" s="352"/>
      <c r="F929" s="354"/>
      <c r="G929" s="352"/>
      <c r="H929" s="352"/>
      <c r="I929" s="352"/>
      <c r="J929" s="352"/>
      <c r="K929" s="352"/>
      <c r="L929" s="352"/>
      <c r="M929" s="352"/>
      <c r="N929" s="352"/>
      <c r="O929" s="352"/>
      <c r="P929" s="352"/>
      <c r="Q929" s="352"/>
      <c r="R929" s="352"/>
      <c r="S929" s="352"/>
      <c r="T929" s="352"/>
      <c r="U929" s="352"/>
      <c r="V929" s="352"/>
      <c r="W929" s="352"/>
      <c r="X929" s="352"/>
      <c r="Y929" s="352"/>
      <c r="Z929" s="352"/>
      <c r="AA929" s="352"/>
      <c r="AB929" s="352"/>
      <c r="AC929" s="352"/>
      <c r="AD929" s="352"/>
      <c r="AE929" s="352"/>
      <c r="AF929" s="352"/>
      <c r="AG929" s="352"/>
      <c r="AH929" s="352"/>
      <c r="AI929" s="352"/>
      <c r="AJ929" s="352"/>
      <c r="AK929" s="352"/>
      <c r="AL929" s="352"/>
      <c r="AM929" s="352"/>
      <c r="AN929" s="352"/>
      <c r="AO929" s="352"/>
      <c r="AP929" s="352"/>
      <c r="AQ929" s="352"/>
      <c r="AR929" s="352"/>
      <c r="AS929" s="352"/>
      <c r="AT929" s="352"/>
      <c r="AU929" s="352"/>
      <c r="AV929" s="352"/>
      <c r="AW929" s="352"/>
      <c r="AX929" s="352"/>
      <c r="AY929" s="352"/>
      <c r="AZ929" s="352"/>
      <c r="BA929" s="352"/>
      <c r="BB929" s="352"/>
      <c r="BC929" s="352"/>
      <c r="BD929" s="352"/>
      <c r="BE929" s="352"/>
      <c r="BF929" s="352"/>
      <c r="BG929" s="352"/>
      <c r="BH929" s="352"/>
      <c r="BI929" s="352"/>
      <c r="BJ929" s="352"/>
      <c r="BK929" s="352"/>
    </row>
    <row r="930" customFormat="false" ht="9.75" hidden="false" customHeight="true" outlineLevel="0" collapsed="false">
      <c r="A930" s="352"/>
      <c r="B930" s="352"/>
      <c r="C930" s="352"/>
      <c r="D930" s="352"/>
      <c r="E930" s="352"/>
      <c r="F930" s="354"/>
      <c r="G930" s="352"/>
      <c r="H930" s="352"/>
      <c r="I930" s="352"/>
      <c r="J930" s="352"/>
      <c r="K930" s="352"/>
      <c r="L930" s="352"/>
      <c r="M930" s="352"/>
      <c r="N930" s="352"/>
      <c r="O930" s="352"/>
      <c r="P930" s="352"/>
      <c r="Q930" s="352"/>
      <c r="R930" s="352"/>
      <c r="S930" s="352"/>
      <c r="T930" s="352"/>
      <c r="U930" s="352"/>
      <c r="V930" s="352"/>
      <c r="W930" s="352"/>
      <c r="X930" s="352"/>
      <c r="Y930" s="352"/>
      <c r="Z930" s="352"/>
      <c r="AA930" s="352"/>
      <c r="AB930" s="352"/>
      <c r="AC930" s="352"/>
      <c r="AD930" s="352"/>
      <c r="AE930" s="352"/>
      <c r="AF930" s="352"/>
      <c r="AG930" s="352"/>
      <c r="AH930" s="352"/>
      <c r="AI930" s="352"/>
      <c r="AJ930" s="352"/>
      <c r="AK930" s="352"/>
      <c r="AL930" s="352"/>
      <c r="AM930" s="352"/>
      <c r="AN930" s="352"/>
      <c r="AO930" s="352"/>
      <c r="AP930" s="352"/>
      <c r="AQ930" s="352"/>
      <c r="AR930" s="352"/>
      <c r="AS930" s="352"/>
      <c r="AT930" s="352"/>
      <c r="AU930" s="352"/>
      <c r="AV930" s="352"/>
      <c r="AW930" s="352"/>
      <c r="AX930" s="352"/>
      <c r="AY930" s="352"/>
      <c r="AZ930" s="352"/>
      <c r="BA930" s="352"/>
      <c r="BB930" s="352"/>
      <c r="BC930" s="352"/>
      <c r="BD930" s="352"/>
      <c r="BE930" s="352"/>
      <c r="BF930" s="352"/>
      <c r="BG930" s="352"/>
      <c r="BH930" s="352"/>
      <c r="BI930" s="352"/>
      <c r="BJ930" s="352"/>
      <c r="BK930" s="352"/>
    </row>
    <row r="931" customFormat="false" ht="9.75" hidden="false" customHeight="true" outlineLevel="0" collapsed="false">
      <c r="A931" s="352"/>
      <c r="B931" s="352"/>
      <c r="C931" s="352"/>
      <c r="D931" s="352"/>
      <c r="E931" s="352"/>
      <c r="F931" s="354"/>
      <c r="G931" s="352"/>
      <c r="H931" s="352"/>
      <c r="I931" s="352"/>
      <c r="J931" s="352"/>
      <c r="K931" s="352"/>
      <c r="L931" s="352"/>
      <c r="M931" s="352"/>
      <c r="N931" s="352"/>
      <c r="O931" s="352"/>
      <c r="P931" s="352"/>
      <c r="Q931" s="352"/>
      <c r="R931" s="352"/>
      <c r="S931" s="352"/>
      <c r="T931" s="352"/>
      <c r="U931" s="352"/>
      <c r="V931" s="352"/>
      <c r="W931" s="352"/>
      <c r="X931" s="352"/>
      <c r="Y931" s="352"/>
      <c r="Z931" s="352"/>
      <c r="AA931" s="352"/>
      <c r="AB931" s="352"/>
      <c r="AC931" s="352"/>
      <c r="AD931" s="352"/>
      <c r="AE931" s="352"/>
      <c r="AF931" s="352"/>
      <c r="AG931" s="352"/>
      <c r="AH931" s="352"/>
      <c r="AI931" s="352"/>
      <c r="AJ931" s="352"/>
      <c r="AK931" s="352"/>
      <c r="AL931" s="352"/>
      <c r="AM931" s="352"/>
      <c r="AN931" s="352"/>
      <c r="AO931" s="352"/>
      <c r="AP931" s="352"/>
      <c r="AQ931" s="352"/>
      <c r="AR931" s="352"/>
      <c r="AS931" s="352"/>
      <c r="AT931" s="352"/>
      <c r="AU931" s="352"/>
      <c r="AV931" s="352"/>
      <c r="AW931" s="352"/>
      <c r="AX931" s="352"/>
      <c r="AY931" s="352"/>
      <c r="AZ931" s="352"/>
      <c r="BA931" s="352"/>
      <c r="BB931" s="352"/>
      <c r="BC931" s="352"/>
      <c r="BD931" s="352"/>
      <c r="BE931" s="352"/>
      <c r="BF931" s="352"/>
      <c r="BG931" s="352"/>
      <c r="BH931" s="352"/>
      <c r="BI931" s="352"/>
      <c r="BJ931" s="352"/>
      <c r="BK931" s="352"/>
    </row>
    <row r="932" customFormat="false" ht="9.75" hidden="false" customHeight="true" outlineLevel="0" collapsed="false">
      <c r="A932" s="352"/>
      <c r="B932" s="352"/>
      <c r="C932" s="352"/>
      <c r="D932" s="352"/>
      <c r="E932" s="352"/>
      <c r="F932" s="354"/>
      <c r="G932" s="352"/>
      <c r="H932" s="352"/>
      <c r="I932" s="352"/>
      <c r="J932" s="352"/>
      <c r="K932" s="352"/>
      <c r="L932" s="352"/>
      <c r="M932" s="352"/>
      <c r="N932" s="352"/>
      <c r="O932" s="352"/>
      <c r="P932" s="352"/>
      <c r="Q932" s="352"/>
      <c r="R932" s="352"/>
      <c r="S932" s="352"/>
      <c r="T932" s="352"/>
      <c r="U932" s="352"/>
      <c r="V932" s="352"/>
      <c r="W932" s="352"/>
      <c r="X932" s="352"/>
      <c r="Y932" s="352"/>
      <c r="Z932" s="352"/>
      <c r="AA932" s="352"/>
      <c r="AB932" s="352"/>
      <c r="AC932" s="352"/>
      <c r="AD932" s="352"/>
      <c r="AE932" s="352"/>
      <c r="AF932" s="352"/>
      <c r="AG932" s="352"/>
      <c r="AH932" s="352"/>
      <c r="AI932" s="352"/>
      <c r="AJ932" s="352"/>
      <c r="AK932" s="352"/>
      <c r="AL932" s="352"/>
      <c r="AM932" s="352"/>
      <c r="AN932" s="352"/>
      <c r="AO932" s="352"/>
      <c r="AP932" s="352"/>
      <c r="AQ932" s="352"/>
      <c r="AR932" s="352"/>
      <c r="AS932" s="352"/>
      <c r="AT932" s="352"/>
      <c r="AU932" s="352"/>
      <c r="AV932" s="352"/>
      <c r="AW932" s="352"/>
      <c r="AX932" s="352"/>
      <c r="AY932" s="352"/>
      <c r="AZ932" s="352"/>
      <c r="BA932" s="352"/>
      <c r="BB932" s="352"/>
      <c r="BC932" s="352"/>
      <c r="BD932" s="352"/>
      <c r="BE932" s="352"/>
      <c r="BF932" s="352"/>
      <c r="BG932" s="352"/>
      <c r="BH932" s="352"/>
      <c r="BI932" s="352"/>
      <c r="BJ932" s="352"/>
      <c r="BK932" s="352"/>
    </row>
    <row r="933" customFormat="false" ht="9.75" hidden="false" customHeight="true" outlineLevel="0" collapsed="false">
      <c r="A933" s="352"/>
      <c r="B933" s="352"/>
      <c r="C933" s="352"/>
      <c r="D933" s="352"/>
      <c r="E933" s="352"/>
      <c r="F933" s="354"/>
      <c r="G933" s="352"/>
      <c r="H933" s="352"/>
      <c r="I933" s="352"/>
      <c r="J933" s="352"/>
      <c r="K933" s="352"/>
      <c r="L933" s="352"/>
      <c r="M933" s="352"/>
      <c r="N933" s="352"/>
      <c r="O933" s="352"/>
      <c r="P933" s="352"/>
      <c r="Q933" s="352"/>
      <c r="R933" s="352"/>
      <c r="S933" s="352"/>
      <c r="T933" s="352"/>
      <c r="U933" s="352"/>
      <c r="V933" s="352"/>
      <c r="W933" s="352"/>
      <c r="X933" s="352"/>
      <c r="Y933" s="352"/>
      <c r="Z933" s="352"/>
      <c r="AA933" s="352"/>
      <c r="AB933" s="352"/>
      <c r="AC933" s="352"/>
      <c r="AD933" s="352"/>
      <c r="AE933" s="352"/>
      <c r="AF933" s="352"/>
      <c r="AG933" s="352"/>
      <c r="AH933" s="352"/>
      <c r="AI933" s="352"/>
      <c r="AJ933" s="352"/>
      <c r="AK933" s="352"/>
      <c r="AL933" s="352"/>
      <c r="AM933" s="352"/>
      <c r="AN933" s="352"/>
      <c r="AO933" s="352"/>
      <c r="AP933" s="352"/>
      <c r="AQ933" s="352"/>
      <c r="AR933" s="352"/>
      <c r="AS933" s="352"/>
      <c r="AT933" s="352"/>
      <c r="AU933" s="352"/>
      <c r="AV933" s="352"/>
      <c r="AW933" s="352"/>
      <c r="AX933" s="352"/>
      <c r="AY933" s="352"/>
      <c r="AZ933" s="352"/>
      <c r="BA933" s="352"/>
      <c r="BB933" s="352"/>
      <c r="BC933" s="352"/>
      <c r="BD933" s="352"/>
      <c r="BE933" s="352"/>
      <c r="BF933" s="352"/>
      <c r="BG933" s="352"/>
      <c r="BH933" s="352"/>
      <c r="BI933" s="352"/>
      <c r="BJ933" s="352"/>
      <c r="BK933" s="352"/>
    </row>
    <row r="934" customFormat="false" ht="9.75" hidden="false" customHeight="true" outlineLevel="0" collapsed="false">
      <c r="A934" s="352"/>
      <c r="B934" s="352"/>
      <c r="C934" s="352"/>
      <c r="D934" s="352"/>
      <c r="E934" s="352"/>
      <c r="F934" s="354"/>
      <c r="G934" s="352"/>
      <c r="H934" s="352"/>
      <c r="I934" s="352"/>
      <c r="J934" s="352"/>
      <c r="K934" s="352"/>
      <c r="L934" s="352"/>
      <c r="M934" s="352"/>
      <c r="N934" s="352"/>
      <c r="O934" s="352"/>
      <c r="P934" s="352"/>
      <c r="Q934" s="352"/>
      <c r="R934" s="352"/>
      <c r="S934" s="352"/>
      <c r="T934" s="352"/>
      <c r="U934" s="352"/>
      <c r="V934" s="352"/>
      <c r="W934" s="352"/>
      <c r="X934" s="352"/>
      <c r="Y934" s="352"/>
      <c r="Z934" s="352"/>
      <c r="AA934" s="352"/>
      <c r="AB934" s="352"/>
      <c r="AC934" s="352"/>
      <c r="AD934" s="352"/>
      <c r="AE934" s="352"/>
      <c r="AF934" s="352"/>
      <c r="AG934" s="352"/>
      <c r="AH934" s="352"/>
      <c r="AI934" s="352"/>
      <c r="AJ934" s="352"/>
      <c r="AK934" s="352"/>
      <c r="AL934" s="352"/>
      <c r="AM934" s="352"/>
      <c r="AN934" s="352"/>
      <c r="AO934" s="352"/>
      <c r="AP934" s="352"/>
      <c r="AQ934" s="352"/>
      <c r="AR934" s="352"/>
      <c r="AS934" s="352"/>
      <c r="AT934" s="352"/>
      <c r="AU934" s="352"/>
      <c r="AV934" s="352"/>
      <c r="AW934" s="352"/>
      <c r="AX934" s="352"/>
      <c r="AY934" s="352"/>
      <c r="AZ934" s="352"/>
      <c r="BA934" s="352"/>
      <c r="BB934" s="352"/>
      <c r="BC934" s="352"/>
      <c r="BD934" s="352"/>
      <c r="BE934" s="352"/>
      <c r="BF934" s="352"/>
      <c r="BG934" s="352"/>
      <c r="BH934" s="352"/>
      <c r="BI934" s="352"/>
      <c r="BJ934" s="352"/>
      <c r="BK934" s="352"/>
    </row>
    <row r="935" customFormat="false" ht="9.75" hidden="false" customHeight="true" outlineLevel="0" collapsed="false">
      <c r="A935" s="352"/>
      <c r="B935" s="352"/>
      <c r="C935" s="352"/>
      <c r="D935" s="352"/>
      <c r="E935" s="352"/>
      <c r="F935" s="354"/>
      <c r="G935" s="352"/>
      <c r="H935" s="352"/>
      <c r="I935" s="352"/>
      <c r="J935" s="352"/>
      <c r="K935" s="352"/>
      <c r="L935" s="352"/>
      <c r="M935" s="352"/>
      <c r="N935" s="352"/>
      <c r="O935" s="352"/>
      <c r="P935" s="352"/>
      <c r="Q935" s="352"/>
      <c r="R935" s="352"/>
      <c r="S935" s="352"/>
      <c r="T935" s="352"/>
      <c r="U935" s="352"/>
      <c r="V935" s="352"/>
      <c r="W935" s="352"/>
      <c r="X935" s="352"/>
      <c r="Y935" s="352"/>
      <c r="Z935" s="352"/>
      <c r="AA935" s="352"/>
      <c r="AB935" s="352"/>
      <c r="AC935" s="352"/>
      <c r="AD935" s="352"/>
      <c r="AE935" s="352"/>
      <c r="AF935" s="352"/>
      <c r="AG935" s="352"/>
      <c r="AH935" s="352"/>
      <c r="AI935" s="352"/>
      <c r="AJ935" s="352"/>
      <c r="AK935" s="352"/>
      <c r="AL935" s="352"/>
      <c r="AM935" s="352"/>
      <c r="AN935" s="352"/>
      <c r="AO935" s="352"/>
      <c r="AP935" s="352"/>
      <c r="AQ935" s="352"/>
      <c r="AR935" s="352"/>
      <c r="AS935" s="352"/>
      <c r="AT935" s="352"/>
      <c r="AU935" s="352"/>
      <c r="AV935" s="352"/>
      <c r="AW935" s="352"/>
      <c r="AX935" s="352"/>
      <c r="AY935" s="352"/>
      <c r="AZ935" s="352"/>
      <c r="BA935" s="352"/>
      <c r="BB935" s="352"/>
      <c r="BC935" s="352"/>
      <c r="BD935" s="352"/>
      <c r="BE935" s="352"/>
      <c r="BF935" s="352"/>
      <c r="BG935" s="352"/>
      <c r="BH935" s="352"/>
      <c r="BI935" s="352"/>
      <c r="BJ935" s="352"/>
      <c r="BK935" s="352"/>
    </row>
    <row r="936" customFormat="false" ht="9.75" hidden="false" customHeight="true" outlineLevel="0" collapsed="false">
      <c r="A936" s="352"/>
      <c r="B936" s="352"/>
      <c r="C936" s="352"/>
      <c r="D936" s="352"/>
      <c r="E936" s="352"/>
      <c r="F936" s="354"/>
      <c r="G936" s="352"/>
      <c r="H936" s="352"/>
      <c r="I936" s="352"/>
      <c r="J936" s="352"/>
      <c r="K936" s="352"/>
      <c r="L936" s="352"/>
      <c r="M936" s="352"/>
      <c r="N936" s="352"/>
      <c r="O936" s="352"/>
      <c r="P936" s="352"/>
      <c r="Q936" s="352"/>
      <c r="R936" s="352"/>
      <c r="S936" s="352"/>
      <c r="T936" s="352"/>
      <c r="U936" s="352"/>
      <c r="V936" s="352"/>
      <c r="W936" s="352"/>
      <c r="X936" s="352"/>
      <c r="Y936" s="352"/>
      <c r="Z936" s="352"/>
      <c r="AA936" s="352"/>
      <c r="AB936" s="352"/>
      <c r="AC936" s="352"/>
      <c r="AD936" s="352"/>
      <c r="AE936" s="352"/>
      <c r="AF936" s="352"/>
      <c r="AG936" s="352"/>
      <c r="AH936" s="352"/>
      <c r="AI936" s="352"/>
      <c r="AJ936" s="352"/>
      <c r="AK936" s="352"/>
      <c r="AL936" s="352"/>
      <c r="AM936" s="352"/>
      <c r="AN936" s="352"/>
      <c r="AO936" s="352"/>
      <c r="AP936" s="352"/>
      <c r="AQ936" s="352"/>
      <c r="AR936" s="352"/>
      <c r="AS936" s="352"/>
      <c r="AT936" s="352"/>
      <c r="AU936" s="352"/>
      <c r="AV936" s="352"/>
      <c r="AW936" s="352"/>
      <c r="AX936" s="352"/>
      <c r="AY936" s="352"/>
      <c r="AZ936" s="352"/>
      <c r="BA936" s="352"/>
      <c r="BB936" s="352"/>
      <c r="BC936" s="352"/>
      <c r="BD936" s="352"/>
      <c r="BE936" s="352"/>
      <c r="BF936" s="352"/>
      <c r="BG936" s="352"/>
      <c r="BH936" s="352"/>
      <c r="BI936" s="352"/>
      <c r="BJ936" s="352"/>
      <c r="BK936" s="352"/>
    </row>
    <row r="937" customFormat="false" ht="9.75" hidden="false" customHeight="true" outlineLevel="0" collapsed="false">
      <c r="A937" s="352"/>
      <c r="B937" s="352"/>
      <c r="C937" s="352"/>
      <c r="D937" s="352"/>
      <c r="E937" s="352"/>
      <c r="F937" s="354"/>
      <c r="G937" s="352"/>
      <c r="H937" s="352"/>
      <c r="I937" s="352"/>
      <c r="J937" s="352"/>
      <c r="K937" s="352"/>
      <c r="L937" s="352"/>
      <c r="M937" s="352"/>
      <c r="N937" s="352"/>
      <c r="O937" s="352"/>
      <c r="P937" s="352"/>
      <c r="Q937" s="352"/>
      <c r="R937" s="352"/>
      <c r="S937" s="352"/>
      <c r="T937" s="352"/>
      <c r="U937" s="352"/>
      <c r="V937" s="352"/>
      <c r="W937" s="352"/>
      <c r="X937" s="352"/>
      <c r="Y937" s="352"/>
      <c r="Z937" s="352"/>
      <c r="AA937" s="352"/>
      <c r="AB937" s="352"/>
      <c r="AC937" s="352"/>
      <c r="AD937" s="352"/>
      <c r="AE937" s="352"/>
      <c r="AF937" s="352"/>
      <c r="AG937" s="352"/>
      <c r="AH937" s="352"/>
      <c r="AI937" s="352"/>
      <c r="AJ937" s="352"/>
      <c r="AK937" s="352"/>
      <c r="AL937" s="352"/>
      <c r="AM937" s="352"/>
      <c r="AN937" s="352"/>
      <c r="AO937" s="352"/>
      <c r="AP937" s="352"/>
      <c r="AQ937" s="352"/>
      <c r="AR937" s="352"/>
      <c r="AS937" s="352"/>
      <c r="AT937" s="352"/>
      <c r="AU937" s="352"/>
      <c r="AV937" s="352"/>
      <c r="AW937" s="352"/>
      <c r="AX937" s="352"/>
      <c r="AY937" s="352"/>
      <c r="AZ937" s="352"/>
      <c r="BA937" s="352"/>
      <c r="BB937" s="352"/>
      <c r="BC937" s="352"/>
      <c r="BD937" s="352"/>
      <c r="BE937" s="352"/>
      <c r="BF937" s="352"/>
      <c r="BG937" s="352"/>
      <c r="BH937" s="352"/>
      <c r="BI937" s="352"/>
      <c r="BJ937" s="352"/>
      <c r="BK937" s="352"/>
    </row>
    <row r="938" customFormat="false" ht="9.75" hidden="false" customHeight="true" outlineLevel="0" collapsed="false">
      <c r="A938" s="352"/>
      <c r="B938" s="352"/>
      <c r="C938" s="352"/>
      <c r="D938" s="352"/>
      <c r="E938" s="352"/>
      <c r="F938" s="354"/>
      <c r="G938" s="352"/>
      <c r="H938" s="352"/>
      <c r="I938" s="352"/>
      <c r="J938" s="352"/>
      <c r="K938" s="352"/>
      <c r="L938" s="352"/>
      <c r="M938" s="352"/>
      <c r="N938" s="352"/>
      <c r="O938" s="352"/>
      <c r="P938" s="352"/>
      <c r="Q938" s="352"/>
      <c r="R938" s="352"/>
      <c r="S938" s="352"/>
      <c r="T938" s="352"/>
      <c r="U938" s="352"/>
      <c r="V938" s="352"/>
      <c r="W938" s="352"/>
      <c r="X938" s="352"/>
      <c r="Y938" s="352"/>
      <c r="Z938" s="352"/>
      <c r="AA938" s="352"/>
      <c r="AB938" s="352"/>
      <c r="AC938" s="352"/>
      <c r="AD938" s="352"/>
      <c r="AE938" s="352"/>
      <c r="AF938" s="352"/>
      <c r="AG938" s="352"/>
      <c r="AH938" s="352"/>
      <c r="AI938" s="352"/>
      <c r="AJ938" s="352"/>
      <c r="AK938" s="352"/>
      <c r="AL938" s="352"/>
      <c r="AM938" s="352"/>
      <c r="AN938" s="352"/>
      <c r="AO938" s="352"/>
      <c r="AP938" s="352"/>
      <c r="AQ938" s="352"/>
      <c r="AR938" s="352"/>
      <c r="AS938" s="352"/>
      <c r="AT938" s="352"/>
      <c r="AU938" s="352"/>
      <c r="AV938" s="352"/>
      <c r="AW938" s="352"/>
      <c r="AX938" s="352"/>
      <c r="AY938" s="352"/>
      <c r="AZ938" s="352"/>
      <c r="BA938" s="352"/>
      <c r="BB938" s="352"/>
      <c r="BC938" s="352"/>
      <c r="BD938" s="352"/>
      <c r="BE938" s="352"/>
      <c r="BF938" s="352"/>
      <c r="BG938" s="352"/>
      <c r="BH938" s="352"/>
      <c r="BI938" s="352"/>
      <c r="BJ938" s="352"/>
      <c r="BK938" s="352"/>
    </row>
    <row r="939" customFormat="false" ht="9.75" hidden="false" customHeight="true" outlineLevel="0" collapsed="false">
      <c r="A939" s="352"/>
      <c r="B939" s="352"/>
      <c r="C939" s="352"/>
      <c r="D939" s="352"/>
      <c r="E939" s="352"/>
      <c r="F939" s="354"/>
      <c r="G939" s="352"/>
      <c r="H939" s="352"/>
      <c r="I939" s="352"/>
      <c r="J939" s="352"/>
      <c r="K939" s="352"/>
      <c r="L939" s="352"/>
      <c r="M939" s="352"/>
      <c r="N939" s="352"/>
      <c r="O939" s="352"/>
      <c r="P939" s="352"/>
      <c r="Q939" s="352"/>
      <c r="R939" s="352"/>
      <c r="S939" s="352"/>
      <c r="T939" s="352"/>
      <c r="U939" s="352"/>
      <c r="V939" s="352"/>
      <c r="W939" s="352"/>
      <c r="X939" s="352"/>
      <c r="Y939" s="352"/>
      <c r="Z939" s="352"/>
      <c r="AA939" s="352"/>
      <c r="AB939" s="352"/>
      <c r="AC939" s="352"/>
      <c r="AD939" s="352"/>
      <c r="AE939" s="352"/>
      <c r="AF939" s="352"/>
      <c r="AG939" s="352"/>
      <c r="AH939" s="352"/>
      <c r="AI939" s="352"/>
      <c r="AJ939" s="352"/>
      <c r="AK939" s="352"/>
      <c r="AL939" s="352"/>
      <c r="AM939" s="352"/>
      <c r="AN939" s="352"/>
      <c r="AO939" s="352"/>
      <c r="AP939" s="352"/>
      <c r="AQ939" s="352"/>
      <c r="AR939" s="352"/>
      <c r="AS939" s="352"/>
      <c r="AT939" s="352"/>
      <c r="AU939" s="352"/>
      <c r="AV939" s="352"/>
      <c r="AW939" s="352"/>
      <c r="AX939" s="352"/>
      <c r="AY939" s="352"/>
      <c r="AZ939" s="352"/>
      <c r="BA939" s="352"/>
      <c r="BB939" s="352"/>
      <c r="BC939" s="352"/>
      <c r="BD939" s="352"/>
      <c r="BE939" s="352"/>
      <c r="BF939" s="352"/>
      <c r="BG939" s="352"/>
      <c r="BH939" s="352"/>
      <c r="BI939" s="352"/>
      <c r="BJ939" s="352"/>
      <c r="BK939" s="352"/>
    </row>
    <row r="940" customFormat="false" ht="9.75" hidden="false" customHeight="true" outlineLevel="0" collapsed="false">
      <c r="A940" s="352"/>
      <c r="B940" s="352"/>
      <c r="C940" s="352"/>
      <c r="D940" s="352"/>
      <c r="E940" s="352"/>
      <c r="F940" s="354"/>
      <c r="G940" s="352"/>
      <c r="H940" s="352"/>
      <c r="I940" s="352"/>
      <c r="J940" s="352"/>
      <c r="K940" s="352"/>
      <c r="L940" s="352"/>
      <c r="M940" s="352"/>
      <c r="N940" s="352"/>
      <c r="O940" s="352"/>
      <c r="P940" s="352"/>
      <c r="Q940" s="352"/>
      <c r="R940" s="352"/>
      <c r="S940" s="352"/>
      <c r="T940" s="352"/>
      <c r="U940" s="352"/>
      <c r="V940" s="352"/>
      <c r="W940" s="352"/>
      <c r="X940" s="352"/>
      <c r="Y940" s="352"/>
      <c r="Z940" s="352"/>
      <c r="AA940" s="352"/>
      <c r="AB940" s="352"/>
      <c r="AC940" s="352"/>
      <c r="AD940" s="352"/>
      <c r="AE940" s="352"/>
      <c r="AF940" s="352"/>
      <c r="AG940" s="352"/>
      <c r="AH940" s="352"/>
      <c r="AI940" s="352"/>
      <c r="AJ940" s="352"/>
      <c r="AK940" s="352"/>
      <c r="AL940" s="352"/>
      <c r="AM940" s="352"/>
      <c r="AN940" s="352"/>
      <c r="AO940" s="352"/>
      <c r="AP940" s="352"/>
      <c r="AQ940" s="352"/>
      <c r="AR940" s="352"/>
      <c r="AS940" s="352"/>
      <c r="AT940" s="352"/>
      <c r="AU940" s="352"/>
      <c r="AV940" s="352"/>
      <c r="AW940" s="352"/>
      <c r="AX940" s="352"/>
      <c r="AY940" s="352"/>
      <c r="AZ940" s="352"/>
      <c r="BA940" s="352"/>
      <c r="BB940" s="352"/>
      <c r="BC940" s="352"/>
      <c r="BD940" s="352"/>
      <c r="BE940" s="352"/>
      <c r="BF940" s="352"/>
      <c r="BG940" s="352"/>
      <c r="BH940" s="352"/>
      <c r="BI940" s="352"/>
      <c r="BJ940" s="352"/>
      <c r="BK940" s="352"/>
    </row>
    <row r="941" customFormat="false" ht="9.75" hidden="false" customHeight="true" outlineLevel="0" collapsed="false">
      <c r="A941" s="352"/>
      <c r="B941" s="352"/>
      <c r="C941" s="352"/>
      <c r="D941" s="352"/>
      <c r="E941" s="352"/>
      <c r="F941" s="354"/>
      <c r="G941" s="352"/>
      <c r="H941" s="352"/>
      <c r="I941" s="352"/>
      <c r="J941" s="352"/>
      <c r="K941" s="352"/>
      <c r="L941" s="352"/>
      <c r="M941" s="352"/>
      <c r="N941" s="352"/>
      <c r="O941" s="352"/>
      <c r="P941" s="352"/>
      <c r="Q941" s="352"/>
      <c r="R941" s="352"/>
      <c r="S941" s="352"/>
      <c r="T941" s="352"/>
      <c r="U941" s="352"/>
      <c r="V941" s="352"/>
      <c r="W941" s="352"/>
      <c r="X941" s="352"/>
      <c r="Y941" s="352"/>
      <c r="Z941" s="352"/>
      <c r="AA941" s="352"/>
      <c r="AB941" s="352"/>
      <c r="AC941" s="352"/>
      <c r="AD941" s="352"/>
      <c r="AE941" s="352"/>
      <c r="AF941" s="352"/>
      <c r="AG941" s="352"/>
      <c r="AH941" s="352"/>
      <c r="AI941" s="352"/>
      <c r="AJ941" s="352"/>
      <c r="AK941" s="352"/>
      <c r="AL941" s="352"/>
      <c r="AM941" s="352"/>
      <c r="AN941" s="352"/>
      <c r="AO941" s="352"/>
      <c r="AP941" s="352"/>
      <c r="AQ941" s="352"/>
      <c r="AR941" s="352"/>
      <c r="AS941" s="352"/>
      <c r="AT941" s="352"/>
      <c r="AU941" s="352"/>
      <c r="AV941" s="352"/>
      <c r="AW941" s="352"/>
      <c r="AX941" s="352"/>
      <c r="AY941" s="352"/>
      <c r="AZ941" s="352"/>
      <c r="BA941" s="352"/>
      <c r="BB941" s="352"/>
      <c r="BC941" s="352"/>
      <c r="BD941" s="352"/>
      <c r="BE941" s="352"/>
      <c r="BF941" s="352"/>
      <c r="BG941" s="352"/>
      <c r="BH941" s="352"/>
      <c r="BI941" s="352"/>
      <c r="BJ941" s="352"/>
      <c r="BK941" s="352"/>
    </row>
    <row r="942" customFormat="false" ht="9.75" hidden="false" customHeight="true" outlineLevel="0" collapsed="false">
      <c r="A942" s="352"/>
      <c r="B942" s="352"/>
      <c r="C942" s="352"/>
      <c r="D942" s="352"/>
      <c r="E942" s="352"/>
      <c r="F942" s="354"/>
      <c r="G942" s="352"/>
      <c r="H942" s="352"/>
      <c r="I942" s="352"/>
      <c r="J942" s="352"/>
      <c r="K942" s="352"/>
      <c r="L942" s="352"/>
      <c r="M942" s="352"/>
      <c r="N942" s="352"/>
      <c r="O942" s="352"/>
      <c r="P942" s="352"/>
      <c r="Q942" s="352"/>
      <c r="R942" s="352"/>
      <c r="S942" s="352"/>
      <c r="T942" s="352"/>
      <c r="U942" s="352"/>
      <c r="V942" s="352"/>
      <c r="W942" s="352"/>
      <c r="X942" s="352"/>
      <c r="Y942" s="352"/>
      <c r="Z942" s="352"/>
      <c r="AA942" s="352"/>
      <c r="AB942" s="352"/>
      <c r="AC942" s="352"/>
      <c r="AD942" s="352"/>
      <c r="AE942" s="352"/>
      <c r="AF942" s="352"/>
      <c r="AG942" s="352"/>
      <c r="AH942" s="352"/>
      <c r="AI942" s="352"/>
      <c r="AJ942" s="352"/>
      <c r="AK942" s="352"/>
      <c r="AL942" s="352"/>
      <c r="AM942" s="352"/>
      <c r="AN942" s="352"/>
      <c r="AO942" s="352"/>
      <c r="AP942" s="352"/>
      <c r="AQ942" s="352"/>
      <c r="AR942" s="352"/>
      <c r="AS942" s="352"/>
      <c r="AT942" s="352"/>
      <c r="AU942" s="352"/>
      <c r="AV942" s="352"/>
      <c r="AW942" s="352"/>
      <c r="AX942" s="352"/>
      <c r="AY942" s="352"/>
      <c r="AZ942" s="352"/>
      <c r="BA942" s="352"/>
      <c r="BB942" s="352"/>
      <c r="BC942" s="352"/>
      <c r="BD942" s="352"/>
      <c r="BE942" s="352"/>
      <c r="BF942" s="352"/>
      <c r="BG942" s="352"/>
      <c r="BH942" s="352"/>
      <c r="BI942" s="352"/>
      <c r="BJ942" s="352"/>
      <c r="BK942" s="352"/>
    </row>
    <row r="943" customFormat="false" ht="9.75" hidden="false" customHeight="true" outlineLevel="0" collapsed="false">
      <c r="A943" s="352"/>
      <c r="B943" s="352"/>
      <c r="C943" s="352"/>
      <c r="D943" s="352"/>
      <c r="E943" s="352"/>
      <c r="F943" s="354"/>
      <c r="G943" s="352"/>
      <c r="H943" s="352"/>
      <c r="I943" s="352"/>
      <c r="J943" s="352"/>
      <c r="K943" s="352"/>
      <c r="L943" s="352"/>
      <c r="M943" s="352"/>
      <c r="N943" s="352"/>
      <c r="O943" s="352"/>
      <c r="P943" s="352"/>
      <c r="Q943" s="352"/>
      <c r="R943" s="352"/>
      <c r="S943" s="352"/>
      <c r="T943" s="352"/>
      <c r="U943" s="352"/>
      <c r="V943" s="352"/>
      <c r="W943" s="352"/>
      <c r="X943" s="352"/>
      <c r="Y943" s="352"/>
      <c r="Z943" s="352"/>
      <c r="AA943" s="352"/>
      <c r="AB943" s="352"/>
      <c r="AC943" s="352"/>
      <c r="AD943" s="352"/>
      <c r="AE943" s="352"/>
      <c r="AF943" s="352"/>
      <c r="AG943" s="352"/>
      <c r="AH943" s="352"/>
      <c r="AI943" s="352"/>
      <c r="AJ943" s="352"/>
      <c r="AK943" s="352"/>
      <c r="AL943" s="352"/>
      <c r="AM943" s="352"/>
      <c r="AN943" s="352"/>
      <c r="AO943" s="352"/>
      <c r="AP943" s="352"/>
      <c r="AQ943" s="352"/>
      <c r="AR943" s="352"/>
      <c r="AS943" s="352"/>
      <c r="AT943" s="352"/>
      <c r="AU943" s="352"/>
      <c r="AV943" s="352"/>
      <c r="AW943" s="352"/>
      <c r="AX943" s="352"/>
      <c r="AY943" s="352"/>
      <c r="AZ943" s="352"/>
      <c r="BA943" s="352"/>
      <c r="BB943" s="352"/>
      <c r="BC943" s="352"/>
      <c r="BD943" s="352"/>
      <c r="BE943" s="352"/>
      <c r="BF943" s="352"/>
      <c r="BG943" s="352"/>
      <c r="BH943" s="352"/>
      <c r="BI943" s="352"/>
      <c r="BJ943" s="352"/>
      <c r="BK943" s="352"/>
    </row>
    <row r="944" customFormat="false" ht="9.75" hidden="false" customHeight="true" outlineLevel="0" collapsed="false">
      <c r="A944" s="352"/>
      <c r="B944" s="352"/>
      <c r="C944" s="352"/>
      <c r="D944" s="352"/>
      <c r="E944" s="352"/>
      <c r="F944" s="354"/>
      <c r="G944" s="352"/>
      <c r="H944" s="352"/>
      <c r="I944" s="352"/>
      <c r="J944" s="352"/>
      <c r="K944" s="352"/>
      <c r="L944" s="352"/>
      <c r="M944" s="352"/>
      <c r="N944" s="352"/>
      <c r="O944" s="352"/>
      <c r="P944" s="352"/>
      <c r="Q944" s="352"/>
      <c r="R944" s="352"/>
      <c r="S944" s="352"/>
      <c r="T944" s="352"/>
      <c r="U944" s="352"/>
      <c r="V944" s="352"/>
      <c r="W944" s="352"/>
      <c r="X944" s="352"/>
      <c r="Y944" s="352"/>
      <c r="Z944" s="352"/>
      <c r="AA944" s="352"/>
      <c r="AB944" s="352"/>
      <c r="AC944" s="352"/>
      <c r="AD944" s="352"/>
      <c r="AE944" s="352"/>
      <c r="AF944" s="352"/>
      <c r="AG944" s="352"/>
      <c r="AH944" s="352"/>
      <c r="AI944" s="352"/>
      <c r="AJ944" s="352"/>
      <c r="AK944" s="352"/>
      <c r="AL944" s="352"/>
      <c r="AM944" s="352"/>
      <c r="AN944" s="352"/>
      <c r="AO944" s="352"/>
      <c r="AP944" s="352"/>
      <c r="AQ944" s="352"/>
      <c r="AR944" s="352"/>
      <c r="AS944" s="352"/>
      <c r="AT944" s="352"/>
      <c r="AU944" s="352"/>
      <c r="AV944" s="352"/>
      <c r="AW944" s="352"/>
      <c r="AX944" s="352"/>
      <c r="AY944" s="352"/>
      <c r="AZ944" s="352"/>
      <c r="BA944" s="352"/>
      <c r="BB944" s="352"/>
      <c r="BC944" s="352"/>
      <c r="BD944" s="352"/>
      <c r="BE944" s="352"/>
      <c r="BF944" s="352"/>
      <c r="BG944" s="352"/>
      <c r="BH944" s="352"/>
      <c r="BI944" s="352"/>
      <c r="BJ944" s="352"/>
      <c r="BK944" s="352"/>
    </row>
    <row r="945" customFormat="false" ht="9.75" hidden="false" customHeight="true" outlineLevel="0" collapsed="false">
      <c r="A945" s="352"/>
      <c r="B945" s="352"/>
      <c r="C945" s="352"/>
      <c r="D945" s="352"/>
      <c r="E945" s="352"/>
      <c r="F945" s="354"/>
      <c r="G945" s="352"/>
      <c r="H945" s="352"/>
      <c r="I945" s="352"/>
      <c r="J945" s="352"/>
      <c r="K945" s="352"/>
      <c r="L945" s="352"/>
      <c r="M945" s="352"/>
      <c r="N945" s="352"/>
      <c r="O945" s="352"/>
      <c r="P945" s="352"/>
      <c r="Q945" s="352"/>
      <c r="R945" s="352"/>
      <c r="S945" s="352"/>
      <c r="T945" s="352"/>
      <c r="U945" s="352"/>
      <c r="V945" s="352"/>
      <c r="W945" s="352"/>
      <c r="X945" s="352"/>
      <c r="Y945" s="352"/>
      <c r="Z945" s="352"/>
      <c r="AA945" s="352"/>
      <c r="AB945" s="352"/>
      <c r="AC945" s="352"/>
      <c r="AD945" s="352"/>
      <c r="AE945" s="352"/>
      <c r="AF945" s="352"/>
      <c r="AG945" s="352"/>
      <c r="AH945" s="352"/>
      <c r="AI945" s="352"/>
      <c r="AJ945" s="352"/>
      <c r="AK945" s="352"/>
      <c r="AL945" s="352"/>
      <c r="AM945" s="352"/>
      <c r="AN945" s="352"/>
      <c r="AO945" s="352"/>
      <c r="AP945" s="352"/>
      <c r="AQ945" s="352"/>
      <c r="AR945" s="352"/>
      <c r="AS945" s="352"/>
      <c r="AT945" s="352"/>
      <c r="AU945" s="352"/>
      <c r="AV945" s="352"/>
      <c r="AW945" s="352"/>
      <c r="AX945" s="352"/>
      <c r="AY945" s="352"/>
      <c r="AZ945" s="352"/>
      <c r="BA945" s="352"/>
      <c r="BB945" s="352"/>
      <c r="BC945" s="352"/>
      <c r="BD945" s="352"/>
      <c r="BE945" s="352"/>
      <c r="BF945" s="352"/>
      <c r="BG945" s="352"/>
      <c r="BH945" s="352"/>
      <c r="BI945" s="352"/>
      <c r="BJ945" s="352"/>
      <c r="BK945" s="352"/>
    </row>
    <row r="946" customFormat="false" ht="9.75" hidden="false" customHeight="true" outlineLevel="0" collapsed="false">
      <c r="A946" s="352"/>
      <c r="B946" s="352"/>
      <c r="C946" s="352"/>
      <c r="D946" s="352"/>
      <c r="E946" s="352"/>
      <c r="F946" s="354"/>
      <c r="G946" s="352"/>
      <c r="H946" s="352"/>
      <c r="I946" s="352"/>
      <c r="J946" s="352"/>
      <c r="K946" s="352"/>
      <c r="L946" s="352"/>
      <c r="M946" s="352"/>
      <c r="N946" s="352"/>
      <c r="O946" s="352"/>
      <c r="P946" s="352"/>
      <c r="Q946" s="352"/>
      <c r="R946" s="352"/>
      <c r="S946" s="352"/>
      <c r="T946" s="352"/>
      <c r="U946" s="352"/>
      <c r="V946" s="352"/>
      <c r="W946" s="352"/>
      <c r="X946" s="352"/>
      <c r="Y946" s="352"/>
      <c r="Z946" s="352"/>
      <c r="AA946" s="352"/>
      <c r="AB946" s="352"/>
      <c r="AC946" s="352"/>
      <c r="AD946" s="352"/>
      <c r="AE946" s="352"/>
      <c r="AF946" s="352"/>
      <c r="AG946" s="352"/>
      <c r="AH946" s="352"/>
      <c r="AI946" s="352"/>
      <c r="AJ946" s="352"/>
      <c r="AK946" s="352"/>
      <c r="AL946" s="352"/>
      <c r="AM946" s="352"/>
      <c r="AN946" s="352"/>
      <c r="AO946" s="352"/>
      <c r="AP946" s="352"/>
      <c r="AQ946" s="352"/>
      <c r="AR946" s="352"/>
      <c r="AS946" s="352"/>
      <c r="AT946" s="352"/>
      <c r="AU946" s="352"/>
      <c r="AV946" s="352"/>
      <c r="AW946" s="352"/>
      <c r="AX946" s="352"/>
      <c r="AY946" s="352"/>
      <c r="AZ946" s="352"/>
      <c r="BA946" s="352"/>
      <c r="BB946" s="352"/>
      <c r="BC946" s="352"/>
      <c r="BD946" s="352"/>
      <c r="BE946" s="352"/>
      <c r="BF946" s="352"/>
      <c r="BG946" s="352"/>
      <c r="BH946" s="352"/>
      <c r="BI946" s="352"/>
      <c r="BJ946" s="352"/>
      <c r="BK946" s="352"/>
    </row>
    <row r="947" customFormat="false" ht="9.75" hidden="false" customHeight="true" outlineLevel="0" collapsed="false">
      <c r="A947" s="352"/>
      <c r="B947" s="352"/>
      <c r="C947" s="352"/>
      <c r="D947" s="352"/>
      <c r="E947" s="352"/>
      <c r="F947" s="354"/>
      <c r="G947" s="352"/>
      <c r="H947" s="352"/>
      <c r="I947" s="352"/>
      <c r="J947" s="352"/>
      <c r="K947" s="352"/>
      <c r="L947" s="352"/>
      <c r="M947" s="352"/>
      <c r="N947" s="352"/>
      <c r="O947" s="352"/>
      <c r="P947" s="352"/>
      <c r="Q947" s="352"/>
      <c r="R947" s="352"/>
      <c r="S947" s="352"/>
      <c r="T947" s="352"/>
      <c r="U947" s="352"/>
      <c r="V947" s="352"/>
      <c r="W947" s="352"/>
      <c r="X947" s="352"/>
      <c r="Y947" s="352"/>
      <c r="Z947" s="352"/>
      <c r="AA947" s="352"/>
      <c r="AB947" s="352"/>
      <c r="AC947" s="352"/>
      <c r="AD947" s="352"/>
      <c r="AE947" s="352"/>
      <c r="AF947" s="352"/>
      <c r="AG947" s="352"/>
      <c r="AH947" s="352"/>
      <c r="AI947" s="352"/>
      <c r="AJ947" s="352"/>
      <c r="AK947" s="352"/>
      <c r="AL947" s="352"/>
      <c r="AM947" s="352"/>
      <c r="AN947" s="352"/>
      <c r="AO947" s="352"/>
      <c r="AP947" s="352"/>
      <c r="AQ947" s="352"/>
      <c r="AR947" s="352"/>
      <c r="AS947" s="352"/>
      <c r="AT947" s="352"/>
      <c r="AU947" s="352"/>
      <c r="AV947" s="352"/>
      <c r="AW947" s="352"/>
      <c r="AX947" s="352"/>
      <c r="AY947" s="352"/>
      <c r="AZ947" s="352"/>
      <c r="BA947" s="352"/>
      <c r="BB947" s="352"/>
      <c r="BC947" s="352"/>
      <c r="BD947" s="352"/>
      <c r="BE947" s="352"/>
      <c r="BF947" s="352"/>
      <c r="BG947" s="352"/>
      <c r="BH947" s="352"/>
      <c r="BI947" s="352"/>
      <c r="BJ947" s="352"/>
      <c r="BK947" s="352"/>
    </row>
    <row r="948" customFormat="false" ht="9.75" hidden="false" customHeight="true" outlineLevel="0" collapsed="false">
      <c r="A948" s="352"/>
      <c r="B948" s="352"/>
      <c r="C948" s="352"/>
      <c r="D948" s="352"/>
      <c r="E948" s="352"/>
      <c r="F948" s="354"/>
      <c r="G948" s="352"/>
      <c r="H948" s="352"/>
      <c r="I948" s="352"/>
      <c r="J948" s="352"/>
      <c r="K948" s="352"/>
      <c r="L948" s="352"/>
      <c r="M948" s="352"/>
      <c r="N948" s="352"/>
      <c r="O948" s="352"/>
      <c r="P948" s="352"/>
      <c r="Q948" s="352"/>
      <c r="R948" s="352"/>
      <c r="S948" s="352"/>
      <c r="T948" s="352"/>
      <c r="U948" s="352"/>
      <c r="V948" s="352"/>
      <c r="W948" s="352"/>
      <c r="X948" s="352"/>
      <c r="Y948" s="352"/>
      <c r="Z948" s="352"/>
      <c r="AA948" s="352"/>
      <c r="AB948" s="352"/>
      <c r="AC948" s="352"/>
      <c r="AD948" s="352"/>
      <c r="AE948" s="352"/>
      <c r="AF948" s="352"/>
      <c r="AG948" s="352"/>
      <c r="AH948" s="352"/>
      <c r="AI948" s="352"/>
      <c r="AJ948" s="352"/>
      <c r="AK948" s="352"/>
      <c r="AL948" s="352"/>
      <c r="AM948" s="352"/>
      <c r="AN948" s="352"/>
      <c r="AO948" s="352"/>
      <c r="AP948" s="352"/>
      <c r="AQ948" s="352"/>
      <c r="AR948" s="352"/>
      <c r="AS948" s="352"/>
      <c r="AT948" s="352"/>
      <c r="AU948" s="352"/>
      <c r="AV948" s="352"/>
      <c r="AW948" s="352"/>
      <c r="AX948" s="352"/>
      <c r="AY948" s="352"/>
      <c r="AZ948" s="352"/>
      <c r="BA948" s="352"/>
      <c r="BB948" s="352"/>
      <c r="BC948" s="352"/>
      <c r="BD948" s="352"/>
      <c r="BE948" s="352"/>
      <c r="BF948" s="352"/>
      <c r="BG948" s="352"/>
      <c r="BH948" s="352"/>
      <c r="BI948" s="352"/>
      <c r="BJ948" s="352"/>
      <c r="BK948" s="352"/>
    </row>
    <row r="949" customFormat="false" ht="9.75" hidden="false" customHeight="true" outlineLevel="0" collapsed="false">
      <c r="A949" s="352"/>
      <c r="B949" s="352"/>
      <c r="C949" s="352"/>
      <c r="D949" s="352"/>
      <c r="E949" s="352"/>
      <c r="F949" s="354"/>
      <c r="G949" s="352"/>
      <c r="H949" s="352"/>
      <c r="I949" s="352"/>
      <c r="J949" s="352"/>
      <c r="K949" s="352"/>
      <c r="L949" s="352"/>
      <c r="M949" s="352"/>
      <c r="N949" s="352"/>
      <c r="O949" s="352"/>
      <c r="P949" s="352"/>
      <c r="Q949" s="352"/>
      <c r="R949" s="352"/>
      <c r="S949" s="352"/>
      <c r="T949" s="352"/>
      <c r="U949" s="352"/>
      <c r="V949" s="352"/>
      <c r="W949" s="352"/>
      <c r="X949" s="352"/>
      <c r="Y949" s="352"/>
      <c r="Z949" s="352"/>
      <c r="AA949" s="352"/>
      <c r="AB949" s="352"/>
      <c r="AC949" s="352"/>
      <c r="AD949" s="352"/>
      <c r="AE949" s="352"/>
      <c r="AF949" s="352"/>
      <c r="AG949" s="352"/>
      <c r="AH949" s="352"/>
      <c r="AI949" s="352"/>
      <c r="AJ949" s="352"/>
      <c r="AK949" s="352"/>
      <c r="AL949" s="352"/>
      <c r="AM949" s="352"/>
      <c r="AN949" s="352"/>
      <c r="AO949" s="352"/>
      <c r="AP949" s="352"/>
      <c r="AQ949" s="352"/>
      <c r="AR949" s="352"/>
      <c r="AS949" s="352"/>
      <c r="AT949" s="352"/>
      <c r="AU949" s="352"/>
      <c r="AV949" s="352"/>
      <c r="AW949" s="352"/>
      <c r="AX949" s="352"/>
      <c r="AY949" s="352"/>
      <c r="AZ949" s="352"/>
      <c r="BA949" s="352"/>
      <c r="BB949" s="352"/>
      <c r="BC949" s="352"/>
      <c r="BD949" s="352"/>
      <c r="BE949" s="352"/>
      <c r="BF949" s="352"/>
      <c r="BG949" s="352"/>
      <c r="BH949" s="352"/>
      <c r="BI949" s="352"/>
      <c r="BJ949" s="352"/>
      <c r="BK949" s="352"/>
    </row>
    <row r="950" customFormat="false" ht="9.75" hidden="false" customHeight="true" outlineLevel="0" collapsed="false">
      <c r="A950" s="352"/>
      <c r="B950" s="352"/>
      <c r="C950" s="352"/>
      <c r="D950" s="352"/>
      <c r="E950" s="352"/>
      <c r="F950" s="354"/>
      <c r="G950" s="352"/>
      <c r="H950" s="352"/>
      <c r="I950" s="352"/>
      <c r="J950" s="352"/>
      <c r="K950" s="352"/>
      <c r="L950" s="352"/>
      <c r="M950" s="352"/>
      <c r="N950" s="352"/>
      <c r="O950" s="352"/>
      <c r="P950" s="352"/>
      <c r="Q950" s="352"/>
      <c r="R950" s="352"/>
      <c r="S950" s="352"/>
      <c r="T950" s="352"/>
      <c r="U950" s="352"/>
      <c r="V950" s="352"/>
      <c r="W950" s="352"/>
      <c r="X950" s="352"/>
      <c r="Y950" s="352"/>
      <c r="Z950" s="352"/>
      <c r="AA950" s="352"/>
      <c r="AB950" s="352"/>
      <c r="AC950" s="352"/>
      <c r="AD950" s="352"/>
      <c r="AE950" s="352"/>
      <c r="AF950" s="352"/>
      <c r="AG950" s="352"/>
      <c r="AH950" s="352"/>
      <c r="AI950" s="352"/>
      <c r="AJ950" s="352"/>
      <c r="AK950" s="352"/>
      <c r="AL950" s="352"/>
      <c r="AM950" s="352"/>
      <c r="AN950" s="352"/>
      <c r="AO950" s="352"/>
      <c r="AP950" s="352"/>
      <c r="AQ950" s="352"/>
      <c r="AR950" s="352"/>
      <c r="AS950" s="352"/>
      <c r="AT950" s="352"/>
      <c r="AU950" s="352"/>
      <c r="AV950" s="352"/>
      <c r="AW950" s="352"/>
      <c r="AX950" s="352"/>
      <c r="AY950" s="352"/>
      <c r="AZ950" s="352"/>
      <c r="BA950" s="352"/>
      <c r="BB950" s="352"/>
      <c r="BC950" s="352"/>
      <c r="BD950" s="352"/>
      <c r="BE950" s="352"/>
      <c r="BF950" s="352"/>
      <c r="BG950" s="352"/>
      <c r="BH950" s="352"/>
      <c r="BI950" s="352"/>
      <c r="BJ950" s="352"/>
      <c r="BK950" s="352"/>
    </row>
    <row r="951" customFormat="false" ht="9.75" hidden="false" customHeight="true" outlineLevel="0" collapsed="false">
      <c r="A951" s="352"/>
      <c r="B951" s="352"/>
      <c r="C951" s="352"/>
      <c r="D951" s="352"/>
      <c r="E951" s="352"/>
      <c r="F951" s="354"/>
      <c r="G951" s="352"/>
      <c r="H951" s="352"/>
      <c r="I951" s="352"/>
      <c r="J951" s="352"/>
      <c r="K951" s="352"/>
      <c r="L951" s="352"/>
      <c r="M951" s="352"/>
      <c r="N951" s="352"/>
      <c r="O951" s="352"/>
      <c r="P951" s="352"/>
      <c r="Q951" s="352"/>
      <c r="R951" s="352"/>
      <c r="S951" s="352"/>
      <c r="T951" s="352"/>
      <c r="U951" s="352"/>
      <c r="V951" s="352"/>
      <c r="W951" s="352"/>
      <c r="X951" s="352"/>
      <c r="Y951" s="352"/>
      <c r="Z951" s="352"/>
      <c r="AA951" s="352"/>
      <c r="AB951" s="352"/>
      <c r="AC951" s="352"/>
      <c r="AD951" s="352"/>
      <c r="AE951" s="352"/>
      <c r="AF951" s="352"/>
      <c r="AG951" s="352"/>
      <c r="AH951" s="352"/>
      <c r="AI951" s="352"/>
      <c r="AJ951" s="352"/>
      <c r="AK951" s="352"/>
      <c r="AL951" s="352"/>
      <c r="AM951" s="352"/>
      <c r="AN951" s="352"/>
      <c r="AO951" s="352"/>
      <c r="AP951" s="352"/>
      <c r="AQ951" s="352"/>
      <c r="AR951" s="352"/>
      <c r="AS951" s="352"/>
      <c r="AT951" s="352"/>
      <c r="AU951" s="352"/>
      <c r="AV951" s="352"/>
      <c r="AW951" s="352"/>
      <c r="AX951" s="352"/>
      <c r="AY951" s="352"/>
      <c r="AZ951" s="352"/>
      <c r="BA951" s="352"/>
      <c r="BB951" s="352"/>
      <c r="BC951" s="352"/>
      <c r="BD951" s="352"/>
      <c r="BE951" s="352"/>
      <c r="BF951" s="352"/>
      <c r="BG951" s="352"/>
      <c r="BH951" s="352"/>
      <c r="BI951" s="352"/>
      <c r="BJ951" s="352"/>
      <c r="BK951" s="352"/>
    </row>
    <row r="952" customFormat="false" ht="9.75" hidden="false" customHeight="true" outlineLevel="0" collapsed="false">
      <c r="A952" s="352"/>
      <c r="B952" s="352"/>
      <c r="C952" s="352"/>
      <c r="D952" s="352"/>
      <c r="E952" s="352"/>
      <c r="F952" s="354"/>
      <c r="G952" s="352"/>
      <c r="H952" s="352"/>
      <c r="I952" s="352"/>
      <c r="J952" s="352"/>
      <c r="K952" s="352"/>
      <c r="L952" s="352"/>
      <c r="M952" s="352"/>
      <c r="N952" s="352"/>
      <c r="O952" s="352"/>
      <c r="P952" s="352"/>
      <c r="Q952" s="352"/>
      <c r="R952" s="352"/>
      <c r="S952" s="352"/>
      <c r="T952" s="352"/>
      <c r="U952" s="352"/>
      <c r="V952" s="352"/>
      <c r="W952" s="352"/>
      <c r="X952" s="352"/>
      <c r="Y952" s="352"/>
      <c r="Z952" s="352"/>
      <c r="AA952" s="352"/>
      <c r="AB952" s="352"/>
      <c r="AC952" s="352"/>
      <c r="AD952" s="352"/>
      <c r="AE952" s="352"/>
      <c r="AF952" s="352"/>
      <c r="AG952" s="352"/>
      <c r="AH952" s="352"/>
      <c r="AI952" s="352"/>
      <c r="AJ952" s="352"/>
      <c r="AK952" s="352"/>
      <c r="AL952" s="352"/>
      <c r="AM952" s="352"/>
      <c r="AN952" s="352"/>
      <c r="AO952" s="352"/>
      <c r="AP952" s="352"/>
      <c r="AQ952" s="352"/>
      <c r="AR952" s="352"/>
      <c r="AS952" s="352"/>
      <c r="AT952" s="352"/>
      <c r="AU952" s="352"/>
      <c r="AV952" s="352"/>
      <c r="AW952" s="352"/>
      <c r="AX952" s="352"/>
      <c r="AY952" s="352"/>
      <c r="AZ952" s="352"/>
      <c r="BA952" s="352"/>
      <c r="BB952" s="352"/>
      <c r="BC952" s="352"/>
      <c r="BD952" s="352"/>
      <c r="BE952" s="352"/>
      <c r="BF952" s="352"/>
      <c r="BG952" s="352"/>
      <c r="BH952" s="352"/>
      <c r="BI952" s="352"/>
      <c r="BJ952" s="352"/>
      <c r="BK952" s="352"/>
    </row>
    <row r="953" customFormat="false" ht="9.75" hidden="false" customHeight="true" outlineLevel="0" collapsed="false">
      <c r="A953" s="352"/>
      <c r="B953" s="352"/>
      <c r="C953" s="352"/>
      <c r="D953" s="352"/>
      <c r="E953" s="352"/>
      <c r="F953" s="354"/>
      <c r="G953" s="352"/>
      <c r="H953" s="352"/>
      <c r="I953" s="352"/>
      <c r="J953" s="352"/>
      <c r="K953" s="352"/>
      <c r="L953" s="352"/>
      <c r="M953" s="352"/>
      <c r="N953" s="352"/>
      <c r="O953" s="352"/>
      <c r="P953" s="352"/>
      <c r="Q953" s="352"/>
      <c r="R953" s="352"/>
      <c r="S953" s="352"/>
      <c r="T953" s="352"/>
      <c r="U953" s="352"/>
      <c r="V953" s="352"/>
      <c r="W953" s="352"/>
      <c r="X953" s="352"/>
      <c r="Y953" s="352"/>
      <c r="Z953" s="352"/>
      <c r="AA953" s="352"/>
      <c r="AB953" s="352"/>
      <c r="AC953" s="352"/>
      <c r="AD953" s="352"/>
      <c r="AE953" s="352"/>
      <c r="AF953" s="352"/>
      <c r="AG953" s="352"/>
      <c r="AH953" s="352"/>
      <c r="AI953" s="352"/>
      <c r="AJ953" s="352"/>
      <c r="AK953" s="352"/>
      <c r="AL953" s="352"/>
      <c r="AM953" s="352"/>
      <c r="AN953" s="352"/>
      <c r="AO953" s="352"/>
      <c r="AP953" s="352"/>
      <c r="AQ953" s="352"/>
      <c r="AR953" s="352"/>
      <c r="AS953" s="352"/>
      <c r="AT953" s="352"/>
      <c r="AU953" s="352"/>
      <c r="AV953" s="352"/>
      <c r="AW953" s="352"/>
      <c r="AX953" s="352"/>
      <c r="AY953" s="352"/>
      <c r="AZ953" s="352"/>
      <c r="BA953" s="352"/>
      <c r="BB953" s="352"/>
      <c r="BC953" s="352"/>
      <c r="BD953" s="352"/>
      <c r="BE953" s="352"/>
      <c r="BF953" s="352"/>
      <c r="BG953" s="352"/>
      <c r="BH953" s="352"/>
      <c r="BI953" s="352"/>
      <c r="BJ953" s="352"/>
      <c r="BK953" s="352"/>
    </row>
    <row r="954" customFormat="false" ht="9.75" hidden="false" customHeight="true" outlineLevel="0" collapsed="false">
      <c r="A954" s="352"/>
      <c r="B954" s="352"/>
      <c r="C954" s="352"/>
      <c r="D954" s="352"/>
      <c r="E954" s="352"/>
      <c r="F954" s="354"/>
      <c r="G954" s="352"/>
      <c r="H954" s="352"/>
      <c r="I954" s="352"/>
      <c r="J954" s="352"/>
      <c r="K954" s="352"/>
      <c r="L954" s="352"/>
      <c r="M954" s="352"/>
      <c r="N954" s="352"/>
      <c r="O954" s="352"/>
      <c r="P954" s="352"/>
      <c r="Q954" s="352"/>
      <c r="R954" s="352"/>
      <c r="S954" s="352"/>
      <c r="T954" s="352"/>
      <c r="U954" s="352"/>
      <c r="V954" s="352"/>
      <c r="W954" s="352"/>
      <c r="X954" s="352"/>
      <c r="Y954" s="352"/>
      <c r="Z954" s="352"/>
      <c r="AA954" s="352"/>
      <c r="AB954" s="352"/>
      <c r="AC954" s="352"/>
      <c r="AD954" s="352"/>
      <c r="AE954" s="352"/>
      <c r="AF954" s="352"/>
      <c r="AG954" s="352"/>
      <c r="AH954" s="352"/>
      <c r="AI954" s="352"/>
      <c r="AJ954" s="352"/>
      <c r="AK954" s="352"/>
      <c r="AL954" s="352"/>
      <c r="AM954" s="352"/>
      <c r="AN954" s="352"/>
      <c r="AO954" s="352"/>
      <c r="AP954" s="352"/>
      <c r="AQ954" s="352"/>
      <c r="AR954" s="352"/>
      <c r="AS954" s="352"/>
      <c r="AT954" s="352"/>
      <c r="AU954" s="352"/>
      <c r="AV954" s="352"/>
      <c r="AW954" s="352"/>
      <c r="AX954" s="352"/>
      <c r="AY954" s="352"/>
      <c r="AZ954" s="352"/>
      <c r="BA954" s="352"/>
      <c r="BB954" s="352"/>
      <c r="BC954" s="352"/>
      <c r="BD954" s="352"/>
      <c r="BE954" s="352"/>
      <c r="BF954" s="352"/>
      <c r="BG954" s="352"/>
      <c r="BH954" s="352"/>
      <c r="BI954" s="352"/>
      <c r="BJ954" s="352"/>
      <c r="BK954" s="352"/>
    </row>
    <row r="955" customFormat="false" ht="9.75" hidden="false" customHeight="true" outlineLevel="0" collapsed="false">
      <c r="A955" s="352"/>
      <c r="B955" s="352"/>
      <c r="C955" s="352"/>
      <c r="D955" s="352"/>
      <c r="E955" s="352"/>
      <c r="F955" s="354"/>
      <c r="G955" s="352"/>
      <c r="H955" s="352"/>
      <c r="I955" s="352"/>
      <c r="J955" s="352"/>
      <c r="K955" s="352"/>
      <c r="L955" s="352"/>
      <c r="M955" s="352"/>
      <c r="N955" s="352"/>
      <c r="O955" s="352"/>
      <c r="P955" s="352"/>
      <c r="Q955" s="352"/>
      <c r="R955" s="352"/>
      <c r="S955" s="352"/>
      <c r="T955" s="352"/>
      <c r="U955" s="352"/>
      <c r="V955" s="352"/>
      <c r="W955" s="352"/>
      <c r="X955" s="352"/>
      <c r="Y955" s="352"/>
      <c r="Z955" s="352"/>
      <c r="AA955" s="352"/>
      <c r="AB955" s="352"/>
      <c r="AC955" s="352"/>
      <c r="AD955" s="352"/>
      <c r="AE955" s="352"/>
      <c r="AF955" s="352"/>
      <c r="AG955" s="352"/>
      <c r="AH955" s="352"/>
      <c r="AI955" s="352"/>
      <c r="AJ955" s="352"/>
      <c r="AK955" s="352"/>
      <c r="AL955" s="352"/>
      <c r="AM955" s="352"/>
      <c r="AN955" s="352"/>
      <c r="AO955" s="352"/>
      <c r="AP955" s="352"/>
      <c r="AQ955" s="352"/>
      <c r="AR955" s="352"/>
      <c r="AS955" s="352"/>
      <c r="AT955" s="352"/>
      <c r="AU955" s="352"/>
      <c r="AV955" s="352"/>
      <c r="AW955" s="352"/>
      <c r="AX955" s="352"/>
      <c r="AY955" s="352"/>
      <c r="AZ955" s="352"/>
      <c r="BA955" s="352"/>
      <c r="BB955" s="352"/>
      <c r="BC955" s="352"/>
      <c r="BD955" s="352"/>
      <c r="BE955" s="352"/>
      <c r="BF955" s="352"/>
      <c r="BG955" s="352"/>
      <c r="BH955" s="352"/>
      <c r="BI955" s="352"/>
      <c r="BJ955" s="352"/>
      <c r="BK955" s="352"/>
    </row>
    <row r="956" customFormat="false" ht="9.75" hidden="false" customHeight="true" outlineLevel="0" collapsed="false">
      <c r="A956" s="352"/>
      <c r="B956" s="352"/>
      <c r="C956" s="352"/>
      <c r="D956" s="352"/>
      <c r="E956" s="352"/>
      <c r="F956" s="354"/>
      <c r="G956" s="352"/>
      <c r="H956" s="352"/>
      <c r="I956" s="352"/>
      <c r="J956" s="352"/>
      <c r="K956" s="352"/>
      <c r="L956" s="352"/>
      <c r="M956" s="352"/>
      <c r="N956" s="352"/>
      <c r="O956" s="352"/>
      <c r="P956" s="352"/>
      <c r="Q956" s="352"/>
      <c r="R956" s="352"/>
      <c r="S956" s="352"/>
      <c r="T956" s="352"/>
      <c r="U956" s="352"/>
      <c r="V956" s="352"/>
      <c r="W956" s="352"/>
      <c r="X956" s="352"/>
      <c r="Y956" s="352"/>
      <c r="Z956" s="352"/>
      <c r="AA956" s="352"/>
      <c r="AB956" s="352"/>
      <c r="AC956" s="352"/>
      <c r="AD956" s="352"/>
      <c r="AE956" s="352"/>
      <c r="AF956" s="352"/>
      <c r="AG956" s="352"/>
      <c r="AH956" s="352"/>
      <c r="AI956" s="352"/>
      <c r="AJ956" s="352"/>
      <c r="AK956" s="352"/>
      <c r="AL956" s="352"/>
      <c r="AM956" s="352"/>
      <c r="AN956" s="352"/>
      <c r="AO956" s="352"/>
      <c r="AP956" s="352"/>
      <c r="AQ956" s="352"/>
      <c r="AR956" s="352"/>
      <c r="AS956" s="352"/>
      <c r="AT956" s="352"/>
      <c r="AU956" s="352"/>
      <c r="AV956" s="352"/>
      <c r="AW956" s="352"/>
      <c r="AX956" s="352"/>
      <c r="AY956" s="352"/>
      <c r="AZ956" s="352"/>
      <c r="BA956" s="352"/>
      <c r="BB956" s="352"/>
      <c r="BC956" s="352"/>
      <c r="BD956" s="352"/>
      <c r="BE956" s="352"/>
      <c r="BF956" s="352"/>
      <c r="BG956" s="352"/>
      <c r="BH956" s="352"/>
      <c r="BI956" s="352"/>
      <c r="BJ956" s="352"/>
      <c r="BK956" s="352"/>
    </row>
    <row r="957" customFormat="false" ht="9.75" hidden="false" customHeight="true" outlineLevel="0" collapsed="false">
      <c r="A957" s="352"/>
      <c r="B957" s="352"/>
      <c r="C957" s="352"/>
      <c r="D957" s="352"/>
      <c r="E957" s="352"/>
      <c r="F957" s="354"/>
      <c r="G957" s="352"/>
      <c r="H957" s="352"/>
      <c r="I957" s="352"/>
      <c r="J957" s="352"/>
      <c r="K957" s="352"/>
      <c r="L957" s="352"/>
      <c r="M957" s="352"/>
      <c r="N957" s="352"/>
      <c r="O957" s="352"/>
      <c r="P957" s="352"/>
      <c r="Q957" s="352"/>
      <c r="R957" s="352"/>
      <c r="S957" s="352"/>
      <c r="T957" s="352"/>
      <c r="U957" s="352"/>
      <c r="V957" s="352"/>
      <c r="W957" s="352"/>
      <c r="X957" s="352"/>
      <c r="Y957" s="352"/>
      <c r="Z957" s="352"/>
      <c r="AA957" s="352"/>
      <c r="AB957" s="352"/>
      <c r="AC957" s="352"/>
      <c r="AD957" s="352"/>
      <c r="AE957" s="352"/>
      <c r="AF957" s="352"/>
      <c r="AG957" s="352"/>
      <c r="AH957" s="352"/>
      <c r="AI957" s="352"/>
      <c r="AJ957" s="352"/>
      <c r="AK957" s="352"/>
      <c r="AL957" s="352"/>
      <c r="AM957" s="352"/>
      <c r="AN957" s="352"/>
      <c r="AO957" s="352"/>
      <c r="AP957" s="352"/>
      <c r="AQ957" s="352"/>
      <c r="AR957" s="352"/>
      <c r="AS957" s="352"/>
      <c r="AT957" s="352"/>
      <c r="AU957" s="352"/>
      <c r="AV957" s="352"/>
      <c r="AW957" s="352"/>
      <c r="AX957" s="352"/>
      <c r="AY957" s="352"/>
      <c r="AZ957" s="352"/>
      <c r="BA957" s="352"/>
      <c r="BB957" s="352"/>
      <c r="BC957" s="352"/>
      <c r="BD957" s="352"/>
      <c r="BE957" s="352"/>
      <c r="BF957" s="352"/>
      <c r="BG957" s="352"/>
      <c r="BH957" s="352"/>
      <c r="BI957" s="352"/>
      <c r="BJ957" s="352"/>
      <c r="BK957" s="352"/>
    </row>
    <row r="958" customFormat="false" ht="9.75" hidden="false" customHeight="true" outlineLevel="0" collapsed="false">
      <c r="A958" s="352"/>
      <c r="B958" s="352"/>
      <c r="C958" s="352"/>
      <c r="D958" s="352"/>
      <c r="E958" s="352"/>
      <c r="F958" s="354"/>
      <c r="G958" s="352"/>
      <c r="H958" s="352"/>
      <c r="I958" s="352"/>
      <c r="J958" s="352"/>
      <c r="K958" s="352"/>
      <c r="L958" s="352"/>
      <c r="M958" s="352"/>
      <c r="N958" s="352"/>
      <c r="O958" s="352"/>
      <c r="P958" s="352"/>
      <c r="Q958" s="352"/>
      <c r="R958" s="352"/>
      <c r="S958" s="352"/>
      <c r="T958" s="352"/>
      <c r="U958" s="352"/>
      <c r="V958" s="352"/>
      <c r="W958" s="352"/>
      <c r="X958" s="352"/>
      <c r="Y958" s="352"/>
      <c r="Z958" s="352"/>
      <c r="AA958" s="352"/>
      <c r="AB958" s="352"/>
      <c r="AC958" s="352"/>
      <c r="AD958" s="352"/>
      <c r="AE958" s="352"/>
      <c r="AF958" s="352"/>
      <c r="AG958" s="352"/>
      <c r="AH958" s="352"/>
      <c r="AI958" s="352"/>
      <c r="AJ958" s="352"/>
      <c r="AK958" s="352"/>
      <c r="AL958" s="352"/>
      <c r="AM958" s="352"/>
      <c r="AN958" s="352"/>
      <c r="AO958" s="352"/>
      <c r="AP958" s="352"/>
      <c r="AQ958" s="352"/>
      <c r="AR958" s="352"/>
      <c r="AS958" s="352"/>
      <c r="AT958" s="352"/>
      <c r="AU958" s="352"/>
      <c r="AV958" s="352"/>
      <c r="AW958" s="352"/>
      <c r="AX958" s="352"/>
      <c r="AY958" s="352"/>
      <c r="AZ958" s="352"/>
      <c r="BA958" s="352"/>
      <c r="BB958" s="352"/>
      <c r="BC958" s="352"/>
      <c r="BD958" s="352"/>
      <c r="BE958" s="352"/>
      <c r="BF958" s="352"/>
      <c r="BG958" s="352"/>
      <c r="BH958" s="352"/>
      <c r="BI958" s="352"/>
      <c r="BJ958" s="352"/>
      <c r="BK958" s="352"/>
    </row>
    <row r="959" customFormat="false" ht="9.75" hidden="false" customHeight="true" outlineLevel="0" collapsed="false">
      <c r="A959" s="352"/>
      <c r="B959" s="352"/>
      <c r="C959" s="352"/>
      <c r="D959" s="352"/>
      <c r="E959" s="352"/>
      <c r="F959" s="354"/>
      <c r="G959" s="352"/>
      <c r="H959" s="352"/>
      <c r="I959" s="352"/>
      <c r="J959" s="352"/>
      <c r="K959" s="352"/>
      <c r="L959" s="352"/>
      <c r="M959" s="352"/>
      <c r="N959" s="352"/>
      <c r="O959" s="352"/>
      <c r="P959" s="352"/>
      <c r="Q959" s="352"/>
      <c r="R959" s="352"/>
      <c r="S959" s="352"/>
      <c r="T959" s="352"/>
      <c r="U959" s="352"/>
      <c r="V959" s="352"/>
      <c r="W959" s="352"/>
      <c r="X959" s="352"/>
      <c r="Y959" s="352"/>
      <c r="Z959" s="352"/>
      <c r="AA959" s="352"/>
      <c r="AB959" s="352"/>
      <c r="AC959" s="352"/>
      <c r="AD959" s="352"/>
      <c r="AE959" s="352"/>
      <c r="AF959" s="352"/>
      <c r="AG959" s="352"/>
      <c r="AH959" s="352"/>
      <c r="AI959" s="352"/>
      <c r="AJ959" s="352"/>
      <c r="AK959" s="352"/>
      <c r="AL959" s="352"/>
      <c r="AM959" s="352"/>
      <c r="AN959" s="352"/>
      <c r="AO959" s="352"/>
      <c r="AP959" s="352"/>
      <c r="AQ959" s="352"/>
      <c r="AR959" s="352"/>
      <c r="AS959" s="352"/>
      <c r="AT959" s="352"/>
      <c r="AU959" s="352"/>
      <c r="AV959" s="352"/>
      <c r="AW959" s="352"/>
      <c r="AX959" s="352"/>
      <c r="AY959" s="352"/>
      <c r="AZ959" s="352"/>
      <c r="BA959" s="352"/>
      <c r="BB959" s="352"/>
      <c r="BC959" s="352"/>
      <c r="BD959" s="352"/>
      <c r="BE959" s="352"/>
      <c r="BF959" s="352"/>
      <c r="BG959" s="352"/>
      <c r="BH959" s="352"/>
      <c r="BI959" s="352"/>
      <c r="BJ959" s="352"/>
      <c r="BK959" s="352"/>
    </row>
    <row r="960" customFormat="false" ht="9.75" hidden="false" customHeight="true" outlineLevel="0" collapsed="false">
      <c r="A960" s="352"/>
      <c r="B960" s="352"/>
      <c r="C960" s="352"/>
      <c r="D960" s="352"/>
      <c r="E960" s="352"/>
      <c r="F960" s="354"/>
      <c r="G960" s="352"/>
      <c r="H960" s="352"/>
      <c r="I960" s="352"/>
      <c r="J960" s="352"/>
      <c r="K960" s="352"/>
      <c r="L960" s="352"/>
      <c r="M960" s="352"/>
      <c r="N960" s="352"/>
      <c r="O960" s="352"/>
      <c r="P960" s="352"/>
      <c r="Q960" s="352"/>
      <c r="R960" s="352"/>
      <c r="S960" s="352"/>
      <c r="T960" s="352"/>
      <c r="U960" s="352"/>
      <c r="V960" s="352"/>
      <c r="W960" s="352"/>
      <c r="X960" s="352"/>
      <c r="Y960" s="352"/>
      <c r="Z960" s="352"/>
      <c r="AA960" s="352"/>
      <c r="AB960" s="352"/>
      <c r="AC960" s="352"/>
      <c r="AD960" s="352"/>
      <c r="AE960" s="352"/>
      <c r="AF960" s="352"/>
      <c r="AG960" s="352"/>
      <c r="AH960" s="352"/>
      <c r="AI960" s="352"/>
      <c r="AJ960" s="352"/>
      <c r="AK960" s="352"/>
      <c r="AL960" s="352"/>
      <c r="AM960" s="352"/>
      <c r="AN960" s="352"/>
      <c r="AO960" s="352"/>
      <c r="AP960" s="352"/>
      <c r="AQ960" s="352"/>
      <c r="AR960" s="352"/>
      <c r="AS960" s="352"/>
      <c r="AT960" s="352"/>
      <c r="AU960" s="352"/>
      <c r="AV960" s="352"/>
      <c r="AW960" s="352"/>
      <c r="AX960" s="352"/>
      <c r="AY960" s="352"/>
      <c r="AZ960" s="352"/>
      <c r="BA960" s="352"/>
      <c r="BB960" s="352"/>
      <c r="BC960" s="352"/>
      <c r="BD960" s="352"/>
      <c r="BE960" s="352"/>
      <c r="BF960" s="352"/>
      <c r="BG960" s="352"/>
      <c r="BH960" s="352"/>
      <c r="BI960" s="352"/>
      <c r="BJ960" s="352"/>
      <c r="BK960" s="352"/>
    </row>
    <row r="961" customFormat="false" ht="9.75" hidden="false" customHeight="true" outlineLevel="0" collapsed="false">
      <c r="A961" s="352"/>
      <c r="B961" s="352"/>
      <c r="C961" s="352"/>
      <c r="D961" s="352"/>
      <c r="E961" s="352"/>
      <c r="F961" s="354"/>
      <c r="G961" s="352"/>
      <c r="H961" s="352"/>
      <c r="I961" s="352"/>
      <c r="J961" s="352"/>
      <c r="K961" s="352"/>
      <c r="L961" s="352"/>
      <c r="M961" s="352"/>
      <c r="N961" s="352"/>
      <c r="O961" s="352"/>
      <c r="P961" s="352"/>
      <c r="Q961" s="352"/>
      <c r="R961" s="352"/>
      <c r="S961" s="352"/>
      <c r="T961" s="352"/>
      <c r="U961" s="352"/>
      <c r="V961" s="352"/>
      <c r="W961" s="352"/>
      <c r="X961" s="352"/>
      <c r="Y961" s="352"/>
      <c r="Z961" s="352"/>
      <c r="AA961" s="352"/>
      <c r="AB961" s="352"/>
      <c r="AC961" s="352"/>
      <c r="AD961" s="352"/>
      <c r="AE961" s="352"/>
      <c r="AF961" s="352"/>
      <c r="AG961" s="352"/>
      <c r="AH961" s="352"/>
      <c r="AI961" s="352"/>
      <c r="AJ961" s="352"/>
      <c r="AK961" s="352"/>
      <c r="AL961" s="352"/>
      <c r="AM961" s="352"/>
      <c r="AN961" s="352"/>
      <c r="AO961" s="352"/>
      <c r="AP961" s="352"/>
      <c r="AQ961" s="352"/>
      <c r="AR961" s="352"/>
      <c r="AS961" s="352"/>
      <c r="AT961" s="352"/>
      <c r="AU961" s="352"/>
      <c r="AV961" s="352"/>
      <c r="AW961" s="352"/>
      <c r="AX961" s="352"/>
      <c r="AY961" s="352"/>
      <c r="AZ961" s="352"/>
      <c r="BA961" s="352"/>
      <c r="BB961" s="352"/>
      <c r="BC961" s="352"/>
      <c r="BD961" s="352"/>
      <c r="BE961" s="352"/>
      <c r="BF961" s="352"/>
      <c r="BG961" s="352"/>
      <c r="BH961" s="352"/>
      <c r="BI961" s="352"/>
      <c r="BJ961" s="352"/>
      <c r="BK961" s="352"/>
    </row>
    <row r="962" customFormat="false" ht="9.75" hidden="false" customHeight="true" outlineLevel="0" collapsed="false">
      <c r="A962" s="352"/>
      <c r="B962" s="352"/>
      <c r="C962" s="352"/>
      <c r="D962" s="352"/>
      <c r="E962" s="352"/>
      <c r="F962" s="354"/>
      <c r="G962" s="352"/>
      <c r="H962" s="352"/>
      <c r="I962" s="352"/>
      <c r="J962" s="352"/>
      <c r="K962" s="352"/>
      <c r="L962" s="352"/>
      <c r="M962" s="352"/>
      <c r="N962" s="352"/>
      <c r="O962" s="352"/>
      <c r="P962" s="352"/>
      <c r="Q962" s="352"/>
      <c r="R962" s="352"/>
      <c r="S962" s="352"/>
      <c r="T962" s="352"/>
      <c r="U962" s="352"/>
      <c r="V962" s="352"/>
      <c r="W962" s="352"/>
      <c r="X962" s="352"/>
      <c r="Y962" s="352"/>
      <c r="Z962" s="352"/>
      <c r="AA962" s="352"/>
      <c r="AB962" s="352"/>
      <c r="AC962" s="352"/>
      <c r="AD962" s="352"/>
      <c r="AE962" s="352"/>
      <c r="AF962" s="352"/>
      <c r="AG962" s="352"/>
      <c r="AH962" s="352"/>
      <c r="AI962" s="352"/>
      <c r="AJ962" s="352"/>
      <c r="AK962" s="352"/>
      <c r="AL962" s="352"/>
      <c r="AM962" s="352"/>
      <c r="AN962" s="352"/>
      <c r="AO962" s="352"/>
      <c r="AP962" s="352"/>
      <c r="AQ962" s="352"/>
      <c r="AR962" s="352"/>
      <c r="AS962" s="352"/>
      <c r="AT962" s="352"/>
      <c r="AU962" s="352"/>
      <c r="AV962" s="352"/>
      <c r="AW962" s="352"/>
      <c r="AX962" s="352"/>
      <c r="AY962" s="352"/>
      <c r="AZ962" s="352"/>
      <c r="BA962" s="352"/>
      <c r="BB962" s="352"/>
      <c r="BC962" s="352"/>
      <c r="BD962" s="352"/>
      <c r="BE962" s="352"/>
      <c r="BF962" s="352"/>
      <c r="BG962" s="352"/>
      <c r="BH962" s="352"/>
      <c r="BI962" s="352"/>
      <c r="BJ962" s="352"/>
      <c r="BK962" s="352"/>
    </row>
    <row r="963" customFormat="false" ht="9.75" hidden="false" customHeight="true" outlineLevel="0" collapsed="false">
      <c r="A963" s="352"/>
      <c r="B963" s="352"/>
      <c r="C963" s="352"/>
      <c r="D963" s="352"/>
      <c r="E963" s="352"/>
      <c r="F963" s="354"/>
      <c r="G963" s="352"/>
      <c r="H963" s="352"/>
      <c r="I963" s="352"/>
      <c r="J963" s="352"/>
      <c r="K963" s="352"/>
      <c r="L963" s="352"/>
      <c r="M963" s="352"/>
      <c r="N963" s="352"/>
      <c r="O963" s="352"/>
      <c r="P963" s="352"/>
      <c r="Q963" s="352"/>
      <c r="R963" s="352"/>
      <c r="S963" s="352"/>
      <c r="T963" s="352"/>
      <c r="U963" s="352"/>
      <c r="V963" s="352"/>
      <c r="W963" s="352"/>
      <c r="X963" s="352"/>
      <c r="Y963" s="352"/>
      <c r="Z963" s="352"/>
      <c r="AA963" s="352"/>
      <c r="AB963" s="352"/>
      <c r="AC963" s="352"/>
      <c r="AD963" s="352"/>
      <c r="AE963" s="352"/>
      <c r="AF963" s="352"/>
      <c r="AG963" s="352"/>
      <c r="AH963" s="352"/>
      <c r="AI963" s="352"/>
      <c r="AJ963" s="352"/>
      <c r="AK963" s="352"/>
      <c r="AL963" s="352"/>
      <c r="AM963" s="352"/>
      <c r="AN963" s="352"/>
      <c r="AO963" s="352"/>
      <c r="AP963" s="352"/>
      <c r="AQ963" s="352"/>
      <c r="AR963" s="352"/>
      <c r="AS963" s="352"/>
      <c r="AT963" s="352"/>
      <c r="AU963" s="352"/>
      <c r="AV963" s="352"/>
      <c r="AW963" s="352"/>
      <c r="AX963" s="352"/>
      <c r="AY963" s="352"/>
      <c r="AZ963" s="352"/>
      <c r="BA963" s="352"/>
      <c r="BB963" s="352"/>
      <c r="BC963" s="352"/>
      <c r="BD963" s="352"/>
      <c r="BE963" s="352"/>
      <c r="BF963" s="352"/>
      <c r="BG963" s="352"/>
      <c r="BH963" s="352"/>
      <c r="BI963" s="352"/>
      <c r="BJ963" s="352"/>
      <c r="BK963" s="352"/>
    </row>
    <row r="964" customFormat="false" ht="9.75" hidden="false" customHeight="true" outlineLevel="0" collapsed="false">
      <c r="A964" s="352"/>
      <c r="B964" s="352"/>
      <c r="C964" s="352"/>
      <c r="D964" s="352"/>
      <c r="E964" s="352"/>
      <c r="F964" s="354"/>
      <c r="G964" s="352"/>
      <c r="H964" s="352"/>
      <c r="I964" s="352"/>
      <c r="J964" s="352"/>
      <c r="K964" s="352"/>
      <c r="L964" s="352"/>
      <c r="M964" s="352"/>
      <c r="N964" s="352"/>
      <c r="O964" s="352"/>
      <c r="P964" s="352"/>
      <c r="Q964" s="352"/>
      <c r="R964" s="352"/>
      <c r="S964" s="352"/>
      <c r="T964" s="352"/>
      <c r="U964" s="352"/>
      <c r="V964" s="352"/>
      <c r="W964" s="352"/>
      <c r="X964" s="352"/>
      <c r="Y964" s="352"/>
      <c r="Z964" s="352"/>
      <c r="AA964" s="352"/>
      <c r="AB964" s="352"/>
      <c r="AC964" s="352"/>
      <c r="AD964" s="352"/>
      <c r="AE964" s="352"/>
      <c r="AF964" s="352"/>
      <c r="AG964" s="352"/>
      <c r="AH964" s="352"/>
      <c r="AI964" s="352"/>
      <c r="AJ964" s="352"/>
      <c r="AK964" s="352"/>
      <c r="AL964" s="352"/>
      <c r="AM964" s="352"/>
      <c r="AN964" s="352"/>
      <c r="AO964" s="352"/>
      <c r="AP964" s="352"/>
      <c r="AQ964" s="352"/>
      <c r="AR964" s="352"/>
      <c r="AS964" s="352"/>
      <c r="AT964" s="352"/>
      <c r="AU964" s="352"/>
      <c r="AV964" s="352"/>
      <c r="AW964" s="352"/>
      <c r="AX964" s="352"/>
      <c r="AY964" s="352"/>
      <c r="AZ964" s="352"/>
      <c r="BA964" s="352"/>
      <c r="BB964" s="352"/>
      <c r="BC964" s="352"/>
      <c r="BD964" s="352"/>
      <c r="BE964" s="352"/>
      <c r="BF964" s="352"/>
      <c r="BG964" s="352"/>
      <c r="BH964" s="352"/>
      <c r="BI964" s="352"/>
      <c r="BJ964" s="352"/>
      <c r="BK964" s="352"/>
    </row>
    <row r="965" customFormat="false" ht="9.75" hidden="false" customHeight="true" outlineLevel="0" collapsed="false">
      <c r="A965" s="352"/>
      <c r="B965" s="352"/>
      <c r="C965" s="352"/>
      <c r="D965" s="352"/>
      <c r="E965" s="352"/>
      <c r="F965" s="354"/>
      <c r="G965" s="352"/>
      <c r="H965" s="352"/>
      <c r="I965" s="352"/>
      <c r="J965" s="352"/>
      <c r="K965" s="352"/>
      <c r="L965" s="352"/>
      <c r="M965" s="352"/>
      <c r="N965" s="352"/>
      <c r="O965" s="352"/>
      <c r="P965" s="352"/>
      <c r="Q965" s="352"/>
      <c r="R965" s="352"/>
      <c r="S965" s="352"/>
      <c r="T965" s="352"/>
      <c r="U965" s="352"/>
      <c r="V965" s="352"/>
      <c r="W965" s="352"/>
      <c r="X965" s="352"/>
      <c r="Y965" s="352"/>
      <c r="Z965" s="352"/>
      <c r="AA965" s="352"/>
      <c r="AB965" s="352"/>
      <c r="AC965" s="352"/>
      <c r="AD965" s="352"/>
      <c r="AE965" s="352"/>
      <c r="AF965" s="352"/>
      <c r="AG965" s="352"/>
      <c r="AH965" s="352"/>
      <c r="AI965" s="352"/>
      <c r="AJ965" s="352"/>
      <c r="AK965" s="352"/>
      <c r="AL965" s="352"/>
      <c r="AM965" s="352"/>
      <c r="AN965" s="352"/>
      <c r="AO965" s="352"/>
      <c r="AP965" s="352"/>
      <c r="AQ965" s="352"/>
      <c r="AR965" s="352"/>
      <c r="AS965" s="352"/>
      <c r="AT965" s="352"/>
      <c r="AU965" s="352"/>
      <c r="AV965" s="352"/>
      <c r="AW965" s="352"/>
      <c r="AX965" s="352"/>
      <c r="AY965" s="352"/>
      <c r="AZ965" s="352"/>
      <c r="BA965" s="352"/>
      <c r="BB965" s="352"/>
      <c r="BC965" s="352"/>
      <c r="BD965" s="352"/>
      <c r="BE965" s="352"/>
      <c r="BF965" s="352"/>
      <c r="BG965" s="352"/>
      <c r="BH965" s="352"/>
      <c r="BI965" s="352"/>
      <c r="BJ965" s="352"/>
      <c r="BK965" s="352"/>
    </row>
    <row r="966" customFormat="false" ht="9.75" hidden="false" customHeight="true" outlineLevel="0" collapsed="false">
      <c r="A966" s="352"/>
      <c r="B966" s="352"/>
      <c r="C966" s="352"/>
      <c r="D966" s="352"/>
      <c r="E966" s="352"/>
      <c r="F966" s="354"/>
      <c r="G966" s="352"/>
      <c r="H966" s="352"/>
      <c r="I966" s="352"/>
      <c r="J966" s="352"/>
      <c r="K966" s="352"/>
      <c r="L966" s="352"/>
      <c r="M966" s="352"/>
      <c r="N966" s="352"/>
      <c r="O966" s="352"/>
      <c r="P966" s="352"/>
      <c r="Q966" s="352"/>
      <c r="R966" s="352"/>
      <c r="S966" s="352"/>
      <c r="T966" s="352"/>
      <c r="U966" s="352"/>
      <c r="V966" s="352"/>
      <c r="W966" s="352"/>
      <c r="X966" s="352"/>
      <c r="Y966" s="352"/>
      <c r="Z966" s="352"/>
      <c r="AA966" s="352"/>
      <c r="AB966" s="352"/>
      <c r="AC966" s="352"/>
      <c r="AD966" s="352"/>
      <c r="AE966" s="352"/>
      <c r="AF966" s="352"/>
      <c r="AG966" s="352"/>
      <c r="AH966" s="352"/>
      <c r="AI966" s="352"/>
      <c r="AJ966" s="352"/>
      <c r="AK966" s="352"/>
      <c r="AL966" s="352"/>
      <c r="AM966" s="352"/>
      <c r="AN966" s="352"/>
      <c r="AO966" s="352"/>
      <c r="AP966" s="352"/>
      <c r="AQ966" s="352"/>
      <c r="AR966" s="352"/>
      <c r="AS966" s="352"/>
      <c r="AT966" s="352"/>
      <c r="AU966" s="352"/>
      <c r="AV966" s="352"/>
      <c r="AW966" s="352"/>
      <c r="AX966" s="352"/>
      <c r="AY966" s="352"/>
      <c r="AZ966" s="352"/>
      <c r="BA966" s="352"/>
      <c r="BB966" s="352"/>
      <c r="BC966" s="352"/>
      <c r="BD966" s="352"/>
      <c r="BE966" s="352"/>
      <c r="BF966" s="352"/>
      <c r="BG966" s="352"/>
      <c r="BH966" s="352"/>
      <c r="BI966" s="352"/>
      <c r="BJ966" s="352"/>
      <c r="BK966" s="352"/>
    </row>
    <row r="967" customFormat="false" ht="9.75" hidden="false" customHeight="true" outlineLevel="0" collapsed="false">
      <c r="A967" s="352"/>
      <c r="B967" s="352"/>
      <c r="C967" s="352"/>
      <c r="D967" s="352"/>
      <c r="E967" s="352"/>
      <c r="F967" s="354"/>
      <c r="G967" s="352"/>
      <c r="H967" s="352"/>
      <c r="I967" s="352"/>
      <c r="J967" s="352"/>
      <c r="K967" s="352"/>
      <c r="L967" s="352"/>
      <c r="M967" s="352"/>
      <c r="N967" s="352"/>
      <c r="O967" s="352"/>
      <c r="P967" s="352"/>
      <c r="Q967" s="352"/>
      <c r="R967" s="352"/>
      <c r="S967" s="352"/>
      <c r="T967" s="352"/>
      <c r="U967" s="352"/>
      <c r="V967" s="352"/>
      <c r="W967" s="352"/>
      <c r="X967" s="352"/>
      <c r="Y967" s="352"/>
      <c r="Z967" s="352"/>
      <c r="AA967" s="352"/>
      <c r="AB967" s="352"/>
      <c r="AC967" s="352"/>
      <c r="AD967" s="352"/>
      <c r="AE967" s="352"/>
      <c r="AF967" s="352"/>
      <c r="AG967" s="352"/>
      <c r="AH967" s="352"/>
      <c r="AI967" s="352"/>
      <c r="AJ967" s="352"/>
      <c r="AK967" s="352"/>
      <c r="AL967" s="352"/>
      <c r="AM967" s="352"/>
      <c r="AN967" s="352"/>
      <c r="AO967" s="352"/>
      <c r="AP967" s="352"/>
      <c r="AQ967" s="352"/>
      <c r="AR967" s="352"/>
      <c r="AS967" s="352"/>
      <c r="AT967" s="352"/>
      <c r="AU967" s="352"/>
      <c r="AV967" s="352"/>
      <c r="AW967" s="352"/>
      <c r="AX967" s="352"/>
      <c r="AY967" s="352"/>
      <c r="AZ967" s="352"/>
      <c r="BA967" s="352"/>
      <c r="BB967" s="352"/>
      <c r="BC967" s="352"/>
      <c r="BD967" s="352"/>
      <c r="BE967" s="352"/>
      <c r="BF967" s="352"/>
      <c r="BG967" s="352"/>
      <c r="BH967" s="352"/>
      <c r="BI967" s="352"/>
      <c r="BJ967" s="352"/>
      <c r="BK967" s="352"/>
    </row>
    <row r="968" customFormat="false" ht="9.75" hidden="false" customHeight="true" outlineLevel="0" collapsed="false">
      <c r="A968" s="352"/>
      <c r="B968" s="352"/>
      <c r="C968" s="352"/>
      <c r="D968" s="352"/>
      <c r="E968" s="352"/>
      <c r="F968" s="354"/>
      <c r="G968" s="352"/>
      <c r="H968" s="352"/>
      <c r="I968" s="352"/>
      <c r="J968" s="352"/>
      <c r="K968" s="352"/>
      <c r="L968" s="352"/>
      <c r="M968" s="352"/>
      <c r="N968" s="352"/>
      <c r="O968" s="352"/>
      <c r="P968" s="352"/>
      <c r="Q968" s="352"/>
      <c r="R968" s="352"/>
      <c r="S968" s="352"/>
      <c r="T968" s="352"/>
      <c r="U968" s="352"/>
      <c r="V968" s="352"/>
      <c r="W968" s="352"/>
      <c r="X968" s="352"/>
      <c r="Y968" s="352"/>
      <c r="Z968" s="352"/>
      <c r="AA968" s="352"/>
      <c r="AB968" s="352"/>
      <c r="AC968" s="352"/>
      <c r="AD968" s="352"/>
      <c r="AE968" s="352"/>
      <c r="AF968" s="352"/>
      <c r="AG968" s="352"/>
      <c r="AH968" s="352"/>
      <c r="AI968" s="352"/>
      <c r="AJ968" s="352"/>
      <c r="AK968" s="352"/>
      <c r="AL968" s="352"/>
      <c r="AM968" s="352"/>
      <c r="AN968" s="352"/>
      <c r="AO968" s="352"/>
      <c r="AP968" s="352"/>
      <c r="AQ968" s="352"/>
      <c r="AR968" s="352"/>
      <c r="AS968" s="352"/>
      <c r="AT968" s="352"/>
      <c r="AU968" s="352"/>
      <c r="AV968" s="352"/>
      <c r="AW968" s="352"/>
      <c r="AX968" s="352"/>
      <c r="AY968" s="352"/>
      <c r="AZ968" s="352"/>
      <c r="BA968" s="352"/>
      <c r="BB968" s="352"/>
      <c r="BC968" s="352"/>
      <c r="BD968" s="352"/>
      <c r="BE968" s="352"/>
      <c r="BF968" s="352"/>
      <c r="BG968" s="352"/>
      <c r="BH968" s="352"/>
      <c r="BI968" s="352"/>
      <c r="BJ968" s="352"/>
      <c r="BK968" s="352"/>
    </row>
    <row r="969" customFormat="false" ht="9.75" hidden="false" customHeight="true" outlineLevel="0" collapsed="false">
      <c r="A969" s="352"/>
      <c r="B969" s="352"/>
      <c r="C969" s="352"/>
      <c r="D969" s="352"/>
      <c r="E969" s="352"/>
      <c r="F969" s="354"/>
      <c r="G969" s="352"/>
      <c r="H969" s="352"/>
      <c r="I969" s="352"/>
      <c r="J969" s="352"/>
      <c r="K969" s="352"/>
      <c r="L969" s="352"/>
      <c r="M969" s="352"/>
      <c r="N969" s="352"/>
      <c r="O969" s="352"/>
      <c r="P969" s="352"/>
      <c r="Q969" s="352"/>
      <c r="R969" s="352"/>
      <c r="S969" s="352"/>
      <c r="T969" s="352"/>
      <c r="U969" s="352"/>
      <c r="V969" s="352"/>
      <c r="W969" s="352"/>
      <c r="X969" s="352"/>
      <c r="Y969" s="352"/>
      <c r="Z969" s="352"/>
      <c r="AA969" s="352"/>
      <c r="AB969" s="352"/>
      <c r="AC969" s="352"/>
      <c r="AD969" s="352"/>
      <c r="AE969" s="352"/>
      <c r="AF969" s="352"/>
      <c r="AG969" s="352"/>
      <c r="AH969" s="352"/>
      <c r="AI969" s="352"/>
      <c r="AJ969" s="352"/>
      <c r="AK969" s="352"/>
      <c r="AL969" s="352"/>
      <c r="AM969" s="352"/>
      <c r="AN969" s="352"/>
      <c r="AO969" s="352"/>
      <c r="AP969" s="352"/>
      <c r="AQ969" s="352"/>
      <c r="AR969" s="352"/>
      <c r="AS969" s="352"/>
      <c r="AT969" s="352"/>
      <c r="AU969" s="352"/>
      <c r="AV969" s="352"/>
      <c r="AW969" s="352"/>
      <c r="AX969" s="352"/>
      <c r="AY969" s="352"/>
      <c r="AZ969" s="352"/>
      <c r="BA969" s="352"/>
      <c r="BB969" s="352"/>
      <c r="BC969" s="352"/>
      <c r="BD969" s="352"/>
      <c r="BE969" s="352"/>
      <c r="BF969" s="352"/>
      <c r="BG969" s="352"/>
      <c r="BH969" s="352"/>
      <c r="BI969" s="352"/>
      <c r="BJ969" s="352"/>
      <c r="BK969" s="352"/>
    </row>
    <row r="970" customFormat="false" ht="9.75" hidden="false" customHeight="true" outlineLevel="0" collapsed="false">
      <c r="A970" s="352"/>
      <c r="B970" s="352"/>
      <c r="C970" s="352"/>
      <c r="D970" s="352"/>
      <c r="E970" s="352"/>
      <c r="F970" s="354"/>
      <c r="G970" s="352"/>
      <c r="H970" s="352"/>
      <c r="I970" s="352"/>
      <c r="J970" s="352"/>
      <c r="K970" s="352"/>
      <c r="L970" s="352"/>
      <c r="M970" s="352"/>
      <c r="N970" s="352"/>
      <c r="O970" s="352"/>
      <c r="P970" s="352"/>
      <c r="Q970" s="352"/>
      <c r="R970" s="352"/>
      <c r="S970" s="352"/>
      <c r="T970" s="352"/>
      <c r="U970" s="352"/>
      <c r="V970" s="352"/>
      <c r="W970" s="352"/>
      <c r="X970" s="352"/>
      <c r="Y970" s="352"/>
      <c r="Z970" s="352"/>
      <c r="AA970" s="352"/>
      <c r="AB970" s="352"/>
      <c r="AC970" s="352"/>
      <c r="AD970" s="352"/>
      <c r="AE970" s="352"/>
      <c r="AF970" s="352"/>
      <c r="AG970" s="352"/>
      <c r="AH970" s="352"/>
      <c r="AI970" s="352"/>
      <c r="AJ970" s="352"/>
      <c r="AK970" s="352"/>
      <c r="AL970" s="352"/>
      <c r="AM970" s="352"/>
      <c r="AN970" s="352"/>
      <c r="AO970" s="352"/>
      <c r="AP970" s="352"/>
      <c r="AQ970" s="352"/>
      <c r="AR970" s="352"/>
      <c r="AS970" s="352"/>
      <c r="AT970" s="352"/>
      <c r="AU970" s="352"/>
      <c r="AV970" s="352"/>
      <c r="AW970" s="352"/>
      <c r="AX970" s="352"/>
      <c r="AY970" s="352"/>
      <c r="AZ970" s="352"/>
      <c r="BA970" s="352"/>
      <c r="BB970" s="352"/>
      <c r="BC970" s="352"/>
      <c r="BD970" s="352"/>
      <c r="BE970" s="352"/>
      <c r="BF970" s="352"/>
      <c r="BG970" s="352"/>
      <c r="BH970" s="352"/>
      <c r="BI970" s="352"/>
      <c r="BJ970" s="352"/>
      <c r="BK970" s="352"/>
    </row>
    <row r="971" customFormat="false" ht="9.75" hidden="false" customHeight="true" outlineLevel="0" collapsed="false">
      <c r="A971" s="352"/>
      <c r="B971" s="352"/>
      <c r="C971" s="352"/>
      <c r="D971" s="352"/>
      <c r="E971" s="352"/>
      <c r="F971" s="354"/>
      <c r="G971" s="352"/>
      <c r="H971" s="352"/>
      <c r="I971" s="352"/>
      <c r="J971" s="352"/>
      <c r="K971" s="352"/>
      <c r="L971" s="352"/>
      <c r="M971" s="352"/>
      <c r="N971" s="352"/>
      <c r="O971" s="352"/>
      <c r="P971" s="352"/>
      <c r="Q971" s="352"/>
      <c r="R971" s="352"/>
      <c r="S971" s="352"/>
      <c r="T971" s="352"/>
      <c r="U971" s="352"/>
      <c r="V971" s="352"/>
      <c r="W971" s="352"/>
      <c r="X971" s="352"/>
      <c r="Y971" s="352"/>
      <c r="Z971" s="352"/>
      <c r="AA971" s="352"/>
      <c r="AB971" s="352"/>
      <c r="AC971" s="352"/>
      <c r="AD971" s="352"/>
      <c r="AE971" s="352"/>
      <c r="AF971" s="352"/>
      <c r="AG971" s="352"/>
      <c r="AH971" s="352"/>
      <c r="AI971" s="352"/>
      <c r="AJ971" s="352"/>
      <c r="AK971" s="352"/>
      <c r="AL971" s="352"/>
      <c r="AM971" s="352"/>
      <c r="AN971" s="352"/>
      <c r="AO971" s="352"/>
      <c r="AP971" s="352"/>
      <c r="AQ971" s="352"/>
      <c r="AR971" s="352"/>
      <c r="AS971" s="352"/>
      <c r="AT971" s="352"/>
      <c r="AU971" s="352"/>
      <c r="AV971" s="352"/>
      <c r="AW971" s="352"/>
      <c r="AX971" s="352"/>
      <c r="AY971" s="352"/>
      <c r="AZ971" s="352"/>
      <c r="BA971" s="352"/>
      <c r="BB971" s="352"/>
      <c r="BC971" s="352"/>
      <c r="BD971" s="352"/>
      <c r="BE971" s="352"/>
      <c r="BF971" s="352"/>
      <c r="BG971" s="352"/>
      <c r="BH971" s="352"/>
      <c r="BI971" s="352"/>
      <c r="BJ971" s="352"/>
      <c r="BK971" s="352"/>
    </row>
    <row r="972" customFormat="false" ht="9.75" hidden="false" customHeight="true" outlineLevel="0" collapsed="false">
      <c r="A972" s="352"/>
      <c r="B972" s="352"/>
      <c r="C972" s="352"/>
      <c r="D972" s="352"/>
      <c r="E972" s="352"/>
      <c r="F972" s="354"/>
      <c r="G972" s="352"/>
      <c r="H972" s="352"/>
      <c r="I972" s="352"/>
      <c r="J972" s="352"/>
      <c r="K972" s="352"/>
      <c r="L972" s="352"/>
      <c r="M972" s="352"/>
      <c r="N972" s="352"/>
      <c r="O972" s="352"/>
      <c r="P972" s="352"/>
      <c r="Q972" s="352"/>
      <c r="R972" s="352"/>
      <c r="S972" s="352"/>
      <c r="T972" s="352"/>
      <c r="U972" s="352"/>
      <c r="V972" s="352"/>
      <c r="W972" s="352"/>
      <c r="X972" s="352"/>
      <c r="Y972" s="352"/>
      <c r="Z972" s="352"/>
      <c r="AA972" s="352"/>
      <c r="AB972" s="352"/>
      <c r="AC972" s="352"/>
      <c r="AD972" s="352"/>
      <c r="AE972" s="352"/>
      <c r="AF972" s="352"/>
      <c r="AG972" s="352"/>
      <c r="AH972" s="352"/>
      <c r="AI972" s="352"/>
      <c r="AJ972" s="352"/>
      <c r="AK972" s="352"/>
      <c r="AL972" s="352"/>
      <c r="AM972" s="352"/>
      <c r="AN972" s="352"/>
      <c r="AO972" s="352"/>
      <c r="AP972" s="352"/>
      <c r="AQ972" s="352"/>
      <c r="AR972" s="352"/>
      <c r="AS972" s="352"/>
      <c r="AT972" s="352"/>
      <c r="AU972" s="352"/>
      <c r="AV972" s="352"/>
      <c r="AW972" s="352"/>
      <c r="AX972" s="352"/>
      <c r="AY972" s="352"/>
      <c r="AZ972" s="352"/>
      <c r="BA972" s="352"/>
      <c r="BB972" s="352"/>
      <c r="BC972" s="352"/>
      <c r="BD972" s="352"/>
      <c r="BE972" s="352"/>
      <c r="BF972" s="352"/>
      <c r="BG972" s="352"/>
      <c r="BH972" s="352"/>
      <c r="BI972" s="352"/>
      <c r="BJ972" s="352"/>
      <c r="BK972" s="352"/>
    </row>
    <row r="973" customFormat="false" ht="9.75" hidden="false" customHeight="true" outlineLevel="0" collapsed="false">
      <c r="A973" s="352"/>
      <c r="B973" s="352"/>
      <c r="C973" s="352"/>
      <c r="D973" s="352"/>
      <c r="E973" s="352"/>
      <c r="F973" s="354"/>
      <c r="G973" s="352"/>
      <c r="H973" s="352"/>
      <c r="I973" s="352"/>
      <c r="J973" s="352"/>
      <c r="K973" s="352"/>
      <c r="L973" s="352"/>
      <c r="M973" s="352"/>
      <c r="N973" s="352"/>
      <c r="O973" s="352"/>
      <c r="P973" s="352"/>
      <c r="Q973" s="352"/>
      <c r="R973" s="352"/>
      <c r="S973" s="352"/>
      <c r="T973" s="352"/>
      <c r="U973" s="352"/>
      <c r="V973" s="352"/>
      <c r="W973" s="352"/>
      <c r="X973" s="352"/>
      <c r="Y973" s="352"/>
      <c r="Z973" s="352"/>
      <c r="AA973" s="352"/>
      <c r="AB973" s="352"/>
      <c r="AC973" s="352"/>
      <c r="AD973" s="352"/>
      <c r="AE973" s="352"/>
      <c r="AF973" s="352"/>
      <c r="AG973" s="352"/>
      <c r="AH973" s="352"/>
      <c r="AI973" s="352"/>
      <c r="AJ973" s="352"/>
      <c r="AK973" s="352"/>
      <c r="AL973" s="352"/>
      <c r="AM973" s="352"/>
      <c r="AN973" s="352"/>
      <c r="AO973" s="352"/>
      <c r="AP973" s="352"/>
      <c r="AQ973" s="352"/>
      <c r="AR973" s="352"/>
      <c r="AS973" s="352"/>
      <c r="AT973" s="352"/>
      <c r="AU973" s="352"/>
      <c r="AV973" s="352"/>
      <c r="AW973" s="352"/>
      <c r="AX973" s="352"/>
      <c r="AY973" s="352"/>
      <c r="AZ973" s="352"/>
      <c r="BA973" s="352"/>
      <c r="BB973" s="352"/>
      <c r="BC973" s="352"/>
      <c r="BD973" s="352"/>
      <c r="BE973" s="352"/>
      <c r="BF973" s="352"/>
      <c r="BG973" s="352"/>
      <c r="BH973" s="352"/>
      <c r="BI973" s="352"/>
      <c r="BJ973" s="352"/>
      <c r="BK973" s="352"/>
    </row>
    <row r="974" customFormat="false" ht="9.75" hidden="false" customHeight="true" outlineLevel="0" collapsed="false">
      <c r="A974" s="352"/>
      <c r="B974" s="352"/>
      <c r="C974" s="352"/>
      <c r="D974" s="352"/>
      <c r="E974" s="352"/>
      <c r="F974" s="354"/>
      <c r="G974" s="352"/>
      <c r="H974" s="352"/>
      <c r="I974" s="352"/>
      <c r="J974" s="352"/>
      <c r="K974" s="352"/>
      <c r="L974" s="352"/>
      <c r="M974" s="352"/>
      <c r="N974" s="352"/>
      <c r="O974" s="352"/>
      <c r="P974" s="352"/>
      <c r="Q974" s="352"/>
      <c r="R974" s="352"/>
      <c r="S974" s="352"/>
      <c r="T974" s="352"/>
      <c r="U974" s="352"/>
      <c r="V974" s="352"/>
      <c r="W974" s="352"/>
      <c r="X974" s="352"/>
      <c r="Y974" s="352"/>
      <c r="Z974" s="352"/>
      <c r="AA974" s="352"/>
      <c r="AB974" s="352"/>
      <c r="AC974" s="352"/>
      <c r="AD974" s="352"/>
      <c r="AE974" s="352"/>
      <c r="AF974" s="352"/>
      <c r="AG974" s="352"/>
      <c r="AH974" s="352"/>
      <c r="AI974" s="352"/>
      <c r="AJ974" s="352"/>
      <c r="AK974" s="352"/>
      <c r="AL974" s="352"/>
      <c r="AM974" s="352"/>
      <c r="AN974" s="352"/>
      <c r="AO974" s="352"/>
      <c r="AP974" s="352"/>
      <c r="AQ974" s="352"/>
      <c r="AR974" s="352"/>
      <c r="AS974" s="352"/>
      <c r="AT974" s="352"/>
      <c r="AU974" s="352"/>
      <c r="AV974" s="352"/>
      <c r="AW974" s="352"/>
      <c r="AX974" s="352"/>
      <c r="AY974" s="352"/>
      <c r="AZ974" s="352"/>
      <c r="BA974" s="352"/>
      <c r="BB974" s="352"/>
      <c r="BC974" s="352"/>
      <c r="BD974" s="352"/>
      <c r="BE974" s="352"/>
      <c r="BF974" s="352"/>
      <c r="BG974" s="352"/>
      <c r="BH974" s="352"/>
      <c r="BI974" s="352"/>
      <c r="BJ974" s="352"/>
      <c r="BK974" s="352"/>
    </row>
    <row r="975" customFormat="false" ht="9.75" hidden="false" customHeight="true" outlineLevel="0" collapsed="false">
      <c r="A975" s="352"/>
      <c r="B975" s="352"/>
      <c r="C975" s="352"/>
      <c r="D975" s="352"/>
      <c r="E975" s="352"/>
      <c r="F975" s="354"/>
      <c r="G975" s="352"/>
      <c r="H975" s="352"/>
      <c r="I975" s="352"/>
      <c r="J975" s="352"/>
      <c r="K975" s="352"/>
      <c r="L975" s="352"/>
      <c r="M975" s="352"/>
      <c r="N975" s="352"/>
      <c r="O975" s="352"/>
      <c r="P975" s="352"/>
      <c r="Q975" s="352"/>
      <c r="R975" s="352"/>
      <c r="S975" s="352"/>
      <c r="T975" s="352"/>
      <c r="U975" s="352"/>
      <c r="V975" s="352"/>
      <c r="W975" s="352"/>
      <c r="X975" s="352"/>
      <c r="Y975" s="352"/>
      <c r="Z975" s="352"/>
      <c r="AA975" s="352"/>
      <c r="AB975" s="352"/>
      <c r="AC975" s="352"/>
      <c r="AD975" s="352"/>
      <c r="AE975" s="352"/>
      <c r="AF975" s="352"/>
      <c r="AG975" s="352"/>
      <c r="AH975" s="352"/>
      <c r="AI975" s="352"/>
      <c r="AJ975" s="352"/>
      <c r="AK975" s="352"/>
      <c r="AL975" s="352"/>
      <c r="AM975" s="352"/>
      <c r="AN975" s="352"/>
      <c r="AO975" s="352"/>
      <c r="AP975" s="352"/>
      <c r="AQ975" s="352"/>
      <c r="AR975" s="352"/>
      <c r="AS975" s="352"/>
      <c r="AT975" s="352"/>
      <c r="AU975" s="352"/>
      <c r="AV975" s="352"/>
      <c r="AW975" s="352"/>
      <c r="AX975" s="352"/>
      <c r="AY975" s="352"/>
      <c r="AZ975" s="352"/>
      <c r="BA975" s="352"/>
      <c r="BB975" s="352"/>
      <c r="BC975" s="352"/>
      <c r="BD975" s="352"/>
      <c r="BE975" s="352"/>
      <c r="BF975" s="352"/>
      <c r="BG975" s="352"/>
      <c r="BH975" s="352"/>
      <c r="BI975" s="352"/>
      <c r="BJ975" s="352"/>
      <c r="BK975" s="352"/>
    </row>
    <row r="976" customFormat="false" ht="9.75" hidden="false" customHeight="true" outlineLevel="0" collapsed="false">
      <c r="A976" s="352"/>
      <c r="B976" s="352"/>
      <c r="C976" s="352"/>
      <c r="D976" s="352"/>
      <c r="E976" s="352"/>
      <c r="F976" s="354"/>
      <c r="G976" s="352"/>
      <c r="H976" s="352"/>
      <c r="I976" s="352"/>
      <c r="J976" s="352"/>
      <c r="K976" s="352"/>
      <c r="L976" s="352"/>
      <c r="M976" s="352"/>
      <c r="N976" s="352"/>
      <c r="O976" s="352"/>
      <c r="P976" s="352"/>
      <c r="Q976" s="352"/>
      <c r="R976" s="352"/>
      <c r="S976" s="352"/>
      <c r="T976" s="352"/>
      <c r="U976" s="352"/>
      <c r="V976" s="352"/>
      <c r="W976" s="352"/>
      <c r="X976" s="352"/>
      <c r="Y976" s="352"/>
      <c r="Z976" s="352"/>
      <c r="AA976" s="352"/>
      <c r="AB976" s="352"/>
      <c r="AC976" s="352"/>
      <c r="AD976" s="352"/>
      <c r="AE976" s="352"/>
      <c r="AF976" s="352"/>
      <c r="AG976" s="352"/>
      <c r="AH976" s="352"/>
      <c r="AI976" s="352"/>
      <c r="AJ976" s="352"/>
      <c r="AK976" s="352"/>
      <c r="AL976" s="352"/>
      <c r="AM976" s="352"/>
      <c r="AN976" s="352"/>
      <c r="AO976" s="352"/>
      <c r="AP976" s="352"/>
      <c r="AQ976" s="352"/>
      <c r="AR976" s="352"/>
      <c r="AS976" s="352"/>
      <c r="AT976" s="352"/>
      <c r="AU976" s="352"/>
      <c r="AV976" s="352"/>
      <c r="AW976" s="352"/>
      <c r="AX976" s="352"/>
      <c r="AY976" s="352"/>
      <c r="AZ976" s="352"/>
      <c r="BA976" s="352"/>
      <c r="BB976" s="352"/>
      <c r="BC976" s="352"/>
      <c r="BD976" s="352"/>
      <c r="BE976" s="352"/>
      <c r="BF976" s="352"/>
      <c r="BG976" s="352"/>
      <c r="BH976" s="352"/>
      <c r="BI976" s="352"/>
      <c r="BJ976" s="352"/>
      <c r="BK976" s="352"/>
    </row>
    <row r="977" customFormat="false" ht="9.75" hidden="false" customHeight="true" outlineLevel="0" collapsed="false">
      <c r="A977" s="352"/>
      <c r="B977" s="352"/>
      <c r="C977" s="352"/>
      <c r="D977" s="352"/>
      <c r="E977" s="352"/>
      <c r="F977" s="354"/>
      <c r="G977" s="352"/>
      <c r="H977" s="352"/>
      <c r="I977" s="352"/>
      <c r="J977" s="352"/>
      <c r="K977" s="352"/>
      <c r="L977" s="352"/>
      <c r="M977" s="352"/>
      <c r="N977" s="352"/>
      <c r="O977" s="352"/>
      <c r="P977" s="352"/>
      <c r="Q977" s="352"/>
      <c r="R977" s="352"/>
      <c r="S977" s="352"/>
      <c r="T977" s="352"/>
      <c r="U977" s="352"/>
      <c r="V977" s="352"/>
      <c r="W977" s="352"/>
      <c r="X977" s="352"/>
      <c r="Y977" s="352"/>
      <c r="Z977" s="352"/>
      <c r="AA977" s="352"/>
      <c r="AB977" s="352"/>
      <c r="AC977" s="352"/>
      <c r="AD977" s="352"/>
      <c r="AE977" s="352"/>
      <c r="AF977" s="352"/>
      <c r="AG977" s="352"/>
      <c r="AH977" s="352"/>
      <c r="AI977" s="352"/>
      <c r="AJ977" s="352"/>
      <c r="AK977" s="352"/>
      <c r="AL977" s="352"/>
      <c r="AM977" s="352"/>
      <c r="AN977" s="352"/>
      <c r="AO977" s="352"/>
      <c r="AP977" s="352"/>
      <c r="AQ977" s="352"/>
      <c r="AR977" s="352"/>
      <c r="AS977" s="352"/>
      <c r="AT977" s="352"/>
      <c r="AU977" s="352"/>
      <c r="AV977" s="352"/>
      <c r="AW977" s="352"/>
      <c r="AX977" s="352"/>
      <c r="AY977" s="352"/>
      <c r="AZ977" s="352"/>
      <c r="BA977" s="352"/>
      <c r="BB977" s="352"/>
      <c r="BC977" s="352"/>
      <c r="BD977" s="352"/>
      <c r="BE977" s="352"/>
      <c r="BF977" s="352"/>
      <c r="BG977" s="352"/>
      <c r="BH977" s="352"/>
      <c r="BI977" s="352"/>
      <c r="BJ977" s="352"/>
      <c r="BK977" s="352"/>
    </row>
    <row r="978" customFormat="false" ht="9.75" hidden="false" customHeight="true" outlineLevel="0" collapsed="false">
      <c r="A978" s="352"/>
      <c r="B978" s="352"/>
      <c r="C978" s="352"/>
      <c r="D978" s="352"/>
      <c r="E978" s="352"/>
      <c r="F978" s="354"/>
      <c r="G978" s="352"/>
      <c r="H978" s="352"/>
      <c r="I978" s="352"/>
      <c r="J978" s="352"/>
      <c r="K978" s="352"/>
      <c r="L978" s="352"/>
      <c r="M978" s="352"/>
      <c r="N978" s="352"/>
      <c r="O978" s="352"/>
      <c r="P978" s="352"/>
      <c r="Q978" s="352"/>
      <c r="R978" s="352"/>
      <c r="S978" s="352"/>
      <c r="T978" s="352"/>
      <c r="U978" s="352"/>
      <c r="V978" s="352"/>
      <c r="W978" s="352"/>
      <c r="X978" s="352"/>
      <c r="Y978" s="352"/>
      <c r="Z978" s="352"/>
      <c r="AA978" s="352"/>
      <c r="AB978" s="352"/>
      <c r="AC978" s="352"/>
      <c r="AD978" s="352"/>
      <c r="AE978" s="352"/>
      <c r="AF978" s="352"/>
      <c r="AG978" s="352"/>
      <c r="AH978" s="352"/>
      <c r="AI978" s="352"/>
      <c r="AJ978" s="352"/>
      <c r="AK978" s="352"/>
      <c r="AL978" s="352"/>
      <c r="AM978" s="352"/>
      <c r="AN978" s="352"/>
      <c r="AO978" s="352"/>
      <c r="AP978" s="352"/>
      <c r="AQ978" s="352"/>
      <c r="AR978" s="352"/>
      <c r="AS978" s="352"/>
      <c r="AT978" s="352"/>
      <c r="AU978" s="352"/>
      <c r="AV978" s="352"/>
      <c r="AW978" s="352"/>
      <c r="AX978" s="352"/>
      <c r="AY978" s="352"/>
      <c r="AZ978" s="352"/>
      <c r="BA978" s="352"/>
      <c r="BB978" s="352"/>
      <c r="BC978" s="352"/>
      <c r="BD978" s="352"/>
      <c r="BE978" s="352"/>
      <c r="BF978" s="352"/>
      <c r="BG978" s="352"/>
      <c r="BH978" s="352"/>
      <c r="BI978" s="352"/>
      <c r="BJ978" s="352"/>
      <c r="BK978" s="352"/>
    </row>
    <row r="979" customFormat="false" ht="9.75" hidden="false" customHeight="true" outlineLevel="0" collapsed="false">
      <c r="A979" s="352"/>
      <c r="B979" s="352"/>
      <c r="C979" s="352"/>
      <c r="D979" s="352"/>
      <c r="E979" s="352"/>
      <c r="F979" s="354"/>
      <c r="G979" s="352"/>
      <c r="H979" s="352"/>
      <c r="I979" s="352"/>
      <c r="J979" s="352"/>
      <c r="K979" s="352"/>
      <c r="L979" s="352"/>
      <c r="M979" s="352"/>
      <c r="N979" s="352"/>
      <c r="O979" s="352"/>
      <c r="P979" s="352"/>
      <c r="Q979" s="352"/>
      <c r="R979" s="352"/>
      <c r="S979" s="352"/>
      <c r="T979" s="352"/>
      <c r="U979" s="352"/>
      <c r="V979" s="352"/>
      <c r="W979" s="352"/>
      <c r="X979" s="352"/>
      <c r="Y979" s="352"/>
      <c r="Z979" s="352"/>
      <c r="AA979" s="352"/>
      <c r="AB979" s="352"/>
      <c r="AC979" s="352"/>
      <c r="AD979" s="352"/>
      <c r="AE979" s="352"/>
      <c r="AF979" s="352"/>
      <c r="AG979" s="352"/>
      <c r="AH979" s="352"/>
      <c r="AI979" s="352"/>
      <c r="AJ979" s="352"/>
      <c r="AK979" s="352"/>
      <c r="AL979" s="352"/>
      <c r="AM979" s="352"/>
      <c r="AN979" s="352"/>
      <c r="AO979" s="352"/>
      <c r="AP979" s="352"/>
      <c r="AQ979" s="352"/>
      <c r="AR979" s="352"/>
      <c r="AS979" s="352"/>
      <c r="AT979" s="352"/>
      <c r="AU979" s="352"/>
      <c r="AV979" s="352"/>
      <c r="AW979" s="352"/>
      <c r="AX979" s="352"/>
      <c r="AY979" s="352"/>
      <c r="AZ979" s="352"/>
      <c r="BA979" s="352"/>
      <c r="BB979" s="352"/>
      <c r="BC979" s="352"/>
      <c r="BD979" s="352"/>
      <c r="BE979" s="352"/>
      <c r="BF979" s="352"/>
      <c r="BG979" s="352"/>
      <c r="BH979" s="352"/>
      <c r="BI979" s="352"/>
      <c r="BJ979" s="352"/>
      <c r="BK979" s="352"/>
    </row>
    <row r="980" customFormat="false" ht="9.75" hidden="false" customHeight="true" outlineLevel="0" collapsed="false">
      <c r="A980" s="352"/>
      <c r="B980" s="352"/>
      <c r="C980" s="352"/>
      <c r="D980" s="352"/>
      <c r="E980" s="352"/>
      <c r="F980" s="354"/>
      <c r="G980" s="352"/>
      <c r="H980" s="352"/>
      <c r="I980" s="352"/>
      <c r="J980" s="352"/>
      <c r="K980" s="352"/>
      <c r="L980" s="352"/>
      <c r="M980" s="352"/>
      <c r="N980" s="352"/>
      <c r="O980" s="352"/>
      <c r="P980" s="352"/>
      <c r="Q980" s="352"/>
      <c r="R980" s="352"/>
      <c r="S980" s="352"/>
      <c r="T980" s="352"/>
      <c r="U980" s="352"/>
      <c r="V980" s="352"/>
      <c r="W980" s="352"/>
      <c r="X980" s="352"/>
      <c r="Y980" s="352"/>
      <c r="Z980" s="352"/>
      <c r="AA980" s="352"/>
      <c r="AB980" s="352"/>
      <c r="AC980" s="352"/>
      <c r="AD980" s="352"/>
      <c r="AE980" s="352"/>
      <c r="AF980" s="352"/>
      <c r="AG980" s="352"/>
      <c r="AH980" s="352"/>
      <c r="AI980" s="352"/>
      <c r="AJ980" s="352"/>
      <c r="AK980" s="352"/>
      <c r="AL980" s="352"/>
      <c r="AM980" s="352"/>
      <c r="AN980" s="352"/>
      <c r="AO980" s="352"/>
      <c r="AP980" s="352"/>
      <c r="AQ980" s="352"/>
      <c r="AR980" s="352"/>
      <c r="AS980" s="352"/>
      <c r="AT980" s="352"/>
      <c r="AU980" s="352"/>
      <c r="AV980" s="352"/>
      <c r="AW980" s="352"/>
      <c r="AX980" s="352"/>
      <c r="AY980" s="352"/>
      <c r="AZ980" s="352"/>
      <c r="BA980" s="352"/>
      <c r="BB980" s="352"/>
      <c r="BC980" s="352"/>
      <c r="BD980" s="352"/>
      <c r="BE980" s="352"/>
      <c r="BF980" s="352"/>
      <c r="BG980" s="352"/>
      <c r="BH980" s="352"/>
      <c r="BI980" s="352"/>
      <c r="BJ980" s="352"/>
      <c r="BK980" s="352"/>
    </row>
    <row r="981" customFormat="false" ht="9.75" hidden="false" customHeight="true" outlineLevel="0" collapsed="false">
      <c r="A981" s="352"/>
      <c r="B981" s="352"/>
      <c r="C981" s="352"/>
      <c r="D981" s="352"/>
      <c r="E981" s="352"/>
      <c r="F981" s="354"/>
      <c r="G981" s="352"/>
      <c r="H981" s="352"/>
      <c r="I981" s="352"/>
      <c r="J981" s="352"/>
      <c r="K981" s="352"/>
      <c r="L981" s="352"/>
      <c r="M981" s="352"/>
      <c r="N981" s="352"/>
      <c r="O981" s="352"/>
      <c r="P981" s="352"/>
      <c r="Q981" s="352"/>
      <c r="R981" s="352"/>
      <c r="S981" s="352"/>
      <c r="T981" s="352"/>
      <c r="U981" s="352"/>
      <c r="V981" s="352"/>
      <c r="W981" s="352"/>
      <c r="X981" s="352"/>
      <c r="Y981" s="352"/>
      <c r="Z981" s="352"/>
      <c r="AA981" s="352"/>
      <c r="AB981" s="352"/>
      <c r="AC981" s="352"/>
      <c r="AD981" s="352"/>
      <c r="AE981" s="352"/>
      <c r="AF981" s="352"/>
      <c r="AG981" s="352"/>
      <c r="AH981" s="352"/>
      <c r="AI981" s="352"/>
      <c r="AJ981" s="352"/>
      <c r="AK981" s="352"/>
      <c r="AL981" s="352"/>
      <c r="AM981" s="352"/>
      <c r="AN981" s="352"/>
      <c r="AO981" s="352"/>
      <c r="AP981" s="352"/>
      <c r="AQ981" s="352"/>
      <c r="AR981" s="352"/>
      <c r="AS981" s="352"/>
      <c r="AT981" s="352"/>
      <c r="AU981" s="352"/>
      <c r="AV981" s="352"/>
      <c r="AW981" s="352"/>
      <c r="AX981" s="352"/>
      <c r="AY981" s="352"/>
      <c r="AZ981" s="352"/>
      <c r="BA981" s="352"/>
      <c r="BB981" s="352"/>
      <c r="BC981" s="352"/>
      <c r="BD981" s="352"/>
      <c r="BE981" s="352"/>
      <c r="BF981" s="352"/>
      <c r="BG981" s="352"/>
      <c r="BH981" s="352"/>
      <c r="BI981" s="352"/>
      <c r="BJ981" s="352"/>
      <c r="BK981" s="352"/>
    </row>
    <row r="982" customFormat="false" ht="9.75" hidden="false" customHeight="true" outlineLevel="0" collapsed="false">
      <c r="A982" s="352"/>
      <c r="B982" s="352"/>
      <c r="C982" s="352"/>
      <c r="D982" s="352"/>
      <c r="E982" s="352"/>
      <c r="F982" s="354"/>
      <c r="G982" s="352"/>
      <c r="H982" s="352"/>
      <c r="I982" s="352"/>
      <c r="J982" s="352"/>
      <c r="K982" s="352"/>
      <c r="L982" s="352"/>
      <c r="M982" s="352"/>
      <c r="N982" s="352"/>
      <c r="O982" s="352"/>
      <c r="P982" s="352"/>
      <c r="Q982" s="352"/>
      <c r="R982" s="352"/>
      <c r="S982" s="352"/>
      <c r="T982" s="352"/>
      <c r="U982" s="352"/>
      <c r="V982" s="352"/>
      <c r="W982" s="352"/>
      <c r="X982" s="352"/>
      <c r="Y982" s="352"/>
      <c r="Z982" s="352"/>
      <c r="AA982" s="352"/>
      <c r="AB982" s="352"/>
      <c r="AC982" s="352"/>
      <c r="AD982" s="352"/>
      <c r="AE982" s="352"/>
      <c r="AF982" s="352"/>
      <c r="AG982" s="352"/>
      <c r="AH982" s="352"/>
      <c r="AI982" s="352"/>
      <c r="AJ982" s="352"/>
      <c r="AK982" s="352"/>
      <c r="AL982" s="352"/>
      <c r="AM982" s="352"/>
      <c r="AN982" s="352"/>
      <c r="AO982" s="352"/>
      <c r="AP982" s="352"/>
      <c r="AQ982" s="352"/>
      <c r="AR982" s="352"/>
      <c r="AS982" s="352"/>
      <c r="AT982" s="352"/>
      <c r="AU982" s="352"/>
      <c r="AV982" s="352"/>
      <c r="AW982" s="352"/>
      <c r="AX982" s="352"/>
      <c r="AY982" s="352"/>
      <c r="AZ982" s="352"/>
      <c r="BA982" s="352"/>
      <c r="BB982" s="352"/>
      <c r="BC982" s="352"/>
      <c r="BD982" s="352"/>
      <c r="BE982" s="352"/>
      <c r="BF982" s="352"/>
      <c r="BG982" s="352"/>
      <c r="BH982" s="352"/>
      <c r="BI982" s="352"/>
      <c r="BJ982" s="352"/>
      <c r="BK982" s="352"/>
    </row>
    <row r="983" customFormat="false" ht="9.75" hidden="false" customHeight="true" outlineLevel="0" collapsed="false">
      <c r="A983" s="352"/>
      <c r="B983" s="352"/>
      <c r="C983" s="352"/>
      <c r="D983" s="352"/>
      <c r="E983" s="352"/>
      <c r="F983" s="354"/>
      <c r="G983" s="352"/>
      <c r="H983" s="352"/>
      <c r="I983" s="352"/>
      <c r="J983" s="352"/>
      <c r="K983" s="352"/>
      <c r="L983" s="352"/>
      <c r="M983" s="352"/>
      <c r="N983" s="352"/>
      <c r="O983" s="352"/>
      <c r="P983" s="352"/>
      <c r="Q983" s="352"/>
      <c r="R983" s="352"/>
      <c r="S983" s="352"/>
      <c r="T983" s="352"/>
      <c r="U983" s="352"/>
      <c r="V983" s="352"/>
      <c r="W983" s="352"/>
      <c r="X983" s="352"/>
      <c r="Y983" s="352"/>
      <c r="Z983" s="352"/>
      <c r="AA983" s="352"/>
      <c r="AB983" s="352"/>
      <c r="AC983" s="352"/>
      <c r="AD983" s="352"/>
      <c r="AE983" s="352"/>
      <c r="AF983" s="352"/>
      <c r="AG983" s="352"/>
      <c r="AH983" s="352"/>
      <c r="AI983" s="352"/>
      <c r="AJ983" s="352"/>
      <c r="AK983" s="352"/>
      <c r="AL983" s="352"/>
      <c r="AM983" s="352"/>
      <c r="AN983" s="352"/>
      <c r="AO983" s="352"/>
      <c r="AP983" s="352"/>
      <c r="AQ983" s="352"/>
      <c r="AR983" s="352"/>
      <c r="AS983" s="352"/>
      <c r="AT983" s="352"/>
      <c r="AU983" s="352"/>
      <c r="AV983" s="352"/>
      <c r="AW983" s="352"/>
      <c r="AX983" s="352"/>
      <c r="AY983" s="352"/>
      <c r="AZ983" s="352"/>
      <c r="BA983" s="352"/>
      <c r="BB983" s="352"/>
      <c r="BC983" s="352"/>
      <c r="BD983" s="352"/>
      <c r="BE983" s="352"/>
      <c r="BF983" s="352"/>
      <c r="BG983" s="352"/>
      <c r="BH983" s="352"/>
      <c r="BI983" s="352"/>
      <c r="BJ983" s="352"/>
      <c r="BK983" s="352"/>
    </row>
    <row r="984" customFormat="false" ht="9.75" hidden="false" customHeight="true" outlineLevel="0" collapsed="false">
      <c r="A984" s="352"/>
      <c r="B984" s="352"/>
      <c r="C984" s="352"/>
      <c r="D984" s="352"/>
      <c r="E984" s="352"/>
      <c r="F984" s="354"/>
      <c r="G984" s="352"/>
      <c r="H984" s="352"/>
      <c r="I984" s="352"/>
      <c r="J984" s="352"/>
      <c r="K984" s="352"/>
      <c r="L984" s="352"/>
      <c r="M984" s="352"/>
      <c r="N984" s="352"/>
      <c r="O984" s="352"/>
      <c r="P984" s="352"/>
      <c r="Q984" s="352"/>
      <c r="R984" s="352"/>
      <c r="S984" s="352"/>
      <c r="T984" s="352"/>
      <c r="U984" s="352"/>
      <c r="V984" s="352"/>
      <c r="W984" s="352"/>
      <c r="X984" s="352"/>
      <c r="Y984" s="352"/>
      <c r="Z984" s="352"/>
      <c r="AA984" s="352"/>
      <c r="AB984" s="352"/>
      <c r="AC984" s="352"/>
      <c r="AD984" s="352"/>
      <c r="AE984" s="352"/>
      <c r="AF984" s="352"/>
      <c r="AG984" s="352"/>
      <c r="AH984" s="352"/>
      <c r="AI984" s="352"/>
      <c r="AJ984" s="352"/>
      <c r="AK984" s="352"/>
      <c r="AL984" s="352"/>
      <c r="AM984" s="352"/>
      <c r="AN984" s="352"/>
      <c r="AO984" s="352"/>
      <c r="AP984" s="352"/>
      <c r="AQ984" s="352"/>
      <c r="AR984" s="352"/>
      <c r="AS984" s="352"/>
      <c r="AT984" s="352"/>
      <c r="AU984" s="352"/>
      <c r="AV984" s="352"/>
      <c r="AW984" s="352"/>
      <c r="AX984" s="352"/>
      <c r="AY984" s="352"/>
      <c r="AZ984" s="352"/>
      <c r="BA984" s="352"/>
      <c r="BB984" s="352"/>
      <c r="BC984" s="352"/>
      <c r="BD984" s="352"/>
      <c r="BE984" s="352"/>
      <c r="BF984" s="352"/>
      <c r="BG984" s="352"/>
      <c r="BH984" s="352"/>
      <c r="BI984" s="352"/>
      <c r="BJ984" s="352"/>
      <c r="BK984" s="352"/>
    </row>
    <row r="985" customFormat="false" ht="9.75" hidden="false" customHeight="true" outlineLevel="0" collapsed="false">
      <c r="A985" s="352"/>
      <c r="B985" s="352"/>
      <c r="C985" s="352"/>
      <c r="D985" s="352"/>
      <c r="E985" s="352"/>
      <c r="F985" s="354"/>
      <c r="G985" s="352"/>
      <c r="H985" s="352"/>
      <c r="I985" s="352"/>
      <c r="J985" s="352"/>
      <c r="K985" s="352"/>
      <c r="L985" s="352"/>
      <c r="M985" s="352"/>
      <c r="N985" s="352"/>
      <c r="O985" s="352"/>
      <c r="P985" s="352"/>
      <c r="Q985" s="352"/>
      <c r="R985" s="352"/>
      <c r="S985" s="352"/>
      <c r="T985" s="352"/>
      <c r="U985" s="352"/>
      <c r="V985" s="352"/>
      <c r="W985" s="352"/>
      <c r="X985" s="352"/>
      <c r="Y985" s="352"/>
      <c r="Z985" s="352"/>
      <c r="AA985" s="352"/>
      <c r="AB985" s="352"/>
      <c r="AC985" s="352"/>
      <c r="AD985" s="352"/>
      <c r="AE985" s="352"/>
      <c r="AF985" s="352"/>
      <c r="AG985" s="352"/>
      <c r="AH985" s="352"/>
      <c r="AI985" s="352"/>
      <c r="AJ985" s="352"/>
      <c r="AK985" s="352"/>
      <c r="AL985" s="352"/>
      <c r="AM985" s="352"/>
      <c r="AN985" s="352"/>
      <c r="AO985" s="352"/>
      <c r="AP985" s="352"/>
      <c r="AQ985" s="352"/>
      <c r="AR985" s="352"/>
      <c r="AS985" s="352"/>
      <c r="AT985" s="352"/>
      <c r="AU985" s="352"/>
      <c r="AV985" s="352"/>
      <c r="AW985" s="352"/>
      <c r="AX985" s="352"/>
      <c r="AY985" s="352"/>
      <c r="AZ985" s="352"/>
      <c r="BA985" s="352"/>
      <c r="BB985" s="352"/>
      <c r="BC985" s="352"/>
      <c r="BD985" s="352"/>
      <c r="BE985" s="352"/>
      <c r="BF985" s="352"/>
      <c r="BG985" s="352"/>
      <c r="BH985" s="352"/>
      <c r="BI985" s="352"/>
      <c r="BJ985" s="352"/>
      <c r="BK985" s="352"/>
    </row>
    <row r="986" customFormat="false" ht="9.75" hidden="false" customHeight="true" outlineLevel="0" collapsed="false">
      <c r="A986" s="352"/>
      <c r="B986" s="352"/>
      <c r="C986" s="352"/>
      <c r="D986" s="352"/>
      <c r="E986" s="352"/>
      <c r="F986" s="354"/>
      <c r="G986" s="352"/>
      <c r="H986" s="352"/>
      <c r="I986" s="352"/>
      <c r="J986" s="352"/>
      <c r="K986" s="352"/>
      <c r="L986" s="352"/>
      <c r="M986" s="352"/>
      <c r="N986" s="352"/>
      <c r="O986" s="352"/>
      <c r="P986" s="352"/>
      <c r="Q986" s="352"/>
      <c r="R986" s="352"/>
      <c r="S986" s="352"/>
      <c r="T986" s="352"/>
      <c r="U986" s="352"/>
      <c r="V986" s="352"/>
      <c r="W986" s="352"/>
      <c r="X986" s="352"/>
      <c r="Y986" s="352"/>
      <c r="Z986" s="352"/>
      <c r="AA986" s="352"/>
      <c r="AB986" s="352"/>
      <c r="AC986" s="352"/>
      <c r="AD986" s="352"/>
      <c r="AE986" s="352"/>
      <c r="AF986" s="352"/>
      <c r="AG986" s="352"/>
      <c r="AH986" s="352"/>
      <c r="AI986" s="352"/>
      <c r="AJ986" s="352"/>
      <c r="AK986" s="352"/>
      <c r="AL986" s="352"/>
      <c r="AM986" s="352"/>
      <c r="AN986" s="352"/>
      <c r="AO986" s="352"/>
      <c r="AP986" s="352"/>
      <c r="AQ986" s="352"/>
      <c r="AR986" s="352"/>
      <c r="AS986" s="352"/>
      <c r="AT986" s="352"/>
      <c r="AU986" s="352"/>
      <c r="AV986" s="352"/>
      <c r="AW986" s="352"/>
      <c r="AX986" s="352"/>
      <c r="AY986" s="352"/>
      <c r="AZ986" s="352"/>
      <c r="BA986" s="352"/>
      <c r="BB986" s="352"/>
      <c r="BC986" s="352"/>
      <c r="BD986" s="352"/>
      <c r="BE986" s="352"/>
      <c r="BF986" s="352"/>
      <c r="BG986" s="352"/>
      <c r="BH986" s="352"/>
      <c r="BI986" s="352"/>
      <c r="BJ986" s="352"/>
      <c r="BK986" s="352"/>
    </row>
    <row r="987" customFormat="false" ht="9.75" hidden="false" customHeight="true" outlineLevel="0" collapsed="false">
      <c r="A987" s="352"/>
      <c r="B987" s="352"/>
      <c r="C987" s="352"/>
      <c r="D987" s="352"/>
      <c r="E987" s="352"/>
      <c r="F987" s="354"/>
      <c r="G987" s="352"/>
      <c r="H987" s="352"/>
      <c r="I987" s="352"/>
      <c r="J987" s="352"/>
      <c r="K987" s="352"/>
      <c r="L987" s="352"/>
      <c r="M987" s="352"/>
      <c r="N987" s="352"/>
      <c r="O987" s="352"/>
      <c r="P987" s="352"/>
      <c r="Q987" s="352"/>
      <c r="R987" s="352"/>
      <c r="S987" s="352"/>
      <c r="T987" s="352"/>
      <c r="U987" s="352"/>
      <c r="V987" s="352"/>
      <c r="W987" s="352"/>
      <c r="X987" s="352"/>
      <c r="Y987" s="352"/>
      <c r="Z987" s="352"/>
      <c r="AA987" s="352"/>
      <c r="AB987" s="352"/>
      <c r="AC987" s="352"/>
      <c r="AD987" s="352"/>
      <c r="AE987" s="352"/>
      <c r="AF987" s="352"/>
      <c r="AG987" s="352"/>
      <c r="AH987" s="352"/>
      <c r="AI987" s="352"/>
      <c r="AJ987" s="352"/>
      <c r="AK987" s="352"/>
      <c r="AL987" s="352"/>
      <c r="AM987" s="352"/>
      <c r="AN987" s="352"/>
      <c r="AO987" s="352"/>
      <c r="AP987" s="352"/>
      <c r="AQ987" s="352"/>
      <c r="AR987" s="352"/>
      <c r="AS987" s="352"/>
      <c r="AT987" s="352"/>
      <c r="AU987" s="352"/>
      <c r="AV987" s="352"/>
      <c r="AW987" s="352"/>
      <c r="AX987" s="352"/>
      <c r="AY987" s="352"/>
      <c r="AZ987" s="352"/>
      <c r="BA987" s="352"/>
      <c r="BB987" s="352"/>
      <c r="BC987" s="352"/>
      <c r="BD987" s="352"/>
      <c r="BE987" s="352"/>
      <c r="BF987" s="352"/>
      <c r="BG987" s="352"/>
      <c r="BH987" s="352"/>
      <c r="BI987" s="352"/>
      <c r="BJ987" s="352"/>
      <c r="BK987" s="352"/>
    </row>
    <row r="988" customFormat="false" ht="9.75" hidden="false" customHeight="true" outlineLevel="0" collapsed="false">
      <c r="A988" s="352"/>
      <c r="B988" s="352"/>
      <c r="C988" s="352"/>
      <c r="D988" s="352"/>
      <c r="E988" s="352"/>
      <c r="F988" s="354"/>
      <c r="G988" s="352"/>
      <c r="H988" s="352"/>
      <c r="I988" s="352"/>
      <c r="J988" s="352"/>
      <c r="K988" s="352"/>
      <c r="L988" s="352"/>
      <c r="M988" s="352"/>
      <c r="N988" s="352"/>
      <c r="O988" s="352"/>
      <c r="P988" s="352"/>
      <c r="Q988" s="352"/>
      <c r="R988" s="352"/>
      <c r="S988" s="352"/>
      <c r="T988" s="352"/>
      <c r="U988" s="352"/>
      <c r="V988" s="352"/>
      <c r="W988" s="352"/>
      <c r="X988" s="352"/>
      <c r="Y988" s="352"/>
      <c r="Z988" s="352"/>
      <c r="AA988" s="352"/>
      <c r="AB988" s="352"/>
      <c r="AC988" s="352"/>
      <c r="AD988" s="352"/>
      <c r="AE988" s="352"/>
      <c r="AF988" s="352"/>
      <c r="AG988" s="352"/>
      <c r="AH988" s="352"/>
      <c r="AI988" s="352"/>
      <c r="AJ988" s="352"/>
      <c r="AK988" s="352"/>
      <c r="AL988" s="352"/>
      <c r="AM988" s="352"/>
      <c r="AN988" s="352"/>
      <c r="AO988" s="352"/>
      <c r="AP988" s="352"/>
      <c r="AQ988" s="352"/>
      <c r="AR988" s="352"/>
      <c r="AS988" s="352"/>
      <c r="AT988" s="352"/>
      <c r="AU988" s="352"/>
      <c r="AV988" s="352"/>
      <c r="AW988" s="352"/>
      <c r="AX988" s="352"/>
      <c r="AY988" s="352"/>
      <c r="AZ988" s="352"/>
      <c r="BA988" s="352"/>
      <c r="BB988" s="352"/>
      <c r="BC988" s="352"/>
      <c r="BD988" s="352"/>
      <c r="BE988" s="352"/>
      <c r="BF988" s="352"/>
      <c r="BG988" s="352"/>
      <c r="BH988" s="352"/>
      <c r="BI988" s="352"/>
      <c r="BJ988" s="352"/>
      <c r="BK988" s="352"/>
    </row>
    <row r="989" customFormat="false" ht="9.75" hidden="false" customHeight="true" outlineLevel="0" collapsed="false">
      <c r="A989" s="352"/>
      <c r="B989" s="352"/>
      <c r="C989" s="352"/>
      <c r="D989" s="352"/>
      <c r="E989" s="352"/>
      <c r="F989" s="354"/>
      <c r="G989" s="352"/>
      <c r="H989" s="352"/>
      <c r="I989" s="352"/>
      <c r="J989" s="352"/>
      <c r="K989" s="352"/>
      <c r="L989" s="352"/>
      <c r="M989" s="352"/>
      <c r="N989" s="352"/>
      <c r="O989" s="352"/>
      <c r="P989" s="352"/>
      <c r="Q989" s="352"/>
      <c r="R989" s="352"/>
      <c r="S989" s="352"/>
      <c r="T989" s="352"/>
      <c r="U989" s="352"/>
      <c r="V989" s="352"/>
      <c r="W989" s="352"/>
      <c r="X989" s="352"/>
      <c r="Y989" s="352"/>
      <c r="Z989" s="352"/>
      <c r="AA989" s="352"/>
      <c r="AB989" s="352"/>
      <c r="AC989" s="352"/>
      <c r="AD989" s="352"/>
      <c r="AE989" s="352"/>
      <c r="AF989" s="352"/>
      <c r="AG989" s="352"/>
      <c r="AH989" s="352"/>
      <c r="AI989" s="352"/>
      <c r="AJ989" s="352"/>
      <c r="AK989" s="352"/>
      <c r="AL989" s="352"/>
      <c r="AM989" s="352"/>
      <c r="AN989" s="352"/>
      <c r="AO989" s="352"/>
      <c r="AP989" s="352"/>
      <c r="AQ989" s="352"/>
      <c r="AR989" s="352"/>
      <c r="AS989" s="352"/>
      <c r="AT989" s="352"/>
      <c r="AU989" s="352"/>
      <c r="AV989" s="352"/>
      <c r="AW989" s="352"/>
      <c r="AX989" s="352"/>
      <c r="AY989" s="352"/>
      <c r="AZ989" s="352"/>
      <c r="BA989" s="352"/>
      <c r="BB989" s="352"/>
      <c r="BC989" s="352"/>
      <c r="BD989" s="352"/>
      <c r="BE989" s="352"/>
      <c r="BF989" s="352"/>
      <c r="BG989" s="352"/>
      <c r="BH989" s="352"/>
      <c r="BI989" s="352"/>
      <c r="BJ989" s="352"/>
      <c r="BK989" s="352"/>
    </row>
    <row r="990" customFormat="false" ht="9.75" hidden="false" customHeight="true" outlineLevel="0" collapsed="false">
      <c r="A990" s="352"/>
      <c r="B990" s="352"/>
      <c r="C990" s="352"/>
      <c r="D990" s="352"/>
      <c r="E990" s="352"/>
      <c r="F990" s="354"/>
      <c r="G990" s="352"/>
      <c r="H990" s="352"/>
      <c r="I990" s="352"/>
      <c r="J990" s="352"/>
      <c r="K990" s="352"/>
      <c r="L990" s="352"/>
      <c r="M990" s="352"/>
      <c r="N990" s="352"/>
      <c r="O990" s="352"/>
      <c r="P990" s="352"/>
      <c r="Q990" s="352"/>
      <c r="R990" s="352"/>
      <c r="S990" s="352"/>
      <c r="T990" s="352"/>
      <c r="U990" s="352"/>
      <c r="V990" s="352"/>
      <c r="W990" s="352"/>
      <c r="X990" s="352"/>
      <c r="Y990" s="352"/>
      <c r="Z990" s="352"/>
      <c r="AA990" s="352"/>
      <c r="AB990" s="352"/>
      <c r="AC990" s="352"/>
      <c r="AD990" s="352"/>
      <c r="AE990" s="352"/>
      <c r="AF990" s="352"/>
      <c r="AG990" s="352"/>
      <c r="AH990" s="352"/>
      <c r="AI990" s="352"/>
      <c r="AJ990" s="352"/>
      <c r="AK990" s="352"/>
      <c r="AL990" s="352"/>
      <c r="AM990" s="352"/>
      <c r="AN990" s="352"/>
      <c r="AO990" s="352"/>
      <c r="AP990" s="352"/>
      <c r="AQ990" s="352"/>
      <c r="AR990" s="352"/>
      <c r="AS990" s="352"/>
      <c r="AT990" s="352"/>
      <c r="AU990" s="352"/>
      <c r="AV990" s="352"/>
      <c r="AW990" s="352"/>
      <c r="AX990" s="352"/>
      <c r="AY990" s="352"/>
      <c r="AZ990" s="352"/>
      <c r="BA990" s="352"/>
      <c r="BB990" s="352"/>
      <c r="BC990" s="352"/>
      <c r="BD990" s="352"/>
      <c r="BE990" s="352"/>
      <c r="BF990" s="352"/>
      <c r="BG990" s="352"/>
      <c r="BH990" s="352"/>
      <c r="BI990" s="352"/>
      <c r="BJ990" s="352"/>
      <c r="BK990" s="352"/>
    </row>
    <row r="991" customFormat="false" ht="9.75" hidden="false" customHeight="true" outlineLevel="0" collapsed="false">
      <c r="A991" s="352"/>
      <c r="B991" s="352"/>
      <c r="C991" s="352"/>
      <c r="D991" s="352"/>
      <c r="E991" s="352"/>
      <c r="F991" s="354"/>
      <c r="G991" s="352"/>
      <c r="H991" s="352"/>
      <c r="I991" s="352"/>
      <c r="J991" s="352"/>
      <c r="K991" s="352"/>
      <c r="L991" s="352"/>
      <c r="M991" s="352"/>
      <c r="N991" s="352"/>
      <c r="O991" s="352"/>
      <c r="P991" s="352"/>
      <c r="Q991" s="352"/>
      <c r="R991" s="352"/>
      <c r="S991" s="352"/>
      <c r="T991" s="352"/>
      <c r="U991" s="352"/>
      <c r="V991" s="352"/>
      <c r="W991" s="352"/>
      <c r="X991" s="352"/>
      <c r="Y991" s="352"/>
      <c r="Z991" s="352"/>
      <c r="AA991" s="352"/>
      <c r="AB991" s="352"/>
      <c r="AC991" s="352"/>
      <c r="AD991" s="352"/>
      <c r="AE991" s="352"/>
      <c r="AF991" s="352"/>
      <c r="AG991" s="352"/>
      <c r="AH991" s="352"/>
      <c r="AI991" s="352"/>
      <c r="AJ991" s="352"/>
      <c r="AK991" s="352"/>
      <c r="AL991" s="352"/>
      <c r="AM991" s="352"/>
      <c r="AN991" s="352"/>
      <c r="AO991" s="352"/>
      <c r="AP991" s="352"/>
      <c r="AQ991" s="352"/>
      <c r="AR991" s="352"/>
      <c r="AS991" s="352"/>
      <c r="AT991" s="352"/>
      <c r="AU991" s="352"/>
      <c r="AV991" s="352"/>
      <c r="AW991" s="352"/>
      <c r="AX991" s="352"/>
      <c r="AY991" s="352"/>
      <c r="AZ991" s="352"/>
      <c r="BA991" s="352"/>
      <c r="BB991" s="352"/>
      <c r="BC991" s="352"/>
      <c r="BD991" s="352"/>
      <c r="BE991" s="352"/>
      <c r="BF991" s="352"/>
      <c r="BG991" s="352"/>
      <c r="BH991" s="352"/>
      <c r="BI991" s="352"/>
      <c r="BJ991" s="352"/>
      <c r="BK991" s="352"/>
    </row>
    <row r="992" customFormat="false" ht="9.75" hidden="false" customHeight="true" outlineLevel="0" collapsed="false">
      <c r="A992" s="352"/>
      <c r="B992" s="352"/>
      <c r="C992" s="352"/>
      <c r="D992" s="352"/>
      <c r="E992" s="352"/>
      <c r="F992" s="354"/>
      <c r="G992" s="352"/>
      <c r="H992" s="352"/>
      <c r="I992" s="352"/>
      <c r="J992" s="352"/>
      <c r="K992" s="352"/>
      <c r="L992" s="352"/>
      <c r="M992" s="352"/>
      <c r="N992" s="352"/>
      <c r="O992" s="352"/>
      <c r="P992" s="352"/>
      <c r="Q992" s="352"/>
      <c r="R992" s="352"/>
      <c r="S992" s="352"/>
      <c r="T992" s="352"/>
      <c r="U992" s="352"/>
      <c r="V992" s="352"/>
      <c r="W992" s="352"/>
      <c r="X992" s="352"/>
      <c r="Y992" s="352"/>
      <c r="Z992" s="352"/>
      <c r="AA992" s="352"/>
      <c r="AB992" s="352"/>
      <c r="AC992" s="352"/>
      <c r="AD992" s="352"/>
      <c r="AE992" s="352"/>
      <c r="AF992" s="352"/>
      <c r="AG992" s="352"/>
      <c r="AH992" s="352"/>
      <c r="AI992" s="352"/>
      <c r="AJ992" s="352"/>
      <c r="AK992" s="352"/>
      <c r="AL992" s="352"/>
      <c r="AM992" s="352"/>
      <c r="AN992" s="352"/>
      <c r="AO992" s="352"/>
      <c r="AP992" s="352"/>
      <c r="AQ992" s="352"/>
      <c r="AR992" s="352"/>
      <c r="AS992" s="352"/>
      <c r="AT992" s="352"/>
      <c r="AU992" s="352"/>
      <c r="AV992" s="352"/>
      <c r="AW992" s="352"/>
      <c r="AX992" s="352"/>
      <c r="AY992" s="352"/>
      <c r="AZ992" s="352"/>
      <c r="BA992" s="352"/>
      <c r="BB992" s="352"/>
      <c r="BC992" s="352"/>
      <c r="BD992" s="352"/>
      <c r="BE992" s="352"/>
      <c r="BF992" s="352"/>
      <c r="BG992" s="352"/>
      <c r="BH992" s="352"/>
      <c r="BI992" s="352"/>
      <c r="BJ992" s="352"/>
      <c r="BK992" s="352"/>
    </row>
    <row r="993" customFormat="false" ht="9.75" hidden="false" customHeight="true" outlineLevel="0" collapsed="false">
      <c r="A993" s="352"/>
      <c r="B993" s="352"/>
      <c r="C993" s="352"/>
      <c r="D993" s="352"/>
      <c r="E993" s="352"/>
      <c r="F993" s="354"/>
      <c r="G993" s="352"/>
      <c r="H993" s="352"/>
      <c r="I993" s="352"/>
      <c r="J993" s="352"/>
      <c r="K993" s="352"/>
      <c r="L993" s="352"/>
      <c r="M993" s="352"/>
      <c r="N993" s="352"/>
      <c r="O993" s="352"/>
      <c r="P993" s="352"/>
      <c r="Q993" s="352"/>
      <c r="R993" s="352"/>
      <c r="S993" s="352"/>
      <c r="T993" s="352"/>
      <c r="U993" s="352"/>
      <c r="V993" s="352"/>
      <c r="W993" s="352"/>
      <c r="X993" s="352"/>
      <c r="Y993" s="352"/>
      <c r="Z993" s="352"/>
      <c r="AA993" s="352"/>
      <c r="AB993" s="352"/>
      <c r="AC993" s="352"/>
      <c r="AD993" s="352"/>
      <c r="AE993" s="352"/>
      <c r="AF993" s="352"/>
      <c r="AG993" s="352"/>
      <c r="AH993" s="352"/>
      <c r="AI993" s="352"/>
      <c r="AJ993" s="352"/>
      <c r="AK993" s="352"/>
      <c r="AL993" s="352"/>
      <c r="AM993" s="352"/>
      <c r="AN993" s="352"/>
      <c r="AO993" s="352"/>
      <c r="AP993" s="352"/>
      <c r="AQ993" s="352"/>
      <c r="AR993" s="352"/>
      <c r="AS993" s="352"/>
      <c r="AT993" s="352"/>
      <c r="AU993" s="352"/>
      <c r="AV993" s="352"/>
      <c r="AW993" s="352"/>
      <c r="AX993" s="352"/>
      <c r="AY993" s="352"/>
      <c r="AZ993" s="352"/>
      <c r="BA993" s="352"/>
      <c r="BB993" s="352"/>
      <c r="BC993" s="352"/>
      <c r="BD993" s="352"/>
      <c r="BE993" s="352"/>
      <c r="BF993" s="352"/>
      <c r="BG993" s="352"/>
      <c r="BH993" s="352"/>
      <c r="BI993" s="352"/>
      <c r="BJ993" s="352"/>
      <c r="BK993" s="352"/>
    </row>
    <row r="994" customFormat="false" ht="9.75" hidden="false" customHeight="true" outlineLevel="0" collapsed="false">
      <c r="A994" s="352"/>
      <c r="B994" s="352"/>
      <c r="C994" s="352"/>
      <c r="D994" s="352"/>
      <c r="E994" s="352"/>
      <c r="F994" s="354"/>
      <c r="G994" s="352"/>
      <c r="H994" s="352"/>
      <c r="I994" s="352"/>
      <c r="J994" s="352"/>
      <c r="K994" s="352"/>
      <c r="L994" s="352"/>
      <c r="M994" s="352"/>
      <c r="N994" s="352"/>
      <c r="O994" s="352"/>
      <c r="P994" s="352"/>
      <c r="Q994" s="352"/>
      <c r="R994" s="352"/>
      <c r="S994" s="352"/>
      <c r="T994" s="352"/>
      <c r="U994" s="352"/>
      <c r="V994" s="352"/>
      <c r="W994" s="352"/>
      <c r="X994" s="352"/>
      <c r="Y994" s="352"/>
      <c r="Z994" s="352"/>
      <c r="AA994" s="352"/>
      <c r="AB994" s="352"/>
      <c r="AC994" s="352"/>
      <c r="AD994" s="352"/>
      <c r="AE994" s="352"/>
      <c r="AF994" s="352"/>
      <c r="AG994" s="352"/>
      <c r="AH994" s="352"/>
      <c r="AI994" s="352"/>
      <c r="AJ994" s="352"/>
      <c r="AK994" s="352"/>
      <c r="AL994" s="352"/>
      <c r="AM994" s="352"/>
      <c r="AN994" s="352"/>
      <c r="AO994" s="352"/>
      <c r="AP994" s="352"/>
      <c r="AQ994" s="352"/>
      <c r="AR994" s="352"/>
      <c r="AS994" s="352"/>
      <c r="AT994" s="352"/>
      <c r="AU994" s="352"/>
      <c r="AV994" s="352"/>
      <c r="AW994" s="352"/>
      <c r="AX994" s="352"/>
      <c r="AY994" s="352"/>
      <c r="AZ994" s="352"/>
      <c r="BA994" s="352"/>
      <c r="BB994" s="352"/>
      <c r="BC994" s="352"/>
      <c r="BD994" s="352"/>
      <c r="BE994" s="352"/>
      <c r="BF994" s="352"/>
      <c r="BG994" s="352"/>
      <c r="BH994" s="352"/>
      <c r="BI994" s="352"/>
      <c r="BJ994" s="352"/>
      <c r="BK994" s="352"/>
    </row>
    <row r="995" customFormat="false" ht="9.75" hidden="false" customHeight="true" outlineLevel="0" collapsed="false">
      <c r="A995" s="352"/>
      <c r="B995" s="352"/>
      <c r="C995" s="352"/>
      <c r="D995" s="352"/>
      <c r="E995" s="352"/>
      <c r="F995" s="354"/>
      <c r="G995" s="352"/>
      <c r="H995" s="352"/>
      <c r="I995" s="352"/>
      <c r="J995" s="352"/>
      <c r="K995" s="352"/>
      <c r="L995" s="352"/>
      <c r="M995" s="352"/>
      <c r="N995" s="352"/>
      <c r="O995" s="352"/>
      <c r="P995" s="352"/>
      <c r="Q995" s="352"/>
      <c r="R995" s="352"/>
      <c r="S995" s="352"/>
      <c r="T995" s="352"/>
      <c r="U995" s="352"/>
      <c r="V995" s="352"/>
      <c r="W995" s="352"/>
      <c r="X995" s="352"/>
      <c r="Y995" s="352"/>
      <c r="Z995" s="352"/>
      <c r="AA995" s="352"/>
      <c r="AB995" s="352"/>
      <c r="AC995" s="352"/>
      <c r="AD995" s="352"/>
      <c r="AE995" s="352"/>
      <c r="AF995" s="352"/>
      <c r="AG995" s="352"/>
      <c r="AH995" s="352"/>
      <c r="AI995" s="352"/>
      <c r="AJ995" s="352"/>
      <c r="AK995" s="352"/>
      <c r="AL995" s="352"/>
      <c r="AM995" s="352"/>
      <c r="AN995" s="352"/>
      <c r="AO995" s="352"/>
      <c r="AP995" s="352"/>
      <c r="AQ995" s="352"/>
      <c r="AR995" s="352"/>
      <c r="AS995" s="352"/>
      <c r="AT995" s="352"/>
      <c r="AU995" s="352"/>
      <c r="AV995" s="352"/>
      <c r="AW995" s="352"/>
      <c r="AX995" s="352"/>
      <c r="AY995" s="352"/>
      <c r="AZ995" s="352"/>
      <c r="BA995" s="352"/>
      <c r="BB995" s="352"/>
      <c r="BC995" s="352"/>
      <c r="BD995" s="352"/>
      <c r="BE995" s="352"/>
      <c r="BF995" s="352"/>
      <c r="BG995" s="352"/>
      <c r="BH995" s="352"/>
      <c r="BI995" s="352"/>
      <c r="BJ995" s="352"/>
      <c r="BK995" s="352"/>
    </row>
    <row r="996" customFormat="false" ht="9.75" hidden="false" customHeight="true" outlineLevel="0" collapsed="false">
      <c r="A996" s="352"/>
      <c r="B996" s="352"/>
      <c r="C996" s="352"/>
      <c r="D996" s="352"/>
      <c r="E996" s="352"/>
      <c r="F996" s="354"/>
      <c r="G996" s="352"/>
      <c r="H996" s="352"/>
      <c r="I996" s="352"/>
      <c r="J996" s="352"/>
      <c r="K996" s="352"/>
      <c r="L996" s="352"/>
      <c r="M996" s="352"/>
      <c r="N996" s="352"/>
      <c r="O996" s="352"/>
      <c r="P996" s="352"/>
      <c r="Q996" s="352"/>
      <c r="R996" s="352"/>
      <c r="S996" s="352"/>
      <c r="T996" s="352"/>
      <c r="U996" s="352"/>
      <c r="V996" s="352"/>
      <c r="W996" s="352"/>
      <c r="X996" s="352"/>
      <c r="Y996" s="352"/>
      <c r="Z996" s="352"/>
      <c r="AA996" s="352"/>
      <c r="AB996" s="352"/>
      <c r="AC996" s="352"/>
      <c r="AD996" s="352"/>
      <c r="AE996" s="352"/>
      <c r="AF996" s="352"/>
      <c r="AG996" s="352"/>
      <c r="AH996" s="352"/>
      <c r="AI996" s="352"/>
      <c r="AJ996" s="352"/>
      <c r="AK996" s="352"/>
      <c r="AL996" s="352"/>
      <c r="AM996" s="352"/>
      <c r="AN996" s="352"/>
      <c r="AO996" s="352"/>
      <c r="AP996" s="352"/>
      <c r="AQ996" s="352"/>
      <c r="AR996" s="352"/>
      <c r="AS996" s="352"/>
      <c r="AT996" s="352"/>
      <c r="AU996" s="352"/>
      <c r="AV996" s="352"/>
      <c r="AW996" s="352"/>
      <c r="AX996" s="352"/>
      <c r="AY996" s="352"/>
      <c r="AZ996" s="352"/>
      <c r="BA996" s="352"/>
      <c r="BB996" s="352"/>
      <c r="BC996" s="352"/>
      <c r="BD996" s="352"/>
      <c r="BE996" s="352"/>
      <c r="BF996" s="352"/>
      <c r="BG996" s="352"/>
      <c r="BH996" s="352"/>
      <c r="BI996" s="352"/>
      <c r="BJ996" s="352"/>
      <c r="BK996" s="352"/>
    </row>
    <row r="997" customFormat="false" ht="9.75" hidden="false" customHeight="true" outlineLevel="0" collapsed="false">
      <c r="A997" s="352"/>
      <c r="B997" s="352"/>
      <c r="C997" s="352"/>
      <c r="D997" s="352"/>
      <c r="E997" s="352"/>
      <c r="F997" s="354"/>
      <c r="G997" s="352"/>
      <c r="H997" s="352"/>
      <c r="I997" s="352"/>
      <c r="J997" s="352"/>
      <c r="K997" s="352"/>
      <c r="L997" s="352"/>
      <c r="M997" s="352"/>
      <c r="N997" s="352"/>
      <c r="O997" s="352"/>
      <c r="P997" s="352"/>
      <c r="Q997" s="352"/>
      <c r="R997" s="352"/>
      <c r="S997" s="352"/>
      <c r="T997" s="352"/>
      <c r="U997" s="352"/>
      <c r="V997" s="352"/>
      <c r="W997" s="352"/>
      <c r="X997" s="352"/>
      <c r="Y997" s="352"/>
      <c r="Z997" s="352"/>
      <c r="AA997" s="352"/>
      <c r="AB997" s="352"/>
      <c r="AC997" s="352"/>
      <c r="AD997" s="352"/>
      <c r="AE997" s="352"/>
      <c r="AF997" s="352"/>
      <c r="AG997" s="352"/>
      <c r="AH997" s="352"/>
      <c r="AI997" s="352"/>
      <c r="AJ997" s="352"/>
      <c r="AK997" s="352"/>
      <c r="AL997" s="352"/>
      <c r="AM997" s="352"/>
      <c r="AN997" s="352"/>
      <c r="AO997" s="352"/>
      <c r="AP997" s="352"/>
      <c r="AQ997" s="352"/>
      <c r="AR997" s="352"/>
      <c r="AS997" s="352"/>
      <c r="AT997" s="352"/>
      <c r="AU997" s="352"/>
      <c r="AV997" s="352"/>
      <c r="AW997" s="352"/>
      <c r="AX997" s="352"/>
      <c r="AY997" s="352"/>
      <c r="AZ997" s="352"/>
      <c r="BA997" s="352"/>
      <c r="BB997" s="352"/>
      <c r="BC997" s="352"/>
      <c r="BD997" s="352"/>
      <c r="BE997" s="352"/>
      <c r="BF997" s="352"/>
      <c r="BG997" s="352"/>
      <c r="BH997" s="352"/>
      <c r="BI997" s="352"/>
      <c r="BJ997" s="352"/>
      <c r="BK997" s="352"/>
    </row>
    <row r="998" customFormat="false" ht="9.75" hidden="false" customHeight="true" outlineLevel="0" collapsed="false">
      <c r="A998" s="352"/>
      <c r="B998" s="352"/>
      <c r="C998" s="352"/>
      <c r="D998" s="352"/>
      <c r="E998" s="352"/>
      <c r="F998" s="354"/>
      <c r="G998" s="352"/>
      <c r="H998" s="352"/>
      <c r="I998" s="352"/>
      <c r="J998" s="352"/>
      <c r="K998" s="352"/>
      <c r="L998" s="352"/>
      <c r="M998" s="352"/>
      <c r="N998" s="352"/>
      <c r="O998" s="352"/>
      <c r="P998" s="352"/>
      <c r="Q998" s="352"/>
      <c r="R998" s="352"/>
      <c r="S998" s="352"/>
      <c r="T998" s="352"/>
      <c r="U998" s="352"/>
      <c r="V998" s="352"/>
      <c r="W998" s="352"/>
      <c r="X998" s="352"/>
      <c r="Y998" s="352"/>
      <c r="Z998" s="352"/>
      <c r="AA998" s="352"/>
      <c r="AB998" s="352"/>
      <c r="AC998" s="352"/>
      <c r="AD998" s="352"/>
      <c r="AE998" s="352"/>
      <c r="AF998" s="352"/>
      <c r="AG998" s="352"/>
      <c r="AH998" s="352"/>
      <c r="AI998" s="352"/>
      <c r="AJ998" s="352"/>
      <c r="AK998" s="352"/>
      <c r="AL998" s="352"/>
      <c r="AM998" s="352"/>
      <c r="AN998" s="352"/>
      <c r="AO998" s="352"/>
      <c r="AP998" s="352"/>
      <c r="AQ998" s="352"/>
      <c r="AR998" s="352"/>
      <c r="AS998" s="352"/>
      <c r="AT998" s="352"/>
      <c r="AU998" s="352"/>
      <c r="AV998" s="352"/>
      <c r="AW998" s="352"/>
      <c r="AX998" s="352"/>
      <c r="AY998" s="352"/>
      <c r="AZ998" s="352"/>
      <c r="BA998" s="352"/>
      <c r="BB998" s="352"/>
      <c r="BC998" s="352"/>
      <c r="BD998" s="352"/>
      <c r="BE998" s="352"/>
      <c r="BF998" s="352"/>
      <c r="BG998" s="352"/>
      <c r="BH998" s="352"/>
      <c r="BI998" s="352"/>
      <c r="BJ998" s="352"/>
      <c r="BK998" s="352"/>
    </row>
    <row r="999" customFormat="false" ht="9.75" hidden="false" customHeight="true" outlineLevel="0" collapsed="false">
      <c r="A999" s="352"/>
      <c r="B999" s="352"/>
      <c r="C999" s="352"/>
      <c r="D999" s="352"/>
      <c r="E999" s="352"/>
      <c r="F999" s="354"/>
      <c r="G999" s="352"/>
      <c r="H999" s="352"/>
      <c r="I999" s="352"/>
      <c r="J999" s="352"/>
      <c r="K999" s="352"/>
      <c r="L999" s="352"/>
      <c r="M999" s="352"/>
      <c r="N999" s="352"/>
      <c r="O999" s="352"/>
      <c r="P999" s="352"/>
      <c r="Q999" s="352"/>
      <c r="R999" s="352"/>
      <c r="S999" s="352"/>
      <c r="T999" s="352"/>
      <c r="U999" s="352"/>
      <c r="V999" s="352"/>
      <c r="W999" s="352"/>
      <c r="X999" s="352"/>
      <c r="Y999" s="352"/>
      <c r="Z999" s="352"/>
      <c r="AA999" s="352"/>
      <c r="AB999" s="352"/>
      <c r="AC999" s="352"/>
      <c r="AD999" s="352"/>
      <c r="AE999" s="352"/>
      <c r="AF999" s="352"/>
      <c r="AG999" s="352"/>
      <c r="AH999" s="352"/>
      <c r="AI999" s="352"/>
      <c r="AJ999" s="352"/>
      <c r="AK999" s="352"/>
      <c r="AL999" s="352"/>
      <c r="AM999" s="352"/>
      <c r="AN999" s="352"/>
      <c r="AO999" s="352"/>
      <c r="AP999" s="352"/>
      <c r="AQ999" s="352"/>
      <c r="AR999" s="352"/>
      <c r="AS999" s="352"/>
      <c r="AT999" s="352"/>
      <c r="AU999" s="352"/>
      <c r="AV999" s="352"/>
      <c r="AW999" s="352"/>
      <c r="AX999" s="352"/>
      <c r="AY999" s="352"/>
      <c r="AZ999" s="352"/>
      <c r="BA999" s="352"/>
      <c r="BB999" s="352"/>
      <c r="BC999" s="352"/>
      <c r="BD999" s="352"/>
      <c r="BE999" s="352"/>
      <c r="BF999" s="352"/>
      <c r="BG999" s="352"/>
      <c r="BH999" s="352"/>
      <c r="BI999" s="352"/>
      <c r="BJ999" s="352"/>
      <c r="BK999" s="352"/>
    </row>
    <row r="1000" customFormat="false" ht="9.75" hidden="false" customHeight="true" outlineLevel="0" collapsed="false">
      <c r="A1000" s="352"/>
      <c r="B1000" s="352"/>
      <c r="C1000" s="352"/>
      <c r="D1000" s="352"/>
      <c r="E1000" s="352"/>
      <c r="F1000" s="354"/>
      <c r="G1000" s="352"/>
      <c r="H1000" s="352"/>
      <c r="I1000" s="352"/>
      <c r="J1000" s="352"/>
      <c r="K1000" s="352"/>
      <c r="L1000" s="352"/>
      <c r="M1000" s="352"/>
      <c r="N1000" s="352"/>
      <c r="O1000" s="352"/>
      <c r="P1000" s="352"/>
      <c r="Q1000" s="352"/>
      <c r="R1000" s="352"/>
      <c r="S1000" s="352"/>
      <c r="T1000" s="352"/>
      <c r="U1000" s="352"/>
      <c r="V1000" s="352"/>
      <c r="W1000" s="352"/>
      <c r="X1000" s="352"/>
      <c r="Y1000" s="352"/>
      <c r="Z1000" s="352"/>
      <c r="AA1000" s="352"/>
      <c r="AB1000" s="352"/>
      <c r="AC1000" s="352"/>
      <c r="AD1000" s="352"/>
      <c r="AE1000" s="352"/>
      <c r="AF1000" s="352"/>
      <c r="AG1000" s="352"/>
      <c r="AH1000" s="352"/>
      <c r="AI1000" s="352"/>
      <c r="AJ1000" s="352"/>
      <c r="AK1000" s="352"/>
      <c r="AL1000" s="352"/>
      <c r="AM1000" s="352"/>
      <c r="AN1000" s="352"/>
      <c r="AO1000" s="352"/>
      <c r="AP1000" s="352"/>
      <c r="AQ1000" s="352"/>
      <c r="AR1000" s="352"/>
      <c r="AS1000" s="352"/>
      <c r="AT1000" s="352"/>
      <c r="AU1000" s="352"/>
      <c r="AV1000" s="352"/>
      <c r="AW1000" s="352"/>
      <c r="AX1000" s="352"/>
      <c r="AY1000" s="352"/>
      <c r="AZ1000" s="352"/>
      <c r="BA1000" s="352"/>
      <c r="BB1000" s="352"/>
      <c r="BC1000" s="352"/>
      <c r="BD1000" s="352"/>
      <c r="BE1000" s="352"/>
      <c r="BF1000" s="352"/>
      <c r="BG1000" s="352"/>
      <c r="BH1000" s="352"/>
      <c r="BI1000" s="352"/>
      <c r="BJ1000" s="352"/>
      <c r="BK1000" s="352"/>
    </row>
  </sheetData>
  <printOptions headings="false" gridLines="false" gridLinesSet="true" horizontalCentered="false" verticalCentered="false"/>
  <pageMargins left="0.320138888888889" right="0.229861111111111" top="0.370138888888889" bottom="0.429861111111111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RH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2" min="2" style="0" width="34.38"/>
    <col collapsed="false" customWidth="true" hidden="false" outlineLevel="0" max="3" min="3" style="0" width="2.88"/>
    <col collapsed="false" customWidth="true" hidden="false" outlineLevel="0" max="4" min="4" style="0" width="12.37"/>
    <col collapsed="false" customWidth="true" hidden="false" outlineLevel="0" max="5" min="5" style="0" width="11.38"/>
    <col collapsed="false" customWidth="true" hidden="false" outlineLevel="0" max="6" min="6" style="0" width="1.88"/>
    <col collapsed="false" customWidth="true" hidden="false" outlineLevel="0" max="7" min="7" style="0" width="9.13"/>
    <col collapsed="false" customWidth="true" hidden="false" outlineLevel="0" max="43" min="8" style="0" width="12.37"/>
    <col collapsed="false" customWidth="true" hidden="false" outlineLevel="0" max="44" min="44" style="0" width="3.25"/>
    <col collapsed="false" customWidth="true" hidden="false" outlineLevel="0" max="47" min="45" style="0" width="12.37"/>
    <col collapsed="false" customWidth="true" hidden="false" outlineLevel="0" max="51" min="48" style="0" width="9.13"/>
    <col collapsed="false" customWidth="true" hidden="false" outlineLevel="0" max="52" min="52" style="0" width="9.38"/>
    <col collapsed="false" customWidth="true" hidden="false" outlineLevel="0" max="56" min="53" style="0" width="9.13"/>
    <col collapsed="false" customWidth="true" hidden="false" outlineLevel="0" max="58" min="57" style="0" width="9.38"/>
    <col collapsed="false" customWidth="true" hidden="false" outlineLevel="0" max="59" min="59" style="0" width="9.13"/>
    <col collapsed="false" customWidth="true" hidden="false" outlineLevel="0" max="66" min="60" style="0" width="9.38"/>
    <col collapsed="false" customWidth="true" hidden="false" outlineLevel="0" max="67" min="67" style="0" width="9.13"/>
    <col collapsed="false" customWidth="true" hidden="false" outlineLevel="0" max="68" min="68" style="0" width="9.38"/>
    <col collapsed="false" customWidth="true" hidden="false" outlineLevel="0" max="71" min="69" style="0" width="9.13"/>
    <col collapsed="false" customWidth="true" hidden="false" outlineLevel="0" max="78" min="72" style="0" width="9.38"/>
    <col collapsed="false" customWidth="true" hidden="false" outlineLevel="0" max="80" min="79" style="0" width="9.13"/>
    <col collapsed="false" customWidth="true" hidden="false" outlineLevel="0" max="82" min="81" style="0" width="9.38"/>
    <col collapsed="false" customWidth="true" hidden="false" outlineLevel="0" max="83" min="83" style="0" width="9.13"/>
    <col collapsed="false" customWidth="true" hidden="false" outlineLevel="0" max="90" min="84" style="0" width="9.38"/>
    <col collapsed="false" customWidth="true" hidden="false" outlineLevel="0" max="94" min="91" style="0" width="9.13"/>
    <col collapsed="false" customWidth="true" hidden="false" outlineLevel="0" max="102" min="95" style="0" width="9.38"/>
    <col collapsed="false" customWidth="true" hidden="false" outlineLevel="0" max="107" min="103" style="0" width="9.13"/>
    <col collapsed="false" customWidth="true" hidden="false" outlineLevel="0" max="112" min="108" style="0" width="9.38"/>
    <col collapsed="false" customWidth="true" hidden="false" outlineLevel="0" max="476" min="113" style="0" width="9.13"/>
  </cols>
  <sheetData>
    <row r="1" customFormat="false" ht="6" hidden="false" customHeight="true" outlineLevel="0" collapsed="false">
      <c r="A1" s="196"/>
      <c r="B1" s="196"/>
      <c r="C1" s="196"/>
      <c r="D1" s="196"/>
      <c r="E1" s="196"/>
      <c r="F1" s="196"/>
      <c r="G1" s="373"/>
      <c r="H1" s="374" t="s">
        <v>124</v>
      </c>
      <c r="I1" s="374" t="s">
        <v>125</v>
      </c>
      <c r="J1" s="374" t="s">
        <v>126</v>
      </c>
      <c r="K1" s="374" t="s">
        <v>127</v>
      </c>
      <c r="L1" s="374" t="s">
        <v>128</v>
      </c>
      <c r="M1" s="374" t="s">
        <v>129</v>
      </c>
      <c r="N1" s="374" t="s">
        <v>130</v>
      </c>
      <c r="O1" s="374" t="s">
        <v>131</v>
      </c>
      <c r="P1" s="374" t="s">
        <v>132</v>
      </c>
      <c r="Q1" s="374" t="s">
        <v>133</v>
      </c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5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  <c r="RG1" s="196"/>
      <c r="RH1" s="196"/>
    </row>
    <row r="2" customFormat="false" ht="12" hidden="false" customHeight="true" outlineLevel="0" collapsed="false">
      <c r="A2" s="197"/>
      <c r="B2" s="198"/>
      <c r="C2" s="198"/>
      <c r="D2" s="198"/>
      <c r="E2" s="198"/>
      <c r="F2" s="198"/>
      <c r="G2" s="198"/>
      <c r="H2" s="198" t="n">
        <f aca="false">'Premissas Financeiras'!H12</f>
        <v>2024</v>
      </c>
      <c r="I2" s="198" t="n">
        <f aca="false">'Premissas Financeiras'!I12</f>
        <v>2025</v>
      </c>
      <c r="J2" s="198" t="n">
        <f aca="false">'Premissas Financeiras'!J12</f>
        <v>2026</v>
      </c>
      <c r="K2" s="198" t="n">
        <f aca="false">'Premissas Financeiras'!K12</f>
        <v>2027</v>
      </c>
      <c r="L2" s="198" t="n">
        <f aca="false">'Premissas Financeiras'!L12</f>
        <v>2028</v>
      </c>
      <c r="M2" s="198" t="n">
        <f aca="false">'Premissas Financeiras'!M12</f>
        <v>2029</v>
      </c>
      <c r="N2" s="198" t="n">
        <f aca="false">'Premissas Financeiras'!N12</f>
        <v>2030</v>
      </c>
      <c r="O2" s="198" t="n">
        <f aca="false">'Premissas Financeiras'!O12</f>
        <v>2031</v>
      </c>
      <c r="P2" s="198" t="n">
        <f aca="false">'Premissas Financeiras'!P12</f>
        <v>2032</v>
      </c>
      <c r="Q2" s="198" t="n">
        <f aca="false">'Premissas Financeiras'!Q12</f>
        <v>2033</v>
      </c>
      <c r="R2" s="198" t="n">
        <f aca="false">'Premissas Financeiras'!R12</f>
        <v>2034</v>
      </c>
      <c r="S2" s="198" t="n">
        <f aca="false">'Premissas Financeiras'!S12</f>
        <v>2035</v>
      </c>
      <c r="T2" s="198" t="n">
        <f aca="false">'Premissas Financeiras'!T12</f>
        <v>2036</v>
      </c>
      <c r="U2" s="198" t="n">
        <f aca="false">'Premissas Financeiras'!U12</f>
        <v>2037</v>
      </c>
      <c r="V2" s="198" t="n">
        <f aca="false">'Premissas Financeiras'!V12</f>
        <v>2038</v>
      </c>
      <c r="W2" s="198" t="n">
        <f aca="false">'Premissas Financeiras'!W12</f>
        <v>2039</v>
      </c>
      <c r="X2" s="198" t="n">
        <f aca="false">'Premissas Financeiras'!X12</f>
        <v>2040</v>
      </c>
      <c r="Y2" s="198" t="n">
        <f aca="false">'Premissas Financeiras'!Y12</f>
        <v>2041</v>
      </c>
      <c r="Z2" s="198" t="n">
        <f aca="false">'Premissas Financeiras'!Z12</f>
        <v>2042</v>
      </c>
      <c r="AA2" s="198" t="n">
        <f aca="false">'Premissas Financeiras'!AA12</f>
        <v>2043</v>
      </c>
      <c r="AB2" s="198" t="n">
        <f aca="false">'Premissas Financeiras'!AB12</f>
        <v>2044</v>
      </c>
      <c r="AC2" s="198" t="n">
        <f aca="false">'Premissas Financeiras'!AC12</f>
        <v>2045</v>
      </c>
      <c r="AD2" s="198" t="n">
        <f aca="false">'Premissas Financeiras'!AD12</f>
        <v>2046</v>
      </c>
      <c r="AE2" s="198" t="n">
        <f aca="false">'Premissas Financeiras'!AE12</f>
        <v>2047</v>
      </c>
      <c r="AF2" s="198" t="n">
        <f aca="false">'Premissas Financeiras'!AF12</f>
        <v>2048</v>
      </c>
      <c r="AG2" s="198" t="n">
        <f aca="false">'Premissas Financeiras'!AG12</f>
        <v>2049</v>
      </c>
      <c r="AH2" s="198" t="n">
        <f aca="false">'Premissas Financeiras'!AH12</f>
        <v>2050</v>
      </c>
      <c r="AI2" s="198" t="n">
        <f aca="false">'Premissas Financeiras'!AI12</f>
        <v>2051</v>
      </c>
      <c r="AJ2" s="198" t="n">
        <f aca="false">'Premissas Financeiras'!AJ12</f>
        <v>2052</v>
      </c>
      <c r="AK2" s="198" t="n">
        <f aca="false">'Premissas Financeiras'!AK12</f>
        <v>2053</v>
      </c>
      <c r="AL2" s="198" t="n">
        <f aca="false">'Premissas Financeiras'!AL12</f>
        <v>2054</v>
      </c>
      <c r="AM2" s="198" t="n">
        <f aca="false">'Premissas Financeiras'!AM12</f>
        <v>2055</v>
      </c>
      <c r="AN2" s="198" t="n">
        <f aca="false">'Premissas Financeiras'!AN12</f>
        <v>2056</v>
      </c>
      <c r="AO2" s="198" t="n">
        <f aca="false">'Premissas Financeiras'!AO12</f>
        <v>2057</v>
      </c>
      <c r="AP2" s="198" t="n">
        <f aca="false">'Premissas Financeiras'!AP12</f>
        <v>2058</v>
      </c>
      <c r="AQ2" s="198" t="n">
        <f aca="false">'Premissas Financeiras'!AQ12</f>
        <v>2059</v>
      </c>
      <c r="AR2" s="197"/>
      <c r="AS2" s="195" t="n">
        <f aca="false">'Painel  de Controle'!E25</f>
        <v>2024</v>
      </c>
      <c r="AT2" s="195" t="n">
        <f aca="false">AS2</f>
        <v>2024</v>
      </c>
      <c r="AU2" s="195" t="n">
        <f aca="false">AT2</f>
        <v>2024</v>
      </c>
      <c r="AV2" s="195" t="n">
        <f aca="false">AU2</f>
        <v>2024</v>
      </c>
      <c r="AW2" s="195" t="n">
        <f aca="false">AV2</f>
        <v>2024</v>
      </c>
      <c r="AX2" s="195" t="n">
        <f aca="false">AW2</f>
        <v>2024</v>
      </c>
      <c r="AY2" s="195" t="n">
        <f aca="false">AX2</f>
        <v>2024</v>
      </c>
      <c r="AZ2" s="195" t="n">
        <f aca="false">AY2</f>
        <v>2024</v>
      </c>
      <c r="BA2" s="195" t="n">
        <f aca="false">AZ2</f>
        <v>2024</v>
      </c>
      <c r="BB2" s="195" t="n">
        <f aca="false">BA2</f>
        <v>2024</v>
      </c>
      <c r="BC2" s="195" t="n">
        <f aca="false">BB2</f>
        <v>2024</v>
      </c>
      <c r="BD2" s="195" t="n">
        <f aca="false">BC2</f>
        <v>2024</v>
      </c>
      <c r="BE2" s="195" t="n">
        <f aca="false">BD2 + 1</f>
        <v>2025</v>
      </c>
      <c r="BF2" s="195" t="n">
        <f aca="false">BE2</f>
        <v>2025</v>
      </c>
      <c r="BG2" s="195" t="n">
        <f aca="false">BF2</f>
        <v>2025</v>
      </c>
      <c r="BH2" s="195" t="n">
        <f aca="false">BG2</f>
        <v>2025</v>
      </c>
      <c r="BI2" s="195" t="n">
        <f aca="false">BH2</f>
        <v>2025</v>
      </c>
      <c r="BJ2" s="195" t="n">
        <f aca="false">BI2</f>
        <v>2025</v>
      </c>
      <c r="BK2" s="195" t="n">
        <f aca="false">BJ2</f>
        <v>2025</v>
      </c>
      <c r="BL2" s="195" t="n">
        <f aca="false">BK2</f>
        <v>2025</v>
      </c>
      <c r="BM2" s="195" t="n">
        <f aca="false">BL2</f>
        <v>2025</v>
      </c>
      <c r="BN2" s="195" t="n">
        <f aca="false">BM2</f>
        <v>2025</v>
      </c>
      <c r="BO2" s="195" t="n">
        <f aca="false">BN2</f>
        <v>2025</v>
      </c>
      <c r="BP2" s="195" t="n">
        <f aca="false">BO2</f>
        <v>2025</v>
      </c>
      <c r="BQ2" s="195" t="n">
        <f aca="false">BP2 + 1</f>
        <v>2026</v>
      </c>
      <c r="BR2" s="195" t="n">
        <f aca="false">BQ2</f>
        <v>2026</v>
      </c>
      <c r="BS2" s="195" t="n">
        <f aca="false">BR2</f>
        <v>2026</v>
      </c>
      <c r="BT2" s="195" t="n">
        <f aca="false">BS2</f>
        <v>2026</v>
      </c>
      <c r="BU2" s="195" t="n">
        <f aca="false">BT2</f>
        <v>2026</v>
      </c>
      <c r="BV2" s="195" t="n">
        <f aca="false">BU2</f>
        <v>2026</v>
      </c>
      <c r="BW2" s="195" t="n">
        <f aca="false">BV2</f>
        <v>2026</v>
      </c>
      <c r="BX2" s="195" t="n">
        <f aca="false">BW2</f>
        <v>2026</v>
      </c>
      <c r="BY2" s="195" t="n">
        <f aca="false">BX2</f>
        <v>2026</v>
      </c>
      <c r="BZ2" s="195" t="n">
        <f aca="false">BY2</f>
        <v>2026</v>
      </c>
      <c r="CA2" s="195" t="n">
        <f aca="false">BZ2</f>
        <v>2026</v>
      </c>
      <c r="CB2" s="195" t="n">
        <f aca="false">CA2</f>
        <v>2026</v>
      </c>
      <c r="CC2" s="195" t="n">
        <f aca="false">CB2 + 1</f>
        <v>2027</v>
      </c>
      <c r="CD2" s="195" t="n">
        <f aca="false">CC2</f>
        <v>2027</v>
      </c>
      <c r="CE2" s="195" t="n">
        <f aca="false">CD2</f>
        <v>2027</v>
      </c>
      <c r="CF2" s="195" t="n">
        <f aca="false">CE2</f>
        <v>2027</v>
      </c>
      <c r="CG2" s="195" t="n">
        <f aca="false">CF2</f>
        <v>2027</v>
      </c>
      <c r="CH2" s="195" t="n">
        <f aca="false">CG2</f>
        <v>2027</v>
      </c>
      <c r="CI2" s="195" t="n">
        <f aca="false">CH2</f>
        <v>2027</v>
      </c>
      <c r="CJ2" s="195" t="n">
        <f aca="false">CI2</f>
        <v>2027</v>
      </c>
      <c r="CK2" s="195" t="n">
        <f aca="false">CJ2</f>
        <v>2027</v>
      </c>
      <c r="CL2" s="195" t="n">
        <f aca="false">CK2</f>
        <v>2027</v>
      </c>
      <c r="CM2" s="195" t="n">
        <f aca="false">CL2</f>
        <v>2027</v>
      </c>
      <c r="CN2" s="195" t="n">
        <f aca="false">CM2</f>
        <v>2027</v>
      </c>
      <c r="CO2" s="195" t="n">
        <f aca="false">CN2 + 1</f>
        <v>2028</v>
      </c>
      <c r="CP2" s="195" t="n">
        <f aca="false">CO2</f>
        <v>2028</v>
      </c>
      <c r="CQ2" s="195" t="n">
        <f aca="false">CP2</f>
        <v>2028</v>
      </c>
      <c r="CR2" s="195" t="n">
        <f aca="false">CQ2</f>
        <v>2028</v>
      </c>
      <c r="CS2" s="195" t="n">
        <f aca="false">CR2</f>
        <v>2028</v>
      </c>
      <c r="CT2" s="195" t="n">
        <f aca="false">CS2</f>
        <v>2028</v>
      </c>
      <c r="CU2" s="195" t="n">
        <f aca="false">CT2</f>
        <v>2028</v>
      </c>
      <c r="CV2" s="195" t="n">
        <f aca="false">CU2</f>
        <v>2028</v>
      </c>
      <c r="CW2" s="195" t="n">
        <f aca="false">CV2</f>
        <v>2028</v>
      </c>
      <c r="CX2" s="195" t="n">
        <f aca="false">CW2</f>
        <v>2028</v>
      </c>
      <c r="CY2" s="195" t="n">
        <f aca="false">CX2</f>
        <v>2028</v>
      </c>
      <c r="CZ2" s="195" t="n">
        <f aca="false">CY2</f>
        <v>2028</v>
      </c>
      <c r="DA2" s="195" t="n">
        <f aca="false">CZ2 + 1</f>
        <v>2029</v>
      </c>
      <c r="DB2" s="195" t="n">
        <f aca="false">DA2</f>
        <v>2029</v>
      </c>
      <c r="DC2" s="195" t="n">
        <f aca="false">DB2</f>
        <v>2029</v>
      </c>
      <c r="DD2" s="195" t="n">
        <f aca="false">DC2</f>
        <v>2029</v>
      </c>
      <c r="DE2" s="195" t="n">
        <f aca="false">DD2</f>
        <v>2029</v>
      </c>
      <c r="DF2" s="195" t="n">
        <f aca="false">DE2</f>
        <v>2029</v>
      </c>
      <c r="DG2" s="195" t="n">
        <f aca="false">DF2</f>
        <v>2029</v>
      </c>
      <c r="DH2" s="195" t="n">
        <f aca="false">DG2</f>
        <v>2029</v>
      </c>
      <c r="DI2" s="195" t="n">
        <f aca="false">DH2</f>
        <v>2029</v>
      </c>
      <c r="DJ2" s="195" t="n">
        <f aca="false">DI2</f>
        <v>2029</v>
      </c>
      <c r="DK2" s="195" t="n">
        <f aca="false">DJ2</f>
        <v>2029</v>
      </c>
      <c r="DL2" s="195" t="n">
        <f aca="false">DK2</f>
        <v>2029</v>
      </c>
      <c r="DM2" s="195" t="n">
        <f aca="false">DL2 + 1</f>
        <v>2030</v>
      </c>
      <c r="DN2" s="195" t="n">
        <f aca="false">DM2</f>
        <v>2030</v>
      </c>
      <c r="DO2" s="195" t="n">
        <f aca="false">DN2</f>
        <v>2030</v>
      </c>
      <c r="DP2" s="195" t="n">
        <f aca="false">DO2</f>
        <v>2030</v>
      </c>
      <c r="DQ2" s="195" t="n">
        <f aca="false">DP2</f>
        <v>2030</v>
      </c>
      <c r="DR2" s="195" t="n">
        <f aca="false">DQ2</f>
        <v>2030</v>
      </c>
      <c r="DS2" s="195" t="n">
        <f aca="false">DR2</f>
        <v>2030</v>
      </c>
      <c r="DT2" s="195" t="n">
        <f aca="false">DS2</f>
        <v>2030</v>
      </c>
      <c r="DU2" s="195" t="n">
        <f aca="false">DT2</f>
        <v>2030</v>
      </c>
      <c r="DV2" s="195" t="n">
        <f aca="false">DU2</f>
        <v>2030</v>
      </c>
      <c r="DW2" s="195" t="n">
        <f aca="false">DV2</f>
        <v>2030</v>
      </c>
      <c r="DX2" s="195" t="n">
        <f aca="false">DW2</f>
        <v>2030</v>
      </c>
      <c r="DY2" s="195" t="n">
        <f aca="false">DX2 + 1</f>
        <v>2031</v>
      </c>
      <c r="DZ2" s="195" t="n">
        <f aca="false">DY2</f>
        <v>2031</v>
      </c>
      <c r="EA2" s="195" t="n">
        <f aca="false">DZ2</f>
        <v>2031</v>
      </c>
      <c r="EB2" s="195" t="n">
        <f aca="false">EA2</f>
        <v>2031</v>
      </c>
      <c r="EC2" s="195" t="n">
        <f aca="false">EB2</f>
        <v>2031</v>
      </c>
      <c r="ED2" s="195" t="n">
        <f aca="false">EC2</f>
        <v>2031</v>
      </c>
      <c r="EE2" s="195" t="n">
        <f aca="false">ED2</f>
        <v>2031</v>
      </c>
      <c r="EF2" s="195" t="n">
        <f aca="false">EE2</f>
        <v>2031</v>
      </c>
      <c r="EG2" s="195" t="n">
        <f aca="false">EF2</f>
        <v>2031</v>
      </c>
      <c r="EH2" s="195" t="n">
        <f aca="false">EG2</f>
        <v>2031</v>
      </c>
      <c r="EI2" s="195" t="n">
        <f aca="false">EH2</f>
        <v>2031</v>
      </c>
      <c r="EJ2" s="195" t="n">
        <f aca="false">EI2</f>
        <v>2031</v>
      </c>
      <c r="EK2" s="195" t="n">
        <f aca="false">EJ2 + 1</f>
        <v>2032</v>
      </c>
      <c r="EL2" s="195" t="n">
        <f aca="false">EK2</f>
        <v>2032</v>
      </c>
      <c r="EM2" s="195" t="n">
        <f aca="false">EL2</f>
        <v>2032</v>
      </c>
      <c r="EN2" s="195" t="n">
        <f aca="false">EM2</f>
        <v>2032</v>
      </c>
      <c r="EO2" s="195" t="n">
        <f aca="false">EN2</f>
        <v>2032</v>
      </c>
      <c r="EP2" s="195" t="n">
        <f aca="false">EO2</f>
        <v>2032</v>
      </c>
      <c r="EQ2" s="195" t="n">
        <f aca="false">EP2</f>
        <v>2032</v>
      </c>
      <c r="ER2" s="195" t="n">
        <f aca="false">EQ2</f>
        <v>2032</v>
      </c>
      <c r="ES2" s="195" t="n">
        <f aca="false">ER2</f>
        <v>2032</v>
      </c>
      <c r="ET2" s="195" t="n">
        <f aca="false">ES2</f>
        <v>2032</v>
      </c>
      <c r="EU2" s="195" t="n">
        <f aca="false">ET2</f>
        <v>2032</v>
      </c>
      <c r="EV2" s="195" t="n">
        <f aca="false">EU2</f>
        <v>2032</v>
      </c>
      <c r="EW2" s="195" t="n">
        <f aca="false">EV2 + 1</f>
        <v>2033</v>
      </c>
      <c r="EX2" s="195" t="n">
        <f aca="false">EW2</f>
        <v>2033</v>
      </c>
      <c r="EY2" s="195" t="n">
        <f aca="false">EX2</f>
        <v>2033</v>
      </c>
      <c r="EZ2" s="195" t="n">
        <f aca="false">EY2</f>
        <v>2033</v>
      </c>
      <c r="FA2" s="195" t="n">
        <f aca="false">EZ2</f>
        <v>2033</v>
      </c>
      <c r="FB2" s="195" t="n">
        <f aca="false">FA2</f>
        <v>2033</v>
      </c>
      <c r="FC2" s="195" t="n">
        <f aca="false">FB2</f>
        <v>2033</v>
      </c>
      <c r="FD2" s="195" t="n">
        <f aca="false">FC2</f>
        <v>2033</v>
      </c>
      <c r="FE2" s="195" t="n">
        <f aca="false">FD2</f>
        <v>2033</v>
      </c>
      <c r="FF2" s="195" t="n">
        <f aca="false">FE2</f>
        <v>2033</v>
      </c>
      <c r="FG2" s="195" t="n">
        <f aca="false">FF2</f>
        <v>2033</v>
      </c>
      <c r="FH2" s="195" t="n">
        <f aca="false">FG2</f>
        <v>2033</v>
      </c>
      <c r="FI2" s="195" t="n">
        <f aca="false">FH2 + 1</f>
        <v>2034</v>
      </c>
      <c r="FJ2" s="195" t="n">
        <f aca="false">FI2</f>
        <v>2034</v>
      </c>
      <c r="FK2" s="195" t="n">
        <f aca="false">FJ2</f>
        <v>2034</v>
      </c>
      <c r="FL2" s="195" t="n">
        <f aca="false">FK2</f>
        <v>2034</v>
      </c>
      <c r="FM2" s="195" t="n">
        <f aca="false">FL2</f>
        <v>2034</v>
      </c>
      <c r="FN2" s="195" t="n">
        <f aca="false">FM2</f>
        <v>2034</v>
      </c>
      <c r="FO2" s="195" t="n">
        <f aca="false">FN2</f>
        <v>2034</v>
      </c>
      <c r="FP2" s="195" t="n">
        <f aca="false">FO2</f>
        <v>2034</v>
      </c>
      <c r="FQ2" s="195" t="n">
        <f aca="false">FP2</f>
        <v>2034</v>
      </c>
      <c r="FR2" s="195" t="n">
        <f aca="false">FQ2</f>
        <v>2034</v>
      </c>
      <c r="FS2" s="195" t="n">
        <f aca="false">FR2</f>
        <v>2034</v>
      </c>
      <c r="FT2" s="195" t="n">
        <f aca="false">FI2</f>
        <v>2034</v>
      </c>
      <c r="FU2" s="195" t="n">
        <f aca="false">FT2 + 1</f>
        <v>2035</v>
      </c>
      <c r="FV2" s="195" t="n">
        <f aca="false">FU2</f>
        <v>2035</v>
      </c>
      <c r="FW2" s="195" t="n">
        <f aca="false">FV2</f>
        <v>2035</v>
      </c>
      <c r="FX2" s="195" t="n">
        <f aca="false">FW2</f>
        <v>2035</v>
      </c>
      <c r="FY2" s="195" t="n">
        <f aca="false">FX2</f>
        <v>2035</v>
      </c>
      <c r="FZ2" s="195" t="n">
        <f aca="false">FY2</f>
        <v>2035</v>
      </c>
      <c r="GA2" s="195" t="n">
        <f aca="false">FZ2</f>
        <v>2035</v>
      </c>
      <c r="GB2" s="195" t="n">
        <f aca="false">GA2</f>
        <v>2035</v>
      </c>
      <c r="GC2" s="195" t="n">
        <f aca="false">GB2</f>
        <v>2035</v>
      </c>
      <c r="GD2" s="195" t="n">
        <f aca="false">GC2</f>
        <v>2035</v>
      </c>
      <c r="GE2" s="195" t="n">
        <f aca="false">GD2</f>
        <v>2035</v>
      </c>
      <c r="GF2" s="195" t="n">
        <f aca="false">FU2</f>
        <v>2035</v>
      </c>
      <c r="GG2" s="195" t="n">
        <f aca="false">GF2 + 1</f>
        <v>2036</v>
      </c>
      <c r="GH2" s="195" t="n">
        <f aca="false">GG2</f>
        <v>2036</v>
      </c>
      <c r="GI2" s="195" t="n">
        <f aca="false">GH2</f>
        <v>2036</v>
      </c>
      <c r="GJ2" s="195" t="n">
        <f aca="false">GI2</f>
        <v>2036</v>
      </c>
      <c r="GK2" s="195" t="n">
        <f aca="false">GJ2</f>
        <v>2036</v>
      </c>
      <c r="GL2" s="195" t="n">
        <f aca="false">GK2</f>
        <v>2036</v>
      </c>
      <c r="GM2" s="195" t="n">
        <f aca="false">GL2</f>
        <v>2036</v>
      </c>
      <c r="GN2" s="195" t="n">
        <f aca="false">GM2</f>
        <v>2036</v>
      </c>
      <c r="GO2" s="195" t="n">
        <f aca="false">GN2</f>
        <v>2036</v>
      </c>
      <c r="GP2" s="195" t="n">
        <f aca="false">GO2</f>
        <v>2036</v>
      </c>
      <c r="GQ2" s="195" t="n">
        <f aca="false">GP2</f>
        <v>2036</v>
      </c>
      <c r="GR2" s="195" t="n">
        <f aca="false">GG2</f>
        <v>2036</v>
      </c>
      <c r="GS2" s="195" t="n">
        <f aca="false">GR2 + 1</f>
        <v>2037</v>
      </c>
      <c r="GT2" s="195" t="n">
        <f aca="false">GS2</f>
        <v>2037</v>
      </c>
      <c r="GU2" s="195" t="n">
        <f aca="false">GT2</f>
        <v>2037</v>
      </c>
      <c r="GV2" s="195" t="n">
        <f aca="false">GU2</f>
        <v>2037</v>
      </c>
      <c r="GW2" s="195" t="n">
        <f aca="false">GV2</f>
        <v>2037</v>
      </c>
      <c r="GX2" s="195" t="n">
        <f aca="false">GW2</f>
        <v>2037</v>
      </c>
      <c r="GY2" s="195" t="n">
        <f aca="false">GX2</f>
        <v>2037</v>
      </c>
      <c r="GZ2" s="195" t="n">
        <f aca="false">GY2</f>
        <v>2037</v>
      </c>
      <c r="HA2" s="195" t="n">
        <f aca="false">GZ2</f>
        <v>2037</v>
      </c>
      <c r="HB2" s="195" t="n">
        <f aca="false">HA2</f>
        <v>2037</v>
      </c>
      <c r="HC2" s="195" t="n">
        <f aca="false">HB2</f>
        <v>2037</v>
      </c>
      <c r="HD2" s="195" t="n">
        <f aca="false">GS2</f>
        <v>2037</v>
      </c>
      <c r="HE2" s="195" t="n">
        <f aca="false">HD2 + 1</f>
        <v>2038</v>
      </c>
      <c r="HF2" s="195" t="n">
        <f aca="false">HE2</f>
        <v>2038</v>
      </c>
      <c r="HG2" s="195" t="n">
        <f aca="false">HF2</f>
        <v>2038</v>
      </c>
      <c r="HH2" s="195" t="n">
        <f aca="false">HG2</f>
        <v>2038</v>
      </c>
      <c r="HI2" s="195" t="n">
        <f aca="false">HH2</f>
        <v>2038</v>
      </c>
      <c r="HJ2" s="195" t="n">
        <f aca="false">HI2</f>
        <v>2038</v>
      </c>
      <c r="HK2" s="195" t="n">
        <f aca="false">HJ2</f>
        <v>2038</v>
      </c>
      <c r="HL2" s="195" t="n">
        <f aca="false">HK2</f>
        <v>2038</v>
      </c>
      <c r="HM2" s="195" t="n">
        <f aca="false">HL2</f>
        <v>2038</v>
      </c>
      <c r="HN2" s="195" t="n">
        <f aca="false">HM2</f>
        <v>2038</v>
      </c>
      <c r="HO2" s="195" t="n">
        <f aca="false">HN2</f>
        <v>2038</v>
      </c>
      <c r="HP2" s="195" t="n">
        <f aca="false">HE2</f>
        <v>2038</v>
      </c>
      <c r="HQ2" s="195" t="n">
        <f aca="false">HP2 + 1</f>
        <v>2039</v>
      </c>
      <c r="HR2" s="195" t="n">
        <f aca="false">HQ2</f>
        <v>2039</v>
      </c>
      <c r="HS2" s="195" t="n">
        <f aca="false">HR2</f>
        <v>2039</v>
      </c>
      <c r="HT2" s="195" t="n">
        <f aca="false">HS2</f>
        <v>2039</v>
      </c>
      <c r="HU2" s="195" t="n">
        <f aca="false">HT2</f>
        <v>2039</v>
      </c>
      <c r="HV2" s="195" t="n">
        <f aca="false">HU2</f>
        <v>2039</v>
      </c>
      <c r="HW2" s="195" t="n">
        <f aca="false">HV2</f>
        <v>2039</v>
      </c>
      <c r="HX2" s="195" t="n">
        <f aca="false">HW2</f>
        <v>2039</v>
      </c>
      <c r="HY2" s="195" t="n">
        <f aca="false">HX2</f>
        <v>2039</v>
      </c>
      <c r="HZ2" s="195" t="n">
        <f aca="false">HY2</f>
        <v>2039</v>
      </c>
      <c r="IA2" s="195" t="n">
        <f aca="false">HZ2</f>
        <v>2039</v>
      </c>
      <c r="IB2" s="195" t="n">
        <f aca="false">HQ2</f>
        <v>2039</v>
      </c>
      <c r="IC2" s="195" t="n">
        <f aca="false">IB2 + 1</f>
        <v>2040</v>
      </c>
      <c r="ID2" s="195" t="n">
        <f aca="false">IC2</f>
        <v>2040</v>
      </c>
      <c r="IE2" s="195" t="n">
        <f aca="false">ID2</f>
        <v>2040</v>
      </c>
      <c r="IF2" s="195" t="n">
        <f aca="false">IE2</f>
        <v>2040</v>
      </c>
      <c r="IG2" s="195" t="n">
        <f aca="false">IF2</f>
        <v>2040</v>
      </c>
      <c r="IH2" s="195" t="n">
        <f aca="false">IG2</f>
        <v>2040</v>
      </c>
      <c r="II2" s="195" t="n">
        <f aca="false">IH2</f>
        <v>2040</v>
      </c>
      <c r="IJ2" s="195" t="n">
        <f aca="false">II2</f>
        <v>2040</v>
      </c>
      <c r="IK2" s="195" t="n">
        <f aca="false">IJ2</f>
        <v>2040</v>
      </c>
      <c r="IL2" s="195" t="n">
        <f aca="false">IK2</f>
        <v>2040</v>
      </c>
      <c r="IM2" s="195" t="n">
        <f aca="false">IL2</f>
        <v>2040</v>
      </c>
      <c r="IN2" s="195" t="n">
        <f aca="false">IC2</f>
        <v>2040</v>
      </c>
      <c r="IO2" s="195" t="n">
        <f aca="false">IN2 + 1</f>
        <v>2041</v>
      </c>
      <c r="IP2" s="195" t="n">
        <f aca="false">IO2</f>
        <v>2041</v>
      </c>
      <c r="IQ2" s="195" t="n">
        <f aca="false">IP2</f>
        <v>2041</v>
      </c>
      <c r="IR2" s="195" t="n">
        <f aca="false">IQ2</f>
        <v>2041</v>
      </c>
      <c r="IS2" s="195" t="n">
        <f aca="false">IR2</f>
        <v>2041</v>
      </c>
      <c r="IT2" s="195" t="n">
        <f aca="false">IS2</f>
        <v>2041</v>
      </c>
      <c r="IU2" s="195" t="n">
        <f aca="false">IT2</f>
        <v>2041</v>
      </c>
      <c r="IV2" s="195" t="n">
        <f aca="false">IU2</f>
        <v>2041</v>
      </c>
      <c r="IW2" s="195" t="n">
        <f aca="false">IV2</f>
        <v>2041</v>
      </c>
      <c r="IX2" s="195" t="n">
        <f aca="false">IW2</f>
        <v>2041</v>
      </c>
      <c r="IY2" s="195" t="n">
        <f aca="false">IX2</f>
        <v>2041</v>
      </c>
      <c r="IZ2" s="195" t="n">
        <f aca="false">IO2</f>
        <v>2041</v>
      </c>
      <c r="JA2" s="195" t="n">
        <f aca="false">IZ2 + 1</f>
        <v>2042</v>
      </c>
      <c r="JB2" s="195" t="n">
        <f aca="false">JA2</f>
        <v>2042</v>
      </c>
      <c r="JC2" s="195" t="n">
        <f aca="false">JB2</f>
        <v>2042</v>
      </c>
      <c r="JD2" s="195" t="n">
        <f aca="false">JC2</f>
        <v>2042</v>
      </c>
      <c r="JE2" s="195" t="n">
        <f aca="false">JD2</f>
        <v>2042</v>
      </c>
      <c r="JF2" s="195" t="n">
        <f aca="false">JE2</f>
        <v>2042</v>
      </c>
      <c r="JG2" s="195" t="n">
        <f aca="false">JF2</f>
        <v>2042</v>
      </c>
      <c r="JH2" s="195" t="n">
        <f aca="false">JG2</f>
        <v>2042</v>
      </c>
      <c r="JI2" s="195" t="n">
        <f aca="false">JH2</f>
        <v>2042</v>
      </c>
      <c r="JJ2" s="195" t="n">
        <f aca="false">JI2</f>
        <v>2042</v>
      </c>
      <c r="JK2" s="195" t="n">
        <f aca="false">JJ2</f>
        <v>2042</v>
      </c>
      <c r="JL2" s="195" t="n">
        <f aca="false">JA2</f>
        <v>2042</v>
      </c>
      <c r="JM2" s="195" t="n">
        <f aca="false">JL2 + 1</f>
        <v>2043</v>
      </c>
      <c r="JN2" s="195" t="n">
        <f aca="false">JM2</f>
        <v>2043</v>
      </c>
      <c r="JO2" s="195" t="n">
        <f aca="false">JN2</f>
        <v>2043</v>
      </c>
      <c r="JP2" s="195" t="n">
        <f aca="false">JO2</f>
        <v>2043</v>
      </c>
      <c r="JQ2" s="195" t="n">
        <f aca="false">JP2</f>
        <v>2043</v>
      </c>
      <c r="JR2" s="195" t="n">
        <f aca="false">JQ2</f>
        <v>2043</v>
      </c>
      <c r="JS2" s="195" t="n">
        <f aca="false">JR2</f>
        <v>2043</v>
      </c>
      <c r="JT2" s="195" t="n">
        <f aca="false">JS2</f>
        <v>2043</v>
      </c>
      <c r="JU2" s="195" t="n">
        <f aca="false">JT2</f>
        <v>2043</v>
      </c>
      <c r="JV2" s="195" t="n">
        <f aca="false">JU2</f>
        <v>2043</v>
      </c>
      <c r="JW2" s="195" t="n">
        <f aca="false">JV2</f>
        <v>2043</v>
      </c>
      <c r="JX2" s="195" t="n">
        <f aca="false">JM2</f>
        <v>2043</v>
      </c>
      <c r="JY2" s="195" t="n">
        <f aca="false">JX2 + 1</f>
        <v>2044</v>
      </c>
      <c r="JZ2" s="195" t="n">
        <f aca="false">JY2</f>
        <v>2044</v>
      </c>
      <c r="KA2" s="195" t="n">
        <f aca="false">JZ2</f>
        <v>2044</v>
      </c>
      <c r="KB2" s="195" t="n">
        <f aca="false">KA2</f>
        <v>2044</v>
      </c>
      <c r="KC2" s="195" t="n">
        <f aca="false">KB2</f>
        <v>2044</v>
      </c>
      <c r="KD2" s="195" t="n">
        <f aca="false">KC2</f>
        <v>2044</v>
      </c>
      <c r="KE2" s="195" t="n">
        <f aca="false">KD2</f>
        <v>2044</v>
      </c>
      <c r="KF2" s="195" t="n">
        <f aca="false">KE2</f>
        <v>2044</v>
      </c>
      <c r="KG2" s="195" t="n">
        <f aca="false">KF2</f>
        <v>2044</v>
      </c>
      <c r="KH2" s="195" t="n">
        <f aca="false">KG2</f>
        <v>2044</v>
      </c>
      <c r="KI2" s="195" t="n">
        <f aca="false">KH2</f>
        <v>2044</v>
      </c>
      <c r="KJ2" s="195" t="n">
        <f aca="false">JY2</f>
        <v>2044</v>
      </c>
      <c r="KK2" s="195" t="n">
        <f aca="false">KJ2 + 1</f>
        <v>2045</v>
      </c>
      <c r="KL2" s="195" t="n">
        <f aca="false">KK2</f>
        <v>2045</v>
      </c>
      <c r="KM2" s="195" t="n">
        <f aca="false">KL2</f>
        <v>2045</v>
      </c>
      <c r="KN2" s="195" t="n">
        <f aca="false">KM2</f>
        <v>2045</v>
      </c>
      <c r="KO2" s="195" t="n">
        <f aca="false">KN2</f>
        <v>2045</v>
      </c>
      <c r="KP2" s="195" t="n">
        <f aca="false">KO2</f>
        <v>2045</v>
      </c>
      <c r="KQ2" s="195" t="n">
        <f aca="false">KP2</f>
        <v>2045</v>
      </c>
      <c r="KR2" s="195" t="n">
        <f aca="false">KQ2</f>
        <v>2045</v>
      </c>
      <c r="KS2" s="195" t="n">
        <f aca="false">KR2</f>
        <v>2045</v>
      </c>
      <c r="KT2" s="195" t="n">
        <f aca="false">KS2</f>
        <v>2045</v>
      </c>
      <c r="KU2" s="195" t="n">
        <f aca="false">KT2</f>
        <v>2045</v>
      </c>
      <c r="KV2" s="195" t="n">
        <f aca="false">KK2</f>
        <v>2045</v>
      </c>
      <c r="KW2" s="195" t="n">
        <f aca="false">KV2 + 1</f>
        <v>2046</v>
      </c>
      <c r="KX2" s="195" t="n">
        <f aca="false">KW2</f>
        <v>2046</v>
      </c>
      <c r="KY2" s="195" t="n">
        <f aca="false">KX2</f>
        <v>2046</v>
      </c>
      <c r="KZ2" s="195" t="n">
        <f aca="false">KY2</f>
        <v>2046</v>
      </c>
      <c r="LA2" s="195" t="n">
        <f aca="false">KZ2</f>
        <v>2046</v>
      </c>
      <c r="LB2" s="195" t="n">
        <f aca="false">LA2</f>
        <v>2046</v>
      </c>
      <c r="LC2" s="195" t="n">
        <f aca="false">LB2</f>
        <v>2046</v>
      </c>
      <c r="LD2" s="195" t="n">
        <f aca="false">LC2</f>
        <v>2046</v>
      </c>
      <c r="LE2" s="195" t="n">
        <f aca="false">LD2</f>
        <v>2046</v>
      </c>
      <c r="LF2" s="195" t="n">
        <f aca="false">LE2</f>
        <v>2046</v>
      </c>
      <c r="LG2" s="195" t="n">
        <f aca="false">LF2</f>
        <v>2046</v>
      </c>
      <c r="LH2" s="195" t="n">
        <f aca="false">KW2</f>
        <v>2046</v>
      </c>
      <c r="LI2" s="195" t="n">
        <f aca="false">LH2 + 1</f>
        <v>2047</v>
      </c>
      <c r="LJ2" s="195" t="n">
        <f aca="false">LI2</f>
        <v>2047</v>
      </c>
      <c r="LK2" s="195" t="n">
        <f aca="false">LJ2</f>
        <v>2047</v>
      </c>
      <c r="LL2" s="195" t="n">
        <f aca="false">LK2</f>
        <v>2047</v>
      </c>
      <c r="LM2" s="195" t="n">
        <f aca="false">LL2</f>
        <v>2047</v>
      </c>
      <c r="LN2" s="195" t="n">
        <f aca="false">LM2</f>
        <v>2047</v>
      </c>
      <c r="LO2" s="195" t="n">
        <f aca="false">LN2</f>
        <v>2047</v>
      </c>
      <c r="LP2" s="195" t="n">
        <f aca="false">LO2</f>
        <v>2047</v>
      </c>
      <c r="LQ2" s="195" t="n">
        <f aca="false">LP2</f>
        <v>2047</v>
      </c>
      <c r="LR2" s="195" t="n">
        <f aca="false">LQ2</f>
        <v>2047</v>
      </c>
      <c r="LS2" s="195" t="n">
        <f aca="false">LR2</f>
        <v>2047</v>
      </c>
      <c r="LT2" s="195" t="n">
        <f aca="false">LI2</f>
        <v>2047</v>
      </c>
      <c r="LU2" s="195" t="n">
        <f aca="false">LT2 + 1</f>
        <v>2048</v>
      </c>
      <c r="LV2" s="195" t="n">
        <f aca="false">LU2</f>
        <v>2048</v>
      </c>
      <c r="LW2" s="195" t="n">
        <f aca="false">LV2</f>
        <v>2048</v>
      </c>
      <c r="LX2" s="195" t="n">
        <f aca="false">LW2</f>
        <v>2048</v>
      </c>
      <c r="LY2" s="195" t="n">
        <f aca="false">LX2</f>
        <v>2048</v>
      </c>
      <c r="LZ2" s="195" t="n">
        <f aca="false">LY2</f>
        <v>2048</v>
      </c>
      <c r="MA2" s="195" t="n">
        <f aca="false">LZ2</f>
        <v>2048</v>
      </c>
      <c r="MB2" s="195" t="n">
        <f aca="false">MA2</f>
        <v>2048</v>
      </c>
      <c r="MC2" s="195" t="n">
        <f aca="false">MB2</f>
        <v>2048</v>
      </c>
      <c r="MD2" s="195" t="n">
        <f aca="false">MC2</f>
        <v>2048</v>
      </c>
      <c r="ME2" s="195" t="n">
        <f aca="false">MD2</f>
        <v>2048</v>
      </c>
      <c r="MF2" s="195" t="n">
        <f aca="false">LU2</f>
        <v>2048</v>
      </c>
      <c r="MG2" s="195" t="n">
        <f aca="false">MF2 + 1</f>
        <v>2049</v>
      </c>
      <c r="MH2" s="195" t="n">
        <f aca="false">MG2</f>
        <v>2049</v>
      </c>
      <c r="MI2" s="195" t="n">
        <f aca="false">MH2</f>
        <v>2049</v>
      </c>
      <c r="MJ2" s="195" t="n">
        <f aca="false">MI2</f>
        <v>2049</v>
      </c>
      <c r="MK2" s="195" t="n">
        <f aca="false">MJ2</f>
        <v>2049</v>
      </c>
      <c r="ML2" s="195" t="n">
        <f aca="false">MK2</f>
        <v>2049</v>
      </c>
      <c r="MM2" s="195" t="n">
        <f aca="false">ML2</f>
        <v>2049</v>
      </c>
      <c r="MN2" s="195" t="n">
        <f aca="false">MM2</f>
        <v>2049</v>
      </c>
      <c r="MO2" s="195" t="n">
        <f aca="false">MN2</f>
        <v>2049</v>
      </c>
      <c r="MP2" s="195" t="n">
        <f aca="false">MO2</f>
        <v>2049</v>
      </c>
      <c r="MQ2" s="195" t="n">
        <f aca="false">MP2</f>
        <v>2049</v>
      </c>
      <c r="MR2" s="195" t="n">
        <f aca="false">MG2</f>
        <v>2049</v>
      </c>
      <c r="MS2" s="195" t="n">
        <f aca="false">MR2 + 1</f>
        <v>2050</v>
      </c>
      <c r="MT2" s="195" t="n">
        <f aca="false">MS2</f>
        <v>2050</v>
      </c>
      <c r="MU2" s="195" t="n">
        <f aca="false">MT2</f>
        <v>2050</v>
      </c>
      <c r="MV2" s="195" t="n">
        <f aca="false">MU2</f>
        <v>2050</v>
      </c>
      <c r="MW2" s="195" t="n">
        <f aca="false">MV2</f>
        <v>2050</v>
      </c>
      <c r="MX2" s="195" t="n">
        <f aca="false">MW2</f>
        <v>2050</v>
      </c>
      <c r="MY2" s="195" t="n">
        <f aca="false">MX2</f>
        <v>2050</v>
      </c>
      <c r="MZ2" s="195" t="n">
        <f aca="false">MY2</f>
        <v>2050</v>
      </c>
      <c r="NA2" s="195" t="n">
        <f aca="false">MZ2</f>
        <v>2050</v>
      </c>
      <c r="NB2" s="195" t="n">
        <f aca="false">NA2</f>
        <v>2050</v>
      </c>
      <c r="NC2" s="195" t="n">
        <f aca="false">NB2</f>
        <v>2050</v>
      </c>
      <c r="ND2" s="195" t="n">
        <f aca="false">MS2</f>
        <v>2050</v>
      </c>
      <c r="NE2" s="195" t="n">
        <f aca="false">ND2 + 1</f>
        <v>2051</v>
      </c>
      <c r="NF2" s="195" t="n">
        <f aca="false">NE2</f>
        <v>2051</v>
      </c>
      <c r="NG2" s="195" t="n">
        <f aca="false">NF2</f>
        <v>2051</v>
      </c>
      <c r="NH2" s="195" t="n">
        <f aca="false">NG2</f>
        <v>2051</v>
      </c>
      <c r="NI2" s="195" t="n">
        <f aca="false">NH2</f>
        <v>2051</v>
      </c>
      <c r="NJ2" s="195" t="n">
        <f aca="false">NI2</f>
        <v>2051</v>
      </c>
      <c r="NK2" s="195" t="n">
        <f aca="false">NJ2</f>
        <v>2051</v>
      </c>
      <c r="NL2" s="195" t="n">
        <f aca="false">NK2</f>
        <v>2051</v>
      </c>
      <c r="NM2" s="195" t="n">
        <f aca="false">NL2</f>
        <v>2051</v>
      </c>
      <c r="NN2" s="195" t="n">
        <f aca="false">NM2</f>
        <v>2051</v>
      </c>
      <c r="NO2" s="195" t="n">
        <f aca="false">NN2</f>
        <v>2051</v>
      </c>
      <c r="NP2" s="195" t="n">
        <f aca="false">NE2</f>
        <v>2051</v>
      </c>
      <c r="NQ2" s="195" t="n">
        <f aca="false">NP2 + 1</f>
        <v>2052</v>
      </c>
      <c r="NR2" s="195" t="n">
        <f aca="false">NQ2</f>
        <v>2052</v>
      </c>
      <c r="NS2" s="195" t="n">
        <f aca="false">NR2</f>
        <v>2052</v>
      </c>
      <c r="NT2" s="195" t="n">
        <f aca="false">NS2</f>
        <v>2052</v>
      </c>
      <c r="NU2" s="195" t="n">
        <f aca="false">NT2</f>
        <v>2052</v>
      </c>
      <c r="NV2" s="195" t="n">
        <f aca="false">NU2</f>
        <v>2052</v>
      </c>
      <c r="NW2" s="195" t="n">
        <f aca="false">NV2</f>
        <v>2052</v>
      </c>
      <c r="NX2" s="195" t="n">
        <f aca="false">NW2</f>
        <v>2052</v>
      </c>
      <c r="NY2" s="195" t="n">
        <f aca="false">NX2</f>
        <v>2052</v>
      </c>
      <c r="NZ2" s="195" t="n">
        <f aca="false">NY2</f>
        <v>2052</v>
      </c>
      <c r="OA2" s="195" t="n">
        <f aca="false">NZ2</f>
        <v>2052</v>
      </c>
      <c r="OB2" s="195" t="n">
        <f aca="false">NQ2</f>
        <v>2052</v>
      </c>
      <c r="OC2" s="195" t="n">
        <f aca="false">OB2 + 1</f>
        <v>2053</v>
      </c>
      <c r="OD2" s="195" t="n">
        <f aca="false">OC2</f>
        <v>2053</v>
      </c>
      <c r="OE2" s="195" t="n">
        <f aca="false">OD2</f>
        <v>2053</v>
      </c>
      <c r="OF2" s="195" t="n">
        <f aca="false">OE2</f>
        <v>2053</v>
      </c>
      <c r="OG2" s="195" t="n">
        <f aca="false">OF2</f>
        <v>2053</v>
      </c>
      <c r="OH2" s="195" t="n">
        <f aca="false">OG2</f>
        <v>2053</v>
      </c>
      <c r="OI2" s="195" t="n">
        <f aca="false">OH2</f>
        <v>2053</v>
      </c>
      <c r="OJ2" s="195" t="n">
        <f aca="false">OI2</f>
        <v>2053</v>
      </c>
      <c r="OK2" s="195" t="n">
        <f aca="false">OJ2</f>
        <v>2053</v>
      </c>
      <c r="OL2" s="195" t="n">
        <f aca="false">OK2</f>
        <v>2053</v>
      </c>
      <c r="OM2" s="195" t="n">
        <f aca="false">OL2</f>
        <v>2053</v>
      </c>
      <c r="ON2" s="195" t="n">
        <f aca="false">OC2</f>
        <v>2053</v>
      </c>
      <c r="OO2" s="195" t="n">
        <f aca="false">ON2 + 1</f>
        <v>2054</v>
      </c>
      <c r="OP2" s="195" t="n">
        <f aca="false">OO2</f>
        <v>2054</v>
      </c>
      <c r="OQ2" s="195" t="n">
        <f aca="false">OP2</f>
        <v>2054</v>
      </c>
      <c r="OR2" s="195" t="n">
        <f aca="false">OQ2</f>
        <v>2054</v>
      </c>
      <c r="OS2" s="195" t="n">
        <f aca="false">OR2</f>
        <v>2054</v>
      </c>
      <c r="OT2" s="195" t="n">
        <f aca="false">OS2</f>
        <v>2054</v>
      </c>
      <c r="OU2" s="195" t="n">
        <f aca="false">OT2</f>
        <v>2054</v>
      </c>
      <c r="OV2" s="195" t="n">
        <f aca="false">OU2</f>
        <v>2054</v>
      </c>
      <c r="OW2" s="195" t="n">
        <f aca="false">OV2</f>
        <v>2054</v>
      </c>
      <c r="OX2" s="195" t="n">
        <f aca="false">OW2</f>
        <v>2054</v>
      </c>
      <c r="OY2" s="195" t="n">
        <f aca="false">OX2</f>
        <v>2054</v>
      </c>
      <c r="OZ2" s="195" t="n">
        <f aca="false">OY2</f>
        <v>2054</v>
      </c>
      <c r="PA2" s="195" t="n">
        <f aca="false">OZ2 + 1</f>
        <v>2055</v>
      </c>
      <c r="PB2" s="195" t="n">
        <f aca="false">PA2</f>
        <v>2055</v>
      </c>
      <c r="PC2" s="195" t="n">
        <f aca="false">PB2</f>
        <v>2055</v>
      </c>
      <c r="PD2" s="195" t="n">
        <f aca="false">PC2</f>
        <v>2055</v>
      </c>
      <c r="PE2" s="195" t="n">
        <f aca="false">PD2</f>
        <v>2055</v>
      </c>
      <c r="PF2" s="195" t="n">
        <f aca="false">PE2</f>
        <v>2055</v>
      </c>
      <c r="PG2" s="195" t="n">
        <f aca="false">PF2</f>
        <v>2055</v>
      </c>
      <c r="PH2" s="195" t="n">
        <f aca="false">PG2</f>
        <v>2055</v>
      </c>
      <c r="PI2" s="195" t="n">
        <f aca="false">PH2</f>
        <v>2055</v>
      </c>
      <c r="PJ2" s="195" t="n">
        <f aca="false">OY2</f>
        <v>2054</v>
      </c>
      <c r="PK2" s="195" t="n">
        <f aca="false">PJ2 + 1</f>
        <v>2055</v>
      </c>
      <c r="PL2" s="195" t="n">
        <f aca="false">PK2</f>
        <v>2055</v>
      </c>
      <c r="PM2" s="195" t="n">
        <f aca="false">PL2 + 1</f>
        <v>2056</v>
      </c>
      <c r="PN2" s="195" t="n">
        <f aca="false">PM2</f>
        <v>2056</v>
      </c>
      <c r="PO2" s="195" t="n">
        <f aca="false">PN2</f>
        <v>2056</v>
      </c>
      <c r="PP2" s="195" t="n">
        <f aca="false">PO2</f>
        <v>2056</v>
      </c>
      <c r="PQ2" s="195" t="n">
        <f aca="false">PP2</f>
        <v>2056</v>
      </c>
      <c r="PR2" s="195" t="n">
        <f aca="false">PQ2</f>
        <v>2056</v>
      </c>
      <c r="PS2" s="195" t="n">
        <f aca="false">PR2</f>
        <v>2056</v>
      </c>
      <c r="PT2" s="195" t="n">
        <f aca="false">PS2</f>
        <v>2056</v>
      </c>
      <c r="PU2" s="195" t="n">
        <f aca="false">PT2</f>
        <v>2056</v>
      </c>
      <c r="PV2" s="195" t="n">
        <f aca="false">PK2</f>
        <v>2055</v>
      </c>
      <c r="PW2" s="195" t="n">
        <f aca="false">PV2 + 1</f>
        <v>2056</v>
      </c>
      <c r="PX2" s="195" t="n">
        <f aca="false">PW2</f>
        <v>2056</v>
      </c>
      <c r="PY2" s="195" t="n">
        <f aca="false">PX2 + 1</f>
        <v>2057</v>
      </c>
      <c r="PZ2" s="195" t="n">
        <f aca="false">PY2</f>
        <v>2057</v>
      </c>
      <c r="QA2" s="195" t="n">
        <f aca="false">PZ2</f>
        <v>2057</v>
      </c>
      <c r="QB2" s="195" t="n">
        <f aca="false">QA2</f>
        <v>2057</v>
      </c>
      <c r="QC2" s="195" t="n">
        <f aca="false">QB2</f>
        <v>2057</v>
      </c>
      <c r="QD2" s="195" t="n">
        <f aca="false">QC2</f>
        <v>2057</v>
      </c>
      <c r="QE2" s="195" t="n">
        <f aca="false">QD2</f>
        <v>2057</v>
      </c>
      <c r="QF2" s="195" t="n">
        <f aca="false">QE2</f>
        <v>2057</v>
      </c>
      <c r="QG2" s="195" t="n">
        <f aca="false">QF2</f>
        <v>2057</v>
      </c>
      <c r="QH2" s="195" t="n">
        <f aca="false">QG2</f>
        <v>2057</v>
      </c>
      <c r="QI2" s="195" t="n">
        <f aca="false">QH2</f>
        <v>2057</v>
      </c>
      <c r="QJ2" s="195" t="n">
        <f aca="false">PY2</f>
        <v>2057</v>
      </c>
      <c r="QK2" s="195" t="n">
        <f aca="false">QJ2 + 1</f>
        <v>2058</v>
      </c>
      <c r="QL2" s="195" t="n">
        <f aca="false">QK2</f>
        <v>2058</v>
      </c>
      <c r="QM2" s="195" t="n">
        <f aca="false">QL2</f>
        <v>2058</v>
      </c>
      <c r="QN2" s="195" t="n">
        <f aca="false">QM2</f>
        <v>2058</v>
      </c>
      <c r="QO2" s="195" t="n">
        <f aca="false">QN2</f>
        <v>2058</v>
      </c>
      <c r="QP2" s="195" t="n">
        <f aca="false">QO2</f>
        <v>2058</v>
      </c>
      <c r="QQ2" s="195" t="n">
        <f aca="false">QP2</f>
        <v>2058</v>
      </c>
      <c r="QR2" s="195" t="n">
        <f aca="false">QQ2</f>
        <v>2058</v>
      </c>
      <c r="QS2" s="195" t="n">
        <f aca="false">QR2</f>
        <v>2058</v>
      </c>
      <c r="QT2" s="195" t="n">
        <f aca="false">QS2</f>
        <v>2058</v>
      </c>
      <c r="QU2" s="195" t="n">
        <f aca="false">QT2</f>
        <v>2058</v>
      </c>
      <c r="QV2" s="195" t="n">
        <f aca="false">QK2</f>
        <v>2058</v>
      </c>
      <c r="QW2" s="195" t="n">
        <f aca="false">QV2 + 1</f>
        <v>2059</v>
      </c>
      <c r="QX2" s="195" t="n">
        <f aca="false">QW2</f>
        <v>2059</v>
      </c>
      <c r="QY2" s="195" t="n">
        <f aca="false">QX2</f>
        <v>2059</v>
      </c>
      <c r="QZ2" s="195" t="n">
        <f aca="false">QY2</f>
        <v>2059</v>
      </c>
      <c r="RA2" s="195" t="n">
        <f aca="false">QZ2</f>
        <v>2059</v>
      </c>
      <c r="RB2" s="195" t="n">
        <f aca="false">RA2</f>
        <v>2059</v>
      </c>
      <c r="RC2" s="195" t="n">
        <f aca="false">RB2</f>
        <v>2059</v>
      </c>
      <c r="RD2" s="195" t="n">
        <f aca="false">RC2</f>
        <v>2059</v>
      </c>
      <c r="RE2" s="195" t="n">
        <f aca="false">RD2</f>
        <v>2059</v>
      </c>
      <c r="RF2" s="195" t="n">
        <f aca="false">RE2</f>
        <v>2059</v>
      </c>
      <c r="RG2" s="195" t="n">
        <f aca="false">RF2</f>
        <v>2059</v>
      </c>
      <c r="RH2" s="195" t="n">
        <f aca="false">RG2</f>
        <v>2059</v>
      </c>
    </row>
    <row r="3" customFormat="false" ht="15.75" hidden="false" customHeight="true" outlineLevel="0" collapsed="false">
      <c r="A3" s="44"/>
      <c r="B3" s="199" t="s">
        <v>355</v>
      </c>
      <c r="C3" s="199"/>
      <c r="D3" s="199"/>
      <c r="E3" s="198" t="s">
        <v>33</v>
      </c>
      <c r="F3" s="200"/>
      <c r="G3" s="198"/>
      <c r="H3" s="201" t="n">
        <v>0</v>
      </c>
      <c r="I3" s="201" t="n">
        <f aca="false">H3 + 1</f>
        <v>1</v>
      </c>
      <c r="J3" s="201" t="n">
        <f aca="false">I3 + 1</f>
        <v>2</v>
      </c>
      <c r="K3" s="201" t="n">
        <f aca="false">J3 + 1</f>
        <v>3</v>
      </c>
      <c r="L3" s="201" t="n">
        <f aca="false">K3 + 1</f>
        <v>4</v>
      </c>
      <c r="M3" s="201" t="n">
        <f aca="false">L3 + 1</f>
        <v>5</v>
      </c>
      <c r="N3" s="201" t="n">
        <f aca="false">M3 + 1</f>
        <v>6</v>
      </c>
      <c r="O3" s="201" t="n">
        <f aca="false">N3 + 1</f>
        <v>7</v>
      </c>
      <c r="P3" s="201" t="n">
        <f aca="false">O3 + 1</f>
        <v>8</v>
      </c>
      <c r="Q3" s="201" t="n">
        <f aca="false">P3 + 1</f>
        <v>9</v>
      </c>
      <c r="R3" s="201" t="n">
        <f aca="false">Q3 + 1</f>
        <v>10</v>
      </c>
      <c r="S3" s="201" t="n">
        <f aca="false">R3 + 1</f>
        <v>11</v>
      </c>
      <c r="T3" s="201" t="n">
        <f aca="false">S3 + 1</f>
        <v>12</v>
      </c>
      <c r="U3" s="201" t="n">
        <f aca="false">T3 + 1</f>
        <v>13</v>
      </c>
      <c r="V3" s="201" t="n">
        <f aca="false">U3 + 1</f>
        <v>14</v>
      </c>
      <c r="W3" s="201" t="n">
        <f aca="false">V3 + 1</f>
        <v>15</v>
      </c>
      <c r="X3" s="201" t="n">
        <f aca="false">W3 + 1</f>
        <v>16</v>
      </c>
      <c r="Y3" s="201" t="n">
        <f aca="false">X3 + 1</f>
        <v>17</v>
      </c>
      <c r="Z3" s="201" t="n">
        <f aca="false">Y3 + 1</f>
        <v>18</v>
      </c>
      <c r="AA3" s="201" t="n">
        <f aca="false">Z3 + 1</f>
        <v>19</v>
      </c>
      <c r="AB3" s="201" t="n">
        <f aca="false">AA3 + 1</f>
        <v>20</v>
      </c>
      <c r="AC3" s="201" t="n">
        <f aca="false">AB3 + 1</f>
        <v>21</v>
      </c>
      <c r="AD3" s="201" t="n">
        <f aca="false">AC3 + 1</f>
        <v>22</v>
      </c>
      <c r="AE3" s="201" t="n">
        <f aca="false">AD3 + 1</f>
        <v>23</v>
      </c>
      <c r="AF3" s="201" t="n">
        <f aca="false">AE3 + 1</f>
        <v>24</v>
      </c>
      <c r="AG3" s="201" t="n">
        <f aca="false">AF3 + 1</f>
        <v>25</v>
      </c>
      <c r="AH3" s="201" t="n">
        <f aca="false">AG3 + 1</f>
        <v>26</v>
      </c>
      <c r="AI3" s="201" t="n">
        <f aca="false">AH3 + 1</f>
        <v>27</v>
      </c>
      <c r="AJ3" s="201" t="n">
        <f aca="false">AI3 + 1</f>
        <v>28</v>
      </c>
      <c r="AK3" s="201" t="n">
        <f aca="false">AJ3 + 1</f>
        <v>29</v>
      </c>
      <c r="AL3" s="201" t="n">
        <f aca="false">AK3 + 1</f>
        <v>30</v>
      </c>
      <c r="AM3" s="201" t="n">
        <f aca="false">AL3 + 1</f>
        <v>31</v>
      </c>
      <c r="AN3" s="201" t="n">
        <f aca="false">AM3 + 1</f>
        <v>32</v>
      </c>
      <c r="AO3" s="201" t="n">
        <f aca="false">AN3 + 1</f>
        <v>33</v>
      </c>
      <c r="AP3" s="201" t="n">
        <f aca="false">AO3 + 1</f>
        <v>34</v>
      </c>
      <c r="AQ3" s="201" t="n">
        <f aca="false">AP3 + 1</f>
        <v>35</v>
      </c>
      <c r="AR3" s="202"/>
      <c r="AS3" s="203" t="str">
        <f aca="false">'Premissas Receita'!AS3</f>
        <v>Jan</v>
      </c>
      <c r="AT3" s="203" t="str">
        <f aca="false">'Premissas Receita'!AT3</f>
        <v>Fev</v>
      </c>
      <c r="AU3" s="203" t="str">
        <f aca="false">'Premissas Receita'!AU3</f>
        <v>Mar</v>
      </c>
      <c r="AV3" s="203" t="str">
        <f aca="false">'Premissas Receita'!AV3</f>
        <v>Abr</v>
      </c>
      <c r="AW3" s="203" t="str">
        <f aca="false">'Premissas Receita'!AW3</f>
        <v>Mai</v>
      </c>
      <c r="AX3" s="203" t="str">
        <f aca="false">'Premissas Receita'!AX3</f>
        <v>Jun</v>
      </c>
      <c r="AY3" s="203" t="str">
        <f aca="false">'Premissas Receita'!AY3</f>
        <v>Jul</v>
      </c>
      <c r="AZ3" s="203" t="str">
        <f aca="false">'Premissas Receita'!AZ3</f>
        <v>Ago</v>
      </c>
      <c r="BA3" s="203" t="str">
        <f aca="false">'Premissas Receita'!BA3</f>
        <v>Set</v>
      </c>
      <c r="BB3" s="203" t="str">
        <f aca="false">'Premissas Receita'!BB3</f>
        <v>Out</v>
      </c>
      <c r="BC3" s="203" t="str">
        <f aca="false">'Premissas Receita'!BC3</f>
        <v>Nov</v>
      </c>
      <c r="BD3" s="203" t="str">
        <f aca="false">'Premissas Receita'!BD3</f>
        <v>Dez</v>
      </c>
      <c r="BE3" s="203" t="str">
        <f aca="false">'Premissas Receita'!BE3</f>
        <v>Jan</v>
      </c>
      <c r="BF3" s="203" t="str">
        <f aca="false">'Premissas Receita'!BF3</f>
        <v>Fev</v>
      </c>
      <c r="BG3" s="203" t="str">
        <f aca="false">'Premissas Receita'!BG3</f>
        <v>Mar</v>
      </c>
      <c r="BH3" s="203" t="str">
        <f aca="false">'Premissas Receita'!BH3</f>
        <v>Abr</v>
      </c>
      <c r="BI3" s="203" t="str">
        <f aca="false">'Premissas Receita'!BI3</f>
        <v>Mai</v>
      </c>
      <c r="BJ3" s="203" t="str">
        <f aca="false">'Premissas Receita'!BJ3</f>
        <v>Jun</v>
      </c>
      <c r="BK3" s="203" t="str">
        <f aca="false">'Premissas Receita'!BK3</f>
        <v>Jul</v>
      </c>
      <c r="BL3" s="203" t="str">
        <f aca="false">'Premissas Receita'!BL3</f>
        <v>Ago</v>
      </c>
      <c r="BM3" s="203" t="str">
        <f aca="false">'Premissas Receita'!BM3</f>
        <v>Set</v>
      </c>
      <c r="BN3" s="203" t="str">
        <f aca="false">'Premissas Receita'!BN3</f>
        <v>Out</v>
      </c>
      <c r="BO3" s="203" t="str">
        <f aca="false">'Premissas Receita'!BO3</f>
        <v>Nov</v>
      </c>
      <c r="BP3" s="203" t="str">
        <f aca="false">'Premissas Receita'!BP3</f>
        <v>Dez</v>
      </c>
      <c r="BQ3" s="203" t="str">
        <f aca="false">'Premissas Receita'!BQ3</f>
        <v>Jan</v>
      </c>
      <c r="BR3" s="203" t="str">
        <f aca="false">'Premissas Receita'!BR3</f>
        <v>Fev</v>
      </c>
      <c r="BS3" s="203" t="str">
        <f aca="false">'Premissas Receita'!BS3</f>
        <v>Mar</v>
      </c>
      <c r="BT3" s="203" t="str">
        <f aca="false">'Premissas Receita'!BT3</f>
        <v>Abr</v>
      </c>
      <c r="BU3" s="203" t="str">
        <f aca="false">'Premissas Receita'!BU3</f>
        <v>Mai</v>
      </c>
      <c r="BV3" s="203" t="str">
        <f aca="false">'Premissas Receita'!BV3</f>
        <v>Jun</v>
      </c>
      <c r="BW3" s="203" t="str">
        <f aca="false">'Premissas Receita'!BW3</f>
        <v>Jul</v>
      </c>
      <c r="BX3" s="203" t="str">
        <f aca="false">'Premissas Receita'!BX3</f>
        <v>Ago</v>
      </c>
      <c r="BY3" s="203" t="str">
        <f aca="false">'Premissas Receita'!BY3</f>
        <v>Set</v>
      </c>
      <c r="BZ3" s="203" t="str">
        <f aca="false">'Premissas Receita'!BZ3</f>
        <v>Out</v>
      </c>
      <c r="CA3" s="203" t="str">
        <f aca="false">'Premissas Receita'!CA3</f>
        <v>Nov</v>
      </c>
      <c r="CB3" s="203" t="str">
        <f aca="false">'Premissas Receita'!CB3</f>
        <v>Dez</v>
      </c>
      <c r="CC3" s="203" t="str">
        <f aca="false">'Premissas Receita'!CC3</f>
        <v>Jan</v>
      </c>
      <c r="CD3" s="203" t="str">
        <f aca="false">'Premissas Receita'!CD3</f>
        <v>Fev</v>
      </c>
      <c r="CE3" s="203" t="str">
        <f aca="false">'Premissas Receita'!CE3</f>
        <v>Mar</v>
      </c>
      <c r="CF3" s="203" t="str">
        <f aca="false">'Premissas Receita'!CF3</f>
        <v>Abr</v>
      </c>
      <c r="CG3" s="203" t="str">
        <f aca="false">'Premissas Receita'!CG3</f>
        <v>Mai</v>
      </c>
      <c r="CH3" s="203" t="str">
        <f aca="false">'Premissas Receita'!CH3</f>
        <v>Jun</v>
      </c>
      <c r="CI3" s="203" t="str">
        <f aca="false">'Premissas Receita'!CI3</f>
        <v>Jul</v>
      </c>
      <c r="CJ3" s="203" t="str">
        <f aca="false">'Premissas Receita'!CJ3</f>
        <v>Ago</v>
      </c>
      <c r="CK3" s="203" t="str">
        <f aca="false">'Premissas Receita'!CK3</f>
        <v>Set</v>
      </c>
      <c r="CL3" s="203" t="str">
        <f aca="false">'Premissas Receita'!CL3</f>
        <v>Out</v>
      </c>
      <c r="CM3" s="203" t="str">
        <f aca="false">'Premissas Receita'!CM3</f>
        <v>Nov</v>
      </c>
      <c r="CN3" s="203" t="str">
        <f aca="false">'Premissas Receita'!CN3</f>
        <v>Dez</v>
      </c>
      <c r="CO3" s="203" t="str">
        <f aca="false">'Premissas Receita'!CO3</f>
        <v>Jan</v>
      </c>
      <c r="CP3" s="203" t="str">
        <f aca="false">'Premissas Receita'!CP3</f>
        <v>Fev</v>
      </c>
      <c r="CQ3" s="203" t="str">
        <f aca="false">'Premissas Receita'!CQ3</f>
        <v>Mar</v>
      </c>
      <c r="CR3" s="203" t="str">
        <f aca="false">'Premissas Receita'!CR3</f>
        <v>Abr</v>
      </c>
      <c r="CS3" s="203" t="str">
        <f aca="false">'Premissas Receita'!CS3</f>
        <v>Mai</v>
      </c>
      <c r="CT3" s="203" t="str">
        <f aca="false">'Premissas Receita'!CT3</f>
        <v>Jun</v>
      </c>
      <c r="CU3" s="203" t="str">
        <f aca="false">'Premissas Receita'!CU3</f>
        <v>Jul</v>
      </c>
      <c r="CV3" s="203" t="str">
        <f aca="false">'Premissas Receita'!CV3</f>
        <v>Ago</v>
      </c>
      <c r="CW3" s="203" t="str">
        <f aca="false">'Premissas Receita'!CW3</f>
        <v>Set</v>
      </c>
      <c r="CX3" s="203" t="str">
        <f aca="false">'Premissas Receita'!CX3</f>
        <v>Out</v>
      </c>
      <c r="CY3" s="203" t="str">
        <f aca="false">'Premissas Receita'!CY3</f>
        <v>Nov</v>
      </c>
      <c r="CZ3" s="203" t="str">
        <f aca="false">'Premissas Receita'!CZ3</f>
        <v>Dez</v>
      </c>
      <c r="DA3" s="203" t="str">
        <f aca="false">'Premissas Receita'!DA3</f>
        <v>Jan</v>
      </c>
      <c r="DB3" s="203" t="str">
        <f aca="false">'Premissas Receita'!DB3</f>
        <v>Fev</v>
      </c>
      <c r="DC3" s="203" t="str">
        <f aca="false">'Premissas Receita'!DC3</f>
        <v>Mar</v>
      </c>
      <c r="DD3" s="203" t="str">
        <f aca="false">'Premissas Receita'!DD3</f>
        <v>Abr</v>
      </c>
      <c r="DE3" s="203" t="str">
        <f aca="false">'Premissas Receita'!DE3</f>
        <v>Mai</v>
      </c>
      <c r="DF3" s="203" t="str">
        <f aca="false">'Premissas Receita'!DF3</f>
        <v>Jun</v>
      </c>
      <c r="DG3" s="203" t="str">
        <f aca="false">'Premissas Receita'!DG3</f>
        <v>Jul</v>
      </c>
      <c r="DH3" s="203" t="str">
        <f aca="false">'Premissas Receita'!DH3</f>
        <v>Ago</v>
      </c>
      <c r="DI3" s="203" t="str">
        <f aca="false">'Premissas Receita'!DI3</f>
        <v>Set</v>
      </c>
      <c r="DJ3" s="203" t="str">
        <f aca="false">'Premissas Receita'!DJ3</f>
        <v>Out</v>
      </c>
      <c r="DK3" s="203" t="str">
        <f aca="false">'Premissas Receita'!DK3</f>
        <v>Nov</v>
      </c>
      <c r="DL3" s="203" t="str">
        <f aca="false">'Premissas Receita'!DL3</f>
        <v>Dez</v>
      </c>
      <c r="DM3" s="203" t="str">
        <f aca="false">'Premissas Receita'!DM3</f>
        <v>Jan</v>
      </c>
      <c r="DN3" s="203" t="str">
        <f aca="false">'Premissas Receita'!DN3</f>
        <v>Fev</v>
      </c>
      <c r="DO3" s="203" t="str">
        <f aca="false">'Premissas Receita'!DO3</f>
        <v>Mar</v>
      </c>
      <c r="DP3" s="203" t="str">
        <f aca="false">'Premissas Receita'!DP3</f>
        <v>Abr</v>
      </c>
      <c r="DQ3" s="203" t="str">
        <f aca="false">'Premissas Receita'!DQ3</f>
        <v>Mai</v>
      </c>
      <c r="DR3" s="203" t="str">
        <f aca="false">'Premissas Receita'!DR3</f>
        <v>Jun</v>
      </c>
      <c r="DS3" s="203" t="str">
        <f aca="false">'Premissas Receita'!DS3</f>
        <v>Jul</v>
      </c>
      <c r="DT3" s="203" t="str">
        <f aca="false">'Premissas Receita'!DT3</f>
        <v>Ago</v>
      </c>
      <c r="DU3" s="203" t="str">
        <f aca="false">'Premissas Receita'!DU3</f>
        <v>Set</v>
      </c>
      <c r="DV3" s="203" t="str">
        <f aca="false">'Premissas Receita'!DV3</f>
        <v>Out</v>
      </c>
      <c r="DW3" s="203" t="str">
        <f aca="false">'Premissas Receita'!DW3</f>
        <v>Nov</v>
      </c>
      <c r="DX3" s="203" t="str">
        <f aca="false">'Premissas Receita'!DX3</f>
        <v>Dez</v>
      </c>
      <c r="DY3" s="203" t="str">
        <f aca="false">'Premissas Receita'!DY3</f>
        <v>Jan</v>
      </c>
      <c r="DZ3" s="203" t="str">
        <f aca="false">'Premissas Receita'!DZ3</f>
        <v>Fev</v>
      </c>
      <c r="EA3" s="203" t="str">
        <f aca="false">'Premissas Receita'!EA3</f>
        <v>Mar</v>
      </c>
      <c r="EB3" s="203" t="str">
        <f aca="false">'Premissas Receita'!EB3</f>
        <v>Abr</v>
      </c>
      <c r="EC3" s="203" t="str">
        <f aca="false">'Premissas Receita'!EC3</f>
        <v>Mai</v>
      </c>
      <c r="ED3" s="203" t="str">
        <f aca="false">'Premissas Receita'!ED3</f>
        <v>Jun</v>
      </c>
      <c r="EE3" s="203" t="str">
        <f aca="false">'Premissas Receita'!EE3</f>
        <v>Jul</v>
      </c>
      <c r="EF3" s="203" t="str">
        <f aca="false">'Premissas Receita'!EF3</f>
        <v>Ago</v>
      </c>
      <c r="EG3" s="203" t="str">
        <f aca="false">'Premissas Receita'!EG3</f>
        <v>Set</v>
      </c>
      <c r="EH3" s="203" t="str">
        <f aca="false">'Premissas Receita'!EH3</f>
        <v>Out</v>
      </c>
      <c r="EI3" s="203" t="str">
        <f aca="false">'Premissas Receita'!EI3</f>
        <v>Nov</v>
      </c>
      <c r="EJ3" s="203" t="str">
        <f aca="false">'Premissas Receita'!EJ3</f>
        <v>Dez</v>
      </c>
      <c r="EK3" s="203" t="str">
        <f aca="false">'Premissas Receita'!EK3</f>
        <v>Jan</v>
      </c>
      <c r="EL3" s="203" t="str">
        <f aca="false">'Premissas Receita'!EL3</f>
        <v>Fev</v>
      </c>
      <c r="EM3" s="203" t="str">
        <f aca="false">'Premissas Receita'!EM3</f>
        <v>Mar</v>
      </c>
      <c r="EN3" s="203" t="str">
        <f aca="false">'Premissas Receita'!EN3</f>
        <v>Abr</v>
      </c>
      <c r="EO3" s="203" t="str">
        <f aca="false">'Premissas Receita'!EO3</f>
        <v>Mai</v>
      </c>
      <c r="EP3" s="203" t="str">
        <f aca="false">'Premissas Receita'!EP3</f>
        <v>Jun</v>
      </c>
      <c r="EQ3" s="203" t="str">
        <f aca="false">'Premissas Receita'!EQ3</f>
        <v>Jul</v>
      </c>
      <c r="ER3" s="203" t="str">
        <f aca="false">'Premissas Receita'!ER3</f>
        <v>Ago</v>
      </c>
      <c r="ES3" s="203" t="str">
        <f aca="false">'Premissas Receita'!ES3</f>
        <v>Set</v>
      </c>
      <c r="ET3" s="203" t="str">
        <f aca="false">'Premissas Receita'!ET3</f>
        <v>Out</v>
      </c>
      <c r="EU3" s="203" t="str">
        <f aca="false">'Premissas Receita'!EU3</f>
        <v>Nov</v>
      </c>
      <c r="EV3" s="203" t="str">
        <f aca="false">'Premissas Receita'!EV3</f>
        <v>Dez</v>
      </c>
      <c r="EW3" s="203" t="str">
        <f aca="false">'Premissas Receita'!EW3</f>
        <v>Jan</v>
      </c>
      <c r="EX3" s="203" t="str">
        <f aca="false">'Premissas Receita'!EX3</f>
        <v>Fev</v>
      </c>
      <c r="EY3" s="203" t="str">
        <f aca="false">'Premissas Receita'!EY3</f>
        <v>Mar</v>
      </c>
      <c r="EZ3" s="203" t="str">
        <f aca="false">'Premissas Receita'!EZ3</f>
        <v>Abr</v>
      </c>
      <c r="FA3" s="203" t="str">
        <f aca="false">'Premissas Receita'!FA3</f>
        <v>Mai</v>
      </c>
      <c r="FB3" s="203" t="str">
        <f aca="false">'Premissas Receita'!FB3</f>
        <v>Jun</v>
      </c>
      <c r="FC3" s="203" t="str">
        <f aca="false">'Premissas Receita'!FC3</f>
        <v>Jul</v>
      </c>
      <c r="FD3" s="203" t="str">
        <f aca="false">'Premissas Receita'!FD3</f>
        <v>Ago</v>
      </c>
      <c r="FE3" s="203" t="str">
        <f aca="false">'Premissas Receita'!FE3</f>
        <v>Set</v>
      </c>
      <c r="FF3" s="203" t="str">
        <f aca="false">'Premissas Receita'!FF3</f>
        <v>Out</v>
      </c>
      <c r="FG3" s="203" t="str">
        <f aca="false">'Premissas Receita'!FG3</f>
        <v>Nov</v>
      </c>
      <c r="FH3" s="203" t="str">
        <f aca="false">'Premissas Receita'!FH3</f>
        <v>Dez</v>
      </c>
      <c r="FI3" s="203" t="str">
        <f aca="false">'Premissas Receita'!FI3</f>
        <v>Jan</v>
      </c>
      <c r="FJ3" s="203" t="str">
        <f aca="false">'Premissas Receita'!FJ3</f>
        <v>Fev</v>
      </c>
      <c r="FK3" s="203" t="str">
        <f aca="false">'Premissas Receita'!FK3</f>
        <v>Mar</v>
      </c>
      <c r="FL3" s="203" t="str">
        <f aca="false">'Premissas Receita'!FL3</f>
        <v>Abr</v>
      </c>
      <c r="FM3" s="203" t="str">
        <f aca="false">'Premissas Receita'!FM3</f>
        <v>Mai</v>
      </c>
      <c r="FN3" s="203" t="str">
        <f aca="false">'Premissas Receita'!FN3</f>
        <v>Jun</v>
      </c>
      <c r="FO3" s="203" t="str">
        <f aca="false">'Premissas Receita'!FO3</f>
        <v>Jul</v>
      </c>
      <c r="FP3" s="203" t="str">
        <f aca="false">'Premissas Receita'!FP3</f>
        <v>Ago</v>
      </c>
      <c r="FQ3" s="203" t="str">
        <f aca="false">'Premissas Receita'!FQ3</f>
        <v>Set</v>
      </c>
      <c r="FR3" s="203" t="str">
        <f aca="false">'Premissas Receita'!FR3</f>
        <v>Out</v>
      </c>
      <c r="FS3" s="203" t="str">
        <f aca="false">'Premissas Receita'!FS3</f>
        <v>Nov</v>
      </c>
      <c r="FT3" s="203" t="str">
        <f aca="false">'Premissas Receita'!FT3</f>
        <v>Dez</v>
      </c>
      <c r="FU3" s="203" t="str">
        <f aca="false">'Premissas Receita'!FU3</f>
        <v>Jan</v>
      </c>
      <c r="FV3" s="203" t="str">
        <f aca="false">'Premissas Receita'!FV3</f>
        <v>Fev</v>
      </c>
      <c r="FW3" s="203" t="str">
        <f aca="false">'Premissas Receita'!FW3</f>
        <v>Mar</v>
      </c>
      <c r="FX3" s="203" t="str">
        <f aca="false">'Premissas Receita'!FX3</f>
        <v>Abr</v>
      </c>
      <c r="FY3" s="203" t="str">
        <f aca="false">'Premissas Receita'!FY3</f>
        <v>Mai</v>
      </c>
      <c r="FZ3" s="203" t="str">
        <f aca="false">'Premissas Receita'!FZ3</f>
        <v>Jun</v>
      </c>
      <c r="GA3" s="203" t="str">
        <f aca="false">'Premissas Receita'!GA3</f>
        <v>Jul</v>
      </c>
      <c r="GB3" s="203" t="str">
        <f aca="false">'Premissas Receita'!GB3</f>
        <v>Ago</v>
      </c>
      <c r="GC3" s="203" t="str">
        <f aca="false">'Premissas Receita'!GC3</f>
        <v>Set</v>
      </c>
      <c r="GD3" s="203" t="str">
        <f aca="false">'Premissas Receita'!GD3</f>
        <v>Out</v>
      </c>
      <c r="GE3" s="203" t="str">
        <f aca="false">'Premissas Receita'!GE3</f>
        <v>Nov</v>
      </c>
      <c r="GF3" s="203" t="str">
        <f aca="false">'Premissas Receita'!GF3</f>
        <v>Dez</v>
      </c>
      <c r="GG3" s="203" t="str">
        <f aca="false">'Premissas Receita'!GG3</f>
        <v>Jan</v>
      </c>
      <c r="GH3" s="203" t="str">
        <f aca="false">'Premissas Receita'!GH3</f>
        <v>Fev</v>
      </c>
      <c r="GI3" s="203" t="str">
        <f aca="false">'Premissas Receita'!GI3</f>
        <v>Mar</v>
      </c>
      <c r="GJ3" s="203" t="str">
        <f aca="false">'Premissas Receita'!GJ3</f>
        <v>Abr</v>
      </c>
      <c r="GK3" s="203" t="str">
        <f aca="false">'Premissas Receita'!GK3</f>
        <v>Mai</v>
      </c>
      <c r="GL3" s="203" t="str">
        <f aca="false">'Premissas Receita'!GL3</f>
        <v>Jun</v>
      </c>
      <c r="GM3" s="203" t="str">
        <f aca="false">'Premissas Receita'!GM3</f>
        <v>Jul</v>
      </c>
      <c r="GN3" s="203" t="str">
        <f aca="false">'Premissas Receita'!GN3</f>
        <v>Ago</v>
      </c>
      <c r="GO3" s="203" t="str">
        <f aca="false">'Premissas Receita'!GO3</f>
        <v>Set</v>
      </c>
      <c r="GP3" s="203" t="str">
        <f aca="false">'Premissas Receita'!GP3</f>
        <v>Out</v>
      </c>
      <c r="GQ3" s="203" t="str">
        <f aca="false">'Premissas Receita'!GQ3</f>
        <v>Nov</v>
      </c>
      <c r="GR3" s="203" t="str">
        <f aca="false">'Premissas Receita'!GR3</f>
        <v>Dez</v>
      </c>
      <c r="GS3" s="203" t="str">
        <f aca="false">'Premissas Receita'!GS3</f>
        <v>Jan</v>
      </c>
      <c r="GT3" s="203" t="str">
        <f aca="false">'Premissas Receita'!GT3</f>
        <v>Fev</v>
      </c>
      <c r="GU3" s="203" t="str">
        <f aca="false">'Premissas Receita'!GU3</f>
        <v>Mar</v>
      </c>
      <c r="GV3" s="203" t="str">
        <f aca="false">'Premissas Receita'!GV3</f>
        <v>Abr</v>
      </c>
      <c r="GW3" s="203" t="str">
        <f aca="false">'Premissas Receita'!GW3</f>
        <v>Mai</v>
      </c>
      <c r="GX3" s="203" t="str">
        <f aca="false">'Premissas Receita'!GX3</f>
        <v>Jun</v>
      </c>
      <c r="GY3" s="203" t="str">
        <f aca="false">'Premissas Receita'!GY3</f>
        <v>Jul</v>
      </c>
      <c r="GZ3" s="203" t="str">
        <f aca="false">'Premissas Receita'!GZ3</f>
        <v>Ago</v>
      </c>
      <c r="HA3" s="203" t="str">
        <f aca="false">'Premissas Receita'!HA3</f>
        <v>Set</v>
      </c>
      <c r="HB3" s="203" t="str">
        <f aca="false">'Premissas Receita'!HB3</f>
        <v>Out</v>
      </c>
      <c r="HC3" s="203" t="str">
        <f aca="false">'Premissas Receita'!HC3</f>
        <v>Nov</v>
      </c>
      <c r="HD3" s="203" t="str">
        <f aca="false">'Premissas Receita'!HD3</f>
        <v>Dez</v>
      </c>
      <c r="HE3" s="203" t="str">
        <f aca="false">'Premissas Receita'!HE3</f>
        <v>Jan</v>
      </c>
      <c r="HF3" s="203" t="str">
        <f aca="false">'Premissas Receita'!HF3</f>
        <v>Fev</v>
      </c>
      <c r="HG3" s="203" t="str">
        <f aca="false">'Premissas Receita'!HG3</f>
        <v>Mar</v>
      </c>
      <c r="HH3" s="203" t="str">
        <f aca="false">'Premissas Receita'!HH3</f>
        <v>Abr</v>
      </c>
      <c r="HI3" s="203" t="str">
        <f aca="false">'Premissas Receita'!HI3</f>
        <v>Mai</v>
      </c>
      <c r="HJ3" s="203" t="str">
        <f aca="false">'Premissas Receita'!HJ3</f>
        <v>Jun</v>
      </c>
      <c r="HK3" s="203" t="str">
        <f aca="false">'Premissas Receita'!HK3</f>
        <v>Jul</v>
      </c>
      <c r="HL3" s="203" t="str">
        <f aca="false">'Premissas Receita'!HL3</f>
        <v>Ago</v>
      </c>
      <c r="HM3" s="203" t="str">
        <f aca="false">'Premissas Receita'!HM3</f>
        <v>Set</v>
      </c>
      <c r="HN3" s="203" t="str">
        <f aca="false">'Premissas Receita'!HN3</f>
        <v>Out</v>
      </c>
      <c r="HO3" s="203" t="str">
        <f aca="false">'Premissas Receita'!HO3</f>
        <v>Nov</v>
      </c>
      <c r="HP3" s="203" t="str">
        <f aca="false">'Premissas Receita'!HP3</f>
        <v>Dez</v>
      </c>
      <c r="HQ3" s="203" t="str">
        <f aca="false">'Premissas Receita'!HQ3</f>
        <v>Jan</v>
      </c>
      <c r="HR3" s="203" t="str">
        <f aca="false">'Premissas Receita'!HR3</f>
        <v>Fev</v>
      </c>
      <c r="HS3" s="203" t="str">
        <f aca="false">'Premissas Receita'!HS3</f>
        <v>Mar</v>
      </c>
      <c r="HT3" s="203" t="str">
        <f aca="false">'Premissas Receita'!HT3</f>
        <v>Abr</v>
      </c>
      <c r="HU3" s="203" t="str">
        <f aca="false">'Premissas Receita'!HU3</f>
        <v>Mai</v>
      </c>
      <c r="HV3" s="203" t="str">
        <f aca="false">'Premissas Receita'!HV3</f>
        <v>Jun</v>
      </c>
      <c r="HW3" s="203" t="str">
        <f aca="false">'Premissas Receita'!HW3</f>
        <v>Jul</v>
      </c>
      <c r="HX3" s="203" t="str">
        <f aca="false">'Premissas Receita'!HX3</f>
        <v>Ago</v>
      </c>
      <c r="HY3" s="203" t="str">
        <f aca="false">'Premissas Receita'!HY3</f>
        <v>Set</v>
      </c>
      <c r="HZ3" s="203" t="str">
        <f aca="false">'Premissas Receita'!HZ3</f>
        <v>Out</v>
      </c>
      <c r="IA3" s="203" t="str">
        <f aca="false">'Premissas Receita'!IA3</f>
        <v>Nov</v>
      </c>
      <c r="IB3" s="203" t="str">
        <f aca="false">'Premissas Receita'!IB3</f>
        <v>Dez</v>
      </c>
      <c r="IC3" s="203" t="str">
        <f aca="false">'Premissas Receita'!IC3</f>
        <v>Jan</v>
      </c>
      <c r="ID3" s="203" t="str">
        <f aca="false">'Premissas Receita'!ID3</f>
        <v>Fev</v>
      </c>
      <c r="IE3" s="203" t="str">
        <f aca="false">'Premissas Receita'!IE3</f>
        <v>Mar</v>
      </c>
      <c r="IF3" s="203" t="str">
        <f aca="false">'Premissas Receita'!IF3</f>
        <v>Abr</v>
      </c>
      <c r="IG3" s="203" t="str">
        <f aca="false">'Premissas Receita'!IG3</f>
        <v>Mai</v>
      </c>
      <c r="IH3" s="203" t="str">
        <f aca="false">'Premissas Receita'!IH3</f>
        <v>Jun</v>
      </c>
      <c r="II3" s="203" t="str">
        <f aca="false">'Premissas Receita'!II3</f>
        <v>Jul</v>
      </c>
      <c r="IJ3" s="203" t="str">
        <f aca="false">'Premissas Receita'!IJ3</f>
        <v>Ago</v>
      </c>
      <c r="IK3" s="203" t="str">
        <f aca="false">'Premissas Receita'!IK3</f>
        <v>Set</v>
      </c>
      <c r="IL3" s="203" t="str">
        <f aca="false">'Premissas Receita'!IL3</f>
        <v>Out</v>
      </c>
      <c r="IM3" s="203" t="str">
        <f aca="false">'Premissas Receita'!IM3</f>
        <v>Nov</v>
      </c>
      <c r="IN3" s="203" t="str">
        <f aca="false">'Premissas Receita'!IN3</f>
        <v>Dez</v>
      </c>
      <c r="IO3" s="203" t="str">
        <f aca="false">'Premissas Receita'!IO3</f>
        <v>Jan</v>
      </c>
      <c r="IP3" s="203" t="str">
        <f aca="false">'Premissas Receita'!IP3</f>
        <v>Fev</v>
      </c>
      <c r="IQ3" s="203" t="str">
        <f aca="false">'Premissas Receita'!IQ3</f>
        <v>Mar</v>
      </c>
      <c r="IR3" s="203" t="str">
        <f aca="false">'Premissas Receita'!IR3</f>
        <v>Abr</v>
      </c>
      <c r="IS3" s="203" t="str">
        <f aca="false">'Premissas Receita'!IS3</f>
        <v>Mai</v>
      </c>
      <c r="IT3" s="203" t="str">
        <f aca="false">'Premissas Receita'!IT3</f>
        <v>Jun</v>
      </c>
      <c r="IU3" s="203" t="str">
        <f aca="false">'Premissas Receita'!IU3</f>
        <v>Jul</v>
      </c>
      <c r="IV3" s="203" t="str">
        <f aca="false">'Premissas Receita'!IV3</f>
        <v>Ago</v>
      </c>
      <c r="IW3" s="203" t="str">
        <f aca="false">'Premissas Receita'!IW3</f>
        <v>Set</v>
      </c>
      <c r="IX3" s="203" t="str">
        <f aca="false">'Premissas Receita'!IX3</f>
        <v>Out</v>
      </c>
      <c r="IY3" s="203" t="str">
        <f aca="false">'Premissas Receita'!IY3</f>
        <v>Nov</v>
      </c>
      <c r="IZ3" s="203" t="str">
        <f aca="false">'Premissas Receita'!IZ3</f>
        <v>Dez</v>
      </c>
      <c r="JA3" s="203" t="str">
        <f aca="false">'Premissas Receita'!JA3</f>
        <v>Jan</v>
      </c>
      <c r="JB3" s="203" t="str">
        <f aca="false">'Premissas Receita'!JB3</f>
        <v>Fev</v>
      </c>
      <c r="JC3" s="203" t="str">
        <f aca="false">'Premissas Receita'!JC3</f>
        <v>Mar</v>
      </c>
      <c r="JD3" s="203" t="str">
        <f aca="false">'Premissas Receita'!JD3</f>
        <v>Abr</v>
      </c>
      <c r="JE3" s="203" t="str">
        <f aca="false">'Premissas Receita'!JE3</f>
        <v>Mai</v>
      </c>
      <c r="JF3" s="203" t="str">
        <f aca="false">'Premissas Receita'!JF3</f>
        <v>Jun</v>
      </c>
      <c r="JG3" s="203" t="str">
        <f aca="false">'Premissas Receita'!JG3</f>
        <v>Jul</v>
      </c>
      <c r="JH3" s="203" t="str">
        <f aca="false">'Premissas Receita'!JH3</f>
        <v>Ago</v>
      </c>
      <c r="JI3" s="203" t="str">
        <f aca="false">'Premissas Receita'!JI3</f>
        <v>Set</v>
      </c>
      <c r="JJ3" s="203" t="str">
        <f aca="false">'Premissas Receita'!JJ3</f>
        <v>Out</v>
      </c>
      <c r="JK3" s="203" t="str">
        <f aca="false">'Premissas Receita'!JK3</f>
        <v>Nov</v>
      </c>
      <c r="JL3" s="203" t="str">
        <f aca="false">'Premissas Receita'!JL3</f>
        <v>Dez</v>
      </c>
      <c r="JM3" s="203" t="str">
        <f aca="false">'Premissas Receita'!JM3</f>
        <v>Jan</v>
      </c>
      <c r="JN3" s="203" t="str">
        <f aca="false">'Premissas Receita'!JN3</f>
        <v>Fev</v>
      </c>
      <c r="JO3" s="203" t="str">
        <f aca="false">'Premissas Receita'!JO3</f>
        <v>Mar</v>
      </c>
      <c r="JP3" s="203" t="str">
        <f aca="false">'Premissas Receita'!JP3</f>
        <v>Abr</v>
      </c>
      <c r="JQ3" s="203" t="str">
        <f aca="false">'Premissas Receita'!JQ3</f>
        <v>Mai</v>
      </c>
      <c r="JR3" s="203" t="str">
        <f aca="false">'Premissas Receita'!JR3</f>
        <v>Jun</v>
      </c>
      <c r="JS3" s="203" t="str">
        <f aca="false">'Premissas Receita'!JS3</f>
        <v>Jul</v>
      </c>
      <c r="JT3" s="203" t="str">
        <f aca="false">'Premissas Receita'!JT3</f>
        <v>Ago</v>
      </c>
      <c r="JU3" s="203" t="str">
        <f aca="false">'Premissas Receita'!JU3</f>
        <v>Set</v>
      </c>
      <c r="JV3" s="203" t="str">
        <f aca="false">'Premissas Receita'!JV3</f>
        <v>Out</v>
      </c>
      <c r="JW3" s="203" t="str">
        <f aca="false">'Premissas Receita'!JW3</f>
        <v>Nov</v>
      </c>
      <c r="JX3" s="203" t="str">
        <f aca="false">'Premissas Receita'!JX3</f>
        <v>Dez</v>
      </c>
      <c r="JY3" s="203" t="str">
        <f aca="false">'Premissas Receita'!JY3</f>
        <v>Jan</v>
      </c>
      <c r="JZ3" s="203" t="str">
        <f aca="false">'Premissas Receita'!JZ3</f>
        <v>Fev</v>
      </c>
      <c r="KA3" s="203" t="str">
        <f aca="false">'Premissas Receita'!KA3</f>
        <v>Mar</v>
      </c>
      <c r="KB3" s="203" t="str">
        <f aca="false">'Premissas Receita'!KB3</f>
        <v>Abr</v>
      </c>
      <c r="KC3" s="203" t="str">
        <f aca="false">'Premissas Receita'!KC3</f>
        <v>Mai</v>
      </c>
      <c r="KD3" s="203" t="str">
        <f aca="false">'Premissas Receita'!KD3</f>
        <v>Jun</v>
      </c>
      <c r="KE3" s="203" t="str">
        <f aca="false">'Premissas Receita'!KE3</f>
        <v>Jul</v>
      </c>
      <c r="KF3" s="203" t="str">
        <f aca="false">'Premissas Receita'!KF3</f>
        <v>Ago</v>
      </c>
      <c r="KG3" s="203" t="str">
        <f aca="false">'Premissas Receita'!KG3</f>
        <v>Set</v>
      </c>
      <c r="KH3" s="203" t="str">
        <f aca="false">'Premissas Receita'!KH3</f>
        <v>Out</v>
      </c>
      <c r="KI3" s="203" t="str">
        <f aca="false">'Premissas Receita'!KI3</f>
        <v>Nov</v>
      </c>
      <c r="KJ3" s="203" t="str">
        <f aca="false">'Premissas Receita'!KJ3</f>
        <v>Dez</v>
      </c>
      <c r="KK3" s="203" t="str">
        <f aca="false">'Premissas Receita'!KK3</f>
        <v>Jan</v>
      </c>
      <c r="KL3" s="203" t="str">
        <f aca="false">'Premissas Receita'!KL3</f>
        <v>Fev</v>
      </c>
      <c r="KM3" s="203" t="str">
        <f aca="false">'Premissas Receita'!KM3</f>
        <v>Mar</v>
      </c>
      <c r="KN3" s="203" t="str">
        <f aca="false">'Premissas Receita'!KN3</f>
        <v>Abr</v>
      </c>
      <c r="KO3" s="203" t="str">
        <f aca="false">'Premissas Receita'!KO3</f>
        <v>Mai</v>
      </c>
      <c r="KP3" s="203" t="str">
        <f aca="false">'Premissas Receita'!KP3</f>
        <v>Jun</v>
      </c>
      <c r="KQ3" s="203" t="str">
        <f aca="false">'Premissas Receita'!KQ3</f>
        <v>Jul</v>
      </c>
      <c r="KR3" s="203" t="str">
        <f aca="false">'Premissas Receita'!KR3</f>
        <v>Ago</v>
      </c>
      <c r="KS3" s="203" t="str">
        <f aca="false">'Premissas Receita'!KS3</f>
        <v>Set</v>
      </c>
      <c r="KT3" s="203" t="str">
        <f aca="false">'Premissas Receita'!KT3</f>
        <v>Out</v>
      </c>
      <c r="KU3" s="203" t="str">
        <f aca="false">'Premissas Receita'!KU3</f>
        <v>Nov</v>
      </c>
      <c r="KV3" s="203" t="str">
        <f aca="false">'Premissas Receita'!KV3</f>
        <v>Dez</v>
      </c>
      <c r="KW3" s="203" t="str">
        <f aca="false">'Premissas Receita'!KW3</f>
        <v>Jan</v>
      </c>
      <c r="KX3" s="203" t="str">
        <f aca="false">'Premissas Receita'!KX3</f>
        <v>Fev</v>
      </c>
      <c r="KY3" s="203" t="str">
        <f aca="false">'Premissas Receita'!KY3</f>
        <v>Mar</v>
      </c>
      <c r="KZ3" s="203" t="str">
        <f aca="false">'Premissas Receita'!KZ3</f>
        <v>Abr</v>
      </c>
      <c r="LA3" s="203" t="str">
        <f aca="false">'Premissas Receita'!LA3</f>
        <v>Mai</v>
      </c>
      <c r="LB3" s="203" t="str">
        <f aca="false">'Premissas Receita'!LB3</f>
        <v>Jun</v>
      </c>
      <c r="LC3" s="203" t="str">
        <f aca="false">'Premissas Receita'!LC3</f>
        <v>Jul</v>
      </c>
      <c r="LD3" s="203" t="str">
        <f aca="false">'Premissas Receita'!LD3</f>
        <v>Ago</v>
      </c>
      <c r="LE3" s="203" t="str">
        <f aca="false">'Premissas Receita'!LE3</f>
        <v>Set</v>
      </c>
      <c r="LF3" s="203" t="str">
        <f aca="false">'Premissas Receita'!LF3</f>
        <v>Out</v>
      </c>
      <c r="LG3" s="203" t="str">
        <f aca="false">'Premissas Receita'!LG3</f>
        <v>Nov</v>
      </c>
      <c r="LH3" s="203" t="str">
        <f aca="false">'Premissas Receita'!LH3</f>
        <v>Dez</v>
      </c>
      <c r="LI3" s="203" t="str">
        <f aca="false">'Premissas Receita'!LI3</f>
        <v>Jan</v>
      </c>
      <c r="LJ3" s="203" t="str">
        <f aca="false">'Premissas Receita'!LJ3</f>
        <v>Fev</v>
      </c>
      <c r="LK3" s="203" t="str">
        <f aca="false">'Premissas Receita'!LK3</f>
        <v>Mar</v>
      </c>
      <c r="LL3" s="203" t="str">
        <f aca="false">'Premissas Receita'!LL3</f>
        <v>Abr</v>
      </c>
      <c r="LM3" s="203" t="str">
        <f aca="false">'Premissas Receita'!LM3</f>
        <v>Mai</v>
      </c>
      <c r="LN3" s="203" t="str">
        <f aca="false">'Premissas Receita'!LN3</f>
        <v>Jun</v>
      </c>
      <c r="LO3" s="203" t="str">
        <f aca="false">'Premissas Receita'!LO3</f>
        <v>Jul</v>
      </c>
      <c r="LP3" s="203" t="str">
        <f aca="false">'Premissas Receita'!LP3</f>
        <v>Ago</v>
      </c>
      <c r="LQ3" s="203" t="str">
        <f aca="false">'Premissas Receita'!LQ3</f>
        <v>Set</v>
      </c>
      <c r="LR3" s="203" t="str">
        <f aca="false">'Premissas Receita'!LR3</f>
        <v>Out</v>
      </c>
      <c r="LS3" s="203" t="str">
        <f aca="false">'Premissas Receita'!LS3</f>
        <v>Nov</v>
      </c>
      <c r="LT3" s="203" t="str">
        <f aca="false">'Premissas Receita'!LT3</f>
        <v>Dez</v>
      </c>
      <c r="LU3" s="203" t="str">
        <f aca="false">'Premissas Receita'!LU3</f>
        <v>Jan</v>
      </c>
      <c r="LV3" s="203" t="str">
        <f aca="false">'Premissas Receita'!LV3</f>
        <v>Fev</v>
      </c>
      <c r="LW3" s="203" t="str">
        <f aca="false">'Premissas Receita'!LW3</f>
        <v>Mar</v>
      </c>
      <c r="LX3" s="203" t="str">
        <f aca="false">'Premissas Receita'!LX3</f>
        <v>Abr</v>
      </c>
      <c r="LY3" s="203" t="str">
        <f aca="false">'Premissas Receita'!LY3</f>
        <v>Mai</v>
      </c>
      <c r="LZ3" s="203" t="str">
        <f aca="false">'Premissas Receita'!LZ3</f>
        <v>Jun</v>
      </c>
      <c r="MA3" s="203" t="str">
        <f aca="false">'Premissas Receita'!MA3</f>
        <v>Jul</v>
      </c>
      <c r="MB3" s="203" t="str">
        <f aca="false">'Premissas Receita'!MB3</f>
        <v>Ago</v>
      </c>
      <c r="MC3" s="203" t="str">
        <f aca="false">'Premissas Receita'!MC3</f>
        <v>Set</v>
      </c>
      <c r="MD3" s="203" t="str">
        <f aca="false">'Premissas Receita'!MD3</f>
        <v>Out</v>
      </c>
      <c r="ME3" s="203" t="str">
        <f aca="false">'Premissas Receita'!ME3</f>
        <v>Nov</v>
      </c>
      <c r="MF3" s="203" t="str">
        <f aca="false">'Premissas Receita'!MF3</f>
        <v>Dez</v>
      </c>
      <c r="MG3" s="203" t="str">
        <f aca="false">'Premissas Receita'!MG3</f>
        <v>Jan</v>
      </c>
      <c r="MH3" s="203" t="str">
        <f aca="false">'Premissas Receita'!MH3</f>
        <v>Fev</v>
      </c>
      <c r="MI3" s="203" t="str">
        <f aca="false">'Premissas Receita'!MI3</f>
        <v>Mar</v>
      </c>
      <c r="MJ3" s="203" t="str">
        <f aca="false">'Premissas Receita'!MJ3</f>
        <v>Abr</v>
      </c>
      <c r="MK3" s="203" t="str">
        <f aca="false">'Premissas Receita'!MK3</f>
        <v>Mai</v>
      </c>
      <c r="ML3" s="203" t="str">
        <f aca="false">'Premissas Receita'!ML3</f>
        <v>Jun</v>
      </c>
      <c r="MM3" s="203" t="str">
        <f aca="false">'Premissas Receita'!MM3</f>
        <v>Jul</v>
      </c>
      <c r="MN3" s="203" t="str">
        <f aca="false">'Premissas Receita'!MN3</f>
        <v>Ago</v>
      </c>
      <c r="MO3" s="203" t="str">
        <f aca="false">'Premissas Receita'!MO3</f>
        <v>Set</v>
      </c>
      <c r="MP3" s="203" t="str">
        <f aca="false">'Premissas Receita'!MP3</f>
        <v>Out</v>
      </c>
      <c r="MQ3" s="203" t="str">
        <f aca="false">'Premissas Receita'!MQ3</f>
        <v>Nov</v>
      </c>
      <c r="MR3" s="203" t="str">
        <f aca="false">'Premissas Receita'!MR3</f>
        <v>Dez</v>
      </c>
      <c r="MS3" s="203" t="str">
        <f aca="false">'Premissas Receita'!MS3</f>
        <v>Jan</v>
      </c>
      <c r="MT3" s="203" t="str">
        <f aca="false">'Premissas Receita'!MT3</f>
        <v>Fev</v>
      </c>
      <c r="MU3" s="203" t="str">
        <f aca="false">'Premissas Receita'!MU3</f>
        <v>Mar</v>
      </c>
      <c r="MV3" s="203" t="str">
        <f aca="false">'Premissas Receita'!MV3</f>
        <v>Abr</v>
      </c>
      <c r="MW3" s="203" t="str">
        <f aca="false">'Premissas Receita'!MW3</f>
        <v>Mai</v>
      </c>
      <c r="MX3" s="203" t="str">
        <f aca="false">'Premissas Receita'!MX3</f>
        <v>Jun</v>
      </c>
      <c r="MY3" s="203" t="str">
        <f aca="false">'Premissas Receita'!MY3</f>
        <v>Jul</v>
      </c>
      <c r="MZ3" s="203" t="str">
        <f aca="false">'Premissas Receita'!MZ3</f>
        <v>Ago</v>
      </c>
      <c r="NA3" s="203" t="str">
        <f aca="false">'Premissas Receita'!NA3</f>
        <v>Set</v>
      </c>
      <c r="NB3" s="203" t="str">
        <f aca="false">'Premissas Receita'!NB3</f>
        <v>Out</v>
      </c>
      <c r="NC3" s="203" t="str">
        <f aca="false">'Premissas Receita'!NC3</f>
        <v>Nov</v>
      </c>
      <c r="ND3" s="203" t="str">
        <f aca="false">'Premissas Receita'!ND3</f>
        <v>Dez</v>
      </c>
      <c r="NE3" s="203" t="str">
        <f aca="false">'Premissas Receita'!NE3</f>
        <v>Jan</v>
      </c>
      <c r="NF3" s="203" t="str">
        <f aca="false">'Premissas Receita'!NF3</f>
        <v>Fev</v>
      </c>
      <c r="NG3" s="203" t="str">
        <f aca="false">'Premissas Receita'!NG3</f>
        <v>Mar</v>
      </c>
      <c r="NH3" s="203" t="str">
        <f aca="false">'Premissas Receita'!NH3</f>
        <v>Abr</v>
      </c>
      <c r="NI3" s="203" t="str">
        <f aca="false">'Premissas Receita'!NI3</f>
        <v>Mai</v>
      </c>
      <c r="NJ3" s="203" t="str">
        <f aca="false">'Premissas Receita'!NJ3</f>
        <v>Jun</v>
      </c>
      <c r="NK3" s="203" t="str">
        <f aca="false">'Premissas Receita'!NK3</f>
        <v>Jul</v>
      </c>
      <c r="NL3" s="203" t="str">
        <f aca="false">'Premissas Receita'!NL3</f>
        <v>Ago</v>
      </c>
      <c r="NM3" s="203" t="str">
        <f aca="false">'Premissas Receita'!NM3</f>
        <v>Set</v>
      </c>
      <c r="NN3" s="203" t="str">
        <f aca="false">'Premissas Receita'!NN3</f>
        <v>Out</v>
      </c>
      <c r="NO3" s="203" t="str">
        <f aca="false">'Premissas Receita'!NO3</f>
        <v>Nov</v>
      </c>
      <c r="NP3" s="203" t="str">
        <f aca="false">'Premissas Receita'!NP3</f>
        <v>Dez</v>
      </c>
      <c r="NQ3" s="203" t="str">
        <f aca="false">'Premissas Receita'!NQ3</f>
        <v>Jan</v>
      </c>
      <c r="NR3" s="203" t="str">
        <f aca="false">'Premissas Receita'!NR3</f>
        <v>Fev</v>
      </c>
      <c r="NS3" s="203" t="str">
        <f aca="false">'Premissas Receita'!NS3</f>
        <v>Mar</v>
      </c>
      <c r="NT3" s="203" t="str">
        <f aca="false">'Premissas Receita'!NT3</f>
        <v>Abr</v>
      </c>
      <c r="NU3" s="203" t="str">
        <f aca="false">'Premissas Receita'!NU3</f>
        <v>Mai</v>
      </c>
      <c r="NV3" s="203" t="str">
        <f aca="false">'Premissas Receita'!NV3</f>
        <v>Jun</v>
      </c>
      <c r="NW3" s="203" t="str">
        <f aca="false">'Premissas Receita'!NW3</f>
        <v>Jul</v>
      </c>
      <c r="NX3" s="203" t="str">
        <f aca="false">'Premissas Receita'!NX3</f>
        <v>Ago</v>
      </c>
      <c r="NY3" s="203" t="str">
        <f aca="false">'Premissas Receita'!NY3</f>
        <v>Set</v>
      </c>
      <c r="NZ3" s="203" t="str">
        <f aca="false">'Premissas Receita'!NZ3</f>
        <v>Out</v>
      </c>
      <c r="OA3" s="203" t="str">
        <f aca="false">'Premissas Receita'!OA3</f>
        <v>Nov</v>
      </c>
      <c r="OB3" s="203" t="str">
        <f aca="false">'Premissas Receita'!OB3</f>
        <v>Dez</v>
      </c>
      <c r="OC3" s="203" t="str">
        <f aca="false">'Premissas Receita'!OC3</f>
        <v>Jan</v>
      </c>
      <c r="OD3" s="203" t="str">
        <f aca="false">'Premissas Receita'!OD3</f>
        <v>Fev</v>
      </c>
      <c r="OE3" s="203" t="str">
        <f aca="false">'Premissas Receita'!OE3</f>
        <v>Mar</v>
      </c>
      <c r="OF3" s="203" t="str">
        <f aca="false">'Premissas Receita'!OF3</f>
        <v>Abr</v>
      </c>
      <c r="OG3" s="203" t="str">
        <f aca="false">'Premissas Receita'!OG3</f>
        <v>Mai</v>
      </c>
      <c r="OH3" s="203" t="str">
        <f aca="false">'Premissas Receita'!OH3</f>
        <v>Jun</v>
      </c>
      <c r="OI3" s="203" t="str">
        <f aca="false">'Premissas Receita'!OI3</f>
        <v>Jul</v>
      </c>
      <c r="OJ3" s="203" t="str">
        <f aca="false">'Premissas Receita'!OJ3</f>
        <v>Ago</v>
      </c>
      <c r="OK3" s="203" t="str">
        <f aca="false">'Premissas Receita'!OK3</f>
        <v>Set</v>
      </c>
      <c r="OL3" s="203" t="str">
        <f aca="false">'Premissas Receita'!OL3</f>
        <v>Out</v>
      </c>
      <c r="OM3" s="203" t="str">
        <f aca="false">'Premissas Receita'!OM3</f>
        <v>Nov</v>
      </c>
      <c r="ON3" s="203" t="str">
        <f aca="false">'Premissas Receita'!ON3</f>
        <v>Dez</v>
      </c>
      <c r="OO3" s="203" t="str">
        <f aca="false">'Premissas Receita'!OO3</f>
        <v>Jan</v>
      </c>
      <c r="OP3" s="203" t="str">
        <f aca="false">'Premissas Receita'!OP3</f>
        <v>Fev</v>
      </c>
      <c r="OQ3" s="203" t="str">
        <f aca="false">'Premissas Receita'!OQ3</f>
        <v>Mar</v>
      </c>
      <c r="OR3" s="203" t="str">
        <f aca="false">'Premissas Receita'!OR3</f>
        <v>Abr</v>
      </c>
      <c r="OS3" s="203" t="str">
        <f aca="false">'Premissas Receita'!OS3</f>
        <v>Mai</v>
      </c>
      <c r="OT3" s="203" t="str">
        <f aca="false">'Premissas Receita'!OT3</f>
        <v>Jun</v>
      </c>
      <c r="OU3" s="203" t="str">
        <f aca="false">'Premissas Receita'!OU3</f>
        <v>Jul</v>
      </c>
      <c r="OV3" s="203" t="str">
        <f aca="false">'Premissas Receita'!OV3</f>
        <v>Ago</v>
      </c>
      <c r="OW3" s="203" t="str">
        <f aca="false">'Premissas Receita'!OW3</f>
        <v>Set</v>
      </c>
      <c r="OX3" s="203" t="str">
        <f aca="false">'Premissas Receita'!OX3</f>
        <v>Out</v>
      </c>
      <c r="OY3" s="203" t="str">
        <f aca="false">'Premissas Receita'!OY3</f>
        <v>Nov</v>
      </c>
      <c r="OZ3" s="203" t="str">
        <f aca="false">'Premissas Receita'!OZ3</f>
        <v>Dez</v>
      </c>
      <c r="PA3" s="203" t="str">
        <f aca="false">'Premissas Receita'!PA3</f>
        <v>Jan</v>
      </c>
      <c r="PB3" s="203" t="str">
        <f aca="false">'Premissas Receita'!PB3</f>
        <v>Fev</v>
      </c>
      <c r="PC3" s="203" t="str">
        <f aca="false">'Premissas Receita'!PC3</f>
        <v>Mar</v>
      </c>
      <c r="PD3" s="203" t="str">
        <f aca="false">'Premissas Receita'!PD3</f>
        <v>Abr</v>
      </c>
      <c r="PE3" s="203" t="str">
        <f aca="false">'Premissas Receita'!PE3</f>
        <v>Mai</v>
      </c>
      <c r="PF3" s="203" t="str">
        <f aca="false">'Premissas Receita'!PF3</f>
        <v>Jun</v>
      </c>
      <c r="PG3" s="203" t="str">
        <f aca="false">'Premissas Receita'!PG3</f>
        <v>Jul</v>
      </c>
      <c r="PH3" s="203" t="str">
        <f aca="false">'Premissas Receita'!PH3</f>
        <v>Ago</v>
      </c>
      <c r="PI3" s="203" t="str">
        <f aca="false">'Premissas Receita'!PI3</f>
        <v>Set</v>
      </c>
      <c r="PJ3" s="203" t="str">
        <f aca="false">'Premissas Receita'!PJ3</f>
        <v>Out</v>
      </c>
      <c r="PK3" s="203" t="str">
        <f aca="false">'Premissas Receita'!PK3</f>
        <v>Nov</v>
      </c>
      <c r="PL3" s="203" t="str">
        <f aca="false">'Premissas Receita'!PL3</f>
        <v>Dez</v>
      </c>
      <c r="PM3" s="203" t="str">
        <f aca="false">'Premissas Receita'!PM3</f>
        <v>Jan</v>
      </c>
      <c r="PN3" s="203" t="str">
        <f aca="false">'Premissas Receita'!PN3</f>
        <v>Fev</v>
      </c>
      <c r="PO3" s="203" t="str">
        <f aca="false">'Premissas Receita'!PO3</f>
        <v>Mar</v>
      </c>
      <c r="PP3" s="203" t="str">
        <f aca="false">'Premissas Receita'!PP3</f>
        <v>Abr</v>
      </c>
      <c r="PQ3" s="203" t="str">
        <f aca="false">'Premissas Receita'!PQ3</f>
        <v>Mai</v>
      </c>
      <c r="PR3" s="203" t="str">
        <f aca="false">'Premissas Receita'!PR3</f>
        <v>Jun</v>
      </c>
      <c r="PS3" s="203" t="str">
        <f aca="false">'Premissas Receita'!PS3</f>
        <v>Jul</v>
      </c>
      <c r="PT3" s="203" t="str">
        <f aca="false">'Premissas Receita'!PT3</f>
        <v>Ago</v>
      </c>
      <c r="PU3" s="203" t="str">
        <f aca="false">'Premissas Receita'!PU3</f>
        <v>Set</v>
      </c>
      <c r="PV3" s="203" t="str">
        <f aca="false">'Premissas Receita'!PV3</f>
        <v>Out</v>
      </c>
      <c r="PW3" s="203" t="str">
        <f aca="false">'Premissas Receita'!PW3</f>
        <v>Nov</v>
      </c>
      <c r="PX3" s="203" t="str">
        <f aca="false">'Premissas Receita'!PX3</f>
        <v>Dez</v>
      </c>
      <c r="PY3" s="203" t="str">
        <f aca="false">'Premissas Receita'!PY3</f>
        <v>Jan</v>
      </c>
      <c r="PZ3" s="203" t="str">
        <f aca="false">'Premissas Receita'!PZ3</f>
        <v>Fev</v>
      </c>
      <c r="QA3" s="203" t="str">
        <f aca="false">'Premissas Receita'!QA3</f>
        <v>Mar</v>
      </c>
      <c r="QB3" s="203" t="str">
        <f aca="false">'Premissas Receita'!QB3</f>
        <v>Abr</v>
      </c>
      <c r="QC3" s="203" t="str">
        <f aca="false">'Premissas Receita'!QC3</f>
        <v>Mai</v>
      </c>
      <c r="QD3" s="203" t="str">
        <f aca="false">'Premissas Receita'!QD3</f>
        <v>Jun</v>
      </c>
      <c r="QE3" s="203" t="str">
        <f aca="false">'Premissas Receita'!QE3</f>
        <v>Jul</v>
      </c>
      <c r="QF3" s="203" t="str">
        <f aca="false">'Premissas Receita'!QF3</f>
        <v>Ago</v>
      </c>
      <c r="QG3" s="203" t="str">
        <f aca="false">'Premissas Receita'!QG3</f>
        <v>Set</v>
      </c>
      <c r="QH3" s="203" t="str">
        <f aca="false">'Premissas Receita'!QH3</f>
        <v>Out</v>
      </c>
      <c r="QI3" s="203" t="str">
        <f aca="false">'Premissas Receita'!QI3</f>
        <v>Nov</v>
      </c>
      <c r="QJ3" s="203" t="str">
        <f aca="false">'Premissas Receita'!QJ3</f>
        <v>Dez</v>
      </c>
      <c r="QK3" s="203" t="str">
        <f aca="false">'Premissas Receita'!QK3</f>
        <v>Jan</v>
      </c>
      <c r="QL3" s="203" t="str">
        <f aca="false">'Premissas Receita'!QL3</f>
        <v>Fev</v>
      </c>
      <c r="QM3" s="203" t="str">
        <f aca="false">'Premissas Receita'!QM3</f>
        <v>Mar</v>
      </c>
      <c r="QN3" s="203" t="str">
        <f aca="false">'Premissas Receita'!QN3</f>
        <v>Abr</v>
      </c>
      <c r="QO3" s="203" t="str">
        <f aca="false">'Premissas Receita'!QO3</f>
        <v>Mai</v>
      </c>
      <c r="QP3" s="203" t="str">
        <f aca="false">'Premissas Receita'!QP3</f>
        <v>Jun</v>
      </c>
      <c r="QQ3" s="203" t="str">
        <f aca="false">'Premissas Receita'!QQ3</f>
        <v>Jul</v>
      </c>
      <c r="QR3" s="203" t="str">
        <f aca="false">'Premissas Receita'!QR3</f>
        <v>Ago</v>
      </c>
      <c r="QS3" s="203" t="str">
        <f aca="false">'Premissas Receita'!QS3</f>
        <v>Set</v>
      </c>
      <c r="QT3" s="203" t="str">
        <f aca="false">'Premissas Receita'!QT3</f>
        <v>Out</v>
      </c>
      <c r="QU3" s="203" t="str">
        <f aca="false">'Premissas Receita'!QU3</f>
        <v>Nov</v>
      </c>
      <c r="QV3" s="203" t="str">
        <f aca="false">'Premissas Receita'!QV3</f>
        <v>Dez</v>
      </c>
      <c r="QW3" s="203" t="str">
        <f aca="false">'Premissas Receita'!QW3</f>
        <v>Jan</v>
      </c>
      <c r="QX3" s="203" t="str">
        <f aca="false">'Premissas Receita'!QX3</f>
        <v>Fev</v>
      </c>
      <c r="QY3" s="203" t="str">
        <f aca="false">'Premissas Receita'!QY3</f>
        <v>Mar</v>
      </c>
      <c r="QZ3" s="203" t="str">
        <f aca="false">'Premissas Receita'!QZ3</f>
        <v>Abr</v>
      </c>
      <c r="RA3" s="203" t="str">
        <f aca="false">'Premissas Receita'!RA3</f>
        <v>Mai</v>
      </c>
      <c r="RB3" s="203" t="str">
        <f aca="false">'Premissas Receita'!RB3</f>
        <v>Jun</v>
      </c>
      <c r="RC3" s="203" t="str">
        <f aca="false">'Premissas Receita'!RC3</f>
        <v>Jul</v>
      </c>
      <c r="RD3" s="203" t="str">
        <f aca="false">'Premissas Receita'!RD3</f>
        <v>Ago</v>
      </c>
      <c r="RE3" s="203" t="str">
        <f aca="false">'Premissas Receita'!RE3</f>
        <v>Set</v>
      </c>
      <c r="RF3" s="203" t="str">
        <f aca="false">'Premissas Receita'!RF3</f>
        <v>Out</v>
      </c>
      <c r="RG3" s="203" t="str">
        <f aca="false">'Premissas Receita'!RG3</f>
        <v>Nov</v>
      </c>
      <c r="RH3" s="203" t="str">
        <f aca="false">'Premissas Receita'!RH3</f>
        <v>Dez</v>
      </c>
    </row>
    <row r="4" customFormat="false" ht="12.75" hidden="false" customHeight="true" outlineLevel="0" collapsed="false">
      <c r="A4" s="44"/>
      <c r="B4" s="204"/>
      <c r="C4" s="205"/>
      <c r="D4" s="205"/>
      <c r="E4" s="205"/>
      <c r="F4" s="206"/>
      <c r="G4" s="206"/>
      <c r="H4" s="224"/>
      <c r="I4" s="224"/>
      <c r="J4" s="224"/>
      <c r="K4" s="224"/>
      <c r="L4" s="224"/>
      <c r="M4" s="224"/>
      <c r="N4" s="224"/>
      <c r="O4" s="224"/>
      <c r="P4" s="224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7" t="str">
        <f aca="false">'Premissas Receita'!AS4</f>
        <v>Ano 0</v>
      </c>
      <c r="AT4" s="207" t="str">
        <f aca="false">'Premissas Receita'!AT4</f>
        <v>Ano 0</v>
      </c>
      <c r="AU4" s="207" t="str">
        <f aca="false">'Premissas Receita'!AU4</f>
        <v>Ano 0</v>
      </c>
      <c r="AV4" s="207" t="str">
        <f aca="false">'Premissas Receita'!AV4</f>
        <v>Ano 0</v>
      </c>
      <c r="AW4" s="207" t="str">
        <f aca="false">'Premissas Receita'!AW4</f>
        <v>Ano 0</v>
      </c>
      <c r="AX4" s="207" t="str">
        <f aca="false">'Premissas Receita'!AX4</f>
        <v>Ano 0</v>
      </c>
      <c r="AY4" s="207" t="str">
        <f aca="false">'Premissas Receita'!AY4</f>
        <v>Ano 0</v>
      </c>
      <c r="AZ4" s="207" t="str">
        <f aca="false">'Premissas Receita'!AZ4</f>
        <v>Ano 0</v>
      </c>
      <c r="BA4" s="207" t="str">
        <f aca="false">'Premissas Receita'!BA4</f>
        <v>Ano 0</v>
      </c>
      <c r="BB4" s="207" t="str">
        <f aca="false">'Premissas Receita'!BB4</f>
        <v>Ano 0</v>
      </c>
      <c r="BC4" s="207" t="str">
        <f aca="false">'Premissas Receita'!BC4</f>
        <v>Ano 0</v>
      </c>
      <c r="BD4" s="207" t="str">
        <f aca="false">'Premissas Receita'!BD4</f>
        <v>Ano 0</v>
      </c>
      <c r="BE4" s="207" t="str">
        <f aca="false">'Premissas Receita'!BE4</f>
        <v>Ano 1</v>
      </c>
      <c r="BF4" s="207" t="str">
        <f aca="false">'Premissas Receita'!BF4</f>
        <v>Ano 1</v>
      </c>
      <c r="BG4" s="207" t="str">
        <f aca="false">'Premissas Receita'!BG4</f>
        <v>Ano 1</v>
      </c>
      <c r="BH4" s="207" t="str">
        <f aca="false">'Premissas Receita'!BH4</f>
        <v>Ano 1</v>
      </c>
      <c r="BI4" s="207" t="str">
        <f aca="false">'Premissas Receita'!BI4</f>
        <v>Ano 1</v>
      </c>
      <c r="BJ4" s="207" t="str">
        <f aca="false">'Premissas Receita'!BJ4</f>
        <v>Ano 1</v>
      </c>
      <c r="BK4" s="207" t="str">
        <f aca="false">'Premissas Receita'!BK4</f>
        <v>Ano 1</v>
      </c>
      <c r="BL4" s="207" t="str">
        <f aca="false">'Premissas Receita'!BL4</f>
        <v>Ano 1</v>
      </c>
      <c r="BM4" s="207" t="str">
        <f aca="false">'Premissas Receita'!BM4</f>
        <v>Ano 1</v>
      </c>
      <c r="BN4" s="207" t="str">
        <f aca="false">'Premissas Receita'!BN4</f>
        <v>Ano 1</v>
      </c>
      <c r="BO4" s="207" t="str">
        <f aca="false">'Premissas Receita'!BO4</f>
        <v>Ano 1</v>
      </c>
      <c r="BP4" s="207" t="str">
        <f aca="false">'Premissas Receita'!BP4</f>
        <v>Ano 1</v>
      </c>
      <c r="BQ4" s="207" t="str">
        <f aca="false">'Premissas Receita'!BQ4</f>
        <v>Ano 2</v>
      </c>
      <c r="BR4" s="207" t="str">
        <f aca="false">'Premissas Receita'!BR4</f>
        <v>Ano 2</v>
      </c>
      <c r="BS4" s="207" t="str">
        <f aca="false">'Premissas Receita'!BS4</f>
        <v>Ano 2</v>
      </c>
      <c r="BT4" s="207" t="str">
        <f aca="false">'Premissas Receita'!BT4</f>
        <v>Ano 2</v>
      </c>
      <c r="BU4" s="207" t="str">
        <f aca="false">'Premissas Receita'!BU4</f>
        <v>Ano 2</v>
      </c>
      <c r="BV4" s="207" t="str">
        <f aca="false">'Premissas Receita'!BV4</f>
        <v>Ano 2</v>
      </c>
      <c r="BW4" s="207" t="str">
        <f aca="false">'Premissas Receita'!BW4</f>
        <v>Ano 2</v>
      </c>
      <c r="BX4" s="207" t="str">
        <f aca="false">'Premissas Receita'!BX4</f>
        <v>Ano 2</v>
      </c>
      <c r="BY4" s="207" t="str">
        <f aca="false">'Premissas Receita'!BY4</f>
        <v>Ano 2</v>
      </c>
      <c r="BZ4" s="207" t="str">
        <f aca="false">'Premissas Receita'!BZ4</f>
        <v>Ano 2</v>
      </c>
      <c r="CA4" s="207" t="str">
        <f aca="false">'Premissas Receita'!CA4</f>
        <v>Ano 2</v>
      </c>
      <c r="CB4" s="207" t="str">
        <f aca="false">'Premissas Receita'!CB4</f>
        <v>Ano 2</v>
      </c>
      <c r="CC4" s="207" t="str">
        <f aca="false">'Premissas Receita'!CC4</f>
        <v>Ano 3</v>
      </c>
      <c r="CD4" s="207" t="str">
        <f aca="false">'Premissas Receita'!CD4</f>
        <v>Ano 3</v>
      </c>
      <c r="CE4" s="207" t="str">
        <f aca="false">'Premissas Receita'!CE4</f>
        <v>Ano 3</v>
      </c>
      <c r="CF4" s="207" t="str">
        <f aca="false">'Premissas Receita'!CF4</f>
        <v>Ano 3</v>
      </c>
      <c r="CG4" s="207" t="str">
        <f aca="false">'Premissas Receita'!CG4</f>
        <v>Ano 3</v>
      </c>
      <c r="CH4" s="207" t="str">
        <f aca="false">'Premissas Receita'!CH4</f>
        <v>Ano 3</v>
      </c>
      <c r="CI4" s="207" t="str">
        <f aca="false">'Premissas Receita'!CI4</f>
        <v>Ano 3</v>
      </c>
      <c r="CJ4" s="207" t="str">
        <f aca="false">'Premissas Receita'!CJ4</f>
        <v>Ano 3</v>
      </c>
      <c r="CK4" s="207" t="str">
        <f aca="false">'Premissas Receita'!CK4</f>
        <v>Ano 3</v>
      </c>
      <c r="CL4" s="207" t="str">
        <f aca="false">'Premissas Receita'!CL4</f>
        <v>Ano 3</v>
      </c>
      <c r="CM4" s="207" t="str">
        <f aca="false">'Premissas Receita'!CM4</f>
        <v>Ano 3</v>
      </c>
      <c r="CN4" s="207" t="str">
        <f aca="false">'Premissas Receita'!CN4</f>
        <v>Ano 3</v>
      </c>
      <c r="CO4" s="207" t="str">
        <f aca="false">'Premissas Receita'!CO4</f>
        <v>Ano 4</v>
      </c>
      <c r="CP4" s="207" t="str">
        <f aca="false">'Premissas Receita'!CP4</f>
        <v>Ano 4</v>
      </c>
      <c r="CQ4" s="207" t="str">
        <f aca="false">'Premissas Receita'!CQ4</f>
        <v>Ano 4</v>
      </c>
      <c r="CR4" s="207" t="str">
        <f aca="false">'Premissas Receita'!CR4</f>
        <v>Ano 4</v>
      </c>
      <c r="CS4" s="207" t="str">
        <f aca="false">'Premissas Receita'!CS4</f>
        <v>Ano 4</v>
      </c>
      <c r="CT4" s="207" t="str">
        <f aca="false">'Premissas Receita'!CT4</f>
        <v>Ano 4</v>
      </c>
      <c r="CU4" s="207" t="str">
        <f aca="false">'Premissas Receita'!CU4</f>
        <v>Ano 4</v>
      </c>
      <c r="CV4" s="207" t="str">
        <f aca="false">'Premissas Receita'!CV4</f>
        <v>Ano 4</v>
      </c>
      <c r="CW4" s="207" t="str">
        <f aca="false">'Premissas Receita'!CW4</f>
        <v>Ano 4</v>
      </c>
      <c r="CX4" s="207" t="str">
        <f aca="false">'Premissas Receita'!CX4</f>
        <v>Ano 4</v>
      </c>
      <c r="CY4" s="207" t="str">
        <f aca="false">'Premissas Receita'!CY4</f>
        <v>Ano 4</v>
      </c>
      <c r="CZ4" s="207" t="str">
        <f aca="false">'Premissas Receita'!CZ4</f>
        <v>Ano 4</v>
      </c>
      <c r="DA4" s="207" t="str">
        <f aca="false">'Premissas Receita'!DA4</f>
        <v>Ano 5</v>
      </c>
      <c r="DB4" s="207" t="str">
        <f aca="false">'Premissas Receita'!DB4</f>
        <v>Ano 5</v>
      </c>
      <c r="DC4" s="207" t="str">
        <f aca="false">'Premissas Receita'!DC4</f>
        <v>Ano 5</v>
      </c>
      <c r="DD4" s="207" t="str">
        <f aca="false">'Premissas Receita'!DD4</f>
        <v>Ano 5</v>
      </c>
      <c r="DE4" s="207" t="str">
        <f aca="false">'Premissas Receita'!DE4</f>
        <v>Ano 5</v>
      </c>
      <c r="DF4" s="207" t="str">
        <f aca="false">'Premissas Receita'!DF4</f>
        <v>Ano 5</v>
      </c>
      <c r="DG4" s="207" t="str">
        <f aca="false">'Premissas Receita'!DG4</f>
        <v>Ano 5</v>
      </c>
      <c r="DH4" s="207" t="str">
        <f aca="false">'Premissas Receita'!DH4</f>
        <v>Ano 5</v>
      </c>
      <c r="DI4" s="207" t="str">
        <f aca="false">'Premissas Receita'!DI4</f>
        <v>Ano 5</v>
      </c>
      <c r="DJ4" s="207" t="str">
        <f aca="false">'Premissas Receita'!DJ4</f>
        <v>Ano 5</v>
      </c>
      <c r="DK4" s="207" t="str">
        <f aca="false">'Premissas Receita'!DK4</f>
        <v>Ano 5</v>
      </c>
      <c r="DL4" s="207" t="str">
        <f aca="false">'Premissas Receita'!DL4</f>
        <v>Ano 5</v>
      </c>
      <c r="DM4" s="207" t="str">
        <f aca="false">'Premissas Receita'!DM4</f>
        <v>Ano 6</v>
      </c>
      <c r="DN4" s="207" t="str">
        <f aca="false">'Premissas Receita'!DN4</f>
        <v>Ano 6</v>
      </c>
      <c r="DO4" s="207" t="str">
        <f aca="false">'Premissas Receita'!DO4</f>
        <v>Ano 6</v>
      </c>
      <c r="DP4" s="207" t="str">
        <f aca="false">'Premissas Receita'!DP4</f>
        <v>Ano 6</v>
      </c>
      <c r="DQ4" s="207" t="str">
        <f aca="false">'Premissas Receita'!DQ4</f>
        <v>Ano 6</v>
      </c>
      <c r="DR4" s="207" t="str">
        <f aca="false">'Premissas Receita'!DR4</f>
        <v>Ano 6</v>
      </c>
      <c r="DS4" s="207" t="str">
        <f aca="false">'Premissas Receita'!DS4</f>
        <v>Ano 6</v>
      </c>
      <c r="DT4" s="207" t="str">
        <f aca="false">'Premissas Receita'!DT4</f>
        <v>Ano 6</v>
      </c>
      <c r="DU4" s="207" t="str">
        <f aca="false">'Premissas Receita'!DU4</f>
        <v>Ano 6</v>
      </c>
      <c r="DV4" s="207" t="str">
        <f aca="false">'Premissas Receita'!DV4</f>
        <v>Ano 6</v>
      </c>
      <c r="DW4" s="207" t="str">
        <f aca="false">'Premissas Receita'!DW4</f>
        <v>Ano 6</v>
      </c>
      <c r="DX4" s="207" t="str">
        <f aca="false">'Premissas Receita'!DX4</f>
        <v>Ano 6</v>
      </c>
      <c r="DY4" s="207" t="str">
        <f aca="false">'Premissas Receita'!DY4</f>
        <v>Ano 7</v>
      </c>
      <c r="DZ4" s="207" t="str">
        <f aca="false">'Premissas Receita'!DZ4</f>
        <v>Ano 7</v>
      </c>
      <c r="EA4" s="207" t="str">
        <f aca="false">'Premissas Receita'!EA4</f>
        <v>Ano 7</v>
      </c>
      <c r="EB4" s="207" t="str">
        <f aca="false">'Premissas Receita'!EB4</f>
        <v>Ano 7</v>
      </c>
      <c r="EC4" s="207" t="str">
        <f aca="false">'Premissas Receita'!EC4</f>
        <v>Ano 7</v>
      </c>
      <c r="ED4" s="207" t="str">
        <f aca="false">'Premissas Receita'!ED4</f>
        <v>Ano 7</v>
      </c>
      <c r="EE4" s="207" t="str">
        <f aca="false">'Premissas Receita'!EE4</f>
        <v>Ano 7</v>
      </c>
      <c r="EF4" s="207" t="str">
        <f aca="false">'Premissas Receita'!EF4</f>
        <v>Ano 7</v>
      </c>
      <c r="EG4" s="207" t="str">
        <f aca="false">'Premissas Receita'!EG4</f>
        <v>Ano 7</v>
      </c>
      <c r="EH4" s="207" t="str">
        <f aca="false">'Premissas Receita'!EH4</f>
        <v>Ano 7</v>
      </c>
      <c r="EI4" s="207" t="str">
        <f aca="false">'Premissas Receita'!EI4</f>
        <v>Ano 7</v>
      </c>
      <c r="EJ4" s="207" t="str">
        <f aca="false">'Premissas Receita'!EJ4</f>
        <v>Ano 7</v>
      </c>
      <c r="EK4" s="207" t="str">
        <f aca="false">'Premissas Receita'!EK4</f>
        <v>Ano 8</v>
      </c>
      <c r="EL4" s="207" t="str">
        <f aca="false">'Premissas Receita'!EL4</f>
        <v>Ano 8</v>
      </c>
      <c r="EM4" s="207" t="str">
        <f aca="false">'Premissas Receita'!EM4</f>
        <v>Ano 8</v>
      </c>
      <c r="EN4" s="207" t="str">
        <f aca="false">'Premissas Receita'!EN4</f>
        <v>Ano 8</v>
      </c>
      <c r="EO4" s="207" t="str">
        <f aca="false">'Premissas Receita'!EO4</f>
        <v>Ano 8</v>
      </c>
      <c r="EP4" s="207" t="str">
        <f aca="false">'Premissas Receita'!EP4</f>
        <v>Ano 8</v>
      </c>
      <c r="EQ4" s="207" t="str">
        <f aca="false">'Premissas Receita'!EQ4</f>
        <v>Ano 8</v>
      </c>
      <c r="ER4" s="207" t="str">
        <f aca="false">'Premissas Receita'!ER4</f>
        <v>Ano 8</v>
      </c>
      <c r="ES4" s="207" t="str">
        <f aca="false">'Premissas Receita'!ES4</f>
        <v>Ano 8</v>
      </c>
      <c r="ET4" s="207" t="str">
        <f aca="false">'Premissas Receita'!ET4</f>
        <v>Ano 8</v>
      </c>
      <c r="EU4" s="207" t="str">
        <f aca="false">'Premissas Receita'!EU4</f>
        <v>Ano 8</v>
      </c>
      <c r="EV4" s="207" t="str">
        <f aca="false">'Premissas Receita'!EV4</f>
        <v>Ano 8</v>
      </c>
      <c r="EW4" s="207" t="str">
        <f aca="false">'Premissas Receita'!EW4</f>
        <v>Ano 9</v>
      </c>
      <c r="EX4" s="207" t="str">
        <f aca="false">'Premissas Receita'!EX4</f>
        <v>Ano 9</v>
      </c>
      <c r="EY4" s="207" t="str">
        <f aca="false">'Premissas Receita'!EY4</f>
        <v>Ano 9</v>
      </c>
      <c r="EZ4" s="207" t="str">
        <f aca="false">'Premissas Receita'!EZ4</f>
        <v>Ano 9</v>
      </c>
      <c r="FA4" s="207" t="str">
        <f aca="false">'Premissas Receita'!FA4</f>
        <v>Ano 9</v>
      </c>
      <c r="FB4" s="207" t="str">
        <f aca="false">'Premissas Receita'!FB4</f>
        <v>Ano 9</v>
      </c>
      <c r="FC4" s="207" t="str">
        <f aca="false">'Premissas Receita'!FC4</f>
        <v>Ano 9</v>
      </c>
      <c r="FD4" s="207" t="str">
        <f aca="false">'Premissas Receita'!FD4</f>
        <v>Ano 9</v>
      </c>
      <c r="FE4" s="207" t="str">
        <f aca="false">'Premissas Receita'!FE4</f>
        <v>Ano 9</v>
      </c>
      <c r="FF4" s="207" t="str">
        <f aca="false">'Premissas Receita'!FF4</f>
        <v>Ano 9</v>
      </c>
      <c r="FG4" s="207" t="str">
        <f aca="false">'Premissas Receita'!FG4</f>
        <v>Ano 9</v>
      </c>
      <c r="FH4" s="207" t="str">
        <f aca="false">'Premissas Receita'!FH4</f>
        <v>Ano 9</v>
      </c>
      <c r="FI4" s="207" t="str">
        <f aca="false">'Premissas Receita'!FI4</f>
        <v>Ano 10</v>
      </c>
      <c r="FJ4" s="207" t="str">
        <f aca="false">'Premissas Receita'!FJ4</f>
        <v>Ano 10</v>
      </c>
      <c r="FK4" s="207" t="str">
        <f aca="false">'Premissas Receita'!FK4</f>
        <v>Ano 10</v>
      </c>
      <c r="FL4" s="207" t="str">
        <f aca="false">'Premissas Receita'!FL4</f>
        <v>Ano 10</v>
      </c>
      <c r="FM4" s="207" t="str">
        <f aca="false">'Premissas Receita'!FM4</f>
        <v>Ano 10</v>
      </c>
      <c r="FN4" s="207" t="str">
        <f aca="false">'Premissas Receita'!FN4</f>
        <v>Ano 10</v>
      </c>
      <c r="FO4" s="207" t="str">
        <f aca="false">'Premissas Receita'!FO4</f>
        <v>Ano 10</v>
      </c>
      <c r="FP4" s="207" t="str">
        <f aca="false">'Premissas Receita'!FP4</f>
        <v>Ano 10</v>
      </c>
      <c r="FQ4" s="207" t="str">
        <f aca="false">'Premissas Receita'!FQ4</f>
        <v>Ano 10</v>
      </c>
      <c r="FR4" s="207" t="str">
        <f aca="false">'Premissas Receita'!FR4</f>
        <v>Ano 10</v>
      </c>
      <c r="FS4" s="207" t="str">
        <f aca="false">'Premissas Receita'!FS4</f>
        <v>Ano 10</v>
      </c>
      <c r="FT4" s="207" t="str">
        <f aca="false">'Premissas Receita'!FT4</f>
        <v>Ano 10</v>
      </c>
      <c r="FU4" s="207" t="str">
        <f aca="false">'Premissas Receita'!FU4</f>
        <v>Ano 11</v>
      </c>
      <c r="FV4" s="207" t="str">
        <f aca="false">'Premissas Receita'!FV4</f>
        <v>Ano 11</v>
      </c>
      <c r="FW4" s="207" t="str">
        <f aca="false">'Premissas Receita'!FW4</f>
        <v>Ano 11</v>
      </c>
      <c r="FX4" s="207" t="str">
        <f aca="false">'Premissas Receita'!FX4</f>
        <v>Ano 11</v>
      </c>
      <c r="FY4" s="207" t="str">
        <f aca="false">'Premissas Receita'!FY4</f>
        <v>Ano 11</v>
      </c>
      <c r="FZ4" s="207" t="str">
        <f aca="false">'Premissas Receita'!FZ4</f>
        <v>Ano 11</v>
      </c>
      <c r="GA4" s="207" t="str">
        <f aca="false">'Premissas Receita'!GA4</f>
        <v>Ano 11</v>
      </c>
      <c r="GB4" s="207" t="str">
        <f aca="false">'Premissas Receita'!GB4</f>
        <v>Ano 11</v>
      </c>
      <c r="GC4" s="207" t="str">
        <f aca="false">'Premissas Receita'!GC4</f>
        <v>Ano 11</v>
      </c>
      <c r="GD4" s="207" t="str">
        <f aca="false">'Premissas Receita'!GD4</f>
        <v>Ano 11</v>
      </c>
      <c r="GE4" s="207" t="str">
        <f aca="false">'Premissas Receita'!GE4</f>
        <v>Ano 11</v>
      </c>
      <c r="GF4" s="207" t="str">
        <f aca="false">'Premissas Receita'!GF4</f>
        <v>Ano 11</v>
      </c>
      <c r="GG4" s="207" t="str">
        <f aca="false">'Premissas Receita'!GG4</f>
        <v>Ano 12</v>
      </c>
      <c r="GH4" s="207" t="str">
        <f aca="false">'Premissas Receita'!GH4</f>
        <v>Ano 12</v>
      </c>
      <c r="GI4" s="207" t="str">
        <f aca="false">'Premissas Receita'!GI4</f>
        <v>Ano 12</v>
      </c>
      <c r="GJ4" s="207" t="str">
        <f aca="false">'Premissas Receita'!GJ4</f>
        <v>Ano 12</v>
      </c>
      <c r="GK4" s="207" t="str">
        <f aca="false">'Premissas Receita'!GK4</f>
        <v>Ano 12</v>
      </c>
      <c r="GL4" s="207" t="str">
        <f aca="false">'Premissas Receita'!GL4</f>
        <v>Ano 12</v>
      </c>
      <c r="GM4" s="207" t="str">
        <f aca="false">'Premissas Receita'!GM4</f>
        <v>Ano 12</v>
      </c>
      <c r="GN4" s="207" t="str">
        <f aca="false">'Premissas Receita'!GN4</f>
        <v>Ano 12</v>
      </c>
      <c r="GO4" s="207" t="str">
        <f aca="false">'Premissas Receita'!GO4</f>
        <v>Ano 12</v>
      </c>
      <c r="GP4" s="207" t="str">
        <f aca="false">'Premissas Receita'!GP4</f>
        <v>Ano 12</v>
      </c>
      <c r="GQ4" s="207" t="str">
        <f aca="false">'Premissas Receita'!GQ4</f>
        <v>Ano 12</v>
      </c>
      <c r="GR4" s="207" t="str">
        <f aca="false">'Premissas Receita'!GR4</f>
        <v>Ano 12</v>
      </c>
      <c r="GS4" s="207" t="str">
        <f aca="false">'Premissas Receita'!GS4</f>
        <v>Ano 13</v>
      </c>
      <c r="GT4" s="207" t="str">
        <f aca="false">'Premissas Receita'!GT4</f>
        <v>Ano 13</v>
      </c>
      <c r="GU4" s="207" t="str">
        <f aca="false">'Premissas Receita'!GU4</f>
        <v>Ano 13</v>
      </c>
      <c r="GV4" s="207" t="str">
        <f aca="false">'Premissas Receita'!GV4</f>
        <v>Ano 13</v>
      </c>
      <c r="GW4" s="207" t="str">
        <f aca="false">'Premissas Receita'!GW4</f>
        <v>Ano 13</v>
      </c>
      <c r="GX4" s="207" t="str">
        <f aca="false">'Premissas Receita'!GX4</f>
        <v>Ano 13</v>
      </c>
      <c r="GY4" s="207" t="str">
        <f aca="false">'Premissas Receita'!GY4</f>
        <v>Ano 13</v>
      </c>
      <c r="GZ4" s="207" t="str">
        <f aca="false">'Premissas Receita'!GZ4</f>
        <v>Ano 13</v>
      </c>
      <c r="HA4" s="207" t="str">
        <f aca="false">'Premissas Receita'!HA4</f>
        <v>Ano 13</v>
      </c>
      <c r="HB4" s="207" t="str">
        <f aca="false">'Premissas Receita'!HB4</f>
        <v>Ano 13</v>
      </c>
      <c r="HC4" s="207" t="str">
        <f aca="false">'Premissas Receita'!HC4</f>
        <v>Ano 13</v>
      </c>
      <c r="HD4" s="207" t="str">
        <f aca="false">'Premissas Receita'!HD4</f>
        <v>Ano 13</v>
      </c>
      <c r="HE4" s="207" t="str">
        <f aca="false">'Premissas Receita'!HE4</f>
        <v>Ano 14</v>
      </c>
      <c r="HF4" s="207" t="str">
        <f aca="false">'Premissas Receita'!HF4</f>
        <v>Ano 14</v>
      </c>
      <c r="HG4" s="207" t="str">
        <f aca="false">'Premissas Receita'!HG4</f>
        <v>Ano 14</v>
      </c>
      <c r="HH4" s="207" t="str">
        <f aca="false">'Premissas Receita'!HH4</f>
        <v>Ano 14</v>
      </c>
      <c r="HI4" s="207" t="str">
        <f aca="false">'Premissas Receita'!HI4</f>
        <v>Ano 14</v>
      </c>
      <c r="HJ4" s="207" t="str">
        <f aca="false">'Premissas Receita'!HJ4</f>
        <v>Ano 14</v>
      </c>
      <c r="HK4" s="207" t="str">
        <f aca="false">'Premissas Receita'!HK4</f>
        <v>Ano 14</v>
      </c>
      <c r="HL4" s="207" t="str">
        <f aca="false">'Premissas Receita'!HL4</f>
        <v>Ano 14</v>
      </c>
      <c r="HM4" s="207" t="str">
        <f aca="false">'Premissas Receita'!HM4</f>
        <v>Ano 14</v>
      </c>
      <c r="HN4" s="207" t="str">
        <f aca="false">'Premissas Receita'!HN4</f>
        <v>Ano 14</v>
      </c>
      <c r="HO4" s="207" t="str">
        <f aca="false">'Premissas Receita'!HO4</f>
        <v>Ano 14</v>
      </c>
      <c r="HP4" s="207" t="str">
        <f aca="false">'Premissas Receita'!HP4</f>
        <v>Ano 14</v>
      </c>
      <c r="HQ4" s="207" t="str">
        <f aca="false">'Premissas Receita'!HQ4</f>
        <v>Ano 15</v>
      </c>
      <c r="HR4" s="207" t="str">
        <f aca="false">'Premissas Receita'!HR4</f>
        <v>Ano 15</v>
      </c>
      <c r="HS4" s="207" t="str">
        <f aca="false">'Premissas Receita'!HS4</f>
        <v>Ano 15</v>
      </c>
      <c r="HT4" s="207" t="str">
        <f aca="false">'Premissas Receita'!HT4</f>
        <v>Ano 15</v>
      </c>
      <c r="HU4" s="207" t="str">
        <f aca="false">'Premissas Receita'!HU4</f>
        <v>Ano 15</v>
      </c>
      <c r="HV4" s="207" t="str">
        <f aca="false">'Premissas Receita'!HV4</f>
        <v>Ano 15</v>
      </c>
      <c r="HW4" s="207" t="str">
        <f aca="false">'Premissas Receita'!HW4</f>
        <v>Ano 15</v>
      </c>
      <c r="HX4" s="207" t="str">
        <f aca="false">'Premissas Receita'!HX4</f>
        <v>Ano 15</v>
      </c>
      <c r="HY4" s="207" t="str">
        <f aca="false">'Premissas Receita'!HY4</f>
        <v>Ano 15</v>
      </c>
      <c r="HZ4" s="207" t="str">
        <f aca="false">'Premissas Receita'!HZ4</f>
        <v>Ano 15</v>
      </c>
      <c r="IA4" s="207" t="str">
        <f aca="false">'Premissas Receita'!IA4</f>
        <v>Ano 15</v>
      </c>
      <c r="IB4" s="207" t="str">
        <f aca="false">'Premissas Receita'!IB4</f>
        <v>Ano 15</v>
      </c>
      <c r="IC4" s="207" t="str">
        <f aca="false">'Premissas Receita'!IC4</f>
        <v>Ano 16</v>
      </c>
      <c r="ID4" s="207" t="str">
        <f aca="false">'Premissas Receita'!ID4</f>
        <v>Ano 16</v>
      </c>
      <c r="IE4" s="207" t="str">
        <f aca="false">'Premissas Receita'!IE4</f>
        <v>Ano 16</v>
      </c>
      <c r="IF4" s="207" t="str">
        <f aca="false">'Premissas Receita'!IF4</f>
        <v>Ano 16</v>
      </c>
      <c r="IG4" s="207" t="str">
        <f aca="false">'Premissas Receita'!IG4</f>
        <v>Ano 16</v>
      </c>
      <c r="IH4" s="207" t="str">
        <f aca="false">'Premissas Receita'!IH4</f>
        <v>Ano 16</v>
      </c>
      <c r="II4" s="207" t="str">
        <f aca="false">'Premissas Receita'!II4</f>
        <v>Ano 16</v>
      </c>
      <c r="IJ4" s="207" t="str">
        <f aca="false">'Premissas Receita'!IJ4</f>
        <v>Ano 16</v>
      </c>
      <c r="IK4" s="207" t="str">
        <f aca="false">'Premissas Receita'!IK4</f>
        <v>Ano 16</v>
      </c>
      <c r="IL4" s="207" t="str">
        <f aca="false">'Premissas Receita'!IL4</f>
        <v>Ano 16</v>
      </c>
      <c r="IM4" s="207" t="str">
        <f aca="false">'Premissas Receita'!IM4</f>
        <v>Ano 16</v>
      </c>
      <c r="IN4" s="207" t="str">
        <f aca="false">'Premissas Receita'!IN4</f>
        <v>Ano 16</v>
      </c>
      <c r="IO4" s="207" t="str">
        <f aca="false">'Premissas Receita'!IO4</f>
        <v>Ano 17</v>
      </c>
      <c r="IP4" s="207" t="str">
        <f aca="false">'Premissas Receita'!IP4</f>
        <v>Ano 17</v>
      </c>
      <c r="IQ4" s="207" t="str">
        <f aca="false">'Premissas Receita'!IQ4</f>
        <v>Ano 17</v>
      </c>
      <c r="IR4" s="207" t="str">
        <f aca="false">'Premissas Receita'!IR4</f>
        <v>Ano 17</v>
      </c>
      <c r="IS4" s="207" t="str">
        <f aca="false">'Premissas Receita'!IS4</f>
        <v>Ano 17</v>
      </c>
      <c r="IT4" s="207" t="str">
        <f aca="false">'Premissas Receita'!IT4</f>
        <v>Ano 17</v>
      </c>
      <c r="IU4" s="207" t="str">
        <f aca="false">'Premissas Receita'!IU4</f>
        <v>Ano 17</v>
      </c>
      <c r="IV4" s="207" t="str">
        <f aca="false">'Premissas Receita'!IV4</f>
        <v>Ano 17</v>
      </c>
      <c r="IW4" s="207" t="str">
        <f aca="false">'Premissas Receita'!IW4</f>
        <v>Ano 17</v>
      </c>
      <c r="IX4" s="207" t="str">
        <f aca="false">'Premissas Receita'!IX4</f>
        <v>Ano 17</v>
      </c>
      <c r="IY4" s="207" t="str">
        <f aca="false">'Premissas Receita'!IY4</f>
        <v>Ano 17</v>
      </c>
      <c r="IZ4" s="207" t="str">
        <f aca="false">'Premissas Receita'!IZ4</f>
        <v>Ano 17</v>
      </c>
      <c r="JA4" s="207" t="str">
        <f aca="false">'Premissas Receita'!JA4</f>
        <v>Ano 18</v>
      </c>
      <c r="JB4" s="207" t="str">
        <f aca="false">'Premissas Receita'!JB4</f>
        <v>Ano 18</v>
      </c>
      <c r="JC4" s="207" t="str">
        <f aca="false">'Premissas Receita'!JC4</f>
        <v>Ano 18</v>
      </c>
      <c r="JD4" s="207" t="str">
        <f aca="false">'Premissas Receita'!JD4</f>
        <v>Ano 18</v>
      </c>
      <c r="JE4" s="207" t="str">
        <f aca="false">'Premissas Receita'!JE4</f>
        <v>Ano 18</v>
      </c>
      <c r="JF4" s="207" t="str">
        <f aca="false">'Premissas Receita'!JF4</f>
        <v>Ano 18</v>
      </c>
      <c r="JG4" s="207" t="str">
        <f aca="false">'Premissas Receita'!JG4</f>
        <v>Ano 18</v>
      </c>
      <c r="JH4" s="207" t="str">
        <f aca="false">'Premissas Receita'!JH4</f>
        <v>Ano 18</v>
      </c>
      <c r="JI4" s="207" t="str">
        <f aca="false">'Premissas Receita'!JI4</f>
        <v>Ano 18</v>
      </c>
      <c r="JJ4" s="207" t="str">
        <f aca="false">'Premissas Receita'!JJ4</f>
        <v>Ano 18</v>
      </c>
      <c r="JK4" s="207" t="str">
        <f aca="false">'Premissas Receita'!JK4</f>
        <v>Ano 18</v>
      </c>
      <c r="JL4" s="207" t="str">
        <f aca="false">'Premissas Receita'!JL4</f>
        <v>Ano 18</v>
      </c>
      <c r="JM4" s="207" t="str">
        <f aca="false">'Premissas Receita'!JM4</f>
        <v>Ano 19</v>
      </c>
      <c r="JN4" s="207" t="str">
        <f aca="false">'Premissas Receita'!JN4</f>
        <v>Ano 19</v>
      </c>
      <c r="JO4" s="207" t="str">
        <f aca="false">'Premissas Receita'!JO4</f>
        <v>Ano 19</v>
      </c>
      <c r="JP4" s="207" t="str">
        <f aca="false">'Premissas Receita'!JP4</f>
        <v>Ano 19</v>
      </c>
      <c r="JQ4" s="207" t="str">
        <f aca="false">'Premissas Receita'!JQ4</f>
        <v>Ano 19</v>
      </c>
      <c r="JR4" s="207" t="str">
        <f aca="false">'Premissas Receita'!JR4</f>
        <v>Ano 19</v>
      </c>
      <c r="JS4" s="207" t="str">
        <f aca="false">'Premissas Receita'!JS4</f>
        <v>Ano 19</v>
      </c>
      <c r="JT4" s="207" t="str">
        <f aca="false">'Premissas Receita'!JT4</f>
        <v>Ano 19</v>
      </c>
      <c r="JU4" s="207" t="str">
        <f aca="false">'Premissas Receita'!JU4</f>
        <v>Ano 19</v>
      </c>
      <c r="JV4" s="207" t="str">
        <f aca="false">'Premissas Receita'!JV4</f>
        <v>Ano 19</v>
      </c>
      <c r="JW4" s="207" t="str">
        <f aca="false">'Premissas Receita'!JW4</f>
        <v>Ano 19</v>
      </c>
      <c r="JX4" s="207" t="str">
        <f aca="false">'Premissas Receita'!JX4</f>
        <v>Ano 19</v>
      </c>
      <c r="JY4" s="207" t="str">
        <f aca="false">'Premissas Receita'!JY4</f>
        <v>Ano 20</v>
      </c>
      <c r="JZ4" s="207" t="str">
        <f aca="false">'Premissas Receita'!JZ4</f>
        <v>Ano 20</v>
      </c>
      <c r="KA4" s="207" t="str">
        <f aca="false">'Premissas Receita'!KA4</f>
        <v>Ano 20</v>
      </c>
      <c r="KB4" s="207" t="str">
        <f aca="false">'Premissas Receita'!KB4</f>
        <v>Ano 20</v>
      </c>
      <c r="KC4" s="207" t="str">
        <f aca="false">'Premissas Receita'!KC4</f>
        <v>Ano 20</v>
      </c>
      <c r="KD4" s="207" t="str">
        <f aca="false">'Premissas Receita'!KD4</f>
        <v>Ano 20</v>
      </c>
      <c r="KE4" s="207" t="str">
        <f aca="false">'Premissas Receita'!KE4</f>
        <v>Ano 20</v>
      </c>
      <c r="KF4" s="207" t="str">
        <f aca="false">'Premissas Receita'!KF4</f>
        <v>Ano 20</v>
      </c>
      <c r="KG4" s="207" t="str">
        <f aca="false">'Premissas Receita'!KG4</f>
        <v>Ano 20</v>
      </c>
      <c r="KH4" s="207" t="str">
        <f aca="false">'Premissas Receita'!KH4</f>
        <v>Ano 20</v>
      </c>
      <c r="KI4" s="207" t="str">
        <f aca="false">'Premissas Receita'!KI4</f>
        <v>Ano 20</v>
      </c>
      <c r="KJ4" s="207" t="str">
        <f aca="false">'Premissas Receita'!KJ4</f>
        <v>Ano 20</v>
      </c>
      <c r="KK4" s="207" t="str">
        <f aca="false">'Premissas Receita'!KK4</f>
        <v>Ano 21</v>
      </c>
      <c r="KL4" s="207" t="str">
        <f aca="false">'Premissas Receita'!KL4</f>
        <v>Ano 21</v>
      </c>
      <c r="KM4" s="207" t="str">
        <f aca="false">'Premissas Receita'!KM4</f>
        <v>Ano 21</v>
      </c>
      <c r="KN4" s="207" t="str">
        <f aca="false">'Premissas Receita'!KN4</f>
        <v>Ano 21</v>
      </c>
      <c r="KO4" s="207" t="str">
        <f aca="false">'Premissas Receita'!KO4</f>
        <v>Ano 21</v>
      </c>
      <c r="KP4" s="207" t="str">
        <f aca="false">'Premissas Receita'!KP4</f>
        <v>Ano 21</v>
      </c>
      <c r="KQ4" s="207" t="str">
        <f aca="false">'Premissas Receita'!KQ4</f>
        <v>Ano 21</v>
      </c>
      <c r="KR4" s="207" t="str">
        <f aca="false">'Premissas Receita'!KR4</f>
        <v>Ano 21</v>
      </c>
      <c r="KS4" s="207" t="str">
        <f aca="false">'Premissas Receita'!KS4</f>
        <v>Ano 21</v>
      </c>
      <c r="KT4" s="207" t="str">
        <f aca="false">'Premissas Receita'!KT4</f>
        <v>Ano 21</v>
      </c>
      <c r="KU4" s="207" t="str">
        <f aca="false">'Premissas Receita'!KU4</f>
        <v>Ano 21</v>
      </c>
      <c r="KV4" s="207" t="str">
        <f aca="false">'Premissas Receita'!KV4</f>
        <v>Ano 21</v>
      </c>
      <c r="KW4" s="207" t="str">
        <f aca="false">'Premissas Receita'!KW4</f>
        <v>Ano 22</v>
      </c>
      <c r="KX4" s="207" t="str">
        <f aca="false">'Premissas Receita'!KX4</f>
        <v>Ano 22</v>
      </c>
      <c r="KY4" s="207" t="str">
        <f aca="false">'Premissas Receita'!KY4</f>
        <v>Ano 22</v>
      </c>
      <c r="KZ4" s="207" t="str">
        <f aca="false">'Premissas Receita'!KZ4</f>
        <v>Ano 22</v>
      </c>
      <c r="LA4" s="207" t="str">
        <f aca="false">'Premissas Receita'!LA4</f>
        <v>Ano 22</v>
      </c>
      <c r="LB4" s="207" t="str">
        <f aca="false">'Premissas Receita'!LB4</f>
        <v>Ano 22</v>
      </c>
      <c r="LC4" s="207" t="str">
        <f aca="false">'Premissas Receita'!LC4</f>
        <v>Ano 22</v>
      </c>
      <c r="LD4" s="207" t="str">
        <f aca="false">'Premissas Receita'!LD4</f>
        <v>Ano 22</v>
      </c>
      <c r="LE4" s="207" t="str">
        <f aca="false">'Premissas Receita'!LE4</f>
        <v>Ano 22</v>
      </c>
      <c r="LF4" s="207" t="str">
        <f aca="false">'Premissas Receita'!LF4</f>
        <v>Ano 22</v>
      </c>
      <c r="LG4" s="207" t="str">
        <f aca="false">'Premissas Receita'!LG4</f>
        <v>Ano 22</v>
      </c>
      <c r="LH4" s="207" t="str">
        <f aca="false">'Premissas Receita'!LH4</f>
        <v>Ano 22</v>
      </c>
      <c r="LI4" s="207" t="str">
        <f aca="false">'Premissas Receita'!LI4</f>
        <v>Ano 23</v>
      </c>
      <c r="LJ4" s="207" t="str">
        <f aca="false">'Premissas Receita'!LJ4</f>
        <v>Ano 23</v>
      </c>
      <c r="LK4" s="207" t="str">
        <f aca="false">'Premissas Receita'!LK4</f>
        <v>Ano 23</v>
      </c>
      <c r="LL4" s="207" t="str">
        <f aca="false">'Premissas Receita'!LL4</f>
        <v>Ano 23</v>
      </c>
      <c r="LM4" s="207" t="str">
        <f aca="false">'Premissas Receita'!LM4</f>
        <v>Ano 23</v>
      </c>
      <c r="LN4" s="207" t="str">
        <f aca="false">'Premissas Receita'!LN4</f>
        <v>Ano 23</v>
      </c>
      <c r="LO4" s="207" t="str">
        <f aca="false">'Premissas Receita'!LO4</f>
        <v>Ano 23</v>
      </c>
      <c r="LP4" s="207" t="str">
        <f aca="false">'Premissas Receita'!LP4</f>
        <v>Ano 23</v>
      </c>
      <c r="LQ4" s="207" t="str">
        <f aca="false">'Premissas Receita'!LQ4</f>
        <v>Ano 23</v>
      </c>
      <c r="LR4" s="207" t="str">
        <f aca="false">'Premissas Receita'!LR4</f>
        <v>Ano 23</v>
      </c>
      <c r="LS4" s="207" t="str">
        <f aca="false">'Premissas Receita'!LS4</f>
        <v>Ano 23</v>
      </c>
      <c r="LT4" s="207" t="str">
        <f aca="false">'Premissas Receita'!LT4</f>
        <v>Ano 23</v>
      </c>
      <c r="LU4" s="207" t="str">
        <f aca="false">'Premissas Receita'!LU4</f>
        <v>Ano 24</v>
      </c>
      <c r="LV4" s="207" t="str">
        <f aca="false">'Premissas Receita'!LV4</f>
        <v>Ano 24</v>
      </c>
      <c r="LW4" s="207" t="str">
        <f aca="false">'Premissas Receita'!LW4</f>
        <v>Ano 24</v>
      </c>
      <c r="LX4" s="207" t="str">
        <f aca="false">'Premissas Receita'!LX4</f>
        <v>Ano 24</v>
      </c>
      <c r="LY4" s="207" t="str">
        <f aca="false">'Premissas Receita'!LY4</f>
        <v>Ano 24</v>
      </c>
      <c r="LZ4" s="207" t="str">
        <f aca="false">'Premissas Receita'!LZ4</f>
        <v>Ano 24</v>
      </c>
      <c r="MA4" s="207" t="str">
        <f aca="false">'Premissas Receita'!MA4</f>
        <v>Ano 24</v>
      </c>
      <c r="MB4" s="207" t="str">
        <f aca="false">'Premissas Receita'!MB4</f>
        <v>Ano 24</v>
      </c>
      <c r="MC4" s="207" t="str">
        <f aca="false">'Premissas Receita'!MC4</f>
        <v>Ano 24</v>
      </c>
      <c r="MD4" s="207" t="str">
        <f aca="false">'Premissas Receita'!MD4</f>
        <v>Ano 24</v>
      </c>
      <c r="ME4" s="207" t="str">
        <f aca="false">'Premissas Receita'!ME4</f>
        <v>Ano 24</v>
      </c>
      <c r="MF4" s="207" t="str">
        <f aca="false">'Premissas Receita'!MF4</f>
        <v>Ano 24</v>
      </c>
      <c r="MG4" s="207" t="str">
        <f aca="false">'Premissas Receita'!MG4</f>
        <v>Ano 25</v>
      </c>
      <c r="MH4" s="207" t="str">
        <f aca="false">'Premissas Receita'!MH4</f>
        <v>Ano 25</v>
      </c>
      <c r="MI4" s="207" t="str">
        <f aca="false">'Premissas Receita'!MI4</f>
        <v>Ano 25</v>
      </c>
      <c r="MJ4" s="207" t="str">
        <f aca="false">'Premissas Receita'!MJ4</f>
        <v>Ano 25</v>
      </c>
      <c r="MK4" s="207" t="str">
        <f aca="false">'Premissas Receita'!MK4</f>
        <v>Ano 25</v>
      </c>
      <c r="ML4" s="207" t="str">
        <f aca="false">'Premissas Receita'!ML4</f>
        <v>Ano 25</v>
      </c>
      <c r="MM4" s="207" t="str">
        <f aca="false">'Premissas Receita'!MM4</f>
        <v>Ano 25</v>
      </c>
      <c r="MN4" s="207" t="str">
        <f aca="false">'Premissas Receita'!MN4</f>
        <v>Ano 25</v>
      </c>
      <c r="MO4" s="207" t="str">
        <f aca="false">'Premissas Receita'!MO4</f>
        <v>Ano 25</v>
      </c>
      <c r="MP4" s="207" t="str">
        <f aca="false">'Premissas Receita'!MP4</f>
        <v>Ano 25</v>
      </c>
      <c r="MQ4" s="207" t="str">
        <f aca="false">'Premissas Receita'!MQ4</f>
        <v>Ano 25</v>
      </c>
      <c r="MR4" s="207" t="str">
        <f aca="false">'Premissas Receita'!MR4</f>
        <v>Ano 25</v>
      </c>
      <c r="MS4" s="207" t="str">
        <f aca="false">'Premissas Receita'!MS4</f>
        <v>Ano 26</v>
      </c>
      <c r="MT4" s="207" t="str">
        <f aca="false">'Premissas Receita'!MT4</f>
        <v>Ano 26</v>
      </c>
      <c r="MU4" s="207" t="str">
        <f aca="false">'Premissas Receita'!MU4</f>
        <v>Ano 26</v>
      </c>
      <c r="MV4" s="207" t="str">
        <f aca="false">'Premissas Receita'!MV4</f>
        <v>Ano 26</v>
      </c>
      <c r="MW4" s="207" t="str">
        <f aca="false">'Premissas Receita'!MW4</f>
        <v>Ano 26</v>
      </c>
      <c r="MX4" s="207" t="str">
        <f aca="false">'Premissas Receita'!MX4</f>
        <v>Ano 26</v>
      </c>
      <c r="MY4" s="207" t="str">
        <f aca="false">'Premissas Receita'!MY4</f>
        <v>Ano 26</v>
      </c>
      <c r="MZ4" s="207" t="str">
        <f aca="false">'Premissas Receita'!MZ4</f>
        <v>Ano 26</v>
      </c>
      <c r="NA4" s="207" t="str">
        <f aca="false">'Premissas Receita'!NA4</f>
        <v>Ano 26</v>
      </c>
      <c r="NB4" s="207" t="str">
        <f aca="false">'Premissas Receita'!NB4</f>
        <v>Ano 26</v>
      </c>
      <c r="NC4" s="207" t="str">
        <f aca="false">'Premissas Receita'!NC4</f>
        <v>Ano 26</v>
      </c>
      <c r="ND4" s="207" t="str">
        <f aca="false">'Premissas Receita'!ND4</f>
        <v>Ano 26</v>
      </c>
      <c r="NE4" s="207" t="str">
        <f aca="false">'Premissas Receita'!NE4</f>
        <v>Ano 27</v>
      </c>
      <c r="NF4" s="207" t="str">
        <f aca="false">'Premissas Receita'!NF4</f>
        <v>Ano 27</v>
      </c>
      <c r="NG4" s="207" t="str">
        <f aca="false">'Premissas Receita'!NG4</f>
        <v>Ano 27</v>
      </c>
      <c r="NH4" s="207" t="str">
        <f aca="false">'Premissas Receita'!NH4</f>
        <v>Ano 27</v>
      </c>
      <c r="NI4" s="207" t="str">
        <f aca="false">'Premissas Receita'!NI4</f>
        <v>Ano 27</v>
      </c>
      <c r="NJ4" s="207" t="str">
        <f aca="false">'Premissas Receita'!NJ4</f>
        <v>Ano 27</v>
      </c>
      <c r="NK4" s="207" t="str">
        <f aca="false">'Premissas Receita'!NK4</f>
        <v>Ano 27</v>
      </c>
      <c r="NL4" s="207" t="str">
        <f aca="false">'Premissas Receita'!NL4</f>
        <v>Ano 27</v>
      </c>
      <c r="NM4" s="207" t="str">
        <f aca="false">'Premissas Receita'!NM4</f>
        <v>Ano 27</v>
      </c>
      <c r="NN4" s="207" t="str">
        <f aca="false">'Premissas Receita'!NN4</f>
        <v>Ano 27</v>
      </c>
      <c r="NO4" s="207" t="str">
        <f aca="false">'Premissas Receita'!NO4</f>
        <v>Ano 27</v>
      </c>
      <c r="NP4" s="207" t="str">
        <f aca="false">'Premissas Receita'!NP4</f>
        <v>Ano 27</v>
      </c>
      <c r="NQ4" s="207" t="str">
        <f aca="false">'Premissas Receita'!NQ4</f>
        <v>Ano 28</v>
      </c>
      <c r="NR4" s="207" t="str">
        <f aca="false">'Premissas Receita'!NR4</f>
        <v>Ano 28</v>
      </c>
      <c r="NS4" s="207" t="str">
        <f aca="false">'Premissas Receita'!NS4</f>
        <v>Ano 28</v>
      </c>
      <c r="NT4" s="207" t="str">
        <f aca="false">'Premissas Receita'!NT4</f>
        <v>Ano 28</v>
      </c>
      <c r="NU4" s="207" t="str">
        <f aca="false">'Premissas Receita'!NU4</f>
        <v>Ano 28</v>
      </c>
      <c r="NV4" s="207" t="str">
        <f aca="false">'Premissas Receita'!NV4</f>
        <v>Ano 28</v>
      </c>
      <c r="NW4" s="207" t="str">
        <f aca="false">'Premissas Receita'!NW4</f>
        <v>Ano 28</v>
      </c>
      <c r="NX4" s="207" t="str">
        <f aca="false">'Premissas Receita'!NX4</f>
        <v>Ano 28</v>
      </c>
      <c r="NY4" s="207" t="str">
        <f aca="false">'Premissas Receita'!NY4</f>
        <v>Ano 28</v>
      </c>
      <c r="NZ4" s="207" t="str">
        <f aca="false">'Premissas Receita'!NZ4</f>
        <v>Ano 28</v>
      </c>
      <c r="OA4" s="207" t="str">
        <f aca="false">'Premissas Receita'!OA4</f>
        <v>Ano 28</v>
      </c>
      <c r="OB4" s="207" t="str">
        <f aca="false">'Premissas Receita'!OB4</f>
        <v>Ano 28</v>
      </c>
      <c r="OC4" s="207" t="str">
        <f aca="false">'Premissas Receita'!OC4</f>
        <v>Ano 29</v>
      </c>
      <c r="OD4" s="207" t="str">
        <f aca="false">'Premissas Receita'!OD4</f>
        <v>Ano 29</v>
      </c>
      <c r="OE4" s="207" t="str">
        <f aca="false">'Premissas Receita'!OE4</f>
        <v>Ano 29</v>
      </c>
      <c r="OF4" s="207" t="str">
        <f aca="false">'Premissas Receita'!OF4</f>
        <v>Ano 29</v>
      </c>
      <c r="OG4" s="207" t="str">
        <f aca="false">'Premissas Receita'!OG4</f>
        <v>Ano 29</v>
      </c>
      <c r="OH4" s="207" t="str">
        <f aca="false">'Premissas Receita'!OH4</f>
        <v>Ano 29</v>
      </c>
      <c r="OI4" s="207" t="str">
        <f aca="false">'Premissas Receita'!OI4</f>
        <v>Ano 29</v>
      </c>
      <c r="OJ4" s="207" t="str">
        <f aca="false">'Premissas Receita'!OJ4</f>
        <v>Ano 29</v>
      </c>
      <c r="OK4" s="207" t="str">
        <f aca="false">'Premissas Receita'!OK4</f>
        <v>Ano 29</v>
      </c>
      <c r="OL4" s="207" t="str">
        <f aca="false">'Premissas Receita'!OL4</f>
        <v>Ano 29</v>
      </c>
      <c r="OM4" s="207" t="str">
        <f aca="false">'Premissas Receita'!OM4</f>
        <v>Ano 29</v>
      </c>
      <c r="ON4" s="207" t="str">
        <f aca="false">'Premissas Receita'!ON4</f>
        <v>Ano 29</v>
      </c>
      <c r="OO4" s="207" t="str">
        <f aca="false">'Premissas Receita'!OO4</f>
        <v>Ano 30</v>
      </c>
      <c r="OP4" s="207" t="str">
        <f aca="false">'Premissas Receita'!OP4</f>
        <v>Ano 30</v>
      </c>
      <c r="OQ4" s="207" t="str">
        <f aca="false">'Premissas Receita'!OQ4</f>
        <v>Ano 30</v>
      </c>
      <c r="OR4" s="207" t="str">
        <f aca="false">'Premissas Receita'!OR4</f>
        <v>Ano 30</v>
      </c>
      <c r="OS4" s="207" t="str">
        <f aca="false">'Premissas Receita'!OS4</f>
        <v>Ano 30</v>
      </c>
      <c r="OT4" s="207" t="str">
        <f aca="false">'Premissas Receita'!OT4</f>
        <v>Ano 30</v>
      </c>
      <c r="OU4" s="207" t="str">
        <f aca="false">'Premissas Receita'!OU4</f>
        <v>Ano 30</v>
      </c>
      <c r="OV4" s="207" t="str">
        <f aca="false">'Premissas Receita'!OV4</f>
        <v>Ano 30</v>
      </c>
      <c r="OW4" s="207" t="str">
        <f aca="false">'Premissas Receita'!OW4</f>
        <v>Ano 30</v>
      </c>
      <c r="OX4" s="207" t="str">
        <f aca="false">'Premissas Receita'!OX4</f>
        <v>Ano 30</v>
      </c>
      <c r="OY4" s="207" t="str">
        <f aca="false">'Premissas Receita'!OY4</f>
        <v>Ano 30</v>
      </c>
      <c r="OZ4" s="207" t="str">
        <f aca="false">'Premissas Receita'!OZ4</f>
        <v>Ano 30</v>
      </c>
      <c r="PA4" s="207" t="str">
        <f aca="false">'Premissas Receita'!PA4</f>
        <v>Ano 31</v>
      </c>
      <c r="PB4" s="207" t="str">
        <f aca="false">'Premissas Receita'!PB4</f>
        <v>Ano 31</v>
      </c>
      <c r="PC4" s="207" t="str">
        <f aca="false">'Premissas Receita'!PC4</f>
        <v>Ano 31</v>
      </c>
      <c r="PD4" s="207" t="str">
        <f aca="false">'Premissas Receita'!PD4</f>
        <v>Ano 31</v>
      </c>
      <c r="PE4" s="207" t="str">
        <f aca="false">'Premissas Receita'!PE4</f>
        <v>Ano 31</v>
      </c>
      <c r="PF4" s="207" t="str">
        <f aca="false">'Premissas Receita'!PF4</f>
        <v>Ano 31</v>
      </c>
      <c r="PG4" s="207" t="str">
        <f aca="false">'Premissas Receita'!PG4</f>
        <v>Ano 31</v>
      </c>
      <c r="PH4" s="207" t="str">
        <f aca="false">'Premissas Receita'!PH4</f>
        <v>Ano 31</v>
      </c>
      <c r="PI4" s="207" t="str">
        <f aca="false">'Premissas Receita'!PI4</f>
        <v>Ano 31</v>
      </c>
      <c r="PJ4" s="207" t="str">
        <f aca="false">'Premissas Receita'!PJ4</f>
        <v>Ano 31</v>
      </c>
      <c r="PK4" s="207" t="str">
        <f aca="false">'Premissas Receita'!PK4</f>
        <v>Ano 31</v>
      </c>
      <c r="PL4" s="207" t="str">
        <f aca="false">'Premissas Receita'!PL4</f>
        <v>Ano 31</v>
      </c>
      <c r="PM4" s="207" t="str">
        <f aca="false">'Premissas Receita'!PM4</f>
        <v>Ano 32</v>
      </c>
      <c r="PN4" s="207" t="str">
        <f aca="false">'Premissas Receita'!PN4</f>
        <v>Ano 32</v>
      </c>
      <c r="PO4" s="207" t="str">
        <f aca="false">'Premissas Receita'!PO4</f>
        <v>Ano 32</v>
      </c>
      <c r="PP4" s="207" t="str">
        <f aca="false">'Premissas Receita'!PP4</f>
        <v>Ano 32</v>
      </c>
      <c r="PQ4" s="207" t="str">
        <f aca="false">'Premissas Receita'!PQ4</f>
        <v>Ano 32</v>
      </c>
      <c r="PR4" s="207" t="str">
        <f aca="false">'Premissas Receita'!PR4</f>
        <v>Ano 32</v>
      </c>
      <c r="PS4" s="207" t="str">
        <f aca="false">'Premissas Receita'!PS4</f>
        <v>Ano 32</v>
      </c>
      <c r="PT4" s="207" t="str">
        <f aca="false">'Premissas Receita'!PT4</f>
        <v>Ano 32</v>
      </c>
      <c r="PU4" s="207" t="str">
        <f aca="false">'Premissas Receita'!PU4</f>
        <v>Ano 32</v>
      </c>
      <c r="PV4" s="207" t="str">
        <f aca="false">'Premissas Receita'!PV4</f>
        <v>Ano 32</v>
      </c>
      <c r="PW4" s="207" t="str">
        <f aca="false">'Premissas Receita'!PW4</f>
        <v>Ano 32</v>
      </c>
      <c r="PX4" s="207" t="str">
        <f aca="false">'Premissas Receita'!PX4</f>
        <v>Ano 32</v>
      </c>
      <c r="PY4" s="207" t="str">
        <f aca="false">'Premissas Receita'!PY4</f>
        <v>Ano 33</v>
      </c>
      <c r="PZ4" s="207" t="str">
        <f aca="false">'Premissas Receita'!PZ4</f>
        <v>Ano 33</v>
      </c>
      <c r="QA4" s="207" t="str">
        <f aca="false">'Premissas Receita'!QA4</f>
        <v>Ano 33</v>
      </c>
      <c r="QB4" s="207" t="str">
        <f aca="false">'Premissas Receita'!QB4</f>
        <v>Ano 33</v>
      </c>
      <c r="QC4" s="207" t="str">
        <f aca="false">'Premissas Receita'!QC4</f>
        <v>Ano 33</v>
      </c>
      <c r="QD4" s="207" t="str">
        <f aca="false">'Premissas Receita'!QD4</f>
        <v>Ano 33</v>
      </c>
      <c r="QE4" s="207" t="str">
        <f aca="false">'Premissas Receita'!QE4</f>
        <v>Ano 33</v>
      </c>
      <c r="QF4" s="207" t="str">
        <f aca="false">'Premissas Receita'!QF4</f>
        <v>Ano 33</v>
      </c>
      <c r="QG4" s="207" t="str">
        <f aca="false">'Premissas Receita'!QG4</f>
        <v>Ano 33</v>
      </c>
      <c r="QH4" s="207" t="str">
        <f aca="false">'Premissas Receita'!QH4</f>
        <v>Ano 33</v>
      </c>
      <c r="QI4" s="207" t="str">
        <f aca="false">'Premissas Receita'!QI4</f>
        <v>Ano 33</v>
      </c>
      <c r="QJ4" s="207" t="str">
        <f aca="false">'Premissas Receita'!QJ4</f>
        <v>Ano 33</v>
      </c>
      <c r="QK4" s="207" t="str">
        <f aca="false">'Premissas Receita'!QK4</f>
        <v>Ano 34</v>
      </c>
      <c r="QL4" s="207" t="str">
        <f aca="false">'Premissas Receita'!QL4</f>
        <v>Ano 34</v>
      </c>
      <c r="QM4" s="207" t="str">
        <f aca="false">'Premissas Receita'!QM4</f>
        <v>Ano 34</v>
      </c>
      <c r="QN4" s="207" t="str">
        <f aca="false">'Premissas Receita'!QN4</f>
        <v>Ano 34</v>
      </c>
      <c r="QO4" s="207" t="str">
        <f aca="false">'Premissas Receita'!QO4</f>
        <v>Ano 34</v>
      </c>
      <c r="QP4" s="207" t="str">
        <f aca="false">'Premissas Receita'!QP4</f>
        <v>Ano 34</v>
      </c>
      <c r="QQ4" s="207" t="str">
        <f aca="false">'Premissas Receita'!QQ4</f>
        <v>Ano 34</v>
      </c>
      <c r="QR4" s="207" t="str">
        <f aca="false">'Premissas Receita'!QR4</f>
        <v>Ano 34</v>
      </c>
      <c r="QS4" s="207" t="str">
        <f aca="false">'Premissas Receita'!QS4</f>
        <v>Ano 34</v>
      </c>
      <c r="QT4" s="207" t="str">
        <f aca="false">'Premissas Receita'!QT4</f>
        <v>Ano 34</v>
      </c>
      <c r="QU4" s="207" t="str">
        <f aca="false">'Premissas Receita'!QU4</f>
        <v>Ano 34</v>
      </c>
      <c r="QV4" s="207" t="str">
        <f aca="false">'Premissas Receita'!QV4</f>
        <v>Ano 34</v>
      </c>
      <c r="QW4" s="207" t="str">
        <f aca="false">'Premissas Receita'!QW4</f>
        <v>Ano 35</v>
      </c>
      <c r="QX4" s="207" t="str">
        <f aca="false">'Premissas Receita'!QX4</f>
        <v>Ano 35</v>
      </c>
      <c r="QY4" s="207" t="str">
        <f aca="false">'Premissas Receita'!QY4</f>
        <v>Ano 35</v>
      </c>
      <c r="QZ4" s="207" t="str">
        <f aca="false">'Premissas Receita'!QZ4</f>
        <v>Ano 35</v>
      </c>
      <c r="RA4" s="207" t="str">
        <f aca="false">'Premissas Receita'!RA4</f>
        <v>Ano 35</v>
      </c>
      <c r="RB4" s="207" t="str">
        <f aca="false">'Premissas Receita'!RB4</f>
        <v>Ano 35</v>
      </c>
      <c r="RC4" s="207" t="str">
        <f aca="false">'Premissas Receita'!RC4</f>
        <v>Ano 35</v>
      </c>
      <c r="RD4" s="207" t="str">
        <f aca="false">'Premissas Receita'!RD4</f>
        <v>Ano 35</v>
      </c>
      <c r="RE4" s="207" t="str">
        <f aca="false">'Premissas Receita'!RE4</f>
        <v>Ano 35</v>
      </c>
      <c r="RF4" s="207" t="str">
        <f aca="false">'Premissas Receita'!RF4</f>
        <v>Ano 35</v>
      </c>
      <c r="RG4" s="207" t="str">
        <f aca="false">'Premissas Receita'!RG4</f>
        <v>Ano 35</v>
      </c>
      <c r="RH4" s="207" t="str">
        <f aca="false">'Premissas Receita'!RH4</f>
        <v>Ano 35</v>
      </c>
    </row>
    <row r="5" customFormat="false" ht="12.75" hidden="false" customHeight="true" outlineLevel="0" collapsed="false">
      <c r="A5" s="44"/>
      <c r="B5" s="115" t="s">
        <v>356</v>
      </c>
      <c r="C5" s="205"/>
      <c r="D5" s="205"/>
      <c r="E5" s="205"/>
      <c r="F5" s="206"/>
      <c r="G5" s="206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195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</row>
    <row r="6" customFormat="false" ht="12.75" hidden="false" customHeight="true" outlineLevel="0" collapsed="false">
      <c r="A6" s="44"/>
      <c r="B6" s="204"/>
      <c r="C6" s="205"/>
      <c r="D6" s="205"/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195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</row>
    <row r="7" customFormat="false" ht="15.75" hidden="false" customHeight="true" outlineLevel="0" collapsed="false">
      <c r="A7" s="44"/>
      <c r="B7" s="56" t="str">
        <f aca="false">B16</f>
        <v>Obras Civis</v>
      </c>
      <c r="C7" s="204"/>
      <c r="D7" s="204"/>
      <c r="E7" s="76" t="n">
        <f aca="false">SUM(H7:AR7)</f>
        <v>262612749.096</v>
      </c>
      <c r="F7" s="208"/>
      <c r="G7" s="206"/>
      <c r="H7" s="64" t="n">
        <f aca="false">SUM(AS7:BD7)</f>
        <v>0</v>
      </c>
      <c r="I7" s="64" t="n">
        <f aca="false">SUM(BE7:BP7)</f>
        <v>12022471.74</v>
      </c>
      <c r="J7" s="64" t="n">
        <f aca="false">SUM(BQ7:CB7)</f>
        <v>161643575.76</v>
      </c>
      <c r="K7" s="64" t="n">
        <f aca="false">SUM(CC7:CN7)</f>
        <v>88946701.596</v>
      </c>
      <c r="L7" s="64" t="n">
        <f aca="false">SUM(CO7:CZ7)</f>
        <v>0</v>
      </c>
      <c r="M7" s="64" t="n">
        <f aca="false">SUM(DA7:DL7)</f>
        <v>0</v>
      </c>
      <c r="N7" s="64" t="n">
        <f aca="false">SUM(DM7:DX7)</f>
        <v>0</v>
      </c>
      <c r="O7" s="64" t="n">
        <f aca="false">SUM(DY7:EJ7)</f>
        <v>0</v>
      </c>
      <c r="P7" s="64" t="n">
        <f aca="false">SUM(EK7:EV7)</f>
        <v>0</v>
      </c>
      <c r="Q7" s="64" t="n">
        <f aca="false">SUM(EW7:FH7)</f>
        <v>0</v>
      </c>
      <c r="R7" s="64" t="n">
        <f aca="false">SUM(FI7:FT7)</f>
        <v>0</v>
      </c>
      <c r="S7" s="64" t="n">
        <f aca="false">SUM(FU7:GF7)</f>
        <v>0</v>
      </c>
      <c r="T7" s="64" t="n">
        <f aca="false">SUM(GG7:GR7)</f>
        <v>0</v>
      </c>
      <c r="U7" s="64" t="n">
        <f aca="false">SUM(GS7:HD7)</f>
        <v>0</v>
      </c>
      <c r="V7" s="64" t="n">
        <f aca="false">SUM(HE7:HP7)</f>
        <v>0</v>
      </c>
      <c r="W7" s="64" t="n">
        <f aca="false">SUM(HQ7:IB7)</f>
        <v>0</v>
      </c>
      <c r="X7" s="64" t="n">
        <f aca="false">SUM(IC7:IN7)</f>
        <v>0</v>
      </c>
      <c r="Y7" s="64" t="n">
        <f aca="false">SUM(IO7:IZ7)</f>
        <v>0</v>
      </c>
      <c r="Z7" s="64" t="n">
        <f aca="false">SUM(JA7:JL7)</f>
        <v>0</v>
      </c>
      <c r="AA7" s="64" t="n">
        <f aca="false">SUM(JM7:JX7)</f>
        <v>0</v>
      </c>
      <c r="AB7" s="64" t="n">
        <f aca="false">SUM(JY7:KJ7)</f>
        <v>0</v>
      </c>
      <c r="AC7" s="64" t="n">
        <f aca="false">SUM(KK7:KV7)</f>
        <v>0</v>
      </c>
      <c r="AD7" s="64" t="n">
        <f aca="false">SUM(KW7:LH7)</f>
        <v>0</v>
      </c>
      <c r="AE7" s="64" t="n">
        <f aca="false">SUM(LI7:LT7)</f>
        <v>0</v>
      </c>
      <c r="AF7" s="64" t="n">
        <f aca="false">SUM(LU7:MF7)</f>
        <v>0</v>
      </c>
      <c r="AG7" s="64" t="n">
        <f aca="false">SUM(MG7:MR7)</f>
        <v>0</v>
      </c>
      <c r="AH7" s="64" t="n">
        <f aca="false">SUM(MS7:ND7)</f>
        <v>0</v>
      </c>
      <c r="AI7" s="64" t="n">
        <f aca="false">SUM(NE7:NP7)</f>
        <v>0</v>
      </c>
      <c r="AJ7" s="64" t="n">
        <f aca="false">SUM(NQ7:OB7)</f>
        <v>0</v>
      </c>
      <c r="AK7" s="64" t="n">
        <f aca="false">SUM(OC7:ON7)</f>
        <v>0</v>
      </c>
      <c r="AL7" s="64" t="n">
        <f aca="false">SUM(OO7:OZ7)</f>
        <v>0</v>
      </c>
      <c r="AM7" s="64" t="n">
        <f aca="false">SUM(PA7:PL7)</f>
        <v>0</v>
      </c>
      <c r="AN7" s="64" t="n">
        <f aca="false">SUM(PM7:PX7)</f>
        <v>0</v>
      </c>
      <c r="AO7" s="64" t="n">
        <f aca="false">SUM(PY7:QJ7)</f>
        <v>0</v>
      </c>
      <c r="AP7" s="64" t="n">
        <f aca="false">SUM(QK7:QV7)</f>
        <v>0</v>
      </c>
      <c r="AQ7" s="64" t="n">
        <f aca="false">SUM(QW7:RH7)</f>
        <v>0</v>
      </c>
      <c r="AR7" s="208"/>
      <c r="AS7" s="64" t="n">
        <f aca="false">IF('Painel  de Controle'!$E$28="REAL",AS25,(AS25*AS$14)) * (1 + 'Painel  de Controle'!$C$14)</f>
        <v>0</v>
      </c>
      <c r="AT7" s="64" t="n">
        <f aca="false">IF('Painel  de Controle'!$E$28="REAL",AT25,(AT25*AT$14)) * (1 + 'Painel  de Controle'!$C$14)</f>
        <v>0</v>
      </c>
      <c r="AU7" s="64" t="n">
        <f aca="false">IF('Painel  de Controle'!$E$28="REAL",AU25,(AU25*AU$14)) * (1 + 'Painel  de Controle'!$C$14)</f>
        <v>0</v>
      </c>
      <c r="AV7" s="64" t="n">
        <f aca="false">IF('Painel  de Controle'!$E$28="REAL",AV25,(AV25*AV$14)) * (1 + 'Painel  de Controle'!$C$14)</f>
        <v>0</v>
      </c>
      <c r="AW7" s="64" t="n">
        <f aca="false">IF('Painel  de Controle'!$E$28="REAL",AW25,(AW25*AW$14)) * (1 + 'Painel  de Controle'!$C$14)</f>
        <v>0</v>
      </c>
      <c r="AX7" s="64" t="n">
        <f aca="false">IF('Painel  de Controle'!$E$28="REAL",AX25,(AX25*AX$14)) * (1 + 'Painel  de Controle'!$C$14)</f>
        <v>0</v>
      </c>
      <c r="AY7" s="64" t="n">
        <f aca="false">IF('Painel  de Controle'!$E$28="REAL",AY25,(AY25*AY$14)) * (1 + 'Painel  de Controle'!$C$14)</f>
        <v>0</v>
      </c>
      <c r="AZ7" s="64" t="n">
        <f aca="false">IF('Painel  de Controle'!$E$28="REAL",AZ25,(AZ25*AZ$14)) * (1 + 'Painel  de Controle'!$C$14)</f>
        <v>0</v>
      </c>
      <c r="BA7" s="64" t="n">
        <f aca="false">IF('Painel  de Controle'!$E$28="REAL",BA25,(BA25*BA$14)) * (1 + 'Painel  de Controle'!$C$14)</f>
        <v>0</v>
      </c>
      <c r="BB7" s="64" t="n">
        <f aca="false">IF('Painel  de Controle'!$E$28="REAL",BB25,(BB25*BB$14)) * (1 + 'Painel  de Controle'!$C$14)</f>
        <v>0</v>
      </c>
      <c r="BC7" s="64" t="n">
        <f aca="false">IF('Painel  de Controle'!$E$28="REAL",BC25,(BC25*BC$14)) * (1 + 'Painel  de Controle'!$C$14)</f>
        <v>0</v>
      </c>
      <c r="BD7" s="64" t="n">
        <f aca="false">IF('Painel  de Controle'!$E$28="REAL",BD25,(BD25*BD$14)) * (1 + 'Painel  de Controle'!$C$14)</f>
        <v>0</v>
      </c>
      <c r="BE7" s="64" t="n">
        <f aca="false">IF('Painel  de Controle'!$E$28="REAL",BE25,(BE25*BE$14)) * (1 + 'Painel  de Controle'!$C$14)</f>
        <v>1001872.645</v>
      </c>
      <c r="BF7" s="64" t="n">
        <f aca="false">IF('Painel  de Controle'!$E$28="REAL",BF25,(BF25*BF$14)) * (1 + 'Painel  de Controle'!$C$14)</f>
        <v>1001872.645</v>
      </c>
      <c r="BG7" s="64" t="n">
        <f aca="false">IF('Painel  de Controle'!$E$28="REAL",BG25,(BG25*BG$14)) * (1 + 'Painel  de Controle'!$C$14)</f>
        <v>1001872.645</v>
      </c>
      <c r="BH7" s="64" t="n">
        <f aca="false">IF('Painel  de Controle'!$E$28="REAL",BH25,(BH25*BH$14)) * (1 + 'Painel  de Controle'!$C$14)</f>
        <v>1001872.645</v>
      </c>
      <c r="BI7" s="64" t="n">
        <f aca="false">IF('Painel  de Controle'!$E$28="REAL",BI25,(BI25*BI$14)) * (1 + 'Painel  de Controle'!$C$14)</f>
        <v>1001872.645</v>
      </c>
      <c r="BJ7" s="64" t="n">
        <f aca="false">IF('Painel  de Controle'!$E$28="REAL",BJ25,(BJ25*BJ$14)) * (1 + 'Painel  de Controle'!$C$14)</f>
        <v>1001872.645</v>
      </c>
      <c r="BK7" s="64" t="n">
        <f aca="false">IF('Painel  de Controle'!$E$28="REAL",BK25,(BK25*BK$14)) * (1 + 'Painel  de Controle'!$C$14)</f>
        <v>1001872.645</v>
      </c>
      <c r="BL7" s="64" t="n">
        <f aca="false">IF('Painel  de Controle'!$E$28="REAL",BL25,(BL25*BL$14)) * (1 + 'Painel  de Controle'!$C$14)</f>
        <v>1001872.645</v>
      </c>
      <c r="BM7" s="64" t="n">
        <f aca="false">IF('Painel  de Controle'!$E$28="REAL",BM25,(BM25*BM$14)) * (1 + 'Painel  de Controle'!$C$14)</f>
        <v>1001872.645</v>
      </c>
      <c r="BN7" s="64" t="n">
        <f aca="false">IF('Painel  de Controle'!$E$28="REAL",BN25,(BN25*BN$14)) * (1 + 'Painel  de Controle'!$C$14)</f>
        <v>1001872.645</v>
      </c>
      <c r="BO7" s="64" t="n">
        <f aca="false">IF('Painel  de Controle'!$E$28="REAL",BO25,(BO25*BO$14)) * (1 + 'Painel  de Controle'!$C$14)</f>
        <v>1001872.645</v>
      </c>
      <c r="BP7" s="64" t="n">
        <f aca="false">IF('Painel  de Controle'!$E$28="REAL",BP25,(BP25*BP$14)) * (1 + 'Painel  de Controle'!$C$14)</f>
        <v>1001872.645</v>
      </c>
      <c r="BQ7" s="64" t="n">
        <f aca="false">IF('Painel  de Controle'!$E$28="REAL",BQ25,(BQ25*BQ$14)) * (1 + 'Painel  de Controle'!$C$14)</f>
        <v>13470297.98</v>
      </c>
      <c r="BR7" s="64" t="n">
        <f aca="false">IF('Painel  de Controle'!$E$28="REAL",BR25,(BR25*BR$14)) * (1 + 'Painel  de Controle'!$C$14)</f>
        <v>13470297.98</v>
      </c>
      <c r="BS7" s="64" t="n">
        <f aca="false">IF('Painel  de Controle'!$E$28="REAL",BS25,(BS25*BS$14)) * (1 + 'Painel  de Controle'!$C$14)</f>
        <v>13470297.98</v>
      </c>
      <c r="BT7" s="64" t="n">
        <f aca="false">IF('Painel  de Controle'!$E$28="REAL",BT25,(BT25*BT$14)) * (1 + 'Painel  de Controle'!$C$14)</f>
        <v>13470297.98</v>
      </c>
      <c r="BU7" s="64" t="n">
        <f aca="false">IF('Painel  de Controle'!$E$28="REAL",BU25,(BU25*BU$14)) * (1 + 'Painel  de Controle'!$C$14)</f>
        <v>13470297.98</v>
      </c>
      <c r="BV7" s="64" t="n">
        <f aca="false">IF('Painel  de Controle'!$E$28="REAL",BV25,(BV25*BV$14)) * (1 + 'Painel  de Controle'!$C$14)</f>
        <v>13470297.98</v>
      </c>
      <c r="BW7" s="64" t="n">
        <f aca="false">IF('Painel  de Controle'!$E$28="REAL",BW25,(BW25*BW$14)) * (1 + 'Painel  de Controle'!$C$14)</f>
        <v>13470297.98</v>
      </c>
      <c r="BX7" s="64" t="n">
        <f aca="false">IF('Painel  de Controle'!$E$28="REAL",BX25,(BX25*BX$14)) * (1 + 'Painel  de Controle'!$C$14)</f>
        <v>13470297.98</v>
      </c>
      <c r="BY7" s="64" t="n">
        <f aca="false">IF('Painel  de Controle'!$E$28="REAL",BY25,(BY25*BY$14)) * (1 + 'Painel  de Controle'!$C$14)</f>
        <v>13470297.98</v>
      </c>
      <c r="BZ7" s="64" t="n">
        <f aca="false">IF('Painel  de Controle'!$E$28="REAL",BZ25,(BZ25*BZ$14)) * (1 + 'Painel  de Controle'!$C$14)</f>
        <v>13470297.98</v>
      </c>
      <c r="CA7" s="64" t="n">
        <f aca="false">IF('Painel  de Controle'!$E$28="REAL",CA25,(CA25*CA$14)) * (1 + 'Painel  de Controle'!$C$14)</f>
        <v>13470297.98</v>
      </c>
      <c r="CB7" s="64" t="n">
        <f aca="false">IF('Painel  de Controle'!$E$28="REAL",CB25,(CB25*CB$14)) * (1 + 'Painel  de Controle'!$C$14)</f>
        <v>13470297.98</v>
      </c>
      <c r="CC7" s="64" t="n">
        <f aca="false">IF('Painel  de Controle'!$E$28="REAL",CC25,(CC25*CC$14)) * (1 + 'Painel  de Controle'!$C$14)</f>
        <v>7412225.133</v>
      </c>
      <c r="CD7" s="64" t="n">
        <f aca="false">IF('Painel  de Controle'!$E$28="REAL",CD25,(CD25*CD$14)) * (1 + 'Painel  de Controle'!$C$14)</f>
        <v>7412225.133</v>
      </c>
      <c r="CE7" s="64" t="n">
        <f aca="false">IF('Painel  de Controle'!$E$28="REAL",CE25,(CE25*CE$14)) * (1 + 'Painel  de Controle'!$C$14)</f>
        <v>7412225.133</v>
      </c>
      <c r="CF7" s="64" t="n">
        <f aca="false">IF('Painel  de Controle'!$E$28="REAL",CF25,(CF25*CF$14)) * (1 + 'Painel  de Controle'!$C$14)</f>
        <v>7412225.133</v>
      </c>
      <c r="CG7" s="64" t="n">
        <f aca="false">IF('Painel  de Controle'!$E$28="REAL",CG25,(CG25*CG$14)) * (1 + 'Painel  de Controle'!$C$14)</f>
        <v>7412225.133</v>
      </c>
      <c r="CH7" s="64" t="n">
        <f aca="false">IF('Painel  de Controle'!$E$28="REAL",CH25,(CH25*CH$14)) * (1 + 'Painel  de Controle'!$C$14)</f>
        <v>7412225.133</v>
      </c>
      <c r="CI7" s="64" t="n">
        <f aca="false">IF('Painel  de Controle'!$E$28="REAL",CI25,(CI25*CI$14)) * (1 + 'Painel  de Controle'!$C$14)</f>
        <v>7412225.133</v>
      </c>
      <c r="CJ7" s="64" t="n">
        <f aca="false">IF('Painel  de Controle'!$E$28="REAL",CJ25,(CJ25*CJ$14)) * (1 + 'Painel  de Controle'!$C$14)</f>
        <v>7412225.133</v>
      </c>
      <c r="CK7" s="64" t="n">
        <f aca="false">IF('Painel  de Controle'!$E$28="REAL",CK25,(CK25*CK$14)) * (1 + 'Painel  de Controle'!$C$14)</f>
        <v>7412225.133</v>
      </c>
      <c r="CL7" s="64" t="n">
        <f aca="false">IF('Painel  de Controle'!$E$28="REAL",CL25,(CL25*CL$14)) * (1 + 'Painel  de Controle'!$C$14)</f>
        <v>7412225.133</v>
      </c>
      <c r="CM7" s="64" t="n">
        <f aca="false">IF('Painel  de Controle'!$E$28="REAL",CM25,(CM25*CM$14)) * (1 + 'Painel  de Controle'!$C$14)</f>
        <v>7412225.133</v>
      </c>
      <c r="CN7" s="64" t="n">
        <f aca="false">IF('Painel  de Controle'!$E$28="REAL",CN25,(CN25*CN$14)) * (1 + 'Painel  de Controle'!$C$14)</f>
        <v>7412225.133</v>
      </c>
      <c r="CO7" s="64" t="n">
        <f aca="false">IF('Painel  de Controle'!$E$28="REAL",CO25,(CO25*CO$14)) * (1 + 'Painel  de Controle'!$C$14)</f>
        <v>0</v>
      </c>
      <c r="CP7" s="64" t="n">
        <f aca="false">IF('Painel  de Controle'!$E$28="REAL",CP25,(CP25*CP$14)) * (1 + 'Painel  de Controle'!$C$14)</f>
        <v>0</v>
      </c>
      <c r="CQ7" s="64" t="n">
        <f aca="false">IF('Painel  de Controle'!$E$28="REAL",CQ25,(CQ25*CQ$14)) * (1 + 'Painel  de Controle'!$C$14)</f>
        <v>0</v>
      </c>
      <c r="CR7" s="64" t="n">
        <f aca="false">IF('Painel  de Controle'!$E$28="REAL",CR25,(CR25*CR$14)) * (1 + 'Painel  de Controle'!$C$14)</f>
        <v>0</v>
      </c>
      <c r="CS7" s="64" t="n">
        <f aca="false">IF('Painel  de Controle'!$E$28="REAL",CS25,(CS25*CS$14)) * (1 + 'Painel  de Controle'!$C$14)</f>
        <v>0</v>
      </c>
      <c r="CT7" s="64" t="n">
        <f aca="false">IF('Painel  de Controle'!$E$28="REAL",CT25,(CT25*CT$14)) * (1 + 'Painel  de Controle'!$C$14)</f>
        <v>0</v>
      </c>
      <c r="CU7" s="64" t="n">
        <f aca="false">IF('Painel  de Controle'!$E$28="REAL",CU25,(CU25*CU$14)) * (1 + 'Painel  de Controle'!$C$14)</f>
        <v>0</v>
      </c>
      <c r="CV7" s="64" t="n">
        <f aca="false">IF('Painel  de Controle'!$E$28="REAL",CV25,(CV25*CV$14)) * (1 + 'Painel  de Controle'!$C$14)</f>
        <v>0</v>
      </c>
      <c r="CW7" s="64" t="n">
        <f aca="false">IF('Painel  de Controle'!$E$28="REAL",CW25,(CW25*CW$14)) * (1 + 'Painel  de Controle'!$C$14)</f>
        <v>0</v>
      </c>
      <c r="CX7" s="64" t="n">
        <f aca="false">IF('Painel  de Controle'!$E$28="REAL",CX25,(CX25*CX$14)) * (1 + 'Painel  de Controle'!$C$14)</f>
        <v>0</v>
      </c>
      <c r="CY7" s="64" t="n">
        <f aca="false">IF('Painel  de Controle'!$E$28="REAL",CY25,(CY25*CY$14)) * (1 + 'Painel  de Controle'!$C$14)</f>
        <v>0</v>
      </c>
      <c r="CZ7" s="64" t="n">
        <f aca="false">IF('Painel  de Controle'!$E$28="REAL",CZ25,(CZ25*CZ$14)) * (1 + 'Painel  de Controle'!$C$14)</f>
        <v>0</v>
      </c>
      <c r="DA7" s="64" t="n">
        <f aca="false">IF('Painel  de Controle'!$E$28="REAL",DA25,(DA25*DA$14)) * (1 + 'Painel  de Controle'!$C$14)</f>
        <v>0</v>
      </c>
      <c r="DB7" s="64" t="n">
        <f aca="false">IF('Painel  de Controle'!$E$28="REAL",DB25,(DB25*DB$14)) * (1 + 'Painel  de Controle'!$C$14)</f>
        <v>0</v>
      </c>
      <c r="DC7" s="64" t="n">
        <f aca="false">IF('Painel  de Controle'!$E$28="REAL",DC25,(DC25*DC$14)) * (1 + 'Painel  de Controle'!$C$14)</f>
        <v>0</v>
      </c>
      <c r="DD7" s="64" t="n">
        <f aca="false">IF('Painel  de Controle'!$E$28="REAL",DD25,(DD25*DD$14)) * (1 + 'Painel  de Controle'!$C$14)</f>
        <v>0</v>
      </c>
      <c r="DE7" s="64" t="n">
        <f aca="false">IF('Painel  de Controle'!$E$28="REAL",DE25,(DE25*DE$14)) * (1 + 'Painel  de Controle'!$C$14)</f>
        <v>0</v>
      </c>
      <c r="DF7" s="64" t="n">
        <f aca="false">IF('Painel  de Controle'!$E$28="REAL",DF25,(DF25*DF$14)) * (1 + 'Painel  de Controle'!$C$14)</f>
        <v>0</v>
      </c>
      <c r="DG7" s="64" t="n">
        <f aca="false">IF('Painel  de Controle'!$E$28="REAL",DG25,(DG25*DG$14)) * (1 + 'Painel  de Controle'!$C$14)</f>
        <v>0</v>
      </c>
      <c r="DH7" s="64" t="n">
        <f aca="false">IF('Painel  de Controle'!$E$28="REAL",DH25,(DH25*DH$14)) * (1 + 'Painel  de Controle'!$C$14)</f>
        <v>0</v>
      </c>
      <c r="DI7" s="64" t="n">
        <f aca="false">IF('Painel  de Controle'!$E$28="REAL",DI25,(DI25*DI$14)) * (1 + 'Painel  de Controle'!$C$14)</f>
        <v>0</v>
      </c>
      <c r="DJ7" s="64" t="n">
        <f aca="false">IF('Painel  de Controle'!$E$28="REAL",DJ25,(DJ25*DJ$14)) * (1 + 'Painel  de Controle'!$C$14)</f>
        <v>0</v>
      </c>
      <c r="DK7" s="64" t="n">
        <f aca="false">IF('Painel  de Controle'!$E$28="REAL",DK25,(DK25*DK$14)) * (1 + 'Painel  de Controle'!$C$14)</f>
        <v>0</v>
      </c>
      <c r="DL7" s="64" t="n">
        <f aca="false">IF('Painel  de Controle'!$E$28="REAL",DL25,(DL25*DL$14)) * (1 + 'Painel  de Controle'!$C$14)</f>
        <v>0</v>
      </c>
      <c r="DM7" s="64" t="n">
        <f aca="false">IF('Painel  de Controle'!$E$28="REAL",DM25,(DM25*DM$14)) * (1 + 'Painel  de Controle'!$C$14)</f>
        <v>0</v>
      </c>
      <c r="DN7" s="64" t="n">
        <f aca="false">IF('Painel  de Controle'!$E$28="REAL",DN25,(DN25*DN$14)) * (1 + 'Painel  de Controle'!$C$14)</f>
        <v>0</v>
      </c>
      <c r="DO7" s="64" t="n">
        <f aca="false">IF('Painel  de Controle'!$E$28="REAL",DO25,(DO25*DO$14)) * (1 + 'Painel  de Controle'!$C$14)</f>
        <v>0</v>
      </c>
      <c r="DP7" s="64" t="n">
        <f aca="false">IF('Painel  de Controle'!$E$28="REAL",DP25,(DP25*DP$14)) * (1 + 'Painel  de Controle'!$C$14)</f>
        <v>0</v>
      </c>
      <c r="DQ7" s="64" t="n">
        <f aca="false">IF('Painel  de Controle'!$E$28="REAL",DQ25,(DQ25*DQ$14)) * (1 + 'Painel  de Controle'!$C$14)</f>
        <v>0</v>
      </c>
      <c r="DR7" s="64" t="n">
        <f aca="false">IF('Painel  de Controle'!$E$28="REAL",DR25,(DR25*DR$14)) * (1 + 'Painel  de Controle'!$C$14)</f>
        <v>0</v>
      </c>
      <c r="DS7" s="64" t="n">
        <f aca="false">IF('Painel  de Controle'!$E$28="REAL",DS25,(DS25*DS$14)) * (1 + 'Painel  de Controle'!$C$14)</f>
        <v>0</v>
      </c>
      <c r="DT7" s="64" t="n">
        <f aca="false">IF('Painel  de Controle'!$E$28="REAL",DT25,(DT25*DT$14)) * (1 + 'Painel  de Controle'!$C$14)</f>
        <v>0</v>
      </c>
      <c r="DU7" s="64" t="n">
        <f aca="false">IF('Painel  de Controle'!$E$28="REAL",DU25,(DU25*DU$14)) * (1 + 'Painel  de Controle'!$C$14)</f>
        <v>0</v>
      </c>
      <c r="DV7" s="64" t="n">
        <f aca="false">IF('Painel  de Controle'!$E$28="REAL",DV25,(DV25*DV$14)) * (1 + 'Painel  de Controle'!$C$14)</f>
        <v>0</v>
      </c>
      <c r="DW7" s="64" t="n">
        <f aca="false">IF('Painel  de Controle'!$E$28="REAL",DW25,(DW25*DW$14)) * (1 + 'Painel  de Controle'!$C$14)</f>
        <v>0</v>
      </c>
      <c r="DX7" s="64" t="n">
        <f aca="false">IF('Painel  de Controle'!$E$28="REAL",DX25,(DX25*DX$14)) * (1 + 'Painel  de Controle'!$C$14)</f>
        <v>0</v>
      </c>
      <c r="DY7" s="64" t="n">
        <f aca="false">IF('Painel  de Controle'!$E$28="REAL",DY25,(DY25*DY$14)) * (1 + 'Painel  de Controle'!$C$14)</f>
        <v>0</v>
      </c>
      <c r="DZ7" s="64" t="n">
        <f aca="false">IF('Painel  de Controle'!$E$28="REAL",DZ25,(DZ25*DZ$14)) * (1 + 'Painel  de Controle'!$C$14)</f>
        <v>0</v>
      </c>
      <c r="EA7" s="64" t="n">
        <f aca="false">IF('Painel  de Controle'!$E$28="REAL",EA25,(EA25*EA$14)) * (1 + 'Painel  de Controle'!$C$14)</f>
        <v>0</v>
      </c>
      <c r="EB7" s="64" t="n">
        <f aca="false">IF('Painel  de Controle'!$E$28="REAL",EB25,(EB25*EB$14)) * (1 + 'Painel  de Controle'!$C$14)</f>
        <v>0</v>
      </c>
      <c r="EC7" s="64" t="n">
        <f aca="false">IF('Painel  de Controle'!$E$28="REAL",EC25,(EC25*EC$14)) * (1 + 'Painel  de Controle'!$C$14)</f>
        <v>0</v>
      </c>
      <c r="ED7" s="64" t="n">
        <f aca="false">IF('Painel  de Controle'!$E$28="REAL",ED25,(ED25*ED$14)) * (1 + 'Painel  de Controle'!$C$14)</f>
        <v>0</v>
      </c>
      <c r="EE7" s="64" t="n">
        <f aca="false">IF('Painel  de Controle'!$E$28="REAL",EE25,(EE25*EE$14)) * (1 + 'Painel  de Controle'!$C$14)</f>
        <v>0</v>
      </c>
      <c r="EF7" s="64" t="n">
        <f aca="false">IF('Painel  de Controle'!$E$28="REAL",EF25,(EF25*EF$14)) * (1 + 'Painel  de Controle'!$C$14)</f>
        <v>0</v>
      </c>
      <c r="EG7" s="64" t="n">
        <f aca="false">IF('Painel  de Controle'!$E$28="REAL",EG25,(EG25*EG$14)) * (1 + 'Painel  de Controle'!$C$14)</f>
        <v>0</v>
      </c>
      <c r="EH7" s="64" t="n">
        <f aca="false">IF('Painel  de Controle'!$E$28="REAL",EH25,(EH25*EH$14)) * (1 + 'Painel  de Controle'!$C$14)</f>
        <v>0</v>
      </c>
      <c r="EI7" s="64" t="n">
        <f aca="false">IF('Painel  de Controle'!$E$28="REAL",EI25,(EI25*EI$14)) * (1 + 'Painel  de Controle'!$C$14)</f>
        <v>0</v>
      </c>
      <c r="EJ7" s="64" t="n">
        <f aca="false">IF('Painel  de Controle'!$E$28="REAL",EJ25,(EJ25*EJ$14)) * (1 + 'Painel  de Controle'!$C$14)</f>
        <v>0</v>
      </c>
      <c r="EK7" s="64" t="n">
        <f aca="false">IF('Painel  de Controle'!$E$28="REAL",EK25,(EK25*EK$14)) * (1 + 'Painel  de Controle'!$C$14)</f>
        <v>0</v>
      </c>
      <c r="EL7" s="64" t="n">
        <f aca="false">IF('Painel  de Controle'!$E$28="REAL",EL25,(EL25*EL$14)) * (1 + 'Painel  de Controle'!$C$14)</f>
        <v>0</v>
      </c>
      <c r="EM7" s="64" t="n">
        <f aca="false">IF('Painel  de Controle'!$E$28="REAL",EM25,(EM25*EM$14)) * (1 + 'Painel  de Controle'!$C$14)</f>
        <v>0</v>
      </c>
      <c r="EN7" s="64" t="n">
        <f aca="false">IF('Painel  de Controle'!$E$28="REAL",EN25,(EN25*EN$14)) * (1 + 'Painel  de Controle'!$C$14)</f>
        <v>0</v>
      </c>
      <c r="EO7" s="64" t="n">
        <f aca="false">IF('Painel  de Controle'!$E$28="REAL",EO25,(EO25*EO$14)) * (1 + 'Painel  de Controle'!$C$14)</f>
        <v>0</v>
      </c>
      <c r="EP7" s="64" t="n">
        <f aca="false">IF('Painel  de Controle'!$E$28="REAL",EP25,(EP25*EP$14)) * (1 + 'Painel  de Controle'!$C$14)</f>
        <v>0</v>
      </c>
      <c r="EQ7" s="64" t="n">
        <f aca="false">IF('Painel  de Controle'!$E$28="REAL",EQ25,(EQ25*EQ$14)) * (1 + 'Painel  de Controle'!$C$14)</f>
        <v>0</v>
      </c>
      <c r="ER7" s="64" t="n">
        <f aca="false">IF('Painel  de Controle'!$E$28="REAL",ER25,(ER25*ER$14)) * (1 + 'Painel  de Controle'!$C$14)</f>
        <v>0</v>
      </c>
      <c r="ES7" s="64" t="n">
        <f aca="false">IF('Painel  de Controle'!$E$28="REAL",ES25,(ES25*ES$14)) * (1 + 'Painel  de Controle'!$C$14)</f>
        <v>0</v>
      </c>
      <c r="ET7" s="64" t="n">
        <f aca="false">IF('Painel  de Controle'!$E$28="REAL",ET25,(ET25*ET$14)) * (1 + 'Painel  de Controle'!$C$14)</f>
        <v>0</v>
      </c>
      <c r="EU7" s="64" t="n">
        <f aca="false">IF('Painel  de Controle'!$E$28="REAL",EU25,(EU25*EU$14)) * (1 + 'Painel  de Controle'!$C$14)</f>
        <v>0</v>
      </c>
      <c r="EV7" s="64" t="n">
        <f aca="false">IF('Painel  de Controle'!$E$28="REAL",EV25,(EV25*EV$14)) * (1 + 'Painel  de Controle'!$C$14)</f>
        <v>0</v>
      </c>
      <c r="EW7" s="64" t="n">
        <f aca="false">IF('Painel  de Controle'!$E$28="REAL",EW25,(EW25*EW$14)) * (1 + 'Painel  de Controle'!$C$14)</f>
        <v>0</v>
      </c>
      <c r="EX7" s="64" t="n">
        <f aca="false">IF('Painel  de Controle'!$E$28="REAL",EX25,(EX25*EX$14)) * (1 + 'Painel  de Controle'!$C$14)</f>
        <v>0</v>
      </c>
      <c r="EY7" s="64" t="n">
        <f aca="false">IF('Painel  de Controle'!$E$28="REAL",EY25,(EY25*EY$14)) * (1 + 'Painel  de Controle'!$C$14)</f>
        <v>0</v>
      </c>
      <c r="EZ7" s="64" t="n">
        <f aca="false">IF('Painel  de Controle'!$E$28="REAL",EZ25,(EZ25*EZ$14)) * (1 + 'Painel  de Controle'!$C$14)</f>
        <v>0</v>
      </c>
      <c r="FA7" s="64" t="n">
        <f aca="false">IF('Painel  de Controle'!$E$28="REAL",FA25,(FA25*FA$14)) * (1 + 'Painel  de Controle'!$C$14)</f>
        <v>0</v>
      </c>
      <c r="FB7" s="64" t="n">
        <f aca="false">IF('Painel  de Controle'!$E$28="REAL",FB25,(FB25*FB$14)) * (1 + 'Painel  de Controle'!$C$14)</f>
        <v>0</v>
      </c>
      <c r="FC7" s="64" t="n">
        <f aca="false">IF('Painel  de Controle'!$E$28="REAL",FC25,(FC25*FC$14)) * (1 + 'Painel  de Controle'!$C$14)</f>
        <v>0</v>
      </c>
      <c r="FD7" s="64" t="n">
        <f aca="false">IF('Painel  de Controle'!$E$28="REAL",FD25,(FD25*FD$14)) * (1 + 'Painel  de Controle'!$C$14)</f>
        <v>0</v>
      </c>
      <c r="FE7" s="64" t="n">
        <f aca="false">IF('Painel  de Controle'!$E$28="REAL",FE25,(FE25*FE$14)) * (1 + 'Painel  de Controle'!$C$14)</f>
        <v>0</v>
      </c>
      <c r="FF7" s="64" t="n">
        <f aca="false">IF('Painel  de Controle'!$E$28="REAL",FF25,(FF25*FF$14)) * (1 + 'Painel  de Controle'!$C$14)</f>
        <v>0</v>
      </c>
      <c r="FG7" s="64" t="n">
        <f aca="false">IF('Painel  de Controle'!$E$28="REAL",FG25,(FG25*FG$14)) * (1 + 'Painel  de Controle'!$C$14)</f>
        <v>0</v>
      </c>
      <c r="FH7" s="64" t="n">
        <f aca="false">IF('Painel  de Controle'!$E$28="REAL",FH25,(FH25*FH$14)) * (1 + 'Painel  de Controle'!$C$14)</f>
        <v>0</v>
      </c>
      <c r="FI7" s="64" t="n">
        <f aca="false">IF('Painel  de Controle'!$E$28="REAL",FI25,(FI25*FI$14)) * (1 + 'Painel  de Controle'!$C$14)</f>
        <v>0</v>
      </c>
      <c r="FJ7" s="64" t="n">
        <f aca="false">IF('Painel  de Controle'!$E$28="REAL",FJ25,(FJ25*FJ$14)) * (1 + 'Painel  de Controle'!$C$14)</f>
        <v>0</v>
      </c>
      <c r="FK7" s="64" t="n">
        <f aca="false">IF('Painel  de Controle'!$E$28="REAL",FK25,(FK25*FK$14)) * (1 + 'Painel  de Controle'!$C$14)</f>
        <v>0</v>
      </c>
      <c r="FL7" s="64" t="n">
        <f aca="false">IF('Painel  de Controle'!$E$28="REAL",FL25,(FL25*FL$14)) * (1 + 'Painel  de Controle'!$C$14)</f>
        <v>0</v>
      </c>
      <c r="FM7" s="64" t="n">
        <f aca="false">IF('Painel  de Controle'!$E$28="REAL",FM25,(FM25*FM$14)) * (1 + 'Painel  de Controle'!$C$14)</f>
        <v>0</v>
      </c>
      <c r="FN7" s="64" t="n">
        <f aca="false">IF('Painel  de Controle'!$E$28="REAL",FN25,(FN25*FN$14)) * (1 + 'Painel  de Controle'!$C$14)</f>
        <v>0</v>
      </c>
      <c r="FO7" s="64" t="n">
        <f aca="false">IF('Painel  de Controle'!$E$28="REAL",FO25,(FO25*FO$14)) * (1 + 'Painel  de Controle'!$C$14)</f>
        <v>0</v>
      </c>
      <c r="FP7" s="64" t="n">
        <f aca="false">IF('Painel  de Controle'!$E$28="REAL",FP25,(FP25*FP$14)) * (1 + 'Painel  de Controle'!$C$14)</f>
        <v>0</v>
      </c>
      <c r="FQ7" s="64" t="n">
        <f aca="false">IF('Painel  de Controle'!$E$28="REAL",FQ25,(FQ25*FQ$14)) * (1 + 'Painel  de Controle'!$C$14)</f>
        <v>0</v>
      </c>
      <c r="FR7" s="64" t="n">
        <f aca="false">IF('Painel  de Controle'!$E$28="REAL",FR25,(FR25*FR$14)) * (1 + 'Painel  de Controle'!$C$14)</f>
        <v>0</v>
      </c>
      <c r="FS7" s="64" t="n">
        <f aca="false">IF('Painel  de Controle'!$E$28="REAL",FS25,(FS25*FS$14)) * (1 + 'Painel  de Controle'!$C$14)</f>
        <v>0</v>
      </c>
      <c r="FT7" s="64" t="n">
        <f aca="false">IF('Painel  de Controle'!$E$28="REAL",FT25,(FT25*FT$14)) * (1 + 'Painel  de Controle'!$C$14)</f>
        <v>0</v>
      </c>
      <c r="FU7" s="64" t="n">
        <f aca="false">IF('Painel  de Controle'!$E$28="REAL",FU25,(FU25*FU$14)) * (1 + 'Painel  de Controle'!$C$14)</f>
        <v>0</v>
      </c>
      <c r="FV7" s="64" t="n">
        <f aca="false">IF('Painel  de Controle'!$E$28="REAL",FV25,(FV25*FV$14)) * (1 + 'Painel  de Controle'!$C$14)</f>
        <v>0</v>
      </c>
      <c r="FW7" s="64" t="n">
        <f aca="false">IF('Painel  de Controle'!$E$28="REAL",FW25,(FW25*FW$14)) * (1 + 'Painel  de Controle'!$C$14)</f>
        <v>0</v>
      </c>
      <c r="FX7" s="64" t="n">
        <f aca="false">IF('Painel  de Controle'!$E$28="REAL",FX25,(FX25*FX$14)) * (1 + 'Painel  de Controle'!$C$14)</f>
        <v>0</v>
      </c>
      <c r="FY7" s="64" t="n">
        <f aca="false">IF('Painel  de Controle'!$E$28="REAL",FY25,(FY25*FY$14)) * (1 + 'Painel  de Controle'!$C$14)</f>
        <v>0</v>
      </c>
      <c r="FZ7" s="64" t="n">
        <f aca="false">IF('Painel  de Controle'!$E$28="REAL",FZ25,(FZ25*FZ$14)) * (1 + 'Painel  de Controle'!$C$14)</f>
        <v>0</v>
      </c>
      <c r="GA7" s="64" t="n">
        <f aca="false">IF('Painel  de Controle'!$E$28="REAL",GA25,(GA25*GA$14)) * (1 + 'Painel  de Controle'!$C$14)</f>
        <v>0</v>
      </c>
      <c r="GB7" s="64" t="n">
        <f aca="false">IF('Painel  de Controle'!$E$28="REAL",GB25,(GB25*GB$14)) * (1 + 'Painel  de Controle'!$C$14)</f>
        <v>0</v>
      </c>
      <c r="GC7" s="64" t="n">
        <f aca="false">IF('Painel  de Controle'!$E$28="REAL",GC25,(GC25*GC$14)) * (1 + 'Painel  de Controle'!$C$14)</f>
        <v>0</v>
      </c>
      <c r="GD7" s="64" t="n">
        <f aca="false">IF('Painel  de Controle'!$E$28="REAL",GD25,(GD25*GD$14)) * (1 + 'Painel  de Controle'!$C$14)</f>
        <v>0</v>
      </c>
      <c r="GE7" s="64" t="n">
        <f aca="false">IF('Painel  de Controle'!$E$28="REAL",GE25,(GE25*GE$14)) * (1 + 'Painel  de Controle'!$C$14)</f>
        <v>0</v>
      </c>
      <c r="GF7" s="64" t="n">
        <f aca="false">IF('Painel  de Controle'!$E$28="REAL",GF25,(GF25*GF$14)) * (1 + 'Painel  de Controle'!$C$14)</f>
        <v>0</v>
      </c>
      <c r="GG7" s="64" t="n">
        <f aca="false">IF('Painel  de Controle'!$E$28="REAL",GG25,(GG25*GG$14)) * (1 + 'Painel  de Controle'!$C$14)</f>
        <v>0</v>
      </c>
      <c r="GH7" s="64" t="n">
        <f aca="false">IF('Painel  de Controle'!$E$28="REAL",GH25,(GH25*GH$14)) * (1 + 'Painel  de Controle'!$C$14)</f>
        <v>0</v>
      </c>
      <c r="GI7" s="64" t="n">
        <f aca="false">IF('Painel  de Controle'!$E$28="REAL",GI25,(GI25*GI$14)) * (1 + 'Painel  de Controle'!$C$14)</f>
        <v>0</v>
      </c>
      <c r="GJ7" s="64" t="n">
        <f aca="false">IF('Painel  de Controle'!$E$28="REAL",GJ25,(GJ25*GJ$14)) * (1 + 'Painel  de Controle'!$C$14)</f>
        <v>0</v>
      </c>
      <c r="GK7" s="64" t="n">
        <f aca="false">IF('Painel  de Controle'!$E$28="REAL",GK25,(GK25*GK$14)) * (1 + 'Painel  de Controle'!$C$14)</f>
        <v>0</v>
      </c>
      <c r="GL7" s="64" t="n">
        <f aca="false">IF('Painel  de Controle'!$E$28="REAL",GL25,(GL25*GL$14)) * (1 + 'Painel  de Controle'!$C$14)</f>
        <v>0</v>
      </c>
      <c r="GM7" s="64" t="n">
        <f aca="false">IF('Painel  de Controle'!$E$28="REAL",GM25,(GM25*GM$14)) * (1 + 'Painel  de Controle'!$C$14)</f>
        <v>0</v>
      </c>
      <c r="GN7" s="64" t="n">
        <f aca="false">IF('Painel  de Controle'!$E$28="REAL",GN25,(GN25*GN$14)) * (1 + 'Painel  de Controle'!$C$14)</f>
        <v>0</v>
      </c>
      <c r="GO7" s="64" t="n">
        <f aca="false">IF('Painel  de Controle'!$E$28="REAL",GO25,(GO25*GO$14)) * (1 + 'Painel  de Controle'!$C$14)</f>
        <v>0</v>
      </c>
      <c r="GP7" s="64" t="n">
        <f aca="false">IF('Painel  de Controle'!$E$28="REAL",GP25,(GP25*GP$14)) * (1 + 'Painel  de Controle'!$C$14)</f>
        <v>0</v>
      </c>
      <c r="GQ7" s="64" t="n">
        <f aca="false">IF('Painel  de Controle'!$E$28="REAL",GQ25,(GQ25*GQ$14)) * (1 + 'Painel  de Controle'!$C$14)</f>
        <v>0</v>
      </c>
      <c r="GR7" s="64" t="n">
        <f aca="false">IF('Painel  de Controle'!$E$28="REAL",GR25,(GR25*GR$14)) * (1 + 'Painel  de Controle'!$C$14)</f>
        <v>0</v>
      </c>
      <c r="GS7" s="64" t="n">
        <f aca="false">IF('Painel  de Controle'!$E$28="REAL",GS25,(GS25*GS$14)) * (1 + 'Painel  de Controle'!$C$14)</f>
        <v>0</v>
      </c>
      <c r="GT7" s="64" t="n">
        <f aca="false">IF('Painel  de Controle'!$E$28="REAL",GT25,(GT25*GT$14)) * (1 + 'Painel  de Controle'!$C$14)</f>
        <v>0</v>
      </c>
      <c r="GU7" s="64" t="n">
        <f aca="false">IF('Painel  de Controle'!$E$28="REAL",GU25,(GU25*GU$14)) * (1 + 'Painel  de Controle'!$C$14)</f>
        <v>0</v>
      </c>
      <c r="GV7" s="64" t="n">
        <f aca="false">IF('Painel  de Controle'!$E$28="REAL",GV25,(GV25*GV$14)) * (1 + 'Painel  de Controle'!$C$14)</f>
        <v>0</v>
      </c>
      <c r="GW7" s="64" t="n">
        <f aca="false">IF('Painel  de Controle'!$E$28="REAL",GW25,(GW25*GW$14)) * (1 + 'Painel  de Controle'!$C$14)</f>
        <v>0</v>
      </c>
      <c r="GX7" s="64" t="n">
        <f aca="false">IF('Painel  de Controle'!$E$28="REAL",GX25,(GX25*GX$14)) * (1 + 'Painel  de Controle'!$C$14)</f>
        <v>0</v>
      </c>
      <c r="GY7" s="64" t="n">
        <f aca="false">IF('Painel  de Controle'!$E$28="REAL",GY25,(GY25*GY$14)) * (1 + 'Painel  de Controle'!$C$14)</f>
        <v>0</v>
      </c>
      <c r="GZ7" s="64" t="n">
        <f aca="false">IF('Painel  de Controle'!$E$28="REAL",GZ25,(GZ25*GZ$14)) * (1 + 'Painel  de Controle'!$C$14)</f>
        <v>0</v>
      </c>
      <c r="HA7" s="64" t="n">
        <f aca="false">IF('Painel  de Controle'!$E$28="REAL",HA25,(HA25*HA$14)) * (1 + 'Painel  de Controle'!$C$14)</f>
        <v>0</v>
      </c>
      <c r="HB7" s="64" t="n">
        <f aca="false">IF('Painel  de Controle'!$E$28="REAL",HB25,(HB25*HB$14)) * (1 + 'Painel  de Controle'!$C$14)</f>
        <v>0</v>
      </c>
      <c r="HC7" s="64" t="n">
        <f aca="false">IF('Painel  de Controle'!$E$28="REAL",HC25,(HC25*HC$14)) * (1 + 'Painel  de Controle'!$C$14)</f>
        <v>0</v>
      </c>
      <c r="HD7" s="64" t="n">
        <f aca="false">IF('Painel  de Controle'!$E$28="REAL",HD25,(HD25*HD$14)) * (1 + 'Painel  de Controle'!$C$14)</f>
        <v>0</v>
      </c>
      <c r="HE7" s="64" t="n">
        <f aca="false">IF('Painel  de Controle'!$E$28="REAL",HE25,(HE25*HE$14)) * (1 + 'Painel  de Controle'!$C$14)</f>
        <v>0</v>
      </c>
      <c r="HF7" s="64" t="n">
        <f aca="false">IF('Painel  de Controle'!$E$28="REAL",HF25,(HF25*HF$14)) * (1 + 'Painel  de Controle'!$C$14)</f>
        <v>0</v>
      </c>
      <c r="HG7" s="64" t="n">
        <f aca="false">IF('Painel  de Controle'!$E$28="REAL",HG25,(HG25*HG$14)) * (1 + 'Painel  de Controle'!$C$14)</f>
        <v>0</v>
      </c>
      <c r="HH7" s="64" t="n">
        <f aca="false">IF('Painel  de Controle'!$E$28="REAL",HH25,(HH25*HH$14)) * (1 + 'Painel  de Controle'!$C$14)</f>
        <v>0</v>
      </c>
      <c r="HI7" s="64" t="n">
        <f aca="false">IF('Painel  de Controle'!$E$28="REAL",HI25,(HI25*HI$14)) * (1 + 'Painel  de Controle'!$C$14)</f>
        <v>0</v>
      </c>
      <c r="HJ7" s="64" t="n">
        <f aca="false">IF('Painel  de Controle'!$E$28="REAL",HJ25,(HJ25*HJ$14)) * (1 + 'Painel  de Controle'!$C$14)</f>
        <v>0</v>
      </c>
      <c r="HK7" s="64" t="n">
        <f aca="false">IF('Painel  de Controle'!$E$28="REAL",HK25,(HK25*HK$14)) * (1 + 'Painel  de Controle'!$C$14)</f>
        <v>0</v>
      </c>
      <c r="HL7" s="64" t="n">
        <f aca="false">IF('Painel  de Controle'!$E$28="REAL",HL25,(HL25*HL$14)) * (1 + 'Painel  de Controle'!$C$14)</f>
        <v>0</v>
      </c>
      <c r="HM7" s="64" t="n">
        <f aca="false">IF('Painel  de Controle'!$E$28="REAL",HM25,(HM25*HM$14)) * (1 + 'Painel  de Controle'!$C$14)</f>
        <v>0</v>
      </c>
      <c r="HN7" s="64" t="n">
        <f aca="false">IF('Painel  de Controle'!$E$28="REAL",HN25,(HN25*HN$14)) * (1 + 'Painel  de Controle'!$C$14)</f>
        <v>0</v>
      </c>
      <c r="HO7" s="64" t="n">
        <f aca="false">IF('Painel  de Controle'!$E$28="REAL",HO25,(HO25*HO$14)) * (1 + 'Painel  de Controle'!$C$14)</f>
        <v>0</v>
      </c>
      <c r="HP7" s="64" t="n">
        <f aca="false">IF('Painel  de Controle'!$E$28="REAL",HP25,(HP25*HP$14)) * (1 + 'Painel  de Controle'!$C$14)</f>
        <v>0</v>
      </c>
      <c r="HQ7" s="64" t="n">
        <f aca="false">IF('Painel  de Controle'!$E$28="REAL",HQ25,(HQ25*HQ$14)) * (1 + 'Painel  de Controle'!$C$14)</f>
        <v>0</v>
      </c>
      <c r="HR7" s="64" t="n">
        <f aca="false">IF('Painel  de Controle'!$E$28="REAL",HR25,(HR25*HR$14)) * (1 + 'Painel  de Controle'!$C$14)</f>
        <v>0</v>
      </c>
      <c r="HS7" s="64" t="n">
        <f aca="false">IF('Painel  de Controle'!$E$28="REAL",HS25,(HS25*HS$14)) * (1 + 'Painel  de Controle'!$C$14)</f>
        <v>0</v>
      </c>
      <c r="HT7" s="64" t="n">
        <f aca="false">IF('Painel  de Controle'!$E$28="REAL",HT25,(HT25*HT$14)) * (1 + 'Painel  de Controle'!$C$14)</f>
        <v>0</v>
      </c>
      <c r="HU7" s="64" t="n">
        <f aca="false">IF('Painel  de Controle'!$E$28="REAL",HU25,(HU25*HU$14)) * (1 + 'Painel  de Controle'!$C$14)</f>
        <v>0</v>
      </c>
      <c r="HV7" s="64" t="n">
        <f aca="false">IF('Painel  de Controle'!$E$28="REAL",HV25,(HV25*HV$14)) * (1 + 'Painel  de Controle'!$C$14)</f>
        <v>0</v>
      </c>
      <c r="HW7" s="64" t="n">
        <f aca="false">IF('Painel  de Controle'!$E$28="REAL",HW25,(HW25*HW$14)) * (1 + 'Painel  de Controle'!$C$14)</f>
        <v>0</v>
      </c>
      <c r="HX7" s="64" t="n">
        <f aca="false">IF('Painel  de Controle'!$E$28="REAL",HX25,(HX25*HX$14)) * (1 + 'Painel  de Controle'!$C$14)</f>
        <v>0</v>
      </c>
      <c r="HY7" s="64" t="n">
        <f aca="false">IF('Painel  de Controle'!$E$28="REAL",HY25,(HY25*HY$14)) * (1 + 'Painel  de Controle'!$C$14)</f>
        <v>0</v>
      </c>
      <c r="HZ7" s="64" t="n">
        <f aca="false">IF('Painel  de Controle'!$E$28="REAL",HZ25,(HZ25*HZ$14)) * (1 + 'Painel  de Controle'!$C$14)</f>
        <v>0</v>
      </c>
      <c r="IA7" s="64" t="n">
        <f aca="false">IF('Painel  de Controle'!$E$28="REAL",IA25,(IA25*IA$14)) * (1 + 'Painel  de Controle'!$C$14)</f>
        <v>0</v>
      </c>
      <c r="IB7" s="64" t="n">
        <f aca="false">IF('Painel  de Controle'!$E$28="REAL",IB25,(IB25*IB$14)) * (1 + 'Painel  de Controle'!$C$14)</f>
        <v>0</v>
      </c>
      <c r="IC7" s="64" t="n">
        <f aca="false">IF('Painel  de Controle'!$E$28="REAL",IC25,(IC25*IC$14)) * (1 + 'Painel  de Controle'!$C$14)</f>
        <v>0</v>
      </c>
      <c r="ID7" s="64" t="n">
        <f aca="false">IF('Painel  de Controle'!$E$28="REAL",ID25,(ID25*ID$14)) * (1 + 'Painel  de Controle'!$C$14)</f>
        <v>0</v>
      </c>
      <c r="IE7" s="64" t="n">
        <f aca="false">IF('Painel  de Controle'!$E$28="REAL",IE25,(IE25*IE$14)) * (1 + 'Painel  de Controle'!$C$14)</f>
        <v>0</v>
      </c>
      <c r="IF7" s="64" t="n">
        <f aca="false">IF('Painel  de Controle'!$E$28="REAL",IF25,(IF25*IF$14)) * (1 + 'Painel  de Controle'!$C$14)</f>
        <v>0</v>
      </c>
      <c r="IG7" s="64" t="n">
        <f aca="false">IF('Painel  de Controle'!$E$28="REAL",IG25,(IG25*IG$14)) * (1 + 'Painel  de Controle'!$C$14)</f>
        <v>0</v>
      </c>
      <c r="IH7" s="64" t="n">
        <f aca="false">IF('Painel  de Controle'!$E$28="REAL",IH25,(IH25*IH$14)) * (1 + 'Painel  de Controle'!$C$14)</f>
        <v>0</v>
      </c>
      <c r="II7" s="64" t="n">
        <f aca="false">IF('Painel  de Controle'!$E$28="REAL",II25,(II25*II$14)) * (1 + 'Painel  de Controle'!$C$14)</f>
        <v>0</v>
      </c>
      <c r="IJ7" s="64" t="n">
        <f aca="false">IF('Painel  de Controle'!$E$28="REAL",IJ25,(IJ25*IJ$14)) * (1 + 'Painel  de Controle'!$C$14)</f>
        <v>0</v>
      </c>
      <c r="IK7" s="64" t="n">
        <f aca="false">IF('Painel  de Controle'!$E$28="REAL",IK25,(IK25*IK$14)) * (1 + 'Painel  de Controle'!$C$14)</f>
        <v>0</v>
      </c>
      <c r="IL7" s="64" t="n">
        <f aca="false">IF('Painel  de Controle'!$E$28="REAL",IL25,(IL25*IL$14)) * (1 + 'Painel  de Controle'!$C$14)</f>
        <v>0</v>
      </c>
      <c r="IM7" s="64" t="n">
        <f aca="false">IF('Painel  de Controle'!$E$28="REAL",IM25,(IM25*IM$14)) * (1 + 'Painel  de Controle'!$C$14)</f>
        <v>0</v>
      </c>
      <c r="IN7" s="64" t="n">
        <f aca="false">IF('Painel  de Controle'!$E$28="REAL",IN25,(IN25*IN$14)) * (1 + 'Painel  de Controle'!$C$14)</f>
        <v>0</v>
      </c>
      <c r="IO7" s="64" t="n">
        <f aca="false">IF('Painel  de Controle'!$E$28="REAL",IO25,(IO25*IO$14)) * (1 + 'Painel  de Controle'!$C$14)</f>
        <v>0</v>
      </c>
      <c r="IP7" s="64" t="n">
        <f aca="false">IF('Painel  de Controle'!$E$28="REAL",IP25,(IP25*IP$14)) * (1 + 'Painel  de Controle'!$C$14)</f>
        <v>0</v>
      </c>
      <c r="IQ7" s="64" t="n">
        <f aca="false">IF('Painel  de Controle'!$E$28="REAL",IQ25,(IQ25*IQ$14)) * (1 + 'Painel  de Controle'!$C$14)</f>
        <v>0</v>
      </c>
      <c r="IR7" s="64" t="n">
        <f aca="false">IF('Painel  de Controle'!$E$28="REAL",IR25,(IR25*IR$14)) * (1 + 'Painel  de Controle'!$C$14)</f>
        <v>0</v>
      </c>
      <c r="IS7" s="64" t="n">
        <f aca="false">IF('Painel  de Controle'!$E$28="REAL",IS25,(IS25*IS$14)) * (1 + 'Painel  de Controle'!$C$14)</f>
        <v>0</v>
      </c>
      <c r="IT7" s="64" t="n">
        <f aca="false">IF('Painel  de Controle'!$E$28="REAL",IT25,(IT25*IT$14)) * (1 + 'Painel  de Controle'!$C$14)</f>
        <v>0</v>
      </c>
      <c r="IU7" s="64" t="n">
        <f aca="false">IF('Painel  de Controle'!$E$28="REAL",IU25,(IU25*IU$14)) * (1 + 'Painel  de Controle'!$C$14)</f>
        <v>0</v>
      </c>
      <c r="IV7" s="64" t="n">
        <f aca="false">IF('Painel  de Controle'!$E$28="REAL",IV25,(IV25*IV$14)) * (1 + 'Painel  de Controle'!$C$14)</f>
        <v>0</v>
      </c>
      <c r="IW7" s="64" t="n">
        <f aca="false">IF('Painel  de Controle'!$E$28="REAL",IW25,(IW25*IW$14)) * (1 + 'Painel  de Controle'!$C$14)</f>
        <v>0</v>
      </c>
      <c r="IX7" s="64" t="n">
        <f aca="false">IF('Painel  de Controle'!$E$28="REAL",IX25,(IX25*IX$14)) * (1 + 'Painel  de Controle'!$C$14)</f>
        <v>0</v>
      </c>
      <c r="IY7" s="64" t="n">
        <f aca="false">IF('Painel  de Controle'!$E$28="REAL",IY25,(IY25*IY$14)) * (1 + 'Painel  de Controle'!$C$14)</f>
        <v>0</v>
      </c>
      <c r="IZ7" s="64" t="n">
        <f aca="false">IF('Painel  de Controle'!$E$28="REAL",IZ25,(IZ25*IZ$14)) * (1 + 'Painel  de Controle'!$C$14)</f>
        <v>0</v>
      </c>
      <c r="JA7" s="64" t="n">
        <f aca="false">IF('Painel  de Controle'!$E$28="REAL",JA25,(JA25*JA$14)) * (1 + 'Painel  de Controle'!$C$14)</f>
        <v>0</v>
      </c>
      <c r="JB7" s="64" t="n">
        <f aca="false">IF('Painel  de Controle'!$E$28="REAL",JB25,(JB25*JB$14)) * (1 + 'Painel  de Controle'!$C$14)</f>
        <v>0</v>
      </c>
      <c r="JC7" s="64" t="n">
        <f aca="false">IF('Painel  de Controle'!$E$28="REAL",JC25,(JC25*JC$14)) * (1 + 'Painel  de Controle'!$C$14)</f>
        <v>0</v>
      </c>
      <c r="JD7" s="64" t="n">
        <f aca="false">IF('Painel  de Controle'!$E$28="REAL",JD25,(JD25*JD$14)) * (1 + 'Painel  de Controle'!$C$14)</f>
        <v>0</v>
      </c>
      <c r="JE7" s="64" t="n">
        <f aca="false">IF('Painel  de Controle'!$E$28="REAL",JE25,(JE25*JE$14)) * (1 + 'Painel  de Controle'!$C$14)</f>
        <v>0</v>
      </c>
      <c r="JF7" s="64" t="n">
        <f aca="false">IF('Painel  de Controle'!$E$28="REAL",JF25,(JF25*JF$14)) * (1 + 'Painel  de Controle'!$C$14)</f>
        <v>0</v>
      </c>
      <c r="JG7" s="64" t="n">
        <f aca="false">IF('Painel  de Controle'!$E$28="REAL",JG25,(JG25*JG$14)) * (1 + 'Painel  de Controle'!$C$14)</f>
        <v>0</v>
      </c>
      <c r="JH7" s="64" t="n">
        <f aca="false">IF('Painel  de Controle'!$E$28="REAL",JH25,(JH25*JH$14)) * (1 + 'Painel  de Controle'!$C$14)</f>
        <v>0</v>
      </c>
      <c r="JI7" s="64" t="n">
        <f aca="false">IF('Painel  de Controle'!$E$28="REAL",JI25,(JI25*JI$14)) * (1 + 'Painel  de Controle'!$C$14)</f>
        <v>0</v>
      </c>
      <c r="JJ7" s="64" t="n">
        <f aca="false">IF('Painel  de Controle'!$E$28="REAL",JJ25,(JJ25*JJ$14)) * (1 + 'Painel  de Controle'!$C$14)</f>
        <v>0</v>
      </c>
      <c r="JK7" s="64" t="n">
        <f aca="false">IF('Painel  de Controle'!$E$28="REAL",JK25,(JK25*JK$14)) * (1 + 'Painel  de Controle'!$C$14)</f>
        <v>0</v>
      </c>
      <c r="JL7" s="64" t="n">
        <f aca="false">IF('Painel  de Controle'!$E$28="REAL",JL25,(JL25*JL$14)) * (1 + 'Painel  de Controle'!$C$14)</f>
        <v>0</v>
      </c>
      <c r="JM7" s="64" t="n">
        <f aca="false">IF('Painel  de Controle'!$E$28="REAL",JM25,(JM25*JM$14)) * (1 + 'Painel  de Controle'!$C$14)</f>
        <v>0</v>
      </c>
      <c r="JN7" s="64" t="n">
        <f aca="false">IF('Painel  de Controle'!$E$28="REAL",JN25,(JN25*JN$14)) * (1 + 'Painel  de Controle'!$C$14)</f>
        <v>0</v>
      </c>
      <c r="JO7" s="64" t="n">
        <f aca="false">IF('Painel  de Controle'!$E$28="REAL",JO25,(JO25*JO$14)) * (1 + 'Painel  de Controle'!$C$14)</f>
        <v>0</v>
      </c>
      <c r="JP7" s="64" t="n">
        <f aca="false">IF('Painel  de Controle'!$E$28="REAL",JP25,(JP25*JP$14)) * (1 + 'Painel  de Controle'!$C$14)</f>
        <v>0</v>
      </c>
      <c r="JQ7" s="64" t="n">
        <f aca="false">IF('Painel  de Controle'!$E$28="REAL",JQ25,(JQ25*JQ$14)) * (1 + 'Painel  de Controle'!$C$14)</f>
        <v>0</v>
      </c>
      <c r="JR7" s="64" t="n">
        <f aca="false">IF('Painel  de Controle'!$E$28="REAL",JR25,(JR25*JR$14)) * (1 + 'Painel  de Controle'!$C$14)</f>
        <v>0</v>
      </c>
      <c r="JS7" s="64" t="n">
        <f aca="false">IF('Painel  de Controle'!$E$28="REAL",JS25,(JS25*JS$14)) * (1 + 'Painel  de Controle'!$C$14)</f>
        <v>0</v>
      </c>
      <c r="JT7" s="64" t="n">
        <f aca="false">IF('Painel  de Controle'!$E$28="REAL",JT25,(JT25*JT$14)) * (1 + 'Painel  de Controle'!$C$14)</f>
        <v>0</v>
      </c>
      <c r="JU7" s="64" t="n">
        <f aca="false">IF('Painel  de Controle'!$E$28="REAL",JU25,(JU25*JU$14)) * (1 + 'Painel  de Controle'!$C$14)</f>
        <v>0</v>
      </c>
      <c r="JV7" s="64" t="n">
        <f aca="false">IF('Painel  de Controle'!$E$28="REAL",JV25,(JV25*JV$14)) * (1 + 'Painel  de Controle'!$C$14)</f>
        <v>0</v>
      </c>
      <c r="JW7" s="64" t="n">
        <f aca="false">IF('Painel  de Controle'!$E$28="REAL",JW25,(JW25*JW$14)) * (1 + 'Painel  de Controle'!$C$14)</f>
        <v>0</v>
      </c>
      <c r="JX7" s="64" t="n">
        <f aca="false">IF('Painel  de Controle'!$E$28="REAL",JX25,(JX25*JX$14)) * (1 + 'Painel  de Controle'!$C$14)</f>
        <v>0</v>
      </c>
      <c r="JY7" s="64" t="n">
        <f aca="false">IF('Painel  de Controle'!$E$28="REAL",JY25,(JY25*JY$14)) * (1 + 'Painel  de Controle'!$C$14)</f>
        <v>0</v>
      </c>
      <c r="JZ7" s="64" t="n">
        <f aca="false">IF('Painel  de Controle'!$E$28="REAL",JZ25,(JZ25*JZ$14)) * (1 + 'Painel  de Controle'!$C$14)</f>
        <v>0</v>
      </c>
      <c r="KA7" s="64" t="n">
        <f aca="false">IF('Painel  de Controle'!$E$28="REAL",KA25,(KA25*KA$14)) * (1 + 'Painel  de Controle'!$C$14)</f>
        <v>0</v>
      </c>
      <c r="KB7" s="64" t="n">
        <f aca="false">IF('Painel  de Controle'!$E$28="REAL",KB25,(KB25*KB$14)) * (1 + 'Painel  de Controle'!$C$14)</f>
        <v>0</v>
      </c>
      <c r="KC7" s="64" t="n">
        <f aca="false">IF('Painel  de Controle'!$E$28="REAL",KC25,(KC25*KC$14)) * (1 + 'Painel  de Controle'!$C$14)</f>
        <v>0</v>
      </c>
      <c r="KD7" s="64" t="n">
        <f aca="false">IF('Painel  de Controle'!$E$28="REAL",KD25,(KD25*KD$14)) * (1 + 'Painel  de Controle'!$C$14)</f>
        <v>0</v>
      </c>
      <c r="KE7" s="64" t="n">
        <f aca="false">IF('Painel  de Controle'!$E$28="REAL",KE25,(KE25*KE$14)) * (1 + 'Painel  de Controle'!$C$14)</f>
        <v>0</v>
      </c>
      <c r="KF7" s="64" t="n">
        <f aca="false">IF('Painel  de Controle'!$E$28="REAL",KF25,(KF25*KF$14)) * (1 + 'Painel  de Controle'!$C$14)</f>
        <v>0</v>
      </c>
      <c r="KG7" s="64" t="n">
        <f aca="false">IF('Painel  de Controle'!$E$28="REAL",KG25,(KG25*KG$14)) * (1 + 'Painel  de Controle'!$C$14)</f>
        <v>0</v>
      </c>
      <c r="KH7" s="64" t="n">
        <f aca="false">IF('Painel  de Controle'!$E$28="REAL",KH25,(KH25*KH$14)) * (1 + 'Painel  de Controle'!$C$14)</f>
        <v>0</v>
      </c>
      <c r="KI7" s="64" t="n">
        <f aca="false">IF('Painel  de Controle'!$E$28="REAL",KI25,(KI25*KI$14)) * (1 + 'Painel  de Controle'!$C$14)</f>
        <v>0</v>
      </c>
      <c r="KJ7" s="64" t="n">
        <f aca="false">IF('Painel  de Controle'!$E$28="REAL",KJ25,(KJ25*KJ$14)) * (1 + 'Painel  de Controle'!$C$14)</f>
        <v>0</v>
      </c>
      <c r="KK7" s="64" t="n">
        <f aca="false">IF('Painel  de Controle'!$E$28="REAL",KK25,(KK25*KK$14)) * (1 + 'Painel  de Controle'!$C$14)</f>
        <v>0</v>
      </c>
      <c r="KL7" s="64" t="n">
        <f aca="false">IF('Painel  de Controle'!$E$28="REAL",KL25,(KL25*KL$14)) * (1 + 'Painel  de Controle'!$C$14)</f>
        <v>0</v>
      </c>
      <c r="KM7" s="64" t="n">
        <f aca="false">IF('Painel  de Controle'!$E$28="REAL",KM25,(KM25*KM$14)) * (1 + 'Painel  de Controle'!$C$14)</f>
        <v>0</v>
      </c>
      <c r="KN7" s="64" t="n">
        <f aca="false">IF('Painel  de Controle'!$E$28="REAL",KN25,(KN25*KN$14)) * (1 + 'Painel  de Controle'!$C$14)</f>
        <v>0</v>
      </c>
      <c r="KO7" s="64" t="n">
        <f aca="false">IF('Painel  de Controle'!$E$28="REAL",KO25,(KO25*KO$14)) * (1 + 'Painel  de Controle'!$C$14)</f>
        <v>0</v>
      </c>
      <c r="KP7" s="64" t="n">
        <f aca="false">IF('Painel  de Controle'!$E$28="REAL",KP25,(KP25*KP$14)) * (1 + 'Painel  de Controle'!$C$14)</f>
        <v>0</v>
      </c>
      <c r="KQ7" s="64" t="n">
        <f aca="false">IF('Painel  de Controle'!$E$28="REAL",KQ25,(KQ25*KQ$14)) * (1 + 'Painel  de Controle'!$C$14)</f>
        <v>0</v>
      </c>
      <c r="KR7" s="64" t="n">
        <f aca="false">IF('Painel  de Controle'!$E$28="REAL",KR25,(KR25*KR$14)) * (1 + 'Painel  de Controle'!$C$14)</f>
        <v>0</v>
      </c>
      <c r="KS7" s="64" t="n">
        <f aca="false">IF('Painel  de Controle'!$E$28="REAL",KS25,(KS25*KS$14)) * (1 + 'Painel  de Controle'!$C$14)</f>
        <v>0</v>
      </c>
      <c r="KT7" s="64" t="n">
        <f aca="false">IF('Painel  de Controle'!$E$28="REAL",KT25,(KT25*KT$14)) * (1 + 'Painel  de Controle'!$C$14)</f>
        <v>0</v>
      </c>
      <c r="KU7" s="64" t="n">
        <f aca="false">IF('Painel  de Controle'!$E$28="REAL",KU25,(KU25*KU$14)) * (1 + 'Painel  de Controle'!$C$14)</f>
        <v>0</v>
      </c>
      <c r="KV7" s="64" t="n">
        <f aca="false">IF('Painel  de Controle'!$E$28="REAL",KV25,(KV25*KV$14)) * (1 + 'Painel  de Controle'!$C$14)</f>
        <v>0</v>
      </c>
      <c r="KW7" s="64" t="n">
        <f aca="false">IF('Painel  de Controle'!$E$28="REAL",KW25,(KW25*KW$14)) * (1 + 'Painel  de Controle'!$C$14)</f>
        <v>0</v>
      </c>
      <c r="KX7" s="64" t="n">
        <f aca="false">IF('Painel  de Controle'!$E$28="REAL",KX25,(KX25*KX$14)) * (1 + 'Painel  de Controle'!$C$14)</f>
        <v>0</v>
      </c>
      <c r="KY7" s="64" t="n">
        <f aca="false">IF('Painel  de Controle'!$E$28="REAL",KY25,(KY25*KY$14)) * (1 + 'Painel  de Controle'!$C$14)</f>
        <v>0</v>
      </c>
      <c r="KZ7" s="64" t="n">
        <f aca="false">IF('Painel  de Controle'!$E$28="REAL",KZ25,(KZ25*KZ$14)) * (1 + 'Painel  de Controle'!$C$14)</f>
        <v>0</v>
      </c>
      <c r="LA7" s="64" t="n">
        <f aca="false">IF('Painel  de Controle'!$E$28="REAL",LA25,(LA25*LA$14)) * (1 + 'Painel  de Controle'!$C$14)</f>
        <v>0</v>
      </c>
      <c r="LB7" s="64" t="n">
        <f aca="false">IF('Painel  de Controle'!$E$28="REAL",LB25,(LB25*LB$14)) * (1 + 'Painel  de Controle'!$C$14)</f>
        <v>0</v>
      </c>
      <c r="LC7" s="64" t="n">
        <f aca="false">IF('Painel  de Controle'!$E$28="REAL",LC25,(LC25*LC$14)) * (1 + 'Painel  de Controle'!$C$14)</f>
        <v>0</v>
      </c>
      <c r="LD7" s="64" t="n">
        <f aca="false">IF('Painel  de Controle'!$E$28="REAL",LD25,(LD25*LD$14)) * (1 + 'Painel  de Controle'!$C$14)</f>
        <v>0</v>
      </c>
      <c r="LE7" s="64" t="n">
        <f aca="false">IF('Painel  de Controle'!$E$28="REAL",LE25,(LE25*LE$14)) * (1 + 'Painel  de Controle'!$C$14)</f>
        <v>0</v>
      </c>
      <c r="LF7" s="64" t="n">
        <f aca="false">IF('Painel  de Controle'!$E$28="REAL",LF25,(LF25*LF$14)) * (1 + 'Painel  de Controle'!$C$14)</f>
        <v>0</v>
      </c>
      <c r="LG7" s="64" t="n">
        <f aca="false">IF('Painel  de Controle'!$E$28="REAL",LG25,(LG25*LG$14)) * (1 + 'Painel  de Controle'!$C$14)</f>
        <v>0</v>
      </c>
      <c r="LH7" s="64" t="n">
        <f aca="false">IF('Painel  de Controle'!$E$28="REAL",LH25,(LH25*LH$14)) * (1 + 'Painel  de Controle'!$C$14)</f>
        <v>0</v>
      </c>
      <c r="LI7" s="64" t="n">
        <f aca="false">IF('Painel  de Controle'!$E$28="REAL",LI25,(LI25*LI$14)) * (1 + 'Painel  de Controle'!$C$14)</f>
        <v>0</v>
      </c>
      <c r="LJ7" s="64" t="n">
        <f aca="false">IF('Painel  de Controle'!$E$28="REAL",LJ25,(LJ25*LJ$14)) * (1 + 'Painel  de Controle'!$C$14)</f>
        <v>0</v>
      </c>
      <c r="LK7" s="64" t="n">
        <f aca="false">IF('Painel  de Controle'!$E$28="REAL",LK25,(LK25*LK$14)) * (1 + 'Painel  de Controle'!$C$14)</f>
        <v>0</v>
      </c>
      <c r="LL7" s="64" t="n">
        <f aca="false">IF('Painel  de Controle'!$E$28="REAL",LL25,(LL25*LL$14)) * (1 + 'Painel  de Controle'!$C$14)</f>
        <v>0</v>
      </c>
      <c r="LM7" s="64" t="n">
        <f aca="false">IF('Painel  de Controle'!$E$28="REAL",LM25,(LM25*LM$14)) * (1 + 'Painel  de Controle'!$C$14)</f>
        <v>0</v>
      </c>
      <c r="LN7" s="64" t="n">
        <f aca="false">IF('Painel  de Controle'!$E$28="REAL",LN25,(LN25*LN$14)) * (1 + 'Painel  de Controle'!$C$14)</f>
        <v>0</v>
      </c>
      <c r="LO7" s="64" t="n">
        <f aca="false">IF('Painel  de Controle'!$E$28="REAL",LO25,(LO25*LO$14)) * (1 + 'Painel  de Controle'!$C$14)</f>
        <v>0</v>
      </c>
      <c r="LP7" s="64" t="n">
        <f aca="false">IF('Painel  de Controle'!$E$28="REAL",LP25,(LP25*LP$14)) * (1 + 'Painel  de Controle'!$C$14)</f>
        <v>0</v>
      </c>
      <c r="LQ7" s="64" t="n">
        <f aca="false">IF('Painel  de Controle'!$E$28="REAL",LQ25,(LQ25*LQ$14)) * (1 + 'Painel  de Controle'!$C$14)</f>
        <v>0</v>
      </c>
      <c r="LR7" s="64" t="n">
        <f aca="false">IF('Painel  de Controle'!$E$28="REAL",LR25,(LR25*LR$14)) * (1 + 'Painel  de Controle'!$C$14)</f>
        <v>0</v>
      </c>
      <c r="LS7" s="64" t="n">
        <f aca="false">IF('Painel  de Controle'!$E$28="REAL",LS25,(LS25*LS$14)) * (1 + 'Painel  de Controle'!$C$14)</f>
        <v>0</v>
      </c>
      <c r="LT7" s="64" t="n">
        <f aca="false">IF('Painel  de Controle'!$E$28="REAL",LT25,(LT25*LT$14)) * (1 + 'Painel  de Controle'!$C$14)</f>
        <v>0</v>
      </c>
      <c r="LU7" s="64" t="n">
        <f aca="false">IF('Painel  de Controle'!$E$28="REAL",LU25,(LU25*LU$14)) * (1 + 'Painel  de Controle'!$C$14)</f>
        <v>0</v>
      </c>
      <c r="LV7" s="64" t="n">
        <f aca="false">IF('Painel  de Controle'!$E$28="REAL",LV25,(LV25*LV$14)) * (1 + 'Painel  de Controle'!$C$14)</f>
        <v>0</v>
      </c>
      <c r="LW7" s="64" t="n">
        <f aca="false">IF('Painel  de Controle'!$E$28="REAL",LW25,(LW25*LW$14)) * (1 + 'Painel  de Controle'!$C$14)</f>
        <v>0</v>
      </c>
      <c r="LX7" s="64" t="n">
        <f aca="false">IF('Painel  de Controle'!$E$28="REAL",LX25,(LX25*LX$14)) * (1 + 'Painel  de Controle'!$C$14)</f>
        <v>0</v>
      </c>
      <c r="LY7" s="64" t="n">
        <f aca="false">IF('Painel  de Controle'!$E$28="REAL",LY25,(LY25*LY$14)) * (1 + 'Painel  de Controle'!$C$14)</f>
        <v>0</v>
      </c>
      <c r="LZ7" s="64" t="n">
        <f aca="false">IF('Painel  de Controle'!$E$28="REAL",LZ25,(LZ25*LZ$14)) * (1 + 'Painel  de Controle'!$C$14)</f>
        <v>0</v>
      </c>
      <c r="MA7" s="64" t="n">
        <f aca="false">IF('Painel  de Controle'!$E$28="REAL",MA25,(MA25*MA$14)) * (1 + 'Painel  de Controle'!$C$14)</f>
        <v>0</v>
      </c>
      <c r="MB7" s="64" t="n">
        <f aca="false">IF('Painel  de Controle'!$E$28="REAL",MB25,(MB25*MB$14)) * (1 + 'Painel  de Controle'!$C$14)</f>
        <v>0</v>
      </c>
      <c r="MC7" s="64" t="n">
        <f aca="false">IF('Painel  de Controle'!$E$28="REAL",MC25,(MC25*MC$14)) * (1 + 'Painel  de Controle'!$C$14)</f>
        <v>0</v>
      </c>
      <c r="MD7" s="64" t="n">
        <f aca="false">IF('Painel  de Controle'!$E$28="REAL",MD25,(MD25*MD$14)) * (1 + 'Painel  de Controle'!$C$14)</f>
        <v>0</v>
      </c>
      <c r="ME7" s="64" t="n">
        <f aca="false">IF('Painel  de Controle'!$E$28="REAL",ME25,(ME25*ME$14)) * (1 + 'Painel  de Controle'!$C$14)</f>
        <v>0</v>
      </c>
      <c r="MF7" s="64" t="n">
        <f aca="false">IF('Painel  de Controle'!$E$28="REAL",MF25,(MF25*MF$14)) * (1 + 'Painel  de Controle'!$C$14)</f>
        <v>0</v>
      </c>
      <c r="MG7" s="64" t="n">
        <f aca="false">IF('Painel  de Controle'!$E$28="REAL",MG25,(MG25*MG$14)) * (1 + 'Painel  de Controle'!$C$14)</f>
        <v>0</v>
      </c>
      <c r="MH7" s="64" t="n">
        <f aca="false">IF('Painel  de Controle'!$E$28="REAL",MH25,(MH25*MH$14)) * (1 + 'Painel  de Controle'!$C$14)</f>
        <v>0</v>
      </c>
      <c r="MI7" s="64" t="n">
        <f aca="false">IF('Painel  de Controle'!$E$28="REAL",MI25,(MI25*MI$14)) * (1 + 'Painel  de Controle'!$C$14)</f>
        <v>0</v>
      </c>
      <c r="MJ7" s="64" t="n">
        <f aca="false">IF('Painel  de Controle'!$E$28="REAL",MJ25,(MJ25*MJ$14)) * (1 + 'Painel  de Controle'!$C$14)</f>
        <v>0</v>
      </c>
      <c r="MK7" s="64" t="n">
        <f aca="false">IF('Painel  de Controle'!$E$28="REAL",MK25,(MK25*MK$14)) * (1 + 'Painel  de Controle'!$C$14)</f>
        <v>0</v>
      </c>
      <c r="ML7" s="64" t="n">
        <f aca="false">IF('Painel  de Controle'!$E$28="REAL",ML25,(ML25*ML$14)) * (1 + 'Painel  de Controle'!$C$14)</f>
        <v>0</v>
      </c>
      <c r="MM7" s="64" t="n">
        <f aca="false">IF('Painel  de Controle'!$E$28="REAL",MM25,(MM25*MM$14)) * (1 + 'Painel  de Controle'!$C$14)</f>
        <v>0</v>
      </c>
      <c r="MN7" s="64" t="n">
        <f aca="false">IF('Painel  de Controle'!$E$28="REAL",MN25,(MN25*MN$14)) * (1 + 'Painel  de Controle'!$C$14)</f>
        <v>0</v>
      </c>
      <c r="MO7" s="64" t="n">
        <f aca="false">IF('Painel  de Controle'!$E$28="REAL",MO25,(MO25*MO$14)) * (1 + 'Painel  de Controle'!$C$14)</f>
        <v>0</v>
      </c>
      <c r="MP7" s="64" t="n">
        <f aca="false">IF('Painel  de Controle'!$E$28="REAL",MP25,(MP25*MP$14)) * (1 + 'Painel  de Controle'!$C$14)</f>
        <v>0</v>
      </c>
      <c r="MQ7" s="64" t="n">
        <f aca="false">IF('Painel  de Controle'!$E$28="REAL",MQ25,(MQ25*MQ$14)) * (1 + 'Painel  de Controle'!$C$14)</f>
        <v>0</v>
      </c>
      <c r="MR7" s="64" t="n">
        <f aca="false">IF('Painel  de Controle'!$E$28="REAL",MR25,(MR25*MR$14)) * (1 + 'Painel  de Controle'!$C$14)</f>
        <v>0</v>
      </c>
      <c r="MS7" s="64" t="n">
        <f aca="false">IF('Painel  de Controle'!$E$28="REAL",MS25,(MS25*MS$14)) * (1 + 'Painel  de Controle'!$C$14)</f>
        <v>0</v>
      </c>
      <c r="MT7" s="64" t="n">
        <f aca="false">IF('Painel  de Controle'!$E$28="REAL",MT25,(MT25*MT$14)) * (1 + 'Painel  de Controle'!$C$14)</f>
        <v>0</v>
      </c>
      <c r="MU7" s="64" t="n">
        <f aca="false">IF('Painel  de Controle'!$E$28="REAL",MU25,(MU25*MU$14)) * (1 + 'Painel  de Controle'!$C$14)</f>
        <v>0</v>
      </c>
      <c r="MV7" s="64" t="n">
        <f aca="false">IF('Painel  de Controle'!$E$28="REAL",MV25,(MV25*MV$14)) * (1 + 'Painel  de Controle'!$C$14)</f>
        <v>0</v>
      </c>
      <c r="MW7" s="64" t="n">
        <f aca="false">IF('Painel  de Controle'!$E$28="REAL",MW25,(MW25*MW$14)) * (1 + 'Painel  de Controle'!$C$14)</f>
        <v>0</v>
      </c>
      <c r="MX7" s="64" t="n">
        <f aca="false">IF('Painel  de Controle'!$E$28="REAL",MX25,(MX25*MX$14)) * (1 + 'Painel  de Controle'!$C$14)</f>
        <v>0</v>
      </c>
      <c r="MY7" s="64" t="n">
        <f aca="false">IF('Painel  de Controle'!$E$28="REAL",MY25,(MY25*MY$14)) * (1 + 'Painel  de Controle'!$C$14)</f>
        <v>0</v>
      </c>
      <c r="MZ7" s="64" t="n">
        <f aca="false">IF('Painel  de Controle'!$E$28="REAL",MZ25,(MZ25*MZ$14)) * (1 + 'Painel  de Controle'!$C$14)</f>
        <v>0</v>
      </c>
      <c r="NA7" s="64" t="n">
        <f aca="false">IF('Painel  de Controle'!$E$28="REAL",NA25,(NA25*NA$14)) * (1 + 'Painel  de Controle'!$C$14)</f>
        <v>0</v>
      </c>
      <c r="NB7" s="64" t="n">
        <f aca="false">IF('Painel  de Controle'!$E$28="REAL",NB25,(NB25*NB$14)) * (1 + 'Painel  de Controle'!$C$14)</f>
        <v>0</v>
      </c>
      <c r="NC7" s="64" t="n">
        <f aca="false">IF('Painel  de Controle'!$E$28="REAL",NC25,(NC25*NC$14)) * (1 + 'Painel  de Controle'!$C$14)</f>
        <v>0</v>
      </c>
      <c r="ND7" s="64" t="n">
        <f aca="false">IF('Painel  de Controle'!$E$28="REAL",ND25,(ND25*ND$14)) * (1 + 'Painel  de Controle'!$C$14)</f>
        <v>0</v>
      </c>
      <c r="NE7" s="64" t="n">
        <f aca="false">IF('Painel  de Controle'!$E$28="REAL",NE25,(NE25*NE$14)) * (1 + 'Painel  de Controle'!$C$14)</f>
        <v>0</v>
      </c>
      <c r="NF7" s="64" t="n">
        <f aca="false">IF('Painel  de Controle'!$E$28="REAL",NF25,(NF25*NF$14)) * (1 + 'Painel  de Controle'!$C$14)</f>
        <v>0</v>
      </c>
      <c r="NG7" s="64" t="n">
        <f aca="false">IF('Painel  de Controle'!$E$28="REAL",NG25,(NG25*NG$14)) * (1 + 'Painel  de Controle'!$C$14)</f>
        <v>0</v>
      </c>
      <c r="NH7" s="64" t="n">
        <f aca="false">IF('Painel  de Controle'!$E$28="REAL",NH25,(NH25*NH$14)) * (1 + 'Painel  de Controle'!$C$14)</f>
        <v>0</v>
      </c>
      <c r="NI7" s="64" t="n">
        <f aca="false">IF('Painel  de Controle'!$E$28="REAL",NI25,(NI25*NI$14)) * (1 + 'Painel  de Controle'!$C$14)</f>
        <v>0</v>
      </c>
      <c r="NJ7" s="64" t="n">
        <f aca="false">IF('Painel  de Controle'!$E$28="REAL",NJ25,(NJ25*NJ$14)) * (1 + 'Painel  de Controle'!$C$14)</f>
        <v>0</v>
      </c>
      <c r="NK7" s="64" t="n">
        <f aca="false">IF('Painel  de Controle'!$E$28="REAL",NK25,(NK25*NK$14)) * (1 + 'Painel  de Controle'!$C$14)</f>
        <v>0</v>
      </c>
      <c r="NL7" s="64" t="n">
        <f aca="false">IF('Painel  de Controle'!$E$28="REAL",NL25,(NL25*NL$14)) * (1 + 'Painel  de Controle'!$C$14)</f>
        <v>0</v>
      </c>
      <c r="NM7" s="64" t="n">
        <f aca="false">IF('Painel  de Controle'!$E$28="REAL",NM25,(NM25*NM$14)) * (1 + 'Painel  de Controle'!$C$14)</f>
        <v>0</v>
      </c>
      <c r="NN7" s="64" t="n">
        <f aca="false">IF('Painel  de Controle'!$E$28="REAL",NN25,(NN25*NN$14)) * (1 + 'Painel  de Controle'!$C$14)</f>
        <v>0</v>
      </c>
      <c r="NO7" s="64" t="n">
        <f aca="false">IF('Painel  de Controle'!$E$28="REAL",NO25,(NO25*NO$14)) * (1 + 'Painel  de Controle'!$C$14)</f>
        <v>0</v>
      </c>
      <c r="NP7" s="64" t="n">
        <f aca="false">IF('Painel  de Controle'!$E$28="REAL",NP25,(NP25*NP$14)) * (1 + 'Painel  de Controle'!$C$14)</f>
        <v>0</v>
      </c>
      <c r="NQ7" s="64" t="n">
        <f aca="false">IF('Painel  de Controle'!$E$28="REAL",NQ25,(NQ25*NQ$14)) * (1 + 'Painel  de Controle'!$C$14)</f>
        <v>0</v>
      </c>
      <c r="NR7" s="64" t="n">
        <f aca="false">IF('Painel  de Controle'!$E$28="REAL",NR25,(NR25*NR$14)) * (1 + 'Painel  de Controle'!$C$14)</f>
        <v>0</v>
      </c>
      <c r="NS7" s="64" t="n">
        <f aca="false">IF('Painel  de Controle'!$E$28="REAL",NS25,(NS25*NS$14)) * (1 + 'Painel  de Controle'!$C$14)</f>
        <v>0</v>
      </c>
      <c r="NT7" s="64" t="n">
        <f aca="false">IF('Painel  de Controle'!$E$28="REAL",NT25,(NT25*NT$14)) * (1 + 'Painel  de Controle'!$C$14)</f>
        <v>0</v>
      </c>
      <c r="NU7" s="64" t="n">
        <f aca="false">IF('Painel  de Controle'!$E$28="REAL",NU25,(NU25*NU$14)) * (1 + 'Painel  de Controle'!$C$14)</f>
        <v>0</v>
      </c>
      <c r="NV7" s="64" t="n">
        <f aca="false">IF('Painel  de Controle'!$E$28="REAL",NV25,(NV25*NV$14)) * (1 + 'Painel  de Controle'!$C$14)</f>
        <v>0</v>
      </c>
      <c r="NW7" s="64" t="n">
        <f aca="false">IF('Painel  de Controle'!$E$28="REAL",NW25,(NW25*NW$14)) * (1 + 'Painel  de Controle'!$C$14)</f>
        <v>0</v>
      </c>
      <c r="NX7" s="64" t="n">
        <f aca="false">IF('Painel  de Controle'!$E$28="REAL",NX25,(NX25*NX$14)) * (1 + 'Painel  de Controle'!$C$14)</f>
        <v>0</v>
      </c>
      <c r="NY7" s="64" t="n">
        <f aca="false">IF('Painel  de Controle'!$E$28="REAL",NY25,(NY25*NY$14)) * (1 + 'Painel  de Controle'!$C$14)</f>
        <v>0</v>
      </c>
      <c r="NZ7" s="64" t="n">
        <f aca="false">IF('Painel  de Controle'!$E$28="REAL",NZ25,(NZ25*NZ$14)) * (1 + 'Painel  de Controle'!$C$14)</f>
        <v>0</v>
      </c>
      <c r="OA7" s="64" t="n">
        <f aca="false">IF('Painel  de Controle'!$E$28="REAL",OA25,(OA25*OA$14)) * (1 + 'Painel  de Controle'!$C$14)</f>
        <v>0</v>
      </c>
      <c r="OB7" s="64" t="n">
        <f aca="false">IF('Painel  de Controle'!$E$28="REAL",OB25,(OB25*OB$14)) * (1 + 'Painel  de Controle'!$C$14)</f>
        <v>0</v>
      </c>
      <c r="OC7" s="64" t="n">
        <f aca="false">IF('Painel  de Controle'!$E$28="REAL",OC25,(OC25*OC$14)) * (1 + 'Painel  de Controle'!$C$14)</f>
        <v>0</v>
      </c>
      <c r="OD7" s="64" t="n">
        <f aca="false">IF('Painel  de Controle'!$E$28="REAL",OD25,(OD25*OD$14)) * (1 + 'Painel  de Controle'!$C$14)</f>
        <v>0</v>
      </c>
      <c r="OE7" s="64" t="n">
        <f aca="false">IF('Painel  de Controle'!$E$28="REAL",OE25,(OE25*OE$14)) * (1 + 'Painel  de Controle'!$C$14)</f>
        <v>0</v>
      </c>
      <c r="OF7" s="64" t="n">
        <f aca="false">IF('Painel  de Controle'!$E$28="REAL",OF25,(OF25*OF$14)) * (1 + 'Painel  de Controle'!$C$14)</f>
        <v>0</v>
      </c>
      <c r="OG7" s="64" t="n">
        <f aca="false">IF('Painel  de Controle'!$E$28="REAL",OG25,(OG25*OG$14)) * (1 + 'Painel  de Controle'!$C$14)</f>
        <v>0</v>
      </c>
      <c r="OH7" s="64" t="n">
        <f aca="false">IF('Painel  de Controle'!$E$28="REAL",OH25,(OH25*OH$14)) * (1 + 'Painel  de Controle'!$C$14)</f>
        <v>0</v>
      </c>
      <c r="OI7" s="64" t="n">
        <f aca="false">IF('Painel  de Controle'!$E$28="REAL",OI25,(OI25*OI$14)) * (1 + 'Painel  de Controle'!$C$14)</f>
        <v>0</v>
      </c>
      <c r="OJ7" s="64" t="n">
        <f aca="false">IF('Painel  de Controle'!$E$28="REAL",OJ25,(OJ25*OJ$14)) * (1 + 'Painel  de Controle'!$C$14)</f>
        <v>0</v>
      </c>
      <c r="OK7" s="64" t="n">
        <f aca="false">IF('Painel  de Controle'!$E$28="REAL",OK25,(OK25*OK$14)) * (1 + 'Painel  de Controle'!$C$14)</f>
        <v>0</v>
      </c>
      <c r="OL7" s="64" t="n">
        <f aca="false">IF('Painel  de Controle'!$E$28="REAL",OL25,(OL25*OL$14)) * (1 + 'Painel  de Controle'!$C$14)</f>
        <v>0</v>
      </c>
      <c r="OM7" s="64" t="n">
        <f aca="false">IF('Painel  de Controle'!$E$28="REAL",OM25,(OM25*OM$14)) * (1 + 'Painel  de Controle'!$C$14)</f>
        <v>0</v>
      </c>
      <c r="ON7" s="64" t="n">
        <f aca="false">IF('Painel  de Controle'!$E$28="REAL",ON25,(ON25*ON$14)) * (1 + 'Painel  de Controle'!$C$14)</f>
        <v>0</v>
      </c>
      <c r="OO7" s="64" t="n">
        <f aca="false">IF('Painel  de Controle'!$E$28="REAL",OO25,(OO25*OO$14)) * (1 + 'Painel  de Controle'!$C$14)</f>
        <v>0</v>
      </c>
      <c r="OP7" s="64" t="n">
        <f aca="false">IF('Painel  de Controle'!$E$28="REAL",OP25,(OP25*OP$14)) * (1 + 'Painel  de Controle'!$C$14)</f>
        <v>0</v>
      </c>
      <c r="OQ7" s="64" t="n">
        <f aca="false">IF('Painel  de Controle'!$E$28="REAL",OQ25,(OQ25*OQ$14)) * (1 + 'Painel  de Controle'!$C$14)</f>
        <v>0</v>
      </c>
      <c r="OR7" s="64" t="n">
        <f aca="false">IF('Painel  de Controle'!$E$28="REAL",OR25,(OR25*OR$14)) * (1 + 'Painel  de Controle'!$C$14)</f>
        <v>0</v>
      </c>
      <c r="OS7" s="64" t="n">
        <f aca="false">IF('Painel  de Controle'!$E$28="REAL",OS25,(OS25*OS$14)) * (1 + 'Painel  de Controle'!$C$14)</f>
        <v>0</v>
      </c>
      <c r="OT7" s="64" t="n">
        <f aca="false">IF('Painel  de Controle'!$E$28="REAL",OT25,(OT25*OT$14)) * (1 + 'Painel  de Controle'!$C$14)</f>
        <v>0</v>
      </c>
      <c r="OU7" s="64" t="n">
        <f aca="false">IF('Painel  de Controle'!$E$28="REAL",OU25,(OU25*OU$14)) * (1 + 'Painel  de Controle'!$C$14)</f>
        <v>0</v>
      </c>
      <c r="OV7" s="64" t="n">
        <f aca="false">IF('Painel  de Controle'!$E$28="REAL",OV25,(OV25*OV$14)) * (1 + 'Painel  de Controle'!$C$14)</f>
        <v>0</v>
      </c>
      <c r="OW7" s="64" t="n">
        <f aca="false">IF('Painel  de Controle'!$E$28="REAL",OW25,(OW25*OW$14)) * (1 + 'Painel  de Controle'!$C$14)</f>
        <v>0</v>
      </c>
      <c r="OX7" s="64" t="n">
        <f aca="false">IF('Painel  de Controle'!$E$28="REAL",OX25,(OX25*OX$14)) * (1 + 'Painel  de Controle'!$C$14)</f>
        <v>0</v>
      </c>
      <c r="OY7" s="64" t="n">
        <f aca="false">IF('Painel  de Controle'!$E$28="REAL",OY25,(OY25*OY$14)) * (1 + 'Painel  de Controle'!$C$14)</f>
        <v>0</v>
      </c>
      <c r="OZ7" s="64" t="n">
        <f aca="false">IF('Painel  de Controle'!$E$28="REAL",OZ25,(OZ25*OZ$14)) * (1 + 'Painel  de Controle'!$C$14)</f>
        <v>0</v>
      </c>
      <c r="PA7" s="64" t="n">
        <f aca="false">IF('Painel  de Controle'!$E$28="REAL",PA25,(PA25*PA$14)) * (1 + 'Painel  de Controle'!$C$14)</f>
        <v>0</v>
      </c>
      <c r="PB7" s="64" t="n">
        <f aca="false">IF('Painel  de Controle'!$E$28="REAL",PB25,(PB25*PB$14)) * (1 + 'Painel  de Controle'!$C$14)</f>
        <v>0</v>
      </c>
      <c r="PC7" s="64" t="n">
        <f aca="false">IF('Painel  de Controle'!$E$28="REAL",PC25,(PC25*PC$14)) * (1 + 'Painel  de Controle'!$C$14)</f>
        <v>0</v>
      </c>
      <c r="PD7" s="64" t="n">
        <f aca="false">IF('Painel  de Controle'!$E$28="REAL",PD25,(PD25*PD$14)) * (1 + 'Painel  de Controle'!$C$14)</f>
        <v>0</v>
      </c>
      <c r="PE7" s="64" t="n">
        <f aca="false">IF('Painel  de Controle'!$E$28="REAL",PE25,(PE25*PE$14)) * (1 + 'Painel  de Controle'!$C$14)</f>
        <v>0</v>
      </c>
      <c r="PF7" s="64" t="n">
        <f aca="false">IF('Painel  de Controle'!$E$28="REAL",PF25,(PF25*PF$14)) * (1 + 'Painel  de Controle'!$C$14)</f>
        <v>0</v>
      </c>
      <c r="PG7" s="64" t="n">
        <f aca="false">IF('Painel  de Controle'!$E$28="REAL",PG25,(PG25*PG$14)) * (1 + 'Painel  de Controle'!$C$14)</f>
        <v>0</v>
      </c>
      <c r="PH7" s="64" t="n">
        <f aca="false">IF('Painel  de Controle'!$E$28="REAL",PH25,(PH25*PH$14)) * (1 + 'Painel  de Controle'!$C$14)</f>
        <v>0</v>
      </c>
      <c r="PI7" s="64" t="n">
        <f aca="false">IF('Painel  de Controle'!$E$28="REAL",PI25,(PI25*PI$14)) * (1 + 'Painel  de Controle'!$C$14)</f>
        <v>0</v>
      </c>
      <c r="PJ7" s="64" t="n">
        <f aca="false">IF('Painel  de Controle'!$E$28="REAL",PJ25,(PJ25*PJ$14)) * (1 + 'Painel  de Controle'!$C$14)</f>
        <v>0</v>
      </c>
      <c r="PK7" s="64" t="n">
        <f aca="false">IF('Painel  de Controle'!$E$28="REAL",PK25,(PK25*PK$14)) * (1 + 'Painel  de Controle'!$C$14)</f>
        <v>0</v>
      </c>
      <c r="PL7" s="64" t="n">
        <f aca="false">IF('Painel  de Controle'!$E$28="REAL",PL25,(PL25*PL$14)) * (1 + 'Painel  de Controle'!$C$14)</f>
        <v>0</v>
      </c>
      <c r="PM7" s="64" t="n">
        <f aca="false">IF('Painel  de Controle'!$E$28="REAL",PM25,(PM25*PM$14)) * (1 + 'Painel  de Controle'!$C$14)</f>
        <v>0</v>
      </c>
      <c r="PN7" s="64" t="n">
        <f aca="false">IF('Painel  de Controle'!$E$28="REAL",PN25,(PN25*PN$14)) * (1 + 'Painel  de Controle'!$C$14)</f>
        <v>0</v>
      </c>
      <c r="PO7" s="64" t="n">
        <f aca="false">IF('Painel  de Controle'!$E$28="REAL",PO25,(PO25*PO$14)) * (1 + 'Painel  de Controle'!$C$14)</f>
        <v>0</v>
      </c>
      <c r="PP7" s="64" t="n">
        <f aca="false">IF('Painel  de Controle'!$E$28="REAL",PP25,(PP25*PP$14)) * (1 + 'Painel  de Controle'!$C$14)</f>
        <v>0</v>
      </c>
      <c r="PQ7" s="64" t="n">
        <f aca="false">IF('Painel  de Controle'!$E$28="REAL",PQ25,(PQ25*PQ$14)) * (1 + 'Painel  de Controle'!$C$14)</f>
        <v>0</v>
      </c>
      <c r="PR7" s="64" t="n">
        <f aca="false">IF('Painel  de Controle'!$E$28="REAL",PR25,(PR25*PR$14)) * (1 + 'Painel  de Controle'!$C$14)</f>
        <v>0</v>
      </c>
      <c r="PS7" s="64" t="n">
        <f aca="false">IF('Painel  de Controle'!$E$28="REAL",PS25,(PS25*PS$14)) * (1 + 'Painel  de Controle'!$C$14)</f>
        <v>0</v>
      </c>
      <c r="PT7" s="64" t="n">
        <f aca="false">IF('Painel  de Controle'!$E$28="REAL",PT25,(PT25*PT$14)) * (1 + 'Painel  de Controle'!$C$14)</f>
        <v>0</v>
      </c>
      <c r="PU7" s="64" t="n">
        <f aca="false">IF('Painel  de Controle'!$E$28="REAL",PU25,(PU25*PU$14)) * (1 + 'Painel  de Controle'!$C$14)</f>
        <v>0</v>
      </c>
      <c r="PV7" s="64" t="n">
        <f aca="false">IF('Painel  de Controle'!$E$28="REAL",PV25,(PV25*PV$14)) * (1 + 'Painel  de Controle'!$C$14)</f>
        <v>0</v>
      </c>
      <c r="PW7" s="64" t="n">
        <f aca="false">IF('Painel  de Controle'!$E$28="REAL",PW25,(PW25*PW$14)) * (1 + 'Painel  de Controle'!$C$14)</f>
        <v>0</v>
      </c>
      <c r="PX7" s="64" t="n">
        <f aca="false">IF('Painel  de Controle'!$E$28="REAL",PX25,(PX25*PX$14)) * (1 + 'Painel  de Controle'!$C$14)</f>
        <v>0</v>
      </c>
      <c r="PY7" s="64" t="n">
        <f aca="false">IF('Painel  de Controle'!$E$28="REAL",PY25,(PY25*PY$14)) * (1 + 'Painel  de Controle'!$C$14)</f>
        <v>0</v>
      </c>
      <c r="PZ7" s="64" t="n">
        <f aca="false">IF('Painel  de Controle'!$E$28="REAL",PZ25,(PZ25*PZ$14)) * (1 + 'Painel  de Controle'!$C$14)</f>
        <v>0</v>
      </c>
      <c r="QA7" s="64" t="n">
        <f aca="false">IF('Painel  de Controle'!$E$28="REAL",QA25,(QA25*QA$14)) * (1 + 'Painel  de Controle'!$C$14)</f>
        <v>0</v>
      </c>
      <c r="QB7" s="64" t="n">
        <f aca="false">IF('Painel  de Controle'!$E$28="REAL",QB25,(QB25*QB$14)) * (1 + 'Painel  de Controle'!$C$14)</f>
        <v>0</v>
      </c>
      <c r="QC7" s="64" t="n">
        <f aca="false">IF('Painel  de Controle'!$E$28="REAL",QC25,(QC25*QC$14)) * (1 + 'Painel  de Controle'!$C$14)</f>
        <v>0</v>
      </c>
      <c r="QD7" s="64" t="n">
        <f aca="false">IF('Painel  de Controle'!$E$28="REAL",QD25,(QD25*QD$14)) * (1 + 'Painel  de Controle'!$C$14)</f>
        <v>0</v>
      </c>
      <c r="QE7" s="64" t="n">
        <f aca="false">IF('Painel  de Controle'!$E$28="REAL",QE25,(QE25*QE$14)) * (1 + 'Painel  de Controle'!$C$14)</f>
        <v>0</v>
      </c>
      <c r="QF7" s="64" t="n">
        <f aca="false">IF('Painel  de Controle'!$E$28="REAL",QF25,(QF25*QF$14)) * (1 + 'Painel  de Controle'!$C$14)</f>
        <v>0</v>
      </c>
      <c r="QG7" s="64" t="n">
        <f aca="false">IF('Painel  de Controle'!$E$28="REAL",QG25,(QG25*QG$14)) * (1 + 'Painel  de Controle'!$C$14)</f>
        <v>0</v>
      </c>
      <c r="QH7" s="64" t="n">
        <f aca="false">IF('Painel  de Controle'!$E$28="REAL",QH25,(QH25*QH$14)) * (1 + 'Painel  de Controle'!$C$14)</f>
        <v>0</v>
      </c>
      <c r="QI7" s="64" t="n">
        <f aca="false">IF('Painel  de Controle'!$E$28="REAL",QI25,(QI25*QI$14)) * (1 + 'Painel  de Controle'!$C$14)</f>
        <v>0</v>
      </c>
      <c r="QJ7" s="64" t="n">
        <f aca="false">IF('Painel  de Controle'!$E$28="REAL",QJ25,(QJ25*QJ$14)) * (1 + 'Painel  de Controle'!$C$14)</f>
        <v>0</v>
      </c>
      <c r="QK7" s="64" t="n">
        <f aca="false">IF('Painel  de Controle'!$E$28="REAL",QK25,(QK25*QK$14)) * (1 + 'Painel  de Controle'!$C$14)</f>
        <v>0</v>
      </c>
      <c r="QL7" s="64" t="n">
        <f aca="false">IF('Painel  de Controle'!$E$28="REAL",QL25,(QL25*QL$14)) * (1 + 'Painel  de Controle'!$C$14)</f>
        <v>0</v>
      </c>
      <c r="QM7" s="64" t="n">
        <f aca="false">IF('Painel  de Controle'!$E$28="REAL",QM25,(QM25*QM$14)) * (1 + 'Painel  de Controle'!$C$14)</f>
        <v>0</v>
      </c>
      <c r="QN7" s="64" t="n">
        <f aca="false">IF('Painel  de Controle'!$E$28="REAL",QN25,(QN25*QN$14)) * (1 + 'Painel  de Controle'!$C$14)</f>
        <v>0</v>
      </c>
      <c r="QO7" s="64" t="n">
        <f aca="false">IF('Painel  de Controle'!$E$28="REAL",QO25,(QO25*QO$14)) * (1 + 'Painel  de Controle'!$C$14)</f>
        <v>0</v>
      </c>
      <c r="QP7" s="64" t="n">
        <f aca="false">IF('Painel  de Controle'!$E$28="REAL",QP25,(QP25*QP$14)) * (1 + 'Painel  de Controle'!$C$14)</f>
        <v>0</v>
      </c>
      <c r="QQ7" s="64" t="n">
        <f aca="false">IF('Painel  de Controle'!$E$28="REAL",QQ25,(QQ25*QQ$14)) * (1 + 'Painel  de Controle'!$C$14)</f>
        <v>0</v>
      </c>
      <c r="QR7" s="64" t="n">
        <f aca="false">IF('Painel  de Controle'!$E$28="REAL",QR25,(QR25*QR$14)) * (1 + 'Painel  de Controle'!$C$14)</f>
        <v>0</v>
      </c>
      <c r="QS7" s="64" t="n">
        <f aca="false">IF('Painel  de Controle'!$E$28="REAL",QS25,(QS25*QS$14)) * (1 + 'Painel  de Controle'!$C$14)</f>
        <v>0</v>
      </c>
      <c r="QT7" s="64" t="n">
        <f aca="false">IF('Painel  de Controle'!$E$28="REAL",QT25,(QT25*QT$14)) * (1 + 'Painel  de Controle'!$C$14)</f>
        <v>0</v>
      </c>
      <c r="QU7" s="64" t="n">
        <f aca="false">IF('Painel  de Controle'!$E$28="REAL",QU25,(QU25*QU$14)) * (1 + 'Painel  de Controle'!$C$14)</f>
        <v>0</v>
      </c>
      <c r="QV7" s="64" t="n">
        <f aca="false">IF('Painel  de Controle'!$E$28="REAL",QV25,(QV25*QV$14)) * (1 + 'Painel  de Controle'!$C$14)</f>
        <v>0</v>
      </c>
      <c r="QW7" s="64" t="n">
        <f aca="false">IF('Painel  de Controle'!$E$28="REAL",QW25,(QW25*QW$14)) * (1 + 'Painel  de Controle'!$C$14)</f>
        <v>0</v>
      </c>
      <c r="QX7" s="64" t="n">
        <f aca="false">IF('Painel  de Controle'!$E$28="REAL",QX25,(QX25*QX$14)) * (1 + 'Painel  de Controle'!$C$14)</f>
        <v>0</v>
      </c>
      <c r="QY7" s="64" t="n">
        <f aca="false">IF('Painel  de Controle'!$E$28="REAL",QY25,(QY25*QY$14)) * (1 + 'Painel  de Controle'!$C$14)</f>
        <v>0</v>
      </c>
      <c r="QZ7" s="64" t="n">
        <f aca="false">IF('Painel  de Controle'!$E$28="REAL",QZ25,(QZ25*QZ$14)) * (1 + 'Painel  de Controle'!$C$14)</f>
        <v>0</v>
      </c>
      <c r="RA7" s="64" t="n">
        <f aca="false">IF('Painel  de Controle'!$E$28="REAL",RA25,(RA25*RA$14)) * (1 + 'Painel  de Controle'!$C$14)</f>
        <v>0</v>
      </c>
      <c r="RB7" s="64" t="n">
        <f aca="false">IF('Painel  de Controle'!$E$28="REAL",RB25,(RB25*RB$14)) * (1 + 'Painel  de Controle'!$C$14)</f>
        <v>0</v>
      </c>
      <c r="RC7" s="64" t="n">
        <f aca="false">IF('Painel  de Controle'!$E$28="REAL",RC25,(RC25*RC$14)) * (1 + 'Painel  de Controle'!$C$14)</f>
        <v>0</v>
      </c>
      <c r="RD7" s="64" t="n">
        <f aca="false">IF('Painel  de Controle'!$E$28="REAL",RD25,(RD25*RD$14)) * (1 + 'Painel  de Controle'!$C$14)</f>
        <v>0</v>
      </c>
      <c r="RE7" s="64" t="n">
        <f aca="false">IF('Painel  de Controle'!$E$28="REAL",RE25,(RE25*RE$14)) * (1 + 'Painel  de Controle'!$C$14)</f>
        <v>0</v>
      </c>
      <c r="RF7" s="64" t="n">
        <f aca="false">IF('Painel  de Controle'!$E$28="REAL",RF25,(RF25*RF$14)) * (1 + 'Painel  de Controle'!$C$14)</f>
        <v>0</v>
      </c>
      <c r="RG7" s="64" t="n">
        <f aca="false">IF('Painel  de Controle'!$E$28="REAL",RG25,(RG25*RG$14)) * (1 + 'Painel  de Controle'!$C$14)</f>
        <v>0</v>
      </c>
      <c r="RH7" s="64" t="n">
        <f aca="false">IF('Painel  de Controle'!$E$28="REAL",RH25,(RH25*RH$14)) * (1 + 'Painel  de Controle'!$C$14)</f>
        <v>0</v>
      </c>
    </row>
    <row r="8" customFormat="false" ht="15.75" hidden="false" customHeight="true" outlineLevel="0" collapsed="false">
      <c r="A8" s="44"/>
      <c r="B8" s="375" t="str">
        <f aca="false">B27</f>
        <v>Ambiental</v>
      </c>
      <c r="C8" s="204"/>
      <c r="D8" s="204"/>
      <c r="E8" s="76" t="n">
        <f aca="false">SUM(H8:AR8)</f>
        <v>0</v>
      </c>
      <c r="F8" s="208"/>
      <c r="G8" s="206"/>
      <c r="H8" s="64" t="n">
        <f aca="false">SUM(AS8:BD8)</f>
        <v>0</v>
      </c>
      <c r="I8" s="64" t="n">
        <f aca="false">SUM(BE8:BP8)</f>
        <v>0</v>
      </c>
      <c r="J8" s="64" t="n">
        <f aca="false">SUM(BQ8:CB8)</f>
        <v>0</v>
      </c>
      <c r="K8" s="64" t="n">
        <f aca="false">SUM(CC8:CN8)</f>
        <v>0</v>
      </c>
      <c r="L8" s="64" t="n">
        <f aca="false">SUM(CO8:CZ8)</f>
        <v>0</v>
      </c>
      <c r="M8" s="64" t="n">
        <f aca="false">SUM(DA8:DL8)</f>
        <v>0</v>
      </c>
      <c r="N8" s="64" t="n">
        <f aca="false">SUM(DM8:DX8)</f>
        <v>0</v>
      </c>
      <c r="O8" s="64" t="n">
        <f aca="false">SUM(DY8:EJ8)</f>
        <v>0</v>
      </c>
      <c r="P8" s="64" t="n">
        <f aca="false">SUM(EK8:EV8)</f>
        <v>0</v>
      </c>
      <c r="Q8" s="64" t="n">
        <f aca="false">SUM(EW8:FH8)</f>
        <v>0</v>
      </c>
      <c r="R8" s="64" t="n">
        <f aca="false">SUM(FI8:FT8)</f>
        <v>0</v>
      </c>
      <c r="S8" s="64" t="n">
        <f aca="false">SUM(FU8:GF8)</f>
        <v>0</v>
      </c>
      <c r="T8" s="64" t="n">
        <f aca="false">SUM(GG8:GR8)</f>
        <v>0</v>
      </c>
      <c r="U8" s="64" t="n">
        <f aca="false">SUM(GS8:HD8)</f>
        <v>0</v>
      </c>
      <c r="V8" s="64" t="n">
        <f aca="false">SUM(HE8:HP8)</f>
        <v>0</v>
      </c>
      <c r="W8" s="64" t="n">
        <f aca="false">SUM(HQ8:IB8)</f>
        <v>0</v>
      </c>
      <c r="X8" s="64" t="n">
        <f aca="false">SUM(IC8:IN8)</f>
        <v>0</v>
      </c>
      <c r="Y8" s="64" t="n">
        <f aca="false">SUM(IO8:IZ8)</f>
        <v>0</v>
      </c>
      <c r="Z8" s="64" t="n">
        <f aca="false">SUM(JA8:JL8)</f>
        <v>0</v>
      </c>
      <c r="AA8" s="64" t="n">
        <f aca="false">SUM(JM8:JX8)</f>
        <v>0</v>
      </c>
      <c r="AB8" s="64" t="n">
        <f aca="false">SUM(JY8:KJ8)</f>
        <v>0</v>
      </c>
      <c r="AC8" s="64" t="n">
        <f aca="false">SUM(KK8:KV8)</f>
        <v>0</v>
      </c>
      <c r="AD8" s="64" t="n">
        <f aca="false">SUM(KW8:LH8)</f>
        <v>0</v>
      </c>
      <c r="AE8" s="64" t="n">
        <f aca="false">SUM(LI8:LT8)</f>
        <v>0</v>
      </c>
      <c r="AF8" s="64" t="n">
        <f aca="false">SUM(LU8:MF8)</f>
        <v>0</v>
      </c>
      <c r="AG8" s="64" t="n">
        <f aca="false">SUM(MG8:MR8)</f>
        <v>0</v>
      </c>
      <c r="AH8" s="64" t="n">
        <f aca="false">SUM(MS8:ND8)</f>
        <v>0</v>
      </c>
      <c r="AI8" s="64" t="n">
        <f aca="false">SUM(NE8:NP8)</f>
        <v>0</v>
      </c>
      <c r="AJ8" s="64" t="n">
        <f aca="false">SUM(NQ8:OB8)</f>
        <v>0</v>
      </c>
      <c r="AK8" s="64" t="n">
        <f aca="false">SUM(OC8:ON8)</f>
        <v>0</v>
      </c>
      <c r="AL8" s="64" t="n">
        <f aca="false">SUM(OO8:OZ8)</f>
        <v>0</v>
      </c>
      <c r="AM8" s="64" t="n">
        <f aca="false">SUM(PA8:PL8)</f>
        <v>0</v>
      </c>
      <c r="AN8" s="64" t="n">
        <f aca="false">SUM(PM8:PX8)</f>
        <v>0</v>
      </c>
      <c r="AO8" s="64" t="n">
        <f aca="false">SUM(PY8:QJ8)</f>
        <v>0</v>
      </c>
      <c r="AP8" s="64" t="n">
        <f aca="false">SUM(QK8:QV8)</f>
        <v>0</v>
      </c>
      <c r="AQ8" s="64" t="n">
        <f aca="false">SUM(QW8:RH8)</f>
        <v>0</v>
      </c>
      <c r="AR8" s="208"/>
      <c r="AS8" s="64" t="n">
        <f aca="false">IF('Painel  de Controle'!$E$28="REAL",AS36,(AS36*AS$14)) * (1 + 'Painel  de Controle'!$C$14)</f>
        <v>0</v>
      </c>
      <c r="AT8" s="64" t="n">
        <f aca="false">IF('Painel  de Controle'!$E$28="REAL",AT36,(AT36*AT$14)) * (1 + 'Painel  de Controle'!$C$14)</f>
        <v>0</v>
      </c>
      <c r="AU8" s="64" t="n">
        <f aca="false">IF('Painel  de Controle'!$E$28="REAL",AU36,(AU36*AU$14)) * (1 + 'Painel  de Controle'!$C$14)</f>
        <v>0</v>
      </c>
      <c r="AV8" s="64" t="n">
        <f aca="false">IF('Painel  de Controle'!$E$28="REAL",AV36,(AV36*AV$14)) * (1 + 'Painel  de Controle'!$C$14)</f>
        <v>0</v>
      </c>
      <c r="AW8" s="64" t="n">
        <f aca="false">IF('Painel  de Controle'!$E$28="REAL",AW36,(AW36*AW$14)) * (1 + 'Painel  de Controle'!$C$14)</f>
        <v>0</v>
      </c>
      <c r="AX8" s="64" t="n">
        <f aca="false">IF('Painel  de Controle'!$E$28="REAL",AX36,(AX36*AX$14)) * (1 + 'Painel  de Controle'!$C$14)</f>
        <v>0</v>
      </c>
      <c r="AY8" s="64" t="n">
        <f aca="false">IF('Painel  de Controle'!$E$28="REAL",AY36,(AY36*AY$14)) * (1 + 'Painel  de Controle'!$C$14)</f>
        <v>0</v>
      </c>
      <c r="AZ8" s="64" t="n">
        <f aca="false">IF('Painel  de Controle'!$E$28="REAL",AZ36,(AZ36*AZ$14)) * (1 + 'Painel  de Controle'!$C$14)</f>
        <v>0</v>
      </c>
      <c r="BA8" s="64" t="n">
        <f aca="false">IF('Painel  de Controle'!$E$28="REAL",BA36,(BA36*BA$14)) * (1 + 'Painel  de Controle'!$C$14)</f>
        <v>0</v>
      </c>
      <c r="BB8" s="64" t="n">
        <f aca="false">IF('Painel  de Controle'!$E$28="REAL",BB36,(BB36*BB$14)) * (1 + 'Painel  de Controle'!$C$14)</f>
        <v>0</v>
      </c>
      <c r="BC8" s="64" t="n">
        <f aca="false">IF('Painel  de Controle'!$E$28="REAL",BC36,(BC36*BC$14)) * (1 + 'Painel  de Controle'!$C$14)</f>
        <v>0</v>
      </c>
      <c r="BD8" s="64" t="n">
        <f aca="false">IF('Painel  de Controle'!$E$28="REAL",BD36,(BD36*BD$14)) * (1 + 'Painel  de Controle'!$C$14)</f>
        <v>0</v>
      </c>
      <c r="BE8" s="64" t="n">
        <f aca="false">IF('Painel  de Controle'!$E$28="REAL",BE36,(BE36*BE$14)) * (1 + 'Painel  de Controle'!$C$14)</f>
        <v>0</v>
      </c>
      <c r="BF8" s="64" t="n">
        <f aca="false">IF('Painel  de Controle'!$E$28="REAL",BF36,(BF36*BF$14)) * (1 + 'Painel  de Controle'!$C$14)</f>
        <v>0</v>
      </c>
      <c r="BG8" s="64" t="n">
        <f aca="false">IF('Painel  de Controle'!$E$28="REAL",BG36,(BG36*BG$14)) * (1 + 'Painel  de Controle'!$C$14)</f>
        <v>0</v>
      </c>
      <c r="BH8" s="64" t="n">
        <f aca="false">IF('Painel  de Controle'!$E$28="REAL",BH36,(BH36*BH$14)) * (1 + 'Painel  de Controle'!$C$14)</f>
        <v>0</v>
      </c>
      <c r="BI8" s="64" t="n">
        <f aca="false">IF('Painel  de Controle'!$E$28="REAL",BI36,(BI36*BI$14)) * (1 + 'Painel  de Controle'!$C$14)</f>
        <v>0</v>
      </c>
      <c r="BJ8" s="64" t="n">
        <f aca="false">IF('Painel  de Controle'!$E$28="REAL",BJ36,(BJ36*BJ$14)) * (1 + 'Painel  de Controle'!$C$14)</f>
        <v>0</v>
      </c>
      <c r="BK8" s="64" t="n">
        <f aca="false">IF('Painel  de Controle'!$E$28="REAL",BK36,(BK36*BK$14)) * (1 + 'Painel  de Controle'!$C$14)</f>
        <v>0</v>
      </c>
      <c r="BL8" s="64" t="n">
        <f aca="false">IF('Painel  de Controle'!$E$28="REAL",BL36,(BL36*BL$14)) * (1 + 'Painel  de Controle'!$C$14)</f>
        <v>0</v>
      </c>
      <c r="BM8" s="64" t="n">
        <f aca="false">IF('Painel  de Controle'!$E$28="REAL",BM36,(BM36*BM$14)) * (1 + 'Painel  de Controle'!$C$14)</f>
        <v>0</v>
      </c>
      <c r="BN8" s="64" t="n">
        <f aca="false">IF('Painel  de Controle'!$E$28="REAL",BN36,(BN36*BN$14)) * (1 + 'Painel  de Controle'!$C$14)</f>
        <v>0</v>
      </c>
      <c r="BO8" s="64" t="n">
        <f aca="false">IF('Painel  de Controle'!$E$28="REAL",BO36,(BO36*BO$14)) * (1 + 'Painel  de Controle'!$C$14)</f>
        <v>0</v>
      </c>
      <c r="BP8" s="64" t="n">
        <f aca="false">IF('Painel  de Controle'!$E$28="REAL",BP36,(BP36*BP$14)) * (1 + 'Painel  de Controle'!$C$14)</f>
        <v>0</v>
      </c>
      <c r="BQ8" s="64" t="n">
        <f aca="false">IF('Painel  de Controle'!$E$28="REAL",BQ36,(BQ36*BQ$14)) * (1 + 'Painel  de Controle'!$C$14)</f>
        <v>0</v>
      </c>
      <c r="BR8" s="64" t="n">
        <f aca="false">IF('Painel  de Controle'!$E$28="REAL",BR36,(BR36*BR$14)) * (1 + 'Painel  de Controle'!$C$14)</f>
        <v>0</v>
      </c>
      <c r="BS8" s="64" t="n">
        <f aca="false">IF('Painel  de Controle'!$E$28="REAL",BS36,(BS36*BS$14)) * (1 + 'Painel  de Controle'!$C$14)</f>
        <v>0</v>
      </c>
      <c r="BT8" s="64" t="n">
        <f aca="false">IF('Painel  de Controle'!$E$28="REAL",BT36,(BT36*BT$14)) * (1 + 'Painel  de Controle'!$C$14)</f>
        <v>0</v>
      </c>
      <c r="BU8" s="64" t="n">
        <f aca="false">IF('Painel  de Controle'!$E$28="REAL",BU36,(BU36*BU$14)) * (1 + 'Painel  de Controle'!$C$14)</f>
        <v>0</v>
      </c>
      <c r="BV8" s="64" t="n">
        <f aca="false">IF('Painel  de Controle'!$E$28="REAL",BV36,(BV36*BV$14)) * (1 + 'Painel  de Controle'!$C$14)</f>
        <v>0</v>
      </c>
      <c r="BW8" s="64" t="n">
        <f aca="false">IF('Painel  de Controle'!$E$28="REAL",BW36,(BW36*BW$14)) * (1 + 'Painel  de Controle'!$C$14)</f>
        <v>0</v>
      </c>
      <c r="BX8" s="64" t="n">
        <f aca="false">IF('Painel  de Controle'!$E$28="REAL",BX36,(BX36*BX$14)) * (1 + 'Painel  de Controle'!$C$14)</f>
        <v>0</v>
      </c>
      <c r="BY8" s="64" t="n">
        <f aca="false">IF('Painel  de Controle'!$E$28="REAL",BY36,(BY36*BY$14)) * (1 + 'Painel  de Controle'!$C$14)</f>
        <v>0</v>
      </c>
      <c r="BZ8" s="64" t="n">
        <f aca="false">IF('Painel  de Controle'!$E$28="REAL",BZ36,(BZ36*BZ$14)) * (1 + 'Painel  de Controle'!$C$14)</f>
        <v>0</v>
      </c>
      <c r="CA8" s="64" t="n">
        <f aca="false">IF('Painel  de Controle'!$E$28="REAL",CA36,(CA36*CA$14)) * (1 + 'Painel  de Controle'!$C$14)</f>
        <v>0</v>
      </c>
      <c r="CB8" s="64" t="n">
        <f aca="false">IF('Painel  de Controle'!$E$28="REAL",CB36,(CB36*CB$14)) * (1 + 'Painel  de Controle'!$C$14)</f>
        <v>0</v>
      </c>
      <c r="CC8" s="64" t="n">
        <f aca="false">IF('Painel  de Controle'!$E$28="REAL",CC36,(CC36*CC$14)) * (1 + 'Painel  de Controle'!$C$14)</f>
        <v>0</v>
      </c>
      <c r="CD8" s="64" t="n">
        <f aca="false">IF('Painel  de Controle'!$E$28="REAL",CD36,(CD36*CD$14)) * (1 + 'Painel  de Controle'!$C$14)</f>
        <v>0</v>
      </c>
      <c r="CE8" s="64" t="n">
        <f aca="false">IF('Painel  de Controle'!$E$28="REAL",CE36,(CE36*CE$14)) * (1 + 'Painel  de Controle'!$C$14)</f>
        <v>0</v>
      </c>
      <c r="CF8" s="64" t="n">
        <f aca="false">IF('Painel  de Controle'!$E$28="REAL",CF36,(CF36*CF$14)) * (1 + 'Painel  de Controle'!$C$14)</f>
        <v>0</v>
      </c>
      <c r="CG8" s="64" t="n">
        <f aca="false">IF('Painel  de Controle'!$E$28="REAL",CG36,(CG36*CG$14)) * (1 + 'Painel  de Controle'!$C$14)</f>
        <v>0</v>
      </c>
      <c r="CH8" s="64" t="n">
        <f aca="false">IF('Painel  de Controle'!$E$28="REAL",CH36,(CH36*CH$14)) * (1 + 'Painel  de Controle'!$C$14)</f>
        <v>0</v>
      </c>
      <c r="CI8" s="64" t="n">
        <f aca="false">IF('Painel  de Controle'!$E$28="REAL",CI36,(CI36*CI$14)) * (1 + 'Painel  de Controle'!$C$14)</f>
        <v>0</v>
      </c>
      <c r="CJ8" s="64" t="n">
        <f aca="false">IF('Painel  de Controle'!$E$28="REAL",CJ36,(CJ36*CJ$14)) * (1 + 'Painel  de Controle'!$C$14)</f>
        <v>0</v>
      </c>
      <c r="CK8" s="64" t="n">
        <f aca="false">IF('Painel  de Controle'!$E$28="REAL",CK36,(CK36*CK$14)) * (1 + 'Painel  de Controle'!$C$14)</f>
        <v>0</v>
      </c>
      <c r="CL8" s="64" t="n">
        <f aca="false">IF('Painel  de Controle'!$E$28="REAL",CL36,(CL36*CL$14)) * (1 + 'Painel  de Controle'!$C$14)</f>
        <v>0</v>
      </c>
      <c r="CM8" s="64" t="n">
        <f aca="false">IF('Painel  de Controle'!$E$28="REAL",CM36,(CM36*CM$14)) * (1 + 'Painel  de Controle'!$C$14)</f>
        <v>0</v>
      </c>
      <c r="CN8" s="64" t="n">
        <f aca="false">IF('Painel  de Controle'!$E$28="REAL",CN36,(CN36*CN$14)) * (1 + 'Painel  de Controle'!$C$14)</f>
        <v>0</v>
      </c>
      <c r="CO8" s="64" t="n">
        <f aca="false">IF('Painel  de Controle'!$E$28="REAL",CO36,(CO36*CO$14)) * (1 + 'Painel  de Controle'!$C$14)</f>
        <v>0</v>
      </c>
      <c r="CP8" s="64" t="n">
        <f aca="false">IF('Painel  de Controle'!$E$28="REAL",CP36,(CP36*CP$14)) * (1 + 'Painel  de Controle'!$C$14)</f>
        <v>0</v>
      </c>
      <c r="CQ8" s="64" t="n">
        <f aca="false">IF('Painel  de Controle'!$E$28="REAL",CQ36,(CQ36*CQ$14)) * (1 + 'Painel  de Controle'!$C$14)</f>
        <v>0</v>
      </c>
      <c r="CR8" s="64" t="n">
        <f aca="false">IF('Painel  de Controle'!$E$28="REAL",CR36,(CR36*CR$14)) * (1 + 'Painel  de Controle'!$C$14)</f>
        <v>0</v>
      </c>
      <c r="CS8" s="64" t="n">
        <f aca="false">IF('Painel  de Controle'!$E$28="REAL",CS36,(CS36*CS$14)) * (1 + 'Painel  de Controle'!$C$14)</f>
        <v>0</v>
      </c>
      <c r="CT8" s="64" t="n">
        <f aca="false">IF('Painel  de Controle'!$E$28="REAL",CT36,(CT36*CT$14)) * (1 + 'Painel  de Controle'!$C$14)</f>
        <v>0</v>
      </c>
      <c r="CU8" s="64" t="n">
        <f aca="false">IF('Painel  de Controle'!$E$28="REAL",CU36,(CU36*CU$14)) * (1 + 'Painel  de Controle'!$C$14)</f>
        <v>0</v>
      </c>
      <c r="CV8" s="64" t="n">
        <f aca="false">IF('Painel  de Controle'!$E$28="REAL",CV36,(CV36*CV$14)) * (1 + 'Painel  de Controle'!$C$14)</f>
        <v>0</v>
      </c>
      <c r="CW8" s="64" t="n">
        <f aca="false">IF('Painel  de Controle'!$E$28="REAL",CW36,(CW36*CW$14)) * (1 + 'Painel  de Controle'!$C$14)</f>
        <v>0</v>
      </c>
      <c r="CX8" s="64" t="n">
        <f aca="false">IF('Painel  de Controle'!$E$28="REAL",CX36,(CX36*CX$14)) * (1 + 'Painel  de Controle'!$C$14)</f>
        <v>0</v>
      </c>
      <c r="CY8" s="64" t="n">
        <f aca="false">IF('Painel  de Controle'!$E$28="REAL",CY36,(CY36*CY$14)) * (1 + 'Painel  de Controle'!$C$14)</f>
        <v>0</v>
      </c>
      <c r="CZ8" s="64" t="n">
        <f aca="false">IF('Painel  de Controle'!$E$28="REAL",CZ36,(CZ36*CZ$14)) * (1 + 'Painel  de Controle'!$C$14)</f>
        <v>0</v>
      </c>
      <c r="DA8" s="64" t="n">
        <f aca="false">IF('Painel  de Controle'!$E$28="REAL",DA36,(DA36*DA$14)) * (1 + 'Painel  de Controle'!$C$14)</f>
        <v>0</v>
      </c>
      <c r="DB8" s="64" t="n">
        <f aca="false">IF('Painel  de Controle'!$E$28="REAL",DB36,(DB36*DB$14)) * (1 + 'Painel  de Controle'!$C$14)</f>
        <v>0</v>
      </c>
      <c r="DC8" s="64" t="n">
        <f aca="false">IF('Painel  de Controle'!$E$28="REAL",DC36,(DC36*DC$14)) * (1 + 'Painel  de Controle'!$C$14)</f>
        <v>0</v>
      </c>
      <c r="DD8" s="64" t="n">
        <f aca="false">IF('Painel  de Controle'!$E$28="REAL",DD36,(DD36*DD$14)) * (1 + 'Painel  de Controle'!$C$14)</f>
        <v>0</v>
      </c>
      <c r="DE8" s="64" t="n">
        <f aca="false">IF('Painel  de Controle'!$E$28="REAL",DE36,(DE36*DE$14)) * (1 + 'Painel  de Controle'!$C$14)</f>
        <v>0</v>
      </c>
      <c r="DF8" s="64" t="n">
        <f aca="false">IF('Painel  de Controle'!$E$28="REAL",DF36,(DF36*DF$14)) * (1 + 'Painel  de Controle'!$C$14)</f>
        <v>0</v>
      </c>
      <c r="DG8" s="64" t="n">
        <f aca="false">IF('Painel  de Controle'!$E$28="REAL",DG36,(DG36*DG$14)) * (1 + 'Painel  de Controle'!$C$14)</f>
        <v>0</v>
      </c>
      <c r="DH8" s="64" t="n">
        <f aca="false">IF('Painel  de Controle'!$E$28="REAL",DH36,(DH36*DH$14)) * (1 + 'Painel  de Controle'!$C$14)</f>
        <v>0</v>
      </c>
      <c r="DI8" s="64" t="n">
        <f aca="false">IF('Painel  de Controle'!$E$28="REAL",DI36,(DI36*DI$14)) * (1 + 'Painel  de Controle'!$C$14)</f>
        <v>0</v>
      </c>
      <c r="DJ8" s="64" t="n">
        <f aca="false">IF('Painel  de Controle'!$E$28="REAL",DJ36,(DJ36*DJ$14)) * (1 + 'Painel  de Controle'!$C$14)</f>
        <v>0</v>
      </c>
      <c r="DK8" s="64" t="n">
        <f aca="false">IF('Painel  de Controle'!$E$28="REAL",DK36,(DK36*DK$14)) * (1 + 'Painel  de Controle'!$C$14)</f>
        <v>0</v>
      </c>
      <c r="DL8" s="64" t="n">
        <f aca="false">IF('Painel  de Controle'!$E$28="REAL",DL36,(DL36*DL$14)) * (1 + 'Painel  de Controle'!$C$14)</f>
        <v>0</v>
      </c>
      <c r="DM8" s="64" t="n">
        <f aca="false">IF('Painel  de Controle'!$E$28="REAL",DM36,(DM36*DM$14)) * (1 + 'Painel  de Controle'!$C$14)</f>
        <v>0</v>
      </c>
      <c r="DN8" s="64" t="n">
        <f aca="false">IF('Painel  de Controle'!$E$28="REAL",DN36,(DN36*DN$14)) * (1 + 'Painel  de Controle'!$C$14)</f>
        <v>0</v>
      </c>
      <c r="DO8" s="64" t="n">
        <f aca="false">IF('Painel  de Controle'!$E$28="REAL",DO36,(DO36*DO$14)) * (1 + 'Painel  de Controle'!$C$14)</f>
        <v>0</v>
      </c>
      <c r="DP8" s="64" t="n">
        <f aca="false">IF('Painel  de Controle'!$E$28="REAL",DP36,(DP36*DP$14)) * (1 + 'Painel  de Controle'!$C$14)</f>
        <v>0</v>
      </c>
      <c r="DQ8" s="64" t="n">
        <f aca="false">IF('Painel  de Controle'!$E$28="REAL",DQ36,(DQ36*DQ$14)) * (1 + 'Painel  de Controle'!$C$14)</f>
        <v>0</v>
      </c>
      <c r="DR8" s="64" t="n">
        <f aca="false">IF('Painel  de Controle'!$E$28="REAL",DR36,(DR36*DR$14)) * (1 + 'Painel  de Controle'!$C$14)</f>
        <v>0</v>
      </c>
      <c r="DS8" s="64" t="n">
        <f aca="false">IF('Painel  de Controle'!$E$28="REAL",DS36,(DS36*DS$14)) * (1 + 'Painel  de Controle'!$C$14)</f>
        <v>0</v>
      </c>
      <c r="DT8" s="64" t="n">
        <f aca="false">IF('Painel  de Controle'!$E$28="REAL",DT36,(DT36*DT$14)) * (1 + 'Painel  de Controle'!$C$14)</f>
        <v>0</v>
      </c>
      <c r="DU8" s="64" t="n">
        <f aca="false">IF('Painel  de Controle'!$E$28="REAL",DU36,(DU36*DU$14)) * (1 + 'Painel  de Controle'!$C$14)</f>
        <v>0</v>
      </c>
      <c r="DV8" s="64" t="n">
        <f aca="false">IF('Painel  de Controle'!$E$28="REAL",DV36,(DV36*DV$14)) * (1 + 'Painel  de Controle'!$C$14)</f>
        <v>0</v>
      </c>
      <c r="DW8" s="64" t="n">
        <f aca="false">IF('Painel  de Controle'!$E$28="REAL",DW36,(DW36*DW$14)) * (1 + 'Painel  de Controle'!$C$14)</f>
        <v>0</v>
      </c>
      <c r="DX8" s="64" t="n">
        <f aca="false">IF('Painel  de Controle'!$E$28="REAL",DX36,(DX36*DX$14)) * (1 + 'Painel  de Controle'!$C$14)</f>
        <v>0</v>
      </c>
      <c r="DY8" s="64" t="n">
        <f aca="false">IF('Painel  de Controle'!$E$28="REAL",DY36,(DY36*DY$14)) * (1 + 'Painel  de Controle'!$C$14)</f>
        <v>0</v>
      </c>
      <c r="DZ8" s="64" t="n">
        <f aca="false">IF('Painel  de Controle'!$E$28="REAL",DZ36,(DZ36*DZ$14)) * (1 + 'Painel  de Controle'!$C$14)</f>
        <v>0</v>
      </c>
      <c r="EA8" s="64" t="n">
        <f aca="false">IF('Painel  de Controle'!$E$28="REAL",EA36,(EA36*EA$14)) * (1 + 'Painel  de Controle'!$C$14)</f>
        <v>0</v>
      </c>
      <c r="EB8" s="64" t="n">
        <f aca="false">IF('Painel  de Controle'!$E$28="REAL",EB36,(EB36*EB$14)) * (1 + 'Painel  de Controle'!$C$14)</f>
        <v>0</v>
      </c>
      <c r="EC8" s="64" t="n">
        <f aca="false">IF('Painel  de Controle'!$E$28="REAL",EC36,(EC36*EC$14)) * (1 + 'Painel  de Controle'!$C$14)</f>
        <v>0</v>
      </c>
      <c r="ED8" s="64" t="n">
        <f aca="false">IF('Painel  de Controle'!$E$28="REAL",ED36,(ED36*ED$14)) * (1 + 'Painel  de Controle'!$C$14)</f>
        <v>0</v>
      </c>
      <c r="EE8" s="64" t="n">
        <f aca="false">IF('Painel  de Controle'!$E$28="REAL",EE36,(EE36*EE$14)) * (1 + 'Painel  de Controle'!$C$14)</f>
        <v>0</v>
      </c>
      <c r="EF8" s="64" t="n">
        <f aca="false">IF('Painel  de Controle'!$E$28="REAL",EF36,(EF36*EF$14)) * (1 + 'Painel  de Controle'!$C$14)</f>
        <v>0</v>
      </c>
      <c r="EG8" s="64" t="n">
        <f aca="false">IF('Painel  de Controle'!$E$28="REAL",EG36,(EG36*EG$14)) * (1 + 'Painel  de Controle'!$C$14)</f>
        <v>0</v>
      </c>
      <c r="EH8" s="64" t="n">
        <f aca="false">IF('Painel  de Controle'!$E$28="REAL",EH36,(EH36*EH$14)) * (1 + 'Painel  de Controle'!$C$14)</f>
        <v>0</v>
      </c>
      <c r="EI8" s="64" t="n">
        <f aca="false">IF('Painel  de Controle'!$E$28="REAL",EI36,(EI36*EI$14)) * (1 + 'Painel  de Controle'!$C$14)</f>
        <v>0</v>
      </c>
      <c r="EJ8" s="64" t="n">
        <f aca="false">IF('Painel  de Controle'!$E$28="REAL",EJ36,(EJ36*EJ$14)) * (1 + 'Painel  de Controle'!$C$14)</f>
        <v>0</v>
      </c>
      <c r="EK8" s="64" t="n">
        <f aca="false">IF('Painel  de Controle'!$E$28="REAL",EK36,(EK36*EK$14)) * (1 + 'Painel  de Controle'!$C$14)</f>
        <v>0</v>
      </c>
      <c r="EL8" s="64" t="n">
        <f aca="false">IF('Painel  de Controle'!$E$28="REAL",EL36,(EL36*EL$14)) * (1 + 'Painel  de Controle'!$C$14)</f>
        <v>0</v>
      </c>
      <c r="EM8" s="64" t="n">
        <f aca="false">IF('Painel  de Controle'!$E$28="REAL",EM36,(EM36*EM$14)) * (1 + 'Painel  de Controle'!$C$14)</f>
        <v>0</v>
      </c>
      <c r="EN8" s="64" t="n">
        <f aca="false">IF('Painel  de Controle'!$E$28="REAL",EN36,(EN36*EN$14)) * (1 + 'Painel  de Controle'!$C$14)</f>
        <v>0</v>
      </c>
      <c r="EO8" s="64" t="n">
        <f aca="false">IF('Painel  de Controle'!$E$28="REAL",EO36,(EO36*EO$14)) * (1 + 'Painel  de Controle'!$C$14)</f>
        <v>0</v>
      </c>
      <c r="EP8" s="64" t="n">
        <f aca="false">IF('Painel  de Controle'!$E$28="REAL",EP36,(EP36*EP$14)) * (1 + 'Painel  de Controle'!$C$14)</f>
        <v>0</v>
      </c>
      <c r="EQ8" s="64" t="n">
        <f aca="false">IF('Painel  de Controle'!$E$28="REAL",EQ36,(EQ36*EQ$14)) * (1 + 'Painel  de Controle'!$C$14)</f>
        <v>0</v>
      </c>
      <c r="ER8" s="64" t="n">
        <f aca="false">IF('Painel  de Controle'!$E$28="REAL",ER36,(ER36*ER$14)) * (1 + 'Painel  de Controle'!$C$14)</f>
        <v>0</v>
      </c>
      <c r="ES8" s="64" t="n">
        <f aca="false">IF('Painel  de Controle'!$E$28="REAL",ES36,(ES36*ES$14)) * (1 + 'Painel  de Controle'!$C$14)</f>
        <v>0</v>
      </c>
      <c r="ET8" s="64" t="n">
        <f aca="false">IF('Painel  de Controle'!$E$28="REAL",ET36,(ET36*ET$14)) * (1 + 'Painel  de Controle'!$C$14)</f>
        <v>0</v>
      </c>
      <c r="EU8" s="64" t="n">
        <f aca="false">IF('Painel  de Controle'!$E$28="REAL",EU36,(EU36*EU$14)) * (1 + 'Painel  de Controle'!$C$14)</f>
        <v>0</v>
      </c>
      <c r="EV8" s="64" t="n">
        <f aca="false">IF('Painel  de Controle'!$E$28="REAL",EV36,(EV36*EV$14)) * (1 + 'Painel  de Controle'!$C$14)</f>
        <v>0</v>
      </c>
      <c r="EW8" s="64" t="n">
        <f aca="false">IF('Painel  de Controle'!$E$28="REAL",EW36,(EW36*EW$14)) * (1 + 'Painel  de Controle'!$C$14)</f>
        <v>0</v>
      </c>
      <c r="EX8" s="64" t="n">
        <f aca="false">IF('Painel  de Controle'!$E$28="REAL",EX36,(EX36*EX$14)) * (1 + 'Painel  de Controle'!$C$14)</f>
        <v>0</v>
      </c>
      <c r="EY8" s="64" t="n">
        <f aca="false">IF('Painel  de Controle'!$E$28="REAL",EY36,(EY36*EY$14)) * (1 + 'Painel  de Controle'!$C$14)</f>
        <v>0</v>
      </c>
      <c r="EZ8" s="64" t="n">
        <f aca="false">IF('Painel  de Controle'!$E$28="REAL",EZ36,(EZ36*EZ$14)) * (1 + 'Painel  de Controle'!$C$14)</f>
        <v>0</v>
      </c>
      <c r="FA8" s="64" t="n">
        <f aca="false">IF('Painel  de Controle'!$E$28="REAL",FA36,(FA36*FA$14)) * (1 + 'Painel  de Controle'!$C$14)</f>
        <v>0</v>
      </c>
      <c r="FB8" s="64" t="n">
        <f aca="false">IF('Painel  de Controle'!$E$28="REAL",FB36,(FB36*FB$14)) * (1 + 'Painel  de Controle'!$C$14)</f>
        <v>0</v>
      </c>
      <c r="FC8" s="64" t="n">
        <f aca="false">IF('Painel  de Controle'!$E$28="REAL",FC36,(FC36*FC$14)) * (1 + 'Painel  de Controle'!$C$14)</f>
        <v>0</v>
      </c>
      <c r="FD8" s="64" t="n">
        <f aca="false">IF('Painel  de Controle'!$E$28="REAL",FD36,(FD36*FD$14)) * (1 + 'Painel  de Controle'!$C$14)</f>
        <v>0</v>
      </c>
      <c r="FE8" s="64" t="n">
        <f aca="false">IF('Painel  de Controle'!$E$28="REAL",FE36,(FE36*FE$14)) * (1 + 'Painel  de Controle'!$C$14)</f>
        <v>0</v>
      </c>
      <c r="FF8" s="64" t="n">
        <f aca="false">IF('Painel  de Controle'!$E$28="REAL",FF36,(FF36*FF$14)) * (1 + 'Painel  de Controle'!$C$14)</f>
        <v>0</v>
      </c>
      <c r="FG8" s="64" t="n">
        <f aca="false">IF('Painel  de Controle'!$E$28="REAL",FG36,(FG36*FG$14)) * (1 + 'Painel  de Controle'!$C$14)</f>
        <v>0</v>
      </c>
      <c r="FH8" s="64" t="n">
        <f aca="false">IF('Painel  de Controle'!$E$28="REAL",FH36,(FH36*FH$14)) * (1 + 'Painel  de Controle'!$C$14)</f>
        <v>0</v>
      </c>
      <c r="FI8" s="64" t="n">
        <f aca="false">IF('Painel  de Controle'!$E$28="REAL",FI36,(FI36*FI$14)) * (1 + 'Painel  de Controle'!$C$14)</f>
        <v>0</v>
      </c>
      <c r="FJ8" s="64" t="n">
        <f aca="false">IF('Painel  de Controle'!$E$28="REAL",FJ36,(FJ36*FJ$14)) * (1 + 'Painel  de Controle'!$C$14)</f>
        <v>0</v>
      </c>
      <c r="FK8" s="64" t="n">
        <f aca="false">IF('Painel  de Controle'!$E$28="REAL",FK36,(FK36*FK$14)) * (1 + 'Painel  de Controle'!$C$14)</f>
        <v>0</v>
      </c>
      <c r="FL8" s="64" t="n">
        <f aca="false">IF('Painel  de Controle'!$E$28="REAL",FL36,(FL36*FL$14)) * (1 + 'Painel  de Controle'!$C$14)</f>
        <v>0</v>
      </c>
      <c r="FM8" s="64" t="n">
        <f aca="false">IF('Painel  de Controle'!$E$28="REAL",FM36,(FM36*FM$14)) * (1 + 'Painel  de Controle'!$C$14)</f>
        <v>0</v>
      </c>
      <c r="FN8" s="64" t="n">
        <f aca="false">IF('Painel  de Controle'!$E$28="REAL",FN36,(FN36*FN$14)) * (1 + 'Painel  de Controle'!$C$14)</f>
        <v>0</v>
      </c>
      <c r="FO8" s="64" t="n">
        <f aca="false">IF('Painel  de Controle'!$E$28="REAL",FO36,(FO36*FO$14)) * (1 + 'Painel  de Controle'!$C$14)</f>
        <v>0</v>
      </c>
      <c r="FP8" s="64" t="n">
        <f aca="false">IF('Painel  de Controle'!$E$28="REAL",FP36,(FP36*FP$14)) * (1 + 'Painel  de Controle'!$C$14)</f>
        <v>0</v>
      </c>
      <c r="FQ8" s="64" t="n">
        <f aca="false">IF('Painel  de Controle'!$E$28="REAL",FQ36,(FQ36*FQ$14)) * (1 + 'Painel  de Controle'!$C$14)</f>
        <v>0</v>
      </c>
      <c r="FR8" s="64" t="n">
        <f aca="false">IF('Painel  de Controle'!$E$28="REAL",FR36,(FR36*FR$14)) * (1 + 'Painel  de Controle'!$C$14)</f>
        <v>0</v>
      </c>
      <c r="FS8" s="64" t="n">
        <f aca="false">IF('Painel  de Controle'!$E$28="REAL",FS36,(FS36*FS$14)) * (1 + 'Painel  de Controle'!$C$14)</f>
        <v>0</v>
      </c>
      <c r="FT8" s="64" t="n">
        <f aca="false">IF('Painel  de Controle'!$E$28="REAL",FT36,(FT36*FT$14)) * (1 + 'Painel  de Controle'!$C$14)</f>
        <v>0</v>
      </c>
      <c r="FU8" s="64" t="n">
        <f aca="false">IF('Painel  de Controle'!$E$28="REAL",FU36,(FU36*FU$14)) * (1 + 'Painel  de Controle'!$C$14)</f>
        <v>0</v>
      </c>
      <c r="FV8" s="64" t="n">
        <f aca="false">IF('Painel  de Controle'!$E$28="REAL",FV36,(FV36*FV$14)) * (1 + 'Painel  de Controle'!$C$14)</f>
        <v>0</v>
      </c>
      <c r="FW8" s="64" t="n">
        <f aca="false">IF('Painel  de Controle'!$E$28="REAL",FW36,(FW36*FW$14)) * (1 + 'Painel  de Controle'!$C$14)</f>
        <v>0</v>
      </c>
      <c r="FX8" s="64" t="n">
        <f aca="false">IF('Painel  de Controle'!$E$28="REAL",FX36,(FX36*FX$14)) * (1 + 'Painel  de Controle'!$C$14)</f>
        <v>0</v>
      </c>
      <c r="FY8" s="64" t="n">
        <f aca="false">IF('Painel  de Controle'!$E$28="REAL",FY36,(FY36*FY$14)) * (1 + 'Painel  de Controle'!$C$14)</f>
        <v>0</v>
      </c>
      <c r="FZ8" s="64" t="n">
        <f aca="false">IF('Painel  de Controle'!$E$28="REAL",FZ36,(FZ36*FZ$14)) * (1 + 'Painel  de Controle'!$C$14)</f>
        <v>0</v>
      </c>
      <c r="GA8" s="64" t="n">
        <f aca="false">IF('Painel  de Controle'!$E$28="REAL",GA36,(GA36*GA$14)) * (1 + 'Painel  de Controle'!$C$14)</f>
        <v>0</v>
      </c>
      <c r="GB8" s="64" t="n">
        <f aca="false">IF('Painel  de Controle'!$E$28="REAL",GB36,(GB36*GB$14)) * (1 + 'Painel  de Controle'!$C$14)</f>
        <v>0</v>
      </c>
      <c r="GC8" s="64" t="n">
        <f aca="false">IF('Painel  de Controle'!$E$28="REAL",GC36,(GC36*GC$14)) * (1 + 'Painel  de Controle'!$C$14)</f>
        <v>0</v>
      </c>
      <c r="GD8" s="64" t="n">
        <f aca="false">IF('Painel  de Controle'!$E$28="REAL",GD36,(GD36*GD$14)) * (1 + 'Painel  de Controle'!$C$14)</f>
        <v>0</v>
      </c>
      <c r="GE8" s="64" t="n">
        <f aca="false">IF('Painel  de Controle'!$E$28="REAL",GE36,(GE36*GE$14)) * (1 + 'Painel  de Controle'!$C$14)</f>
        <v>0</v>
      </c>
      <c r="GF8" s="64" t="n">
        <f aca="false">IF('Painel  de Controle'!$E$28="REAL",GF36,(GF36*GF$14)) * (1 + 'Painel  de Controle'!$C$14)</f>
        <v>0</v>
      </c>
      <c r="GG8" s="64" t="n">
        <f aca="false">IF('Painel  de Controle'!$E$28="REAL",GG36,(GG36*GG$14)) * (1 + 'Painel  de Controle'!$C$14)</f>
        <v>0</v>
      </c>
      <c r="GH8" s="64" t="n">
        <f aca="false">IF('Painel  de Controle'!$E$28="REAL",GH36,(GH36*GH$14)) * (1 + 'Painel  de Controle'!$C$14)</f>
        <v>0</v>
      </c>
      <c r="GI8" s="64" t="n">
        <f aca="false">IF('Painel  de Controle'!$E$28="REAL",GI36,(GI36*GI$14)) * (1 + 'Painel  de Controle'!$C$14)</f>
        <v>0</v>
      </c>
      <c r="GJ8" s="64" t="n">
        <f aca="false">IF('Painel  de Controle'!$E$28="REAL",GJ36,(GJ36*GJ$14)) * (1 + 'Painel  de Controle'!$C$14)</f>
        <v>0</v>
      </c>
      <c r="GK8" s="64" t="n">
        <f aca="false">IF('Painel  de Controle'!$E$28="REAL",GK36,(GK36*GK$14)) * (1 + 'Painel  de Controle'!$C$14)</f>
        <v>0</v>
      </c>
      <c r="GL8" s="64" t="n">
        <f aca="false">IF('Painel  de Controle'!$E$28="REAL",GL36,(GL36*GL$14)) * (1 + 'Painel  de Controle'!$C$14)</f>
        <v>0</v>
      </c>
      <c r="GM8" s="64" t="n">
        <f aca="false">IF('Painel  de Controle'!$E$28="REAL",GM36,(GM36*GM$14)) * (1 + 'Painel  de Controle'!$C$14)</f>
        <v>0</v>
      </c>
      <c r="GN8" s="64" t="n">
        <f aca="false">IF('Painel  de Controle'!$E$28="REAL",GN36,(GN36*GN$14)) * (1 + 'Painel  de Controle'!$C$14)</f>
        <v>0</v>
      </c>
      <c r="GO8" s="64" t="n">
        <f aca="false">IF('Painel  de Controle'!$E$28="REAL",GO36,(GO36*GO$14)) * (1 + 'Painel  de Controle'!$C$14)</f>
        <v>0</v>
      </c>
      <c r="GP8" s="64" t="n">
        <f aca="false">IF('Painel  de Controle'!$E$28="REAL",GP36,(GP36*GP$14)) * (1 + 'Painel  de Controle'!$C$14)</f>
        <v>0</v>
      </c>
      <c r="GQ8" s="64" t="n">
        <f aca="false">IF('Painel  de Controle'!$E$28="REAL",GQ36,(GQ36*GQ$14)) * (1 + 'Painel  de Controle'!$C$14)</f>
        <v>0</v>
      </c>
      <c r="GR8" s="64" t="n">
        <f aca="false">IF('Painel  de Controle'!$E$28="REAL",GR36,(GR36*GR$14)) * (1 + 'Painel  de Controle'!$C$14)</f>
        <v>0</v>
      </c>
      <c r="GS8" s="64" t="n">
        <f aca="false">IF('Painel  de Controle'!$E$28="REAL",GS36,(GS36*GS$14)) * (1 + 'Painel  de Controle'!$C$14)</f>
        <v>0</v>
      </c>
      <c r="GT8" s="64" t="n">
        <f aca="false">IF('Painel  de Controle'!$E$28="REAL",GT36,(GT36*GT$14)) * (1 + 'Painel  de Controle'!$C$14)</f>
        <v>0</v>
      </c>
      <c r="GU8" s="64" t="n">
        <f aca="false">IF('Painel  de Controle'!$E$28="REAL",GU36,(GU36*GU$14)) * (1 + 'Painel  de Controle'!$C$14)</f>
        <v>0</v>
      </c>
      <c r="GV8" s="64" t="n">
        <f aca="false">IF('Painel  de Controle'!$E$28="REAL",GV36,(GV36*GV$14)) * (1 + 'Painel  de Controle'!$C$14)</f>
        <v>0</v>
      </c>
      <c r="GW8" s="64" t="n">
        <f aca="false">IF('Painel  de Controle'!$E$28="REAL",GW36,(GW36*GW$14)) * (1 + 'Painel  de Controle'!$C$14)</f>
        <v>0</v>
      </c>
      <c r="GX8" s="64" t="n">
        <f aca="false">IF('Painel  de Controle'!$E$28="REAL",GX36,(GX36*GX$14)) * (1 + 'Painel  de Controle'!$C$14)</f>
        <v>0</v>
      </c>
      <c r="GY8" s="64" t="n">
        <f aca="false">IF('Painel  de Controle'!$E$28="REAL",GY36,(GY36*GY$14)) * (1 + 'Painel  de Controle'!$C$14)</f>
        <v>0</v>
      </c>
      <c r="GZ8" s="64" t="n">
        <f aca="false">IF('Painel  de Controle'!$E$28="REAL",GZ36,(GZ36*GZ$14)) * (1 + 'Painel  de Controle'!$C$14)</f>
        <v>0</v>
      </c>
      <c r="HA8" s="64" t="n">
        <f aca="false">IF('Painel  de Controle'!$E$28="REAL",HA36,(HA36*HA$14)) * (1 + 'Painel  de Controle'!$C$14)</f>
        <v>0</v>
      </c>
      <c r="HB8" s="64" t="n">
        <f aca="false">IF('Painel  de Controle'!$E$28="REAL",HB36,(HB36*HB$14)) * (1 + 'Painel  de Controle'!$C$14)</f>
        <v>0</v>
      </c>
      <c r="HC8" s="64" t="n">
        <f aca="false">IF('Painel  de Controle'!$E$28="REAL",HC36,(HC36*HC$14)) * (1 + 'Painel  de Controle'!$C$14)</f>
        <v>0</v>
      </c>
      <c r="HD8" s="64" t="n">
        <f aca="false">IF('Painel  de Controle'!$E$28="REAL",HD36,(HD36*HD$14)) * (1 + 'Painel  de Controle'!$C$14)</f>
        <v>0</v>
      </c>
      <c r="HE8" s="64" t="n">
        <f aca="false">IF('Painel  de Controle'!$E$28="REAL",HE36,(HE36*HE$14)) * (1 + 'Painel  de Controle'!$C$14)</f>
        <v>0</v>
      </c>
      <c r="HF8" s="64" t="n">
        <f aca="false">IF('Painel  de Controle'!$E$28="REAL",HF36,(HF36*HF$14)) * (1 + 'Painel  de Controle'!$C$14)</f>
        <v>0</v>
      </c>
      <c r="HG8" s="64" t="n">
        <f aca="false">IF('Painel  de Controle'!$E$28="REAL",HG36,(HG36*HG$14)) * (1 + 'Painel  de Controle'!$C$14)</f>
        <v>0</v>
      </c>
      <c r="HH8" s="64" t="n">
        <f aca="false">IF('Painel  de Controle'!$E$28="REAL",HH36,(HH36*HH$14)) * (1 + 'Painel  de Controle'!$C$14)</f>
        <v>0</v>
      </c>
      <c r="HI8" s="64" t="n">
        <f aca="false">IF('Painel  de Controle'!$E$28="REAL",HI36,(HI36*HI$14)) * (1 + 'Painel  de Controle'!$C$14)</f>
        <v>0</v>
      </c>
      <c r="HJ8" s="64" t="n">
        <f aca="false">IF('Painel  de Controle'!$E$28="REAL",HJ36,(HJ36*HJ$14)) * (1 + 'Painel  de Controle'!$C$14)</f>
        <v>0</v>
      </c>
      <c r="HK8" s="64" t="n">
        <f aca="false">IF('Painel  de Controle'!$E$28="REAL",HK36,(HK36*HK$14)) * (1 + 'Painel  de Controle'!$C$14)</f>
        <v>0</v>
      </c>
      <c r="HL8" s="64" t="n">
        <f aca="false">IF('Painel  de Controle'!$E$28="REAL",HL36,(HL36*HL$14)) * (1 + 'Painel  de Controle'!$C$14)</f>
        <v>0</v>
      </c>
      <c r="HM8" s="64" t="n">
        <f aca="false">IF('Painel  de Controle'!$E$28="REAL",HM36,(HM36*HM$14)) * (1 + 'Painel  de Controle'!$C$14)</f>
        <v>0</v>
      </c>
      <c r="HN8" s="64" t="n">
        <f aca="false">IF('Painel  de Controle'!$E$28="REAL",HN36,(HN36*HN$14)) * (1 + 'Painel  de Controle'!$C$14)</f>
        <v>0</v>
      </c>
      <c r="HO8" s="64" t="n">
        <f aca="false">IF('Painel  de Controle'!$E$28="REAL",HO36,(HO36*HO$14)) * (1 + 'Painel  de Controle'!$C$14)</f>
        <v>0</v>
      </c>
      <c r="HP8" s="64" t="n">
        <f aca="false">IF('Painel  de Controle'!$E$28="REAL",HP36,(HP36*HP$14)) * (1 + 'Painel  de Controle'!$C$14)</f>
        <v>0</v>
      </c>
      <c r="HQ8" s="64" t="n">
        <f aca="false">IF('Painel  de Controle'!$E$28="REAL",HQ36,(HQ36*HQ$14)) * (1 + 'Painel  de Controle'!$C$14)</f>
        <v>0</v>
      </c>
      <c r="HR8" s="64" t="n">
        <f aca="false">IF('Painel  de Controle'!$E$28="REAL",HR36,(HR36*HR$14)) * (1 + 'Painel  de Controle'!$C$14)</f>
        <v>0</v>
      </c>
      <c r="HS8" s="64" t="n">
        <f aca="false">IF('Painel  de Controle'!$E$28="REAL",HS36,(HS36*HS$14)) * (1 + 'Painel  de Controle'!$C$14)</f>
        <v>0</v>
      </c>
      <c r="HT8" s="64" t="n">
        <f aca="false">IF('Painel  de Controle'!$E$28="REAL",HT36,(HT36*HT$14)) * (1 + 'Painel  de Controle'!$C$14)</f>
        <v>0</v>
      </c>
      <c r="HU8" s="64" t="n">
        <f aca="false">IF('Painel  de Controle'!$E$28="REAL",HU36,(HU36*HU$14)) * (1 + 'Painel  de Controle'!$C$14)</f>
        <v>0</v>
      </c>
      <c r="HV8" s="64" t="n">
        <f aca="false">IF('Painel  de Controle'!$E$28="REAL",HV36,(HV36*HV$14)) * (1 + 'Painel  de Controle'!$C$14)</f>
        <v>0</v>
      </c>
      <c r="HW8" s="64" t="n">
        <f aca="false">IF('Painel  de Controle'!$E$28="REAL",HW36,(HW36*HW$14)) * (1 + 'Painel  de Controle'!$C$14)</f>
        <v>0</v>
      </c>
      <c r="HX8" s="64" t="n">
        <f aca="false">IF('Painel  de Controle'!$E$28="REAL",HX36,(HX36*HX$14)) * (1 + 'Painel  de Controle'!$C$14)</f>
        <v>0</v>
      </c>
      <c r="HY8" s="64" t="n">
        <f aca="false">IF('Painel  de Controle'!$E$28="REAL",HY36,(HY36*HY$14)) * (1 + 'Painel  de Controle'!$C$14)</f>
        <v>0</v>
      </c>
      <c r="HZ8" s="64" t="n">
        <f aca="false">IF('Painel  de Controle'!$E$28="REAL",HZ36,(HZ36*HZ$14)) * (1 + 'Painel  de Controle'!$C$14)</f>
        <v>0</v>
      </c>
      <c r="IA8" s="64" t="n">
        <f aca="false">IF('Painel  de Controle'!$E$28="REAL",IA36,(IA36*IA$14)) * (1 + 'Painel  de Controle'!$C$14)</f>
        <v>0</v>
      </c>
      <c r="IB8" s="64" t="n">
        <f aca="false">IF('Painel  de Controle'!$E$28="REAL",IB36,(IB36*IB$14)) * (1 + 'Painel  de Controle'!$C$14)</f>
        <v>0</v>
      </c>
      <c r="IC8" s="64" t="n">
        <f aca="false">IF('Painel  de Controle'!$E$28="REAL",IC36,(IC36*IC$14)) * (1 + 'Painel  de Controle'!$C$14)</f>
        <v>0</v>
      </c>
      <c r="ID8" s="64" t="n">
        <f aca="false">IF('Painel  de Controle'!$E$28="REAL",ID36,(ID36*ID$14)) * (1 + 'Painel  de Controle'!$C$14)</f>
        <v>0</v>
      </c>
      <c r="IE8" s="64" t="n">
        <f aca="false">IF('Painel  de Controle'!$E$28="REAL",IE36,(IE36*IE$14)) * (1 + 'Painel  de Controle'!$C$14)</f>
        <v>0</v>
      </c>
      <c r="IF8" s="64" t="n">
        <f aca="false">IF('Painel  de Controle'!$E$28="REAL",IF36,(IF36*IF$14)) * (1 + 'Painel  de Controle'!$C$14)</f>
        <v>0</v>
      </c>
      <c r="IG8" s="64" t="n">
        <f aca="false">IF('Painel  de Controle'!$E$28="REAL",IG36,(IG36*IG$14)) * (1 + 'Painel  de Controle'!$C$14)</f>
        <v>0</v>
      </c>
      <c r="IH8" s="64" t="n">
        <f aca="false">IF('Painel  de Controle'!$E$28="REAL",IH36,(IH36*IH$14)) * (1 + 'Painel  de Controle'!$C$14)</f>
        <v>0</v>
      </c>
      <c r="II8" s="64" t="n">
        <f aca="false">IF('Painel  de Controle'!$E$28="REAL",II36,(II36*II$14)) * (1 + 'Painel  de Controle'!$C$14)</f>
        <v>0</v>
      </c>
      <c r="IJ8" s="64" t="n">
        <f aca="false">IF('Painel  de Controle'!$E$28="REAL",IJ36,(IJ36*IJ$14)) * (1 + 'Painel  de Controle'!$C$14)</f>
        <v>0</v>
      </c>
      <c r="IK8" s="64" t="n">
        <f aca="false">IF('Painel  de Controle'!$E$28="REAL",IK36,(IK36*IK$14)) * (1 + 'Painel  de Controle'!$C$14)</f>
        <v>0</v>
      </c>
      <c r="IL8" s="64" t="n">
        <f aca="false">IF('Painel  de Controle'!$E$28="REAL",IL36,(IL36*IL$14)) * (1 + 'Painel  de Controle'!$C$14)</f>
        <v>0</v>
      </c>
      <c r="IM8" s="64" t="n">
        <f aca="false">IF('Painel  de Controle'!$E$28="REAL",IM36,(IM36*IM$14)) * (1 + 'Painel  de Controle'!$C$14)</f>
        <v>0</v>
      </c>
      <c r="IN8" s="64" t="n">
        <f aca="false">IF('Painel  de Controle'!$E$28="REAL",IN36,(IN36*IN$14)) * (1 + 'Painel  de Controle'!$C$14)</f>
        <v>0</v>
      </c>
      <c r="IO8" s="64" t="n">
        <f aca="false">IF('Painel  de Controle'!$E$28="REAL",IO36,(IO36*IO$14)) * (1 + 'Painel  de Controle'!$C$14)</f>
        <v>0</v>
      </c>
      <c r="IP8" s="64" t="n">
        <f aca="false">IF('Painel  de Controle'!$E$28="REAL",IP36,(IP36*IP$14)) * (1 + 'Painel  de Controle'!$C$14)</f>
        <v>0</v>
      </c>
      <c r="IQ8" s="64" t="n">
        <f aca="false">IF('Painel  de Controle'!$E$28="REAL",IQ36,(IQ36*IQ$14)) * (1 + 'Painel  de Controle'!$C$14)</f>
        <v>0</v>
      </c>
      <c r="IR8" s="64" t="n">
        <f aca="false">IF('Painel  de Controle'!$E$28="REAL",IR36,(IR36*IR$14)) * (1 + 'Painel  de Controle'!$C$14)</f>
        <v>0</v>
      </c>
      <c r="IS8" s="64" t="n">
        <f aca="false">IF('Painel  de Controle'!$E$28="REAL",IS36,(IS36*IS$14)) * (1 + 'Painel  de Controle'!$C$14)</f>
        <v>0</v>
      </c>
      <c r="IT8" s="64" t="n">
        <f aca="false">IF('Painel  de Controle'!$E$28="REAL",IT36,(IT36*IT$14)) * (1 + 'Painel  de Controle'!$C$14)</f>
        <v>0</v>
      </c>
      <c r="IU8" s="64" t="n">
        <f aca="false">IF('Painel  de Controle'!$E$28="REAL",IU36,(IU36*IU$14)) * (1 + 'Painel  de Controle'!$C$14)</f>
        <v>0</v>
      </c>
      <c r="IV8" s="64" t="n">
        <f aca="false">IF('Painel  de Controle'!$E$28="REAL",IV36,(IV36*IV$14)) * (1 + 'Painel  de Controle'!$C$14)</f>
        <v>0</v>
      </c>
      <c r="IW8" s="64" t="n">
        <f aca="false">IF('Painel  de Controle'!$E$28="REAL",IW36,(IW36*IW$14)) * (1 + 'Painel  de Controle'!$C$14)</f>
        <v>0</v>
      </c>
      <c r="IX8" s="64" t="n">
        <f aca="false">IF('Painel  de Controle'!$E$28="REAL",IX36,(IX36*IX$14)) * (1 + 'Painel  de Controle'!$C$14)</f>
        <v>0</v>
      </c>
      <c r="IY8" s="64" t="n">
        <f aca="false">IF('Painel  de Controle'!$E$28="REAL",IY36,(IY36*IY$14)) * (1 + 'Painel  de Controle'!$C$14)</f>
        <v>0</v>
      </c>
      <c r="IZ8" s="64" t="n">
        <f aca="false">IF('Painel  de Controle'!$E$28="REAL",IZ36,(IZ36*IZ$14)) * (1 + 'Painel  de Controle'!$C$14)</f>
        <v>0</v>
      </c>
      <c r="JA8" s="64" t="n">
        <f aca="false">IF('Painel  de Controle'!$E$28="REAL",JA36,(JA36*JA$14)) * (1 + 'Painel  de Controle'!$C$14)</f>
        <v>0</v>
      </c>
      <c r="JB8" s="64" t="n">
        <f aca="false">IF('Painel  de Controle'!$E$28="REAL",JB36,(JB36*JB$14)) * (1 + 'Painel  de Controle'!$C$14)</f>
        <v>0</v>
      </c>
      <c r="JC8" s="64" t="n">
        <f aca="false">IF('Painel  de Controle'!$E$28="REAL",JC36,(JC36*JC$14)) * (1 + 'Painel  de Controle'!$C$14)</f>
        <v>0</v>
      </c>
      <c r="JD8" s="64" t="n">
        <f aca="false">IF('Painel  de Controle'!$E$28="REAL",JD36,(JD36*JD$14)) * (1 + 'Painel  de Controle'!$C$14)</f>
        <v>0</v>
      </c>
      <c r="JE8" s="64" t="n">
        <f aca="false">IF('Painel  de Controle'!$E$28="REAL",JE36,(JE36*JE$14)) * (1 + 'Painel  de Controle'!$C$14)</f>
        <v>0</v>
      </c>
      <c r="JF8" s="64" t="n">
        <f aca="false">IF('Painel  de Controle'!$E$28="REAL",JF36,(JF36*JF$14)) * (1 + 'Painel  de Controle'!$C$14)</f>
        <v>0</v>
      </c>
      <c r="JG8" s="64" t="n">
        <f aca="false">IF('Painel  de Controle'!$E$28="REAL",JG36,(JG36*JG$14)) * (1 + 'Painel  de Controle'!$C$14)</f>
        <v>0</v>
      </c>
      <c r="JH8" s="64" t="n">
        <f aca="false">IF('Painel  de Controle'!$E$28="REAL",JH36,(JH36*JH$14)) * (1 + 'Painel  de Controle'!$C$14)</f>
        <v>0</v>
      </c>
      <c r="JI8" s="64" t="n">
        <f aca="false">IF('Painel  de Controle'!$E$28="REAL",JI36,(JI36*JI$14)) * (1 + 'Painel  de Controle'!$C$14)</f>
        <v>0</v>
      </c>
      <c r="JJ8" s="64" t="n">
        <f aca="false">IF('Painel  de Controle'!$E$28="REAL",JJ36,(JJ36*JJ$14)) * (1 + 'Painel  de Controle'!$C$14)</f>
        <v>0</v>
      </c>
      <c r="JK8" s="64" t="n">
        <f aca="false">IF('Painel  de Controle'!$E$28="REAL",JK36,(JK36*JK$14)) * (1 + 'Painel  de Controle'!$C$14)</f>
        <v>0</v>
      </c>
      <c r="JL8" s="64" t="n">
        <f aca="false">IF('Painel  de Controle'!$E$28="REAL",JL36,(JL36*JL$14)) * (1 + 'Painel  de Controle'!$C$14)</f>
        <v>0</v>
      </c>
      <c r="JM8" s="64" t="n">
        <f aca="false">IF('Painel  de Controle'!$E$28="REAL",JM36,(JM36*JM$14)) * (1 + 'Painel  de Controle'!$C$14)</f>
        <v>0</v>
      </c>
      <c r="JN8" s="64" t="n">
        <f aca="false">IF('Painel  de Controle'!$E$28="REAL",JN36,(JN36*JN$14)) * (1 + 'Painel  de Controle'!$C$14)</f>
        <v>0</v>
      </c>
      <c r="JO8" s="64" t="n">
        <f aca="false">IF('Painel  de Controle'!$E$28="REAL",JO36,(JO36*JO$14)) * (1 + 'Painel  de Controle'!$C$14)</f>
        <v>0</v>
      </c>
      <c r="JP8" s="64" t="n">
        <f aca="false">IF('Painel  de Controle'!$E$28="REAL",JP36,(JP36*JP$14)) * (1 + 'Painel  de Controle'!$C$14)</f>
        <v>0</v>
      </c>
      <c r="JQ8" s="64" t="n">
        <f aca="false">IF('Painel  de Controle'!$E$28="REAL",JQ36,(JQ36*JQ$14)) * (1 + 'Painel  de Controle'!$C$14)</f>
        <v>0</v>
      </c>
      <c r="JR8" s="64" t="n">
        <f aca="false">IF('Painel  de Controle'!$E$28="REAL",JR36,(JR36*JR$14)) * (1 + 'Painel  de Controle'!$C$14)</f>
        <v>0</v>
      </c>
      <c r="JS8" s="64" t="n">
        <f aca="false">IF('Painel  de Controle'!$E$28="REAL",JS36,(JS36*JS$14)) * (1 + 'Painel  de Controle'!$C$14)</f>
        <v>0</v>
      </c>
      <c r="JT8" s="64" t="n">
        <f aca="false">IF('Painel  de Controle'!$E$28="REAL",JT36,(JT36*JT$14)) * (1 + 'Painel  de Controle'!$C$14)</f>
        <v>0</v>
      </c>
      <c r="JU8" s="64" t="n">
        <f aca="false">IF('Painel  de Controle'!$E$28="REAL",JU36,(JU36*JU$14)) * (1 + 'Painel  de Controle'!$C$14)</f>
        <v>0</v>
      </c>
      <c r="JV8" s="64" t="n">
        <f aca="false">IF('Painel  de Controle'!$E$28="REAL",JV36,(JV36*JV$14)) * (1 + 'Painel  de Controle'!$C$14)</f>
        <v>0</v>
      </c>
      <c r="JW8" s="64" t="n">
        <f aca="false">IF('Painel  de Controle'!$E$28="REAL",JW36,(JW36*JW$14)) * (1 + 'Painel  de Controle'!$C$14)</f>
        <v>0</v>
      </c>
      <c r="JX8" s="64" t="n">
        <f aca="false">IF('Painel  de Controle'!$E$28="REAL",JX36,(JX36*JX$14)) * (1 + 'Painel  de Controle'!$C$14)</f>
        <v>0</v>
      </c>
      <c r="JY8" s="64" t="n">
        <f aca="false">IF('Painel  de Controle'!$E$28="REAL",JY36,(JY36*JY$14)) * (1 + 'Painel  de Controle'!$C$14)</f>
        <v>0</v>
      </c>
      <c r="JZ8" s="64" t="n">
        <f aca="false">IF('Painel  de Controle'!$E$28="REAL",JZ36,(JZ36*JZ$14)) * (1 + 'Painel  de Controle'!$C$14)</f>
        <v>0</v>
      </c>
      <c r="KA8" s="64" t="n">
        <f aca="false">IF('Painel  de Controle'!$E$28="REAL",KA36,(KA36*KA$14)) * (1 + 'Painel  de Controle'!$C$14)</f>
        <v>0</v>
      </c>
      <c r="KB8" s="64" t="n">
        <f aca="false">IF('Painel  de Controle'!$E$28="REAL",KB36,(KB36*KB$14)) * (1 + 'Painel  de Controle'!$C$14)</f>
        <v>0</v>
      </c>
      <c r="KC8" s="64" t="n">
        <f aca="false">IF('Painel  de Controle'!$E$28="REAL",KC36,(KC36*KC$14)) * (1 + 'Painel  de Controle'!$C$14)</f>
        <v>0</v>
      </c>
      <c r="KD8" s="64" t="n">
        <f aca="false">IF('Painel  de Controle'!$E$28="REAL",KD36,(KD36*KD$14)) * (1 + 'Painel  de Controle'!$C$14)</f>
        <v>0</v>
      </c>
      <c r="KE8" s="64" t="n">
        <f aca="false">IF('Painel  de Controle'!$E$28="REAL",KE36,(KE36*KE$14)) * (1 + 'Painel  de Controle'!$C$14)</f>
        <v>0</v>
      </c>
      <c r="KF8" s="64" t="n">
        <f aca="false">IF('Painel  de Controle'!$E$28="REAL",KF36,(KF36*KF$14)) * (1 + 'Painel  de Controle'!$C$14)</f>
        <v>0</v>
      </c>
      <c r="KG8" s="64" t="n">
        <f aca="false">IF('Painel  de Controle'!$E$28="REAL",KG36,(KG36*KG$14)) * (1 + 'Painel  de Controle'!$C$14)</f>
        <v>0</v>
      </c>
      <c r="KH8" s="64" t="n">
        <f aca="false">IF('Painel  de Controle'!$E$28="REAL",KH36,(KH36*KH$14)) * (1 + 'Painel  de Controle'!$C$14)</f>
        <v>0</v>
      </c>
      <c r="KI8" s="64" t="n">
        <f aca="false">IF('Painel  de Controle'!$E$28="REAL",KI36,(KI36*KI$14)) * (1 + 'Painel  de Controle'!$C$14)</f>
        <v>0</v>
      </c>
      <c r="KJ8" s="64" t="n">
        <f aca="false">IF('Painel  de Controle'!$E$28="REAL",KJ36,(KJ36*KJ$14)) * (1 + 'Painel  de Controle'!$C$14)</f>
        <v>0</v>
      </c>
      <c r="KK8" s="64" t="n">
        <f aca="false">IF('Painel  de Controle'!$E$28="REAL",KK36,(KK36*KK$14)) * (1 + 'Painel  de Controle'!$C$14)</f>
        <v>0</v>
      </c>
      <c r="KL8" s="64" t="n">
        <f aca="false">IF('Painel  de Controle'!$E$28="REAL",KL36,(KL36*KL$14)) * (1 + 'Painel  de Controle'!$C$14)</f>
        <v>0</v>
      </c>
      <c r="KM8" s="64" t="n">
        <f aca="false">IF('Painel  de Controle'!$E$28="REAL",KM36,(KM36*KM$14)) * (1 + 'Painel  de Controle'!$C$14)</f>
        <v>0</v>
      </c>
      <c r="KN8" s="64" t="n">
        <f aca="false">IF('Painel  de Controle'!$E$28="REAL",KN36,(KN36*KN$14)) * (1 + 'Painel  de Controle'!$C$14)</f>
        <v>0</v>
      </c>
      <c r="KO8" s="64" t="n">
        <f aca="false">IF('Painel  de Controle'!$E$28="REAL",KO36,(KO36*KO$14)) * (1 + 'Painel  de Controle'!$C$14)</f>
        <v>0</v>
      </c>
      <c r="KP8" s="64" t="n">
        <f aca="false">IF('Painel  de Controle'!$E$28="REAL",KP36,(KP36*KP$14)) * (1 + 'Painel  de Controle'!$C$14)</f>
        <v>0</v>
      </c>
      <c r="KQ8" s="64" t="n">
        <f aca="false">IF('Painel  de Controle'!$E$28="REAL",KQ36,(KQ36*KQ$14)) * (1 + 'Painel  de Controle'!$C$14)</f>
        <v>0</v>
      </c>
      <c r="KR8" s="64" t="n">
        <f aca="false">IF('Painel  de Controle'!$E$28="REAL",KR36,(KR36*KR$14)) * (1 + 'Painel  de Controle'!$C$14)</f>
        <v>0</v>
      </c>
      <c r="KS8" s="64" t="n">
        <f aca="false">IF('Painel  de Controle'!$E$28="REAL",KS36,(KS36*KS$14)) * (1 + 'Painel  de Controle'!$C$14)</f>
        <v>0</v>
      </c>
      <c r="KT8" s="64" t="n">
        <f aca="false">IF('Painel  de Controle'!$E$28="REAL",KT36,(KT36*KT$14)) * (1 + 'Painel  de Controle'!$C$14)</f>
        <v>0</v>
      </c>
      <c r="KU8" s="64" t="n">
        <f aca="false">IF('Painel  de Controle'!$E$28="REAL",KU36,(KU36*KU$14)) * (1 + 'Painel  de Controle'!$C$14)</f>
        <v>0</v>
      </c>
      <c r="KV8" s="64" t="n">
        <f aca="false">IF('Painel  de Controle'!$E$28="REAL",KV36,(KV36*KV$14)) * (1 + 'Painel  de Controle'!$C$14)</f>
        <v>0</v>
      </c>
      <c r="KW8" s="64" t="n">
        <f aca="false">IF('Painel  de Controle'!$E$28="REAL",KW36,(KW36*KW$14)) * (1 + 'Painel  de Controle'!$C$14)</f>
        <v>0</v>
      </c>
      <c r="KX8" s="64" t="n">
        <f aca="false">IF('Painel  de Controle'!$E$28="REAL",KX36,(KX36*KX$14)) * (1 + 'Painel  de Controle'!$C$14)</f>
        <v>0</v>
      </c>
      <c r="KY8" s="64" t="n">
        <f aca="false">IF('Painel  de Controle'!$E$28="REAL",KY36,(KY36*KY$14)) * (1 + 'Painel  de Controle'!$C$14)</f>
        <v>0</v>
      </c>
      <c r="KZ8" s="64" t="n">
        <f aca="false">IF('Painel  de Controle'!$E$28="REAL",KZ36,(KZ36*KZ$14)) * (1 + 'Painel  de Controle'!$C$14)</f>
        <v>0</v>
      </c>
      <c r="LA8" s="64" t="n">
        <f aca="false">IF('Painel  de Controle'!$E$28="REAL",LA36,(LA36*LA$14)) * (1 + 'Painel  de Controle'!$C$14)</f>
        <v>0</v>
      </c>
      <c r="LB8" s="64" t="n">
        <f aca="false">IF('Painel  de Controle'!$E$28="REAL",LB36,(LB36*LB$14)) * (1 + 'Painel  de Controle'!$C$14)</f>
        <v>0</v>
      </c>
      <c r="LC8" s="64" t="n">
        <f aca="false">IF('Painel  de Controle'!$E$28="REAL",LC36,(LC36*LC$14)) * (1 + 'Painel  de Controle'!$C$14)</f>
        <v>0</v>
      </c>
      <c r="LD8" s="64" t="n">
        <f aca="false">IF('Painel  de Controle'!$E$28="REAL",LD36,(LD36*LD$14)) * (1 + 'Painel  de Controle'!$C$14)</f>
        <v>0</v>
      </c>
      <c r="LE8" s="64" t="n">
        <f aca="false">IF('Painel  de Controle'!$E$28="REAL",LE36,(LE36*LE$14)) * (1 + 'Painel  de Controle'!$C$14)</f>
        <v>0</v>
      </c>
      <c r="LF8" s="64" t="n">
        <f aca="false">IF('Painel  de Controle'!$E$28="REAL",LF36,(LF36*LF$14)) * (1 + 'Painel  de Controle'!$C$14)</f>
        <v>0</v>
      </c>
      <c r="LG8" s="64" t="n">
        <f aca="false">IF('Painel  de Controle'!$E$28="REAL",LG36,(LG36*LG$14)) * (1 + 'Painel  de Controle'!$C$14)</f>
        <v>0</v>
      </c>
      <c r="LH8" s="64" t="n">
        <f aca="false">IF('Painel  de Controle'!$E$28="REAL",LH36,(LH36*LH$14)) * (1 + 'Painel  de Controle'!$C$14)</f>
        <v>0</v>
      </c>
      <c r="LI8" s="64" t="n">
        <f aca="false">IF('Painel  de Controle'!$E$28="REAL",LI36,(LI36*LI$14)) * (1 + 'Painel  de Controle'!$C$14)</f>
        <v>0</v>
      </c>
      <c r="LJ8" s="64" t="n">
        <f aca="false">IF('Painel  de Controle'!$E$28="REAL",LJ36,(LJ36*LJ$14)) * (1 + 'Painel  de Controle'!$C$14)</f>
        <v>0</v>
      </c>
      <c r="LK8" s="64" t="n">
        <f aca="false">IF('Painel  de Controle'!$E$28="REAL",LK36,(LK36*LK$14)) * (1 + 'Painel  de Controle'!$C$14)</f>
        <v>0</v>
      </c>
      <c r="LL8" s="64" t="n">
        <f aca="false">IF('Painel  de Controle'!$E$28="REAL",LL36,(LL36*LL$14)) * (1 + 'Painel  de Controle'!$C$14)</f>
        <v>0</v>
      </c>
      <c r="LM8" s="64" t="n">
        <f aca="false">IF('Painel  de Controle'!$E$28="REAL",LM36,(LM36*LM$14)) * (1 + 'Painel  de Controle'!$C$14)</f>
        <v>0</v>
      </c>
      <c r="LN8" s="64" t="n">
        <f aca="false">IF('Painel  de Controle'!$E$28="REAL",LN36,(LN36*LN$14)) * (1 + 'Painel  de Controle'!$C$14)</f>
        <v>0</v>
      </c>
      <c r="LO8" s="64" t="n">
        <f aca="false">IF('Painel  de Controle'!$E$28="REAL",LO36,(LO36*LO$14)) * (1 + 'Painel  de Controle'!$C$14)</f>
        <v>0</v>
      </c>
      <c r="LP8" s="64" t="n">
        <f aca="false">IF('Painel  de Controle'!$E$28="REAL",LP36,(LP36*LP$14)) * (1 + 'Painel  de Controle'!$C$14)</f>
        <v>0</v>
      </c>
      <c r="LQ8" s="64" t="n">
        <f aca="false">IF('Painel  de Controle'!$E$28="REAL",LQ36,(LQ36*LQ$14)) * (1 + 'Painel  de Controle'!$C$14)</f>
        <v>0</v>
      </c>
      <c r="LR8" s="64" t="n">
        <f aca="false">IF('Painel  de Controle'!$E$28="REAL",LR36,(LR36*LR$14)) * (1 + 'Painel  de Controle'!$C$14)</f>
        <v>0</v>
      </c>
      <c r="LS8" s="64" t="n">
        <f aca="false">IF('Painel  de Controle'!$E$28="REAL",LS36,(LS36*LS$14)) * (1 + 'Painel  de Controle'!$C$14)</f>
        <v>0</v>
      </c>
      <c r="LT8" s="64" t="n">
        <f aca="false">IF('Painel  de Controle'!$E$28="REAL",LT36,(LT36*LT$14)) * (1 + 'Painel  de Controle'!$C$14)</f>
        <v>0</v>
      </c>
      <c r="LU8" s="64" t="n">
        <f aca="false">IF('Painel  de Controle'!$E$28="REAL",LU36,(LU36*LU$14)) * (1 + 'Painel  de Controle'!$C$14)</f>
        <v>0</v>
      </c>
      <c r="LV8" s="64" t="n">
        <f aca="false">IF('Painel  de Controle'!$E$28="REAL",LV36,(LV36*LV$14)) * (1 + 'Painel  de Controle'!$C$14)</f>
        <v>0</v>
      </c>
      <c r="LW8" s="64" t="n">
        <f aca="false">IF('Painel  de Controle'!$E$28="REAL",LW36,(LW36*LW$14)) * (1 + 'Painel  de Controle'!$C$14)</f>
        <v>0</v>
      </c>
      <c r="LX8" s="64" t="n">
        <f aca="false">IF('Painel  de Controle'!$E$28="REAL",LX36,(LX36*LX$14)) * (1 + 'Painel  de Controle'!$C$14)</f>
        <v>0</v>
      </c>
      <c r="LY8" s="64" t="n">
        <f aca="false">IF('Painel  de Controle'!$E$28="REAL",LY36,(LY36*LY$14)) * (1 + 'Painel  de Controle'!$C$14)</f>
        <v>0</v>
      </c>
      <c r="LZ8" s="64" t="n">
        <f aca="false">IF('Painel  de Controle'!$E$28="REAL",LZ36,(LZ36*LZ$14)) * (1 + 'Painel  de Controle'!$C$14)</f>
        <v>0</v>
      </c>
      <c r="MA8" s="64" t="n">
        <f aca="false">IF('Painel  de Controle'!$E$28="REAL",MA36,(MA36*MA$14)) * (1 + 'Painel  de Controle'!$C$14)</f>
        <v>0</v>
      </c>
      <c r="MB8" s="64" t="n">
        <f aca="false">IF('Painel  de Controle'!$E$28="REAL",MB36,(MB36*MB$14)) * (1 + 'Painel  de Controle'!$C$14)</f>
        <v>0</v>
      </c>
      <c r="MC8" s="64" t="n">
        <f aca="false">IF('Painel  de Controle'!$E$28="REAL",MC36,(MC36*MC$14)) * (1 + 'Painel  de Controle'!$C$14)</f>
        <v>0</v>
      </c>
      <c r="MD8" s="64" t="n">
        <f aca="false">IF('Painel  de Controle'!$E$28="REAL",MD36,(MD36*MD$14)) * (1 + 'Painel  de Controle'!$C$14)</f>
        <v>0</v>
      </c>
      <c r="ME8" s="64" t="n">
        <f aca="false">IF('Painel  de Controle'!$E$28="REAL",ME36,(ME36*ME$14)) * (1 + 'Painel  de Controle'!$C$14)</f>
        <v>0</v>
      </c>
      <c r="MF8" s="64" t="n">
        <f aca="false">IF('Painel  de Controle'!$E$28="REAL",MF36,(MF36*MF$14)) * (1 + 'Painel  de Controle'!$C$14)</f>
        <v>0</v>
      </c>
      <c r="MG8" s="64" t="n">
        <f aca="false">IF('Painel  de Controle'!$E$28="REAL",MG36,(MG36*MG$14)) * (1 + 'Painel  de Controle'!$C$14)</f>
        <v>0</v>
      </c>
      <c r="MH8" s="64" t="n">
        <f aca="false">IF('Painel  de Controle'!$E$28="REAL",MH36,(MH36*MH$14)) * (1 + 'Painel  de Controle'!$C$14)</f>
        <v>0</v>
      </c>
      <c r="MI8" s="64" t="n">
        <f aca="false">IF('Painel  de Controle'!$E$28="REAL",MI36,(MI36*MI$14)) * (1 + 'Painel  de Controle'!$C$14)</f>
        <v>0</v>
      </c>
      <c r="MJ8" s="64" t="n">
        <f aca="false">IF('Painel  de Controle'!$E$28="REAL",MJ36,(MJ36*MJ$14)) * (1 + 'Painel  de Controle'!$C$14)</f>
        <v>0</v>
      </c>
      <c r="MK8" s="64" t="n">
        <f aca="false">IF('Painel  de Controle'!$E$28="REAL",MK36,(MK36*MK$14)) * (1 + 'Painel  de Controle'!$C$14)</f>
        <v>0</v>
      </c>
      <c r="ML8" s="64" t="n">
        <f aca="false">IF('Painel  de Controle'!$E$28="REAL",ML36,(ML36*ML$14)) * (1 + 'Painel  de Controle'!$C$14)</f>
        <v>0</v>
      </c>
      <c r="MM8" s="64" t="n">
        <f aca="false">IF('Painel  de Controle'!$E$28="REAL",MM36,(MM36*MM$14)) * (1 + 'Painel  de Controle'!$C$14)</f>
        <v>0</v>
      </c>
      <c r="MN8" s="64" t="n">
        <f aca="false">IF('Painel  de Controle'!$E$28="REAL",MN36,(MN36*MN$14)) * (1 + 'Painel  de Controle'!$C$14)</f>
        <v>0</v>
      </c>
      <c r="MO8" s="64" t="n">
        <f aca="false">IF('Painel  de Controle'!$E$28="REAL",MO36,(MO36*MO$14)) * (1 + 'Painel  de Controle'!$C$14)</f>
        <v>0</v>
      </c>
      <c r="MP8" s="64" t="n">
        <f aca="false">IF('Painel  de Controle'!$E$28="REAL",MP36,(MP36*MP$14)) * (1 + 'Painel  de Controle'!$C$14)</f>
        <v>0</v>
      </c>
      <c r="MQ8" s="64" t="n">
        <f aca="false">IF('Painel  de Controle'!$E$28="REAL",MQ36,(MQ36*MQ$14)) * (1 + 'Painel  de Controle'!$C$14)</f>
        <v>0</v>
      </c>
      <c r="MR8" s="64" t="n">
        <f aca="false">IF('Painel  de Controle'!$E$28="REAL",MR36,(MR36*MR$14)) * (1 + 'Painel  de Controle'!$C$14)</f>
        <v>0</v>
      </c>
      <c r="MS8" s="64" t="n">
        <f aca="false">IF('Painel  de Controle'!$E$28="REAL",MS36,(MS36*MS$14)) * (1 + 'Painel  de Controle'!$C$14)</f>
        <v>0</v>
      </c>
      <c r="MT8" s="64" t="n">
        <f aca="false">IF('Painel  de Controle'!$E$28="REAL",MT36,(MT36*MT$14)) * (1 + 'Painel  de Controle'!$C$14)</f>
        <v>0</v>
      </c>
      <c r="MU8" s="64" t="n">
        <f aca="false">IF('Painel  de Controle'!$E$28="REAL",MU36,(MU36*MU$14)) * (1 + 'Painel  de Controle'!$C$14)</f>
        <v>0</v>
      </c>
      <c r="MV8" s="64" t="n">
        <f aca="false">IF('Painel  de Controle'!$E$28="REAL",MV36,(MV36*MV$14)) * (1 + 'Painel  de Controle'!$C$14)</f>
        <v>0</v>
      </c>
      <c r="MW8" s="64" t="n">
        <f aca="false">IF('Painel  de Controle'!$E$28="REAL",MW36,(MW36*MW$14)) * (1 + 'Painel  de Controle'!$C$14)</f>
        <v>0</v>
      </c>
      <c r="MX8" s="64" t="n">
        <f aca="false">IF('Painel  de Controle'!$E$28="REAL",MX36,(MX36*MX$14)) * (1 + 'Painel  de Controle'!$C$14)</f>
        <v>0</v>
      </c>
      <c r="MY8" s="64" t="n">
        <f aca="false">IF('Painel  de Controle'!$E$28="REAL",MY36,(MY36*MY$14)) * (1 + 'Painel  de Controle'!$C$14)</f>
        <v>0</v>
      </c>
      <c r="MZ8" s="64" t="n">
        <f aca="false">IF('Painel  de Controle'!$E$28="REAL",MZ36,(MZ36*MZ$14)) * (1 + 'Painel  de Controle'!$C$14)</f>
        <v>0</v>
      </c>
      <c r="NA8" s="64" t="n">
        <f aca="false">IF('Painel  de Controle'!$E$28="REAL",NA36,(NA36*NA$14)) * (1 + 'Painel  de Controle'!$C$14)</f>
        <v>0</v>
      </c>
      <c r="NB8" s="64" t="n">
        <f aca="false">IF('Painel  de Controle'!$E$28="REAL",NB36,(NB36*NB$14)) * (1 + 'Painel  de Controle'!$C$14)</f>
        <v>0</v>
      </c>
      <c r="NC8" s="64" t="n">
        <f aca="false">IF('Painel  de Controle'!$E$28="REAL",NC36,(NC36*NC$14)) * (1 + 'Painel  de Controle'!$C$14)</f>
        <v>0</v>
      </c>
      <c r="ND8" s="64" t="n">
        <f aca="false">IF('Painel  de Controle'!$E$28="REAL",ND36,(ND36*ND$14)) * (1 + 'Painel  de Controle'!$C$14)</f>
        <v>0</v>
      </c>
      <c r="NE8" s="64" t="n">
        <f aca="false">IF('Painel  de Controle'!$E$28="REAL",NE36,(NE36*NE$14)) * (1 + 'Painel  de Controle'!$C$14)</f>
        <v>0</v>
      </c>
      <c r="NF8" s="64" t="n">
        <f aca="false">IF('Painel  de Controle'!$E$28="REAL",NF36,(NF36*NF$14)) * (1 + 'Painel  de Controle'!$C$14)</f>
        <v>0</v>
      </c>
      <c r="NG8" s="64" t="n">
        <f aca="false">IF('Painel  de Controle'!$E$28="REAL",NG36,(NG36*NG$14)) * (1 + 'Painel  de Controle'!$C$14)</f>
        <v>0</v>
      </c>
      <c r="NH8" s="64" t="n">
        <f aca="false">IF('Painel  de Controle'!$E$28="REAL",NH36,(NH36*NH$14)) * (1 + 'Painel  de Controle'!$C$14)</f>
        <v>0</v>
      </c>
      <c r="NI8" s="64" t="n">
        <f aca="false">IF('Painel  de Controle'!$E$28="REAL",NI36,(NI36*NI$14)) * (1 + 'Painel  de Controle'!$C$14)</f>
        <v>0</v>
      </c>
      <c r="NJ8" s="64" t="n">
        <f aca="false">IF('Painel  de Controle'!$E$28="REAL",NJ36,(NJ36*NJ$14)) * (1 + 'Painel  de Controle'!$C$14)</f>
        <v>0</v>
      </c>
      <c r="NK8" s="64" t="n">
        <f aca="false">IF('Painel  de Controle'!$E$28="REAL",NK36,(NK36*NK$14)) * (1 + 'Painel  de Controle'!$C$14)</f>
        <v>0</v>
      </c>
      <c r="NL8" s="64" t="n">
        <f aca="false">IF('Painel  de Controle'!$E$28="REAL",NL36,(NL36*NL$14)) * (1 + 'Painel  de Controle'!$C$14)</f>
        <v>0</v>
      </c>
      <c r="NM8" s="64" t="n">
        <f aca="false">IF('Painel  de Controle'!$E$28="REAL",NM36,(NM36*NM$14)) * (1 + 'Painel  de Controle'!$C$14)</f>
        <v>0</v>
      </c>
      <c r="NN8" s="64" t="n">
        <f aca="false">IF('Painel  de Controle'!$E$28="REAL",NN36,(NN36*NN$14)) * (1 + 'Painel  de Controle'!$C$14)</f>
        <v>0</v>
      </c>
      <c r="NO8" s="64" t="n">
        <f aca="false">IF('Painel  de Controle'!$E$28="REAL",NO36,(NO36*NO$14)) * (1 + 'Painel  de Controle'!$C$14)</f>
        <v>0</v>
      </c>
      <c r="NP8" s="64" t="n">
        <f aca="false">IF('Painel  de Controle'!$E$28="REAL",NP36,(NP36*NP$14)) * (1 + 'Painel  de Controle'!$C$14)</f>
        <v>0</v>
      </c>
      <c r="NQ8" s="64" t="n">
        <f aca="false">IF('Painel  de Controle'!$E$28="REAL",NQ36,(NQ36*NQ$14)) * (1 + 'Painel  de Controle'!$C$14)</f>
        <v>0</v>
      </c>
      <c r="NR8" s="64" t="n">
        <f aca="false">IF('Painel  de Controle'!$E$28="REAL",NR36,(NR36*NR$14)) * (1 + 'Painel  de Controle'!$C$14)</f>
        <v>0</v>
      </c>
      <c r="NS8" s="64" t="n">
        <f aca="false">IF('Painel  de Controle'!$E$28="REAL",NS36,(NS36*NS$14)) * (1 + 'Painel  de Controle'!$C$14)</f>
        <v>0</v>
      </c>
      <c r="NT8" s="64" t="n">
        <f aca="false">IF('Painel  de Controle'!$E$28="REAL",NT36,(NT36*NT$14)) * (1 + 'Painel  de Controle'!$C$14)</f>
        <v>0</v>
      </c>
      <c r="NU8" s="64" t="n">
        <f aca="false">IF('Painel  de Controle'!$E$28="REAL",NU36,(NU36*NU$14)) * (1 + 'Painel  de Controle'!$C$14)</f>
        <v>0</v>
      </c>
      <c r="NV8" s="64" t="n">
        <f aca="false">IF('Painel  de Controle'!$E$28="REAL",NV36,(NV36*NV$14)) * (1 + 'Painel  de Controle'!$C$14)</f>
        <v>0</v>
      </c>
      <c r="NW8" s="64" t="n">
        <f aca="false">IF('Painel  de Controle'!$E$28="REAL",NW36,(NW36*NW$14)) * (1 + 'Painel  de Controle'!$C$14)</f>
        <v>0</v>
      </c>
      <c r="NX8" s="64" t="n">
        <f aca="false">IF('Painel  de Controle'!$E$28="REAL",NX36,(NX36*NX$14)) * (1 + 'Painel  de Controle'!$C$14)</f>
        <v>0</v>
      </c>
      <c r="NY8" s="64" t="n">
        <f aca="false">IF('Painel  de Controle'!$E$28="REAL",NY36,(NY36*NY$14)) * (1 + 'Painel  de Controle'!$C$14)</f>
        <v>0</v>
      </c>
      <c r="NZ8" s="64" t="n">
        <f aca="false">IF('Painel  de Controle'!$E$28="REAL",NZ36,(NZ36*NZ$14)) * (1 + 'Painel  de Controle'!$C$14)</f>
        <v>0</v>
      </c>
      <c r="OA8" s="64" t="n">
        <f aca="false">IF('Painel  de Controle'!$E$28="REAL",OA36,(OA36*OA$14)) * (1 + 'Painel  de Controle'!$C$14)</f>
        <v>0</v>
      </c>
      <c r="OB8" s="64" t="n">
        <f aca="false">IF('Painel  de Controle'!$E$28="REAL",OB36,(OB36*OB$14)) * (1 + 'Painel  de Controle'!$C$14)</f>
        <v>0</v>
      </c>
      <c r="OC8" s="64" t="n">
        <f aca="false">IF('Painel  de Controle'!$E$28="REAL",OC36,(OC36*OC$14)) * (1 + 'Painel  de Controle'!$C$14)</f>
        <v>0</v>
      </c>
      <c r="OD8" s="64" t="n">
        <f aca="false">IF('Painel  de Controle'!$E$28="REAL",OD36,(OD36*OD$14)) * (1 + 'Painel  de Controle'!$C$14)</f>
        <v>0</v>
      </c>
      <c r="OE8" s="64" t="n">
        <f aca="false">IF('Painel  de Controle'!$E$28="REAL",OE36,(OE36*OE$14)) * (1 + 'Painel  de Controle'!$C$14)</f>
        <v>0</v>
      </c>
      <c r="OF8" s="64" t="n">
        <f aca="false">IF('Painel  de Controle'!$E$28="REAL",OF36,(OF36*OF$14)) * (1 + 'Painel  de Controle'!$C$14)</f>
        <v>0</v>
      </c>
      <c r="OG8" s="64" t="n">
        <f aca="false">IF('Painel  de Controle'!$E$28="REAL",OG36,(OG36*OG$14)) * (1 + 'Painel  de Controle'!$C$14)</f>
        <v>0</v>
      </c>
      <c r="OH8" s="64" t="n">
        <f aca="false">IF('Painel  de Controle'!$E$28="REAL",OH36,(OH36*OH$14)) * (1 + 'Painel  de Controle'!$C$14)</f>
        <v>0</v>
      </c>
      <c r="OI8" s="64" t="n">
        <f aca="false">IF('Painel  de Controle'!$E$28="REAL",OI36,(OI36*OI$14)) * (1 + 'Painel  de Controle'!$C$14)</f>
        <v>0</v>
      </c>
      <c r="OJ8" s="64" t="n">
        <f aca="false">IF('Painel  de Controle'!$E$28="REAL",OJ36,(OJ36*OJ$14)) * (1 + 'Painel  de Controle'!$C$14)</f>
        <v>0</v>
      </c>
      <c r="OK8" s="64" t="n">
        <f aca="false">IF('Painel  de Controle'!$E$28="REAL",OK36,(OK36*OK$14)) * (1 + 'Painel  de Controle'!$C$14)</f>
        <v>0</v>
      </c>
      <c r="OL8" s="64" t="n">
        <f aca="false">IF('Painel  de Controle'!$E$28="REAL",OL36,(OL36*OL$14)) * (1 + 'Painel  de Controle'!$C$14)</f>
        <v>0</v>
      </c>
      <c r="OM8" s="64" t="n">
        <f aca="false">IF('Painel  de Controle'!$E$28="REAL",OM36,(OM36*OM$14)) * (1 + 'Painel  de Controle'!$C$14)</f>
        <v>0</v>
      </c>
      <c r="ON8" s="64" t="n">
        <f aca="false">IF('Painel  de Controle'!$E$28="REAL",ON36,(ON36*ON$14)) * (1 + 'Painel  de Controle'!$C$14)</f>
        <v>0</v>
      </c>
      <c r="OO8" s="64" t="n">
        <f aca="false">IF('Painel  de Controle'!$E$28="REAL",OO36,(OO36*OO$14)) * (1 + 'Painel  de Controle'!$C$14)</f>
        <v>0</v>
      </c>
      <c r="OP8" s="64" t="n">
        <f aca="false">IF('Painel  de Controle'!$E$28="REAL",OP36,(OP36*OP$14)) * (1 + 'Painel  de Controle'!$C$14)</f>
        <v>0</v>
      </c>
      <c r="OQ8" s="64" t="n">
        <f aca="false">IF('Painel  de Controle'!$E$28="REAL",OQ36,(OQ36*OQ$14)) * (1 + 'Painel  de Controle'!$C$14)</f>
        <v>0</v>
      </c>
      <c r="OR8" s="64" t="n">
        <f aca="false">IF('Painel  de Controle'!$E$28="REAL",OR36,(OR36*OR$14)) * (1 + 'Painel  de Controle'!$C$14)</f>
        <v>0</v>
      </c>
      <c r="OS8" s="64" t="n">
        <f aca="false">IF('Painel  de Controle'!$E$28="REAL",OS36,(OS36*OS$14)) * (1 + 'Painel  de Controle'!$C$14)</f>
        <v>0</v>
      </c>
      <c r="OT8" s="64" t="n">
        <f aca="false">IF('Painel  de Controle'!$E$28="REAL",OT36,(OT36*OT$14)) * (1 + 'Painel  de Controle'!$C$14)</f>
        <v>0</v>
      </c>
      <c r="OU8" s="64" t="n">
        <f aca="false">IF('Painel  de Controle'!$E$28="REAL",OU36,(OU36*OU$14)) * (1 + 'Painel  de Controle'!$C$14)</f>
        <v>0</v>
      </c>
      <c r="OV8" s="64" t="n">
        <f aca="false">IF('Painel  de Controle'!$E$28="REAL",OV36,(OV36*OV$14)) * (1 + 'Painel  de Controle'!$C$14)</f>
        <v>0</v>
      </c>
      <c r="OW8" s="64" t="n">
        <f aca="false">IF('Painel  de Controle'!$E$28="REAL",OW36,(OW36*OW$14)) * (1 + 'Painel  de Controle'!$C$14)</f>
        <v>0</v>
      </c>
      <c r="OX8" s="64" t="n">
        <f aca="false">IF('Painel  de Controle'!$E$28="REAL",OX36,(OX36*OX$14)) * (1 + 'Painel  de Controle'!$C$14)</f>
        <v>0</v>
      </c>
      <c r="OY8" s="64" t="n">
        <f aca="false">IF('Painel  de Controle'!$E$28="REAL",OY36,(OY36*OY$14)) * (1 + 'Painel  de Controle'!$C$14)</f>
        <v>0</v>
      </c>
      <c r="OZ8" s="64" t="n">
        <f aca="false">IF('Painel  de Controle'!$E$28="REAL",OZ36,(OZ36*OZ$14)) * (1 + 'Painel  de Controle'!$C$14)</f>
        <v>0</v>
      </c>
      <c r="PA8" s="64" t="n">
        <f aca="false">IF('Painel  de Controle'!$E$28="REAL",PA36,(PA36*PA$14)) * (1 + 'Painel  de Controle'!$C$14)</f>
        <v>0</v>
      </c>
      <c r="PB8" s="64" t="n">
        <f aca="false">IF('Painel  de Controle'!$E$28="REAL",PB36,(PB36*PB$14)) * (1 + 'Painel  de Controle'!$C$14)</f>
        <v>0</v>
      </c>
      <c r="PC8" s="64" t="n">
        <f aca="false">IF('Painel  de Controle'!$E$28="REAL",PC36,(PC36*PC$14)) * (1 + 'Painel  de Controle'!$C$14)</f>
        <v>0</v>
      </c>
      <c r="PD8" s="64" t="n">
        <f aca="false">IF('Painel  de Controle'!$E$28="REAL",PD36,(PD36*PD$14)) * (1 + 'Painel  de Controle'!$C$14)</f>
        <v>0</v>
      </c>
      <c r="PE8" s="64" t="n">
        <f aca="false">IF('Painel  de Controle'!$E$28="REAL",PE36,(PE36*PE$14)) * (1 + 'Painel  de Controle'!$C$14)</f>
        <v>0</v>
      </c>
      <c r="PF8" s="64" t="n">
        <f aca="false">IF('Painel  de Controle'!$E$28="REAL",PF36,(PF36*PF$14)) * (1 + 'Painel  de Controle'!$C$14)</f>
        <v>0</v>
      </c>
      <c r="PG8" s="64" t="n">
        <f aca="false">IF('Painel  de Controle'!$E$28="REAL",PG36,(PG36*PG$14)) * (1 + 'Painel  de Controle'!$C$14)</f>
        <v>0</v>
      </c>
      <c r="PH8" s="64" t="n">
        <f aca="false">IF('Painel  de Controle'!$E$28="REAL",PH36,(PH36*PH$14)) * (1 + 'Painel  de Controle'!$C$14)</f>
        <v>0</v>
      </c>
      <c r="PI8" s="64" t="n">
        <f aca="false">IF('Painel  de Controle'!$E$28="REAL",PI36,(PI36*PI$14)) * (1 + 'Painel  de Controle'!$C$14)</f>
        <v>0</v>
      </c>
      <c r="PJ8" s="64" t="n">
        <f aca="false">IF('Painel  de Controle'!$E$28="REAL",PJ36,(PJ36*PJ$14)) * (1 + 'Painel  de Controle'!$C$14)</f>
        <v>0</v>
      </c>
      <c r="PK8" s="64" t="n">
        <f aca="false">IF('Painel  de Controle'!$E$28="REAL",PK36,(PK36*PK$14)) * (1 + 'Painel  de Controle'!$C$14)</f>
        <v>0</v>
      </c>
      <c r="PL8" s="64" t="n">
        <f aca="false">IF('Painel  de Controle'!$E$28="REAL",PL36,(PL36*PL$14)) * (1 + 'Painel  de Controle'!$C$14)</f>
        <v>0</v>
      </c>
      <c r="PM8" s="64" t="n">
        <f aca="false">IF('Painel  de Controle'!$E$28="REAL",PM36,(PM36*PM$14)) * (1 + 'Painel  de Controle'!$C$14)</f>
        <v>0</v>
      </c>
      <c r="PN8" s="64" t="n">
        <f aca="false">IF('Painel  de Controle'!$E$28="REAL",PN36,(PN36*PN$14)) * (1 + 'Painel  de Controle'!$C$14)</f>
        <v>0</v>
      </c>
      <c r="PO8" s="64" t="n">
        <f aca="false">IF('Painel  de Controle'!$E$28="REAL",PO36,(PO36*PO$14)) * (1 + 'Painel  de Controle'!$C$14)</f>
        <v>0</v>
      </c>
      <c r="PP8" s="64" t="n">
        <f aca="false">IF('Painel  de Controle'!$E$28="REAL",PP36,(PP36*PP$14)) * (1 + 'Painel  de Controle'!$C$14)</f>
        <v>0</v>
      </c>
      <c r="PQ8" s="64" t="n">
        <f aca="false">IF('Painel  de Controle'!$E$28="REAL",PQ36,(PQ36*PQ$14)) * (1 + 'Painel  de Controle'!$C$14)</f>
        <v>0</v>
      </c>
      <c r="PR8" s="64" t="n">
        <f aca="false">IF('Painel  de Controle'!$E$28="REAL",PR36,(PR36*PR$14)) * (1 + 'Painel  de Controle'!$C$14)</f>
        <v>0</v>
      </c>
      <c r="PS8" s="64" t="n">
        <f aca="false">IF('Painel  de Controle'!$E$28="REAL",PS36,(PS36*PS$14)) * (1 + 'Painel  de Controle'!$C$14)</f>
        <v>0</v>
      </c>
      <c r="PT8" s="64" t="n">
        <f aca="false">IF('Painel  de Controle'!$E$28="REAL",PT36,(PT36*PT$14)) * (1 + 'Painel  de Controle'!$C$14)</f>
        <v>0</v>
      </c>
      <c r="PU8" s="64" t="n">
        <f aca="false">IF('Painel  de Controle'!$E$28="REAL",PU36,(PU36*PU$14)) * (1 + 'Painel  de Controle'!$C$14)</f>
        <v>0</v>
      </c>
      <c r="PV8" s="64" t="n">
        <f aca="false">IF('Painel  de Controle'!$E$28="REAL",PV36,(PV36*PV$14)) * (1 + 'Painel  de Controle'!$C$14)</f>
        <v>0</v>
      </c>
      <c r="PW8" s="64" t="n">
        <f aca="false">IF('Painel  de Controle'!$E$28="REAL",PW36,(PW36*PW$14)) * (1 + 'Painel  de Controle'!$C$14)</f>
        <v>0</v>
      </c>
      <c r="PX8" s="64" t="n">
        <f aca="false">IF('Painel  de Controle'!$E$28="REAL",PX36,(PX36*PX$14)) * (1 + 'Painel  de Controle'!$C$14)</f>
        <v>0</v>
      </c>
      <c r="PY8" s="64" t="n">
        <f aca="false">IF('Painel  de Controle'!$E$28="REAL",PY36,(PY36*PY$14)) * (1 + 'Painel  de Controle'!$C$14)</f>
        <v>0</v>
      </c>
      <c r="PZ8" s="64" t="n">
        <f aca="false">IF('Painel  de Controle'!$E$28="REAL",PZ36,(PZ36*PZ$14)) * (1 + 'Painel  de Controle'!$C$14)</f>
        <v>0</v>
      </c>
      <c r="QA8" s="64" t="n">
        <f aca="false">IF('Painel  de Controle'!$E$28="REAL",QA36,(QA36*QA$14)) * (1 + 'Painel  de Controle'!$C$14)</f>
        <v>0</v>
      </c>
      <c r="QB8" s="64" t="n">
        <f aca="false">IF('Painel  de Controle'!$E$28="REAL",QB36,(QB36*QB$14)) * (1 + 'Painel  de Controle'!$C$14)</f>
        <v>0</v>
      </c>
      <c r="QC8" s="64" t="n">
        <f aca="false">IF('Painel  de Controle'!$E$28="REAL",QC36,(QC36*QC$14)) * (1 + 'Painel  de Controle'!$C$14)</f>
        <v>0</v>
      </c>
      <c r="QD8" s="64" t="n">
        <f aca="false">IF('Painel  de Controle'!$E$28="REAL",QD36,(QD36*QD$14)) * (1 + 'Painel  de Controle'!$C$14)</f>
        <v>0</v>
      </c>
      <c r="QE8" s="64" t="n">
        <f aca="false">IF('Painel  de Controle'!$E$28="REAL",QE36,(QE36*QE$14)) * (1 + 'Painel  de Controle'!$C$14)</f>
        <v>0</v>
      </c>
      <c r="QF8" s="64" t="n">
        <f aca="false">IF('Painel  de Controle'!$E$28="REAL",QF36,(QF36*QF$14)) * (1 + 'Painel  de Controle'!$C$14)</f>
        <v>0</v>
      </c>
      <c r="QG8" s="64" t="n">
        <f aca="false">IF('Painel  de Controle'!$E$28="REAL",QG36,(QG36*QG$14)) * (1 + 'Painel  de Controle'!$C$14)</f>
        <v>0</v>
      </c>
      <c r="QH8" s="64" t="n">
        <f aca="false">IF('Painel  de Controle'!$E$28="REAL",QH36,(QH36*QH$14)) * (1 + 'Painel  de Controle'!$C$14)</f>
        <v>0</v>
      </c>
      <c r="QI8" s="64" t="n">
        <f aca="false">IF('Painel  de Controle'!$E$28="REAL",QI36,(QI36*QI$14)) * (1 + 'Painel  de Controle'!$C$14)</f>
        <v>0</v>
      </c>
      <c r="QJ8" s="64" t="n">
        <f aca="false">IF('Painel  de Controle'!$E$28="REAL",QJ36,(QJ36*QJ$14)) * (1 + 'Painel  de Controle'!$C$14)</f>
        <v>0</v>
      </c>
      <c r="QK8" s="64" t="n">
        <f aca="false">IF('Painel  de Controle'!$E$28="REAL",QK36,(QK36*QK$14)) * (1 + 'Painel  de Controle'!$C$14)</f>
        <v>0</v>
      </c>
      <c r="QL8" s="64" t="n">
        <f aca="false">IF('Painel  de Controle'!$E$28="REAL",QL36,(QL36*QL$14)) * (1 + 'Painel  de Controle'!$C$14)</f>
        <v>0</v>
      </c>
      <c r="QM8" s="64" t="n">
        <f aca="false">IF('Painel  de Controle'!$E$28="REAL",QM36,(QM36*QM$14)) * (1 + 'Painel  de Controle'!$C$14)</f>
        <v>0</v>
      </c>
      <c r="QN8" s="64" t="n">
        <f aca="false">IF('Painel  de Controle'!$E$28="REAL",QN36,(QN36*QN$14)) * (1 + 'Painel  de Controle'!$C$14)</f>
        <v>0</v>
      </c>
      <c r="QO8" s="64" t="n">
        <f aca="false">IF('Painel  de Controle'!$E$28="REAL",QO36,(QO36*QO$14)) * (1 + 'Painel  de Controle'!$C$14)</f>
        <v>0</v>
      </c>
      <c r="QP8" s="64" t="n">
        <f aca="false">IF('Painel  de Controle'!$E$28="REAL",QP36,(QP36*QP$14)) * (1 + 'Painel  de Controle'!$C$14)</f>
        <v>0</v>
      </c>
      <c r="QQ8" s="64" t="n">
        <f aca="false">IF('Painel  de Controle'!$E$28="REAL",QQ36,(QQ36*QQ$14)) * (1 + 'Painel  de Controle'!$C$14)</f>
        <v>0</v>
      </c>
      <c r="QR8" s="64" t="n">
        <f aca="false">IF('Painel  de Controle'!$E$28="REAL",QR36,(QR36*QR$14)) * (1 + 'Painel  de Controle'!$C$14)</f>
        <v>0</v>
      </c>
      <c r="QS8" s="64" t="n">
        <f aca="false">IF('Painel  de Controle'!$E$28="REAL",QS36,(QS36*QS$14)) * (1 + 'Painel  de Controle'!$C$14)</f>
        <v>0</v>
      </c>
      <c r="QT8" s="64" t="n">
        <f aca="false">IF('Painel  de Controle'!$E$28="REAL",QT36,(QT36*QT$14)) * (1 + 'Painel  de Controle'!$C$14)</f>
        <v>0</v>
      </c>
      <c r="QU8" s="64" t="n">
        <f aca="false">IF('Painel  de Controle'!$E$28="REAL",QU36,(QU36*QU$14)) * (1 + 'Painel  de Controle'!$C$14)</f>
        <v>0</v>
      </c>
      <c r="QV8" s="64" t="n">
        <f aca="false">IF('Painel  de Controle'!$E$28="REAL",QV36,(QV36*QV$14)) * (1 + 'Painel  de Controle'!$C$14)</f>
        <v>0</v>
      </c>
      <c r="QW8" s="64" t="n">
        <f aca="false">IF('Painel  de Controle'!$E$28="REAL",QW36,(QW36*QW$14)) * (1 + 'Painel  de Controle'!$C$14)</f>
        <v>0</v>
      </c>
      <c r="QX8" s="64" t="n">
        <f aca="false">IF('Painel  de Controle'!$E$28="REAL",QX36,(QX36*QX$14)) * (1 + 'Painel  de Controle'!$C$14)</f>
        <v>0</v>
      </c>
      <c r="QY8" s="64" t="n">
        <f aca="false">IF('Painel  de Controle'!$E$28="REAL",QY36,(QY36*QY$14)) * (1 + 'Painel  de Controle'!$C$14)</f>
        <v>0</v>
      </c>
      <c r="QZ8" s="64" t="n">
        <f aca="false">IF('Painel  de Controle'!$E$28="REAL",QZ36,(QZ36*QZ$14)) * (1 + 'Painel  de Controle'!$C$14)</f>
        <v>0</v>
      </c>
      <c r="RA8" s="64" t="n">
        <f aca="false">IF('Painel  de Controle'!$E$28="REAL",RA36,(RA36*RA$14)) * (1 + 'Painel  de Controle'!$C$14)</f>
        <v>0</v>
      </c>
      <c r="RB8" s="64" t="n">
        <f aca="false">IF('Painel  de Controle'!$E$28="REAL",RB36,(RB36*RB$14)) * (1 + 'Painel  de Controle'!$C$14)</f>
        <v>0</v>
      </c>
      <c r="RC8" s="64" t="n">
        <f aca="false">IF('Painel  de Controle'!$E$28="REAL",RC36,(RC36*RC$14)) * (1 + 'Painel  de Controle'!$C$14)</f>
        <v>0</v>
      </c>
      <c r="RD8" s="64" t="n">
        <f aca="false">IF('Painel  de Controle'!$E$28="REAL",RD36,(RD36*RD$14)) * (1 + 'Painel  de Controle'!$C$14)</f>
        <v>0</v>
      </c>
      <c r="RE8" s="64" t="n">
        <f aca="false">IF('Painel  de Controle'!$E$28="REAL",RE36,(RE36*RE$14)) * (1 + 'Painel  de Controle'!$C$14)</f>
        <v>0</v>
      </c>
      <c r="RF8" s="64" t="n">
        <f aca="false">IF('Painel  de Controle'!$E$28="REAL",RF36,(RF36*RF$14)) * (1 + 'Painel  de Controle'!$C$14)</f>
        <v>0</v>
      </c>
      <c r="RG8" s="64" t="n">
        <f aca="false">IF('Painel  de Controle'!$E$28="REAL",RG36,(RG36*RG$14)) * (1 + 'Painel  de Controle'!$C$14)</f>
        <v>0</v>
      </c>
      <c r="RH8" s="64" t="n">
        <f aca="false">IF('Painel  de Controle'!$E$28="REAL",RH36,(RH36*RH$14)) * (1 + 'Painel  de Controle'!$C$14)</f>
        <v>0</v>
      </c>
    </row>
    <row r="9" customFormat="false" ht="15.75" hidden="false" customHeight="true" outlineLevel="0" collapsed="false">
      <c r="A9" s="44"/>
      <c r="B9" s="375" t="str">
        <f aca="false">B38</f>
        <v>Equipamentos</v>
      </c>
      <c r="C9" s="204"/>
      <c r="D9" s="204"/>
      <c r="E9" s="76" t="n">
        <f aca="false">SUM(H9:AR9)</f>
        <v>0</v>
      </c>
      <c r="F9" s="208"/>
      <c r="G9" s="206"/>
      <c r="H9" s="64" t="n">
        <f aca="false">SUM(AS9:BD9)</f>
        <v>0</v>
      </c>
      <c r="I9" s="64" t="n">
        <f aca="false">SUM(BE9:BP9)</f>
        <v>0</v>
      </c>
      <c r="J9" s="64" t="n">
        <f aca="false">SUM(BQ9:CB9)</f>
        <v>0</v>
      </c>
      <c r="K9" s="64" t="n">
        <f aca="false">SUM(CC9:CN9)</f>
        <v>0</v>
      </c>
      <c r="L9" s="64" t="n">
        <f aca="false">SUM(CO9:CZ9)</f>
        <v>0</v>
      </c>
      <c r="M9" s="64" t="n">
        <f aca="false">SUM(DA9:DL9)</f>
        <v>0</v>
      </c>
      <c r="N9" s="64" t="n">
        <f aca="false">SUM(DM9:DX9)</f>
        <v>0</v>
      </c>
      <c r="O9" s="64" t="n">
        <f aca="false">SUM(DY9:EJ9)</f>
        <v>0</v>
      </c>
      <c r="P9" s="64" t="n">
        <f aca="false">SUM(EK9:EV9)</f>
        <v>0</v>
      </c>
      <c r="Q9" s="64" t="n">
        <f aca="false">SUM(EW9:FH9)</f>
        <v>0</v>
      </c>
      <c r="R9" s="64" t="n">
        <f aca="false">SUM(FI9:FT9)</f>
        <v>0</v>
      </c>
      <c r="S9" s="64" t="n">
        <f aca="false">SUM(FU9:GF9)</f>
        <v>0</v>
      </c>
      <c r="T9" s="64" t="n">
        <f aca="false">SUM(GG9:GR9)</f>
        <v>0</v>
      </c>
      <c r="U9" s="64" t="n">
        <f aca="false">SUM(GS9:HD9)</f>
        <v>0</v>
      </c>
      <c r="V9" s="64" t="n">
        <f aca="false">SUM(HE9:HP9)</f>
        <v>0</v>
      </c>
      <c r="W9" s="64" t="n">
        <f aca="false">SUM(HQ9:IB9)</f>
        <v>0</v>
      </c>
      <c r="X9" s="64" t="n">
        <f aca="false">SUM(IC9:IN9)</f>
        <v>0</v>
      </c>
      <c r="Y9" s="64" t="n">
        <f aca="false">SUM(IO9:IZ9)</f>
        <v>0</v>
      </c>
      <c r="Z9" s="64" t="n">
        <f aca="false">SUM(JA9:JL9)</f>
        <v>0</v>
      </c>
      <c r="AA9" s="64" t="n">
        <f aca="false">SUM(JM9:JX9)</f>
        <v>0</v>
      </c>
      <c r="AB9" s="64" t="n">
        <f aca="false">SUM(JY9:KJ9)</f>
        <v>0</v>
      </c>
      <c r="AC9" s="64" t="n">
        <f aca="false">SUM(KK9:KV9)</f>
        <v>0</v>
      </c>
      <c r="AD9" s="64" t="n">
        <f aca="false">SUM(KW9:LH9)</f>
        <v>0</v>
      </c>
      <c r="AE9" s="64" t="n">
        <f aca="false">SUM(LI9:LT9)</f>
        <v>0</v>
      </c>
      <c r="AF9" s="64" t="n">
        <f aca="false">SUM(LU9:MF9)</f>
        <v>0</v>
      </c>
      <c r="AG9" s="64" t="n">
        <f aca="false">SUM(MG9:MR9)</f>
        <v>0</v>
      </c>
      <c r="AH9" s="64" t="n">
        <f aca="false">SUM(MS9:ND9)</f>
        <v>0</v>
      </c>
      <c r="AI9" s="64" t="n">
        <f aca="false">SUM(NE9:NP9)</f>
        <v>0</v>
      </c>
      <c r="AJ9" s="64" t="n">
        <f aca="false">SUM(NQ9:OB9)</f>
        <v>0</v>
      </c>
      <c r="AK9" s="64" t="n">
        <f aca="false">SUM(OC9:ON9)</f>
        <v>0</v>
      </c>
      <c r="AL9" s="64" t="n">
        <f aca="false">SUM(OO9:OZ9)</f>
        <v>0</v>
      </c>
      <c r="AM9" s="64" t="n">
        <f aca="false">SUM(PA9:PL9)</f>
        <v>0</v>
      </c>
      <c r="AN9" s="64" t="n">
        <f aca="false">SUM(PM9:PX9)</f>
        <v>0</v>
      </c>
      <c r="AO9" s="64" t="n">
        <f aca="false">SUM(PY9:QJ9)</f>
        <v>0</v>
      </c>
      <c r="AP9" s="64" t="n">
        <f aca="false">SUM(QK9:QV9)</f>
        <v>0</v>
      </c>
      <c r="AQ9" s="64" t="n">
        <f aca="false">SUM(QW9:RH9)</f>
        <v>0</v>
      </c>
      <c r="AR9" s="208"/>
      <c r="AS9" s="64" t="n">
        <f aca="false">IF('Painel  de Controle'!$E$28="REAL",AS47,(AS47*AS$14)) * (1 + 'Painel  de Controle'!$C$14)</f>
        <v>0</v>
      </c>
      <c r="AT9" s="64" t="n">
        <f aca="false">IF('Painel  de Controle'!$E$28="REAL",AT47,(AT47*AT$14)) * (1 + 'Painel  de Controle'!$C$14)</f>
        <v>0</v>
      </c>
      <c r="AU9" s="64" t="n">
        <f aca="false">IF('Painel  de Controle'!$E$28="REAL",AU47,(AU47*AU$14)) * (1 + 'Painel  de Controle'!$C$14)</f>
        <v>0</v>
      </c>
      <c r="AV9" s="64" t="n">
        <f aca="false">IF('Painel  de Controle'!$E$28="REAL",AV47,(AV47*AV$14)) * (1 + 'Painel  de Controle'!$C$14)</f>
        <v>0</v>
      </c>
      <c r="AW9" s="64" t="n">
        <f aca="false">IF('Painel  de Controle'!$E$28="REAL",AW47,(AW47*AW$14)) * (1 + 'Painel  de Controle'!$C$14)</f>
        <v>0</v>
      </c>
      <c r="AX9" s="64" t="n">
        <f aca="false">IF('Painel  de Controle'!$E$28="REAL",AX47,(AX47*AX$14)) * (1 + 'Painel  de Controle'!$C$14)</f>
        <v>0</v>
      </c>
      <c r="AY9" s="64" t="n">
        <f aca="false">IF('Painel  de Controle'!$E$28="REAL",AY47,(AY47*AY$14)) * (1 + 'Painel  de Controle'!$C$14)</f>
        <v>0</v>
      </c>
      <c r="AZ9" s="64" t="n">
        <f aca="false">IF('Painel  de Controle'!$E$28="REAL",AZ47,(AZ47*AZ$14)) * (1 + 'Painel  de Controle'!$C$14)</f>
        <v>0</v>
      </c>
      <c r="BA9" s="64" t="n">
        <f aca="false">IF('Painel  de Controle'!$E$28="REAL",BA47,(BA47*BA$14)) * (1 + 'Painel  de Controle'!$C$14)</f>
        <v>0</v>
      </c>
      <c r="BB9" s="64" t="n">
        <f aca="false">IF('Painel  de Controle'!$E$28="REAL",BB47,(BB47*BB$14)) * (1 + 'Painel  de Controle'!$C$14)</f>
        <v>0</v>
      </c>
      <c r="BC9" s="64" t="n">
        <f aca="false">IF('Painel  de Controle'!$E$28="REAL",BC47,(BC47*BC$14)) * (1 + 'Painel  de Controle'!$C$14)</f>
        <v>0</v>
      </c>
      <c r="BD9" s="64" t="n">
        <f aca="false">IF('Painel  de Controle'!$E$28="REAL",BD47,(BD47*BD$14)) * (1 + 'Painel  de Controle'!$C$14)</f>
        <v>0</v>
      </c>
      <c r="BE9" s="64" t="n">
        <f aca="false">IF('Painel  de Controle'!$E$28="REAL",BE47,(BE47*BE$14)) * (1 + 'Painel  de Controle'!$C$14)</f>
        <v>0</v>
      </c>
      <c r="BF9" s="64" t="n">
        <f aca="false">IF('Painel  de Controle'!$E$28="REAL",BF47,(BF47*BF$14)) * (1 + 'Painel  de Controle'!$C$14)</f>
        <v>0</v>
      </c>
      <c r="BG9" s="64" t="n">
        <f aca="false">IF('Painel  de Controle'!$E$28="REAL",BG47,(BG47*BG$14)) * (1 + 'Painel  de Controle'!$C$14)</f>
        <v>0</v>
      </c>
      <c r="BH9" s="64" t="n">
        <f aca="false">IF('Painel  de Controle'!$E$28="REAL",BH47,(BH47*BH$14)) * (1 + 'Painel  de Controle'!$C$14)</f>
        <v>0</v>
      </c>
      <c r="BI9" s="64" t="n">
        <f aca="false">IF('Painel  de Controle'!$E$28="REAL",BI47,(BI47*BI$14)) * (1 + 'Painel  de Controle'!$C$14)</f>
        <v>0</v>
      </c>
      <c r="BJ9" s="64" t="n">
        <f aca="false">IF('Painel  de Controle'!$E$28="REAL",BJ47,(BJ47*BJ$14)) * (1 + 'Painel  de Controle'!$C$14)</f>
        <v>0</v>
      </c>
      <c r="BK9" s="64" t="n">
        <f aca="false">IF('Painel  de Controle'!$E$28="REAL",BK47,(BK47*BK$14)) * (1 + 'Painel  de Controle'!$C$14)</f>
        <v>0</v>
      </c>
      <c r="BL9" s="64" t="n">
        <f aca="false">IF('Painel  de Controle'!$E$28="REAL",BL47,(BL47*BL$14)) * (1 + 'Painel  de Controle'!$C$14)</f>
        <v>0</v>
      </c>
      <c r="BM9" s="64" t="n">
        <f aca="false">IF('Painel  de Controle'!$E$28="REAL",BM47,(BM47*BM$14)) * (1 + 'Painel  de Controle'!$C$14)</f>
        <v>0</v>
      </c>
      <c r="BN9" s="64" t="n">
        <f aca="false">IF('Painel  de Controle'!$E$28="REAL",BN47,(BN47*BN$14)) * (1 + 'Painel  de Controle'!$C$14)</f>
        <v>0</v>
      </c>
      <c r="BO9" s="64" t="n">
        <f aca="false">IF('Painel  de Controle'!$E$28="REAL",BO47,(BO47*BO$14)) * (1 + 'Painel  de Controle'!$C$14)</f>
        <v>0</v>
      </c>
      <c r="BP9" s="64" t="n">
        <f aca="false">IF('Painel  de Controle'!$E$28="REAL",BP47,(BP47*BP$14)) * (1 + 'Painel  de Controle'!$C$14)</f>
        <v>0</v>
      </c>
      <c r="BQ9" s="64" t="n">
        <f aca="false">IF('Painel  de Controle'!$E$28="REAL",BQ47,(BQ47*BQ$14)) * (1 + 'Painel  de Controle'!$C$14)</f>
        <v>0</v>
      </c>
      <c r="BR9" s="64" t="n">
        <f aca="false">IF('Painel  de Controle'!$E$28="REAL",BR47,(BR47*BR$14)) * (1 + 'Painel  de Controle'!$C$14)</f>
        <v>0</v>
      </c>
      <c r="BS9" s="64" t="n">
        <f aca="false">IF('Painel  de Controle'!$E$28="REAL",BS47,(BS47*BS$14)) * (1 + 'Painel  de Controle'!$C$14)</f>
        <v>0</v>
      </c>
      <c r="BT9" s="64" t="n">
        <f aca="false">IF('Painel  de Controle'!$E$28="REAL",BT47,(BT47*BT$14)) * (1 + 'Painel  de Controle'!$C$14)</f>
        <v>0</v>
      </c>
      <c r="BU9" s="64" t="n">
        <f aca="false">IF('Painel  de Controle'!$E$28="REAL",BU47,(BU47*BU$14)) * (1 + 'Painel  de Controle'!$C$14)</f>
        <v>0</v>
      </c>
      <c r="BV9" s="64" t="n">
        <f aca="false">IF('Painel  de Controle'!$E$28="REAL",BV47,(BV47*BV$14)) * (1 + 'Painel  de Controle'!$C$14)</f>
        <v>0</v>
      </c>
      <c r="BW9" s="64" t="n">
        <f aca="false">IF('Painel  de Controle'!$E$28="REAL",BW47,(BW47*BW$14)) * (1 + 'Painel  de Controle'!$C$14)</f>
        <v>0</v>
      </c>
      <c r="BX9" s="64" t="n">
        <f aca="false">IF('Painel  de Controle'!$E$28="REAL",BX47,(BX47*BX$14)) * (1 + 'Painel  de Controle'!$C$14)</f>
        <v>0</v>
      </c>
      <c r="BY9" s="64" t="n">
        <f aca="false">IF('Painel  de Controle'!$E$28="REAL",BY47,(BY47*BY$14)) * (1 + 'Painel  de Controle'!$C$14)</f>
        <v>0</v>
      </c>
      <c r="BZ9" s="64" t="n">
        <f aca="false">IF('Painel  de Controle'!$E$28="REAL",BZ47,(BZ47*BZ$14)) * (1 + 'Painel  de Controle'!$C$14)</f>
        <v>0</v>
      </c>
      <c r="CA9" s="64" t="n">
        <f aca="false">IF('Painel  de Controle'!$E$28="REAL",CA47,(CA47*CA$14)) * (1 + 'Painel  de Controle'!$C$14)</f>
        <v>0</v>
      </c>
      <c r="CB9" s="64" t="n">
        <f aca="false">IF('Painel  de Controle'!$E$28="REAL",CB47,(CB47*CB$14)) * (1 + 'Painel  de Controle'!$C$14)</f>
        <v>0</v>
      </c>
      <c r="CC9" s="64" t="n">
        <f aca="false">IF('Painel  de Controle'!$E$28="REAL",CC47,(CC47*CC$14)) * (1 + 'Painel  de Controle'!$C$14)</f>
        <v>0</v>
      </c>
      <c r="CD9" s="64" t="n">
        <f aca="false">IF('Painel  de Controle'!$E$28="REAL",CD47,(CD47*CD$14)) * (1 + 'Painel  de Controle'!$C$14)</f>
        <v>0</v>
      </c>
      <c r="CE9" s="64" t="n">
        <f aca="false">IF('Painel  de Controle'!$E$28="REAL",CE47,(CE47*CE$14)) * (1 + 'Painel  de Controle'!$C$14)</f>
        <v>0</v>
      </c>
      <c r="CF9" s="64" t="n">
        <f aca="false">IF('Painel  de Controle'!$E$28="REAL",CF47,(CF47*CF$14)) * (1 + 'Painel  de Controle'!$C$14)</f>
        <v>0</v>
      </c>
      <c r="CG9" s="64" t="n">
        <f aca="false">IF('Painel  de Controle'!$E$28="REAL",CG47,(CG47*CG$14)) * (1 + 'Painel  de Controle'!$C$14)</f>
        <v>0</v>
      </c>
      <c r="CH9" s="64" t="n">
        <f aca="false">IF('Painel  de Controle'!$E$28="REAL",CH47,(CH47*CH$14)) * (1 + 'Painel  de Controle'!$C$14)</f>
        <v>0</v>
      </c>
      <c r="CI9" s="64" t="n">
        <f aca="false">IF('Painel  de Controle'!$E$28="REAL",CI47,(CI47*CI$14)) * (1 + 'Painel  de Controle'!$C$14)</f>
        <v>0</v>
      </c>
      <c r="CJ9" s="64" t="n">
        <f aca="false">IF('Painel  de Controle'!$E$28="REAL",CJ47,(CJ47*CJ$14)) * (1 + 'Painel  de Controle'!$C$14)</f>
        <v>0</v>
      </c>
      <c r="CK9" s="64" t="n">
        <f aca="false">IF('Painel  de Controle'!$E$28="REAL",CK47,(CK47*CK$14)) * (1 + 'Painel  de Controle'!$C$14)</f>
        <v>0</v>
      </c>
      <c r="CL9" s="64" t="n">
        <f aca="false">IF('Painel  de Controle'!$E$28="REAL",CL47,(CL47*CL$14)) * (1 + 'Painel  de Controle'!$C$14)</f>
        <v>0</v>
      </c>
      <c r="CM9" s="64" t="n">
        <f aca="false">IF('Painel  de Controle'!$E$28="REAL",CM47,(CM47*CM$14)) * (1 + 'Painel  de Controle'!$C$14)</f>
        <v>0</v>
      </c>
      <c r="CN9" s="64" t="n">
        <f aca="false">IF('Painel  de Controle'!$E$28="REAL",CN47,(CN47*CN$14)) * (1 + 'Painel  de Controle'!$C$14)</f>
        <v>0</v>
      </c>
      <c r="CO9" s="64" t="n">
        <f aca="false">IF('Painel  de Controle'!$E$28="REAL",CO47,(CO47*CO$14)) * (1 + 'Painel  de Controle'!$C$14)</f>
        <v>0</v>
      </c>
      <c r="CP9" s="64" t="n">
        <f aca="false">IF('Painel  de Controle'!$E$28="REAL",CP47,(CP47*CP$14)) * (1 + 'Painel  de Controle'!$C$14)</f>
        <v>0</v>
      </c>
      <c r="CQ9" s="64" t="n">
        <f aca="false">IF('Painel  de Controle'!$E$28="REAL",CQ47,(CQ47*CQ$14)) * (1 + 'Painel  de Controle'!$C$14)</f>
        <v>0</v>
      </c>
      <c r="CR9" s="64" t="n">
        <f aca="false">IF('Painel  de Controle'!$E$28="REAL",CR47,(CR47*CR$14)) * (1 + 'Painel  de Controle'!$C$14)</f>
        <v>0</v>
      </c>
      <c r="CS9" s="64" t="n">
        <f aca="false">IF('Painel  de Controle'!$E$28="REAL",CS47,(CS47*CS$14)) * (1 + 'Painel  de Controle'!$C$14)</f>
        <v>0</v>
      </c>
      <c r="CT9" s="64" t="n">
        <f aca="false">IF('Painel  de Controle'!$E$28="REAL",CT47,(CT47*CT$14)) * (1 + 'Painel  de Controle'!$C$14)</f>
        <v>0</v>
      </c>
      <c r="CU9" s="64" t="n">
        <f aca="false">IF('Painel  de Controle'!$E$28="REAL",CU47,(CU47*CU$14)) * (1 + 'Painel  de Controle'!$C$14)</f>
        <v>0</v>
      </c>
      <c r="CV9" s="64" t="n">
        <f aca="false">IF('Painel  de Controle'!$E$28="REAL",CV47,(CV47*CV$14)) * (1 + 'Painel  de Controle'!$C$14)</f>
        <v>0</v>
      </c>
      <c r="CW9" s="64" t="n">
        <f aca="false">IF('Painel  de Controle'!$E$28="REAL",CW47,(CW47*CW$14)) * (1 + 'Painel  de Controle'!$C$14)</f>
        <v>0</v>
      </c>
      <c r="CX9" s="64" t="n">
        <f aca="false">IF('Painel  de Controle'!$E$28="REAL",CX47,(CX47*CX$14)) * (1 + 'Painel  de Controle'!$C$14)</f>
        <v>0</v>
      </c>
      <c r="CY9" s="64" t="n">
        <f aca="false">IF('Painel  de Controle'!$E$28="REAL",CY47,(CY47*CY$14)) * (1 + 'Painel  de Controle'!$C$14)</f>
        <v>0</v>
      </c>
      <c r="CZ9" s="64" t="n">
        <f aca="false">IF('Painel  de Controle'!$E$28="REAL",CZ47,(CZ47*CZ$14)) * (1 + 'Painel  de Controle'!$C$14)</f>
        <v>0</v>
      </c>
      <c r="DA9" s="64" t="n">
        <f aca="false">IF('Painel  de Controle'!$E$28="REAL",DA47,(DA47*DA$14)) * (1 + 'Painel  de Controle'!$C$14)</f>
        <v>0</v>
      </c>
      <c r="DB9" s="64" t="n">
        <f aca="false">IF('Painel  de Controle'!$E$28="REAL",DB47,(DB47*DB$14)) * (1 + 'Painel  de Controle'!$C$14)</f>
        <v>0</v>
      </c>
      <c r="DC9" s="64" t="n">
        <f aca="false">IF('Painel  de Controle'!$E$28="REAL",DC47,(DC47*DC$14)) * (1 + 'Painel  de Controle'!$C$14)</f>
        <v>0</v>
      </c>
      <c r="DD9" s="64" t="n">
        <f aca="false">IF('Painel  de Controle'!$E$28="REAL",DD47,(DD47*DD$14)) * (1 + 'Painel  de Controle'!$C$14)</f>
        <v>0</v>
      </c>
      <c r="DE9" s="64" t="n">
        <f aca="false">IF('Painel  de Controle'!$E$28="REAL",DE47,(DE47*DE$14)) * (1 + 'Painel  de Controle'!$C$14)</f>
        <v>0</v>
      </c>
      <c r="DF9" s="64" t="n">
        <f aca="false">IF('Painel  de Controle'!$E$28="REAL",DF47,(DF47*DF$14)) * (1 + 'Painel  de Controle'!$C$14)</f>
        <v>0</v>
      </c>
      <c r="DG9" s="64" t="n">
        <f aca="false">IF('Painel  de Controle'!$E$28="REAL",DG47,(DG47*DG$14)) * (1 + 'Painel  de Controle'!$C$14)</f>
        <v>0</v>
      </c>
      <c r="DH9" s="64" t="n">
        <f aca="false">IF('Painel  de Controle'!$E$28="REAL",DH47,(DH47*DH$14)) * (1 + 'Painel  de Controle'!$C$14)</f>
        <v>0</v>
      </c>
      <c r="DI9" s="64" t="n">
        <f aca="false">IF('Painel  de Controle'!$E$28="REAL",DI47,(DI47*DI$14)) * (1 + 'Painel  de Controle'!$C$14)</f>
        <v>0</v>
      </c>
      <c r="DJ9" s="64" t="n">
        <f aca="false">IF('Painel  de Controle'!$E$28="REAL",DJ47,(DJ47*DJ$14)) * (1 + 'Painel  de Controle'!$C$14)</f>
        <v>0</v>
      </c>
      <c r="DK9" s="64" t="n">
        <f aca="false">IF('Painel  de Controle'!$E$28="REAL",DK47,(DK47*DK$14)) * (1 + 'Painel  de Controle'!$C$14)</f>
        <v>0</v>
      </c>
      <c r="DL9" s="64" t="n">
        <f aca="false">IF('Painel  de Controle'!$E$28="REAL",DL47,(DL47*DL$14)) * (1 + 'Painel  de Controle'!$C$14)</f>
        <v>0</v>
      </c>
      <c r="DM9" s="64" t="n">
        <f aca="false">IF('Painel  de Controle'!$E$28="REAL",DM47,(DM47*DM$14)) * (1 + 'Painel  de Controle'!$C$14)</f>
        <v>0</v>
      </c>
      <c r="DN9" s="64" t="n">
        <f aca="false">IF('Painel  de Controle'!$E$28="REAL",DN47,(DN47*DN$14)) * (1 + 'Painel  de Controle'!$C$14)</f>
        <v>0</v>
      </c>
      <c r="DO9" s="64" t="n">
        <f aca="false">IF('Painel  de Controle'!$E$28="REAL",DO47,(DO47*DO$14)) * (1 + 'Painel  de Controle'!$C$14)</f>
        <v>0</v>
      </c>
      <c r="DP9" s="64" t="n">
        <f aca="false">IF('Painel  de Controle'!$E$28="REAL",DP47,(DP47*DP$14)) * (1 + 'Painel  de Controle'!$C$14)</f>
        <v>0</v>
      </c>
      <c r="DQ9" s="64" t="n">
        <f aca="false">IF('Painel  de Controle'!$E$28="REAL",DQ47,(DQ47*DQ$14)) * (1 + 'Painel  de Controle'!$C$14)</f>
        <v>0</v>
      </c>
      <c r="DR9" s="64" t="n">
        <f aca="false">IF('Painel  de Controle'!$E$28="REAL",DR47,(DR47*DR$14)) * (1 + 'Painel  de Controle'!$C$14)</f>
        <v>0</v>
      </c>
      <c r="DS9" s="64" t="n">
        <f aca="false">IF('Painel  de Controle'!$E$28="REAL",DS47,(DS47*DS$14)) * (1 + 'Painel  de Controle'!$C$14)</f>
        <v>0</v>
      </c>
      <c r="DT9" s="64" t="n">
        <f aca="false">IF('Painel  de Controle'!$E$28="REAL",DT47,(DT47*DT$14)) * (1 + 'Painel  de Controle'!$C$14)</f>
        <v>0</v>
      </c>
      <c r="DU9" s="64" t="n">
        <f aca="false">IF('Painel  de Controle'!$E$28="REAL",DU47,(DU47*DU$14)) * (1 + 'Painel  de Controle'!$C$14)</f>
        <v>0</v>
      </c>
      <c r="DV9" s="64" t="n">
        <f aca="false">IF('Painel  de Controle'!$E$28="REAL",DV47,(DV47*DV$14)) * (1 + 'Painel  de Controle'!$C$14)</f>
        <v>0</v>
      </c>
      <c r="DW9" s="64" t="n">
        <f aca="false">IF('Painel  de Controle'!$E$28="REAL",DW47,(DW47*DW$14)) * (1 + 'Painel  de Controle'!$C$14)</f>
        <v>0</v>
      </c>
      <c r="DX9" s="64" t="n">
        <f aca="false">IF('Painel  de Controle'!$E$28="REAL",DX47,(DX47*DX$14)) * (1 + 'Painel  de Controle'!$C$14)</f>
        <v>0</v>
      </c>
      <c r="DY9" s="64" t="n">
        <f aca="false">IF('Painel  de Controle'!$E$28="REAL",DY47,(DY47*DY$14)) * (1 + 'Painel  de Controle'!$C$14)</f>
        <v>0</v>
      </c>
      <c r="DZ9" s="64" t="n">
        <f aca="false">IF('Painel  de Controle'!$E$28="REAL",DZ47,(DZ47*DZ$14)) * (1 + 'Painel  de Controle'!$C$14)</f>
        <v>0</v>
      </c>
      <c r="EA9" s="64" t="n">
        <f aca="false">IF('Painel  de Controle'!$E$28="REAL",EA47,(EA47*EA$14)) * (1 + 'Painel  de Controle'!$C$14)</f>
        <v>0</v>
      </c>
      <c r="EB9" s="64" t="n">
        <f aca="false">IF('Painel  de Controle'!$E$28="REAL",EB47,(EB47*EB$14)) * (1 + 'Painel  de Controle'!$C$14)</f>
        <v>0</v>
      </c>
      <c r="EC9" s="64" t="n">
        <f aca="false">IF('Painel  de Controle'!$E$28="REAL",EC47,(EC47*EC$14)) * (1 + 'Painel  de Controle'!$C$14)</f>
        <v>0</v>
      </c>
      <c r="ED9" s="64" t="n">
        <f aca="false">IF('Painel  de Controle'!$E$28="REAL",ED47,(ED47*ED$14)) * (1 + 'Painel  de Controle'!$C$14)</f>
        <v>0</v>
      </c>
      <c r="EE9" s="64" t="n">
        <f aca="false">IF('Painel  de Controle'!$E$28="REAL",EE47,(EE47*EE$14)) * (1 + 'Painel  de Controle'!$C$14)</f>
        <v>0</v>
      </c>
      <c r="EF9" s="64" t="n">
        <f aca="false">IF('Painel  de Controle'!$E$28="REAL",EF47,(EF47*EF$14)) * (1 + 'Painel  de Controle'!$C$14)</f>
        <v>0</v>
      </c>
      <c r="EG9" s="64" t="n">
        <f aca="false">IF('Painel  de Controle'!$E$28="REAL",EG47,(EG47*EG$14)) * (1 + 'Painel  de Controle'!$C$14)</f>
        <v>0</v>
      </c>
      <c r="EH9" s="64" t="n">
        <f aca="false">IF('Painel  de Controle'!$E$28="REAL",EH47,(EH47*EH$14)) * (1 + 'Painel  de Controle'!$C$14)</f>
        <v>0</v>
      </c>
      <c r="EI9" s="64" t="n">
        <f aca="false">IF('Painel  de Controle'!$E$28="REAL",EI47,(EI47*EI$14)) * (1 + 'Painel  de Controle'!$C$14)</f>
        <v>0</v>
      </c>
      <c r="EJ9" s="64" t="n">
        <f aca="false">IF('Painel  de Controle'!$E$28="REAL",EJ47,(EJ47*EJ$14)) * (1 + 'Painel  de Controle'!$C$14)</f>
        <v>0</v>
      </c>
      <c r="EK9" s="64" t="n">
        <f aca="false">IF('Painel  de Controle'!$E$28="REAL",EK47,(EK47*EK$14)) * (1 + 'Painel  de Controle'!$C$14)</f>
        <v>0</v>
      </c>
      <c r="EL9" s="64" t="n">
        <f aca="false">IF('Painel  de Controle'!$E$28="REAL",EL47,(EL47*EL$14)) * (1 + 'Painel  de Controle'!$C$14)</f>
        <v>0</v>
      </c>
      <c r="EM9" s="64" t="n">
        <f aca="false">IF('Painel  de Controle'!$E$28="REAL",EM47,(EM47*EM$14)) * (1 + 'Painel  de Controle'!$C$14)</f>
        <v>0</v>
      </c>
      <c r="EN9" s="64" t="n">
        <f aca="false">IF('Painel  de Controle'!$E$28="REAL",EN47,(EN47*EN$14)) * (1 + 'Painel  de Controle'!$C$14)</f>
        <v>0</v>
      </c>
      <c r="EO9" s="64" t="n">
        <f aca="false">IF('Painel  de Controle'!$E$28="REAL",EO47,(EO47*EO$14)) * (1 + 'Painel  de Controle'!$C$14)</f>
        <v>0</v>
      </c>
      <c r="EP9" s="64" t="n">
        <f aca="false">IF('Painel  de Controle'!$E$28="REAL",EP47,(EP47*EP$14)) * (1 + 'Painel  de Controle'!$C$14)</f>
        <v>0</v>
      </c>
      <c r="EQ9" s="64" t="n">
        <f aca="false">IF('Painel  de Controle'!$E$28="REAL",EQ47,(EQ47*EQ$14)) * (1 + 'Painel  de Controle'!$C$14)</f>
        <v>0</v>
      </c>
      <c r="ER9" s="64" t="n">
        <f aca="false">IF('Painel  de Controle'!$E$28="REAL",ER47,(ER47*ER$14)) * (1 + 'Painel  de Controle'!$C$14)</f>
        <v>0</v>
      </c>
      <c r="ES9" s="64" t="n">
        <f aca="false">IF('Painel  de Controle'!$E$28="REAL",ES47,(ES47*ES$14)) * (1 + 'Painel  de Controle'!$C$14)</f>
        <v>0</v>
      </c>
      <c r="ET9" s="64" t="n">
        <f aca="false">IF('Painel  de Controle'!$E$28="REAL",ET47,(ET47*ET$14)) * (1 + 'Painel  de Controle'!$C$14)</f>
        <v>0</v>
      </c>
      <c r="EU9" s="64" t="n">
        <f aca="false">IF('Painel  de Controle'!$E$28="REAL",EU47,(EU47*EU$14)) * (1 + 'Painel  de Controle'!$C$14)</f>
        <v>0</v>
      </c>
      <c r="EV9" s="64" t="n">
        <f aca="false">IF('Painel  de Controle'!$E$28="REAL",EV47,(EV47*EV$14)) * (1 + 'Painel  de Controle'!$C$14)</f>
        <v>0</v>
      </c>
      <c r="EW9" s="64" t="n">
        <f aca="false">IF('Painel  de Controle'!$E$28="REAL",EW47,(EW47*EW$14)) * (1 + 'Painel  de Controle'!$C$14)</f>
        <v>0</v>
      </c>
      <c r="EX9" s="64" t="n">
        <f aca="false">IF('Painel  de Controle'!$E$28="REAL",EX47,(EX47*EX$14)) * (1 + 'Painel  de Controle'!$C$14)</f>
        <v>0</v>
      </c>
      <c r="EY9" s="64" t="n">
        <f aca="false">IF('Painel  de Controle'!$E$28="REAL",EY47,(EY47*EY$14)) * (1 + 'Painel  de Controle'!$C$14)</f>
        <v>0</v>
      </c>
      <c r="EZ9" s="64" t="n">
        <f aca="false">IF('Painel  de Controle'!$E$28="REAL",EZ47,(EZ47*EZ$14)) * (1 + 'Painel  de Controle'!$C$14)</f>
        <v>0</v>
      </c>
      <c r="FA9" s="64" t="n">
        <f aca="false">IF('Painel  de Controle'!$E$28="REAL",FA47,(FA47*FA$14)) * (1 + 'Painel  de Controle'!$C$14)</f>
        <v>0</v>
      </c>
      <c r="FB9" s="64" t="n">
        <f aca="false">IF('Painel  de Controle'!$E$28="REAL",FB47,(FB47*FB$14)) * (1 + 'Painel  de Controle'!$C$14)</f>
        <v>0</v>
      </c>
      <c r="FC9" s="64" t="n">
        <f aca="false">IF('Painel  de Controle'!$E$28="REAL",FC47,(FC47*FC$14)) * (1 + 'Painel  de Controle'!$C$14)</f>
        <v>0</v>
      </c>
      <c r="FD9" s="64" t="n">
        <f aca="false">IF('Painel  de Controle'!$E$28="REAL",FD47,(FD47*FD$14)) * (1 + 'Painel  de Controle'!$C$14)</f>
        <v>0</v>
      </c>
      <c r="FE9" s="64" t="n">
        <f aca="false">IF('Painel  de Controle'!$E$28="REAL",FE47,(FE47*FE$14)) * (1 + 'Painel  de Controle'!$C$14)</f>
        <v>0</v>
      </c>
      <c r="FF9" s="64" t="n">
        <f aca="false">IF('Painel  de Controle'!$E$28="REAL",FF47,(FF47*FF$14)) * (1 + 'Painel  de Controle'!$C$14)</f>
        <v>0</v>
      </c>
      <c r="FG9" s="64" t="n">
        <f aca="false">IF('Painel  de Controle'!$E$28="REAL",FG47,(FG47*FG$14)) * (1 + 'Painel  de Controle'!$C$14)</f>
        <v>0</v>
      </c>
      <c r="FH9" s="64" t="n">
        <f aca="false">IF('Painel  de Controle'!$E$28="REAL",FH47,(FH47*FH$14)) * (1 + 'Painel  de Controle'!$C$14)</f>
        <v>0</v>
      </c>
      <c r="FI9" s="64" t="n">
        <f aca="false">IF('Painel  de Controle'!$E$28="REAL",FI47,(FI47*FI$14)) * (1 + 'Painel  de Controle'!$C$14)</f>
        <v>0</v>
      </c>
      <c r="FJ9" s="64" t="n">
        <f aca="false">IF('Painel  de Controle'!$E$28="REAL",FJ47,(FJ47*FJ$14)) * (1 + 'Painel  de Controle'!$C$14)</f>
        <v>0</v>
      </c>
      <c r="FK9" s="64" t="n">
        <f aca="false">IF('Painel  de Controle'!$E$28="REAL",FK47,(FK47*FK$14)) * (1 + 'Painel  de Controle'!$C$14)</f>
        <v>0</v>
      </c>
      <c r="FL9" s="64" t="n">
        <f aca="false">IF('Painel  de Controle'!$E$28="REAL",FL47,(FL47*FL$14)) * (1 + 'Painel  de Controle'!$C$14)</f>
        <v>0</v>
      </c>
      <c r="FM9" s="64" t="n">
        <f aca="false">IF('Painel  de Controle'!$E$28="REAL",FM47,(FM47*FM$14)) * (1 + 'Painel  de Controle'!$C$14)</f>
        <v>0</v>
      </c>
      <c r="FN9" s="64" t="n">
        <f aca="false">IF('Painel  de Controle'!$E$28="REAL",FN47,(FN47*FN$14)) * (1 + 'Painel  de Controle'!$C$14)</f>
        <v>0</v>
      </c>
      <c r="FO9" s="64" t="n">
        <f aca="false">IF('Painel  de Controle'!$E$28="REAL",FO47,(FO47*FO$14)) * (1 + 'Painel  de Controle'!$C$14)</f>
        <v>0</v>
      </c>
      <c r="FP9" s="64" t="n">
        <f aca="false">IF('Painel  de Controle'!$E$28="REAL",FP47,(FP47*FP$14)) * (1 + 'Painel  de Controle'!$C$14)</f>
        <v>0</v>
      </c>
      <c r="FQ9" s="64" t="n">
        <f aca="false">IF('Painel  de Controle'!$E$28="REAL",FQ47,(FQ47*FQ$14)) * (1 + 'Painel  de Controle'!$C$14)</f>
        <v>0</v>
      </c>
      <c r="FR9" s="64" t="n">
        <f aca="false">IF('Painel  de Controle'!$E$28="REAL",FR47,(FR47*FR$14)) * (1 + 'Painel  de Controle'!$C$14)</f>
        <v>0</v>
      </c>
      <c r="FS9" s="64" t="n">
        <f aca="false">IF('Painel  de Controle'!$E$28="REAL",FS47,(FS47*FS$14)) * (1 + 'Painel  de Controle'!$C$14)</f>
        <v>0</v>
      </c>
      <c r="FT9" s="64" t="n">
        <f aca="false">IF('Painel  de Controle'!$E$28="REAL",FT47,(FT47*FT$14)) * (1 + 'Painel  de Controle'!$C$14)</f>
        <v>0</v>
      </c>
      <c r="FU9" s="64" t="n">
        <f aca="false">IF('Painel  de Controle'!$E$28="REAL",FU47,(FU47*FU$14)) * (1 + 'Painel  de Controle'!$C$14)</f>
        <v>0</v>
      </c>
      <c r="FV9" s="64" t="n">
        <f aca="false">IF('Painel  de Controle'!$E$28="REAL",FV47,(FV47*FV$14)) * (1 + 'Painel  de Controle'!$C$14)</f>
        <v>0</v>
      </c>
      <c r="FW9" s="64" t="n">
        <f aca="false">IF('Painel  de Controle'!$E$28="REAL",FW47,(FW47*FW$14)) * (1 + 'Painel  de Controle'!$C$14)</f>
        <v>0</v>
      </c>
      <c r="FX9" s="64" t="n">
        <f aca="false">IF('Painel  de Controle'!$E$28="REAL",FX47,(FX47*FX$14)) * (1 + 'Painel  de Controle'!$C$14)</f>
        <v>0</v>
      </c>
      <c r="FY9" s="64" t="n">
        <f aca="false">IF('Painel  de Controle'!$E$28="REAL",FY47,(FY47*FY$14)) * (1 + 'Painel  de Controle'!$C$14)</f>
        <v>0</v>
      </c>
      <c r="FZ9" s="64" t="n">
        <f aca="false">IF('Painel  de Controle'!$E$28="REAL",FZ47,(FZ47*FZ$14)) * (1 + 'Painel  de Controle'!$C$14)</f>
        <v>0</v>
      </c>
      <c r="GA9" s="64" t="n">
        <f aca="false">IF('Painel  de Controle'!$E$28="REAL",GA47,(GA47*GA$14)) * (1 + 'Painel  de Controle'!$C$14)</f>
        <v>0</v>
      </c>
      <c r="GB9" s="64" t="n">
        <f aca="false">IF('Painel  de Controle'!$E$28="REAL",GB47,(GB47*GB$14)) * (1 + 'Painel  de Controle'!$C$14)</f>
        <v>0</v>
      </c>
      <c r="GC9" s="64" t="n">
        <f aca="false">IF('Painel  de Controle'!$E$28="REAL",GC47,(GC47*GC$14)) * (1 + 'Painel  de Controle'!$C$14)</f>
        <v>0</v>
      </c>
      <c r="GD9" s="64" t="n">
        <f aca="false">IF('Painel  de Controle'!$E$28="REAL",GD47,(GD47*GD$14)) * (1 + 'Painel  de Controle'!$C$14)</f>
        <v>0</v>
      </c>
      <c r="GE9" s="64" t="n">
        <f aca="false">IF('Painel  de Controle'!$E$28="REAL",GE47,(GE47*GE$14)) * (1 + 'Painel  de Controle'!$C$14)</f>
        <v>0</v>
      </c>
      <c r="GF9" s="64" t="n">
        <f aca="false">IF('Painel  de Controle'!$E$28="REAL",GF47,(GF47*GF$14)) * (1 + 'Painel  de Controle'!$C$14)</f>
        <v>0</v>
      </c>
      <c r="GG9" s="64" t="n">
        <f aca="false">IF('Painel  de Controle'!$E$28="REAL",GG47,(GG47*GG$14)) * (1 + 'Painel  de Controle'!$C$14)</f>
        <v>0</v>
      </c>
      <c r="GH9" s="64" t="n">
        <f aca="false">IF('Painel  de Controle'!$E$28="REAL",GH47,(GH47*GH$14)) * (1 + 'Painel  de Controle'!$C$14)</f>
        <v>0</v>
      </c>
      <c r="GI9" s="64" t="n">
        <f aca="false">IF('Painel  de Controle'!$E$28="REAL",GI47,(GI47*GI$14)) * (1 + 'Painel  de Controle'!$C$14)</f>
        <v>0</v>
      </c>
      <c r="GJ9" s="64" t="n">
        <f aca="false">IF('Painel  de Controle'!$E$28="REAL",GJ47,(GJ47*GJ$14)) * (1 + 'Painel  de Controle'!$C$14)</f>
        <v>0</v>
      </c>
      <c r="GK9" s="64" t="n">
        <f aca="false">IF('Painel  de Controle'!$E$28="REAL",GK47,(GK47*GK$14)) * (1 + 'Painel  de Controle'!$C$14)</f>
        <v>0</v>
      </c>
      <c r="GL9" s="64" t="n">
        <f aca="false">IF('Painel  de Controle'!$E$28="REAL",GL47,(GL47*GL$14)) * (1 + 'Painel  de Controle'!$C$14)</f>
        <v>0</v>
      </c>
      <c r="GM9" s="64" t="n">
        <f aca="false">IF('Painel  de Controle'!$E$28="REAL",GM47,(GM47*GM$14)) * (1 + 'Painel  de Controle'!$C$14)</f>
        <v>0</v>
      </c>
      <c r="GN9" s="64" t="n">
        <f aca="false">IF('Painel  de Controle'!$E$28="REAL",GN47,(GN47*GN$14)) * (1 + 'Painel  de Controle'!$C$14)</f>
        <v>0</v>
      </c>
      <c r="GO9" s="64" t="n">
        <f aca="false">IF('Painel  de Controle'!$E$28="REAL",GO47,(GO47*GO$14)) * (1 + 'Painel  de Controle'!$C$14)</f>
        <v>0</v>
      </c>
      <c r="GP9" s="64" t="n">
        <f aca="false">IF('Painel  de Controle'!$E$28="REAL",GP47,(GP47*GP$14)) * (1 + 'Painel  de Controle'!$C$14)</f>
        <v>0</v>
      </c>
      <c r="GQ9" s="64" t="n">
        <f aca="false">IF('Painel  de Controle'!$E$28="REAL",GQ47,(GQ47*GQ$14)) * (1 + 'Painel  de Controle'!$C$14)</f>
        <v>0</v>
      </c>
      <c r="GR9" s="64" t="n">
        <f aca="false">IF('Painel  de Controle'!$E$28="REAL",GR47,(GR47*GR$14)) * (1 + 'Painel  de Controle'!$C$14)</f>
        <v>0</v>
      </c>
      <c r="GS9" s="64" t="n">
        <f aca="false">IF('Painel  de Controle'!$E$28="REAL",GS47,(GS47*GS$14)) * (1 + 'Painel  de Controle'!$C$14)</f>
        <v>0</v>
      </c>
      <c r="GT9" s="64" t="n">
        <f aca="false">IF('Painel  de Controle'!$E$28="REAL",GT47,(GT47*GT$14)) * (1 + 'Painel  de Controle'!$C$14)</f>
        <v>0</v>
      </c>
      <c r="GU9" s="64" t="n">
        <f aca="false">IF('Painel  de Controle'!$E$28="REAL",GU47,(GU47*GU$14)) * (1 + 'Painel  de Controle'!$C$14)</f>
        <v>0</v>
      </c>
      <c r="GV9" s="64" t="n">
        <f aca="false">IF('Painel  de Controle'!$E$28="REAL",GV47,(GV47*GV$14)) * (1 + 'Painel  de Controle'!$C$14)</f>
        <v>0</v>
      </c>
      <c r="GW9" s="64" t="n">
        <f aca="false">IF('Painel  de Controle'!$E$28="REAL",GW47,(GW47*GW$14)) * (1 + 'Painel  de Controle'!$C$14)</f>
        <v>0</v>
      </c>
      <c r="GX9" s="64" t="n">
        <f aca="false">IF('Painel  de Controle'!$E$28="REAL",GX47,(GX47*GX$14)) * (1 + 'Painel  de Controle'!$C$14)</f>
        <v>0</v>
      </c>
      <c r="GY9" s="64" t="n">
        <f aca="false">IF('Painel  de Controle'!$E$28="REAL",GY47,(GY47*GY$14)) * (1 + 'Painel  de Controle'!$C$14)</f>
        <v>0</v>
      </c>
      <c r="GZ9" s="64" t="n">
        <f aca="false">IF('Painel  de Controle'!$E$28="REAL",GZ47,(GZ47*GZ$14)) * (1 + 'Painel  de Controle'!$C$14)</f>
        <v>0</v>
      </c>
      <c r="HA9" s="64" t="n">
        <f aca="false">IF('Painel  de Controle'!$E$28="REAL",HA47,(HA47*HA$14)) * (1 + 'Painel  de Controle'!$C$14)</f>
        <v>0</v>
      </c>
      <c r="HB9" s="64" t="n">
        <f aca="false">IF('Painel  de Controle'!$E$28="REAL",HB47,(HB47*HB$14)) * (1 + 'Painel  de Controle'!$C$14)</f>
        <v>0</v>
      </c>
      <c r="HC9" s="64" t="n">
        <f aca="false">IF('Painel  de Controle'!$E$28="REAL",HC47,(HC47*HC$14)) * (1 + 'Painel  de Controle'!$C$14)</f>
        <v>0</v>
      </c>
      <c r="HD9" s="64" t="n">
        <f aca="false">IF('Painel  de Controle'!$E$28="REAL",HD47,(HD47*HD$14)) * (1 + 'Painel  de Controle'!$C$14)</f>
        <v>0</v>
      </c>
      <c r="HE9" s="64" t="n">
        <f aca="false">IF('Painel  de Controle'!$E$28="REAL",HE47,(HE47*HE$14)) * (1 + 'Painel  de Controle'!$C$14)</f>
        <v>0</v>
      </c>
      <c r="HF9" s="64" t="n">
        <f aca="false">IF('Painel  de Controle'!$E$28="REAL",HF47,(HF47*HF$14)) * (1 + 'Painel  de Controle'!$C$14)</f>
        <v>0</v>
      </c>
      <c r="HG9" s="64" t="n">
        <f aca="false">IF('Painel  de Controle'!$E$28="REAL",HG47,(HG47*HG$14)) * (1 + 'Painel  de Controle'!$C$14)</f>
        <v>0</v>
      </c>
      <c r="HH9" s="64" t="n">
        <f aca="false">IF('Painel  de Controle'!$E$28="REAL",HH47,(HH47*HH$14)) * (1 + 'Painel  de Controle'!$C$14)</f>
        <v>0</v>
      </c>
      <c r="HI9" s="64" t="n">
        <f aca="false">IF('Painel  de Controle'!$E$28="REAL",HI47,(HI47*HI$14)) * (1 + 'Painel  de Controle'!$C$14)</f>
        <v>0</v>
      </c>
      <c r="HJ9" s="64" t="n">
        <f aca="false">IF('Painel  de Controle'!$E$28="REAL",HJ47,(HJ47*HJ$14)) * (1 + 'Painel  de Controle'!$C$14)</f>
        <v>0</v>
      </c>
      <c r="HK9" s="64" t="n">
        <f aca="false">IF('Painel  de Controle'!$E$28="REAL",HK47,(HK47*HK$14)) * (1 + 'Painel  de Controle'!$C$14)</f>
        <v>0</v>
      </c>
      <c r="HL9" s="64" t="n">
        <f aca="false">IF('Painel  de Controle'!$E$28="REAL",HL47,(HL47*HL$14)) * (1 + 'Painel  de Controle'!$C$14)</f>
        <v>0</v>
      </c>
      <c r="HM9" s="64" t="n">
        <f aca="false">IF('Painel  de Controle'!$E$28="REAL",HM47,(HM47*HM$14)) * (1 + 'Painel  de Controle'!$C$14)</f>
        <v>0</v>
      </c>
      <c r="HN9" s="64" t="n">
        <f aca="false">IF('Painel  de Controle'!$E$28="REAL",HN47,(HN47*HN$14)) * (1 + 'Painel  de Controle'!$C$14)</f>
        <v>0</v>
      </c>
      <c r="HO9" s="64" t="n">
        <f aca="false">IF('Painel  de Controle'!$E$28="REAL",HO47,(HO47*HO$14)) * (1 + 'Painel  de Controle'!$C$14)</f>
        <v>0</v>
      </c>
      <c r="HP9" s="64" t="n">
        <f aca="false">IF('Painel  de Controle'!$E$28="REAL",HP47,(HP47*HP$14)) * (1 + 'Painel  de Controle'!$C$14)</f>
        <v>0</v>
      </c>
      <c r="HQ9" s="64" t="n">
        <f aca="false">IF('Painel  de Controle'!$E$28="REAL",HQ47,(HQ47*HQ$14)) * (1 + 'Painel  de Controle'!$C$14)</f>
        <v>0</v>
      </c>
      <c r="HR9" s="64" t="n">
        <f aca="false">IF('Painel  de Controle'!$E$28="REAL",HR47,(HR47*HR$14)) * (1 + 'Painel  de Controle'!$C$14)</f>
        <v>0</v>
      </c>
      <c r="HS9" s="64" t="n">
        <f aca="false">IF('Painel  de Controle'!$E$28="REAL",HS47,(HS47*HS$14)) * (1 + 'Painel  de Controle'!$C$14)</f>
        <v>0</v>
      </c>
      <c r="HT9" s="64" t="n">
        <f aca="false">IF('Painel  de Controle'!$E$28="REAL",HT47,(HT47*HT$14)) * (1 + 'Painel  de Controle'!$C$14)</f>
        <v>0</v>
      </c>
      <c r="HU9" s="64" t="n">
        <f aca="false">IF('Painel  de Controle'!$E$28="REAL",HU47,(HU47*HU$14)) * (1 + 'Painel  de Controle'!$C$14)</f>
        <v>0</v>
      </c>
      <c r="HV9" s="64" t="n">
        <f aca="false">IF('Painel  de Controle'!$E$28="REAL",HV47,(HV47*HV$14)) * (1 + 'Painel  de Controle'!$C$14)</f>
        <v>0</v>
      </c>
      <c r="HW9" s="64" t="n">
        <f aca="false">IF('Painel  de Controle'!$E$28="REAL",HW47,(HW47*HW$14)) * (1 + 'Painel  de Controle'!$C$14)</f>
        <v>0</v>
      </c>
      <c r="HX9" s="64" t="n">
        <f aca="false">IF('Painel  de Controle'!$E$28="REAL",HX47,(HX47*HX$14)) * (1 + 'Painel  de Controle'!$C$14)</f>
        <v>0</v>
      </c>
      <c r="HY9" s="64" t="n">
        <f aca="false">IF('Painel  de Controle'!$E$28="REAL",HY47,(HY47*HY$14)) * (1 + 'Painel  de Controle'!$C$14)</f>
        <v>0</v>
      </c>
      <c r="HZ9" s="64" t="n">
        <f aca="false">IF('Painel  de Controle'!$E$28="REAL",HZ47,(HZ47*HZ$14)) * (1 + 'Painel  de Controle'!$C$14)</f>
        <v>0</v>
      </c>
      <c r="IA9" s="64" t="n">
        <f aca="false">IF('Painel  de Controle'!$E$28="REAL",IA47,(IA47*IA$14)) * (1 + 'Painel  de Controle'!$C$14)</f>
        <v>0</v>
      </c>
      <c r="IB9" s="64" t="n">
        <f aca="false">IF('Painel  de Controle'!$E$28="REAL",IB47,(IB47*IB$14)) * (1 + 'Painel  de Controle'!$C$14)</f>
        <v>0</v>
      </c>
      <c r="IC9" s="64" t="n">
        <f aca="false">IF('Painel  de Controle'!$E$28="REAL",IC47,(IC47*IC$14)) * (1 + 'Painel  de Controle'!$C$14)</f>
        <v>0</v>
      </c>
      <c r="ID9" s="64" t="n">
        <f aca="false">IF('Painel  de Controle'!$E$28="REAL",ID47,(ID47*ID$14)) * (1 + 'Painel  de Controle'!$C$14)</f>
        <v>0</v>
      </c>
      <c r="IE9" s="64" t="n">
        <f aca="false">IF('Painel  de Controle'!$E$28="REAL",IE47,(IE47*IE$14)) * (1 + 'Painel  de Controle'!$C$14)</f>
        <v>0</v>
      </c>
      <c r="IF9" s="64" t="n">
        <f aca="false">IF('Painel  de Controle'!$E$28="REAL",IF47,(IF47*IF$14)) * (1 + 'Painel  de Controle'!$C$14)</f>
        <v>0</v>
      </c>
      <c r="IG9" s="64" t="n">
        <f aca="false">IF('Painel  de Controle'!$E$28="REAL",IG47,(IG47*IG$14)) * (1 + 'Painel  de Controle'!$C$14)</f>
        <v>0</v>
      </c>
      <c r="IH9" s="64" t="n">
        <f aca="false">IF('Painel  de Controle'!$E$28="REAL",IH47,(IH47*IH$14)) * (1 + 'Painel  de Controle'!$C$14)</f>
        <v>0</v>
      </c>
      <c r="II9" s="64" t="n">
        <f aca="false">IF('Painel  de Controle'!$E$28="REAL",II47,(II47*II$14)) * (1 + 'Painel  de Controle'!$C$14)</f>
        <v>0</v>
      </c>
      <c r="IJ9" s="64" t="n">
        <f aca="false">IF('Painel  de Controle'!$E$28="REAL",IJ47,(IJ47*IJ$14)) * (1 + 'Painel  de Controle'!$C$14)</f>
        <v>0</v>
      </c>
      <c r="IK9" s="64" t="n">
        <f aca="false">IF('Painel  de Controle'!$E$28="REAL",IK47,(IK47*IK$14)) * (1 + 'Painel  de Controle'!$C$14)</f>
        <v>0</v>
      </c>
      <c r="IL9" s="64" t="n">
        <f aca="false">IF('Painel  de Controle'!$E$28="REAL",IL47,(IL47*IL$14)) * (1 + 'Painel  de Controle'!$C$14)</f>
        <v>0</v>
      </c>
      <c r="IM9" s="64" t="n">
        <f aca="false">IF('Painel  de Controle'!$E$28="REAL",IM47,(IM47*IM$14)) * (1 + 'Painel  de Controle'!$C$14)</f>
        <v>0</v>
      </c>
      <c r="IN9" s="64" t="n">
        <f aca="false">IF('Painel  de Controle'!$E$28="REAL",IN47,(IN47*IN$14)) * (1 + 'Painel  de Controle'!$C$14)</f>
        <v>0</v>
      </c>
      <c r="IO9" s="64" t="n">
        <f aca="false">IF('Painel  de Controle'!$E$28="REAL",IO47,(IO47*IO$14)) * (1 + 'Painel  de Controle'!$C$14)</f>
        <v>0</v>
      </c>
      <c r="IP9" s="64" t="n">
        <f aca="false">IF('Painel  de Controle'!$E$28="REAL",IP47,(IP47*IP$14)) * (1 + 'Painel  de Controle'!$C$14)</f>
        <v>0</v>
      </c>
      <c r="IQ9" s="64" t="n">
        <f aca="false">IF('Painel  de Controle'!$E$28="REAL",IQ47,(IQ47*IQ$14)) * (1 + 'Painel  de Controle'!$C$14)</f>
        <v>0</v>
      </c>
      <c r="IR9" s="64" t="n">
        <f aca="false">IF('Painel  de Controle'!$E$28="REAL",IR47,(IR47*IR$14)) * (1 + 'Painel  de Controle'!$C$14)</f>
        <v>0</v>
      </c>
      <c r="IS9" s="64" t="n">
        <f aca="false">IF('Painel  de Controle'!$E$28="REAL",IS47,(IS47*IS$14)) * (1 + 'Painel  de Controle'!$C$14)</f>
        <v>0</v>
      </c>
      <c r="IT9" s="64" t="n">
        <f aca="false">IF('Painel  de Controle'!$E$28="REAL",IT47,(IT47*IT$14)) * (1 + 'Painel  de Controle'!$C$14)</f>
        <v>0</v>
      </c>
      <c r="IU9" s="64" t="n">
        <f aca="false">IF('Painel  de Controle'!$E$28="REAL",IU47,(IU47*IU$14)) * (1 + 'Painel  de Controle'!$C$14)</f>
        <v>0</v>
      </c>
      <c r="IV9" s="64" t="n">
        <f aca="false">IF('Painel  de Controle'!$E$28="REAL",IV47,(IV47*IV$14)) * (1 + 'Painel  de Controle'!$C$14)</f>
        <v>0</v>
      </c>
      <c r="IW9" s="64" t="n">
        <f aca="false">IF('Painel  de Controle'!$E$28="REAL",IW47,(IW47*IW$14)) * (1 + 'Painel  de Controle'!$C$14)</f>
        <v>0</v>
      </c>
      <c r="IX9" s="64" t="n">
        <f aca="false">IF('Painel  de Controle'!$E$28="REAL",IX47,(IX47*IX$14)) * (1 + 'Painel  de Controle'!$C$14)</f>
        <v>0</v>
      </c>
      <c r="IY9" s="64" t="n">
        <f aca="false">IF('Painel  de Controle'!$E$28="REAL",IY47,(IY47*IY$14)) * (1 + 'Painel  de Controle'!$C$14)</f>
        <v>0</v>
      </c>
      <c r="IZ9" s="64" t="n">
        <f aca="false">IF('Painel  de Controle'!$E$28="REAL",IZ47,(IZ47*IZ$14)) * (1 + 'Painel  de Controle'!$C$14)</f>
        <v>0</v>
      </c>
      <c r="JA9" s="64" t="n">
        <f aca="false">IF('Painel  de Controle'!$E$28="REAL",JA47,(JA47*JA$14)) * (1 + 'Painel  de Controle'!$C$14)</f>
        <v>0</v>
      </c>
      <c r="JB9" s="64" t="n">
        <f aca="false">IF('Painel  de Controle'!$E$28="REAL",JB47,(JB47*JB$14)) * (1 + 'Painel  de Controle'!$C$14)</f>
        <v>0</v>
      </c>
      <c r="JC9" s="64" t="n">
        <f aca="false">IF('Painel  de Controle'!$E$28="REAL",JC47,(JC47*JC$14)) * (1 + 'Painel  de Controle'!$C$14)</f>
        <v>0</v>
      </c>
      <c r="JD9" s="64" t="n">
        <f aca="false">IF('Painel  de Controle'!$E$28="REAL",JD47,(JD47*JD$14)) * (1 + 'Painel  de Controle'!$C$14)</f>
        <v>0</v>
      </c>
      <c r="JE9" s="64" t="n">
        <f aca="false">IF('Painel  de Controle'!$E$28="REAL",JE47,(JE47*JE$14)) * (1 + 'Painel  de Controle'!$C$14)</f>
        <v>0</v>
      </c>
      <c r="JF9" s="64" t="n">
        <f aca="false">IF('Painel  de Controle'!$E$28="REAL",JF47,(JF47*JF$14)) * (1 + 'Painel  de Controle'!$C$14)</f>
        <v>0</v>
      </c>
      <c r="JG9" s="64" t="n">
        <f aca="false">IF('Painel  de Controle'!$E$28="REAL",JG47,(JG47*JG$14)) * (1 + 'Painel  de Controle'!$C$14)</f>
        <v>0</v>
      </c>
      <c r="JH9" s="64" t="n">
        <f aca="false">IF('Painel  de Controle'!$E$28="REAL",JH47,(JH47*JH$14)) * (1 + 'Painel  de Controle'!$C$14)</f>
        <v>0</v>
      </c>
      <c r="JI9" s="64" t="n">
        <f aca="false">IF('Painel  de Controle'!$E$28="REAL",JI47,(JI47*JI$14)) * (1 + 'Painel  de Controle'!$C$14)</f>
        <v>0</v>
      </c>
      <c r="JJ9" s="64" t="n">
        <f aca="false">IF('Painel  de Controle'!$E$28="REAL",JJ47,(JJ47*JJ$14)) * (1 + 'Painel  de Controle'!$C$14)</f>
        <v>0</v>
      </c>
      <c r="JK9" s="64" t="n">
        <f aca="false">IF('Painel  de Controle'!$E$28="REAL",JK47,(JK47*JK$14)) * (1 + 'Painel  de Controle'!$C$14)</f>
        <v>0</v>
      </c>
      <c r="JL9" s="64" t="n">
        <f aca="false">IF('Painel  de Controle'!$E$28="REAL",JL47,(JL47*JL$14)) * (1 + 'Painel  de Controle'!$C$14)</f>
        <v>0</v>
      </c>
      <c r="JM9" s="64" t="n">
        <f aca="false">IF('Painel  de Controle'!$E$28="REAL",JM47,(JM47*JM$14)) * (1 + 'Painel  de Controle'!$C$14)</f>
        <v>0</v>
      </c>
      <c r="JN9" s="64" t="n">
        <f aca="false">IF('Painel  de Controle'!$E$28="REAL",JN47,(JN47*JN$14)) * (1 + 'Painel  de Controle'!$C$14)</f>
        <v>0</v>
      </c>
      <c r="JO9" s="64" t="n">
        <f aca="false">IF('Painel  de Controle'!$E$28="REAL",JO47,(JO47*JO$14)) * (1 + 'Painel  de Controle'!$C$14)</f>
        <v>0</v>
      </c>
      <c r="JP9" s="64" t="n">
        <f aca="false">IF('Painel  de Controle'!$E$28="REAL",JP47,(JP47*JP$14)) * (1 + 'Painel  de Controle'!$C$14)</f>
        <v>0</v>
      </c>
      <c r="JQ9" s="64" t="n">
        <f aca="false">IF('Painel  de Controle'!$E$28="REAL",JQ47,(JQ47*JQ$14)) * (1 + 'Painel  de Controle'!$C$14)</f>
        <v>0</v>
      </c>
      <c r="JR9" s="64" t="n">
        <f aca="false">IF('Painel  de Controle'!$E$28="REAL",JR47,(JR47*JR$14)) * (1 + 'Painel  de Controle'!$C$14)</f>
        <v>0</v>
      </c>
      <c r="JS9" s="64" t="n">
        <f aca="false">IF('Painel  de Controle'!$E$28="REAL",JS47,(JS47*JS$14)) * (1 + 'Painel  de Controle'!$C$14)</f>
        <v>0</v>
      </c>
      <c r="JT9" s="64" t="n">
        <f aca="false">IF('Painel  de Controle'!$E$28="REAL",JT47,(JT47*JT$14)) * (1 + 'Painel  de Controle'!$C$14)</f>
        <v>0</v>
      </c>
      <c r="JU9" s="64" t="n">
        <f aca="false">IF('Painel  de Controle'!$E$28="REAL",JU47,(JU47*JU$14)) * (1 + 'Painel  de Controle'!$C$14)</f>
        <v>0</v>
      </c>
      <c r="JV9" s="64" t="n">
        <f aca="false">IF('Painel  de Controle'!$E$28="REAL",JV47,(JV47*JV$14)) * (1 + 'Painel  de Controle'!$C$14)</f>
        <v>0</v>
      </c>
      <c r="JW9" s="64" t="n">
        <f aca="false">IF('Painel  de Controle'!$E$28="REAL",JW47,(JW47*JW$14)) * (1 + 'Painel  de Controle'!$C$14)</f>
        <v>0</v>
      </c>
      <c r="JX9" s="64" t="n">
        <f aca="false">IF('Painel  de Controle'!$E$28="REAL",JX47,(JX47*JX$14)) * (1 + 'Painel  de Controle'!$C$14)</f>
        <v>0</v>
      </c>
      <c r="JY9" s="64" t="n">
        <f aca="false">IF('Painel  de Controle'!$E$28="REAL",JY47,(JY47*JY$14)) * (1 + 'Painel  de Controle'!$C$14)</f>
        <v>0</v>
      </c>
      <c r="JZ9" s="64" t="n">
        <f aca="false">IF('Painel  de Controle'!$E$28="REAL",JZ47,(JZ47*JZ$14)) * (1 + 'Painel  de Controle'!$C$14)</f>
        <v>0</v>
      </c>
      <c r="KA9" s="64" t="n">
        <f aca="false">IF('Painel  de Controle'!$E$28="REAL",KA47,(KA47*KA$14)) * (1 + 'Painel  de Controle'!$C$14)</f>
        <v>0</v>
      </c>
      <c r="KB9" s="64" t="n">
        <f aca="false">IF('Painel  de Controle'!$E$28="REAL",KB47,(KB47*KB$14)) * (1 + 'Painel  de Controle'!$C$14)</f>
        <v>0</v>
      </c>
      <c r="KC9" s="64" t="n">
        <f aca="false">IF('Painel  de Controle'!$E$28="REAL",KC47,(KC47*KC$14)) * (1 + 'Painel  de Controle'!$C$14)</f>
        <v>0</v>
      </c>
      <c r="KD9" s="64" t="n">
        <f aca="false">IF('Painel  de Controle'!$E$28="REAL",KD47,(KD47*KD$14)) * (1 + 'Painel  de Controle'!$C$14)</f>
        <v>0</v>
      </c>
      <c r="KE9" s="64" t="n">
        <f aca="false">IF('Painel  de Controle'!$E$28="REAL",KE47,(KE47*KE$14)) * (1 + 'Painel  de Controle'!$C$14)</f>
        <v>0</v>
      </c>
      <c r="KF9" s="64" t="n">
        <f aca="false">IF('Painel  de Controle'!$E$28="REAL",KF47,(KF47*KF$14)) * (1 + 'Painel  de Controle'!$C$14)</f>
        <v>0</v>
      </c>
      <c r="KG9" s="64" t="n">
        <f aca="false">IF('Painel  de Controle'!$E$28="REAL",KG47,(KG47*KG$14)) * (1 + 'Painel  de Controle'!$C$14)</f>
        <v>0</v>
      </c>
      <c r="KH9" s="64" t="n">
        <f aca="false">IF('Painel  de Controle'!$E$28="REAL",KH47,(KH47*KH$14)) * (1 + 'Painel  de Controle'!$C$14)</f>
        <v>0</v>
      </c>
      <c r="KI9" s="64" t="n">
        <f aca="false">IF('Painel  de Controle'!$E$28="REAL",KI47,(KI47*KI$14)) * (1 + 'Painel  de Controle'!$C$14)</f>
        <v>0</v>
      </c>
      <c r="KJ9" s="64" t="n">
        <f aca="false">IF('Painel  de Controle'!$E$28="REAL",KJ47,(KJ47*KJ$14)) * (1 + 'Painel  de Controle'!$C$14)</f>
        <v>0</v>
      </c>
      <c r="KK9" s="64" t="n">
        <f aca="false">IF('Painel  de Controle'!$E$28="REAL",KK47,(KK47*KK$14)) * (1 + 'Painel  de Controle'!$C$14)</f>
        <v>0</v>
      </c>
      <c r="KL9" s="64" t="n">
        <f aca="false">IF('Painel  de Controle'!$E$28="REAL",KL47,(KL47*KL$14)) * (1 + 'Painel  de Controle'!$C$14)</f>
        <v>0</v>
      </c>
      <c r="KM9" s="64" t="n">
        <f aca="false">IF('Painel  de Controle'!$E$28="REAL",KM47,(KM47*KM$14)) * (1 + 'Painel  de Controle'!$C$14)</f>
        <v>0</v>
      </c>
      <c r="KN9" s="64" t="n">
        <f aca="false">IF('Painel  de Controle'!$E$28="REAL",KN47,(KN47*KN$14)) * (1 + 'Painel  de Controle'!$C$14)</f>
        <v>0</v>
      </c>
      <c r="KO9" s="64" t="n">
        <f aca="false">IF('Painel  de Controle'!$E$28="REAL",KO47,(KO47*KO$14)) * (1 + 'Painel  de Controle'!$C$14)</f>
        <v>0</v>
      </c>
      <c r="KP9" s="64" t="n">
        <f aca="false">IF('Painel  de Controle'!$E$28="REAL",KP47,(KP47*KP$14)) * (1 + 'Painel  de Controle'!$C$14)</f>
        <v>0</v>
      </c>
      <c r="KQ9" s="64" t="n">
        <f aca="false">IF('Painel  de Controle'!$E$28="REAL",KQ47,(KQ47*KQ$14)) * (1 + 'Painel  de Controle'!$C$14)</f>
        <v>0</v>
      </c>
      <c r="KR9" s="64" t="n">
        <f aca="false">IF('Painel  de Controle'!$E$28="REAL",KR47,(KR47*KR$14)) * (1 + 'Painel  de Controle'!$C$14)</f>
        <v>0</v>
      </c>
      <c r="KS9" s="64" t="n">
        <f aca="false">IF('Painel  de Controle'!$E$28="REAL",KS47,(KS47*KS$14)) * (1 + 'Painel  de Controle'!$C$14)</f>
        <v>0</v>
      </c>
      <c r="KT9" s="64" t="n">
        <f aca="false">IF('Painel  de Controle'!$E$28="REAL",KT47,(KT47*KT$14)) * (1 + 'Painel  de Controle'!$C$14)</f>
        <v>0</v>
      </c>
      <c r="KU9" s="64" t="n">
        <f aca="false">IF('Painel  de Controle'!$E$28="REAL",KU47,(KU47*KU$14)) * (1 + 'Painel  de Controle'!$C$14)</f>
        <v>0</v>
      </c>
      <c r="KV9" s="64" t="n">
        <f aca="false">IF('Painel  de Controle'!$E$28="REAL",KV47,(KV47*KV$14)) * (1 + 'Painel  de Controle'!$C$14)</f>
        <v>0</v>
      </c>
      <c r="KW9" s="64" t="n">
        <f aca="false">IF('Painel  de Controle'!$E$28="REAL",KW47,(KW47*KW$14)) * (1 + 'Painel  de Controle'!$C$14)</f>
        <v>0</v>
      </c>
      <c r="KX9" s="64" t="n">
        <f aca="false">IF('Painel  de Controle'!$E$28="REAL",KX47,(KX47*KX$14)) * (1 + 'Painel  de Controle'!$C$14)</f>
        <v>0</v>
      </c>
      <c r="KY9" s="64" t="n">
        <f aca="false">IF('Painel  de Controle'!$E$28="REAL",KY47,(KY47*KY$14)) * (1 + 'Painel  de Controle'!$C$14)</f>
        <v>0</v>
      </c>
      <c r="KZ9" s="64" t="n">
        <f aca="false">IF('Painel  de Controle'!$E$28="REAL",KZ47,(KZ47*KZ$14)) * (1 + 'Painel  de Controle'!$C$14)</f>
        <v>0</v>
      </c>
      <c r="LA9" s="64" t="n">
        <f aca="false">IF('Painel  de Controle'!$E$28="REAL",LA47,(LA47*LA$14)) * (1 + 'Painel  de Controle'!$C$14)</f>
        <v>0</v>
      </c>
      <c r="LB9" s="64" t="n">
        <f aca="false">IF('Painel  de Controle'!$E$28="REAL",LB47,(LB47*LB$14)) * (1 + 'Painel  de Controle'!$C$14)</f>
        <v>0</v>
      </c>
      <c r="LC9" s="64" t="n">
        <f aca="false">IF('Painel  de Controle'!$E$28="REAL",LC47,(LC47*LC$14)) * (1 + 'Painel  de Controle'!$C$14)</f>
        <v>0</v>
      </c>
      <c r="LD9" s="64" t="n">
        <f aca="false">IF('Painel  de Controle'!$E$28="REAL",LD47,(LD47*LD$14)) * (1 + 'Painel  de Controle'!$C$14)</f>
        <v>0</v>
      </c>
      <c r="LE9" s="64" t="n">
        <f aca="false">IF('Painel  de Controle'!$E$28="REAL",LE47,(LE47*LE$14)) * (1 + 'Painel  de Controle'!$C$14)</f>
        <v>0</v>
      </c>
      <c r="LF9" s="64" t="n">
        <f aca="false">IF('Painel  de Controle'!$E$28="REAL",LF47,(LF47*LF$14)) * (1 + 'Painel  de Controle'!$C$14)</f>
        <v>0</v>
      </c>
      <c r="LG9" s="64" t="n">
        <f aca="false">IF('Painel  de Controle'!$E$28="REAL",LG47,(LG47*LG$14)) * (1 + 'Painel  de Controle'!$C$14)</f>
        <v>0</v>
      </c>
      <c r="LH9" s="64" t="n">
        <f aca="false">IF('Painel  de Controle'!$E$28="REAL",LH47,(LH47*LH$14)) * (1 + 'Painel  de Controle'!$C$14)</f>
        <v>0</v>
      </c>
      <c r="LI9" s="64" t="n">
        <f aca="false">IF('Painel  de Controle'!$E$28="REAL",LI47,(LI47*LI$14)) * (1 + 'Painel  de Controle'!$C$14)</f>
        <v>0</v>
      </c>
      <c r="LJ9" s="64" t="n">
        <f aca="false">IF('Painel  de Controle'!$E$28="REAL",LJ47,(LJ47*LJ$14)) * (1 + 'Painel  de Controle'!$C$14)</f>
        <v>0</v>
      </c>
      <c r="LK9" s="64" t="n">
        <f aca="false">IF('Painel  de Controle'!$E$28="REAL",LK47,(LK47*LK$14)) * (1 + 'Painel  de Controle'!$C$14)</f>
        <v>0</v>
      </c>
      <c r="LL9" s="64" t="n">
        <f aca="false">IF('Painel  de Controle'!$E$28="REAL",LL47,(LL47*LL$14)) * (1 + 'Painel  de Controle'!$C$14)</f>
        <v>0</v>
      </c>
      <c r="LM9" s="64" t="n">
        <f aca="false">IF('Painel  de Controle'!$E$28="REAL",LM47,(LM47*LM$14)) * (1 + 'Painel  de Controle'!$C$14)</f>
        <v>0</v>
      </c>
      <c r="LN9" s="64" t="n">
        <f aca="false">IF('Painel  de Controle'!$E$28="REAL",LN47,(LN47*LN$14)) * (1 + 'Painel  de Controle'!$C$14)</f>
        <v>0</v>
      </c>
      <c r="LO9" s="64" t="n">
        <f aca="false">IF('Painel  de Controle'!$E$28="REAL",LO47,(LO47*LO$14)) * (1 + 'Painel  de Controle'!$C$14)</f>
        <v>0</v>
      </c>
      <c r="LP9" s="64" t="n">
        <f aca="false">IF('Painel  de Controle'!$E$28="REAL",LP47,(LP47*LP$14)) * (1 + 'Painel  de Controle'!$C$14)</f>
        <v>0</v>
      </c>
      <c r="LQ9" s="64" t="n">
        <f aca="false">IF('Painel  de Controle'!$E$28="REAL",LQ47,(LQ47*LQ$14)) * (1 + 'Painel  de Controle'!$C$14)</f>
        <v>0</v>
      </c>
      <c r="LR9" s="64" t="n">
        <f aca="false">IF('Painel  de Controle'!$E$28="REAL",LR47,(LR47*LR$14)) * (1 + 'Painel  de Controle'!$C$14)</f>
        <v>0</v>
      </c>
      <c r="LS9" s="64" t="n">
        <f aca="false">IF('Painel  de Controle'!$E$28="REAL",LS47,(LS47*LS$14)) * (1 + 'Painel  de Controle'!$C$14)</f>
        <v>0</v>
      </c>
      <c r="LT9" s="64" t="n">
        <f aca="false">IF('Painel  de Controle'!$E$28="REAL",LT47,(LT47*LT$14)) * (1 + 'Painel  de Controle'!$C$14)</f>
        <v>0</v>
      </c>
      <c r="LU9" s="64" t="n">
        <f aca="false">IF('Painel  de Controle'!$E$28="REAL",LU47,(LU47*LU$14)) * (1 + 'Painel  de Controle'!$C$14)</f>
        <v>0</v>
      </c>
      <c r="LV9" s="64" t="n">
        <f aca="false">IF('Painel  de Controle'!$E$28="REAL",LV47,(LV47*LV$14)) * (1 + 'Painel  de Controle'!$C$14)</f>
        <v>0</v>
      </c>
      <c r="LW9" s="64" t="n">
        <f aca="false">IF('Painel  de Controle'!$E$28="REAL",LW47,(LW47*LW$14)) * (1 + 'Painel  de Controle'!$C$14)</f>
        <v>0</v>
      </c>
      <c r="LX9" s="64" t="n">
        <f aca="false">IF('Painel  de Controle'!$E$28="REAL",LX47,(LX47*LX$14)) * (1 + 'Painel  de Controle'!$C$14)</f>
        <v>0</v>
      </c>
      <c r="LY9" s="64" t="n">
        <f aca="false">IF('Painel  de Controle'!$E$28="REAL",LY47,(LY47*LY$14)) * (1 + 'Painel  de Controle'!$C$14)</f>
        <v>0</v>
      </c>
      <c r="LZ9" s="64" t="n">
        <f aca="false">IF('Painel  de Controle'!$E$28="REAL",LZ47,(LZ47*LZ$14)) * (1 + 'Painel  de Controle'!$C$14)</f>
        <v>0</v>
      </c>
      <c r="MA9" s="64" t="n">
        <f aca="false">IF('Painel  de Controle'!$E$28="REAL",MA47,(MA47*MA$14)) * (1 + 'Painel  de Controle'!$C$14)</f>
        <v>0</v>
      </c>
      <c r="MB9" s="64" t="n">
        <f aca="false">IF('Painel  de Controle'!$E$28="REAL",MB47,(MB47*MB$14)) * (1 + 'Painel  de Controle'!$C$14)</f>
        <v>0</v>
      </c>
      <c r="MC9" s="64" t="n">
        <f aca="false">IF('Painel  de Controle'!$E$28="REAL",MC47,(MC47*MC$14)) * (1 + 'Painel  de Controle'!$C$14)</f>
        <v>0</v>
      </c>
      <c r="MD9" s="64" t="n">
        <f aca="false">IF('Painel  de Controle'!$E$28="REAL",MD47,(MD47*MD$14)) * (1 + 'Painel  de Controle'!$C$14)</f>
        <v>0</v>
      </c>
      <c r="ME9" s="64" t="n">
        <f aca="false">IF('Painel  de Controle'!$E$28="REAL",ME47,(ME47*ME$14)) * (1 + 'Painel  de Controle'!$C$14)</f>
        <v>0</v>
      </c>
      <c r="MF9" s="64" t="n">
        <f aca="false">IF('Painel  de Controle'!$E$28="REAL",MF47,(MF47*MF$14)) * (1 + 'Painel  de Controle'!$C$14)</f>
        <v>0</v>
      </c>
      <c r="MG9" s="64" t="n">
        <f aca="false">IF('Painel  de Controle'!$E$28="REAL",MG47,(MG47*MG$14)) * (1 + 'Painel  de Controle'!$C$14)</f>
        <v>0</v>
      </c>
      <c r="MH9" s="64" t="n">
        <f aca="false">IF('Painel  de Controle'!$E$28="REAL",MH47,(MH47*MH$14)) * (1 + 'Painel  de Controle'!$C$14)</f>
        <v>0</v>
      </c>
      <c r="MI9" s="64" t="n">
        <f aca="false">IF('Painel  de Controle'!$E$28="REAL",MI47,(MI47*MI$14)) * (1 + 'Painel  de Controle'!$C$14)</f>
        <v>0</v>
      </c>
      <c r="MJ9" s="64" t="n">
        <f aca="false">IF('Painel  de Controle'!$E$28="REAL",MJ47,(MJ47*MJ$14)) * (1 + 'Painel  de Controle'!$C$14)</f>
        <v>0</v>
      </c>
      <c r="MK9" s="64" t="n">
        <f aca="false">IF('Painel  de Controle'!$E$28="REAL",MK47,(MK47*MK$14)) * (1 + 'Painel  de Controle'!$C$14)</f>
        <v>0</v>
      </c>
      <c r="ML9" s="64" t="n">
        <f aca="false">IF('Painel  de Controle'!$E$28="REAL",ML47,(ML47*ML$14)) * (1 + 'Painel  de Controle'!$C$14)</f>
        <v>0</v>
      </c>
      <c r="MM9" s="64" t="n">
        <f aca="false">IF('Painel  de Controle'!$E$28="REAL",MM47,(MM47*MM$14)) * (1 + 'Painel  de Controle'!$C$14)</f>
        <v>0</v>
      </c>
      <c r="MN9" s="64" t="n">
        <f aca="false">IF('Painel  de Controle'!$E$28="REAL",MN47,(MN47*MN$14)) * (1 + 'Painel  de Controle'!$C$14)</f>
        <v>0</v>
      </c>
      <c r="MO9" s="64" t="n">
        <f aca="false">IF('Painel  de Controle'!$E$28="REAL",MO47,(MO47*MO$14)) * (1 + 'Painel  de Controle'!$C$14)</f>
        <v>0</v>
      </c>
      <c r="MP9" s="64" t="n">
        <f aca="false">IF('Painel  de Controle'!$E$28="REAL",MP47,(MP47*MP$14)) * (1 + 'Painel  de Controle'!$C$14)</f>
        <v>0</v>
      </c>
      <c r="MQ9" s="64" t="n">
        <f aca="false">IF('Painel  de Controle'!$E$28="REAL",MQ47,(MQ47*MQ$14)) * (1 + 'Painel  de Controle'!$C$14)</f>
        <v>0</v>
      </c>
      <c r="MR9" s="64" t="n">
        <f aca="false">IF('Painel  de Controle'!$E$28="REAL",MR47,(MR47*MR$14)) * (1 + 'Painel  de Controle'!$C$14)</f>
        <v>0</v>
      </c>
      <c r="MS9" s="64" t="n">
        <f aca="false">IF('Painel  de Controle'!$E$28="REAL",MS47,(MS47*MS$14)) * (1 + 'Painel  de Controle'!$C$14)</f>
        <v>0</v>
      </c>
      <c r="MT9" s="64" t="n">
        <f aca="false">IF('Painel  de Controle'!$E$28="REAL",MT47,(MT47*MT$14)) * (1 + 'Painel  de Controle'!$C$14)</f>
        <v>0</v>
      </c>
      <c r="MU9" s="64" t="n">
        <f aca="false">IF('Painel  de Controle'!$E$28="REAL",MU47,(MU47*MU$14)) * (1 + 'Painel  de Controle'!$C$14)</f>
        <v>0</v>
      </c>
      <c r="MV9" s="64" t="n">
        <f aca="false">IF('Painel  de Controle'!$E$28="REAL",MV47,(MV47*MV$14)) * (1 + 'Painel  de Controle'!$C$14)</f>
        <v>0</v>
      </c>
      <c r="MW9" s="64" t="n">
        <f aca="false">IF('Painel  de Controle'!$E$28="REAL",MW47,(MW47*MW$14)) * (1 + 'Painel  de Controle'!$C$14)</f>
        <v>0</v>
      </c>
      <c r="MX9" s="64" t="n">
        <f aca="false">IF('Painel  de Controle'!$E$28="REAL",MX47,(MX47*MX$14)) * (1 + 'Painel  de Controle'!$C$14)</f>
        <v>0</v>
      </c>
      <c r="MY9" s="64" t="n">
        <f aca="false">IF('Painel  de Controle'!$E$28="REAL",MY47,(MY47*MY$14)) * (1 + 'Painel  de Controle'!$C$14)</f>
        <v>0</v>
      </c>
      <c r="MZ9" s="64" t="n">
        <f aca="false">IF('Painel  de Controle'!$E$28="REAL",MZ47,(MZ47*MZ$14)) * (1 + 'Painel  de Controle'!$C$14)</f>
        <v>0</v>
      </c>
      <c r="NA9" s="64" t="n">
        <f aca="false">IF('Painel  de Controle'!$E$28="REAL",NA47,(NA47*NA$14)) * (1 + 'Painel  de Controle'!$C$14)</f>
        <v>0</v>
      </c>
      <c r="NB9" s="64" t="n">
        <f aca="false">IF('Painel  de Controle'!$E$28="REAL",NB47,(NB47*NB$14)) * (1 + 'Painel  de Controle'!$C$14)</f>
        <v>0</v>
      </c>
      <c r="NC9" s="64" t="n">
        <f aca="false">IF('Painel  de Controle'!$E$28="REAL",NC47,(NC47*NC$14)) * (1 + 'Painel  de Controle'!$C$14)</f>
        <v>0</v>
      </c>
      <c r="ND9" s="64" t="n">
        <f aca="false">IF('Painel  de Controle'!$E$28="REAL",ND47,(ND47*ND$14)) * (1 + 'Painel  de Controle'!$C$14)</f>
        <v>0</v>
      </c>
      <c r="NE9" s="64" t="n">
        <f aca="false">IF('Painel  de Controle'!$E$28="REAL",NE47,(NE47*NE$14)) * (1 + 'Painel  de Controle'!$C$14)</f>
        <v>0</v>
      </c>
      <c r="NF9" s="64" t="n">
        <f aca="false">IF('Painel  de Controle'!$E$28="REAL",NF47,(NF47*NF$14)) * (1 + 'Painel  de Controle'!$C$14)</f>
        <v>0</v>
      </c>
      <c r="NG9" s="64" t="n">
        <f aca="false">IF('Painel  de Controle'!$E$28="REAL",NG47,(NG47*NG$14)) * (1 + 'Painel  de Controle'!$C$14)</f>
        <v>0</v>
      </c>
      <c r="NH9" s="64" t="n">
        <f aca="false">IF('Painel  de Controle'!$E$28="REAL",NH47,(NH47*NH$14)) * (1 + 'Painel  de Controle'!$C$14)</f>
        <v>0</v>
      </c>
      <c r="NI9" s="64" t="n">
        <f aca="false">IF('Painel  de Controle'!$E$28="REAL",NI47,(NI47*NI$14)) * (1 + 'Painel  de Controle'!$C$14)</f>
        <v>0</v>
      </c>
      <c r="NJ9" s="64" t="n">
        <f aca="false">IF('Painel  de Controle'!$E$28="REAL",NJ47,(NJ47*NJ$14)) * (1 + 'Painel  de Controle'!$C$14)</f>
        <v>0</v>
      </c>
      <c r="NK9" s="64" t="n">
        <f aca="false">IF('Painel  de Controle'!$E$28="REAL",NK47,(NK47*NK$14)) * (1 + 'Painel  de Controle'!$C$14)</f>
        <v>0</v>
      </c>
      <c r="NL9" s="64" t="n">
        <f aca="false">IF('Painel  de Controle'!$E$28="REAL",NL47,(NL47*NL$14)) * (1 + 'Painel  de Controle'!$C$14)</f>
        <v>0</v>
      </c>
      <c r="NM9" s="64" t="n">
        <f aca="false">IF('Painel  de Controle'!$E$28="REAL",NM47,(NM47*NM$14)) * (1 + 'Painel  de Controle'!$C$14)</f>
        <v>0</v>
      </c>
      <c r="NN9" s="64" t="n">
        <f aca="false">IF('Painel  de Controle'!$E$28="REAL",NN47,(NN47*NN$14)) * (1 + 'Painel  de Controle'!$C$14)</f>
        <v>0</v>
      </c>
      <c r="NO9" s="64" t="n">
        <f aca="false">IF('Painel  de Controle'!$E$28="REAL",NO47,(NO47*NO$14)) * (1 + 'Painel  de Controle'!$C$14)</f>
        <v>0</v>
      </c>
      <c r="NP9" s="64" t="n">
        <f aca="false">IF('Painel  de Controle'!$E$28="REAL",NP47,(NP47*NP$14)) * (1 + 'Painel  de Controle'!$C$14)</f>
        <v>0</v>
      </c>
      <c r="NQ9" s="64" t="n">
        <f aca="false">IF('Painel  de Controle'!$E$28="REAL",NQ47,(NQ47*NQ$14)) * (1 + 'Painel  de Controle'!$C$14)</f>
        <v>0</v>
      </c>
      <c r="NR9" s="64" t="n">
        <f aca="false">IF('Painel  de Controle'!$E$28="REAL",NR47,(NR47*NR$14)) * (1 + 'Painel  de Controle'!$C$14)</f>
        <v>0</v>
      </c>
      <c r="NS9" s="64" t="n">
        <f aca="false">IF('Painel  de Controle'!$E$28="REAL",NS47,(NS47*NS$14)) * (1 + 'Painel  de Controle'!$C$14)</f>
        <v>0</v>
      </c>
      <c r="NT9" s="64" t="n">
        <f aca="false">IF('Painel  de Controle'!$E$28="REAL",NT47,(NT47*NT$14)) * (1 + 'Painel  de Controle'!$C$14)</f>
        <v>0</v>
      </c>
      <c r="NU9" s="64" t="n">
        <f aca="false">IF('Painel  de Controle'!$E$28="REAL",NU47,(NU47*NU$14)) * (1 + 'Painel  de Controle'!$C$14)</f>
        <v>0</v>
      </c>
      <c r="NV9" s="64" t="n">
        <f aca="false">IF('Painel  de Controle'!$E$28="REAL",NV47,(NV47*NV$14)) * (1 + 'Painel  de Controle'!$C$14)</f>
        <v>0</v>
      </c>
      <c r="NW9" s="64" t="n">
        <f aca="false">IF('Painel  de Controle'!$E$28="REAL",NW47,(NW47*NW$14)) * (1 + 'Painel  de Controle'!$C$14)</f>
        <v>0</v>
      </c>
      <c r="NX9" s="64" t="n">
        <f aca="false">IF('Painel  de Controle'!$E$28="REAL",NX47,(NX47*NX$14)) * (1 + 'Painel  de Controle'!$C$14)</f>
        <v>0</v>
      </c>
      <c r="NY9" s="64" t="n">
        <f aca="false">IF('Painel  de Controle'!$E$28="REAL",NY47,(NY47*NY$14)) * (1 + 'Painel  de Controle'!$C$14)</f>
        <v>0</v>
      </c>
      <c r="NZ9" s="64" t="n">
        <f aca="false">IF('Painel  de Controle'!$E$28="REAL",NZ47,(NZ47*NZ$14)) * (1 + 'Painel  de Controle'!$C$14)</f>
        <v>0</v>
      </c>
      <c r="OA9" s="64" t="n">
        <f aca="false">IF('Painel  de Controle'!$E$28="REAL",OA47,(OA47*OA$14)) * (1 + 'Painel  de Controle'!$C$14)</f>
        <v>0</v>
      </c>
      <c r="OB9" s="64" t="n">
        <f aca="false">IF('Painel  de Controle'!$E$28="REAL",OB47,(OB47*OB$14)) * (1 + 'Painel  de Controle'!$C$14)</f>
        <v>0</v>
      </c>
      <c r="OC9" s="64" t="n">
        <f aca="false">IF('Painel  de Controle'!$E$28="REAL",OC47,(OC47*OC$14)) * (1 + 'Painel  de Controle'!$C$14)</f>
        <v>0</v>
      </c>
      <c r="OD9" s="64" t="n">
        <f aca="false">IF('Painel  de Controle'!$E$28="REAL",OD47,(OD47*OD$14)) * (1 + 'Painel  de Controle'!$C$14)</f>
        <v>0</v>
      </c>
      <c r="OE9" s="64" t="n">
        <f aca="false">IF('Painel  de Controle'!$E$28="REAL",OE47,(OE47*OE$14)) * (1 + 'Painel  de Controle'!$C$14)</f>
        <v>0</v>
      </c>
      <c r="OF9" s="64" t="n">
        <f aca="false">IF('Painel  de Controle'!$E$28="REAL",OF47,(OF47*OF$14)) * (1 + 'Painel  de Controle'!$C$14)</f>
        <v>0</v>
      </c>
      <c r="OG9" s="64" t="n">
        <f aca="false">IF('Painel  de Controle'!$E$28="REAL",OG47,(OG47*OG$14)) * (1 + 'Painel  de Controle'!$C$14)</f>
        <v>0</v>
      </c>
      <c r="OH9" s="64" t="n">
        <f aca="false">IF('Painel  de Controle'!$E$28="REAL",OH47,(OH47*OH$14)) * (1 + 'Painel  de Controle'!$C$14)</f>
        <v>0</v>
      </c>
      <c r="OI9" s="64" t="n">
        <f aca="false">IF('Painel  de Controle'!$E$28="REAL",OI47,(OI47*OI$14)) * (1 + 'Painel  de Controle'!$C$14)</f>
        <v>0</v>
      </c>
      <c r="OJ9" s="64" t="n">
        <f aca="false">IF('Painel  de Controle'!$E$28="REAL",OJ47,(OJ47*OJ$14)) * (1 + 'Painel  de Controle'!$C$14)</f>
        <v>0</v>
      </c>
      <c r="OK9" s="64" t="n">
        <f aca="false">IF('Painel  de Controle'!$E$28="REAL",OK47,(OK47*OK$14)) * (1 + 'Painel  de Controle'!$C$14)</f>
        <v>0</v>
      </c>
      <c r="OL9" s="64" t="n">
        <f aca="false">IF('Painel  de Controle'!$E$28="REAL",OL47,(OL47*OL$14)) * (1 + 'Painel  de Controle'!$C$14)</f>
        <v>0</v>
      </c>
      <c r="OM9" s="64" t="n">
        <f aca="false">IF('Painel  de Controle'!$E$28="REAL",OM47,(OM47*OM$14)) * (1 + 'Painel  de Controle'!$C$14)</f>
        <v>0</v>
      </c>
      <c r="ON9" s="64" t="n">
        <f aca="false">IF('Painel  de Controle'!$E$28="REAL",ON47,(ON47*ON$14)) * (1 + 'Painel  de Controle'!$C$14)</f>
        <v>0</v>
      </c>
      <c r="OO9" s="64" t="n">
        <f aca="false">IF('Painel  de Controle'!$E$28="REAL",OO47,(OO47*OO$14)) * (1 + 'Painel  de Controle'!$C$14)</f>
        <v>0</v>
      </c>
      <c r="OP9" s="64" t="n">
        <f aca="false">IF('Painel  de Controle'!$E$28="REAL",OP47,(OP47*OP$14)) * (1 + 'Painel  de Controle'!$C$14)</f>
        <v>0</v>
      </c>
      <c r="OQ9" s="64" t="n">
        <f aca="false">IF('Painel  de Controle'!$E$28="REAL",OQ47,(OQ47*OQ$14)) * (1 + 'Painel  de Controle'!$C$14)</f>
        <v>0</v>
      </c>
      <c r="OR9" s="64" t="n">
        <f aca="false">IF('Painel  de Controle'!$E$28="REAL",OR47,(OR47*OR$14)) * (1 + 'Painel  de Controle'!$C$14)</f>
        <v>0</v>
      </c>
      <c r="OS9" s="64" t="n">
        <f aca="false">IF('Painel  de Controle'!$E$28="REAL",OS47,(OS47*OS$14)) * (1 + 'Painel  de Controle'!$C$14)</f>
        <v>0</v>
      </c>
      <c r="OT9" s="64" t="n">
        <f aca="false">IF('Painel  de Controle'!$E$28="REAL",OT47,(OT47*OT$14)) * (1 + 'Painel  de Controle'!$C$14)</f>
        <v>0</v>
      </c>
      <c r="OU9" s="64" t="n">
        <f aca="false">IF('Painel  de Controle'!$E$28="REAL",OU47,(OU47*OU$14)) * (1 + 'Painel  de Controle'!$C$14)</f>
        <v>0</v>
      </c>
      <c r="OV9" s="64" t="n">
        <f aca="false">IF('Painel  de Controle'!$E$28="REAL",OV47,(OV47*OV$14)) * (1 + 'Painel  de Controle'!$C$14)</f>
        <v>0</v>
      </c>
      <c r="OW9" s="64" t="n">
        <f aca="false">IF('Painel  de Controle'!$E$28="REAL",OW47,(OW47*OW$14)) * (1 + 'Painel  de Controle'!$C$14)</f>
        <v>0</v>
      </c>
      <c r="OX9" s="64" t="n">
        <f aca="false">IF('Painel  de Controle'!$E$28="REAL",OX47,(OX47*OX$14)) * (1 + 'Painel  de Controle'!$C$14)</f>
        <v>0</v>
      </c>
      <c r="OY9" s="64" t="n">
        <f aca="false">IF('Painel  de Controle'!$E$28="REAL",OY47,(OY47*OY$14)) * (1 + 'Painel  de Controle'!$C$14)</f>
        <v>0</v>
      </c>
      <c r="OZ9" s="64" t="n">
        <f aca="false">IF('Painel  de Controle'!$E$28="REAL",OZ47,(OZ47*OZ$14)) * (1 + 'Painel  de Controle'!$C$14)</f>
        <v>0</v>
      </c>
      <c r="PA9" s="64" t="n">
        <f aca="false">IF('Painel  de Controle'!$E$28="REAL",PA47,(PA47*PA$14)) * (1 + 'Painel  de Controle'!$C$14)</f>
        <v>0</v>
      </c>
      <c r="PB9" s="64" t="n">
        <f aca="false">IF('Painel  de Controle'!$E$28="REAL",PB47,(PB47*PB$14)) * (1 + 'Painel  de Controle'!$C$14)</f>
        <v>0</v>
      </c>
      <c r="PC9" s="64" t="n">
        <f aca="false">IF('Painel  de Controle'!$E$28="REAL",PC47,(PC47*PC$14)) * (1 + 'Painel  de Controle'!$C$14)</f>
        <v>0</v>
      </c>
      <c r="PD9" s="64" t="n">
        <f aca="false">IF('Painel  de Controle'!$E$28="REAL",PD47,(PD47*PD$14)) * (1 + 'Painel  de Controle'!$C$14)</f>
        <v>0</v>
      </c>
      <c r="PE9" s="64" t="n">
        <f aca="false">IF('Painel  de Controle'!$E$28="REAL",PE47,(PE47*PE$14)) * (1 + 'Painel  de Controle'!$C$14)</f>
        <v>0</v>
      </c>
      <c r="PF9" s="64" t="n">
        <f aca="false">IF('Painel  de Controle'!$E$28="REAL",PF47,(PF47*PF$14)) * (1 + 'Painel  de Controle'!$C$14)</f>
        <v>0</v>
      </c>
      <c r="PG9" s="64" t="n">
        <f aca="false">IF('Painel  de Controle'!$E$28="REAL",PG47,(PG47*PG$14)) * (1 + 'Painel  de Controle'!$C$14)</f>
        <v>0</v>
      </c>
      <c r="PH9" s="64" t="n">
        <f aca="false">IF('Painel  de Controle'!$E$28="REAL",PH47,(PH47*PH$14)) * (1 + 'Painel  de Controle'!$C$14)</f>
        <v>0</v>
      </c>
      <c r="PI9" s="64" t="n">
        <f aca="false">IF('Painel  de Controle'!$E$28="REAL",PI47,(PI47*PI$14)) * (1 + 'Painel  de Controle'!$C$14)</f>
        <v>0</v>
      </c>
      <c r="PJ9" s="64" t="n">
        <f aca="false">IF('Painel  de Controle'!$E$28="REAL",PJ47,(PJ47*PJ$14)) * (1 + 'Painel  de Controle'!$C$14)</f>
        <v>0</v>
      </c>
      <c r="PK9" s="64" t="n">
        <f aca="false">IF('Painel  de Controle'!$E$28="REAL",PK47,(PK47*PK$14)) * (1 + 'Painel  de Controle'!$C$14)</f>
        <v>0</v>
      </c>
      <c r="PL9" s="64" t="n">
        <f aca="false">IF('Painel  de Controle'!$E$28="REAL",PL47,(PL47*PL$14)) * (1 + 'Painel  de Controle'!$C$14)</f>
        <v>0</v>
      </c>
      <c r="PM9" s="64" t="n">
        <f aca="false">IF('Painel  de Controle'!$E$28="REAL",PM47,(PM47*PM$14)) * (1 + 'Painel  de Controle'!$C$14)</f>
        <v>0</v>
      </c>
      <c r="PN9" s="64" t="n">
        <f aca="false">IF('Painel  de Controle'!$E$28="REAL",PN47,(PN47*PN$14)) * (1 + 'Painel  de Controle'!$C$14)</f>
        <v>0</v>
      </c>
      <c r="PO9" s="64" t="n">
        <f aca="false">IF('Painel  de Controle'!$E$28="REAL",PO47,(PO47*PO$14)) * (1 + 'Painel  de Controle'!$C$14)</f>
        <v>0</v>
      </c>
      <c r="PP9" s="64" t="n">
        <f aca="false">IF('Painel  de Controle'!$E$28="REAL",PP47,(PP47*PP$14)) * (1 + 'Painel  de Controle'!$C$14)</f>
        <v>0</v>
      </c>
      <c r="PQ9" s="64" t="n">
        <f aca="false">IF('Painel  de Controle'!$E$28="REAL",PQ47,(PQ47*PQ$14)) * (1 + 'Painel  de Controle'!$C$14)</f>
        <v>0</v>
      </c>
      <c r="PR9" s="64" t="n">
        <f aca="false">IF('Painel  de Controle'!$E$28="REAL",PR47,(PR47*PR$14)) * (1 + 'Painel  de Controle'!$C$14)</f>
        <v>0</v>
      </c>
      <c r="PS9" s="64" t="n">
        <f aca="false">IF('Painel  de Controle'!$E$28="REAL",PS47,(PS47*PS$14)) * (1 + 'Painel  de Controle'!$C$14)</f>
        <v>0</v>
      </c>
      <c r="PT9" s="64" t="n">
        <f aca="false">IF('Painel  de Controle'!$E$28="REAL",PT47,(PT47*PT$14)) * (1 + 'Painel  de Controle'!$C$14)</f>
        <v>0</v>
      </c>
      <c r="PU9" s="64" t="n">
        <f aca="false">IF('Painel  de Controle'!$E$28="REAL",PU47,(PU47*PU$14)) * (1 + 'Painel  de Controle'!$C$14)</f>
        <v>0</v>
      </c>
      <c r="PV9" s="64" t="n">
        <f aca="false">IF('Painel  de Controle'!$E$28="REAL",PV47,(PV47*PV$14)) * (1 + 'Painel  de Controle'!$C$14)</f>
        <v>0</v>
      </c>
      <c r="PW9" s="64" t="n">
        <f aca="false">IF('Painel  de Controle'!$E$28="REAL",PW47,(PW47*PW$14)) * (1 + 'Painel  de Controle'!$C$14)</f>
        <v>0</v>
      </c>
      <c r="PX9" s="64" t="n">
        <f aca="false">IF('Painel  de Controle'!$E$28="REAL",PX47,(PX47*PX$14)) * (1 + 'Painel  de Controle'!$C$14)</f>
        <v>0</v>
      </c>
      <c r="PY9" s="64" t="n">
        <f aca="false">IF('Painel  de Controle'!$E$28="REAL",PY47,(PY47*PY$14)) * (1 + 'Painel  de Controle'!$C$14)</f>
        <v>0</v>
      </c>
      <c r="PZ9" s="64" t="n">
        <f aca="false">IF('Painel  de Controle'!$E$28="REAL",PZ47,(PZ47*PZ$14)) * (1 + 'Painel  de Controle'!$C$14)</f>
        <v>0</v>
      </c>
      <c r="QA9" s="64" t="n">
        <f aca="false">IF('Painel  de Controle'!$E$28="REAL",QA47,(QA47*QA$14)) * (1 + 'Painel  de Controle'!$C$14)</f>
        <v>0</v>
      </c>
      <c r="QB9" s="64" t="n">
        <f aca="false">IF('Painel  de Controle'!$E$28="REAL",QB47,(QB47*QB$14)) * (1 + 'Painel  de Controle'!$C$14)</f>
        <v>0</v>
      </c>
      <c r="QC9" s="64" t="n">
        <f aca="false">IF('Painel  de Controle'!$E$28="REAL",QC47,(QC47*QC$14)) * (1 + 'Painel  de Controle'!$C$14)</f>
        <v>0</v>
      </c>
      <c r="QD9" s="64" t="n">
        <f aca="false">IF('Painel  de Controle'!$E$28="REAL",QD47,(QD47*QD$14)) * (1 + 'Painel  de Controle'!$C$14)</f>
        <v>0</v>
      </c>
      <c r="QE9" s="64" t="n">
        <f aca="false">IF('Painel  de Controle'!$E$28="REAL",QE47,(QE47*QE$14)) * (1 + 'Painel  de Controle'!$C$14)</f>
        <v>0</v>
      </c>
      <c r="QF9" s="64" t="n">
        <f aca="false">IF('Painel  de Controle'!$E$28="REAL",QF47,(QF47*QF$14)) * (1 + 'Painel  de Controle'!$C$14)</f>
        <v>0</v>
      </c>
      <c r="QG9" s="64" t="n">
        <f aca="false">IF('Painel  de Controle'!$E$28="REAL",QG47,(QG47*QG$14)) * (1 + 'Painel  de Controle'!$C$14)</f>
        <v>0</v>
      </c>
      <c r="QH9" s="64" t="n">
        <f aca="false">IF('Painel  de Controle'!$E$28="REAL",QH47,(QH47*QH$14)) * (1 + 'Painel  de Controle'!$C$14)</f>
        <v>0</v>
      </c>
      <c r="QI9" s="64" t="n">
        <f aca="false">IF('Painel  de Controle'!$E$28="REAL",QI47,(QI47*QI$14)) * (1 + 'Painel  de Controle'!$C$14)</f>
        <v>0</v>
      </c>
      <c r="QJ9" s="64" t="n">
        <f aca="false">IF('Painel  de Controle'!$E$28="REAL",QJ47,(QJ47*QJ$14)) * (1 + 'Painel  de Controle'!$C$14)</f>
        <v>0</v>
      </c>
      <c r="QK9" s="64" t="n">
        <f aca="false">IF('Painel  de Controle'!$E$28="REAL",QK47,(QK47*QK$14)) * (1 + 'Painel  de Controle'!$C$14)</f>
        <v>0</v>
      </c>
      <c r="QL9" s="64" t="n">
        <f aca="false">IF('Painel  de Controle'!$E$28="REAL",QL47,(QL47*QL$14)) * (1 + 'Painel  de Controle'!$C$14)</f>
        <v>0</v>
      </c>
      <c r="QM9" s="64" t="n">
        <f aca="false">IF('Painel  de Controle'!$E$28="REAL",QM47,(QM47*QM$14)) * (1 + 'Painel  de Controle'!$C$14)</f>
        <v>0</v>
      </c>
      <c r="QN9" s="64" t="n">
        <f aca="false">IF('Painel  de Controle'!$E$28="REAL",QN47,(QN47*QN$14)) * (1 + 'Painel  de Controle'!$C$14)</f>
        <v>0</v>
      </c>
      <c r="QO9" s="64" t="n">
        <f aca="false">IF('Painel  de Controle'!$E$28="REAL",QO47,(QO47*QO$14)) * (1 + 'Painel  de Controle'!$C$14)</f>
        <v>0</v>
      </c>
      <c r="QP9" s="64" t="n">
        <f aca="false">IF('Painel  de Controle'!$E$28="REAL",QP47,(QP47*QP$14)) * (1 + 'Painel  de Controle'!$C$14)</f>
        <v>0</v>
      </c>
      <c r="QQ9" s="64" t="n">
        <f aca="false">IF('Painel  de Controle'!$E$28="REAL",QQ47,(QQ47*QQ$14)) * (1 + 'Painel  de Controle'!$C$14)</f>
        <v>0</v>
      </c>
      <c r="QR9" s="64" t="n">
        <f aca="false">IF('Painel  de Controle'!$E$28="REAL",QR47,(QR47*QR$14)) * (1 + 'Painel  de Controle'!$C$14)</f>
        <v>0</v>
      </c>
      <c r="QS9" s="64" t="n">
        <f aca="false">IF('Painel  de Controle'!$E$28="REAL",QS47,(QS47*QS$14)) * (1 + 'Painel  de Controle'!$C$14)</f>
        <v>0</v>
      </c>
      <c r="QT9" s="64" t="n">
        <f aca="false">IF('Painel  de Controle'!$E$28="REAL",QT47,(QT47*QT$14)) * (1 + 'Painel  de Controle'!$C$14)</f>
        <v>0</v>
      </c>
      <c r="QU9" s="64" t="n">
        <f aca="false">IF('Painel  de Controle'!$E$28="REAL",QU47,(QU47*QU$14)) * (1 + 'Painel  de Controle'!$C$14)</f>
        <v>0</v>
      </c>
      <c r="QV9" s="64" t="n">
        <f aca="false">IF('Painel  de Controle'!$E$28="REAL",QV47,(QV47*QV$14)) * (1 + 'Painel  de Controle'!$C$14)</f>
        <v>0</v>
      </c>
      <c r="QW9" s="64" t="n">
        <f aca="false">IF('Painel  de Controle'!$E$28="REAL",QW47,(QW47*QW$14)) * (1 + 'Painel  de Controle'!$C$14)</f>
        <v>0</v>
      </c>
      <c r="QX9" s="64" t="n">
        <f aca="false">IF('Painel  de Controle'!$E$28="REAL",QX47,(QX47*QX$14)) * (1 + 'Painel  de Controle'!$C$14)</f>
        <v>0</v>
      </c>
      <c r="QY9" s="64" t="n">
        <f aca="false">IF('Painel  de Controle'!$E$28="REAL",QY47,(QY47*QY$14)) * (1 + 'Painel  de Controle'!$C$14)</f>
        <v>0</v>
      </c>
      <c r="QZ9" s="64" t="n">
        <f aca="false">IF('Painel  de Controle'!$E$28="REAL",QZ47,(QZ47*QZ$14)) * (1 + 'Painel  de Controle'!$C$14)</f>
        <v>0</v>
      </c>
      <c r="RA9" s="64" t="n">
        <f aca="false">IF('Painel  de Controle'!$E$28="REAL",RA47,(RA47*RA$14)) * (1 + 'Painel  de Controle'!$C$14)</f>
        <v>0</v>
      </c>
      <c r="RB9" s="64" t="n">
        <f aca="false">IF('Painel  de Controle'!$E$28="REAL",RB47,(RB47*RB$14)) * (1 + 'Painel  de Controle'!$C$14)</f>
        <v>0</v>
      </c>
      <c r="RC9" s="64" t="n">
        <f aca="false">IF('Painel  de Controle'!$E$28="REAL",RC47,(RC47*RC$14)) * (1 + 'Painel  de Controle'!$C$14)</f>
        <v>0</v>
      </c>
      <c r="RD9" s="64" t="n">
        <f aca="false">IF('Painel  de Controle'!$E$28="REAL",RD47,(RD47*RD$14)) * (1 + 'Painel  de Controle'!$C$14)</f>
        <v>0</v>
      </c>
      <c r="RE9" s="64" t="n">
        <f aca="false">IF('Painel  de Controle'!$E$28="REAL",RE47,(RE47*RE$14)) * (1 + 'Painel  de Controle'!$C$14)</f>
        <v>0</v>
      </c>
      <c r="RF9" s="64" t="n">
        <f aca="false">IF('Painel  de Controle'!$E$28="REAL",RF47,(RF47*RF$14)) * (1 + 'Painel  de Controle'!$C$14)</f>
        <v>0</v>
      </c>
      <c r="RG9" s="64" t="n">
        <f aca="false">IF('Painel  de Controle'!$E$28="REAL",RG47,(RG47*RG$14)) * (1 + 'Painel  de Controle'!$C$14)</f>
        <v>0</v>
      </c>
      <c r="RH9" s="64" t="n">
        <f aca="false">IF('Painel  de Controle'!$E$28="REAL",RH47,(RH47*RH$14)) * (1 + 'Painel  de Controle'!$C$14)</f>
        <v>0</v>
      </c>
    </row>
    <row r="10" customFormat="false" ht="15.75" hidden="false" customHeight="true" outlineLevel="0" collapsed="false">
      <c r="A10" s="44"/>
      <c r="B10" s="56" t="s">
        <v>357</v>
      </c>
      <c r="C10" s="204"/>
      <c r="D10" s="204"/>
      <c r="E10" s="76" t="n">
        <f aca="false">SUM(H10:AR10)</f>
        <v>10000000</v>
      </c>
      <c r="F10" s="208"/>
      <c r="G10" s="206"/>
      <c r="H10" s="64" t="n">
        <f aca="false">SUM(AS10:BD10)</f>
        <v>10000000</v>
      </c>
      <c r="I10" s="64" t="n">
        <f aca="false">SUM(BE10:BP10)</f>
        <v>0</v>
      </c>
      <c r="J10" s="64" t="n">
        <f aca="false">SUM(BQ10:CB10)</f>
        <v>0</v>
      </c>
      <c r="K10" s="64" t="n">
        <f aca="false">SUM(CC10:CN10)</f>
        <v>0</v>
      </c>
      <c r="L10" s="64" t="n">
        <f aca="false">SUM(CO10:CZ10)</f>
        <v>0</v>
      </c>
      <c r="M10" s="64" t="n">
        <f aca="false">SUM(DA10:DL10)</f>
        <v>0</v>
      </c>
      <c r="N10" s="64" t="n">
        <f aca="false">SUM(DM10:DX10)</f>
        <v>0</v>
      </c>
      <c r="O10" s="64" t="n">
        <f aca="false">SUM(DY10:EJ10)</f>
        <v>0</v>
      </c>
      <c r="P10" s="64" t="n">
        <f aca="false">SUM(EK10:EV10)</f>
        <v>0</v>
      </c>
      <c r="Q10" s="64" t="n">
        <f aca="false">SUM(EW10:FH10)</f>
        <v>0</v>
      </c>
      <c r="R10" s="64" t="n">
        <f aca="false">SUM(FI10:FT10)</f>
        <v>0</v>
      </c>
      <c r="S10" s="64" t="n">
        <f aca="false">SUM(FU10:GF10)</f>
        <v>0</v>
      </c>
      <c r="T10" s="64" t="n">
        <f aca="false">SUM(GG10:GR10)</f>
        <v>0</v>
      </c>
      <c r="U10" s="64" t="n">
        <f aca="false">SUM(GS10:HD10)</f>
        <v>0</v>
      </c>
      <c r="V10" s="64" t="n">
        <f aca="false">SUM(HE10:HP10)</f>
        <v>0</v>
      </c>
      <c r="W10" s="64" t="n">
        <f aca="false">SUM(HQ10:IB10)</f>
        <v>0</v>
      </c>
      <c r="X10" s="64" t="n">
        <f aca="false">SUM(IC10:IN10)</f>
        <v>0</v>
      </c>
      <c r="Y10" s="64" t="n">
        <f aca="false">SUM(IO10:IZ10)</f>
        <v>0</v>
      </c>
      <c r="Z10" s="64" t="n">
        <f aca="false">SUM(JA10:JL10)</f>
        <v>0</v>
      </c>
      <c r="AA10" s="64" t="n">
        <f aca="false">SUM(JM10:JX10)</f>
        <v>0</v>
      </c>
      <c r="AB10" s="64" t="n">
        <f aca="false">SUM(JY10:KJ10)</f>
        <v>0</v>
      </c>
      <c r="AC10" s="64" t="n">
        <f aca="false">SUM(KK10:KV10)</f>
        <v>0</v>
      </c>
      <c r="AD10" s="64" t="n">
        <f aca="false">SUM(KW10:LH10)</f>
        <v>0</v>
      </c>
      <c r="AE10" s="64" t="n">
        <f aca="false">SUM(LI10:LT10)</f>
        <v>0</v>
      </c>
      <c r="AF10" s="64" t="n">
        <f aca="false">SUM(LU10:MF10)</f>
        <v>0</v>
      </c>
      <c r="AG10" s="64" t="n">
        <f aca="false">SUM(MG10:MR10)</f>
        <v>0</v>
      </c>
      <c r="AH10" s="64" t="n">
        <f aca="false">SUM(MS10:ND10)</f>
        <v>0</v>
      </c>
      <c r="AI10" s="64" t="n">
        <f aca="false">SUM(NE10:NP10)</f>
        <v>0</v>
      </c>
      <c r="AJ10" s="64" t="n">
        <f aca="false">SUM(NQ10:OB10)</f>
        <v>0</v>
      </c>
      <c r="AK10" s="64" t="n">
        <f aca="false">SUM(OC10:ON10)</f>
        <v>0</v>
      </c>
      <c r="AL10" s="64" t="n">
        <f aca="false">SUM(OO10:OZ10)</f>
        <v>0</v>
      </c>
      <c r="AM10" s="64" t="n">
        <f aca="false">SUM(PA10:PL10)</f>
        <v>0</v>
      </c>
      <c r="AN10" s="64" t="n">
        <f aca="false">SUM(PM10:PX10)</f>
        <v>0</v>
      </c>
      <c r="AO10" s="64" t="n">
        <f aca="false">SUM(PY10:QJ10)</f>
        <v>0</v>
      </c>
      <c r="AP10" s="64" t="n">
        <f aca="false">SUM(QK10:QV10)</f>
        <v>0</v>
      </c>
      <c r="AQ10" s="64" t="n">
        <f aca="false">SUM(QW10:RH10)</f>
        <v>0</v>
      </c>
      <c r="AR10" s="208"/>
      <c r="AS10" s="64" t="n">
        <f aca="false">IF('Painel  de Controle'!$E$28="REAL",AS58,(AS58*AS$14)) * (1 + 'Painel  de Controle'!$C$14)</f>
        <v>0</v>
      </c>
      <c r="AT10" s="64" t="n">
        <f aca="false">IF('Painel  de Controle'!$E$28="REAL",AT58,(AT58*AT$14)) * (1 + 'Painel  de Controle'!$C$14)</f>
        <v>0</v>
      </c>
      <c r="AU10" s="64" t="n">
        <f aca="false">IF('Painel  de Controle'!$E$28="REAL",AU58,(AU58*AU$14)) * (1 + 'Painel  de Controle'!$C$14)</f>
        <v>0</v>
      </c>
      <c r="AV10" s="64" t="n">
        <f aca="false">IF('Painel  de Controle'!$E$28="REAL",AV58,(AV58*AV$14)) * (1 + 'Painel  de Controle'!$C$14)</f>
        <v>0</v>
      </c>
      <c r="AW10" s="64" t="n">
        <f aca="false">IF('Painel  de Controle'!$E$28="REAL",AW58,(AW58*AW$14)) * (1 + 'Painel  de Controle'!$C$14)</f>
        <v>0</v>
      </c>
      <c r="AX10" s="64" t="n">
        <f aca="false">IF('Painel  de Controle'!$E$28="REAL",AX58,(AX58*AX$14)) * (1 + 'Painel  de Controle'!$C$14)</f>
        <v>0</v>
      </c>
      <c r="AY10" s="64" t="n">
        <f aca="false">IF('Painel  de Controle'!$E$28="REAL",AY58,(AY58*AY$14)) * (1 + 'Painel  de Controle'!$C$14)</f>
        <v>0</v>
      </c>
      <c r="AZ10" s="64" t="n">
        <f aca="false">IF('Painel  de Controle'!$E$28="REAL",AZ58,(AZ58*AZ$14)) * (1 + 'Painel  de Controle'!$C$14)</f>
        <v>0</v>
      </c>
      <c r="BA10" s="64" t="n">
        <f aca="false">IF('Painel  de Controle'!$E$28="REAL",BA58,(BA58*BA$14)) * (1 + 'Painel  de Controle'!$C$14)</f>
        <v>0</v>
      </c>
      <c r="BB10" s="64" t="n">
        <f aca="false">IF('Painel  de Controle'!$E$28="REAL",BB58,(BB58*BB$14)) * (1 + 'Painel  de Controle'!$C$14)</f>
        <v>0</v>
      </c>
      <c r="BC10" s="64" t="n">
        <f aca="false">IF('Painel  de Controle'!$E$28="REAL",BC58,(BC58*BC$14)) * (1 + 'Painel  de Controle'!$C$14)</f>
        <v>0</v>
      </c>
      <c r="BD10" s="64" t="n">
        <f aca="false">IF('Painel  de Controle'!$E$28="REAL",BD58,(BD58*BD$14)) * (1 + 'Painel  de Controle'!$C$14)</f>
        <v>10000000</v>
      </c>
      <c r="BE10" s="64" t="n">
        <f aca="false">IF('Painel  de Controle'!$E$28="REAL",BE58,(BE58*BE$14)) * (1 + 'Painel  de Controle'!$C$14)</f>
        <v>0</v>
      </c>
      <c r="BF10" s="64" t="n">
        <f aca="false">IF('Painel  de Controle'!$E$28="REAL",BF58,(BF58*BF$14)) * (1 + 'Painel  de Controle'!$C$14)</f>
        <v>0</v>
      </c>
      <c r="BG10" s="64" t="n">
        <f aca="false">IF('Painel  de Controle'!$E$28="REAL",BG58,(BG58*BG$14)) * (1 + 'Painel  de Controle'!$C$14)</f>
        <v>0</v>
      </c>
      <c r="BH10" s="64" t="n">
        <f aca="false">IF('Painel  de Controle'!$E$28="REAL",BH58,(BH58*BH$14)) * (1 + 'Painel  de Controle'!$C$14)</f>
        <v>0</v>
      </c>
      <c r="BI10" s="64" t="n">
        <f aca="false">IF('Painel  de Controle'!$E$28="REAL",BI58,(BI58*BI$14)) * (1 + 'Painel  de Controle'!$C$14)</f>
        <v>0</v>
      </c>
      <c r="BJ10" s="64" t="n">
        <f aca="false">IF('Painel  de Controle'!$E$28="REAL",BJ58,(BJ58*BJ$14)) * (1 + 'Painel  de Controle'!$C$14)</f>
        <v>0</v>
      </c>
      <c r="BK10" s="64" t="n">
        <f aca="false">IF('Painel  de Controle'!$E$28="REAL",BK58,(BK58*BK$14)) * (1 + 'Painel  de Controle'!$C$14)</f>
        <v>0</v>
      </c>
      <c r="BL10" s="64" t="n">
        <f aca="false">IF('Painel  de Controle'!$E$28="REAL",BL58,(BL58*BL$14)) * (1 + 'Painel  de Controle'!$C$14)</f>
        <v>0</v>
      </c>
      <c r="BM10" s="64" t="n">
        <f aca="false">IF('Painel  de Controle'!$E$28="REAL",BM58,(BM58*BM$14)) * (1 + 'Painel  de Controle'!$C$14)</f>
        <v>0</v>
      </c>
      <c r="BN10" s="64" t="n">
        <f aca="false">IF('Painel  de Controle'!$E$28="REAL",BN58,(BN58*BN$14)) * (1 + 'Painel  de Controle'!$C$14)</f>
        <v>0</v>
      </c>
      <c r="BO10" s="64" t="n">
        <f aca="false">IF('Painel  de Controle'!$E$28="REAL",BO58,(BO58*BO$14)) * (1 + 'Painel  de Controle'!$C$14)</f>
        <v>0</v>
      </c>
      <c r="BP10" s="64" t="n">
        <f aca="false">IF('Painel  de Controle'!$E$28="REAL",BP58,(BP58*BP$14)) * (1 + 'Painel  de Controle'!$C$14)</f>
        <v>0</v>
      </c>
      <c r="BQ10" s="64" t="n">
        <f aca="false">IF('Painel  de Controle'!$E$28="REAL",BQ58,(BQ58*BQ$14)) * (1 + 'Painel  de Controle'!$C$14)</f>
        <v>0</v>
      </c>
      <c r="BR10" s="64" t="n">
        <f aca="false">IF('Painel  de Controle'!$E$28="REAL",BR58,(BR58*BR$14)) * (1 + 'Painel  de Controle'!$C$14)</f>
        <v>0</v>
      </c>
      <c r="BS10" s="64" t="n">
        <f aca="false">IF('Painel  de Controle'!$E$28="REAL",BS58,(BS58*BS$14)) * (1 + 'Painel  de Controle'!$C$14)</f>
        <v>0</v>
      </c>
      <c r="BT10" s="64" t="n">
        <f aca="false">IF('Painel  de Controle'!$E$28="REAL",BT58,(BT58*BT$14)) * (1 + 'Painel  de Controle'!$C$14)</f>
        <v>0</v>
      </c>
      <c r="BU10" s="64" t="n">
        <f aca="false">IF('Painel  de Controle'!$E$28="REAL",BU58,(BU58*BU$14)) * (1 + 'Painel  de Controle'!$C$14)</f>
        <v>0</v>
      </c>
      <c r="BV10" s="64" t="n">
        <f aca="false">IF('Painel  de Controle'!$E$28="REAL",BV58,(BV58*BV$14)) * (1 + 'Painel  de Controle'!$C$14)</f>
        <v>0</v>
      </c>
      <c r="BW10" s="64" t="n">
        <f aca="false">IF('Painel  de Controle'!$E$28="REAL",BW58,(BW58*BW$14)) * (1 + 'Painel  de Controle'!$C$14)</f>
        <v>0</v>
      </c>
      <c r="BX10" s="64" t="n">
        <f aca="false">IF('Painel  de Controle'!$E$28="REAL",BX58,(BX58*BX$14)) * (1 + 'Painel  de Controle'!$C$14)</f>
        <v>0</v>
      </c>
      <c r="BY10" s="64" t="n">
        <f aca="false">IF('Painel  de Controle'!$E$28="REAL",BY58,(BY58*BY$14)) * (1 + 'Painel  de Controle'!$C$14)</f>
        <v>0</v>
      </c>
      <c r="BZ10" s="64" t="n">
        <f aca="false">IF('Painel  de Controle'!$E$28="REAL",BZ58,(BZ58*BZ$14)) * (1 + 'Painel  de Controle'!$C$14)</f>
        <v>0</v>
      </c>
      <c r="CA10" s="64" t="n">
        <f aca="false">IF('Painel  de Controle'!$E$28="REAL",CA58,(CA58*CA$14)) * (1 + 'Painel  de Controle'!$C$14)</f>
        <v>0</v>
      </c>
      <c r="CB10" s="64" t="n">
        <f aca="false">IF('Painel  de Controle'!$E$28="REAL",CB58,(CB58*CB$14)) * (1 + 'Painel  de Controle'!$C$14)</f>
        <v>0</v>
      </c>
      <c r="CC10" s="64" t="n">
        <f aca="false">IF('Painel  de Controle'!$E$28="REAL",CC58,(CC58*CC$14)) * (1 + 'Painel  de Controle'!$C$14)</f>
        <v>0</v>
      </c>
      <c r="CD10" s="64" t="n">
        <f aca="false">IF('Painel  de Controle'!$E$28="REAL",CD58,(CD58*CD$14)) * (1 + 'Painel  de Controle'!$C$14)</f>
        <v>0</v>
      </c>
      <c r="CE10" s="64" t="n">
        <f aca="false">IF('Painel  de Controle'!$E$28="REAL",CE58,(CE58*CE$14)) * (1 + 'Painel  de Controle'!$C$14)</f>
        <v>0</v>
      </c>
      <c r="CF10" s="64" t="n">
        <f aca="false">IF('Painel  de Controle'!$E$28="REAL",CF58,(CF58*CF$14)) * (1 + 'Painel  de Controle'!$C$14)</f>
        <v>0</v>
      </c>
      <c r="CG10" s="64" t="n">
        <f aca="false">IF('Painel  de Controle'!$E$28="REAL",CG58,(CG58*CG$14)) * (1 + 'Painel  de Controle'!$C$14)</f>
        <v>0</v>
      </c>
      <c r="CH10" s="64" t="n">
        <f aca="false">IF('Painel  de Controle'!$E$28="REAL",CH58,(CH58*CH$14)) * (1 + 'Painel  de Controle'!$C$14)</f>
        <v>0</v>
      </c>
      <c r="CI10" s="64" t="n">
        <f aca="false">IF('Painel  de Controle'!$E$28="REAL",CI58,(CI58*CI$14)) * (1 + 'Painel  de Controle'!$C$14)</f>
        <v>0</v>
      </c>
      <c r="CJ10" s="64" t="n">
        <f aca="false">IF('Painel  de Controle'!$E$28="REAL",CJ58,(CJ58*CJ$14)) * (1 + 'Painel  de Controle'!$C$14)</f>
        <v>0</v>
      </c>
      <c r="CK10" s="64" t="n">
        <f aca="false">IF('Painel  de Controle'!$E$28="REAL",CK58,(CK58*CK$14)) * (1 + 'Painel  de Controle'!$C$14)</f>
        <v>0</v>
      </c>
      <c r="CL10" s="64" t="n">
        <f aca="false">IF('Painel  de Controle'!$E$28="REAL",CL58,(CL58*CL$14)) * (1 + 'Painel  de Controle'!$C$14)</f>
        <v>0</v>
      </c>
      <c r="CM10" s="64" t="n">
        <f aca="false">IF('Painel  de Controle'!$E$28="REAL",CM58,(CM58*CM$14)) * (1 + 'Painel  de Controle'!$C$14)</f>
        <v>0</v>
      </c>
      <c r="CN10" s="64" t="n">
        <f aca="false">IF('Painel  de Controle'!$E$28="REAL",CN58,(CN58*CN$14)) * (1 + 'Painel  de Controle'!$C$14)</f>
        <v>0</v>
      </c>
      <c r="CO10" s="64" t="n">
        <f aca="false">IF('Painel  de Controle'!$E$28="REAL",CO58,(CO58*CO$14)) * (1 + 'Painel  de Controle'!$C$14)</f>
        <v>0</v>
      </c>
      <c r="CP10" s="64" t="n">
        <f aca="false">IF('Painel  de Controle'!$E$28="REAL",CP58,(CP58*CP$14)) * (1 + 'Painel  de Controle'!$C$14)</f>
        <v>0</v>
      </c>
      <c r="CQ10" s="64" t="n">
        <f aca="false">IF('Painel  de Controle'!$E$28="REAL",CQ58,(CQ58*CQ$14)) * (1 + 'Painel  de Controle'!$C$14)</f>
        <v>0</v>
      </c>
      <c r="CR10" s="64" t="n">
        <f aca="false">IF('Painel  de Controle'!$E$28="REAL",CR58,(CR58*CR$14)) * (1 + 'Painel  de Controle'!$C$14)</f>
        <v>0</v>
      </c>
      <c r="CS10" s="64" t="n">
        <f aca="false">IF('Painel  de Controle'!$E$28="REAL",CS58,(CS58*CS$14)) * (1 + 'Painel  de Controle'!$C$14)</f>
        <v>0</v>
      </c>
      <c r="CT10" s="64" t="n">
        <f aca="false">IF('Painel  de Controle'!$E$28="REAL",CT58,(CT58*CT$14)) * (1 + 'Painel  de Controle'!$C$14)</f>
        <v>0</v>
      </c>
      <c r="CU10" s="64" t="n">
        <f aca="false">IF('Painel  de Controle'!$E$28="REAL",CU58,(CU58*CU$14)) * (1 + 'Painel  de Controle'!$C$14)</f>
        <v>0</v>
      </c>
      <c r="CV10" s="64" t="n">
        <f aca="false">IF('Painel  de Controle'!$E$28="REAL",CV58,(CV58*CV$14)) * (1 + 'Painel  de Controle'!$C$14)</f>
        <v>0</v>
      </c>
      <c r="CW10" s="64" t="n">
        <f aca="false">IF('Painel  de Controle'!$E$28="REAL",CW58,(CW58*CW$14)) * (1 + 'Painel  de Controle'!$C$14)</f>
        <v>0</v>
      </c>
      <c r="CX10" s="64" t="n">
        <f aca="false">IF('Painel  de Controle'!$E$28="REAL",CX58,(CX58*CX$14)) * (1 + 'Painel  de Controle'!$C$14)</f>
        <v>0</v>
      </c>
      <c r="CY10" s="64" t="n">
        <f aca="false">IF('Painel  de Controle'!$E$28="REAL",CY58,(CY58*CY$14)) * (1 + 'Painel  de Controle'!$C$14)</f>
        <v>0</v>
      </c>
      <c r="CZ10" s="64" t="n">
        <f aca="false">IF('Painel  de Controle'!$E$28="REAL",CZ58,(CZ58*CZ$14)) * (1 + 'Painel  de Controle'!$C$14)</f>
        <v>0</v>
      </c>
      <c r="DA10" s="64" t="n">
        <f aca="false">IF('Painel  de Controle'!$E$28="REAL",DA58,(DA58*DA$14)) * (1 + 'Painel  de Controle'!$C$14)</f>
        <v>0</v>
      </c>
      <c r="DB10" s="64" t="n">
        <f aca="false">IF('Painel  de Controle'!$E$28="REAL",DB58,(DB58*DB$14)) * (1 + 'Painel  de Controle'!$C$14)</f>
        <v>0</v>
      </c>
      <c r="DC10" s="64" t="n">
        <f aca="false">IF('Painel  de Controle'!$E$28="REAL",DC58,(DC58*DC$14)) * (1 + 'Painel  de Controle'!$C$14)</f>
        <v>0</v>
      </c>
      <c r="DD10" s="64" t="n">
        <f aca="false">IF('Painel  de Controle'!$E$28="REAL",DD58,(DD58*DD$14)) * (1 + 'Painel  de Controle'!$C$14)</f>
        <v>0</v>
      </c>
      <c r="DE10" s="64" t="n">
        <f aca="false">IF('Painel  de Controle'!$E$28="REAL",DE58,(DE58*DE$14)) * (1 + 'Painel  de Controle'!$C$14)</f>
        <v>0</v>
      </c>
      <c r="DF10" s="64" t="n">
        <f aca="false">IF('Painel  de Controle'!$E$28="REAL",DF58,(DF58*DF$14)) * (1 + 'Painel  de Controle'!$C$14)</f>
        <v>0</v>
      </c>
      <c r="DG10" s="64" t="n">
        <f aca="false">IF('Painel  de Controle'!$E$28="REAL",DG58,(DG58*DG$14)) * (1 + 'Painel  de Controle'!$C$14)</f>
        <v>0</v>
      </c>
      <c r="DH10" s="64" t="n">
        <f aca="false">IF('Painel  de Controle'!$E$28="REAL",DH58,(DH58*DH$14)) * (1 + 'Painel  de Controle'!$C$14)</f>
        <v>0</v>
      </c>
      <c r="DI10" s="64" t="n">
        <f aca="false">IF('Painel  de Controle'!$E$28="REAL",DI58,(DI58*DI$14)) * (1 + 'Painel  de Controle'!$C$14)</f>
        <v>0</v>
      </c>
      <c r="DJ10" s="64" t="n">
        <f aca="false">IF('Painel  de Controle'!$E$28="REAL",DJ58,(DJ58*DJ$14)) * (1 + 'Painel  de Controle'!$C$14)</f>
        <v>0</v>
      </c>
      <c r="DK10" s="64" t="n">
        <f aca="false">IF('Painel  de Controle'!$E$28="REAL",DK58,(DK58*DK$14)) * (1 + 'Painel  de Controle'!$C$14)</f>
        <v>0</v>
      </c>
      <c r="DL10" s="64" t="n">
        <f aca="false">IF('Painel  de Controle'!$E$28="REAL",DL58,(DL58*DL$14)) * (1 + 'Painel  de Controle'!$C$14)</f>
        <v>0</v>
      </c>
      <c r="DM10" s="64" t="n">
        <f aca="false">IF('Painel  de Controle'!$E$28="REAL",DM58,(DM58*DM$14)) * (1 + 'Painel  de Controle'!$C$14)</f>
        <v>0</v>
      </c>
      <c r="DN10" s="64" t="n">
        <f aca="false">IF('Painel  de Controle'!$E$28="REAL",DN58,(DN58*DN$14)) * (1 + 'Painel  de Controle'!$C$14)</f>
        <v>0</v>
      </c>
      <c r="DO10" s="64" t="n">
        <f aca="false">IF('Painel  de Controle'!$E$28="REAL",DO58,(DO58*DO$14)) * (1 + 'Painel  de Controle'!$C$14)</f>
        <v>0</v>
      </c>
      <c r="DP10" s="64" t="n">
        <f aca="false">IF('Painel  de Controle'!$E$28="REAL",DP58,(DP58*DP$14)) * (1 + 'Painel  de Controle'!$C$14)</f>
        <v>0</v>
      </c>
      <c r="DQ10" s="64" t="n">
        <f aca="false">IF('Painel  de Controle'!$E$28="REAL",DQ58,(DQ58*DQ$14)) * (1 + 'Painel  de Controle'!$C$14)</f>
        <v>0</v>
      </c>
      <c r="DR10" s="64" t="n">
        <f aca="false">IF('Painel  de Controle'!$E$28="REAL",DR58,(DR58*DR$14)) * (1 + 'Painel  de Controle'!$C$14)</f>
        <v>0</v>
      </c>
      <c r="DS10" s="64" t="n">
        <f aca="false">IF('Painel  de Controle'!$E$28="REAL",DS58,(DS58*DS$14)) * (1 + 'Painel  de Controle'!$C$14)</f>
        <v>0</v>
      </c>
      <c r="DT10" s="64" t="n">
        <f aca="false">IF('Painel  de Controle'!$E$28="REAL",DT58,(DT58*DT$14)) * (1 + 'Painel  de Controle'!$C$14)</f>
        <v>0</v>
      </c>
      <c r="DU10" s="64" t="n">
        <f aca="false">IF('Painel  de Controle'!$E$28="REAL",DU58,(DU58*DU$14)) * (1 + 'Painel  de Controle'!$C$14)</f>
        <v>0</v>
      </c>
      <c r="DV10" s="64" t="n">
        <f aca="false">IF('Painel  de Controle'!$E$28="REAL",DV58,(DV58*DV$14)) * (1 + 'Painel  de Controle'!$C$14)</f>
        <v>0</v>
      </c>
      <c r="DW10" s="64" t="n">
        <f aca="false">IF('Painel  de Controle'!$E$28="REAL",DW58,(DW58*DW$14)) * (1 + 'Painel  de Controle'!$C$14)</f>
        <v>0</v>
      </c>
      <c r="DX10" s="64" t="n">
        <f aca="false">IF('Painel  de Controle'!$E$28="REAL",DX58,(DX58*DX$14)) * (1 + 'Painel  de Controle'!$C$14)</f>
        <v>0</v>
      </c>
      <c r="DY10" s="64" t="n">
        <f aca="false">IF('Painel  de Controle'!$E$28="REAL",DY58,(DY58*DY$14)) * (1 + 'Painel  de Controle'!$C$14)</f>
        <v>0</v>
      </c>
      <c r="DZ10" s="64" t="n">
        <f aca="false">IF('Painel  de Controle'!$E$28="REAL",DZ58,(DZ58*DZ$14)) * (1 + 'Painel  de Controle'!$C$14)</f>
        <v>0</v>
      </c>
      <c r="EA10" s="64" t="n">
        <f aca="false">IF('Painel  de Controle'!$E$28="REAL",EA58,(EA58*EA$14)) * (1 + 'Painel  de Controle'!$C$14)</f>
        <v>0</v>
      </c>
      <c r="EB10" s="64" t="n">
        <f aca="false">IF('Painel  de Controle'!$E$28="REAL",EB58,(EB58*EB$14)) * (1 + 'Painel  de Controle'!$C$14)</f>
        <v>0</v>
      </c>
      <c r="EC10" s="64" t="n">
        <f aca="false">IF('Painel  de Controle'!$E$28="REAL",EC58,(EC58*EC$14)) * (1 + 'Painel  de Controle'!$C$14)</f>
        <v>0</v>
      </c>
      <c r="ED10" s="64" t="n">
        <f aca="false">IF('Painel  de Controle'!$E$28="REAL",ED58,(ED58*ED$14)) * (1 + 'Painel  de Controle'!$C$14)</f>
        <v>0</v>
      </c>
      <c r="EE10" s="64" t="n">
        <f aca="false">IF('Painel  de Controle'!$E$28="REAL",EE58,(EE58*EE$14)) * (1 + 'Painel  de Controle'!$C$14)</f>
        <v>0</v>
      </c>
      <c r="EF10" s="64" t="n">
        <f aca="false">IF('Painel  de Controle'!$E$28="REAL",EF58,(EF58*EF$14)) * (1 + 'Painel  de Controle'!$C$14)</f>
        <v>0</v>
      </c>
      <c r="EG10" s="64" t="n">
        <f aca="false">IF('Painel  de Controle'!$E$28="REAL",EG58,(EG58*EG$14)) * (1 + 'Painel  de Controle'!$C$14)</f>
        <v>0</v>
      </c>
      <c r="EH10" s="64" t="n">
        <f aca="false">IF('Painel  de Controle'!$E$28="REAL",EH58,(EH58*EH$14)) * (1 + 'Painel  de Controle'!$C$14)</f>
        <v>0</v>
      </c>
      <c r="EI10" s="64" t="n">
        <f aca="false">IF('Painel  de Controle'!$E$28="REAL",EI58,(EI58*EI$14)) * (1 + 'Painel  de Controle'!$C$14)</f>
        <v>0</v>
      </c>
      <c r="EJ10" s="64" t="n">
        <f aca="false">IF('Painel  de Controle'!$E$28="REAL",EJ58,(EJ58*EJ$14)) * (1 + 'Painel  de Controle'!$C$14)</f>
        <v>0</v>
      </c>
      <c r="EK10" s="64" t="n">
        <f aca="false">IF('Painel  de Controle'!$E$28="REAL",EK58,(EK58*EK$14)) * (1 + 'Painel  de Controle'!$C$14)</f>
        <v>0</v>
      </c>
      <c r="EL10" s="64" t="n">
        <f aca="false">IF('Painel  de Controle'!$E$28="REAL",EL58,(EL58*EL$14)) * (1 + 'Painel  de Controle'!$C$14)</f>
        <v>0</v>
      </c>
      <c r="EM10" s="64" t="n">
        <f aca="false">IF('Painel  de Controle'!$E$28="REAL",EM58,(EM58*EM$14)) * (1 + 'Painel  de Controle'!$C$14)</f>
        <v>0</v>
      </c>
      <c r="EN10" s="64" t="n">
        <f aca="false">IF('Painel  de Controle'!$E$28="REAL",EN58,(EN58*EN$14)) * (1 + 'Painel  de Controle'!$C$14)</f>
        <v>0</v>
      </c>
      <c r="EO10" s="64" t="n">
        <f aca="false">IF('Painel  de Controle'!$E$28="REAL",EO58,(EO58*EO$14)) * (1 + 'Painel  de Controle'!$C$14)</f>
        <v>0</v>
      </c>
      <c r="EP10" s="64" t="n">
        <f aca="false">IF('Painel  de Controle'!$E$28="REAL",EP58,(EP58*EP$14)) * (1 + 'Painel  de Controle'!$C$14)</f>
        <v>0</v>
      </c>
      <c r="EQ10" s="64" t="n">
        <f aca="false">IF('Painel  de Controle'!$E$28="REAL",EQ58,(EQ58*EQ$14)) * (1 + 'Painel  de Controle'!$C$14)</f>
        <v>0</v>
      </c>
      <c r="ER10" s="64" t="n">
        <f aca="false">IF('Painel  de Controle'!$E$28="REAL",ER58,(ER58*ER$14)) * (1 + 'Painel  de Controle'!$C$14)</f>
        <v>0</v>
      </c>
      <c r="ES10" s="64" t="n">
        <f aca="false">IF('Painel  de Controle'!$E$28="REAL",ES58,(ES58*ES$14)) * (1 + 'Painel  de Controle'!$C$14)</f>
        <v>0</v>
      </c>
      <c r="ET10" s="64" t="n">
        <f aca="false">IF('Painel  de Controle'!$E$28="REAL",ET58,(ET58*ET$14)) * (1 + 'Painel  de Controle'!$C$14)</f>
        <v>0</v>
      </c>
      <c r="EU10" s="64" t="n">
        <f aca="false">IF('Painel  de Controle'!$E$28="REAL",EU58,(EU58*EU$14)) * (1 + 'Painel  de Controle'!$C$14)</f>
        <v>0</v>
      </c>
      <c r="EV10" s="64" t="n">
        <f aca="false">IF('Painel  de Controle'!$E$28="REAL",EV58,(EV58*EV$14)) * (1 + 'Painel  de Controle'!$C$14)</f>
        <v>0</v>
      </c>
      <c r="EW10" s="64" t="n">
        <f aca="false">IF('Painel  de Controle'!$E$28="REAL",EW58,(EW58*EW$14)) * (1 + 'Painel  de Controle'!$C$14)</f>
        <v>0</v>
      </c>
      <c r="EX10" s="64" t="n">
        <f aca="false">IF('Painel  de Controle'!$E$28="REAL",EX58,(EX58*EX$14)) * (1 + 'Painel  de Controle'!$C$14)</f>
        <v>0</v>
      </c>
      <c r="EY10" s="64" t="n">
        <f aca="false">IF('Painel  de Controle'!$E$28="REAL",EY58,(EY58*EY$14)) * (1 + 'Painel  de Controle'!$C$14)</f>
        <v>0</v>
      </c>
      <c r="EZ10" s="64" t="n">
        <f aca="false">IF('Painel  de Controle'!$E$28="REAL",EZ58,(EZ58*EZ$14)) * (1 + 'Painel  de Controle'!$C$14)</f>
        <v>0</v>
      </c>
      <c r="FA10" s="64" t="n">
        <f aca="false">IF('Painel  de Controle'!$E$28="REAL",FA58,(FA58*FA$14)) * (1 + 'Painel  de Controle'!$C$14)</f>
        <v>0</v>
      </c>
      <c r="FB10" s="64" t="n">
        <f aca="false">IF('Painel  de Controle'!$E$28="REAL",FB58,(FB58*FB$14)) * (1 + 'Painel  de Controle'!$C$14)</f>
        <v>0</v>
      </c>
      <c r="FC10" s="64" t="n">
        <f aca="false">IF('Painel  de Controle'!$E$28="REAL",FC58,(FC58*FC$14)) * (1 + 'Painel  de Controle'!$C$14)</f>
        <v>0</v>
      </c>
      <c r="FD10" s="64" t="n">
        <f aca="false">IF('Painel  de Controle'!$E$28="REAL",FD58,(FD58*FD$14)) * (1 + 'Painel  de Controle'!$C$14)</f>
        <v>0</v>
      </c>
      <c r="FE10" s="64" t="n">
        <f aca="false">IF('Painel  de Controle'!$E$28="REAL",FE58,(FE58*FE$14)) * (1 + 'Painel  de Controle'!$C$14)</f>
        <v>0</v>
      </c>
      <c r="FF10" s="64" t="n">
        <f aca="false">IF('Painel  de Controle'!$E$28="REAL",FF58,(FF58*FF$14)) * (1 + 'Painel  de Controle'!$C$14)</f>
        <v>0</v>
      </c>
      <c r="FG10" s="64" t="n">
        <f aca="false">IF('Painel  de Controle'!$E$28="REAL",FG58,(FG58*FG$14)) * (1 + 'Painel  de Controle'!$C$14)</f>
        <v>0</v>
      </c>
      <c r="FH10" s="64" t="n">
        <f aca="false">IF('Painel  de Controle'!$E$28="REAL",FH58,(FH58*FH$14)) * (1 + 'Painel  de Controle'!$C$14)</f>
        <v>0</v>
      </c>
      <c r="FI10" s="64" t="n">
        <f aca="false">IF('Painel  de Controle'!$E$28="REAL",FI58,(FI58*FI$14)) * (1 + 'Painel  de Controle'!$C$14)</f>
        <v>0</v>
      </c>
      <c r="FJ10" s="64" t="n">
        <f aca="false">IF('Painel  de Controle'!$E$28="REAL",FJ58,(FJ58*FJ$14)) * (1 + 'Painel  de Controle'!$C$14)</f>
        <v>0</v>
      </c>
      <c r="FK10" s="64" t="n">
        <f aca="false">IF('Painel  de Controle'!$E$28="REAL",FK58,(FK58*FK$14)) * (1 + 'Painel  de Controle'!$C$14)</f>
        <v>0</v>
      </c>
      <c r="FL10" s="64" t="n">
        <f aca="false">IF('Painel  de Controle'!$E$28="REAL",FL58,(FL58*FL$14)) * (1 + 'Painel  de Controle'!$C$14)</f>
        <v>0</v>
      </c>
      <c r="FM10" s="64" t="n">
        <f aca="false">IF('Painel  de Controle'!$E$28="REAL",FM58,(FM58*FM$14)) * (1 + 'Painel  de Controle'!$C$14)</f>
        <v>0</v>
      </c>
      <c r="FN10" s="64" t="n">
        <f aca="false">IF('Painel  de Controle'!$E$28="REAL",FN58,(FN58*FN$14)) * (1 + 'Painel  de Controle'!$C$14)</f>
        <v>0</v>
      </c>
      <c r="FO10" s="64" t="n">
        <f aca="false">IF('Painel  de Controle'!$E$28="REAL",FO58,(FO58*FO$14)) * (1 + 'Painel  de Controle'!$C$14)</f>
        <v>0</v>
      </c>
      <c r="FP10" s="64" t="n">
        <f aca="false">IF('Painel  de Controle'!$E$28="REAL",FP58,(FP58*FP$14)) * (1 + 'Painel  de Controle'!$C$14)</f>
        <v>0</v>
      </c>
      <c r="FQ10" s="64" t="n">
        <f aca="false">IF('Painel  de Controle'!$E$28="REAL",FQ58,(FQ58*FQ$14)) * (1 + 'Painel  de Controle'!$C$14)</f>
        <v>0</v>
      </c>
      <c r="FR10" s="64" t="n">
        <f aca="false">IF('Painel  de Controle'!$E$28="REAL",FR58,(FR58*FR$14)) * (1 + 'Painel  de Controle'!$C$14)</f>
        <v>0</v>
      </c>
      <c r="FS10" s="64" t="n">
        <f aca="false">IF('Painel  de Controle'!$E$28="REAL",FS58,(FS58*FS$14)) * (1 + 'Painel  de Controle'!$C$14)</f>
        <v>0</v>
      </c>
      <c r="FT10" s="64" t="n">
        <f aca="false">IF('Painel  de Controle'!$E$28="REAL",FT58,(FT58*FT$14)) * (1 + 'Painel  de Controle'!$C$14)</f>
        <v>0</v>
      </c>
      <c r="FU10" s="64" t="n">
        <f aca="false">IF('Painel  de Controle'!$E$28="REAL",FU58,(FU58*FU$14)) * (1 + 'Painel  de Controle'!$C$14)</f>
        <v>0</v>
      </c>
      <c r="FV10" s="64" t="n">
        <f aca="false">IF('Painel  de Controle'!$E$28="REAL",FV58,(FV58*FV$14)) * (1 + 'Painel  de Controle'!$C$14)</f>
        <v>0</v>
      </c>
      <c r="FW10" s="64" t="n">
        <f aca="false">IF('Painel  de Controle'!$E$28="REAL",FW58,(FW58*FW$14)) * (1 + 'Painel  de Controle'!$C$14)</f>
        <v>0</v>
      </c>
      <c r="FX10" s="64" t="n">
        <f aca="false">IF('Painel  de Controle'!$E$28="REAL",FX58,(FX58*FX$14)) * (1 + 'Painel  de Controle'!$C$14)</f>
        <v>0</v>
      </c>
      <c r="FY10" s="64" t="n">
        <f aca="false">IF('Painel  de Controle'!$E$28="REAL",FY58,(FY58*FY$14)) * (1 + 'Painel  de Controle'!$C$14)</f>
        <v>0</v>
      </c>
      <c r="FZ10" s="64" t="n">
        <f aca="false">IF('Painel  de Controle'!$E$28="REAL",FZ58,(FZ58*FZ$14)) * (1 + 'Painel  de Controle'!$C$14)</f>
        <v>0</v>
      </c>
      <c r="GA10" s="64" t="n">
        <f aca="false">IF('Painel  de Controle'!$E$28="REAL",GA58,(GA58*GA$14)) * (1 + 'Painel  de Controle'!$C$14)</f>
        <v>0</v>
      </c>
      <c r="GB10" s="64" t="n">
        <f aca="false">IF('Painel  de Controle'!$E$28="REAL",GB58,(GB58*GB$14)) * (1 + 'Painel  de Controle'!$C$14)</f>
        <v>0</v>
      </c>
      <c r="GC10" s="64" t="n">
        <f aca="false">IF('Painel  de Controle'!$E$28="REAL",GC58,(GC58*GC$14)) * (1 + 'Painel  de Controle'!$C$14)</f>
        <v>0</v>
      </c>
      <c r="GD10" s="64" t="n">
        <f aca="false">IF('Painel  de Controle'!$E$28="REAL",GD58,(GD58*GD$14)) * (1 + 'Painel  de Controle'!$C$14)</f>
        <v>0</v>
      </c>
      <c r="GE10" s="64" t="n">
        <f aca="false">IF('Painel  de Controle'!$E$28="REAL",GE58,(GE58*GE$14)) * (1 + 'Painel  de Controle'!$C$14)</f>
        <v>0</v>
      </c>
      <c r="GF10" s="64" t="n">
        <f aca="false">IF('Painel  de Controle'!$E$28="REAL",GF58,(GF58*GF$14)) * (1 + 'Painel  de Controle'!$C$14)</f>
        <v>0</v>
      </c>
      <c r="GG10" s="64" t="n">
        <f aca="false">IF('Painel  de Controle'!$E$28="REAL",GG58,(GG58*GG$14)) * (1 + 'Painel  de Controle'!$C$14)</f>
        <v>0</v>
      </c>
      <c r="GH10" s="64" t="n">
        <f aca="false">IF('Painel  de Controle'!$E$28="REAL",GH58,(GH58*GH$14)) * (1 + 'Painel  de Controle'!$C$14)</f>
        <v>0</v>
      </c>
      <c r="GI10" s="64" t="n">
        <f aca="false">IF('Painel  de Controle'!$E$28="REAL",GI58,(GI58*GI$14)) * (1 + 'Painel  de Controle'!$C$14)</f>
        <v>0</v>
      </c>
      <c r="GJ10" s="64" t="n">
        <f aca="false">IF('Painel  de Controle'!$E$28="REAL",GJ58,(GJ58*GJ$14)) * (1 + 'Painel  de Controle'!$C$14)</f>
        <v>0</v>
      </c>
      <c r="GK10" s="64" t="n">
        <f aca="false">IF('Painel  de Controle'!$E$28="REAL",GK58,(GK58*GK$14)) * (1 + 'Painel  de Controle'!$C$14)</f>
        <v>0</v>
      </c>
      <c r="GL10" s="64" t="n">
        <f aca="false">IF('Painel  de Controle'!$E$28="REAL",GL58,(GL58*GL$14)) * (1 + 'Painel  de Controle'!$C$14)</f>
        <v>0</v>
      </c>
      <c r="GM10" s="64" t="n">
        <f aca="false">IF('Painel  de Controle'!$E$28="REAL",GM58,(GM58*GM$14)) * (1 + 'Painel  de Controle'!$C$14)</f>
        <v>0</v>
      </c>
      <c r="GN10" s="64" t="n">
        <f aca="false">IF('Painel  de Controle'!$E$28="REAL",GN58,(GN58*GN$14)) * (1 + 'Painel  de Controle'!$C$14)</f>
        <v>0</v>
      </c>
      <c r="GO10" s="64" t="n">
        <f aca="false">IF('Painel  de Controle'!$E$28="REAL",GO58,(GO58*GO$14)) * (1 + 'Painel  de Controle'!$C$14)</f>
        <v>0</v>
      </c>
      <c r="GP10" s="64" t="n">
        <f aca="false">IF('Painel  de Controle'!$E$28="REAL",GP58,(GP58*GP$14)) * (1 + 'Painel  de Controle'!$C$14)</f>
        <v>0</v>
      </c>
      <c r="GQ10" s="64" t="n">
        <f aca="false">IF('Painel  de Controle'!$E$28="REAL",GQ58,(GQ58*GQ$14)) * (1 + 'Painel  de Controle'!$C$14)</f>
        <v>0</v>
      </c>
      <c r="GR10" s="64" t="n">
        <f aca="false">IF('Painel  de Controle'!$E$28="REAL",GR58,(GR58*GR$14)) * (1 + 'Painel  de Controle'!$C$14)</f>
        <v>0</v>
      </c>
      <c r="GS10" s="64" t="n">
        <f aca="false">IF('Painel  de Controle'!$E$28="REAL",GS58,(GS58*GS$14)) * (1 + 'Painel  de Controle'!$C$14)</f>
        <v>0</v>
      </c>
      <c r="GT10" s="64" t="n">
        <f aca="false">IF('Painel  de Controle'!$E$28="REAL",GT58,(GT58*GT$14)) * (1 + 'Painel  de Controle'!$C$14)</f>
        <v>0</v>
      </c>
      <c r="GU10" s="64" t="n">
        <f aca="false">IF('Painel  de Controle'!$E$28="REAL",GU58,(GU58*GU$14)) * (1 + 'Painel  de Controle'!$C$14)</f>
        <v>0</v>
      </c>
      <c r="GV10" s="64" t="n">
        <f aca="false">IF('Painel  de Controle'!$E$28="REAL",GV58,(GV58*GV$14)) * (1 + 'Painel  de Controle'!$C$14)</f>
        <v>0</v>
      </c>
      <c r="GW10" s="64" t="n">
        <f aca="false">IF('Painel  de Controle'!$E$28="REAL",GW58,(GW58*GW$14)) * (1 + 'Painel  de Controle'!$C$14)</f>
        <v>0</v>
      </c>
      <c r="GX10" s="64" t="n">
        <f aca="false">IF('Painel  de Controle'!$E$28="REAL",GX58,(GX58*GX$14)) * (1 + 'Painel  de Controle'!$C$14)</f>
        <v>0</v>
      </c>
      <c r="GY10" s="64" t="n">
        <f aca="false">IF('Painel  de Controle'!$E$28="REAL",GY58,(GY58*GY$14)) * (1 + 'Painel  de Controle'!$C$14)</f>
        <v>0</v>
      </c>
      <c r="GZ10" s="64" t="n">
        <f aca="false">IF('Painel  de Controle'!$E$28="REAL",GZ58,(GZ58*GZ$14)) * (1 + 'Painel  de Controle'!$C$14)</f>
        <v>0</v>
      </c>
      <c r="HA10" s="64" t="n">
        <f aca="false">IF('Painel  de Controle'!$E$28="REAL",HA58,(HA58*HA$14)) * (1 + 'Painel  de Controle'!$C$14)</f>
        <v>0</v>
      </c>
      <c r="HB10" s="64" t="n">
        <f aca="false">IF('Painel  de Controle'!$E$28="REAL",HB58,(HB58*HB$14)) * (1 + 'Painel  de Controle'!$C$14)</f>
        <v>0</v>
      </c>
      <c r="HC10" s="64" t="n">
        <f aca="false">IF('Painel  de Controle'!$E$28="REAL",HC58,(HC58*HC$14)) * (1 + 'Painel  de Controle'!$C$14)</f>
        <v>0</v>
      </c>
      <c r="HD10" s="64" t="n">
        <f aca="false">IF('Painel  de Controle'!$E$28="REAL",HD58,(HD58*HD$14)) * (1 + 'Painel  de Controle'!$C$14)</f>
        <v>0</v>
      </c>
      <c r="HE10" s="64" t="n">
        <f aca="false">IF('Painel  de Controle'!$E$28="REAL",HE58,(HE58*HE$14)) * (1 + 'Painel  de Controle'!$C$14)</f>
        <v>0</v>
      </c>
      <c r="HF10" s="64" t="n">
        <f aca="false">IF('Painel  de Controle'!$E$28="REAL",HF58,(HF58*HF$14)) * (1 + 'Painel  de Controle'!$C$14)</f>
        <v>0</v>
      </c>
      <c r="HG10" s="64" t="n">
        <f aca="false">IF('Painel  de Controle'!$E$28="REAL",HG58,(HG58*HG$14)) * (1 + 'Painel  de Controle'!$C$14)</f>
        <v>0</v>
      </c>
      <c r="HH10" s="64" t="n">
        <f aca="false">IF('Painel  de Controle'!$E$28="REAL",HH58,(HH58*HH$14)) * (1 + 'Painel  de Controle'!$C$14)</f>
        <v>0</v>
      </c>
      <c r="HI10" s="64" t="n">
        <f aca="false">IF('Painel  de Controle'!$E$28="REAL",HI58,(HI58*HI$14)) * (1 + 'Painel  de Controle'!$C$14)</f>
        <v>0</v>
      </c>
      <c r="HJ10" s="64" t="n">
        <f aca="false">IF('Painel  de Controle'!$E$28="REAL",HJ58,(HJ58*HJ$14)) * (1 + 'Painel  de Controle'!$C$14)</f>
        <v>0</v>
      </c>
      <c r="HK10" s="64" t="n">
        <f aca="false">IF('Painel  de Controle'!$E$28="REAL",HK58,(HK58*HK$14)) * (1 + 'Painel  de Controle'!$C$14)</f>
        <v>0</v>
      </c>
      <c r="HL10" s="64" t="n">
        <f aca="false">IF('Painel  de Controle'!$E$28="REAL",HL58,(HL58*HL$14)) * (1 + 'Painel  de Controle'!$C$14)</f>
        <v>0</v>
      </c>
      <c r="HM10" s="64" t="n">
        <f aca="false">IF('Painel  de Controle'!$E$28="REAL",HM58,(HM58*HM$14)) * (1 + 'Painel  de Controle'!$C$14)</f>
        <v>0</v>
      </c>
      <c r="HN10" s="64" t="n">
        <f aca="false">IF('Painel  de Controle'!$E$28="REAL",HN58,(HN58*HN$14)) * (1 + 'Painel  de Controle'!$C$14)</f>
        <v>0</v>
      </c>
      <c r="HO10" s="64" t="n">
        <f aca="false">IF('Painel  de Controle'!$E$28="REAL",HO58,(HO58*HO$14)) * (1 + 'Painel  de Controle'!$C$14)</f>
        <v>0</v>
      </c>
      <c r="HP10" s="64" t="n">
        <f aca="false">IF('Painel  de Controle'!$E$28="REAL",HP58,(HP58*HP$14)) * (1 + 'Painel  de Controle'!$C$14)</f>
        <v>0</v>
      </c>
      <c r="HQ10" s="64" t="n">
        <f aca="false">IF('Painel  de Controle'!$E$28="REAL",HQ58,(HQ58*HQ$14)) * (1 + 'Painel  de Controle'!$C$14)</f>
        <v>0</v>
      </c>
      <c r="HR10" s="64" t="n">
        <f aca="false">IF('Painel  de Controle'!$E$28="REAL",HR58,(HR58*HR$14)) * (1 + 'Painel  de Controle'!$C$14)</f>
        <v>0</v>
      </c>
      <c r="HS10" s="64" t="n">
        <f aca="false">IF('Painel  de Controle'!$E$28="REAL",HS58,(HS58*HS$14)) * (1 + 'Painel  de Controle'!$C$14)</f>
        <v>0</v>
      </c>
      <c r="HT10" s="64" t="n">
        <f aca="false">IF('Painel  de Controle'!$E$28="REAL",HT58,(HT58*HT$14)) * (1 + 'Painel  de Controle'!$C$14)</f>
        <v>0</v>
      </c>
      <c r="HU10" s="64" t="n">
        <f aca="false">IF('Painel  de Controle'!$E$28="REAL",HU58,(HU58*HU$14)) * (1 + 'Painel  de Controle'!$C$14)</f>
        <v>0</v>
      </c>
      <c r="HV10" s="64" t="n">
        <f aca="false">IF('Painel  de Controle'!$E$28="REAL",HV58,(HV58*HV$14)) * (1 + 'Painel  de Controle'!$C$14)</f>
        <v>0</v>
      </c>
      <c r="HW10" s="64" t="n">
        <f aca="false">IF('Painel  de Controle'!$E$28="REAL",HW58,(HW58*HW$14)) * (1 + 'Painel  de Controle'!$C$14)</f>
        <v>0</v>
      </c>
      <c r="HX10" s="64" t="n">
        <f aca="false">IF('Painel  de Controle'!$E$28="REAL",HX58,(HX58*HX$14)) * (1 + 'Painel  de Controle'!$C$14)</f>
        <v>0</v>
      </c>
      <c r="HY10" s="64" t="n">
        <f aca="false">IF('Painel  de Controle'!$E$28="REAL",HY58,(HY58*HY$14)) * (1 + 'Painel  de Controle'!$C$14)</f>
        <v>0</v>
      </c>
      <c r="HZ10" s="64" t="n">
        <f aca="false">IF('Painel  de Controle'!$E$28="REAL",HZ58,(HZ58*HZ$14)) * (1 + 'Painel  de Controle'!$C$14)</f>
        <v>0</v>
      </c>
      <c r="IA10" s="64" t="n">
        <f aca="false">IF('Painel  de Controle'!$E$28="REAL",IA58,(IA58*IA$14)) * (1 + 'Painel  de Controle'!$C$14)</f>
        <v>0</v>
      </c>
      <c r="IB10" s="64" t="n">
        <f aca="false">IF('Painel  de Controle'!$E$28="REAL",IB58,(IB58*IB$14)) * (1 + 'Painel  de Controle'!$C$14)</f>
        <v>0</v>
      </c>
      <c r="IC10" s="64" t="n">
        <f aca="false">IF('Painel  de Controle'!$E$28="REAL",IC58,(IC58*IC$14)) * (1 + 'Painel  de Controle'!$C$14)</f>
        <v>0</v>
      </c>
      <c r="ID10" s="64" t="n">
        <f aca="false">IF('Painel  de Controle'!$E$28="REAL",ID58,(ID58*ID$14)) * (1 + 'Painel  de Controle'!$C$14)</f>
        <v>0</v>
      </c>
      <c r="IE10" s="64" t="n">
        <f aca="false">IF('Painel  de Controle'!$E$28="REAL",IE58,(IE58*IE$14)) * (1 + 'Painel  de Controle'!$C$14)</f>
        <v>0</v>
      </c>
      <c r="IF10" s="64" t="n">
        <f aca="false">IF('Painel  de Controle'!$E$28="REAL",IF58,(IF58*IF$14)) * (1 + 'Painel  de Controle'!$C$14)</f>
        <v>0</v>
      </c>
      <c r="IG10" s="64" t="n">
        <f aca="false">IF('Painel  de Controle'!$E$28="REAL",IG58,(IG58*IG$14)) * (1 + 'Painel  de Controle'!$C$14)</f>
        <v>0</v>
      </c>
      <c r="IH10" s="64" t="n">
        <f aca="false">IF('Painel  de Controle'!$E$28="REAL",IH58,(IH58*IH$14)) * (1 + 'Painel  de Controle'!$C$14)</f>
        <v>0</v>
      </c>
      <c r="II10" s="64" t="n">
        <f aca="false">IF('Painel  de Controle'!$E$28="REAL",II58,(II58*II$14)) * (1 + 'Painel  de Controle'!$C$14)</f>
        <v>0</v>
      </c>
      <c r="IJ10" s="64" t="n">
        <f aca="false">IF('Painel  de Controle'!$E$28="REAL",IJ58,(IJ58*IJ$14)) * (1 + 'Painel  de Controle'!$C$14)</f>
        <v>0</v>
      </c>
      <c r="IK10" s="64" t="n">
        <f aca="false">IF('Painel  de Controle'!$E$28="REAL",IK58,(IK58*IK$14)) * (1 + 'Painel  de Controle'!$C$14)</f>
        <v>0</v>
      </c>
      <c r="IL10" s="64" t="n">
        <f aca="false">IF('Painel  de Controle'!$E$28="REAL",IL58,(IL58*IL$14)) * (1 + 'Painel  de Controle'!$C$14)</f>
        <v>0</v>
      </c>
      <c r="IM10" s="64" t="n">
        <f aca="false">IF('Painel  de Controle'!$E$28="REAL",IM58,(IM58*IM$14)) * (1 + 'Painel  de Controle'!$C$14)</f>
        <v>0</v>
      </c>
      <c r="IN10" s="64" t="n">
        <f aca="false">IF('Painel  de Controle'!$E$28="REAL",IN58,(IN58*IN$14)) * (1 + 'Painel  de Controle'!$C$14)</f>
        <v>0</v>
      </c>
      <c r="IO10" s="64" t="n">
        <f aca="false">IF('Painel  de Controle'!$E$28="REAL",IO58,(IO58*IO$14)) * (1 + 'Painel  de Controle'!$C$14)</f>
        <v>0</v>
      </c>
      <c r="IP10" s="64" t="n">
        <f aca="false">IF('Painel  de Controle'!$E$28="REAL",IP58,(IP58*IP$14)) * (1 + 'Painel  de Controle'!$C$14)</f>
        <v>0</v>
      </c>
      <c r="IQ10" s="64" t="n">
        <f aca="false">IF('Painel  de Controle'!$E$28="REAL",IQ58,(IQ58*IQ$14)) * (1 + 'Painel  de Controle'!$C$14)</f>
        <v>0</v>
      </c>
      <c r="IR10" s="64" t="n">
        <f aca="false">IF('Painel  de Controle'!$E$28="REAL",IR58,(IR58*IR$14)) * (1 + 'Painel  de Controle'!$C$14)</f>
        <v>0</v>
      </c>
      <c r="IS10" s="64" t="n">
        <f aca="false">IF('Painel  de Controle'!$E$28="REAL",IS58,(IS58*IS$14)) * (1 + 'Painel  de Controle'!$C$14)</f>
        <v>0</v>
      </c>
      <c r="IT10" s="64" t="n">
        <f aca="false">IF('Painel  de Controle'!$E$28="REAL",IT58,(IT58*IT$14)) * (1 + 'Painel  de Controle'!$C$14)</f>
        <v>0</v>
      </c>
      <c r="IU10" s="64" t="n">
        <f aca="false">IF('Painel  de Controle'!$E$28="REAL",IU58,(IU58*IU$14)) * (1 + 'Painel  de Controle'!$C$14)</f>
        <v>0</v>
      </c>
      <c r="IV10" s="64" t="n">
        <f aca="false">IF('Painel  de Controle'!$E$28="REAL",IV58,(IV58*IV$14)) * (1 + 'Painel  de Controle'!$C$14)</f>
        <v>0</v>
      </c>
      <c r="IW10" s="64" t="n">
        <f aca="false">IF('Painel  de Controle'!$E$28="REAL",IW58,(IW58*IW$14)) * (1 + 'Painel  de Controle'!$C$14)</f>
        <v>0</v>
      </c>
      <c r="IX10" s="64" t="n">
        <f aca="false">IF('Painel  de Controle'!$E$28="REAL",IX58,(IX58*IX$14)) * (1 + 'Painel  de Controle'!$C$14)</f>
        <v>0</v>
      </c>
      <c r="IY10" s="64" t="n">
        <f aca="false">IF('Painel  de Controle'!$E$28="REAL",IY58,(IY58*IY$14)) * (1 + 'Painel  de Controle'!$C$14)</f>
        <v>0</v>
      </c>
      <c r="IZ10" s="64" t="n">
        <f aca="false">IF('Painel  de Controle'!$E$28="REAL",IZ58,(IZ58*IZ$14)) * (1 + 'Painel  de Controle'!$C$14)</f>
        <v>0</v>
      </c>
      <c r="JA10" s="64" t="n">
        <f aca="false">IF('Painel  de Controle'!$E$28="REAL",JA58,(JA58*JA$14)) * (1 + 'Painel  de Controle'!$C$14)</f>
        <v>0</v>
      </c>
      <c r="JB10" s="64" t="n">
        <f aca="false">IF('Painel  de Controle'!$E$28="REAL",JB58,(JB58*JB$14)) * (1 + 'Painel  de Controle'!$C$14)</f>
        <v>0</v>
      </c>
      <c r="JC10" s="64" t="n">
        <f aca="false">IF('Painel  de Controle'!$E$28="REAL",JC58,(JC58*JC$14)) * (1 + 'Painel  de Controle'!$C$14)</f>
        <v>0</v>
      </c>
      <c r="JD10" s="64" t="n">
        <f aca="false">IF('Painel  de Controle'!$E$28="REAL",JD58,(JD58*JD$14)) * (1 + 'Painel  de Controle'!$C$14)</f>
        <v>0</v>
      </c>
      <c r="JE10" s="64" t="n">
        <f aca="false">IF('Painel  de Controle'!$E$28="REAL",JE58,(JE58*JE$14)) * (1 + 'Painel  de Controle'!$C$14)</f>
        <v>0</v>
      </c>
      <c r="JF10" s="64" t="n">
        <f aca="false">IF('Painel  de Controle'!$E$28="REAL",JF58,(JF58*JF$14)) * (1 + 'Painel  de Controle'!$C$14)</f>
        <v>0</v>
      </c>
      <c r="JG10" s="64" t="n">
        <f aca="false">IF('Painel  de Controle'!$E$28="REAL",JG58,(JG58*JG$14)) * (1 + 'Painel  de Controle'!$C$14)</f>
        <v>0</v>
      </c>
      <c r="JH10" s="64" t="n">
        <f aca="false">IF('Painel  de Controle'!$E$28="REAL",JH58,(JH58*JH$14)) * (1 + 'Painel  de Controle'!$C$14)</f>
        <v>0</v>
      </c>
      <c r="JI10" s="64" t="n">
        <f aca="false">IF('Painel  de Controle'!$E$28="REAL",JI58,(JI58*JI$14)) * (1 + 'Painel  de Controle'!$C$14)</f>
        <v>0</v>
      </c>
      <c r="JJ10" s="64" t="n">
        <f aca="false">IF('Painel  de Controle'!$E$28="REAL",JJ58,(JJ58*JJ$14)) * (1 + 'Painel  de Controle'!$C$14)</f>
        <v>0</v>
      </c>
      <c r="JK10" s="64" t="n">
        <f aca="false">IF('Painel  de Controle'!$E$28="REAL",JK58,(JK58*JK$14)) * (1 + 'Painel  de Controle'!$C$14)</f>
        <v>0</v>
      </c>
      <c r="JL10" s="64" t="n">
        <f aca="false">IF('Painel  de Controle'!$E$28="REAL",JL58,(JL58*JL$14)) * (1 + 'Painel  de Controle'!$C$14)</f>
        <v>0</v>
      </c>
      <c r="JM10" s="64" t="n">
        <f aca="false">IF('Painel  de Controle'!$E$28="REAL",JM58,(JM58*JM$14)) * (1 + 'Painel  de Controle'!$C$14)</f>
        <v>0</v>
      </c>
      <c r="JN10" s="64" t="n">
        <f aca="false">IF('Painel  de Controle'!$E$28="REAL",JN58,(JN58*JN$14)) * (1 + 'Painel  de Controle'!$C$14)</f>
        <v>0</v>
      </c>
      <c r="JO10" s="64" t="n">
        <f aca="false">IF('Painel  de Controle'!$E$28="REAL",JO58,(JO58*JO$14)) * (1 + 'Painel  de Controle'!$C$14)</f>
        <v>0</v>
      </c>
      <c r="JP10" s="64" t="n">
        <f aca="false">IF('Painel  de Controle'!$E$28="REAL",JP58,(JP58*JP$14)) * (1 + 'Painel  de Controle'!$C$14)</f>
        <v>0</v>
      </c>
      <c r="JQ10" s="64" t="n">
        <f aca="false">IF('Painel  de Controle'!$E$28="REAL",JQ58,(JQ58*JQ$14)) * (1 + 'Painel  de Controle'!$C$14)</f>
        <v>0</v>
      </c>
      <c r="JR10" s="64" t="n">
        <f aca="false">IF('Painel  de Controle'!$E$28="REAL",JR58,(JR58*JR$14)) * (1 + 'Painel  de Controle'!$C$14)</f>
        <v>0</v>
      </c>
      <c r="JS10" s="64" t="n">
        <f aca="false">IF('Painel  de Controle'!$E$28="REAL",JS58,(JS58*JS$14)) * (1 + 'Painel  de Controle'!$C$14)</f>
        <v>0</v>
      </c>
      <c r="JT10" s="64" t="n">
        <f aca="false">IF('Painel  de Controle'!$E$28="REAL",JT58,(JT58*JT$14)) * (1 + 'Painel  de Controle'!$C$14)</f>
        <v>0</v>
      </c>
      <c r="JU10" s="64" t="n">
        <f aca="false">IF('Painel  de Controle'!$E$28="REAL",JU58,(JU58*JU$14)) * (1 + 'Painel  de Controle'!$C$14)</f>
        <v>0</v>
      </c>
      <c r="JV10" s="64" t="n">
        <f aca="false">IF('Painel  de Controle'!$E$28="REAL",JV58,(JV58*JV$14)) * (1 + 'Painel  de Controle'!$C$14)</f>
        <v>0</v>
      </c>
      <c r="JW10" s="64" t="n">
        <f aca="false">IF('Painel  de Controle'!$E$28="REAL",JW58,(JW58*JW$14)) * (1 + 'Painel  de Controle'!$C$14)</f>
        <v>0</v>
      </c>
      <c r="JX10" s="64" t="n">
        <f aca="false">IF('Painel  de Controle'!$E$28="REAL",JX58,(JX58*JX$14)) * (1 + 'Painel  de Controle'!$C$14)</f>
        <v>0</v>
      </c>
      <c r="JY10" s="64" t="n">
        <f aca="false">IF('Painel  de Controle'!$E$28="REAL",JY58,(JY58*JY$14)) * (1 + 'Painel  de Controle'!$C$14)</f>
        <v>0</v>
      </c>
      <c r="JZ10" s="64" t="n">
        <f aca="false">IF('Painel  de Controle'!$E$28="REAL",JZ58,(JZ58*JZ$14)) * (1 + 'Painel  de Controle'!$C$14)</f>
        <v>0</v>
      </c>
      <c r="KA10" s="64" t="n">
        <f aca="false">IF('Painel  de Controle'!$E$28="REAL",KA58,(KA58*KA$14)) * (1 + 'Painel  de Controle'!$C$14)</f>
        <v>0</v>
      </c>
      <c r="KB10" s="64" t="n">
        <f aca="false">IF('Painel  de Controle'!$E$28="REAL",KB58,(KB58*KB$14)) * (1 + 'Painel  de Controle'!$C$14)</f>
        <v>0</v>
      </c>
      <c r="KC10" s="64" t="n">
        <f aca="false">IF('Painel  de Controle'!$E$28="REAL",KC58,(KC58*KC$14)) * (1 + 'Painel  de Controle'!$C$14)</f>
        <v>0</v>
      </c>
      <c r="KD10" s="64" t="n">
        <f aca="false">IF('Painel  de Controle'!$E$28="REAL",KD58,(KD58*KD$14)) * (1 + 'Painel  de Controle'!$C$14)</f>
        <v>0</v>
      </c>
      <c r="KE10" s="64" t="n">
        <f aca="false">IF('Painel  de Controle'!$E$28="REAL",KE58,(KE58*KE$14)) * (1 + 'Painel  de Controle'!$C$14)</f>
        <v>0</v>
      </c>
      <c r="KF10" s="64" t="n">
        <f aca="false">IF('Painel  de Controle'!$E$28="REAL",KF58,(KF58*KF$14)) * (1 + 'Painel  de Controle'!$C$14)</f>
        <v>0</v>
      </c>
      <c r="KG10" s="64" t="n">
        <f aca="false">IF('Painel  de Controle'!$E$28="REAL",KG58,(KG58*KG$14)) * (1 + 'Painel  de Controle'!$C$14)</f>
        <v>0</v>
      </c>
      <c r="KH10" s="64" t="n">
        <f aca="false">IF('Painel  de Controle'!$E$28="REAL",KH58,(KH58*KH$14)) * (1 + 'Painel  de Controle'!$C$14)</f>
        <v>0</v>
      </c>
      <c r="KI10" s="64" t="n">
        <f aca="false">IF('Painel  de Controle'!$E$28="REAL",KI58,(KI58*KI$14)) * (1 + 'Painel  de Controle'!$C$14)</f>
        <v>0</v>
      </c>
      <c r="KJ10" s="64" t="n">
        <f aca="false">IF('Painel  de Controle'!$E$28="REAL",KJ58,(KJ58*KJ$14)) * (1 + 'Painel  de Controle'!$C$14)</f>
        <v>0</v>
      </c>
      <c r="KK10" s="64" t="n">
        <f aca="false">IF('Painel  de Controle'!$E$28="REAL",KK58,(KK58*KK$14)) * (1 + 'Painel  de Controle'!$C$14)</f>
        <v>0</v>
      </c>
      <c r="KL10" s="64" t="n">
        <f aca="false">IF('Painel  de Controle'!$E$28="REAL",KL58,(KL58*KL$14)) * (1 + 'Painel  de Controle'!$C$14)</f>
        <v>0</v>
      </c>
      <c r="KM10" s="64" t="n">
        <f aca="false">IF('Painel  de Controle'!$E$28="REAL",KM58,(KM58*KM$14)) * (1 + 'Painel  de Controle'!$C$14)</f>
        <v>0</v>
      </c>
      <c r="KN10" s="64" t="n">
        <f aca="false">IF('Painel  de Controle'!$E$28="REAL",KN58,(KN58*KN$14)) * (1 + 'Painel  de Controle'!$C$14)</f>
        <v>0</v>
      </c>
      <c r="KO10" s="64" t="n">
        <f aca="false">IF('Painel  de Controle'!$E$28="REAL",KO58,(KO58*KO$14)) * (1 + 'Painel  de Controle'!$C$14)</f>
        <v>0</v>
      </c>
      <c r="KP10" s="64" t="n">
        <f aca="false">IF('Painel  de Controle'!$E$28="REAL",KP58,(KP58*KP$14)) * (1 + 'Painel  de Controle'!$C$14)</f>
        <v>0</v>
      </c>
      <c r="KQ10" s="64" t="n">
        <f aca="false">IF('Painel  de Controle'!$E$28="REAL",KQ58,(KQ58*KQ$14)) * (1 + 'Painel  de Controle'!$C$14)</f>
        <v>0</v>
      </c>
      <c r="KR10" s="64" t="n">
        <f aca="false">IF('Painel  de Controle'!$E$28="REAL",KR58,(KR58*KR$14)) * (1 + 'Painel  de Controle'!$C$14)</f>
        <v>0</v>
      </c>
      <c r="KS10" s="64" t="n">
        <f aca="false">IF('Painel  de Controle'!$E$28="REAL",KS58,(KS58*KS$14)) * (1 + 'Painel  de Controle'!$C$14)</f>
        <v>0</v>
      </c>
      <c r="KT10" s="64" t="n">
        <f aca="false">IF('Painel  de Controle'!$E$28="REAL",KT58,(KT58*KT$14)) * (1 + 'Painel  de Controle'!$C$14)</f>
        <v>0</v>
      </c>
      <c r="KU10" s="64" t="n">
        <f aca="false">IF('Painel  de Controle'!$E$28="REAL",KU58,(KU58*KU$14)) * (1 + 'Painel  de Controle'!$C$14)</f>
        <v>0</v>
      </c>
      <c r="KV10" s="64" t="n">
        <f aca="false">IF('Painel  de Controle'!$E$28="REAL",KV58,(KV58*KV$14)) * (1 + 'Painel  de Controle'!$C$14)</f>
        <v>0</v>
      </c>
      <c r="KW10" s="64" t="n">
        <f aca="false">IF('Painel  de Controle'!$E$28="REAL",KW58,(KW58*KW$14)) * (1 + 'Painel  de Controle'!$C$14)</f>
        <v>0</v>
      </c>
      <c r="KX10" s="64" t="n">
        <f aca="false">IF('Painel  de Controle'!$E$28="REAL",KX58,(KX58*KX$14)) * (1 + 'Painel  de Controle'!$C$14)</f>
        <v>0</v>
      </c>
      <c r="KY10" s="64" t="n">
        <f aca="false">IF('Painel  de Controle'!$E$28="REAL",KY58,(KY58*KY$14)) * (1 + 'Painel  de Controle'!$C$14)</f>
        <v>0</v>
      </c>
      <c r="KZ10" s="64" t="n">
        <f aca="false">IF('Painel  de Controle'!$E$28="REAL",KZ58,(KZ58*KZ$14)) * (1 + 'Painel  de Controle'!$C$14)</f>
        <v>0</v>
      </c>
      <c r="LA10" s="64" t="n">
        <f aca="false">IF('Painel  de Controle'!$E$28="REAL",LA58,(LA58*LA$14)) * (1 + 'Painel  de Controle'!$C$14)</f>
        <v>0</v>
      </c>
      <c r="LB10" s="64" t="n">
        <f aca="false">IF('Painel  de Controle'!$E$28="REAL",LB58,(LB58*LB$14)) * (1 + 'Painel  de Controle'!$C$14)</f>
        <v>0</v>
      </c>
      <c r="LC10" s="64" t="n">
        <f aca="false">IF('Painel  de Controle'!$E$28="REAL",LC58,(LC58*LC$14)) * (1 + 'Painel  de Controle'!$C$14)</f>
        <v>0</v>
      </c>
      <c r="LD10" s="64" t="n">
        <f aca="false">IF('Painel  de Controle'!$E$28="REAL",LD58,(LD58*LD$14)) * (1 + 'Painel  de Controle'!$C$14)</f>
        <v>0</v>
      </c>
      <c r="LE10" s="64" t="n">
        <f aca="false">IF('Painel  de Controle'!$E$28="REAL",LE58,(LE58*LE$14)) * (1 + 'Painel  de Controle'!$C$14)</f>
        <v>0</v>
      </c>
      <c r="LF10" s="64" t="n">
        <f aca="false">IF('Painel  de Controle'!$E$28="REAL",LF58,(LF58*LF$14)) * (1 + 'Painel  de Controle'!$C$14)</f>
        <v>0</v>
      </c>
      <c r="LG10" s="64" t="n">
        <f aca="false">IF('Painel  de Controle'!$E$28="REAL",LG58,(LG58*LG$14)) * (1 + 'Painel  de Controle'!$C$14)</f>
        <v>0</v>
      </c>
      <c r="LH10" s="64" t="n">
        <f aca="false">IF('Painel  de Controle'!$E$28="REAL",LH58,(LH58*LH$14)) * (1 + 'Painel  de Controle'!$C$14)</f>
        <v>0</v>
      </c>
      <c r="LI10" s="64" t="n">
        <f aca="false">IF('Painel  de Controle'!$E$28="REAL",LI58,(LI58*LI$14)) * (1 + 'Painel  de Controle'!$C$14)</f>
        <v>0</v>
      </c>
      <c r="LJ10" s="64" t="n">
        <f aca="false">IF('Painel  de Controle'!$E$28="REAL",LJ58,(LJ58*LJ$14)) * (1 + 'Painel  de Controle'!$C$14)</f>
        <v>0</v>
      </c>
      <c r="LK10" s="64" t="n">
        <f aca="false">IF('Painel  de Controle'!$E$28="REAL",LK58,(LK58*LK$14)) * (1 + 'Painel  de Controle'!$C$14)</f>
        <v>0</v>
      </c>
      <c r="LL10" s="64" t="n">
        <f aca="false">IF('Painel  de Controle'!$E$28="REAL",LL58,(LL58*LL$14)) * (1 + 'Painel  de Controle'!$C$14)</f>
        <v>0</v>
      </c>
      <c r="LM10" s="64" t="n">
        <f aca="false">IF('Painel  de Controle'!$E$28="REAL",LM58,(LM58*LM$14)) * (1 + 'Painel  de Controle'!$C$14)</f>
        <v>0</v>
      </c>
      <c r="LN10" s="64" t="n">
        <f aca="false">IF('Painel  de Controle'!$E$28="REAL",LN58,(LN58*LN$14)) * (1 + 'Painel  de Controle'!$C$14)</f>
        <v>0</v>
      </c>
      <c r="LO10" s="64" t="n">
        <f aca="false">IF('Painel  de Controle'!$E$28="REAL",LO58,(LO58*LO$14)) * (1 + 'Painel  de Controle'!$C$14)</f>
        <v>0</v>
      </c>
      <c r="LP10" s="64" t="n">
        <f aca="false">IF('Painel  de Controle'!$E$28="REAL",LP58,(LP58*LP$14)) * (1 + 'Painel  de Controle'!$C$14)</f>
        <v>0</v>
      </c>
      <c r="LQ10" s="64" t="n">
        <f aca="false">IF('Painel  de Controle'!$E$28="REAL",LQ58,(LQ58*LQ$14)) * (1 + 'Painel  de Controle'!$C$14)</f>
        <v>0</v>
      </c>
      <c r="LR10" s="64" t="n">
        <f aca="false">IF('Painel  de Controle'!$E$28="REAL",LR58,(LR58*LR$14)) * (1 + 'Painel  de Controle'!$C$14)</f>
        <v>0</v>
      </c>
      <c r="LS10" s="64" t="n">
        <f aca="false">IF('Painel  de Controle'!$E$28="REAL",LS58,(LS58*LS$14)) * (1 + 'Painel  de Controle'!$C$14)</f>
        <v>0</v>
      </c>
      <c r="LT10" s="64" t="n">
        <f aca="false">IF('Painel  de Controle'!$E$28="REAL",LT58,(LT58*LT$14)) * (1 + 'Painel  de Controle'!$C$14)</f>
        <v>0</v>
      </c>
      <c r="LU10" s="64" t="n">
        <f aca="false">IF('Painel  de Controle'!$E$28="REAL",LU58,(LU58*LU$14)) * (1 + 'Painel  de Controle'!$C$14)</f>
        <v>0</v>
      </c>
      <c r="LV10" s="64" t="n">
        <f aca="false">IF('Painel  de Controle'!$E$28="REAL",LV58,(LV58*LV$14)) * (1 + 'Painel  de Controle'!$C$14)</f>
        <v>0</v>
      </c>
      <c r="LW10" s="64" t="n">
        <f aca="false">IF('Painel  de Controle'!$E$28="REAL",LW58,(LW58*LW$14)) * (1 + 'Painel  de Controle'!$C$14)</f>
        <v>0</v>
      </c>
      <c r="LX10" s="64" t="n">
        <f aca="false">IF('Painel  de Controle'!$E$28="REAL",LX58,(LX58*LX$14)) * (1 + 'Painel  de Controle'!$C$14)</f>
        <v>0</v>
      </c>
      <c r="LY10" s="64" t="n">
        <f aca="false">IF('Painel  de Controle'!$E$28="REAL",LY58,(LY58*LY$14)) * (1 + 'Painel  de Controle'!$C$14)</f>
        <v>0</v>
      </c>
      <c r="LZ10" s="64" t="n">
        <f aca="false">IF('Painel  de Controle'!$E$28="REAL",LZ58,(LZ58*LZ$14)) * (1 + 'Painel  de Controle'!$C$14)</f>
        <v>0</v>
      </c>
      <c r="MA10" s="64" t="n">
        <f aca="false">IF('Painel  de Controle'!$E$28="REAL",MA58,(MA58*MA$14)) * (1 + 'Painel  de Controle'!$C$14)</f>
        <v>0</v>
      </c>
      <c r="MB10" s="64" t="n">
        <f aca="false">IF('Painel  de Controle'!$E$28="REAL",MB58,(MB58*MB$14)) * (1 + 'Painel  de Controle'!$C$14)</f>
        <v>0</v>
      </c>
      <c r="MC10" s="64" t="n">
        <f aca="false">IF('Painel  de Controle'!$E$28="REAL",MC58,(MC58*MC$14)) * (1 + 'Painel  de Controle'!$C$14)</f>
        <v>0</v>
      </c>
      <c r="MD10" s="64" t="n">
        <f aca="false">IF('Painel  de Controle'!$E$28="REAL",MD58,(MD58*MD$14)) * (1 + 'Painel  de Controle'!$C$14)</f>
        <v>0</v>
      </c>
      <c r="ME10" s="64" t="n">
        <f aca="false">IF('Painel  de Controle'!$E$28="REAL",ME58,(ME58*ME$14)) * (1 + 'Painel  de Controle'!$C$14)</f>
        <v>0</v>
      </c>
      <c r="MF10" s="64" t="n">
        <f aca="false">IF('Painel  de Controle'!$E$28="REAL",MF58,(MF58*MF$14)) * (1 + 'Painel  de Controle'!$C$14)</f>
        <v>0</v>
      </c>
      <c r="MG10" s="64" t="n">
        <f aca="false">IF('Painel  de Controle'!$E$28="REAL",MG58,(MG58*MG$14)) * (1 + 'Painel  de Controle'!$C$14)</f>
        <v>0</v>
      </c>
      <c r="MH10" s="64" t="n">
        <f aca="false">IF('Painel  de Controle'!$E$28="REAL",MH58,(MH58*MH$14)) * (1 + 'Painel  de Controle'!$C$14)</f>
        <v>0</v>
      </c>
      <c r="MI10" s="64" t="n">
        <f aca="false">IF('Painel  de Controle'!$E$28="REAL",MI58,(MI58*MI$14)) * (1 + 'Painel  de Controle'!$C$14)</f>
        <v>0</v>
      </c>
      <c r="MJ10" s="64" t="n">
        <f aca="false">IF('Painel  de Controle'!$E$28="REAL",MJ58,(MJ58*MJ$14)) * (1 + 'Painel  de Controle'!$C$14)</f>
        <v>0</v>
      </c>
      <c r="MK10" s="64" t="n">
        <f aca="false">IF('Painel  de Controle'!$E$28="REAL",MK58,(MK58*MK$14)) * (1 + 'Painel  de Controle'!$C$14)</f>
        <v>0</v>
      </c>
      <c r="ML10" s="64" t="n">
        <f aca="false">IF('Painel  de Controle'!$E$28="REAL",ML58,(ML58*ML$14)) * (1 + 'Painel  de Controle'!$C$14)</f>
        <v>0</v>
      </c>
      <c r="MM10" s="64" t="n">
        <f aca="false">IF('Painel  de Controle'!$E$28="REAL",MM58,(MM58*MM$14)) * (1 + 'Painel  de Controle'!$C$14)</f>
        <v>0</v>
      </c>
      <c r="MN10" s="64" t="n">
        <f aca="false">IF('Painel  de Controle'!$E$28="REAL",MN58,(MN58*MN$14)) * (1 + 'Painel  de Controle'!$C$14)</f>
        <v>0</v>
      </c>
      <c r="MO10" s="64" t="n">
        <f aca="false">IF('Painel  de Controle'!$E$28="REAL",MO58,(MO58*MO$14)) * (1 + 'Painel  de Controle'!$C$14)</f>
        <v>0</v>
      </c>
      <c r="MP10" s="64" t="n">
        <f aca="false">IF('Painel  de Controle'!$E$28="REAL",MP58,(MP58*MP$14)) * (1 + 'Painel  de Controle'!$C$14)</f>
        <v>0</v>
      </c>
      <c r="MQ10" s="64" t="n">
        <f aca="false">IF('Painel  de Controle'!$E$28="REAL",MQ58,(MQ58*MQ$14)) * (1 + 'Painel  de Controle'!$C$14)</f>
        <v>0</v>
      </c>
      <c r="MR10" s="64" t="n">
        <f aca="false">IF('Painel  de Controle'!$E$28="REAL",MR58,(MR58*MR$14)) * (1 + 'Painel  de Controle'!$C$14)</f>
        <v>0</v>
      </c>
      <c r="MS10" s="64" t="n">
        <f aca="false">IF('Painel  de Controle'!$E$28="REAL",MS58,(MS58*MS$14)) * (1 + 'Painel  de Controle'!$C$14)</f>
        <v>0</v>
      </c>
      <c r="MT10" s="64" t="n">
        <f aca="false">IF('Painel  de Controle'!$E$28="REAL",MT58,(MT58*MT$14)) * (1 + 'Painel  de Controle'!$C$14)</f>
        <v>0</v>
      </c>
      <c r="MU10" s="64" t="n">
        <f aca="false">IF('Painel  de Controle'!$E$28="REAL",MU58,(MU58*MU$14)) * (1 + 'Painel  de Controle'!$C$14)</f>
        <v>0</v>
      </c>
      <c r="MV10" s="64" t="n">
        <f aca="false">IF('Painel  de Controle'!$E$28="REAL",MV58,(MV58*MV$14)) * (1 + 'Painel  de Controle'!$C$14)</f>
        <v>0</v>
      </c>
      <c r="MW10" s="64" t="n">
        <f aca="false">IF('Painel  de Controle'!$E$28="REAL",MW58,(MW58*MW$14)) * (1 + 'Painel  de Controle'!$C$14)</f>
        <v>0</v>
      </c>
      <c r="MX10" s="64" t="n">
        <f aca="false">IF('Painel  de Controle'!$E$28="REAL",MX58,(MX58*MX$14)) * (1 + 'Painel  de Controle'!$C$14)</f>
        <v>0</v>
      </c>
      <c r="MY10" s="64" t="n">
        <f aca="false">IF('Painel  de Controle'!$E$28="REAL",MY58,(MY58*MY$14)) * (1 + 'Painel  de Controle'!$C$14)</f>
        <v>0</v>
      </c>
      <c r="MZ10" s="64" t="n">
        <f aca="false">IF('Painel  de Controle'!$E$28="REAL",MZ58,(MZ58*MZ$14)) * (1 + 'Painel  de Controle'!$C$14)</f>
        <v>0</v>
      </c>
      <c r="NA10" s="64" t="n">
        <f aca="false">IF('Painel  de Controle'!$E$28="REAL",NA58,(NA58*NA$14)) * (1 + 'Painel  de Controle'!$C$14)</f>
        <v>0</v>
      </c>
      <c r="NB10" s="64" t="n">
        <f aca="false">IF('Painel  de Controle'!$E$28="REAL",NB58,(NB58*NB$14)) * (1 + 'Painel  de Controle'!$C$14)</f>
        <v>0</v>
      </c>
      <c r="NC10" s="64" t="n">
        <f aca="false">IF('Painel  de Controle'!$E$28="REAL",NC58,(NC58*NC$14)) * (1 + 'Painel  de Controle'!$C$14)</f>
        <v>0</v>
      </c>
      <c r="ND10" s="64" t="n">
        <f aca="false">IF('Painel  de Controle'!$E$28="REAL",ND58,(ND58*ND$14)) * (1 + 'Painel  de Controle'!$C$14)</f>
        <v>0</v>
      </c>
      <c r="NE10" s="64" t="n">
        <f aca="false">IF('Painel  de Controle'!$E$28="REAL",NE58,(NE58*NE$14)) * (1 + 'Painel  de Controle'!$C$14)</f>
        <v>0</v>
      </c>
      <c r="NF10" s="64" t="n">
        <f aca="false">IF('Painel  de Controle'!$E$28="REAL",NF58,(NF58*NF$14)) * (1 + 'Painel  de Controle'!$C$14)</f>
        <v>0</v>
      </c>
      <c r="NG10" s="64" t="n">
        <f aca="false">IF('Painel  de Controle'!$E$28="REAL",NG58,(NG58*NG$14)) * (1 + 'Painel  de Controle'!$C$14)</f>
        <v>0</v>
      </c>
      <c r="NH10" s="64" t="n">
        <f aca="false">IF('Painel  de Controle'!$E$28="REAL",NH58,(NH58*NH$14)) * (1 + 'Painel  de Controle'!$C$14)</f>
        <v>0</v>
      </c>
      <c r="NI10" s="64" t="n">
        <f aca="false">IF('Painel  de Controle'!$E$28="REAL",NI58,(NI58*NI$14)) * (1 + 'Painel  de Controle'!$C$14)</f>
        <v>0</v>
      </c>
      <c r="NJ10" s="64" t="n">
        <f aca="false">IF('Painel  de Controle'!$E$28="REAL",NJ58,(NJ58*NJ$14)) * (1 + 'Painel  de Controle'!$C$14)</f>
        <v>0</v>
      </c>
      <c r="NK10" s="64" t="n">
        <f aca="false">IF('Painel  de Controle'!$E$28="REAL",NK58,(NK58*NK$14)) * (1 + 'Painel  de Controle'!$C$14)</f>
        <v>0</v>
      </c>
      <c r="NL10" s="64" t="n">
        <f aca="false">IF('Painel  de Controle'!$E$28="REAL",NL58,(NL58*NL$14)) * (1 + 'Painel  de Controle'!$C$14)</f>
        <v>0</v>
      </c>
      <c r="NM10" s="64" t="n">
        <f aca="false">IF('Painel  de Controle'!$E$28="REAL",NM58,(NM58*NM$14)) * (1 + 'Painel  de Controle'!$C$14)</f>
        <v>0</v>
      </c>
      <c r="NN10" s="64" t="n">
        <f aca="false">IF('Painel  de Controle'!$E$28="REAL",NN58,(NN58*NN$14)) * (1 + 'Painel  de Controle'!$C$14)</f>
        <v>0</v>
      </c>
      <c r="NO10" s="64" t="n">
        <f aca="false">IF('Painel  de Controle'!$E$28="REAL",NO58,(NO58*NO$14)) * (1 + 'Painel  de Controle'!$C$14)</f>
        <v>0</v>
      </c>
      <c r="NP10" s="64" t="n">
        <f aca="false">IF('Painel  de Controle'!$E$28="REAL",NP58,(NP58*NP$14)) * (1 + 'Painel  de Controle'!$C$14)</f>
        <v>0</v>
      </c>
      <c r="NQ10" s="64" t="n">
        <f aca="false">IF('Painel  de Controle'!$E$28="REAL",NQ58,(NQ58*NQ$14)) * (1 + 'Painel  de Controle'!$C$14)</f>
        <v>0</v>
      </c>
      <c r="NR10" s="64" t="n">
        <f aca="false">IF('Painel  de Controle'!$E$28="REAL",NR58,(NR58*NR$14)) * (1 + 'Painel  de Controle'!$C$14)</f>
        <v>0</v>
      </c>
      <c r="NS10" s="64" t="n">
        <f aca="false">IF('Painel  de Controle'!$E$28="REAL",NS58,(NS58*NS$14)) * (1 + 'Painel  de Controle'!$C$14)</f>
        <v>0</v>
      </c>
      <c r="NT10" s="64" t="n">
        <f aca="false">IF('Painel  de Controle'!$E$28="REAL",NT58,(NT58*NT$14)) * (1 + 'Painel  de Controle'!$C$14)</f>
        <v>0</v>
      </c>
      <c r="NU10" s="64" t="n">
        <f aca="false">IF('Painel  de Controle'!$E$28="REAL",NU58,(NU58*NU$14)) * (1 + 'Painel  de Controle'!$C$14)</f>
        <v>0</v>
      </c>
      <c r="NV10" s="64" t="n">
        <f aca="false">IF('Painel  de Controle'!$E$28="REAL",NV58,(NV58*NV$14)) * (1 + 'Painel  de Controle'!$C$14)</f>
        <v>0</v>
      </c>
      <c r="NW10" s="64" t="n">
        <f aca="false">IF('Painel  de Controle'!$E$28="REAL",NW58,(NW58*NW$14)) * (1 + 'Painel  de Controle'!$C$14)</f>
        <v>0</v>
      </c>
      <c r="NX10" s="64" t="n">
        <f aca="false">IF('Painel  de Controle'!$E$28="REAL",NX58,(NX58*NX$14)) * (1 + 'Painel  de Controle'!$C$14)</f>
        <v>0</v>
      </c>
      <c r="NY10" s="64" t="n">
        <f aca="false">IF('Painel  de Controle'!$E$28="REAL",NY58,(NY58*NY$14)) * (1 + 'Painel  de Controle'!$C$14)</f>
        <v>0</v>
      </c>
      <c r="NZ10" s="64" t="n">
        <f aca="false">IF('Painel  de Controle'!$E$28="REAL",NZ58,(NZ58*NZ$14)) * (1 + 'Painel  de Controle'!$C$14)</f>
        <v>0</v>
      </c>
      <c r="OA10" s="64" t="n">
        <f aca="false">IF('Painel  de Controle'!$E$28="REAL",OA58,(OA58*OA$14)) * (1 + 'Painel  de Controle'!$C$14)</f>
        <v>0</v>
      </c>
      <c r="OB10" s="64" t="n">
        <f aca="false">IF('Painel  de Controle'!$E$28="REAL",OB58,(OB58*OB$14)) * (1 + 'Painel  de Controle'!$C$14)</f>
        <v>0</v>
      </c>
      <c r="OC10" s="64" t="n">
        <f aca="false">IF('Painel  de Controle'!$E$28="REAL",OC58,(OC58*OC$14)) * (1 + 'Painel  de Controle'!$C$14)</f>
        <v>0</v>
      </c>
      <c r="OD10" s="64" t="n">
        <f aca="false">IF('Painel  de Controle'!$E$28="REAL",OD58,(OD58*OD$14)) * (1 + 'Painel  de Controle'!$C$14)</f>
        <v>0</v>
      </c>
      <c r="OE10" s="64" t="n">
        <f aca="false">IF('Painel  de Controle'!$E$28="REAL",OE58,(OE58*OE$14)) * (1 + 'Painel  de Controle'!$C$14)</f>
        <v>0</v>
      </c>
      <c r="OF10" s="64" t="n">
        <f aca="false">IF('Painel  de Controle'!$E$28="REAL",OF58,(OF58*OF$14)) * (1 + 'Painel  de Controle'!$C$14)</f>
        <v>0</v>
      </c>
      <c r="OG10" s="64" t="n">
        <f aca="false">IF('Painel  de Controle'!$E$28="REAL",OG58,(OG58*OG$14)) * (1 + 'Painel  de Controle'!$C$14)</f>
        <v>0</v>
      </c>
      <c r="OH10" s="64" t="n">
        <f aca="false">IF('Painel  de Controle'!$E$28="REAL",OH58,(OH58*OH$14)) * (1 + 'Painel  de Controle'!$C$14)</f>
        <v>0</v>
      </c>
      <c r="OI10" s="64" t="n">
        <f aca="false">IF('Painel  de Controle'!$E$28="REAL",OI58,(OI58*OI$14)) * (1 + 'Painel  de Controle'!$C$14)</f>
        <v>0</v>
      </c>
      <c r="OJ10" s="64" t="n">
        <f aca="false">IF('Painel  de Controle'!$E$28="REAL",OJ58,(OJ58*OJ$14)) * (1 + 'Painel  de Controle'!$C$14)</f>
        <v>0</v>
      </c>
      <c r="OK10" s="64" t="n">
        <f aca="false">IF('Painel  de Controle'!$E$28="REAL",OK58,(OK58*OK$14)) * (1 + 'Painel  de Controle'!$C$14)</f>
        <v>0</v>
      </c>
      <c r="OL10" s="64" t="n">
        <f aca="false">IF('Painel  de Controle'!$E$28="REAL",OL58,(OL58*OL$14)) * (1 + 'Painel  de Controle'!$C$14)</f>
        <v>0</v>
      </c>
      <c r="OM10" s="64" t="n">
        <f aca="false">IF('Painel  de Controle'!$E$28="REAL",OM58,(OM58*OM$14)) * (1 + 'Painel  de Controle'!$C$14)</f>
        <v>0</v>
      </c>
      <c r="ON10" s="64" t="n">
        <f aca="false">IF('Painel  de Controle'!$E$28="REAL",ON58,(ON58*ON$14)) * (1 + 'Painel  de Controle'!$C$14)</f>
        <v>0</v>
      </c>
      <c r="OO10" s="64" t="n">
        <f aca="false">IF('Painel  de Controle'!$E$28="REAL",OO58,(OO58*OO$14)) * (1 + 'Painel  de Controle'!$C$14)</f>
        <v>0</v>
      </c>
      <c r="OP10" s="64" t="n">
        <f aca="false">IF('Painel  de Controle'!$E$28="REAL",OP58,(OP58*OP$14)) * (1 + 'Painel  de Controle'!$C$14)</f>
        <v>0</v>
      </c>
      <c r="OQ10" s="64" t="n">
        <f aca="false">IF('Painel  de Controle'!$E$28="REAL",OQ58,(OQ58*OQ$14)) * (1 + 'Painel  de Controle'!$C$14)</f>
        <v>0</v>
      </c>
      <c r="OR10" s="64" t="n">
        <f aca="false">IF('Painel  de Controle'!$E$28="REAL",OR58,(OR58*OR$14)) * (1 + 'Painel  de Controle'!$C$14)</f>
        <v>0</v>
      </c>
      <c r="OS10" s="64" t="n">
        <f aca="false">IF('Painel  de Controle'!$E$28="REAL",OS58,(OS58*OS$14)) * (1 + 'Painel  de Controle'!$C$14)</f>
        <v>0</v>
      </c>
      <c r="OT10" s="64" t="n">
        <f aca="false">IF('Painel  de Controle'!$E$28="REAL",OT58,(OT58*OT$14)) * (1 + 'Painel  de Controle'!$C$14)</f>
        <v>0</v>
      </c>
      <c r="OU10" s="64" t="n">
        <f aca="false">IF('Painel  de Controle'!$E$28="REAL",OU58,(OU58*OU$14)) * (1 + 'Painel  de Controle'!$C$14)</f>
        <v>0</v>
      </c>
      <c r="OV10" s="64" t="n">
        <f aca="false">IF('Painel  de Controle'!$E$28="REAL",OV58,(OV58*OV$14)) * (1 + 'Painel  de Controle'!$C$14)</f>
        <v>0</v>
      </c>
      <c r="OW10" s="64" t="n">
        <f aca="false">IF('Painel  de Controle'!$E$28="REAL",OW58,(OW58*OW$14)) * (1 + 'Painel  de Controle'!$C$14)</f>
        <v>0</v>
      </c>
      <c r="OX10" s="64" t="n">
        <f aca="false">IF('Painel  de Controle'!$E$28="REAL",OX58,(OX58*OX$14)) * (1 + 'Painel  de Controle'!$C$14)</f>
        <v>0</v>
      </c>
      <c r="OY10" s="64" t="n">
        <f aca="false">IF('Painel  de Controle'!$E$28="REAL",OY58,(OY58*OY$14)) * (1 + 'Painel  de Controle'!$C$14)</f>
        <v>0</v>
      </c>
      <c r="OZ10" s="64" t="n">
        <f aca="false">IF('Painel  de Controle'!$E$28="REAL",OZ58,(OZ58*OZ$14)) * (1 + 'Painel  de Controle'!$C$14)</f>
        <v>0</v>
      </c>
      <c r="PA10" s="64" t="n">
        <f aca="false">IF('Painel  de Controle'!$E$28="REAL",PA58,(PA58*PA$14)) * (1 + 'Painel  de Controle'!$C$14)</f>
        <v>0</v>
      </c>
      <c r="PB10" s="64" t="n">
        <f aca="false">IF('Painel  de Controle'!$E$28="REAL",PB58,(PB58*PB$14)) * (1 + 'Painel  de Controle'!$C$14)</f>
        <v>0</v>
      </c>
      <c r="PC10" s="64" t="n">
        <f aca="false">IF('Painel  de Controle'!$E$28="REAL",PC58,(PC58*PC$14)) * (1 + 'Painel  de Controle'!$C$14)</f>
        <v>0</v>
      </c>
      <c r="PD10" s="64" t="n">
        <f aca="false">IF('Painel  de Controle'!$E$28="REAL",PD58,(PD58*PD$14)) * (1 + 'Painel  de Controle'!$C$14)</f>
        <v>0</v>
      </c>
      <c r="PE10" s="64" t="n">
        <f aca="false">IF('Painel  de Controle'!$E$28="REAL",PE58,(PE58*PE$14)) * (1 + 'Painel  de Controle'!$C$14)</f>
        <v>0</v>
      </c>
      <c r="PF10" s="64" t="n">
        <f aca="false">IF('Painel  de Controle'!$E$28="REAL",PF58,(PF58*PF$14)) * (1 + 'Painel  de Controle'!$C$14)</f>
        <v>0</v>
      </c>
      <c r="PG10" s="64" t="n">
        <f aca="false">IF('Painel  de Controle'!$E$28="REAL",PG58,(PG58*PG$14)) * (1 + 'Painel  de Controle'!$C$14)</f>
        <v>0</v>
      </c>
      <c r="PH10" s="64" t="n">
        <f aca="false">IF('Painel  de Controle'!$E$28="REAL",PH58,(PH58*PH$14)) * (1 + 'Painel  de Controle'!$C$14)</f>
        <v>0</v>
      </c>
      <c r="PI10" s="64" t="n">
        <f aca="false">IF('Painel  de Controle'!$E$28="REAL",PI58,(PI58*PI$14)) * (1 + 'Painel  de Controle'!$C$14)</f>
        <v>0</v>
      </c>
      <c r="PJ10" s="64" t="n">
        <f aca="false">IF('Painel  de Controle'!$E$28="REAL",PJ58,(PJ58*PJ$14)) * (1 + 'Painel  de Controle'!$C$14)</f>
        <v>0</v>
      </c>
      <c r="PK10" s="64" t="n">
        <f aca="false">IF('Painel  de Controle'!$E$28="REAL",PK58,(PK58*PK$14)) * (1 + 'Painel  de Controle'!$C$14)</f>
        <v>0</v>
      </c>
      <c r="PL10" s="64" t="n">
        <f aca="false">IF('Painel  de Controle'!$E$28="REAL",PL58,(PL58*PL$14)) * (1 + 'Painel  de Controle'!$C$14)</f>
        <v>0</v>
      </c>
      <c r="PM10" s="64" t="n">
        <f aca="false">IF('Painel  de Controle'!$E$28="REAL",PM58,(PM58*PM$14)) * (1 + 'Painel  de Controle'!$C$14)</f>
        <v>0</v>
      </c>
      <c r="PN10" s="64" t="n">
        <f aca="false">IF('Painel  de Controle'!$E$28="REAL",PN58,(PN58*PN$14)) * (1 + 'Painel  de Controle'!$C$14)</f>
        <v>0</v>
      </c>
      <c r="PO10" s="64" t="n">
        <f aca="false">IF('Painel  de Controle'!$E$28="REAL",PO58,(PO58*PO$14)) * (1 + 'Painel  de Controle'!$C$14)</f>
        <v>0</v>
      </c>
      <c r="PP10" s="64" t="n">
        <f aca="false">IF('Painel  de Controle'!$E$28="REAL",PP58,(PP58*PP$14)) * (1 + 'Painel  de Controle'!$C$14)</f>
        <v>0</v>
      </c>
      <c r="PQ10" s="64" t="n">
        <f aca="false">IF('Painel  de Controle'!$E$28="REAL",PQ58,(PQ58*PQ$14)) * (1 + 'Painel  de Controle'!$C$14)</f>
        <v>0</v>
      </c>
      <c r="PR10" s="64" t="n">
        <f aca="false">IF('Painel  de Controle'!$E$28="REAL",PR58,(PR58*PR$14)) * (1 + 'Painel  de Controle'!$C$14)</f>
        <v>0</v>
      </c>
      <c r="PS10" s="64" t="n">
        <f aca="false">IF('Painel  de Controle'!$E$28="REAL",PS58,(PS58*PS$14)) * (1 + 'Painel  de Controle'!$C$14)</f>
        <v>0</v>
      </c>
      <c r="PT10" s="64" t="n">
        <f aca="false">IF('Painel  de Controle'!$E$28="REAL",PT58,(PT58*PT$14)) * (1 + 'Painel  de Controle'!$C$14)</f>
        <v>0</v>
      </c>
      <c r="PU10" s="64" t="n">
        <f aca="false">IF('Painel  de Controle'!$E$28="REAL",PU58,(PU58*PU$14)) * (1 + 'Painel  de Controle'!$C$14)</f>
        <v>0</v>
      </c>
      <c r="PV10" s="64" t="n">
        <f aca="false">IF('Painel  de Controle'!$E$28="REAL",PV58,(PV58*PV$14)) * (1 + 'Painel  de Controle'!$C$14)</f>
        <v>0</v>
      </c>
      <c r="PW10" s="64" t="n">
        <f aca="false">IF('Painel  de Controle'!$E$28="REAL",PW58,(PW58*PW$14)) * (1 + 'Painel  de Controle'!$C$14)</f>
        <v>0</v>
      </c>
      <c r="PX10" s="64" t="n">
        <f aca="false">IF('Painel  de Controle'!$E$28="REAL",PX58,(PX58*PX$14)) * (1 + 'Painel  de Controle'!$C$14)</f>
        <v>0</v>
      </c>
      <c r="PY10" s="64" t="n">
        <f aca="false">IF('Painel  de Controle'!$E$28="REAL",PY58,(PY58*PY$14)) * (1 + 'Painel  de Controle'!$C$14)</f>
        <v>0</v>
      </c>
      <c r="PZ10" s="64" t="n">
        <f aca="false">IF('Painel  de Controle'!$E$28="REAL",PZ58,(PZ58*PZ$14)) * (1 + 'Painel  de Controle'!$C$14)</f>
        <v>0</v>
      </c>
      <c r="QA10" s="64" t="n">
        <f aca="false">IF('Painel  de Controle'!$E$28="REAL",QA58,(QA58*QA$14)) * (1 + 'Painel  de Controle'!$C$14)</f>
        <v>0</v>
      </c>
      <c r="QB10" s="64" t="n">
        <f aca="false">IF('Painel  de Controle'!$E$28="REAL",QB58,(QB58*QB$14)) * (1 + 'Painel  de Controle'!$C$14)</f>
        <v>0</v>
      </c>
      <c r="QC10" s="64" t="n">
        <f aca="false">IF('Painel  de Controle'!$E$28="REAL",QC58,(QC58*QC$14)) * (1 + 'Painel  de Controle'!$C$14)</f>
        <v>0</v>
      </c>
      <c r="QD10" s="64" t="n">
        <f aca="false">IF('Painel  de Controle'!$E$28="REAL",QD58,(QD58*QD$14)) * (1 + 'Painel  de Controle'!$C$14)</f>
        <v>0</v>
      </c>
      <c r="QE10" s="64" t="n">
        <f aca="false">IF('Painel  de Controle'!$E$28="REAL",QE58,(QE58*QE$14)) * (1 + 'Painel  de Controle'!$C$14)</f>
        <v>0</v>
      </c>
      <c r="QF10" s="64" t="n">
        <f aca="false">IF('Painel  de Controle'!$E$28="REAL",QF58,(QF58*QF$14)) * (1 + 'Painel  de Controle'!$C$14)</f>
        <v>0</v>
      </c>
      <c r="QG10" s="64" t="n">
        <f aca="false">IF('Painel  de Controle'!$E$28="REAL",QG58,(QG58*QG$14)) * (1 + 'Painel  de Controle'!$C$14)</f>
        <v>0</v>
      </c>
      <c r="QH10" s="64" t="n">
        <f aca="false">IF('Painel  de Controle'!$E$28="REAL",QH58,(QH58*QH$14)) * (1 + 'Painel  de Controle'!$C$14)</f>
        <v>0</v>
      </c>
      <c r="QI10" s="64" t="n">
        <f aca="false">IF('Painel  de Controle'!$E$28="REAL",QI58,(QI58*QI$14)) * (1 + 'Painel  de Controle'!$C$14)</f>
        <v>0</v>
      </c>
      <c r="QJ10" s="64" t="n">
        <f aca="false">IF('Painel  de Controle'!$E$28="REAL",QJ58,(QJ58*QJ$14)) * (1 + 'Painel  de Controle'!$C$14)</f>
        <v>0</v>
      </c>
      <c r="QK10" s="64" t="n">
        <f aca="false">IF('Painel  de Controle'!$E$28="REAL",QK58,(QK58*QK$14)) * (1 + 'Painel  de Controle'!$C$14)</f>
        <v>0</v>
      </c>
      <c r="QL10" s="64" t="n">
        <f aca="false">IF('Painel  de Controle'!$E$28="REAL",QL58,(QL58*QL$14)) * (1 + 'Painel  de Controle'!$C$14)</f>
        <v>0</v>
      </c>
      <c r="QM10" s="64" t="n">
        <f aca="false">IF('Painel  de Controle'!$E$28="REAL",QM58,(QM58*QM$14)) * (1 + 'Painel  de Controle'!$C$14)</f>
        <v>0</v>
      </c>
      <c r="QN10" s="64" t="n">
        <f aca="false">IF('Painel  de Controle'!$E$28="REAL",QN58,(QN58*QN$14)) * (1 + 'Painel  de Controle'!$C$14)</f>
        <v>0</v>
      </c>
      <c r="QO10" s="64" t="n">
        <f aca="false">IF('Painel  de Controle'!$E$28="REAL",QO58,(QO58*QO$14)) * (1 + 'Painel  de Controle'!$C$14)</f>
        <v>0</v>
      </c>
      <c r="QP10" s="64" t="n">
        <f aca="false">IF('Painel  de Controle'!$E$28="REAL",QP58,(QP58*QP$14)) * (1 + 'Painel  de Controle'!$C$14)</f>
        <v>0</v>
      </c>
      <c r="QQ10" s="64" t="n">
        <f aca="false">IF('Painel  de Controle'!$E$28="REAL",QQ58,(QQ58*QQ$14)) * (1 + 'Painel  de Controle'!$C$14)</f>
        <v>0</v>
      </c>
      <c r="QR10" s="64" t="n">
        <f aca="false">IF('Painel  de Controle'!$E$28="REAL",QR58,(QR58*QR$14)) * (1 + 'Painel  de Controle'!$C$14)</f>
        <v>0</v>
      </c>
      <c r="QS10" s="64" t="n">
        <f aca="false">IF('Painel  de Controle'!$E$28="REAL",QS58,(QS58*QS$14)) * (1 + 'Painel  de Controle'!$C$14)</f>
        <v>0</v>
      </c>
      <c r="QT10" s="64" t="n">
        <f aca="false">IF('Painel  de Controle'!$E$28="REAL",QT58,(QT58*QT$14)) * (1 + 'Painel  de Controle'!$C$14)</f>
        <v>0</v>
      </c>
      <c r="QU10" s="64" t="n">
        <f aca="false">IF('Painel  de Controle'!$E$28="REAL",QU58,(QU58*QU$14)) * (1 + 'Painel  de Controle'!$C$14)</f>
        <v>0</v>
      </c>
      <c r="QV10" s="64" t="n">
        <f aca="false">IF('Painel  de Controle'!$E$28="REAL",QV58,(QV58*QV$14)) * (1 + 'Painel  de Controle'!$C$14)</f>
        <v>0</v>
      </c>
      <c r="QW10" s="64" t="n">
        <f aca="false">IF('Painel  de Controle'!$E$28="REAL",QW58,(QW58*QW$14)) * (1 + 'Painel  de Controle'!$C$14)</f>
        <v>0</v>
      </c>
      <c r="QX10" s="64" t="n">
        <f aca="false">IF('Painel  de Controle'!$E$28="REAL",QX58,(QX58*QX$14)) * (1 + 'Painel  de Controle'!$C$14)</f>
        <v>0</v>
      </c>
      <c r="QY10" s="64" t="n">
        <f aca="false">IF('Painel  de Controle'!$E$28="REAL",QY58,(QY58*QY$14)) * (1 + 'Painel  de Controle'!$C$14)</f>
        <v>0</v>
      </c>
      <c r="QZ10" s="64" t="n">
        <f aca="false">IF('Painel  de Controle'!$E$28="REAL",QZ58,(QZ58*QZ$14)) * (1 + 'Painel  de Controle'!$C$14)</f>
        <v>0</v>
      </c>
      <c r="RA10" s="64" t="n">
        <f aca="false">IF('Painel  de Controle'!$E$28="REAL",RA58,(RA58*RA$14)) * (1 + 'Painel  de Controle'!$C$14)</f>
        <v>0</v>
      </c>
      <c r="RB10" s="64" t="n">
        <f aca="false">IF('Painel  de Controle'!$E$28="REAL",RB58,(RB58*RB$14)) * (1 + 'Painel  de Controle'!$C$14)</f>
        <v>0</v>
      </c>
      <c r="RC10" s="64" t="n">
        <f aca="false">IF('Painel  de Controle'!$E$28="REAL",RC58,(RC58*RC$14)) * (1 + 'Painel  de Controle'!$C$14)</f>
        <v>0</v>
      </c>
      <c r="RD10" s="64" t="n">
        <f aca="false">IF('Painel  de Controle'!$E$28="REAL",RD58,(RD58*RD$14)) * (1 + 'Painel  de Controle'!$C$14)</f>
        <v>0</v>
      </c>
      <c r="RE10" s="64" t="n">
        <f aca="false">IF('Painel  de Controle'!$E$28="REAL",RE58,(RE58*RE$14)) * (1 + 'Painel  de Controle'!$C$14)</f>
        <v>0</v>
      </c>
      <c r="RF10" s="64" t="n">
        <f aca="false">IF('Painel  de Controle'!$E$28="REAL",RF58,(RF58*RF$14)) * (1 + 'Painel  de Controle'!$C$14)</f>
        <v>0</v>
      </c>
      <c r="RG10" s="64" t="n">
        <f aca="false">IF('Painel  de Controle'!$E$28="REAL",RG58,(RG58*RG$14)) * (1 + 'Painel  de Controle'!$C$14)</f>
        <v>0</v>
      </c>
      <c r="RH10" s="64" t="n">
        <f aca="false">IF('Painel  de Controle'!$E$28="REAL",RH58,(RH58*RH$14)) * (1 + 'Painel  de Controle'!$C$14)</f>
        <v>0</v>
      </c>
    </row>
    <row r="11" customFormat="false" ht="12.75" hidden="false" customHeight="true" outlineLevel="0" collapsed="false">
      <c r="A11" s="44"/>
      <c r="B11" s="204"/>
      <c r="C11" s="205"/>
      <c r="D11" s="205"/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  <c r="IN11" s="333"/>
      <c r="IO11" s="333"/>
      <c r="IP11" s="333"/>
      <c r="IQ11" s="333"/>
      <c r="IR11" s="333"/>
      <c r="IS11" s="333"/>
      <c r="IT11" s="333"/>
      <c r="IU11" s="333"/>
      <c r="IV11" s="333"/>
      <c r="IW11" s="333"/>
      <c r="IX11" s="333"/>
      <c r="IY11" s="333"/>
      <c r="IZ11" s="333"/>
      <c r="JA11" s="333"/>
      <c r="JB11" s="333"/>
      <c r="JC11" s="333"/>
      <c r="JD11" s="333"/>
      <c r="JE11" s="333"/>
      <c r="JF11" s="333"/>
      <c r="JG11" s="333"/>
      <c r="JH11" s="333"/>
      <c r="JI11" s="333"/>
      <c r="JJ11" s="333"/>
      <c r="JK11" s="333"/>
      <c r="JL11" s="333"/>
      <c r="JM11" s="333"/>
      <c r="JN11" s="333"/>
      <c r="JO11" s="333"/>
      <c r="JP11" s="333"/>
      <c r="JQ11" s="333"/>
      <c r="JR11" s="333"/>
      <c r="JS11" s="333"/>
      <c r="JT11" s="333"/>
      <c r="JU11" s="333"/>
      <c r="JV11" s="333"/>
      <c r="JW11" s="333"/>
      <c r="JX11" s="333"/>
      <c r="JY11" s="333"/>
      <c r="JZ11" s="333"/>
      <c r="KA11" s="333"/>
      <c r="KB11" s="333"/>
      <c r="KC11" s="333"/>
      <c r="KD11" s="333"/>
      <c r="KE11" s="333"/>
      <c r="KF11" s="333"/>
      <c r="KG11" s="333"/>
      <c r="KH11" s="333"/>
      <c r="KI11" s="333"/>
      <c r="KJ11" s="333"/>
      <c r="KK11" s="333"/>
      <c r="KL11" s="333"/>
      <c r="KM11" s="333"/>
      <c r="KN11" s="333"/>
      <c r="KO11" s="333"/>
      <c r="KP11" s="333"/>
      <c r="KQ11" s="333"/>
      <c r="KR11" s="333"/>
      <c r="KS11" s="333"/>
      <c r="KT11" s="333"/>
      <c r="KU11" s="333"/>
      <c r="KV11" s="333"/>
      <c r="KW11" s="333"/>
      <c r="KX11" s="333"/>
      <c r="KY11" s="333"/>
      <c r="KZ11" s="333"/>
      <c r="LA11" s="333"/>
      <c r="LB11" s="333"/>
      <c r="LC11" s="333"/>
      <c r="LD11" s="333"/>
      <c r="LE11" s="333"/>
      <c r="LF11" s="333"/>
      <c r="LG11" s="333"/>
      <c r="LH11" s="333"/>
      <c r="LI11" s="333"/>
      <c r="LJ11" s="333"/>
      <c r="LK11" s="333"/>
      <c r="LL11" s="333"/>
      <c r="LM11" s="333"/>
      <c r="LN11" s="333"/>
      <c r="LO11" s="333"/>
      <c r="LP11" s="333"/>
      <c r="LQ11" s="333"/>
      <c r="LR11" s="333"/>
      <c r="LS11" s="333"/>
      <c r="LT11" s="333"/>
      <c r="LU11" s="333"/>
      <c r="LV11" s="333"/>
      <c r="LW11" s="333"/>
      <c r="LX11" s="333"/>
      <c r="LY11" s="333"/>
      <c r="LZ11" s="333"/>
      <c r="MA11" s="333"/>
      <c r="MB11" s="333"/>
      <c r="MC11" s="333"/>
      <c r="MD11" s="333"/>
      <c r="ME11" s="333"/>
      <c r="MF11" s="333"/>
      <c r="MG11" s="333"/>
      <c r="MH11" s="333"/>
      <c r="MI11" s="333"/>
      <c r="MJ11" s="333"/>
      <c r="MK11" s="333"/>
      <c r="ML11" s="333"/>
      <c r="MM11" s="333"/>
      <c r="MN11" s="333"/>
      <c r="MO11" s="333"/>
      <c r="MP11" s="333"/>
      <c r="MQ11" s="333"/>
      <c r="MR11" s="333"/>
      <c r="MS11" s="333"/>
      <c r="MT11" s="333"/>
      <c r="MU11" s="333"/>
      <c r="MV11" s="333"/>
      <c r="MW11" s="333"/>
      <c r="MX11" s="333"/>
      <c r="MY11" s="333"/>
      <c r="MZ11" s="333"/>
      <c r="NA11" s="333"/>
      <c r="NB11" s="333"/>
      <c r="NC11" s="333"/>
      <c r="ND11" s="333"/>
      <c r="NE11" s="333"/>
      <c r="NF11" s="333"/>
      <c r="NG11" s="333"/>
      <c r="NH11" s="333"/>
      <c r="NI11" s="333"/>
      <c r="NJ11" s="333"/>
      <c r="NK11" s="333"/>
      <c r="NL11" s="333"/>
      <c r="NM11" s="333"/>
      <c r="NN11" s="333"/>
      <c r="NO11" s="333"/>
      <c r="NP11" s="333"/>
      <c r="NQ11" s="333"/>
      <c r="NR11" s="333"/>
      <c r="NS11" s="333"/>
      <c r="NT11" s="333"/>
      <c r="NU11" s="333"/>
      <c r="NV11" s="333"/>
      <c r="NW11" s="333"/>
      <c r="NX11" s="333"/>
      <c r="NY11" s="333"/>
      <c r="NZ11" s="333"/>
      <c r="OA11" s="333"/>
      <c r="OB11" s="333"/>
      <c r="OC11" s="333"/>
      <c r="OD11" s="333"/>
      <c r="OE11" s="333"/>
      <c r="OF11" s="333"/>
      <c r="OG11" s="333"/>
      <c r="OH11" s="333"/>
      <c r="OI11" s="333"/>
      <c r="OJ11" s="333"/>
      <c r="OK11" s="333"/>
      <c r="OL11" s="333"/>
      <c r="OM11" s="333"/>
      <c r="ON11" s="333"/>
      <c r="OO11" s="333"/>
      <c r="OP11" s="333"/>
      <c r="OQ11" s="333"/>
      <c r="OR11" s="333"/>
      <c r="OS11" s="333"/>
      <c r="OT11" s="333"/>
      <c r="OU11" s="333"/>
      <c r="OV11" s="333"/>
      <c r="OW11" s="333"/>
      <c r="OX11" s="333"/>
      <c r="OY11" s="333"/>
      <c r="OZ11" s="333"/>
      <c r="PA11" s="333"/>
      <c r="PB11" s="333"/>
      <c r="PC11" s="333"/>
      <c r="PD11" s="333"/>
      <c r="PE11" s="333"/>
      <c r="PF11" s="333"/>
      <c r="PG11" s="333"/>
      <c r="PH11" s="333"/>
      <c r="PI11" s="333"/>
      <c r="PJ11" s="333"/>
      <c r="PK11" s="333"/>
      <c r="PL11" s="333"/>
      <c r="PM11" s="333"/>
      <c r="PN11" s="333"/>
      <c r="PO11" s="333"/>
      <c r="PP11" s="333"/>
      <c r="PQ11" s="333"/>
      <c r="PR11" s="333"/>
      <c r="PS11" s="333"/>
      <c r="PT11" s="333"/>
      <c r="PU11" s="333"/>
      <c r="PV11" s="333"/>
      <c r="PW11" s="333"/>
      <c r="PX11" s="333"/>
      <c r="PY11" s="333"/>
      <c r="PZ11" s="333"/>
      <c r="QA11" s="333"/>
      <c r="QB11" s="333"/>
      <c r="QC11" s="333"/>
      <c r="QD11" s="333"/>
      <c r="QE11" s="333"/>
      <c r="QF11" s="333"/>
      <c r="QG11" s="333"/>
      <c r="QH11" s="333"/>
      <c r="QI11" s="333"/>
      <c r="QJ11" s="333"/>
      <c r="QK11" s="333"/>
      <c r="QL11" s="333"/>
      <c r="QM11" s="333"/>
      <c r="QN11" s="333"/>
      <c r="QO11" s="333"/>
      <c r="QP11" s="333"/>
      <c r="QQ11" s="333"/>
      <c r="QR11" s="333"/>
      <c r="QS11" s="333"/>
      <c r="QT11" s="333"/>
      <c r="QU11" s="333"/>
      <c r="QV11" s="333"/>
      <c r="QW11" s="333"/>
      <c r="QX11" s="333"/>
      <c r="QY11" s="333"/>
      <c r="QZ11" s="333"/>
      <c r="RA11" s="333"/>
      <c r="RB11" s="333"/>
      <c r="RC11" s="333"/>
      <c r="RD11" s="333"/>
      <c r="RE11" s="333"/>
      <c r="RF11" s="333"/>
      <c r="RG11" s="333"/>
      <c r="RH11" s="333"/>
    </row>
    <row r="12" customFormat="false" ht="15.75" hidden="false" customHeight="true" outlineLevel="0" collapsed="false">
      <c r="A12" s="44"/>
      <c r="B12" s="209" t="s">
        <v>176</v>
      </c>
      <c r="C12" s="210"/>
      <c r="D12" s="210"/>
      <c r="E12" s="211" t="n">
        <f aca="false">SUM(H12:AR12)</f>
        <v>272612749.1</v>
      </c>
      <c r="F12" s="212"/>
      <c r="G12" s="213"/>
      <c r="H12" s="212" t="n">
        <f aca="false">SUM(H7:H11)</f>
        <v>10000000</v>
      </c>
      <c r="I12" s="212" t="n">
        <f aca="false">SUM(I7:I11)</f>
        <v>12022471.74</v>
      </c>
      <c r="J12" s="212" t="n">
        <f aca="false">SUM(J7:J11)</f>
        <v>161643575.76</v>
      </c>
      <c r="K12" s="212" t="n">
        <f aca="false">SUM(K7:K11)</f>
        <v>88946701.596</v>
      </c>
      <c r="L12" s="212" t="n">
        <f aca="false">SUM(L7:L11)</f>
        <v>0</v>
      </c>
      <c r="M12" s="212" t="n">
        <f aca="false">SUM(M7:M11)</f>
        <v>0</v>
      </c>
      <c r="N12" s="212" t="n">
        <f aca="false">SUM(N7:N11)</f>
        <v>0</v>
      </c>
      <c r="O12" s="212" t="n">
        <f aca="false">SUM(O7:O11)</f>
        <v>0</v>
      </c>
      <c r="P12" s="212" t="n">
        <f aca="false">SUM(P7:P11)</f>
        <v>0</v>
      </c>
      <c r="Q12" s="212" t="n">
        <f aca="false">SUM(Q7:Q11)</f>
        <v>0</v>
      </c>
      <c r="R12" s="212" t="n">
        <f aca="false">SUM(R7:R11)</f>
        <v>0</v>
      </c>
      <c r="S12" s="212" t="n">
        <f aca="false">SUM(S7:S11)</f>
        <v>0</v>
      </c>
      <c r="T12" s="212" t="n">
        <f aca="false">SUM(T7:T11)</f>
        <v>0</v>
      </c>
      <c r="U12" s="212" t="n">
        <f aca="false">SUM(U7:U11)</f>
        <v>0</v>
      </c>
      <c r="V12" s="212" t="n">
        <f aca="false">SUM(V7:V11)</f>
        <v>0</v>
      </c>
      <c r="W12" s="212" t="n">
        <f aca="false">SUM(W7:W11)</f>
        <v>0</v>
      </c>
      <c r="X12" s="212" t="n">
        <f aca="false">SUM(X7:X11)</f>
        <v>0</v>
      </c>
      <c r="Y12" s="212" t="n">
        <f aca="false">SUM(Y7:Y11)</f>
        <v>0</v>
      </c>
      <c r="Z12" s="212" t="n">
        <f aca="false">SUM(Z7:Z11)</f>
        <v>0</v>
      </c>
      <c r="AA12" s="212" t="n">
        <f aca="false">SUM(AA7:AA11)</f>
        <v>0</v>
      </c>
      <c r="AB12" s="212" t="n">
        <f aca="false">SUM(AB7:AB11)</f>
        <v>0</v>
      </c>
      <c r="AC12" s="212" t="n">
        <f aca="false">SUM(AC7:AC11)</f>
        <v>0</v>
      </c>
      <c r="AD12" s="212" t="n">
        <f aca="false">SUM(AD7:AD11)</f>
        <v>0</v>
      </c>
      <c r="AE12" s="212" t="n">
        <f aca="false">SUM(AE7:AE11)</f>
        <v>0</v>
      </c>
      <c r="AF12" s="212" t="n">
        <f aca="false">SUM(AF7:AF11)</f>
        <v>0</v>
      </c>
      <c r="AG12" s="212" t="n">
        <f aca="false">SUM(AG7:AG11)</f>
        <v>0</v>
      </c>
      <c r="AH12" s="212" t="n">
        <f aca="false">SUM(AH7:AH11)</f>
        <v>0</v>
      </c>
      <c r="AI12" s="212" t="n">
        <f aca="false">SUM(AI7:AI11)</f>
        <v>0</v>
      </c>
      <c r="AJ12" s="212" t="n">
        <f aca="false">SUM(AJ7:AJ11)</f>
        <v>0</v>
      </c>
      <c r="AK12" s="212" t="n">
        <f aca="false">SUM(AK7:AK11)</f>
        <v>0</v>
      </c>
      <c r="AL12" s="212" t="n">
        <f aca="false">SUM(AL7:AL11)</f>
        <v>0</v>
      </c>
      <c r="AM12" s="212" t="n">
        <f aca="false">SUM(AM7:AM11)</f>
        <v>0</v>
      </c>
      <c r="AN12" s="212" t="n">
        <f aca="false">SUM(AN7:AN11)</f>
        <v>0</v>
      </c>
      <c r="AO12" s="212" t="n">
        <f aca="false">SUM(AO7:AO11)</f>
        <v>0</v>
      </c>
      <c r="AP12" s="212" t="n">
        <f aca="false">SUM(AP7:AP11)</f>
        <v>0</v>
      </c>
      <c r="AQ12" s="212" t="n">
        <f aca="false">SUM(AQ7:AQ11)</f>
        <v>0</v>
      </c>
      <c r="AR12" s="208"/>
      <c r="AS12" s="212" t="n">
        <f aca="false">SUM(AS7:AS11)</f>
        <v>0</v>
      </c>
      <c r="AT12" s="212" t="n">
        <f aca="false">SUM(AT7:AT11)</f>
        <v>0</v>
      </c>
      <c r="AU12" s="212" t="n">
        <f aca="false">SUM(AU7:AU11)</f>
        <v>0</v>
      </c>
      <c r="AV12" s="212" t="n">
        <f aca="false">SUM(AV7:AV11)</f>
        <v>0</v>
      </c>
      <c r="AW12" s="212" t="n">
        <f aca="false">SUM(AW7:AW11)</f>
        <v>0</v>
      </c>
      <c r="AX12" s="212" t="n">
        <f aca="false">SUM(AX7:AX11)</f>
        <v>0</v>
      </c>
      <c r="AY12" s="212" t="n">
        <f aca="false">SUM(AY7:AY11)</f>
        <v>0</v>
      </c>
      <c r="AZ12" s="212" t="n">
        <f aca="false">SUM(AZ7:AZ11)</f>
        <v>0</v>
      </c>
      <c r="BA12" s="212" t="n">
        <f aca="false">SUM(BA7:BA11)</f>
        <v>0</v>
      </c>
      <c r="BB12" s="212" t="n">
        <f aca="false">SUM(BB7:BB11)</f>
        <v>0</v>
      </c>
      <c r="BC12" s="212" t="n">
        <f aca="false">SUM(BC7:BC11)</f>
        <v>0</v>
      </c>
      <c r="BD12" s="212" t="n">
        <f aca="false">SUM(BD7:BD11)</f>
        <v>10000000</v>
      </c>
      <c r="BE12" s="212" t="n">
        <f aca="false">SUM(BE7:BE11)</f>
        <v>1001872.645</v>
      </c>
      <c r="BF12" s="212" t="n">
        <f aca="false">SUM(BF7:BF11)</f>
        <v>1001872.645</v>
      </c>
      <c r="BG12" s="212" t="n">
        <f aca="false">SUM(BG7:BG11)</f>
        <v>1001872.645</v>
      </c>
      <c r="BH12" s="212" t="n">
        <f aca="false">SUM(BH7:BH11)</f>
        <v>1001872.645</v>
      </c>
      <c r="BI12" s="212" t="n">
        <f aca="false">SUM(BI7:BI11)</f>
        <v>1001872.645</v>
      </c>
      <c r="BJ12" s="212" t="n">
        <f aca="false">SUM(BJ7:BJ11)</f>
        <v>1001872.645</v>
      </c>
      <c r="BK12" s="212" t="n">
        <f aca="false">SUM(BK7:BK11)</f>
        <v>1001872.645</v>
      </c>
      <c r="BL12" s="212" t="n">
        <f aca="false">SUM(BL7:BL11)</f>
        <v>1001872.645</v>
      </c>
      <c r="BM12" s="212" t="n">
        <f aca="false">SUM(BM7:BM11)</f>
        <v>1001872.645</v>
      </c>
      <c r="BN12" s="212" t="n">
        <f aca="false">SUM(BN7:BN11)</f>
        <v>1001872.645</v>
      </c>
      <c r="BO12" s="212" t="n">
        <f aca="false">SUM(BO7:BO11)</f>
        <v>1001872.645</v>
      </c>
      <c r="BP12" s="212" t="n">
        <f aca="false">SUM(BP7:BP11)</f>
        <v>1001872.645</v>
      </c>
      <c r="BQ12" s="212" t="n">
        <f aca="false">SUM(BQ7:BQ11)</f>
        <v>13470297.98</v>
      </c>
      <c r="BR12" s="212" t="n">
        <f aca="false">SUM(BR7:BR11)</f>
        <v>13470297.98</v>
      </c>
      <c r="BS12" s="212" t="n">
        <f aca="false">SUM(BS7:BS11)</f>
        <v>13470297.98</v>
      </c>
      <c r="BT12" s="212" t="n">
        <f aca="false">SUM(BT7:BT11)</f>
        <v>13470297.98</v>
      </c>
      <c r="BU12" s="212" t="n">
        <f aca="false">SUM(BU7:BU11)</f>
        <v>13470297.98</v>
      </c>
      <c r="BV12" s="212" t="n">
        <f aca="false">SUM(BV7:BV11)</f>
        <v>13470297.98</v>
      </c>
      <c r="BW12" s="212" t="n">
        <f aca="false">SUM(BW7:BW11)</f>
        <v>13470297.98</v>
      </c>
      <c r="BX12" s="212" t="n">
        <f aca="false">SUM(BX7:BX11)</f>
        <v>13470297.98</v>
      </c>
      <c r="BY12" s="212" t="n">
        <f aca="false">SUM(BY7:BY11)</f>
        <v>13470297.98</v>
      </c>
      <c r="BZ12" s="212" t="n">
        <f aca="false">SUM(BZ7:BZ11)</f>
        <v>13470297.98</v>
      </c>
      <c r="CA12" s="212" t="n">
        <f aca="false">SUM(CA7:CA11)</f>
        <v>13470297.98</v>
      </c>
      <c r="CB12" s="212" t="n">
        <f aca="false">SUM(CB7:CB11)</f>
        <v>13470297.98</v>
      </c>
      <c r="CC12" s="212" t="n">
        <f aca="false">SUM(CC7:CC11)</f>
        <v>7412225.133</v>
      </c>
      <c r="CD12" s="212" t="n">
        <f aca="false">SUM(CD7:CD11)</f>
        <v>7412225.133</v>
      </c>
      <c r="CE12" s="212" t="n">
        <f aca="false">SUM(CE7:CE11)</f>
        <v>7412225.133</v>
      </c>
      <c r="CF12" s="212" t="n">
        <f aca="false">SUM(CF7:CF11)</f>
        <v>7412225.133</v>
      </c>
      <c r="CG12" s="212" t="n">
        <f aca="false">SUM(CG7:CG11)</f>
        <v>7412225.133</v>
      </c>
      <c r="CH12" s="212" t="n">
        <f aca="false">SUM(CH7:CH11)</f>
        <v>7412225.133</v>
      </c>
      <c r="CI12" s="212" t="n">
        <f aca="false">SUM(CI7:CI11)</f>
        <v>7412225.133</v>
      </c>
      <c r="CJ12" s="212" t="n">
        <f aca="false">SUM(CJ7:CJ11)</f>
        <v>7412225.133</v>
      </c>
      <c r="CK12" s="212" t="n">
        <f aca="false">SUM(CK7:CK11)</f>
        <v>7412225.133</v>
      </c>
      <c r="CL12" s="212" t="n">
        <f aca="false">SUM(CL7:CL11)</f>
        <v>7412225.133</v>
      </c>
      <c r="CM12" s="212" t="n">
        <f aca="false">SUM(CM7:CM11)</f>
        <v>7412225.133</v>
      </c>
      <c r="CN12" s="212" t="n">
        <f aca="false">SUM(CN7:CN11)</f>
        <v>7412225.133</v>
      </c>
      <c r="CO12" s="212" t="n">
        <f aca="false">SUM(CO7:CO11)</f>
        <v>0</v>
      </c>
      <c r="CP12" s="212" t="n">
        <f aca="false">SUM(CP7:CP11)</f>
        <v>0</v>
      </c>
      <c r="CQ12" s="212" t="n">
        <f aca="false">SUM(CQ7:CQ11)</f>
        <v>0</v>
      </c>
      <c r="CR12" s="212" t="n">
        <f aca="false">SUM(CR7:CR11)</f>
        <v>0</v>
      </c>
      <c r="CS12" s="212" t="n">
        <f aca="false">SUM(CS7:CS11)</f>
        <v>0</v>
      </c>
      <c r="CT12" s="212" t="n">
        <f aca="false">SUM(CT7:CT11)</f>
        <v>0</v>
      </c>
      <c r="CU12" s="212" t="n">
        <f aca="false">SUM(CU7:CU11)</f>
        <v>0</v>
      </c>
      <c r="CV12" s="212" t="n">
        <f aca="false">SUM(CV7:CV11)</f>
        <v>0</v>
      </c>
      <c r="CW12" s="212" t="n">
        <f aca="false">SUM(CW7:CW11)</f>
        <v>0</v>
      </c>
      <c r="CX12" s="212" t="n">
        <f aca="false">SUM(CX7:CX11)</f>
        <v>0</v>
      </c>
      <c r="CY12" s="212" t="n">
        <f aca="false">SUM(CY7:CY11)</f>
        <v>0</v>
      </c>
      <c r="CZ12" s="212" t="n">
        <f aca="false">SUM(CZ7:CZ11)</f>
        <v>0</v>
      </c>
      <c r="DA12" s="212" t="n">
        <f aca="false">SUM(DA7:DA11)</f>
        <v>0</v>
      </c>
      <c r="DB12" s="212" t="n">
        <f aca="false">SUM(DB7:DB11)</f>
        <v>0</v>
      </c>
      <c r="DC12" s="212" t="n">
        <f aca="false">SUM(DC7:DC11)</f>
        <v>0</v>
      </c>
      <c r="DD12" s="212" t="n">
        <f aca="false">SUM(DD7:DD11)</f>
        <v>0</v>
      </c>
      <c r="DE12" s="212" t="n">
        <f aca="false">SUM(DE7:DE11)</f>
        <v>0</v>
      </c>
      <c r="DF12" s="212" t="n">
        <f aca="false">SUM(DF7:DF11)</f>
        <v>0</v>
      </c>
      <c r="DG12" s="212" t="n">
        <f aca="false">SUM(DG7:DG11)</f>
        <v>0</v>
      </c>
      <c r="DH12" s="212" t="n">
        <f aca="false">SUM(DH7:DH11)</f>
        <v>0</v>
      </c>
      <c r="DI12" s="212" t="n">
        <f aca="false">SUM(DI7:DI11)</f>
        <v>0</v>
      </c>
      <c r="DJ12" s="212" t="n">
        <f aca="false">SUM(DJ7:DJ11)</f>
        <v>0</v>
      </c>
      <c r="DK12" s="212" t="n">
        <f aca="false">SUM(DK7:DK11)</f>
        <v>0</v>
      </c>
      <c r="DL12" s="212" t="n">
        <f aca="false">SUM(DL7:DL11)</f>
        <v>0</v>
      </c>
      <c r="DM12" s="212" t="n">
        <f aca="false">SUM(DM7:DM11)</f>
        <v>0</v>
      </c>
      <c r="DN12" s="212" t="n">
        <f aca="false">SUM(DN7:DN11)</f>
        <v>0</v>
      </c>
      <c r="DO12" s="212" t="n">
        <f aca="false">SUM(DO7:DO11)</f>
        <v>0</v>
      </c>
      <c r="DP12" s="212" t="n">
        <f aca="false">SUM(DP7:DP11)</f>
        <v>0</v>
      </c>
      <c r="DQ12" s="212" t="n">
        <f aca="false">SUM(DQ7:DQ11)</f>
        <v>0</v>
      </c>
      <c r="DR12" s="212" t="n">
        <f aca="false">SUM(DR7:DR11)</f>
        <v>0</v>
      </c>
      <c r="DS12" s="212" t="n">
        <f aca="false">SUM(DS7:DS11)</f>
        <v>0</v>
      </c>
      <c r="DT12" s="212" t="n">
        <f aca="false">SUM(DT7:DT11)</f>
        <v>0</v>
      </c>
      <c r="DU12" s="212" t="n">
        <f aca="false">SUM(DU7:DU11)</f>
        <v>0</v>
      </c>
      <c r="DV12" s="212" t="n">
        <f aca="false">SUM(DV7:DV11)</f>
        <v>0</v>
      </c>
      <c r="DW12" s="212" t="n">
        <f aca="false">SUM(DW7:DW11)</f>
        <v>0</v>
      </c>
      <c r="DX12" s="212" t="n">
        <f aca="false">SUM(DX7:DX11)</f>
        <v>0</v>
      </c>
      <c r="DY12" s="212" t="n">
        <f aca="false">SUM(DY7:DY11)</f>
        <v>0</v>
      </c>
      <c r="DZ12" s="212" t="n">
        <f aca="false">SUM(DZ7:DZ11)</f>
        <v>0</v>
      </c>
      <c r="EA12" s="212" t="n">
        <f aca="false">SUM(EA7:EA11)</f>
        <v>0</v>
      </c>
      <c r="EB12" s="212" t="n">
        <f aca="false">SUM(EB7:EB11)</f>
        <v>0</v>
      </c>
      <c r="EC12" s="212" t="n">
        <f aca="false">SUM(EC7:EC11)</f>
        <v>0</v>
      </c>
      <c r="ED12" s="212" t="n">
        <f aca="false">SUM(ED7:ED11)</f>
        <v>0</v>
      </c>
      <c r="EE12" s="212" t="n">
        <f aca="false">SUM(EE7:EE11)</f>
        <v>0</v>
      </c>
      <c r="EF12" s="212" t="n">
        <f aca="false">SUM(EF7:EF11)</f>
        <v>0</v>
      </c>
      <c r="EG12" s="212" t="n">
        <f aca="false">SUM(EG7:EG11)</f>
        <v>0</v>
      </c>
      <c r="EH12" s="212" t="n">
        <f aca="false">SUM(EH7:EH11)</f>
        <v>0</v>
      </c>
      <c r="EI12" s="212" t="n">
        <f aca="false">SUM(EI7:EI11)</f>
        <v>0</v>
      </c>
      <c r="EJ12" s="212" t="n">
        <f aca="false">SUM(EJ7:EJ11)</f>
        <v>0</v>
      </c>
      <c r="EK12" s="212" t="n">
        <f aca="false">SUM(EK7:EK11)</f>
        <v>0</v>
      </c>
      <c r="EL12" s="212" t="n">
        <f aca="false">SUM(EL7:EL11)</f>
        <v>0</v>
      </c>
      <c r="EM12" s="212" t="n">
        <f aca="false">SUM(EM7:EM11)</f>
        <v>0</v>
      </c>
      <c r="EN12" s="212" t="n">
        <f aca="false">SUM(EN7:EN11)</f>
        <v>0</v>
      </c>
      <c r="EO12" s="212" t="n">
        <f aca="false">SUM(EO7:EO11)</f>
        <v>0</v>
      </c>
      <c r="EP12" s="212" t="n">
        <f aca="false">SUM(EP7:EP11)</f>
        <v>0</v>
      </c>
      <c r="EQ12" s="212" t="n">
        <f aca="false">SUM(EQ7:EQ11)</f>
        <v>0</v>
      </c>
      <c r="ER12" s="212" t="n">
        <f aca="false">SUM(ER7:ER11)</f>
        <v>0</v>
      </c>
      <c r="ES12" s="212" t="n">
        <f aca="false">SUM(ES7:ES11)</f>
        <v>0</v>
      </c>
      <c r="ET12" s="212" t="n">
        <f aca="false">SUM(ET7:ET11)</f>
        <v>0</v>
      </c>
      <c r="EU12" s="212" t="n">
        <f aca="false">SUM(EU7:EU11)</f>
        <v>0</v>
      </c>
      <c r="EV12" s="212" t="n">
        <f aca="false">SUM(EV7:EV11)</f>
        <v>0</v>
      </c>
      <c r="EW12" s="212" t="n">
        <f aca="false">SUM(EW7:EW11)</f>
        <v>0</v>
      </c>
      <c r="EX12" s="212" t="n">
        <f aca="false">SUM(EX7:EX11)</f>
        <v>0</v>
      </c>
      <c r="EY12" s="212" t="n">
        <f aca="false">SUM(EY7:EY11)</f>
        <v>0</v>
      </c>
      <c r="EZ12" s="212" t="n">
        <f aca="false">SUM(EZ7:EZ11)</f>
        <v>0</v>
      </c>
      <c r="FA12" s="212" t="n">
        <f aca="false">SUM(FA7:FA11)</f>
        <v>0</v>
      </c>
      <c r="FB12" s="212" t="n">
        <f aca="false">SUM(FB7:FB11)</f>
        <v>0</v>
      </c>
      <c r="FC12" s="212" t="n">
        <f aca="false">SUM(FC7:FC11)</f>
        <v>0</v>
      </c>
      <c r="FD12" s="212" t="n">
        <f aca="false">SUM(FD7:FD11)</f>
        <v>0</v>
      </c>
      <c r="FE12" s="212" t="n">
        <f aca="false">SUM(FE7:FE11)</f>
        <v>0</v>
      </c>
      <c r="FF12" s="212" t="n">
        <f aca="false">SUM(FF7:FF11)</f>
        <v>0</v>
      </c>
      <c r="FG12" s="212" t="n">
        <f aca="false">SUM(FG7:FG11)</f>
        <v>0</v>
      </c>
      <c r="FH12" s="212" t="n">
        <f aca="false">SUM(FH7:FH11)</f>
        <v>0</v>
      </c>
      <c r="FI12" s="212" t="n">
        <f aca="false">SUM(FI7:FI11)</f>
        <v>0</v>
      </c>
      <c r="FJ12" s="212" t="n">
        <f aca="false">SUM(FJ7:FJ11)</f>
        <v>0</v>
      </c>
      <c r="FK12" s="212" t="n">
        <f aca="false">SUM(FK7:FK11)</f>
        <v>0</v>
      </c>
      <c r="FL12" s="212" t="n">
        <f aca="false">SUM(FL7:FL11)</f>
        <v>0</v>
      </c>
      <c r="FM12" s="212" t="n">
        <f aca="false">SUM(FM7:FM11)</f>
        <v>0</v>
      </c>
      <c r="FN12" s="212" t="n">
        <f aca="false">SUM(FN7:FN11)</f>
        <v>0</v>
      </c>
      <c r="FO12" s="212" t="n">
        <f aca="false">SUM(FO7:FO11)</f>
        <v>0</v>
      </c>
      <c r="FP12" s="212" t="n">
        <f aca="false">SUM(FP7:FP11)</f>
        <v>0</v>
      </c>
      <c r="FQ12" s="212" t="n">
        <f aca="false">SUM(FQ7:FQ11)</f>
        <v>0</v>
      </c>
      <c r="FR12" s="212" t="n">
        <f aca="false">SUM(FR7:FR11)</f>
        <v>0</v>
      </c>
      <c r="FS12" s="212" t="n">
        <f aca="false">SUM(FS7:FS11)</f>
        <v>0</v>
      </c>
      <c r="FT12" s="212" t="n">
        <f aca="false">SUM(FT7:FT11)</f>
        <v>0</v>
      </c>
      <c r="FU12" s="212" t="n">
        <f aca="false">SUM(FU7:FU11)</f>
        <v>0</v>
      </c>
      <c r="FV12" s="212" t="n">
        <f aca="false">SUM(FV7:FV11)</f>
        <v>0</v>
      </c>
      <c r="FW12" s="212" t="n">
        <f aca="false">SUM(FW7:FW11)</f>
        <v>0</v>
      </c>
      <c r="FX12" s="212" t="n">
        <f aca="false">SUM(FX7:FX11)</f>
        <v>0</v>
      </c>
      <c r="FY12" s="212" t="n">
        <f aca="false">SUM(FY7:FY11)</f>
        <v>0</v>
      </c>
      <c r="FZ12" s="212" t="n">
        <f aca="false">SUM(FZ7:FZ11)</f>
        <v>0</v>
      </c>
      <c r="GA12" s="212" t="n">
        <f aca="false">SUM(GA7:GA11)</f>
        <v>0</v>
      </c>
      <c r="GB12" s="212" t="n">
        <f aca="false">SUM(GB7:GB11)</f>
        <v>0</v>
      </c>
      <c r="GC12" s="212" t="n">
        <f aca="false">SUM(GC7:GC11)</f>
        <v>0</v>
      </c>
      <c r="GD12" s="212" t="n">
        <f aca="false">SUM(GD7:GD11)</f>
        <v>0</v>
      </c>
      <c r="GE12" s="212" t="n">
        <f aca="false">SUM(GE7:GE11)</f>
        <v>0</v>
      </c>
      <c r="GF12" s="212" t="n">
        <f aca="false">SUM(GF7:GF11)</f>
        <v>0</v>
      </c>
      <c r="GG12" s="212" t="n">
        <f aca="false">SUM(GG7:GG11)</f>
        <v>0</v>
      </c>
      <c r="GH12" s="212" t="n">
        <f aca="false">SUM(GH7:GH11)</f>
        <v>0</v>
      </c>
      <c r="GI12" s="212" t="n">
        <f aca="false">SUM(GI7:GI11)</f>
        <v>0</v>
      </c>
      <c r="GJ12" s="212" t="n">
        <f aca="false">SUM(GJ7:GJ11)</f>
        <v>0</v>
      </c>
      <c r="GK12" s="212" t="n">
        <f aca="false">SUM(GK7:GK11)</f>
        <v>0</v>
      </c>
      <c r="GL12" s="212" t="n">
        <f aca="false">SUM(GL7:GL11)</f>
        <v>0</v>
      </c>
      <c r="GM12" s="212" t="n">
        <f aca="false">SUM(GM7:GM11)</f>
        <v>0</v>
      </c>
      <c r="GN12" s="212" t="n">
        <f aca="false">SUM(GN7:GN11)</f>
        <v>0</v>
      </c>
      <c r="GO12" s="212" t="n">
        <f aca="false">SUM(GO7:GO11)</f>
        <v>0</v>
      </c>
      <c r="GP12" s="212" t="n">
        <f aca="false">SUM(GP7:GP11)</f>
        <v>0</v>
      </c>
      <c r="GQ12" s="212" t="n">
        <f aca="false">SUM(GQ7:GQ11)</f>
        <v>0</v>
      </c>
      <c r="GR12" s="212" t="n">
        <f aca="false">SUM(GR7:GR11)</f>
        <v>0</v>
      </c>
      <c r="GS12" s="212" t="n">
        <f aca="false">SUM(GS7:GS11)</f>
        <v>0</v>
      </c>
      <c r="GT12" s="212" t="n">
        <f aca="false">SUM(GT7:GT11)</f>
        <v>0</v>
      </c>
      <c r="GU12" s="212" t="n">
        <f aca="false">SUM(GU7:GU11)</f>
        <v>0</v>
      </c>
      <c r="GV12" s="212" t="n">
        <f aca="false">SUM(GV7:GV11)</f>
        <v>0</v>
      </c>
      <c r="GW12" s="212" t="n">
        <f aca="false">SUM(GW7:GW11)</f>
        <v>0</v>
      </c>
      <c r="GX12" s="212" t="n">
        <f aca="false">SUM(GX7:GX11)</f>
        <v>0</v>
      </c>
      <c r="GY12" s="212" t="n">
        <f aca="false">SUM(GY7:GY11)</f>
        <v>0</v>
      </c>
      <c r="GZ12" s="212" t="n">
        <f aca="false">SUM(GZ7:GZ11)</f>
        <v>0</v>
      </c>
      <c r="HA12" s="212" t="n">
        <f aca="false">SUM(HA7:HA11)</f>
        <v>0</v>
      </c>
      <c r="HB12" s="212" t="n">
        <f aca="false">SUM(HB7:HB11)</f>
        <v>0</v>
      </c>
      <c r="HC12" s="212" t="n">
        <f aca="false">SUM(HC7:HC11)</f>
        <v>0</v>
      </c>
      <c r="HD12" s="212" t="n">
        <f aca="false">SUM(HD7:HD11)</f>
        <v>0</v>
      </c>
      <c r="HE12" s="212" t="n">
        <f aca="false">SUM(HE7:HE11)</f>
        <v>0</v>
      </c>
      <c r="HF12" s="212" t="n">
        <f aca="false">SUM(HF7:HF11)</f>
        <v>0</v>
      </c>
      <c r="HG12" s="212" t="n">
        <f aca="false">SUM(HG7:HG11)</f>
        <v>0</v>
      </c>
      <c r="HH12" s="212" t="n">
        <f aca="false">SUM(HH7:HH11)</f>
        <v>0</v>
      </c>
      <c r="HI12" s="212" t="n">
        <f aca="false">SUM(HI7:HI11)</f>
        <v>0</v>
      </c>
      <c r="HJ12" s="212" t="n">
        <f aca="false">SUM(HJ7:HJ11)</f>
        <v>0</v>
      </c>
      <c r="HK12" s="212" t="n">
        <f aca="false">SUM(HK7:HK11)</f>
        <v>0</v>
      </c>
      <c r="HL12" s="212" t="n">
        <f aca="false">SUM(HL7:HL11)</f>
        <v>0</v>
      </c>
      <c r="HM12" s="212" t="n">
        <f aca="false">SUM(HM7:HM11)</f>
        <v>0</v>
      </c>
      <c r="HN12" s="212" t="n">
        <f aca="false">SUM(HN7:HN11)</f>
        <v>0</v>
      </c>
      <c r="HO12" s="212" t="n">
        <f aca="false">SUM(HO7:HO11)</f>
        <v>0</v>
      </c>
      <c r="HP12" s="212" t="n">
        <f aca="false">SUM(HP7:HP11)</f>
        <v>0</v>
      </c>
      <c r="HQ12" s="212" t="n">
        <f aca="false">SUM(HQ7:HQ11)</f>
        <v>0</v>
      </c>
      <c r="HR12" s="212" t="n">
        <f aca="false">SUM(HR7:HR11)</f>
        <v>0</v>
      </c>
      <c r="HS12" s="212" t="n">
        <f aca="false">SUM(HS7:HS11)</f>
        <v>0</v>
      </c>
      <c r="HT12" s="212" t="n">
        <f aca="false">SUM(HT7:HT11)</f>
        <v>0</v>
      </c>
      <c r="HU12" s="212" t="n">
        <f aca="false">SUM(HU7:HU11)</f>
        <v>0</v>
      </c>
      <c r="HV12" s="212" t="n">
        <f aca="false">SUM(HV7:HV11)</f>
        <v>0</v>
      </c>
      <c r="HW12" s="212" t="n">
        <f aca="false">SUM(HW7:HW11)</f>
        <v>0</v>
      </c>
      <c r="HX12" s="212" t="n">
        <f aca="false">SUM(HX7:HX11)</f>
        <v>0</v>
      </c>
      <c r="HY12" s="212" t="n">
        <f aca="false">SUM(HY7:HY11)</f>
        <v>0</v>
      </c>
      <c r="HZ12" s="212" t="n">
        <f aca="false">SUM(HZ7:HZ11)</f>
        <v>0</v>
      </c>
      <c r="IA12" s="212" t="n">
        <f aca="false">SUM(IA7:IA11)</f>
        <v>0</v>
      </c>
      <c r="IB12" s="212" t="n">
        <f aca="false">SUM(IB7:IB11)</f>
        <v>0</v>
      </c>
      <c r="IC12" s="212" t="n">
        <f aca="false">SUM(IC7:IC11)</f>
        <v>0</v>
      </c>
      <c r="ID12" s="212" t="n">
        <f aca="false">SUM(ID7:ID11)</f>
        <v>0</v>
      </c>
      <c r="IE12" s="212" t="n">
        <f aca="false">SUM(IE7:IE11)</f>
        <v>0</v>
      </c>
      <c r="IF12" s="212" t="n">
        <f aca="false">SUM(IF7:IF11)</f>
        <v>0</v>
      </c>
      <c r="IG12" s="212" t="n">
        <f aca="false">SUM(IG7:IG11)</f>
        <v>0</v>
      </c>
      <c r="IH12" s="212" t="n">
        <f aca="false">SUM(IH7:IH11)</f>
        <v>0</v>
      </c>
      <c r="II12" s="212" t="n">
        <f aca="false">SUM(II7:II11)</f>
        <v>0</v>
      </c>
      <c r="IJ12" s="212" t="n">
        <f aca="false">SUM(IJ7:IJ11)</f>
        <v>0</v>
      </c>
      <c r="IK12" s="212" t="n">
        <f aca="false">SUM(IK7:IK11)</f>
        <v>0</v>
      </c>
      <c r="IL12" s="212" t="n">
        <f aca="false">SUM(IL7:IL11)</f>
        <v>0</v>
      </c>
      <c r="IM12" s="212" t="n">
        <f aca="false">SUM(IM7:IM11)</f>
        <v>0</v>
      </c>
      <c r="IN12" s="212" t="n">
        <f aca="false">SUM(IN7:IN11)</f>
        <v>0</v>
      </c>
      <c r="IO12" s="212" t="n">
        <f aca="false">SUM(IO7:IO11)</f>
        <v>0</v>
      </c>
      <c r="IP12" s="212" t="n">
        <f aca="false">SUM(IP7:IP11)</f>
        <v>0</v>
      </c>
      <c r="IQ12" s="212" t="n">
        <f aca="false">SUM(IQ7:IQ11)</f>
        <v>0</v>
      </c>
      <c r="IR12" s="212" t="n">
        <f aca="false">SUM(IR7:IR11)</f>
        <v>0</v>
      </c>
      <c r="IS12" s="212" t="n">
        <f aca="false">SUM(IS7:IS11)</f>
        <v>0</v>
      </c>
      <c r="IT12" s="212" t="n">
        <f aca="false">SUM(IT7:IT11)</f>
        <v>0</v>
      </c>
      <c r="IU12" s="212" t="n">
        <f aca="false">SUM(IU7:IU11)</f>
        <v>0</v>
      </c>
      <c r="IV12" s="212" t="n">
        <f aca="false">SUM(IV7:IV11)</f>
        <v>0</v>
      </c>
      <c r="IW12" s="212" t="n">
        <f aca="false">SUM(IW7:IW11)</f>
        <v>0</v>
      </c>
      <c r="IX12" s="212" t="n">
        <f aca="false">SUM(IX7:IX11)</f>
        <v>0</v>
      </c>
      <c r="IY12" s="212" t="n">
        <f aca="false">SUM(IY7:IY11)</f>
        <v>0</v>
      </c>
      <c r="IZ12" s="212" t="n">
        <f aca="false">SUM(IZ7:IZ11)</f>
        <v>0</v>
      </c>
      <c r="JA12" s="212" t="n">
        <f aca="false">SUM(JA7:JA11)</f>
        <v>0</v>
      </c>
      <c r="JB12" s="212" t="n">
        <f aca="false">SUM(JB7:JB11)</f>
        <v>0</v>
      </c>
      <c r="JC12" s="212" t="n">
        <f aca="false">SUM(JC7:JC11)</f>
        <v>0</v>
      </c>
      <c r="JD12" s="212" t="n">
        <f aca="false">SUM(JD7:JD11)</f>
        <v>0</v>
      </c>
      <c r="JE12" s="212" t="n">
        <f aca="false">SUM(JE7:JE11)</f>
        <v>0</v>
      </c>
      <c r="JF12" s="212" t="n">
        <f aca="false">SUM(JF7:JF11)</f>
        <v>0</v>
      </c>
      <c r="JG12" s="212" t="n">
        <f aca="false">SUM(JG7:JG11)</f>
        <v>0</v>
      </c>
      <c r="JH12" s="212" t="n">
        <f aca="false">SUM(JH7:JH11)</f>
        <v>0</v>
      </c>
      <c r="JI12" s="212" t="n">
        <f aca="false">SUM(JI7:JI11)</f>
        <v>0</v>
      </c>
      <c r="JJ12" s="212" t="n">
        <f aca="false">SUM(JJ7:JJ11)</f>
        <v>0</v>
      </c>
      <c r="JK12" s="212" t="n">
        <f aca="false">SUM(JK7:JK11)</f>
        <v>0</v>
      </c>
      <c r="JL12" s="212" t="n">
        <f aca="false">SUM(JL7:JL11)</f>
        <v>0</v>
      </c>
      <c r="JM12" s="212" t="n">
        <f aca="false">SUM(JM7:JM11)</f>
        <v>0</v>
      </c>
      <c r="JN12" s="212" t="n">
        <f aca="false">SUM(JN7:JN11)</f>
        <v>0</v>
      </c>
      <c r="JO12" s="212" t="n">
        <f aca="false">SUM(JO7:JO11)</f>
        <v>0</v>
      </c>
      <c r="JP12" s="212" t="n">
        <f aca="false">SUM(JP7:JP11)</f>
        <v>0</v>
      </c>
      <c r="JQ12" s="212" t="n">
        <f aca="false">SUM(JQ7:JQ11)</f>
        <v>0</v>
      </c>
      <c r="JR12" s="212" t="n">
        <f aca="false">SUM(JR7:JR11)</f>
        <v>0</v>
      </c>
      <c r="JS12" s="212" t="n">
        <f aca="false">SUM(JS7:JS11)</f>
        <v>0</v>
      </c>
      <c r="JT12" s="212" t="n">
        <f aca="false">SUM(JT7:JT11)</f>
        <v>0</v>
      </c>
      <c r="JU12" s="212" t="n">
        <f aca="false">SUM(JU7:JU11)</f>
        <v>0</v>
      </c>
      <c r="JV12" s="212" t="n">
        <f aca="false">SUM(JV7:JV11)</f>
        <v>0</v>
      </c>
      <c r="JW12" s="212" t="n">
        <f aca="false">SUM(JW7:JW11)</f>
        <v>0</v>
      </c>
      <c r="JX12" s="212" t="n">
        <f aca="false">SUM(JX7:JX11)</f>
        <v>0</v>
      </c>
      <c r="JY12" s="212" t="n">
        <f aca="false">SUM(JY7:JY11)</f>
        <v>0</v>
      </c>
      <c r="JZ12" s="212" t="n">
        <f aca="false">SUM(JZ7:JZ11)</f>
        <v>0</v>
      </c>
      <c r="KA12" s="212" t="n">
        <f aca="false">SUM(KA7:KA11)</f>
        <v>0</v>
      </c>
      <c r="KB12" s="212" t="n">
        <f aca="false">SUM(KB7:KB11)</f>
        <v>0</v>
      </c>
      <c r="KC12" s="212" t="n">
        <f aca="false">SUM(KC7:KC11)</f>
        <v>0</v>
      </c>
      <c r="KD12" s="212" t="n">
        <f aca="false">SUM(KD7:KD11)</f>
        <v>0</v>
      </c>
      <c r="KE12" s="212" t="n">
        <f aca="false">SUM(KE7:KE11)</f>
        <v>0</v>
      </c>
      <c r="KF12" s="212" t="n">
        <f aca="false">SUM(KF7:KF11)</f>
        <v>0</v>
      </c>
      <c r="KG12" s="212" t="n">
        <f aca="false">SUM(KG7:KG11)</f>
        <v>0</v>
      </c>
      <c r="KH12" s="212" t="n">
        <f aca="false">SUM(KH7:KH11)</f>
        <v>0</v>
      </c>
      <c r="KI12" s="212" t="n">
        <f aca="false">SUM(KI7:KI11)</f>
        <v>0</v>
      </c>
      <c r="KJ12" s="212" t="n">
        <f aca="false">SUM(KJ7:KJ11)</f>
        <v>0</v>
      </c>
      <c r="KK12" s="212" t="n">
        <f aca="false">SUM(KK7:KK11)</f>
        <v>0</v>
      </c>
      <c r="KL12" s="212" t="n">
        <f aca="false">SUM(KL7:KL11)</f>
        <v>0</v>
      </c>
      <c r="KM12" s="212" t="n">
        <f aca="false">SUM(KM7:KM11)</f>
        <v>0</v>
      </c>
      <c r="KN12" s="212" t="n">
        <f aca="false">SUM(KN7:KN11)</f>
        <v>0</v>
      </c>
      <c r="KO12" s="212" t="n">
        <f aca="false">SUM(KO7:KO11)</f>
        <v>0</v>
      </c>
      <c r="KP12" s="212" t="n">
        <f aca="false">SUM(KP7:KP11)</f>
        <v>0</v>
      </c>
      <c r="KQ12" s="212" t="n">
        <f aca="false">SUM(KQ7:KQ11)</f>
        <v>0</v>
      </c>
      <c r="KR12" s="212" t="n">
        <f aca="false">SUM(KR7:KR11)</f>
        <v>0</v>
      </c>
      <c r="KS12" s="212" t="n">
        <f aca="false">SUM(KS7:KS11)</f>
        <v>0</v>
      </c>
      <c r="KT12" s="212" t="n">
        <f aca="false">SUM(KT7:KT11)</f>
        <v>0</v>
      </c>
      <c r="KU12" s="212" t="n">
        <f aca="false">SUM(KU7:KU11)</f>
        <v>0</v>
      </c>
      <c r="KV12" s="212" t="n">
        <f aca="false">SUM(KV7:KV11)</f>
        <v>0</v>
      </c>
      <c r="KW12" s="212" t="n">
        <f aca="false">SUM(KW7:KW11)</f>
        <v>0</v>
      </c>
      <c r="KX12" s="212" t="n">
        <f aca="false">SUM(KX7:KX11)</f>
        <v>0</v>
      </c>
      <c r="KY12" s="212" t="n">
        <f aca="false">SUM(KY7:KY11)</f>
        <v>0</v>
      </c>
      <c r="KZ12" s="212" t="n">
        <f aca="false">SUM(KZ7:KZ11)</f>
        <v>0</v>
      </c>
      <c r="LA12" s="212" t="n">
        <f aca="false">SUM(LA7:LA11)</f>
        <v>0</v>
      </c>
      <c r="LB12" s="212" t="n">
        <f aca="false">SUM(LB7:LB11)</f>
        <v>0</v>
      </c>
      <c r="LC12" s="212" t="n">
        <f aca="false">SUM(LC7:LC11)</f>
        <v>0</v>
      </c>
      <c r="LD12" s="212" t="n">
        <f aca="false">SUM(LD7:LD11)</f>
        <v>0</v>
      </c>
      <c r="LE12" s="212" t="n">
        <f aca="false">SUM(LE7:LE11)</f>
        <v>0</v>
      </c>
      <c r="LF12" s="212" t="n">
        <f aca="false">SUM(LF7:LF11)</f>
        <v>0</v>
      </c>
      <c r="LG12" s="212" t="n">
        <f aca="false">SUM(LG7:LG11)</f>
        <v>0</v>
      </c>
      <c r="LH12" s="212" t="n">
        <f aca="false">SUM(LH7:LH11)</f>
        <v>0</v>
      </c>
      <c r="LI12" s="212" t="n">
        <f aca="false">SUM(LI7:LI11)</f>
        <v>0</v>
      </c>
      <c r="LJ12" s="212" t="n">
        <f aca="false">SUM(LJ7:LJ11)</f>
        <v>0</v>
      </c>
      <c r="LK12" s="212" t="n">
        <f aca="false">SUM(LK7:LK11)</f>
        <v>0</v>
      </c>
      <c r="LL12" s="212" t="n">
        <f aca="false">SUM(LL7:LL11)</f>
        <v>0</v>
      </c>
      <c r="LM12" s="212" t="n">
        <f aca="false">SUM(LM7:LM11)</f>
        <v>0</v>
      </c>
      <c r="LN12" s="212" t="n">
        <f aca="false">SUM(LN7:LN11)</f>
        <v>0</v>
      </c>
      <c r="LO12" s="212" t="n">
        <f aca="false">SUM(LO7:LO11)</f>
        <v>0</v>
      </c>
      <c r="LP12" s="212" t="n">
        <f aca="false">SUM(LP7:LP11)</f>
        <v>0</v>
      </c>
      <c r="LQ12" s="212" t="n">
        <f aca="false">SUM(LQ7:LQ11)</f>
        <v>0</v>
      </c>
      <c r="LR12" s="212" t="n">
        <f aca="false">SUM(LR7:LR11)</f>
        <v>0</v>
      </c>
      <c r="LS12" s="212" t="n">
        <f aca="false">SUM(LS7:LS11)</f>
        <v>0</v>
      </c>
      <c r="LT12" s="212" t="n">
        <f aca="false">SUM(LT7:LT11)</f>
        <v>0</v>
      </c>
      <c r="LU12" s="212" t="n">
        <f aca="false">SUM(LU7:LU11)</f>
        <v>0</v>
      </c>
      <c r="LV12" s="212" t="n">
        <f aca="false">SUM(LV7:LV11)</f>
        <v>0</v>
      </c>
      <c r="LW12" s="212" t="n">
        <f aca="false">SUM(LW7:LW11)</f>
        <v>0</v>
      </c>
      <c r="LX12" s="212" t="n">
        <f aca="false">SUM(LX7:LX11)</f>
        <v>0</v>
      </c>
      <c r="LY12" s="212" t="n">
        <f aca="false">SUM(LY7:LY11)</f>
        <v>0</v>
      </c>
      <c r="LZ12" s="212" t="n">
        <f aca="false">SUM(LZ7:LZ11)</f>
        <v>0</v>
      </c>
      <c r="MA12" s="212" t="n">
        <f aca="false">SUM(MA7:MA11)</f>
        <v>0</v>
      </c>
      <c r="MB12" s="212" t="n">
        <f aca="false">SUM(MB7:MB11)</f>
        <v>0</v>
      </c>
      <c r="MC12" s="212" t="n">
        <f aca="false">SUM(MC7:MC11)</f>
        <v>0</v>
      </c>
      <c r="MD12" s="212" t="n">
        <f aca="false">SUM(MD7:MD11)</f>
        <v>0</v>
      </c>
      <c r="ME12" s="212" t="n">
        <f aca="false">SUM(ME7:ME11)</f>
        <v>0</v>
      </c>
      <c r="MF12" s="212" t="n">
        <f aca="false">SUM(MF7:MF11)</f>
        <v>0</v>
      </c>
      <c r="MG12" s="212" t="n">
        <f aca="false">SUM(MG7:MG11)</f>
        <v>0</v>
      </c>
      <c r="MH12" s="212" t="n">
        <f aca="false">SUM(MH7:MH11)</f>
        <v>0</v>
      </c>
      <c r="MI12" s="212" t="n">
        <f aca="false">SUM(MI7:MI11)</f>
        <v>0</v>
      </c>
      <c r="MJ12" s="212" t="n">
        <f aca="false">SUM(MJ7:MJ11)</f>
        <v>0</v>
      </c>
      <c r="MK12" s="212" t="n">
        <f aca="false">SUM(MK7:MK11)</f>
        <v>0</v>
      </c>
      <c r="ML12" s="212" t="n">
        <f aca="false">SUM(ML7:ML11)</f>
        <v>0</v>
      </c>
      <c r="MM12" s="212" t="n">
        <f aca="false">SUM(MM7:MM11)</f>
        <v>0</v>
      </c>
      <c r="MN12" s="212" t="n">
        <f aca="false">SUM(MN7:MN11)</f>
        <v>0</v>
      </c>
      <c r="MO12" s="212" t="n">
        <f aca="false">SUM(MO7:MO11)</f>
        <v>0</v>
      </c>
      <c r="MP12" s="212" t="n">
        <f aca="false">SUM(MP7:MP11)</f>
        <v>0</v>
      </c>
      <c r="MQ12" s="212" t="n">
        <f aca="false">SUM(MQ7:MQ11)</f>
        <v>0</v>
      </c>
      <c r="MR12" s="212" t="n">
        <f aca="false">SUM(MR7:MR11)</f>
        <v>0</v>
      </c>
      <c r="MS12" s="212" t="n">
        <f aca="false">SUM(MS7:MS11)</f>
        <v>0</v>
      </c>
      <c r="MT12" s="212" t="n">
        <f aca="false">SUM(MT7:MT11)</f>
        <v>0</v>
      </c>
      <c r="MU12" s="212" t="n">
        <f aca="false">SUM(MU7:MU11)</f>
        <v>0</v>
      </c>
      <c r="MV12" s="212" t="n">
        <f aca="false">SUM(MV7:MV11)</f>
        <v>0</v>
      </c>
      <c r="MW12" s="212" t="n">
        <f aca="false">SUM(MW7:MW11)</f>
        <v>0</v>
      </c>
      <c r="MX12" s="212" t="n">
        <f aca="false">SUM(MX7:MX11)</f>
        <v>0</v>
      </c>
      <c r="MY12" s="212" t="n">
        <f aca="false">SUM(MY7:MY11)</f>
        <v>0</v>
      </c>
      <c r="MZ12" s="212" t="n">
        <f aca="false">SUM(MZ7:MZ11)</f>
        <v>0</v>
      </c>
      <c r="NA12" s="212" t="n">
        <f aca="false">SUM(NA7:NA11)</f>
        <v>0</v>
      </c>
      <c r="NB12" s="212" t="n">
        <f aca="false">SUM(NB7:NB11)</f>
        <v>0</v>
      </c>
      <c r="NC12" s="212" t="n">
        <f aca="false">SUM(NC7:NC11)</f>
        <v>0</v>
      </c>
      <c r="ND12" s="212" t="n">
        <f aca="false">SUM(ND7:ND11)</f>
        <v>0</v>
      </c>
      <c r="NE12" s="212" t="n">
        <f aca="false">SUM(NE7:NE11)</f>
        <v>0</v>
      </c>
      <c r="NF12" s="212" t="n">
        <f aca="false">SUM(NF7:NF11)</f>
        <v>0</v>
      </c>
      <c r="NG12" s="212" t="n">
        <f aca="false">SUM(NG7:NG11)</f>
        <v>0</v>
      </c>
      <c r="NH12" s="212" t="n">
        <f aca="false">SUM(NH7:NH11)</f>
        <v>0</v>
      </c>
      <c r="NI12" s="212" t="n">
        <f aca="false">SUM(NI7:NI11)</f>
        <v>0</v>
      </c>
      <c r="NJ12" s="212" t="n">
        <f aca="false">SUM(NJ7:NJ11)</f>
        <v>0</v>
      </c>
      <c r="NK12" s="212" t="n">
        <f aca="false">SUM(NK7:NK11)</f>
        <v>0</v>
      </c>
      <c r="NL12" s="212" t="n">
        <f aca="false">SUM(NL7:NL11)</f>
        <v>0</v>
      </c>
      <c r="NM12" s="212" t="n">
        <f aca="false">SUM(NM7:NM11)</f>
        <v>0</v>
      </c>
      <c r="NN12" s="212" t="n">
        <f aca="false">SUM(NN7:NN11)</f>
        <v>0</v>
      </c>
      <c r="NO12" s="212" t="n">
        <f aca="false">SUM(NO7:NO11)</f>
        <v>0</v>
      </c>
      <c r="NP12" s="212" t="n">
        <f aca="false">SUM(NP7:NP11)</f>
        <v>0</v>
      </c>
      <c r="NQ12" s="212" t="n">
        <f aca="false">SUM(NQ7:NQ11)</f>
        <v>0</v>
      </c>
      <c r="NR12" s="212" t="n">
        <f aca="false">SUM(NR7:NR11)</f>
        <v>0</v>
      </c>
      <c r="NS12" s="212" t="n">
        <f aca="false">SUM(NS7:NS11)</f>
        <v>0</v>
      </c>
      <c r="NT12" s="212" t="n">
        <f aca="false">SUM(NT7:NT11)</f>
        <v>0</v>
      </c>
      <c r="NU12" s="212" t="n">
        <f aca="false">SUM(NU7:NU11)</f>
        <v>0</v>
      </c>
      <c r="NV12" s="212" t="n">
        <f aca="false">SUM(NV7:NV11)</f>
        <v>0</v>
      </c>
      <c r="NW12" s="212" t="n">
        <f aca="false">SUM(NW7:NW11)</f>
        <v>0</v>
      </c>
      <c r="NX12" s="212" t="n">
        <f aca="false">SUM(NX7:NX11)</f>
        <v>0</v>
      </c>
      <c r="NY12" s="212" t="n">
        <f aca="false">SUM(NY7:NY11)</f>
        <v>0</v>
      </c>
      <c r="NZ12" s="212" t="n">
        <f aca="false">SUM(NZ7:NZ11)</f>
        <v>0</v>
      </c>
      <c r="OA12" s="212" t="n">
        <f aca="false">SUM(OA7:OA11)</f>
        <v>0</v>
      </c>
      <c r="OB12" s="212" t="n">
        <f aca="false">SUM(OB7:OB11)</f>
        <v>0</v>
      </c>
      <c r="OC12" s="212" t="n">
        <f aca="false">SUM(OC7:OC11)</f>
        <v>0</v>
      </c>
      <c r="OD12" s="212" t="n">
        <f aca="false">SUM(OD7:OD11)</f>
        <v>0</v>
      </c>
      <c r="OE12" s="212" t="n">
        <f aca="false">SUM(OE7:OE11)</f>
        <v>0</v>
      </c>
      <c r="OF12" s="212" t="n">
        <f aca="false">SUM(OF7:OF11)</f>
        <v>0</v>
      </c>
      <c r="OG12" s="212" t="n">
        <f aca="false">SUM(OG7:OG11)</f>
        <v>0</v>
      </c>
      <c r="OH12" s="212" t="n">
        <f aca="false">SUM(OH7:OH11)</f>
        <v>0</v>
      </c>
      <c r="OI12" s="212" t="n">
        <f aca="false">SUM(OI7:OI11)</f>
        <v>0</v>
      </c>
      <c r="OJ12" s="212" t="n">
        <f aca="false">SUM(OJ7:OJ11)</f>
        <v>0</v>
      </c>
      <c r="OK12" s="212" t="n">
        <f aca="false">SUM(OK7:OK11)</f>
        <v>0</v>
      </c>
      <c r="OL12" s="212" t="n">
        <f aca="false">SUM(OL7:OL11)</f>
        <v>0</v>
      </c>
      <c r="OM12" s="212" t="n">
        <f aca="false">SUM(OM7:OM11)</f>
        <v>0</v>
      </c>
      <c r="ON12" s="212" t="n">
        <f aca="false">SUM(ON7:ON11)</f>
        <v>0</v>
      </c>
      <c r="OO12" s="212" t="n">
        <f aca="false">SUM(OO7:OO11)</f>
        <v>0</v>
      </c>
      <c r="OP12" s="212" t="n">
        <f aca="false">SUM(OP7:OP11)</f>
        <v>0</v>
      </c>
      <c r="OQ12" s="212" t="n">
        <f aca="false">SUM(OQ7:OQ11)</f>
        <v>0</v>
      </c>
      <c r="OR12" s="212" t="n">
        <f aca="false">SUM(OR7:OR11)</f>
        <v>0</v>
      </c>
      <c r="OS12" s="212" t="n">
        <f aca="false">SUM(OS7:OS11)</f>
        <v>0</v>
      </c>
      <c r="OT12" s="212" t="n">
        <f aca="false">SUM(OT7:OT11)</f>
        <v>0</v>
      </c>
      <c r="OU12" s="212" t="n">
        <f aca="false">SUM(OU7:OU11)</f>
        <v>0</v>
      </c>
      <c r="OV12" s="212" t="n">
        <f aca="false">SUM(OV7:OV11)</f>
        <v>0</v>
      </c>
      <c r="OW12" s="212" t="n">
        <f aca="false">SUM(OW7:OW11)</f>
        <v>0</v>
      </c>
      <c r="OX12" s="212" t="n">
        <f aca="false">SUM(OX7:OX11)</f>
        <v>0</v>
      </c>
      <c r="OY12" s="212" t="n">
        <f aca="false">SUM(OY7:OY11)</f>
        <v>0</v>
      </c>
      <c r="OZ12" s="212" t="n">
        <f aca="false">SUM(OZ7:OZ11)</f>
        <v>0</v>
      </c>
      <c r="PA12" s="212" t="n">
        <f aca="false">SUM(PA7:PA11)</f>
        <v>0</v>
      </c>
      <c r="PB12" s="212" t="n">
        <f aca="false">SUM(PB7:PB11)</f>
        <v>0</v>
      </c>
      <c r="PC12" s="212" t="n">
        <f aca="false">SUM(PC7:PC11)</f>
        <v>0</v>
      </c>
      <c r="PD12" s="212" t="n">
        <f aca="false">SUM(PD7:PD11)</f>
        <v>0</v>
      </c>
      <c r="PE12" s="212" t="n">
        <f aca="false">SUM(PE7:PE11)</f>
        <v>0</v>
      </c>
      <c r="PF12" s="212" t="n">
        <f aca="false">SUM(PF7:PF11)</f>
        <v>0</v>
      </c>
      <c r="PG12" s="212" t="n">
        <f aca="false">SUM(PG7:PG11)</f>
        <v>0</v>
      </c>
      <c r="PH12" s="212" t="n">
        <f aca="false">SUM(PH7:PH11)</f>
        <v>0</v>
      </c>
      <c r="PI12" s="212" t="n">
        <f aca="false">SUM(PI7:PI11)</f>
        <v>0</v>
      </c>
      <c r="PJ12" s="212" t="n">
        <f aca="false">SUM(PJ7:PJ11)</f>
        <v>0</v>
      </c>
      <c r="PK12" s="212" t="n">
        <f aca="false">SUM(PK7:PK11)</f>
        <v>0</v>
      </c>
      <c r="PL12" s="212" t="n">
        <f aca="false">SUM(PL7:PL11)</f>
        <v>0</v>
      </c>
      <c r="PM12" s="212" t="n">
        <f aca="false">SUM(PM7:PM11)</f>
        <v>0</v>
      </c>
      <c r="PN12" s="212" t="n">
        <f aca="false">SUM(PN7:PN11)</f>
        <v>0</v>
      </c>
      <c r="PO12" s="212" t="n">
        <f aca="false">SUM(PO7:PO11)</f>
        <v>0</v>
      </c>
      <c r="PP12" s="212" t="n">
        <f aca="false">SUM(PP7:PP11)</f>
        <v>0</v>
      </c>
      <c r="PQ12" s="212" t="n">
        <f aca="false">SUM(PQ7:PQ11)</f>
        <v>0</v>
      </c>
      <c r="PR12" s="212" t="n">
        <f aca="false">SUM(PR7:PR11)</f>
        <v>0</v>
      </c>
      <c r="PS12" s="212" t="n">
        <f aca="false">SUM(PS7:PS11)</f>
        <v>0</v>
      </c>
      <c r="PT12" s="212" t="n">
        <f aca="false">SUM(PT7:PT11)</f>
        <v>0</v>
      </c>
      <c r="PU12" s="212" t="n">
        <f aca="false">SUM(PU7:PU11)</f>
        <v>0</v>
      </c>
      <c r="PV12" s="212" t="n">
        <f aca="false">SUM(PV7:PV11)</f>
        <v>0</v>
      </c>
      <c r="PW12" s="212" t="n">
        <f aca="false">SUM(PW7:PW11)</f>
        <v>0</v>
      </c>
      <c r="PX12" s="212" t="n">
        <f aca="false">SUM(PX7:PX11)</f>
        <v>0</v>
      </c>
      <c r="PY12" s="212" t="n">
        <f aca="false">SUM(PY7:PY11)</f>
        <v>0</v>
      </c>
      <c r="PZ12" s="212" t="n">
        <f aca="false">SUM(PZ7:PZ11)</f>
        <v>0</v>
      </c>
      <c r="QA12" s="212" t="n">
        <f aca="false">SUM(QA7:QA11)</f>
        <v>0</v>
      </c>
      <c r="QB12" s="212" t="n">
        <f aca="false">SUM(QB7:QB11)</f>
        <v>0</v>
      </c>
      <c r="QC12" s="212" t="n">
        <f aca="false">SUM(QC7:QC11)</f>
        <v>0</v>
      </c>
      <c r="QD12" s="212" t="n">
        <f aca="false">SUM(QD7:QD11)</f>
        <v>0</v>
      </c>
      <c r="QE12" s="212" t="n">
        <f aca="false">SUM(QE7:QE11)</f>
        <v>0</v>
      </c>
      <c r="QF12" s="212" t="n">
        <f aca="false">SUM(QF7:QF11)</f>
        <v>0</v>
      </c>
      <c r="QG12" s="212" t="n">
        <f aca="false">SUM(QG7:QG11)</f>
        <v>0</v>
      </c>
      <c r="QH12" s="212" t="n">
        <f aca="false">SUM(QH7:QH11)</f>
        <v>0</v>
      </c>
      <c r="QI12" s="212" t="n">
        <f aca="false">SUM(QI7:QI11)</f>
        <v>0</v>
      </c>
      <c r="QJ12" s="212" t="n">
        <f aca="false">SUM(QJ7:QJ11)</f>
        <v>0</v>
      </c>
      <c r="QK12" s="212" t="n">
        <f aca="false">SUM(QK7:QK11)</f>
        <v>0</v>
      </c>
      <c r="QL12" s="212" t="n">
        <f aca="false">SUM(QL7:QL11)</f>
        <v>0</v>
      </c>
      <c r="QM12" s="212" t="n">
        <f aca="false">SUM(QM7:QM11)</f>
        <v>0</v>
      </c>
      <c r="QN12" s="212" t="n">
        <f aca="false">SUM(QN7:QN11)</f>
        <v>0</v>
      </c>
      <c r="QO12" s="212" t="n">
        <f aca="false">SUM(QO7:QO11)</f>
        <v>0</v>
      </c>
      <c r="QP12" s="212" t="n">
        <f aca="false">SUM(QP7:QP11)</f>
        <v>0</v>
      </c>
      <c r="QQ12" s="212" t="n">
        <f aca="false">SUM(QQ7:QQ11)</f>
        <v>0</v>
      </c>
      <c r="QR12" s="212" t="n">
        <f aca="false">SUM(QR7:QR11)</f>
        <v>0</v>
      </c>
      <c r="QS12" s="212" t="n">
        <f aca="false">SUM(QS7:QS11)</f>
        <v>0</v>
      </c>
      <c r="QT12" s="212" t="n">
        <f aca="false">SUM(QT7:QT11)</f>
        <v>0</v>
      </c>
      <c r="QU12" s="212" t="n">
        <f aca="false">SUM(QU7:QU11)</f>
        <v>0</v>
      </c>
      <c r="QV12" s="212" t="n">
        <f aca="false">SUM(QV7:QV11)</f>
        <v>0</v>
      </c>
      <c r="QW12" s="212" t="n">
        <f aca="false">SUM(QW7:QW11)</f>
        <v>0</v>
      </c>
      <c r="QX12" s="212" t="n">
        <f aca="false">SUM(QX7:QX11)</f>
        <v>0</v>
      </c>
      <c r="QY12" s="212" t="n">
        <f aca="false">SUM(QY7:QY11)</f>
        <v>0</v>
      </c>
      <c r="QZ12" s="212" t="n">
        <f aca="false">SUM(QZ7:QZ11)</f>
        <v>0</v>
      </c>
      <c r="RA12" s="212" t="n">
        <f aca="false">SUM(RA7:RA11)</f>
        <v>0</v>
      </c>
      <c r="RB12" s="212" t="n">
        <f aca="false">SUM(RB7:RB11)</f>
        <v>0</v>
      </c>
      <c r="RC12" s="212" t="n">
        <f aca="false">SUM(RC7:RC11)</f>
        <v>0</v>
      </c>
      <c r="RD12" s="212" t="n">
        <f aca="false">SUM(RD7:RD11)</f>
        <v>0</v>
      </c>
      <c r="RE12" s="212" t="n">
        <f aca="false">SUM(RE7:RE11)</f>
        <v>0</v>
      </c>
      <c r="RF12" s="212" t="n">
        <f aca="false">SUM(RF7:RF11)</f>
        <v>0</v>
      </c>
      <c r="RG12" s="212" t="n">
        <f aca="false">SUM(RG7:RG11)</f>
        <v>0</v>
      </c>
      <c r="RH12" s="212" t="n">
        <f aca="false">SUM(RH7:RH11)</f>
        <v>0</v>
      </c>
    </row>
    <row r="13" customFormat="false" ht="12" hidden="false" customHeight="true" outlineLevel="0" collapsed="false">
      <c r="A13" s="376"/>
      <c r="B13" s="375"/>
      <c r="C13" s="377"/>
      <c r="D13" s="377"/>
      <c r="E13" s="76"/>
      <c r="F13" s="378"/>
      <c r="G13" s="379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8"/>
      <c r="DD13" s="378"/>
      <c r="DE13" s="378"/>
      <c r="DF13" s="378"/>
      <c r="DG13" s="378"/>
      <c r="DH13" s="378"/>
      <c r="DI13" s="378"/>
      <c r="DJ13" s="378"/>
      <c r="DK13" s="378"/>
      <c r="DL13" s="378"/>
      <c r="DM13" s="378"/>
      <c r="DN13" s="378"/>
      <c r="DO13" s="378"/>
      <c r="DP13" s="378"/>
      <c r="DQ13" s="378"/>
      <c r="DR13" s="378"/>
      <c r="DS13" s="378"/>
      <c r="DT13" s="378"/>
      <c r="DU13" s="378"/>
      <c r="DV13" s="378"/>
      <c r="DW13" s="378"/>
      <c r="DX13" s="378"/>
      <c r="DY13" s="378"/>
      <c r="DZ13" s="378"/>
      <c r="EA13" s="378"/>
      <c r="EB13" s="378"/>
      <c r="EC13" s="378"/>
      <c r="ED13" s="378"/>
      <c r="EE13" s="378"/>
      <c r="EF13" s="378"/>
      <c r="EG13" s="378"/>
      <c r="EH13" s="378"/>
      <c r="EI13" s="378"/>
      <c r="EJ13" s="378"/>
      <c r="EK13" s="378"/>
      <c r="EL13" s="378"/>
      <c r="EM13" s="378"/>
      <c r="EN13" s="378"/>
      <c r="EO13" s="378"/>
      <c r="EP13" s="378"/>
      <c r="EQ13" s="378"/>
      <c r="ER13" s="378"/>
      <c r="ES13" s="378"/>
      <c r="ET13" s="378"/>
      <c r="EU13" s="378"/>
      <c r="EV13" s="378"/>
      <c r="EW13" s="378"/>
      <c r="EX13" s="378"/>
      <c r="EY13" s="378"/>
      <c r="EZ13" s="378"/>
      <c r="FA13" s="378"/>
      <c r="FB13" s="378"/>
      <c r="FC13" s="378"/>
      <c r="FD13" s="378"/>
      <c r="FE13" s="378"/>
      <c r="FF13" s="378"/>
      <c r="FG13" s="378"/>
      <c r="FH13" s="378"/>
      <c r="FI13" s="378"/>
      <c r="FJ13" s="378"/>
      <c r="FK13" s="378"/>
      <c r="FL13" s="378"/>
      <c r="FM13" s="378"/>
      <c r="FN13" s="378"/>
      <c r="FO13" s="378"/>
      <c r="FP13" s="378"/>
      <c r="FQ13" s="378"/>
      <c r="FR13" s="378"/>
      <c r="FS13" s="378"/>
      <c r="FT13" s="378"/>
      <c r="FU13" s="378"/>
      <c r="FV13" s="378"/>
      <c r="FW13" s="378"/>
      <c r="FX13" s="378"/>
      <c r="FY13" s="378"/>
      <c r="FZ13" s="378"/>
      <c r="GA13" s="378"/>
      <c r="GB13" s="378"/>
      <c r="GC13" s="378"/>
      <c r="GD13" s="378"/>
      <c r="GE13" s="378"/>
      <c r="GF13" s="378"/>
      <c r="GG13" s="378"/>
      <c r="GH13" s="378"/>
      <c r="GI13" s="378"/>
      <c r="GJ13" s="378"/>
      <c r="GK13" s="378"/>
      <c r="GL13" s="378"/>
      <c r="GM13" s="378"/>
      <c r="GN13" s="378"/>
      <c r="GO13" s="378"/>
      <c r="GP13" s="378"/>
      <c r="GQ13" s="378"/>
      <c r="GR13" s="378"/>
      <c r="GS13" s="378"/>
      <c r="GT13" s="378"/>
      <c r="GU13" s="378"/>
      <c r="GV13" s="378"/>
      <c r="GW13" s="378"/>
      <c r="GX13" s="378"/>
      <c r="GY13" s="378"/>
      <c r="GZ13" s="378"/>
      <c r="HA13" s="378"/>
      <c r="HB13" s="378"/>
      <c r="HC13" s="378"/>
      <c r="HD13" s="378"/>
      <c r="HE13" s="378"/>
      <c r="HF13" s="378"/>
      <c r="HG13" s="378"/>
      <c r="HH13" s="378"/>
      <c r="HI13" s="378"/>
      <c r="HJ13" s="378"/>
      <c r="HK13" s="378"/>
      <c r="HL13" s="378"/>
      <c r="HM13" s="378"/>
      <c r="HN13" s="378"/>
      <c r="HO13" s="378"/>
      <c r="HP13" s="378"/>
      <c r="HQ13" s="378"/>
      <c r="HR13" s="378"/>
      <c r="HS13" s="378"/>
      <c r="HT13" s="378"/>
      <c r="HU13" s="378"/>
      <c r="HV13" s="378"/>
      <c r="HW13" s="378"/>
      <c r="HX13" s="378"/>
      <c r="HY13" s="378"/>
      <c r="HZ13" s="378"/>
      <c r="IA13" s="378"/>
      <c r="IB13" s="378"/>
      <c r="IC13" s="378"/>
      <c r="ID13" s="378"/>
      <c r="IE13" s="378"/>
      <c r="IF13" s="378"/>
      <c r="IG13" s="378"/>
      <c r="IH13" s="378"/>
      <c r="II13" s="378"/>
      <c r="IJ13" s="378"/>
      <c r="IK13" s="378"/>
      <c r="IL13" s="378"/>
      <c r="IM13" s="378"/>
      <c r="IN13" s="378"/>
      <c r="IO13" s="378"/>
      <c r="IP13" s="378"/>
      <c r="IQ13" s="378"/>
      <c r="IR13" s="378"/>
      <c r="IS13" s="378"/>
      <c r="IT13" s="378"/>
      <c r="IU13" s="378"/>
      <c r="IV13" s="378"/>
      <c r="IW13" s="378"/>
      <c r="IX13" s="378"/>
      <c r="IY13" s="378"/>
      <c r="IZ13" s="378"/>
      <c r="JA13" s="378"/>
      <c r="JB13" s="378"/>
      <c r="JC13" s="378"/>
      <c r="JD13" s="378"/>
      <c r="JE13" s="378"/>
      <c r="JF13" s="378"/>
      <c r="JG13" s="378"/>
      <c r="JH13" s="378"/>
      <c r="JI13" s="378"/>
      <c r="JJ13" s="378"/>
      <c r="JK13" s="378"/>
      <c r="JL13" s="378"/>
      <c r="JM13" s="378"/>
      <c r="JN13" s="378"/>
      <c r="JO13" s="378"/>
      <c r="JP13" s="378"/>
      <c r="JQ13" s="378"/>
      <c r="JR13" s="378"/>
      <c r="JS13" s="378"/>
      <c r="JT13" s="378"/>
      <c r="JU13" s="378"/>
      <c r="JV13" s="378"/>
      <c r="JW13" s="378"/>
      <c r="JX13" s="378"/>
      <c r="JY13" s="378"/>
      <c r="JZ13" s="378"/>
      <c r="KA13" s="378"/>
      <c r="KB13" s="378"/>
      <c r="KC13" s="378"/>
      <c r="KD13" s="378"/>
      <c r="KE13" s="378"/>
      <c r="KF13" s="378"/>
      <c r="KG13" s="378"/>
      <c r="KH13" s="378"/>
      <c r="KI13" s="378"/>
      <c r="KJ13" s="378"/>
      <c r="KK13" s="378"/>
      <c r="KL13" s="378"/>
      <c r="KM13" s="378"/>
      <c r="KN13" s="378"/>
      <c r="KO13" s="378"/>
      <c r="KP13" s="378"/>
      <c r="KQ13" s="378"/>
      <c r="KR13" s="378"/>
      <c r="KS13" s="378"/>
      <c r="KT13" s="378"/>
      <c r="KU13" s="378"/>
      <c r="KV13" s="378"/>
      <c r="KW13" s="378"/>
      <c r="KX13" s="378"/>
      <c r="KY13" s="378"/>
      <c r="KZ13" s="378"/>
      <c r="LA13" s="378"/>
      <c r="LB13" s="378"/>
      <c r="LC13" s="378"/>
      <c r="LD13" s="378"/>
      <c r="LE13" s="378"/>
      <c r="LF13" s="378"/>
      <c r="LG13" s="378"/>
      <c r="LH13" s="378"/>
      <c r="LI13" s="378"/>
      <c r="LJ13" s="378"/>
      <c r="LK13" s="378"/>
      <c r="LL13" s="378"/>
      <c r="LM13" s="378"/>
      <c r="LN13" s="378"/>
      <c r="LO13" s="378"/>
      <c r="LP13" s="378"/>
      <c r="LQ13" s="378"/>
      <c r="LR13" s="378"/>
      <c r="LS13" s="378"/>
      <c r="LT13" s="378"/>
      <c r="LU13" s="378"/>
      <c r="LV13" s="378"/>
      <c r="LW13" s="378"/>
      <c r="LX13" s="378"/>
      <c r="LY13" s="378"/>
      <c r="LZ13" s="378"/>
      <c r="MA13" s="378"/>
      <c r="MB13" s="378"/>
      <c r="MC13" s="378"/>
      <c r="MD13" s="378"/>
      <c r="ME13" s="378"/>
      <c r="MF13" s="378"/>
      <c r="MG13" s="378"/>
      <c r="MH13" s="378"/>
      <c r="MI13" s="378"/>
      <c r="MJ13" s="378"/>
      <c r="MK13" s="378"/>
      <c r="ML13" s="378"/>
      <c r="MM13" s="378"/>
      <c r="MN13" s="378"/>
      <c r="MO13" s="378"/>
      <c r="MP13" s="378"/>
      <c r="MQ13" s="378"/>
      <c r="MR13" s="378"/>
      <c r="MS13" s="378"/>
      <c r="MT13" s="378"/>
      <c r="MU13" s="378"/>
      <c r="MV13" s="378"/>
      <c r="MW13" s="378"/>
      <c r="MX13" s="378"/>
      <c r="MY13" s="378"/>
      <c r="MZ13" s="378"/>
      <c r="NA13" s="378"/>
      <c r="NB13" s="378"/>
      <c r="NC13" s="378"/>
      <c r="ND13" s="378"/>
      <c r="NE13" s="378"/>
      <c r="NF13" s="378"/>
      <c r="NG13" s="378"/>
      <c r="NH13" s="378"/>
      <c r="NI13" s="378"/>
      <c r="NJ13" s="378"/>
      <c r="NK13" s="378"/>
      <c r="NL13" s="378"/>
      <c r="NM13" s="378"/>
      <c r="NN13" s="378"/>
      <c r="NO13" s="378"/>
      <c r="NP13" s="378"/>
      <c r="NQ13" s="378"/>
      <c r="NR13" s="378"/>
      <c r="NS13" s="378"/>
      <c r="NT13" s="378"/>
      <c r="NU13" s="378"/>
      <c r="NV13" s="378"/>
      <c r="NW13" s="378"/>
      <c r="NX13" s="378"/>
      <c r="NY13" s="378"/>
      <c r="NZ13" s="378"/>
      <c r="OA13" s="378"/>
      <c r="OB13" s="378"/>
      <c r="OC13" s="378"/>
      <c r="OD13" s="378"/>
      <c r="OE13" s="378"/>
      <c r="OF13" s="378"/>
      <c r="OG13" s="378"/>
      <c r="OH13" s="378"/>
      <c r="OI13" s="378"/>
      <c r="OJ13" s="378"/>
      <c r="OK13" s="378"/>
      <c r="OL13" s="378"/>
      <c r="OM13" s="378"/>
      <c r="ON13" s="378"/>
      <c r="OO13" s="378"/>
      <c r="OP13" s="378"/>
      <c r="OQ13" s="378"/>
      <c r="OR13" s="378"/>
      <c r="OS13" s="378"/>
      <c r="OT13" s="378"/>
      <c r="OU13" s="378"/>
      <c r="OV13" s="378"/>
      <c r="OW13" s="378"/>
      <c r="OX13" s="378"/>
      <c r="OY13" s="378"/>
      <c r="OZ13" s="378"/>
      <c r="PA13" s="378"/>
      <c r="PB13" s="378"/>
      <c r="PC13" s="378"/>
      <c r="PD13" s="378"/>
      <c r="PE13" s="378"/>
      <c r="PF13" s="378"/>
      <c r="PG13" s="378"/>
      <c r="PH13" s="378"/>
      <c r="PI13" s="378"/>
      <c r="PJ13" s="378"/>
      <c r="PK13" s="378"/>
      <c r="PL13" s="378"/>
      <c r="PM13" s="378"/>
      <c r="PN13" s="378"/>
      <c r="PO13" s="378"/>
      <c r="PP13" s="378"/>
      <c r="PQ13" s="378"/>
      <c r="PR13" s="378"/>
      <c r="PS13" s="378"/>
      <c r="PT13" s="378"/>
      <c r="PU13" s="378"/>
      <c r="PV13" s="378"/>
      <c r="PW13" s="378"/>
      <c r="PX13" s="378"/>
      <c r="PY13" s="378"/>
      <c r="PZ13" s="378"/>
      <c r="QA13" s="378"/>
      <c r="QB13" s="378"/>
      <c r="QC13" s="378"/>
      <c r="QD13" s="378"/>
      <c r="QE13" s="378"/>
      <c r="QF13" s="378"/>
      <c r="QG13" s="378"/>
      <c r="QH13" s="378"/>
      <c r="QI13" s="378"/>
      <c r="QJ13" s="378"/>
      <c r="QK13" s="378"/>
      <c r="QL13" s="378"/>
      <c r="QM13" s="378"/>
      <c r="QN13" s="378"/>
      <c r="QO13" s="378"/>
      <c r="QP13" s="378"/>
      <c r="QQ13" s="378"/>
      <c r="QR13" s="378"/>
      <c r="QS13" s="378"/>
      <c r="QT13" s="378"/>
      <c r="QU13" s="378"/>
      <c r="QV13" s="378"/>
      <c r="QW13" s="378"/>
      <c r="QX13" s="378"/>
      <c r="QY13" s="378"/>
      <c r="QZ13" s="378"/>
      <c r="RA13" s="378"/>
      <c r="RB13" s="378"/>
      <c r="RC13" s="378"/>
      <c r="RD13" s="378"/>
      <c r="RE13" s="378"/>
      <c r="RF13" s="378"/>
      <c r="RG13" s="378"/>
      <c r="RH13" s="378"/>
    </row>
    <row r="14" customFormat="false" ht="15.75" hidden="false" customHeight="true" outlineLevel="0" collapsed="false">
      <c r="A14" s="44"/>
      <c r="B14" s="56" t="s">
        <v>182</v>
      </c>
      <c r="C14" s="204"/>
      <c r="D14" s="204"/>
      <c r="E14" s="76"/>
      <c r="F14" s="208"/>
      <c r="G14" s="206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16" t="n">
        <f aca="false">+'Premissas Financeiras'!$H$7</f>
        <v>1</v>
      </c>
      <c r="AT14" s="217" t="n">
        <f aca="false">AS14</f>
        <v>1</v>
      </c>
      <c r="AU14" s="217" t="n">
        <f aca="false">AT14</f>
        <v>1</v>
      </c>
      <c r="AV14" s="217" t="n">
        <f aca="false">AU14</f>
        <v>1</v>
      </c>
      <c r="AW14" s="217" t="n">
        <f aca="false">AV14</f>
        <v>1</v>
      </c>
      <c r="AX14" s="217" t="n">
        <f aca="false">AW14</f>
        <v>1</v>
      </c>
      <c r="AY14" s="217" t="n">
        <f aca="false">AX14</f>
        <v>1</v>
      </c>
      <c r="AZ14" s="217" t="n">
        <f aca="false">AY14</f>
        <v>1</v>
      </c>
      <c r="BA14" s="217" t="n">
        <f aca="false">AZ14</f>
        <v>1</v>
      </c>
      <c r="BB14" s="217" t="n">
        <f aca="false">BA14</f>
        <v>1</v>
      </c>
      <c r="BC14" s="217" t="n">
        <f aca="false">BB14</f>
        <v>1</v>
      </c>
      <c r="BD14" s="217" t="n">
        <f aca="false">$AU14</f>
        <v>1</v>
      </c>
      <c r="BE14" s="216" t="n">
        <f aca="false">'Premissas Financeiras'!$I$7</f>
        <v>1</v>
      </c>
      <c r="BF14" s="217" t="n">
        <f aca="false">BE14</f>
        <v>1</v>
      </c>
      <c r="BG14" s="217" t="n">
        <f aca="false">BF14</f>
        <v>1</v>
      </c>
      <c r="BH14" s="217" t="n">
        <f aca="false">BG14</f>
        <v>1</v>
      </c>
      <c r="BI14" s="217" t="n">
        <f aca="false">BH14</f>
        <v>1</v>
      </c>
      <c r="BJ14" s="217" t="n">
        <f aca="false">BI14</f>
        <v>1</v>
      </c>
      <c r="BK14" s="217" t="n">
        <f aca="false">BJ14</f>
        <v>1</v>
      </c>
      <c r="BL14" s="217" t="n">
        <f aca="false">BK14</f>
        <v>1</v>
      </c>
      <c r="BM14" s="217" t="n">
        <f aca="false">BL14</f>
        <v>1</v>
      </c>
      <c r="BN14" s="217" t="n">
        <f aca="false">BM14</f>
        <v>1</v>
      </c>
      <c r="BO14" s="217" t="n">
        <f aca="false">BN14</f>
        <v>1</v>
      </c>
      <c r="BP14" s="217" t="n">
        <f aca="false">BO14</f>
        <v>1</v>
      </c>
      <c r="BQ14" s="216" t="n">
        <f aca="false">'Premissas Financeiras'!$J$7</f>
        <v>1</v>
      </c>
      <c r="BR14" s="217" t="n">
        <f aca="false">BQ14</f>
        <v>1</v>
      </c>
      <c r="BS14" s="217" t="n">
        <f aca="false">BR14</f>
        <v>1</v>
      </c>
      <c r="BT14" s="217" t="n">
        <f aca="false">BS14</f>
        <v>1</v>
      </c>
      <c r="BU14" s="217" t="n">
        <f aca="false">BT14</f>
        <v>1</v>
      </c>
      <c r="BV14" s="217" t="n">
        <f aca="false">BU14</f>
        <v>1</v>
      </c>
      <c r="BW14" s="217" t="n">
        <f aca="false">BV14</f>
        <v>1</v>
      </c>
      <c r="BX14" s="217" t="n">
        <f aca="false">BW14</f>
        <v>1</v>
      </c>
      <c r="BY14" s="217" t="n">
        <f aca="false">BX14</f>
        <v>1</v>
      </c>
      <c r="BZ14" s="217" t="n">
        <f aca="false">BY14</f>
        <v>1</v>
      </c>
      <c r="CA14" s="217" t="n">
        <f aca="false">BZ14</f>
        <v>1</v>
      </c>
      <c r="CB14" s="217" t="n">
        <f aca="false">CA14</f>
        <v>1</v>
      </c>
      <c r="CC14" s="216" t="n">
        <f aca="false">'Premissas Financeiras'!$K$7</f>
        <v>1</v>
      </c>
      <c r="CD14" s="217" t="n">
        <f aca="false">CC14</f>
        <v>1</v>
      </c>
      <c r="CE14" s="217" t="n">
        <f aca="false">CD14</f>
        <v>1</v>
      </c>
      <c r="CF14" s="217" t="n">
        <f aca="false">CE14</f>
        <v>1</v>
      </c>
      <c r="CG14" s="217" t="n">
        <f aca="false">CF14</f>
        <v>1</v>
      </c>
      <c r="CH14" s="217" t="n">
        <f aca="false">CG14</f>
        <v>1</v>
      </c>
      <c r="CI14" s="217" t="n">
        <f aca="false">CH14</f>
        <v>1</v>
      </c>
      <c r="CJ14" s="217" t="n">
        <f aca="false">CI14</f>
        <v>1</v>
      </c>
      <c r="CK14" s="217" t="n">
        <f aca="false">CJ14</f>
        <v>1</v>
      </c>
      <c r="CL14" s="217" t="n">
        <f aca="false">CK14</f>
        <v>1</v>
      </c>
      <c r="CM14" s="217" t="n">
        <f aca="false">CL14</f>
        <v>1</v>
      </c>
      <c r="CN14" s="217" t="n">
        <f aca="false">CM14</f>
        <v>1</v>
      </c>
      <c r="CO14" s="216" t="n">
        <f aca="false">'Premissas Financeiras'!$L$7</f>
        <v>1</v>
      </c>
      <c r="CP14" s="217" t="n">
        <f aca="false">CO14</f>
        <v>1</v>
      </c>
      <c r="CQ14" s="217" t="n">
        <f aca="false">CP14</f>
        <v>1</v>
      </c>
      <c r="CR14" s="217" t="n">
        <f aca="false">CQ14</f>
        <v>1</v>
      </c>
      <c r="CS14" s="217" t="n">
        <f aca="false">CR14</f>
        <v>1</v>
      </c>
      <c r="CT14" s="217" t="n">
        <f aca="false">CS14</f>
        <v>1</v>
      </c>
      <c r="CU14" s="217" t="n">
        <f aca="false">CT14</f>
        <v>1</v>
      </c>
      <c r="CV14" s="217" t="n">
        <f aca="false">CU14</f>
        <v>1</v>
      </c>
      <c r="CW14" s="217" t="n">
        <f aca="false">CV14</f>
        <v>1</v>
      </c>
      <c r="CX14" s="217" t="n">
        <f aca="false">CW14</f>
        <v>1</v>
      </c>
      <c r="CY14" s="217" t="n">
        <f aca="false">CX14</f>
        <v>1</v>
      </c>
      <c r="CZ14" s="217" t="n">
        <f aca="false">CY14</f>
        <v>1</v>
      </c>
      <c r="DA14" s="216" t="n">
        <f aca="false">'Premissas Financeiras'!$M$7</f>
        <v>1</v>
      </c>
      <c r="DB14" s="217" t="n">
        <f aca="false">DA14</f>
        <v>1</v>
      </c>
      <c r="DC14" s="217" t="n">
        <f aca="false">DB14</f>
        <v>1</v>
      </c>
      <c r="DD14" s="217" t="n">
        <f aca="false">DC14</f>
        <v>1</v>
      </c>
      <c r="DE14" s="217" t="n">
        <f aca="false">DD14</f>
        <v>1</v>
      </c>
      <c r="DF14" s="217" t="n">
        <f aca="false">DE14</f>
        <v>1</v>
      </c>
      <c r="DG14" s="217" t="n">
        <f aca="false">DF14</f>
        <v>1</v>
      </c>
      <c r="DH14" s="217" t="n">
        <f aca="false">DG14</f>
        <v>1</v>
      </c>
      <c r="DI14" s="217" t="n">
        <f aca="false">DH14</f>
        <v>1</v>
      </c>
      <c r="DJ14" s="217" t="n">
        <f aca="false">DI14</f>
        <v>1</v>
      </c>
      <c r="DK14" s="217" t="n">
        <f aca="false">DJ14</f>
        <v>1</v>
      </c>
      <c r="DL14" s="217" t="n">
        <f aca="false">DK14</f>
        <v>1</v>
      </c>
      <c r="DM14" s="216" t="n">
        <f aca="false">'Premissas Financeiras'!$N$7</f>
        <v>1</v>
      </c>
      <c r="DN14" s="217" t="n">
        <f aca="false">DM14</f>
        <v>1</v>
      </c>
      <c r="DO14" s="217" t="n">
        <f aca="false">DN14</f>
        <v>1</v>
      </c>
      <c r="DP14" s="217" t="n">
        <f aca="false">DO14</f>
        <v>1</v>
      </c>
      <c r="DQ14" s="217" t="n">
        <f aca="false">DP14</f>
        <v>1</v>
      </c>
      <c r="DR14" s="217" t="n">
        <f aca="false">DQ14</f>
        <v>1</v>
      </c>
      <c r="DS14" s="217" t="n">
        <f aca="false">DR14</f>
        <v>1</v>
      </c>
      <c r="DT14" s="217" t="n">
        <f aca="false">DS14</f>
        <v>1</v>
      </c>
      <c r="DU14" s="217" t="n">
        <f aca="false">DT14</f>
        <v>1</v>
      </c>
      <c r="DV14" s="217" t="n">
        <f aca="false">DU14</f>
        <v>1</v>
      </c>
      <c r="DW14" s="217" t="n">
        <f aca="false">DV14</f>
        <v>1</v>
      </c>
      <c r="DX14" s="217" t="n">
        <f aca="false">DW14</f>
        <v>1</v>
      </c>
      <c r="DY14" s="216" t="n">
        <f aca="false">'Premissas Financeiras'!$O$7</f>
        <v>1</v>
      </c>
      <c r="DZ14" s="217" t="n">
        <f aca="false">DY14</f>
        <v>1</v>
      </c>
      <c r="EA14" s="217" t="n">
        <f aca="false">DZ14</f>
        <v>1</v>
      </c>
      <c r="EB14" s="217" t="n">
        <f aca="false">EA14</f>
        <v>1</v>
      </c>
      <c r="EC14" s="217" t="n">
        <f aca="false">EB14</f>
        <v>1</v>
      </c>
      <c r="ED14" s="217" t="n">
        <f aca="false">EC14</f>
        <v>1</v>
      </c>
      <c r="EE14" s="217" t="n">
        <f aca="false">ED14</f>
        <v>1</v>
      </c>
      <c r="EF14" s="217" t="n">
        <f aca="false">EE14</f>
        <v>1</v>
      </c>
      <c r="EG14" s="217" t="n">
        <f aca="false">EF14</f>
        <v>1</v>
      </c>
      <c r="EH14" s="217" t="n">
        <f aca="false">EG14</f>
        <v>1</v>
      </c>
      <c r="EI14" s="217" t="n">
        <f aca="false">EH14</f>
        <v>1</v>
      </c>
      <c r="EJ14" s="217" t="n">
        <f aca="false">EI14</f>
        <v>1</v>
      </c>
      <c r="EK14" s="216" t="n">
        <f aca="false">'Premissas Financeiras'!$P$7</f>
        <v>1</v>
      </c>
      <c r="EL14" s="217" t="n">
        <f aca="false">EK14</f>
        <v>1</v>
      </c>
      <c r="EM14" s="217" t="n">
        <f aca="false">EL14</f>
        <v>1</v>
      </c>
      <c r="EN14" s="217" t="n">
        <f aca="false">EM14</f>
        <v>1</v>
      </c>
      <c r="EO14" s="217" t="n">
        <f aca="false">EN14</f>
        <v>1</v>
      </c>
      <c r="EP14" s="217" t="n">
        <f aca="false">EO14</f>
        <v>1</v>
      </c>
      <c r="EQ14" s="217" t="n">
        <f aca="false">EP14</f>
        <v>1</v>
      </c>
      <c r="ER14" s="217" t="n">
        <f aca="false">EQ14</f>
        <v>1</v>
      </c>
      <c r="ES14" s="217" t="n">
        <f aca="false">ER14</f>
        <v>1</v>
      </c>
      <c r="ET14" s="217" t="n">
        <f aca="false">ES14</f>
        <v>1</v>
      </c>
      <c r="EU14" s="217" t="n">
        <f aca="false">ET14</f>
        <v>1</v>
      </c>
      <c r="EV14" s="217" t="n">
        <f aca="false">EU14</f>
        <v>1</v>
      </c>
      <c r="EW14" s="216" t="n">
        <f aca="false">'Premissas Financeiras'!$Q$7</f>
        <v>1</v>
      </c>
      <c r="EX14" s="217" t="n">
        <f aca="false">EW14</f>
        <v>1</v>
      </c>
      <c r="EY14" s="217" t="n">
        <f aca="false">EX14</f>
        <v>1</v>
      </c>
      <c r="EZ14" s="217" t="n">
        <f aca="false">EY14</f>
        <v>1</v>
      </c>
      <c r="FA14" s="217" t="n">
        <f aca="false">EZ14</f>
        <v>1</v>
      </c>
      <c r="FB14" s="217" t="n">
        <f aca="false">FA14</f>
        <v>1</v>
      </c>
      <c r="FC14" s="217" t="n">
        <f aca="false">FB14</f>
        <v>1</v>
      </c>
      <c r="FD14" s="217" t="n">
        <f aca="false">FC14</f>
        <v>1</v>
      </c>
      <c r="FE14" s="217" t="n">
        <f aca="false">FD14</f>
        <v>1</v>
      </c>
      <c r="FF14" s="217" t="n">
        <f aca="false">FE14</f>
        <v>1</v>
      </c>
      <c r="FG14" s="217" t="n">
        <f aca="false">FF14</f>
        <v>1</v>
      </c>
      <c r="FH14" s="217" t="n">
        <f aca="false">FG14</f>
        <v>1</v>
      </c>
      <c r="FI14" s="216" t="n">
        <f aca="false">'Premissas Financeiras'!$R$7</f>
        <v>1</v>
      </c>
      <c r="FJ14" s="217" t="n">
        <f aca="false">FI14</f>
        <v>1</v>
      </c>
      <c r="FK14" s="217" t="n">
        <f aca="false">FJ14</f>
        <v>1</v>
      </c>
      <c r="FL14" s="217" t="n">
        <f aca="false">FK14</f>
        <v>1</v>
      </c>
      <c r="FM14" s="217" t="n">
        <f aca="false">FL14</f>
        <v>1</v>
      </c>
      <c r="FN14" s="217" t="n">
        <f aca="false">FM14</f>
        <v>1</v>
      </c>
      <c r="FO14" s="217" t="n">
        <f aca="false">FN14</f>
        <v>1</v>
      </c>
      <c r="FP14" s="217" t="n">
        <f aca="false">FO14</f>
        <v>1</v>
      </c>
      <c r="FQ14" s="217" t="n">
        <f aca="false">FP14</f>
        <v>1</v>
      </c>
      <c r="FR14" s="217" t="n">
        <f aca="false">FQ14</f>
        <v>1</v>
      </c>
      <c r="FS14" s="217" t="n">
        <f aca="false">FR14</f>
        <v>1</v>
      </c>
      <c r="FT14" s="217" t="n">
        <f aca="false">FS14</f>
        <v>1</v>
      </c>
      <c r="FU14" s="216" t="n">
        <f aca="false">'Premissas Financeiras'!$S$7</f>
        <v>1</v>
      </c>
      <c r="FV14" s="217" t="n">
        <f aca="false">FU14</f>
        <v>1</v>
      </c>
      <c r="FW14" s="217" t="n">
        <f aca="false">FV14</f>
        <v>1</v>
      </c>
      <c r="FX14" s="217" t="n">
        <f aca="false">FW14</f>
        <v>1</v>
      </c>
      <c r="FY14" s="217" t="n">
        <f aca="false">FX14</f>
        <v>1</v>
      </c>
      <c r="FZ14" s="217" t="n">
        <f aca="false">FY14</f>
        <v>1</v>
      </c>
      <c r="GA14" s="217" t="n">
        <f aca="false">FZ14</f>
        <v>1</v>
      </c>
      <c r="GB14" s="217" t="n">
        <f aca="false">GA14</f>
        <v>1</v>
      </c>
      <c r="GC14" s="217" t="n">
        <f aca="false">GB14</f>
        <v>1</v>
      </c>
      <c r="GD14" s="217" t="n">
        <f aca="false">GC14</f>
        <v>1</v>
      </c>
      <c r="GE14" s="217" t="n">
        <f aca="false">GD14</f>
        <v>1</v>
      </c>
      <c r="GF14" s="217" t="n">
        <f aca="false">GE14</f>
        <v>1</v>
      </c>
      <c r="GG14" s="216" t="n">
        <f aca="false">'Premissas Financeiras'!$T$7</f>
        <v>1</v>
      </c>
      <c r="GH14" s="217" t="n">
        <f aca="false">GG14</f>
        <v>1</v>
      </c>
      <c r="GI14" s="217" t="n">
        <f aca="false">GH14</f>
        <v>1</v>
      </c>
      <c r="GJ14" s="217" t="n">
        <f aca="false">GI14</f>
        <v>1</v>
      </c>
      <c r="GK14" s="217" t="n">
        <f aca="false">GJ14</f>
        <v>1</v>
      </c>
      <c r="GL14" s="217" t="n">
        <f aca="false">GK14</f>
        <v>1</v>
      </c>
      <c r="GM14" s="217" t="n">
        <f aca="false">GL14</f>
        <v>1</v>
      </c>
      <c r="GN14" s="217" t="n">
        <f aca="false">GM14</f>
        <v>1</v>
      </c>
      <c r="GO14" s="217" t="n">
        <f aca="false">GN14</f>
        <v>1</v>
      </c>
      <c r="GP14" s="217" t="n">
        <f aca="false">GO14</f>
        <v>1</v>
      </c>
      <c r="GQ14" s="217" t="n">
        <f aca="false">GP14</f>
        <v>1</v>
      </c>
      <c r="GR14" s="217" t="n">
        <f aca="false">GQ14</f>
        <v>1</v>
      </c>
      <c r="GS14" s="216" t="n">
        <f aca="false">'Premissas Financeiras'!$U$7</f>
        <v>1</v>
      </c>
      <c r="GT14" s="217" t="n">
        <f aca="false">GS14</f>
        <v>1</v>
      </c>
      <c r="GU14" s="217" t="n">
        <f aca="false">GT14</f>
        <v>1</v>
      </c>
      <c r="GV14" s="217" t="n">
        <f aca="false">GU14</f>
        <v>1</v>
      </c>
      <c r="GW14" s="217" t="n">
        <f aca="false">GV14</f>
        <v>1</v>
      </c>
      <c r="GX14" s="217" t="n">
        <f aca="false">GW14</f>
        <v>1</v>
      </c>
      <c r="GY14" s="217" t="n">
        <f aca="false">GX14</f>
        <v>1</v>
      </c>
      <c r="GZ14" s="217" t="n">
        <f aca="false">GY14</f>
        <v>1</v>
      </c>
      <c r="HA14" s="217" t="n">
        <f aca="false">GZ14</f>
        <v>1</v>
      </c>
      <c r="HB14" s="217" t="n">
        <f aca="false">HA14</f>
        <v>1</v>
      </c>
      <c r="HC14" s="217" t="n">
        <f aca="false">HB14</f>
        <v>1</v>
      </c>
      <c r="HD14" s="217" t="n">
        <f aca="false">HC14</f>
        <v>1</v>
      </c>
      <c r="HE14" s="216" t="n">
        <f aca="false">'Premissas Financeiras'!$V$7</f>
        <v>1</v>
      </c>
      <c r="HF14" s="217" t="n">
        <f aca="false">HE14</f>
        <v>1</v>
      </c>
      <c r="HG14" s="217" t="n">
        <f aca="false">HF14</f>
        <v>1</v>
      </c>
      <c r="HH14" s="217" t="n">
        <f aca="false">HG14</f>
        <v>1</v>
      </c>
      <c r="HI14" s="217" t="n">
        <f aca="false">HH14</f>
        <v>1</v>
      </c>
      <c r="HJ14" s="217" t="n">
        <f aca="false">HI14</f>
        <v>1</v>
      </c>
      <c r="HK14" s="217" t="n">
        <f aca="false">HJ14</f>
        <v>1</v>
      </c>
      <c r="HL14" s="217" t="n">
        <f aca="false">HK14</f>
        <v>1</v>
      </c>
      <c r="HM14" s="217" t="n">
        <f aca="false">HL14</f>
        <v>1</v>
      </c>
      <c r="HN14" s="217" t="n">
        <f aca="false">HM14</f>
        <v>1</v>
      </c>
      <c r="HO14" s="217" t="n">
        <f aca="false">HN14</f>
        <v>1</v>
      </c>
      <c r="HP14" s="217" t="n">
        <f aca="false">HO14</f>
        <v>1</v>
      </c>
      <c r="HQ14" s="216" t="n">
        <f aca="false">'Premissas Financeiras'!$W$7</f>
        <v>1</v>
      </c>
      <c r="HR14" s="217" t="n">
        <f aca="false">HQ14</f>
        <v>1</v>
      </c>
      <c r="HS14" s="217" t="n">
        <f aca="false">HR14</f>
        <v>1</v>
      </c>
      <c r="HT14" s="217" t="n">
        <f aca="false">HS14</f>
        <v>1</v>
      </c>
      <c r="HU14" s="217" t="n">
        <f aca="false">HT14</f>
        <v>1</v>
      </c>
      <c r="HV14" s="217" t="n">
        <f aca="false">HU14</f>
        <v>1</v>
      </c>
      <c r="HW14" s="217" t="n">
        <f aca="false">HV14</f>
        <v>1</v>
      </c>
      <c r="HX14" s="217" t="n">
        <f aca="false">HW14</f>
        <v>1</v>
      </c>
      <c r="HY14" s="217" t="n">
        <f aca="false">HX14</f>
        <v>1</v>
      </c>
      <c r="HZ14" s="217" t="n">
        <f aca="false">HY14</f>
        <v>1</v>
      </c>
      <c r="IA14" s="217" t="n">
        <f aca="false">HZ14</f>
        <v>1</v>
      </c>
      <c r="IB14" s="217" t="n">
        <f aca="false">IA14</f>
        <v>1</v>
      </c>
      <c r="IC14" s="216" t="n">
        <f aca="false">'Premissas Financeiras'!$X$7</f>
        <v>1</v>
      </c>
      <c r="ID14" s="217" t="n">
        <f aca="false">IC14</f>
        <v>1</v>
      </c>
      <c r="IE14" s="217" t="n">
        <f aca="false">ID14</f>
        <v>1</v>
      </c>
      <c r="IF14" s="217" t="n">
        <f aca="false">IE14</f>
        <v>1</v>
      </c>
      <c r="IG14" s="217" t="n">
        <f aca="false">IF14</f>
        <v>1</v>
      </c>
      <c r="IH14" s="217" t="n">
        <f aca="false">IG14</f>
        <v>1</v>
      </c>
      <c r="II14" s="217" t="n">
        <f aca="false">IH14</f>
        <v>1</v>
      </c>
      <c r="IJ14" s="217" t="n">
        <f aca="false">II14</f>
        <v>1</v>
      </c>
      <c r="IK14" s="217" t="n">
        <f aca="false">IJ14</f>
        <v>1</v>
      </c>
      <c r="IL14" s="217" t="n">
        <f aca="false">IK14</f>
        <v>1</v>
      </c>
      <c r="IM14" s="217" t="n">
        <f aca="false">IL14</f>
        <v>1</v>
      </c>
      <c r="IN14" s="217" t="n">
        <f aca="false">IM14</f>
        <v>1</v>
      </c>
      <c r="IO14" s="216" t="n">
        <f aca="false">'Premissas Financeiras'!$Y$7</f>
        <v>1</v>
      </c>
      <c r="IP14" s="217" t="n">
        <f aca="false">IO14</f>
        <v>1</v>
      </c>
      <c r="IQ14" s="217" t="n">
        <f aca="false">IP14</f>
        <v>1</v>
      </c>
      <c r="IR14" s="217" t="n">
        <f aca="false">IQ14</f>
        <v>1</v>
      </c>
      <c r="IS14" s="217" t="n">
        <f aca="false">IR14</f>
        <v>1</v>
      </c>
      <c r="IT14" s="217" t="n">
        <f aca="false">IS14</f>
        <v>1</v>
      </c>
      <c r="IU14" s="217" t="n">
        <f aca="false">IT14</f>
        <v>1</v>
      </c>
      <c r="IV14" s="217" t="n">
        <f aca="false">IU14</f>
        <v>1</v>
      </c>
      <c r="IW14" s="217" t="n">
        <f aca="false">IV14</f>
        <v>1</v>
      </c>
      <c r="IX14" s="217" t="n">
        <f aca="false">IW14</f>
        <v>1</v>
      </c>
      <c r="IY14" s="217" t="n">
        <f aca="false">IX14</f>
        <v>1</v>
      </c>
      <c r="IZ14" s="217" t="n">
        <f aca="false">IY14</f>
        <v>1</v>
      </c>
      <c r="JA14" s="216" t="n">
        <f aca="false">'Premissas Financeiras'!$Z$7</f>
        <v>1</v>
      </c>
      <c r="JB14" s="217" t="n">
        <f aca="false">JA14</f>
        <v>1</v>
      </c>
      <c r="JC14" s="217" t="n">
        <f aca="false">JB14</f>
        <v>1</v>
      </c>
      <c r="JD14" s="217" t="n">
        <f aca="false">JC14</f>
        <v>1</v>
      </c>
      <c r="JE14" s="217" t="n">
        <f aca="false">JD14</f>
        <v>1</v>
      </c>
      <c r="JF14" s="217" t="n">
        <f aca="false">JE14</f>
        <v>1</v>
      </c>
      <c r="JG14" s="217" t="n">
        <f aca="false">JF14</f>
        <v>1</v>
      </c>
      <c r="JH14" s="217" t="n">
        <f aca="false">JG14</f>
        <v>1</v>
      </c>
      <c r="JI14" s="217" t="n">
        <f aca="false">JH14</f>
        <v>1</v>
      </c>
      <c r="JJ14" s="217" t="n">
        <f aca="false">JI14</f>
        <v>1</v>
      </c>
      <c r="JK14" s="217" t="n">
        <f aca="false">JJ14</f>
        <v>1</v>
      </c>
      <c r="JL14" s="217" t="n">
        <f aca="false">JK14</f>
        <v>1</v>
      </c>
      <c r="JM14" s="216" t="n">
        <f aca="false">'Premissas Financeiras'!$AA$7</f>
        <v>1</v>
      </c>
      <c r="JN14" s="217" t="n">
        <f aca="false">JM14</f>
        <v>1</v>
      </c>
      <c r="JO14" s="217" t="n">
        <f aca="false">JN14</f>
        <v>1</v>
      </c>
      <c r="JP14" s="217" t="n">
        <f aca="false">JO14</f>
        <v>1</v>
      </c>
      <c r="JQ14" s="217" t="n">
        <f aca="false">JP14</f>
        <v>1</v>
      </c>
      <c r="JR14" s="217" t="n">
        <f aca="false">JQ14</f>
        <v>1</v>
      </c>
      <c r="JS14" s="217" t="n">
        <f aca="false">JR14</f>
        <v>1</v>
      </c>
      <c r="JT14" s="217" t="n">
        <f aca="false">JS14</f>
        <v>1</v>
      </c>
      <c r="JU14" s="217" t="n">
        <f aca="false">JT14</f>
        <v>1</v>
      </c>
      <c r="JV14" s="217" t="n">
        <f aca="false">JU14</f>
        <v>1</v>
      </c>
      <c r="JW14" s="217" t="n">
        <f aca="false">JV14</f>
        <v>1</v>
      </c>
      <c r="JX14" s="217" t="n">
        <f aca="false">JW14</f>
        <v>1</v>
      </c>
      <c r="JY14" s="216" t="n">
        <f aca="false">'Premissas Financeiras'!$AB$7</f>
        <v>1</v>
      </c>
      <c r="JZ14" s="217" t="n">
        <f aca="false">JY14</f>
        <v>1</v>
      </c>
      <c r="KA14" s="217" t="n">
        <f aca="false">JZ14</f>
        <v>1</v>
      </c>
      <c r="KB14" s="217" t="n">
        <f aca="false">KA14</f>
        <v>1</v>
      </c>
      <c r="KC14" s="217" t="n">
        <f aca="false">KB14</f>
        <v>1</v>
      </c>
      <c r="KD14" s="217" t="n">
        <f aca="false">KC14</f>
        <v>1</v>
      </c>
      <c r="KE14" s="217" t="n">
        <f aca="false">KD14</f>
        <v>1</v>
      </c>
      <c r="KF14" s="217" t="n">
        <f aca="false">KE14</f>
        <v>1</v>
      </c>
      <c r="KG14" s="217" t="n">
        <f aca="false">KF14</f>
        <v>1</v>
      </c>
      <c r="KH14" s="217" t="n">
        <f aca="false">KG14</f>
        <v>1</v>
      </c>
      <c r="KI14" s="217" t="n">
        <f aca="false">KH14</f>
        <v>1</v>
      </c>
      <c r="KJ14" s="217" t="n">
        <f aca="false">KI14</f>
        <v>1</v>
      </c>
      <c r="KK14" s="216" t="n">
        <f aca="false">'Premissas Financeiras'!$AC$7</f>
        <v>1</v>
      </c>
      <c r="KL14" s="217" t="n">
        <f aca="false">KK14</f>
        <v>1</v>
      </c>
      <c r="KM14" s="217" t="n">
        <f aca="false">KL14</f>
        <v>1</v>
      </c>
      <c r="KN14" s="217" t="n">
        <f aca="false">KM14</f>
        <v>1</v>
      </c>
      <c r="KO14" s="217" t="n">
        <f aca="false">KN14</f>
        <v>1</v>
      </c>
      <c r="KP14" s="217" t="n">
        <f aca="false">KO14</f>
        <v>1</v>
      </c>
      <c r="KQ14" s="217" t="n">
        <f aca="false">KP14</f>
        <v>1</v>
      </c>
      <c r="KR14" s="217" t="n">
        <f aca="false">KQ14</f>
        <v>1</v>
      </c>
      <c r="KS14" s="217" t="n">
        <f aca="false">KR14</f>
        <v>1</v>
      </c>
      <c r="KT14" s="217" t="n">
        <f aca="false">KS14</f>
        <v>1</v>
      </c>
      <c r="KU14" s="217" t="n">
        <f aca="false">KT14</f>
        <v>1</v>
      </c>
      <c r="KV14" s="217" t="n">
        <f aca="false">KU14</f>
        <v>1</v>
      </c>
      <c r="KW14" s="216" t="n">
        <f aca="false">'Premissas Financeiras'!$AD$7</f>
        <v>1</v>
      </c>
      <c r="KX14" s="217" t="n">
        <f aca="false">KW14</f>
        <v>1</v>
      </c>
      <c r="KY14" s="217" t="n">
        <f aca="false">KX14</f>
        <v>1</v>
      </c>
      <c r="KZ14" s="217" t="n">
        <f aca="false">KY14</f>
        <v>1</v>
      </c>
      <c r="LA14" s="217" t="n">
        <f aca="false">KZ14</f>
        <v>1</v>
      </c>
      <c r="LB14" s="217" t="n">
        <f aca="false">LA14</f>
        <v>1</v>
      </c>
      <c r="LC14" s="217" t="n">
        <f aca="false">LB14</f>
        <v>1</v>
      </c>
      <c r="LD14" s="217" t="n">
        <f aca="false">LC14</f>
        <v>1</v>
      </c>
      <c r="LE14" s="217" t="n">
        <f aca="false">LD14</f>
        <v>1</v>
      </c>
      <c r="LF14" s="217" t="n">
        <f aca="false">LE14</f>
        <v>1</v>
      </c>
      <c r="LG14" s="217" t="n">
        <f aca="false">LF14</f>
        <v>1</v>
      </c>
      <c r="LH14" s="217" t="n">
        <f aca="false">LG14</f>
        <v>1</v>
      </c>
      <c r="LI14" s="216" t="n">
        <f aca="false">'Premissas Financeiras'!$AE$7</f>
        <v>1</v>
      </c>
      <c r="LJ14" s="217" t="n">
        <f aca="false">LI14</f>
        <v>1</v>
      </c>
      <c r="LK14" s="217" t="n">
        <f aca="false">LJ14</f>
        <v>1</v>
      </c>
      <c r="LL14" s="217" t="n">
        <f aca="false">LK14</f>
        <v>1</v>
      </c>
      <c r="LM14" s="217" t="n">
        <f aca="false">LL14</f>
        <v>1</v>
      </c>
      <c r="LN14" s="217" t="n">
        <f aca="false">LM14</f>
        <v>1</v>
      </c>
      <c r="LO14" s="217" t="n">
        <f aca="false">LN14</f>
        <v>1</v>
      </c>
      <c r="LP14" s="217" t="n">
        <f aca="false">LO14</f>
        <v>1</v>
      </c>
      <c r="LQ14" s="217" t="n">
        <f aca="false">LP14</f>
        <v>1</v>
      </c>
      <c r="LR14" s="217" t="n">
        <f aca="false">LQ14</f>
        <v>1</v>
      </c>
      <c r="LS14" s="217" t="n">
        <f aca="false">LR14</f>
        <v>1</v>
      </c>
      <c r="LT14" s="217" t="n">
        <f aca="false">LS14</f>
        <v>1</v>
      </c>
      <c r="LU14" s="216" t="n">
        <f aca="false">'Premissas Financeiras'!$AF$7</f>
        <v>1</v>
      </c>
      <c r="LV14" s="217" t="n">
        <f aca="false">LU14</f>
        <v>1</v>
      </c>
      <c r="LW14" s="217" t="n">
        <f aca="false">LV14</f>
        <v>1</v>
      </c>
      <c r="LX14" s="217" t="n">
        <f aca="false">LW14</f>
        <v>1</v>
      </c>
      <c r="LY14" s="217" t="n">
        <f aca="false">LX14</f>
        <v>1</v>
      </c>
      <c r="LZ14" s="217" t="n">
        <f aca="false">LY14</f>
        <v>1</v>
      </c>
      <c r="MA14" s="217" t="n">
        <f aca="false">LZ14</f>
        <v>1</v>
      </c>
      <c r="MB14" s="217" t="n">
        <f aca="false">MA14</f>
        <v>1</v>
      </c>
      <c r="MC14" s="217" t="n">
        <f aca="false">MB14</f>
        <v>1</v>
      </c>
      <c r="MD14" s="217" t="n">
        <f aca="false">MC14</f>
        <v>1</v>
      </c>
      <c r="ME14" s="217" t="n">
        <f aca="false">MD14</f>
        <v>1</v>
      </c>
      <c r="MF14" s="217" t="n">
        <f aca="false">ME14</f>
        <v>1</v>
      </c>
      <c r="MG14" s="216" t="n">
        <f aca="false">'Premissas Financeiras'!$AG$7</f>
        <v>1</v>
      </c>
      <c r="MH14" s="217" t="n">
        <f aca="false">MG14</f>
        <v>1</v>
      </c>
      <c r="MI14" s="217" t="n">
        <f aca="false">MH14</f>
        <v>1</v>
      </c>
      <c r="MJ14" s="217" t="n">
        <f aca="false">MI14</f>
        <v>1</v>
      </c>
      <c r="MK14" s="217" t="n">
        <f aca="false">MJ14</f>
        <v>1</v>
      </c>
      <c r="ML14" s="217" t="n">
        <f aca="false">MK14</f>
        <v>1</v>
      </c>
      <c r="MM14" s="217" t="n">
        <f aca="false">ML14</f>
        <v>1</v>
      </c>
      <c r="MN14" s="217" t="n">
        <f aca="false">MM14</f>
        <v>1</v>
      </c>
      <c r="MO14" s="217" t="n">
        <f aca="false">MN14</f>
        <v>1</v>
      </c>
      <c r="MP14" s="217" t="n">
        <f aca="false">MO14</f>
        <v>1</v>
      </c>
      <c r="MQ14" s="217" t="n">
        <f aca="false">MP14</f>
        <v>1</v>
      </c>
      <c r="MR14" s="217" t="n">
        <f aca="false">MQ14</f>
        <v>1</v>
      </c>
      <c r="MS14" s="216" t="n">
        <f aca="false">'Premissas Financeiras'!$AH$7</f>
        <v>1</v>
      </c>
      <c r="MT14" s="217" t="n">
        <f aca="false">MS14</f>
        <v>1</v>
      </c>
      <c r="MU14" s="217" t="n">
        <f aca="false">MT14</f>
        <v>1</v>
      </c>
      <c r="MV14" s="217" t="n">
        <f aca="false">MU14</f>
        <v>1</v>
      </c>
      <c r="MW14" s="217" t="n">
        <f aca="false">MV14</f>
        <v>1</v>
      </c>
      <c r="MX14" s="217" t="n">
        <f aca="false">MW14</f>
        <v>1</v>
      </c>
      <c r="MY14" s="217" t="n">
        <f aca="false">MX14</f>
        <v>1</v>
      </c>
      <c r="MZ14" s="217" t="n">
        <f aca="false">MY14</f>
        <v>1</v>
      </c>
      <c r="NA14" s="217" t="n">
        <f aca="false">MZ14</f>
        <v>1</v>
      </c>
      <c r="NB14" s="217" t="n">
        <f aca="false">NA14</f>
        <v>1</v>
      </c>
      <c r="NC14" s="217" t="n">
        <f aca="false">NB14</f>
        <v>1</v>
      </c>
      <c r="ND14" s="217" t="n">
        <f aca="false">NC14</f>
        <v>1</v>
      </c>
      <c r="NE14" s="216" t="n">
        <f aca="false">'Premissas Financeiras'!$AI$7</f>
        <v>1</v>
      </c>
      <c r="NF14" s="217" t="n">
        <f aca="false">NE14</f>
        <v>1</v>
      </c>
      <c r="NG14" s="217" t="n">
        <f aca="false">NF14</f>
        <v>1</v>
      </c>
      <c r="NH14" s="217" t="n">
        <f aca="false">NG14</f>
        <v>1</v>
      </c>
      <c r="NI14" s="217" t="n">
        <f aca="false">NH14</f>
        <v>1</v>
      </c>
      <c r="NJ14" s="217" t="n">
        <f aca="false">NI14</f>
        <v>1</v>
      </c>
      <c r="NK14" s="217" t="n">
        <f aca="false">NJ14</f>
        <v>1</v>
      </c>
      <c r="NL14" s="217" t="n">
        <f aca="false">NK14</f>
        <v>1</v>
      </c>
      <c r="NM14" s="217" t="n">
        <f aca="false">NL14</f>
        <v>1</v>
      </c>
      <c r="NN14" s="217" t="n">
        <f aca="false">NM14</f>
        <v>1</v>
      </c>
      <c r="NO14" s="217" t="n">
        <f aca="false">NN14</f>
        <v>1</v>
      </c>
      <c r="NP14" s="217" t="n">
        <f aca="false">NO14</f>
        <v>1</v>
      </c>
      <c r="NQ14" s="216" t="n">
        <f aca="false">'Premissas Financeiras'!$AJ$7</f>
        <v>1</v>
      </c>
      <c r="NR14" s="217" t="n">
        <f aca="false">NQ14</f>
        <v>1</v>
      </c>
      <c r="NS14" s="217" t="n">
        <f aca="false">NR14</f>
        <v>1</v>
      </c>
      <c r="NT14" s="217" t="n">
        <f aca="false">NS14</f>
        <v>1</v>
      </c>
      <c r="NU14" s="217" t="n">
        <f aca="false">NT14</f>
        <v>1</v>
      </c>
      <c r="NV14" s="217" t="n">
        <f aca="false">NU14</f>
        <v>1</v>
      </c>
      <c r="NW14" s="217" t="n">
        <f aca="false">NV14</f>
        <v>1</v>
      </c>
      <c r="NX14" s="217" t="n">
        <f aca="false">NW14</f>
        <v>1</v>
      </c>
      <c r="NY14" s="217" t="n">
        <f aca="false">NX14</f>
        <v>1</v>
      </c>
      <c r="NZ14" s="217" t="n">
        <f aca="false">NY14</f>
        <v>1</v>
      </c>
      <c r="OA14" s="217" t="n">
        <f aca="false">NZ14</f>
        <v>1</v>
      </c>
      <c r="OB14" s="217" t="n">
        <f aca="false">OA14</f>
        <v>1</v>
      </c>
      <c r="OC14" s="216" t="n">
        <f aca="false">'Premissas Financeiras'!$AK$7</f>
        <v>1</v>
      </c>
      <c r="OD14" s="217" t="n">
        <f aca="false">OC14</f>
        <v>1</v>
      </c>
      <c r="OE14" s="217" t="n">
        <f aca="false">OD14</f>
        <v>1</v>
      </c>
      <c r="OF14" s="217" t="n">
        <f aca="false">OE14</f>
        <v>1</v>
      </c>
      <c r="OG14" s="217" t="n">
        <f aca="false">OF14</f>
        <v>1</v>
      </c>
      <c r="OH14" s="217" t="n">
        <f aca="false">OG14</f>
        <v>1</v>
      </c>
      <c r="OI14" s="217" t="n">
        <f aca="false">OH14</f>
        <v>1</v>
      </c>
      <c r="OJ14" s="217" t="n">
        <f aca="false">OI14</f>
        <v>1</v>
      </c>
      <c r="OK14" s="217" t="n">
        <f aca="false">OJ14</f>
        <v>1</v>
      </c>
      <c r="OL14" s="217" t="n">
        <f aca="false">OK14</f>
        <v>1</v>
      </c>
      <c r="OM14" s="217" t="n">
        <f aca="false">OL14</f>
        <v>1</v>
      </c>
      <c r="ON14" s="217" t="n">
        <f aca="false">OM14</f>
        <v>1</v>
      </c>
      <c r="OO14" s="216" t="n">
        <f aca="false">'Premissas Financeiras'!$AL$7</f>
        <v>1</v>
      </c>
      <c r="OP14" s="217" t="n">
        <f aca="false">OO14</f>
        <v>1</v>
      </c>
      <c r="OQ14" s="217" t="n">
        <f aca="false">OP14</f>
        <v>1</v>
      </c>
      <c r="OR14" s="217" t="n">
        <f aca="false">OQ14</f>
        <v>1</v>
      </c>
      <c r="OS14" s="217" t="n">
        <f aca="false">OR14</f>
        <v>1</v>
      </c>
      <c r="OT14" s="217" t="n">
        <f aca="false">OS14</f>
        <v>1</v>
      </c>
      <c r="OU14" s="217" t="n">
        <f aca="false">OT14</f>
        <v>1</v>
      </c>
      <c r="OV14" s="217" t="n">
        <f aca="false">OU14</f>
        <v>1</v>
      </c>
      <c r="OW14" s="217" t="n">
        <f aca="false">OV14</f>
        <v>1</v>
      </c>
      <c r="OX14" s="217" t="n">
        <f aca="false">OW14</f>
        <v>1</v>
      </c>
      <c r="OY14" s="217" t="n">
        <f aca="false">OX14</f>
        <v>1</v>
      </c>
      <c r="OZ14" s="217" t="n">
        <f aca="false">OY14</f>
        <v>1</v>
      </c>
      <c r="PA14" s="216" t="n">
        <f aca="false">'Premissas Financeiras'!$AM$7</f>
        <v>1</v>
      </c>
      <c r="PB14" s="217" t="n">
        <f aca="false">PA14</f>
        <v>1</v>
      </c>
      <c r="PC14" s="217" t="n">
        <f aca="false">PB14</f>
        <v>1</v>
      </c>
      <c r="PD14" s="217" t="n">
        <f aca="false">PC14</f>
        <v>1</v>
      </c>
      <c r="PE14" s="217" t="n">
        <f aca="false">PD14</f>
        <v>1</v>
      </c>
      <c r="PF14" s="217" t="n">
        <f aca="false">PE14</f>
        <v>1</v>
      </c>
      <c r="PG14" s="217" t="n">
        <f aca="false">PF14</f>
        <v>1</v>
      </c>
      <c r="PH14" s="217" t="n">
        <f aca="false">PG14</f>
        <v>1</v>
      </c>
      <c r="PI14" s="217" t="n">
        <f aca="false">PH14</f>
        <v>1</v>
      </c>
      <c r="PJ14" s="217" t="n">
        <f aca="false">PI14</f>
        <v>1</v>
      </c>
      <c r="PK14" s="217" t="n">
        <f aca="false">PJ14</f>
        <v>1</v>
      </c>
      <c r="PL14" s="217" t="n">
        <f aca="false">PK14</f>
        <v>1</v>
      </c>
      <c r="PM14" s="216" t="n">
        <f aca="false">'Premissas Financeiras'!$AN$7</f>
        <v>1</v>
      </c>
      <c r="PN14" s="217" t="n">
        <f aca="false">PM14</f>
        <v>1</v>
      </c>
      <c r="PO14" s="217" t="n">
        <f aca="false">PN14</f>
        <v>1</v>
      </c>
      <c r="PP14" s="217" t="n">
        <f aca="false">PO14</f>
        <v>1</v>
      </c>
      <c r="PQ14" s="217" t="n">
        <f aca="false">PP14</f>
        <v>1</v>
      </c>
      <c r="PR14" s="217" t="n">
        <f aca="false">PQ14</f>
        <v>1</v>
      </c>
      <c r="PS14" s="217" t="n">
        <f aca="false">PR14</f>
        <v>1</v>
      </c>
      <c r="PT14" s="217" t="n">
        <f aca="false">PS14</f>
        <v>1</v>
      </c>
      <c r="PU14" s="217" t="n">
        <f aca="false">PT14</f>
        <v>1</v>
      </c>
      <c r="PV14" s="217" t="n">
        <f aca="false">PU14</f>
        <v>1</v>
      </c>
      <c r="PW14" s="217" t="n">
        <f aca="false">PV14</f>
        <v>1</v>
      </c>
      <c r="PX14" s="217" t="n">
        <f aca="false">PW14</f>
        <v>1</v>
      </c>
      <c r="PY14" s="216" t="n">
        <f aca="false">'Premissas Financeiras'!$AO$7</f>
        <v>1</v>
      </c>
      <c r="PZ14" s="217" t="n">
        <f aca="false">PY14</f>
        <v>1</v>
      </c>
      <c r="QA14" s="217" t="n">
        <f aca="false">PZ14</f>
        <v>1</v>
      </c>
      <c r="QB14" s="217" t="n">
        <f aca="false">QA14</f>
        <v>1</v>
      </c>
      <c r="QC14" s="217" t="n">
        <f aca="false">QB14</f>
        <v>1</v>
      </c>
      <c r="QD14" s="217" t="n">
        <f aca="false">QC14</f>
        <v>1</v>
      </c>
      <c r="QE14" s="217" t="n">
        <f aca="false">QD14</f>
        <v>1</v>
      </c>
      <c r="QF14" s="217" t="n">
        <f aca="false">QE14</f>
        <v>1</v>
      </c>
      <c r="QG14" s="217" t="n">
        <f aca="false">QF14</f>
        <v>1</v>
      </c>
      <c r="QH14" s="217" t="n">
        <f aca="false">QG14</f>
        <v>1</v>
      </c>
      <c r="QI14" s="217" t="n">
        <f aca="false">QH14</f>
        <v>1</v>
      </c>
      <c r="QJ14" s="217" t="n">
        <f aca="false">QI14</f>
        <v>1</v>
      </c>
      <c r="QK14" s="216" t="n">
        <f aca="false">'Premissas Financeiras'!$AP$7</f>
        <v>1</v>
      </c>
      <c r="QL14" s="217" t="n">
        <f aca="false">QK14</f>
        <v>1</v>
      </c>
      <c r="QM14" s="217" t="n">
        <f aca="false">QL14</f>
        <v>1</v>
      </c>
      <c r="QN14" s="217" t="n">
        <f aca="false">QM14</f>
        <v>1</v>
      </c>
      <c r="QO14" s="217" t="n">
        <f aca="false">QN14</f>
        <v>1</v>
      </c>
      <c r="QP14" s="217" t="n">
        <f aca="false">QO14</f>
        <v>1</v>
      </c>
      <c r="QQ14" s="217" t="n">
        <f aca="false">QP14</f>
        <v>1</v>
      </c>
      <c r="QR14" s="217" t="n">
        <f aca="false">QQ14</f>
        <v>1</v>
      </c>
      <c r="QS14" s="217" t="n">
        <f aca="false">QR14</f>
        <v>1</v>
      </c>
      <c r="QT14" s="217" t="n">
        <f aca="false">QS14</f>
        <v>1</v>
      </c>
      <c r="QU14" s="217" t="n">
        <f aca="false">QT14</f>
        <v>1</v>
      </c>
      <c r="QV14" s="217" t="n">
        <f aca="false">QU14</f>
        <v>1</v>
      </c>
      <c r="QW14" s="216" t="n">
        <f aca="false">'Premissas Financeiras'!$AQ$7</f>
        <v>1</v>
      </c>
      <c r="QX14" s="217" t="n">
        <f aca="false">QW14</f>
        <v>1</v>
      </c>
      <c r="QY14" s="217" t="n">
        <f aca="false">QX14</f>
        <v>1</v>
      </c>
      <c r="QZ14" s="217" t="n">
        <f aca="false">QY14</f>
        <v>1</v>
      </c>
      <c r="RA14" s="217" t="n">
        <f aca="false">QZ14</f>
        <v>1</v>
      </c>
      <c r="RB14" s="217" t="n">
        <f aca="false">RA14</f>
        <v>1</v>
      </c>
      <c r="RC14" s="217" t="n">
        <f aca="false">RB14</f>
        <v>1</v>
      </c>
      <c r="RD14" s="217" t="n">
        <f aca="false">RC14</f>
        <v>1</v>
      </c>
      <c r="RE14" s="217" t="n">
        <f aca="false">RD14</f>
        <v>1</v>
      </c>
      <c r="RF14" s="217" t="n">
        <f aca="false">RE14</f>
        <v>1</v>
      </c>
      <c r="RG14" s="217" t="n">
        <f aca="false">RF14</f>
        <v>1</v>
      </c>
      <c r="RH14" s="217" t="n">
        <f aca="false">RG14</f>
        <v>1</v>
      </c>
    </row>
    <row r="15" customFormat="false" ht="6" hidden="false" customHeight="true" outlineLevel="0" collapsed="false">
      <c r="A15" s="44"/>
      <c r="B15" s="204"/>
      <c r="C15" s="205"/>
      <c r="D15" s="205"/>
      <c r="E15" s="205"/>
      <c r="F15" s="206"/>
      <c r="G15" s="206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</row>
    <row r="16" customFormat="false" ht="16.5" hidden="false" customHeight="true" outlineLevel="0" collapsed="false">
      <c r="A16" s="44"/>
      <c r="B16" s="199" t="s">
        <v>358</v>
      </c>
      <c r="C16" s="199"/>
      <c r="D16" s="199"/>
      <c r="E16" s="199"/>
      <c r="F16" s="200"/>
      <c r="G16" s="198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59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  <c r="GZ16" s="201"/>
      <c r="HA16" s="201"/>
      <c r="HB16" s="201"/>
      <c r="HC16" s="201"/>
      <c r="HD16" s="201"/>
      <c r="HE16" s="201"/>
      <c r="HF16" s="201"/>
      <c r="HG16" s="201"/>
      <c r="HH16" s="201"/>
      <c r="HI16" s="201"/>
      <c r="HJ16" s="201"/>
      <c r="HK16" s="201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1"/>
      <c r="IF16" s="201"/>
      <c r="IG16" s="201"/>
      <c r="IH16" s="201"/>
      <c r="II16" s="201"/>
      <c r="IJ16" s="201"/>
      <c r="IK16" s="201"/>
      <c r="IL16" s="201"/>
      <c r="IM16" s="201"/>
      <c r="IN16" s="201"/>
      <c r="IO16" s="201"/>
      <c r="IP16" s="201"/>
      <c r="IQ16" s="201"/>
      <c r="IR16" s="201"/>
      <c r="IS16" s="201"/>
      <c r="IT16" s="201"/>
      <c r="IU16" s="201"/>
      <c r="IV16" s="201"/>
      <c r="IW16" s="201"/>
      <c r="IX16" s="201"/>
      <c r="IY16" s="201"/>
      <c r="IZ16" s="201"/>
      <c r="JA16" s="201"/>
      <c r="JB16" s="201"/>
      <c r="JC16" s="201"/>
      <c r="JD16" s="201"/>
      <c r="JE16" s="201"/>
      <c r="JF16" s="201"/>
      <c r="JG16" s="201"/>
      <c r="JH16" s="201"/>
      <c r="JI16" s="201"/>
      <c r="JJ16" s="201"/>
      <c r="JK16" s="201"/>
      <c r="JL16" s="201"/>
      <c r="JM16" s="201"/>
      <c r="JN16" s="201"/>
      <c r="JO16" s="201"/>
      <c r="JP16" s="201"/>
      <c r="JQ16" s="201"/>
      <c r="JR16" s="201"/>
      <c r="JS16" s="201"/>
      <c r="JT16" s="201"/>
      <c r="JU16" s="201"/>
      <c r="JV16" s="201"/>
      <c r="JW16" s="201"/>
      <c r="JX16" s="201"/>
      <c r="JY16" s="201"/>
      <c r="JZ16" s="201"/>
      <c r="KA16" s="201"/>
      <c r="KB16" s="201"/>
      <c r="KC16" s="201"/>
      <c r="KD16" s="201"/>
      <c r="KE16" s="201"/>
      <c r="KF16" s="201"/>
      <c r="KG16" s="201"/>
      <c r="KH16" s="201"/>
      <c r="KI16" s="201"/>
      <c r="KJ16" s="201"/>
      <c r="KK16" s="201"/>
      <c r="KL16" s="201"/>
      <c r="KM16" s="201"/>
      <c r="KN16" s="201"/>
      <c r="KO16" s="201"/>
      <c r="KP16" s="201"/>
      <c r="KQ16" s="201"/>
      <c r="KR16" s="201"/>
      <c r="KS16" s="201"/>
      <c r="KT16" s="201"/>
      <c r="KU16" s="201"/>
      <c r="KV16" s="201"/>
      <c r="KW16" s="201"/>
      <c r="KX16" s="201"/>
      <c r="KY16" s="201"/>
      <c r="KZ16" s="201"/>
      <c r="LA16" s="201"/>
      <c r="LB16" s="201"/>
      <c r="LC16" s="201"/>
      <c r="LD16" s="201"/>
      <c r="LE16" s="201"/>
      <c r="LF16" s="201"/>
      <c r="LG16" s="201"/>
      <c r="LH16" s="201"/>
      <c r="LI16" s="201"/>
      <c r="LJ16" s="201"/>
      <c r="LK16" s="201"/>
      <c r="LL16" s="201"/>
      <c r="LM16" s="201"/>
      <c r="LN16" s="201"/>
      <c r="LO16" s="201"/>
      <c r="LP16" s="201"/>
      <c r="LQ16" s="201"/>
      <c r="LR16" s="201"/>
      <c r="LS16" s="201"/>
      <c r="LT16" s="201"/>
      <c r="LU16" s="201"/>
      <c r="LV16" s="201"/>
      <c r="LW16" s="201"/>
      <c r="LX16" s="201"/>
      <c r="LY16" s="201"/>
      <c r="LZ16" s="201"/>
      <c r="MA16" s="201"/>
      <c r="MB16" s="201"/>
      <c r="MC16" s="201"/>
      <c r="MD16" s="201"/>
      <c r="ME16" s="201"/>
      <c r="MF16" s="201"/>
      <c r="MG16" s="201"/>
      <c r="MH16" s="201"/>
      <c r="MI16" s="201"/>
      <c r="MJ16" s="201"/>
      <c r="MK16" s="201"/>
      <c r="ML16" s="201"/>
      <c r="MM16" s="201"/>
      <c r="MN16" s="201"/>
      <c r="MO16" s="201"/>
      <c r="MP16" s="201"/>
      <c r="MQ16" s="201"/>
      <c r="MR16" s="201"/>
      <c r="MS16" s="201"/>
      <c r="MT16" s="201"/>
      <c r="MU16" s="201"/>
      <c r="MV16" s="201"/>
      <c r="MW16" s="201"/>
      <c r="MX16" s="201"/>
      <c r="MY16" s="201"/>
      <c r="MZ16" s="201"/>
      <c r="NA16" s="201"/>
      <c r="NB16" s="201"/>
      <c r="NC16" s="201"/>
      <c r="ND16" s="201"/>
      <c r="NE16" s="201"/>
      <c r="NF16" s="201"/>
      <c r="NG16" s="201"/>
      <c r="NH16" s="201"/>
      <c r="NI16" s="201"/>
      <c r="NJ16" s="201"/>
      <c r="NK16" s="201"/>
      <c r="NL16" s="201"/>
      <c r="NM16" s="201"/>
      <c r="NN16" s="201"/>
      <c r="NO16" s="201"/>
      <c r="NP16" s="201"/>
      <c r="NQ16" s="201"/>
      <c r="NR16" s="201"/>
      <c r="NS16" s="201"/>
      <c r="NT16" s="201"/>
      <c r="NU16" s="201"/>
      <c r="NV16" s="201"/>
      <c r="NW16" s="201"/>
      <c r="NX16" s="201"/>
      <c r="NY16" s="201"/>
      <c r="NZ16" s="201"/>
      <c r="OA16" s="201"/>
      <c r="OB16" s="201"/>
      <c r="OC16" s="201"/>
      <c r="OD16" s="201"/>
      <c r="OE16" s="201"/>
      <c r="OF16" s="201"/>
      <c r="OG16" s="201"/>
      <c r="OH16" s="201"/>
      <c r="OI16" s="201"/>
      <c r="OJ16" s="201"/>
      <c r="OK16" s="201"/>
      <c r="OL16" s="201"/>
      <c r="OM16" s="201"/>
      <c r="ON16" s="201"/>
      <c r="OO16" s="201"/>
      <c r="OP16" s="201"/>
      <c r="OQ16" s="201"/>
      <c r="OR16" s="201"/>
      <c r="OS16" s="201"/>
      <c r="OT16" s="201"/>
      <c r="OU16" s="201"/>
      <c r="OV16" s="201"/>
      <c r="OW16" s="201"/>
      <c r="OX16" s="201"/>
      <c r="OY16" s="201"/>
      <c r="OZ16" s="201"/>
      <c r="PA16" s="201"/>
      <c r="PB16" s="201"/>
      <c r="PC16" s="201"/>
      <c r="PD16" s="201"/>
      <c r="PE16" s="201"/>
      <c r="PF16" s="201"/>
      <c r="PG16" s="201"/>
      <c r="PH16" s="201"/>
      <c r="PI16" s="201"/>
      <c r="PJ16" s="201"/>
      <c r="PK16" s="201"/>
      <c r="PL16" s="201"/>
      <c r="PM16" s="201"/>
      <c r="PN16" s="201"/>
      <c r="PO16" s="201"/>
      <c r="PP16" s="201"/>
      <c r="PQ16" s="201"/>
      <c r="PR16" s="201"/>
      <c r="PS16" s="201"/>
      <c r="PT16" s="201"/>
      <c r="PU16" s="201"/>
      <c r="PV16" s="201"/>
      <c r="PW16" s="201"/>
      <c r="PX16" s="201"/>
      <c r="PY16" s="201"/>
      <c r="PZ16" s="201"/>
      <c r="QA16" s="201"/>
      <c r="QB16" s="201"/>
      <c r="QC16" s="201"/>
      <c r="QD16" s="201"/>
      <c r="QE16" s="201"/>
      <c r="QF16" s="201"/>
      <c r="QG16" s="201"/>
      <c r="QH16" s="201"/>
      <c r="QI16" s="201"/>
      <c r="QJ16" s="201"/>
      <c r="QK16" s="201"/>
      <c r="QL16" s="201"/>
      <c r="QM16" s="201"/>
      <c r="QN16" s="201"/>
      <c r="QO16" s="201"/>
      <c r="QP16" s="201"/>
      <c r="QQ16" s="201"/>
      <c r="QR16" s="201"/>
      <c r="QS16" s="201"/>
      <c r="QT16" s="201"/>
      <c r="QU16" s="201"/>
      <c r="QV16" s="201"/>
      <c r="QW16" s="201"/>
      <c r="QX16" s="201"/>
      <c r="QY16" s="201"/>
      <c r="QZ16" s="201"/>
      <c r="RA16" s="201"/>
      <c r="RB16" s="201"/>
      <c r="RC16" s="201"/>
      <c r="RD16" s="201"/>
      <c r="RE16" s="201"/>
      <c r="RF16" s="201"/>
      <c r="RG16" s="201"/>
      <c r="RH16" s="201"/>
    </row>
    <row r="17" customFormat="false" ht="6" hidden="false" customHeight="true" outlineLevel="0" collapsed="false">
      <c r="A17" s="44"/>
      <c r="B17" s="204"/>
      <c r="C17" s="205"/>
      <c r="D17" s="205"/>
      <c r="E17" s="380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</row>
    <row r="18" customFormat="false" ht="15.75" hidden="false" customHeight="true" outlineLevel="0" collapsed="false">
      <c r="A18" s="44"/>
      <c r="B18" s="44" t="s">
        <v>359</v>
      </c>
      <c r="C18" s="205"/>
      <c r="D18" s="381"/>
      <c r="E18" s="76" t="n">
        <f aca="false">SUM(H18:AR18)</f>
        <v>215174672.034</v>
      </c>
      <c r="F18" s="382"/>
      <c r="G18" s="45"/>
      <c r="H18" s="64" t="n">
        <f aca="false">SUM(AS18:BD18)</f>
        <v>0</v>
      </c>
      <c r="I18" s="64" t="n">
        <f aca="false">SUM(BE18:BP18)</f>
        <v>9334277.274</v>
      </c>
      <c r="J18" s="64" t="n">
        <f aca="false">SUM(BQ18:CB18)</f>
        <v>142536006.24</v>
      </c>
      <c r="K18" s="64" t="n">
        <f aca="false">SUM(CC18:CN18)</f>
        <v>63304388.52</v>
      </c>
      <c r="L18" s="64" t="n">
        <f aca="false">SUM(CO18:CZ18)</f>
        <v>0</v>
      </c>
      <c r="M18" s="64" t="n">
        <f aca="false">SUM(DA18:DL18)</f>
        <v>0</v>
      </c>
      <c r="N18" s="64" t="n">
        <f aca="false">SUM(DM18:DX18)</f>
        <v>0</v>
      </c>
      <c r="O18" s="64" t="n">
        <f aca="false">SUM(DY18:EJ18)</f>
        <v>0</v>
      </c>
      <c r="P18" s="64" t="n">
        <f aca="false">SUM(EK18:EV18)</f>
        <v>0</v>
      </c>
      <c r="Q18" s="64" t="n">
        <f aca="false">SUM(EW18:FH18)</f>
        <v>0</v>
      </c>
      <c r="R18" s="64" t="n">
        <f aca="false">SUM(FI18:FT18)</f>
        <v>0</v>
      </c>
      <c r="S18" s="64" t="n">
        <f aca="false">SUM(FU18:GF18)</f>
        <v>0</v>
      </c>
      <c r="T18" s="64" t="n">
        <f aca="false">SUM(GG18:GR18)</f>
        <v>0</v>
      </c>
      <c r="U18" s="64" t="n">
        <f aca="false">SUM(GS18:HD18)</f>
        <v>0</v>
      </c>
      <c r="V18" s="64" t="n">
        <f aca="false">SUM(HE18:HP18)</f>
        <v>0</v>
      </c>
      <c r="W18" s="64" t="n">
        <f aca="false">SUM(HQ18:IB18)</f>
        <v>0</v>
      </c>
      <c r="X18" s="64" t="n">
        <f aca="false">SUM(IC18:IN18)</f>
        <v>0</v>
      </c>
      <c r="Y18" s="64" t="n">
        <f aca="false">SUM(IO18:IZ18)</f>
        <v>0</v>
      </c>
      <c r="Z18" s="64" t="n">
        <f aca="false">SUM(JA18:JL18)</f>
        <v>0</v>
      </c>
      <c r="AA18" s="64" t="n">
        <f aca="false">SUM(JM18:JX18)</f>
        <v>0</v>
      </c>
      <c r="AB18" s="64" t="n">
        <f aca="false">SUM(JY18:KJ18)</f>
        <v>0</v>
      </c>
      <c r="AC18" s="64" t="n">
        <f aca="false">SUM(KK18:KV18)</f>
        <v>0</v>
      </c>
      <c r="AD18" s="64" t="n">
        <f aca="false">SUM(KW18:LH18)</f>
        <v>0</v>
      </c>
      <c r="AE18" s="64" t="n">
        <f aca="false">SUM(LI18:LT18)</f>
        <v>0</v>
      </c>
      <c r="AF18" s="64" t="n">
        <f aca="false">SUM(LU18:MF18)</f>
        <v>0</v>
      </c>
      <c r="AG18" s="64" t="n">
        <f aca="false">SUM(MG18:MR18)</f>
        <v>0</v>
      </c>
      <c r="AH18" s="64" t="n">
        <f aca="false">SUM(MS18:ND18)</f>
        <v>0</v>
      </c>
      <c r="AI18" s="64" t="n">
        <f aca="false">SUM(NE18:NP18)</f>
        <v>0</v>
      </c>
      <c r="AJ18" s="64" t="n">
        <f aca="false">SUM(NQ18:OB18)</f>
        <v>0</v>
      </c>
      <c r="AK18" s="64" t="n">
        <f aca="false">SUM(OC18:ON18)</f>
        <v>0</v>
      </c>
      <c r="AL18" s="64" t="n">
        <f aca="false">SUM(OO18:OZ18)</f>
        <v>0</v>
      </c>
      <c r="AM18" s="64" t="n">
        <f aca="false">SUM(PA18:PL18)</f>
        <v>0</v>
      </c>
      <c r="AN18" s="64" t="n">
        <f aca="false">SUM(PM18:PX18)</f>
        <v>0</v>
      </c>
      <c r="AO18" s="64" t="n">
        <f aca="false">SUM(PY18:QJ18)</f>
        <v>0</v>
      </c>
      <c r="AP18" s="64" t="n">
        <f aca="false">SUM(QK18:QV18)</f>
        <v>0</v>
      </c>
      <c r="AQ18" s="64" t="n">
        <f aca="false">SUM(QW18:RH18)</f>
        <v>0</v>
      </c>
      <c r="AR18" s="64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 t="n">
        <f aca="false">9334277.27382852/12</f>
        <v>777856.4395</v>
      </c>
      <c r="BF18" s="221" t="n">
        <f aca="false">BE18</f>
        <v>777856.4395</v>
      </c>
      <c r="BG18" s="221" t="n">
        <f aca="false">BF18</f>
        <v>777856.4395</v>
      </c>
      <c r="BH18" s="221" t="n">
        <f aca="false">BG18</f>
        <v>777856.4395</v>
      </c>
      <c r="BI18" s="221" t="n">
        <f aca="false">BH18</f>
        <v>777856.4395</v>
      </c>
      <c r="BJ18" s="221" t="n">
        <f aca="false">BI18</f>
        <v>777856.4395</v>
      </c>
      <c r="BK18" s="221" t="n">
        <f aca="false">BJ18</f>
        <v>777856.4395</v>
      </c>
      <c r="BL18" s="221" t="n">
        <f aca="false">BK18</f>
        <v>777856.4395</v>
      </c>
      <c r="BM18" s="221" t="n">
        <f aca="false">BL18</f>
        <v>777856.4395</v>
      </c>
      <c r="BN18" s="221" t="n">
        <f aca="false">BM18</f>
        <v>777856.4395</v>
      </c>
      <c r="BO18" s="221" t="n">
        <f aca="false">BN18</f>
        <v>777856.4395</v>
      </c>
      <c r="BP18" s="221" t="n">
        <f aca="false">BO18</f>
        <v>777856.4395</v>
      </c>
      <c r="BQ18" s="221" t="n">
        <f aca="false">142536006.263934/12</f>
        <v>11878000.52</v>
      </c>
      <c r="BR18" s="221" t="n">
        <f aca="false">BQ18</f>
        <v>11878000.52</v>
      </c>
      <c r="BS18" s="221" t="n">
        <f aca="false">BR18</f>
        <v>11878000.52</v>
      </c>
      <c r="BT18" s="221" t="n">
        <f aca="false">BS18</f>
        <v>11878000.52</v>
      </c>
      <c r="BU18" s="221" t="n">
        <f aca="false">BT18</f>
        <v>11878000.52</v>
      </c>
      <c r="BV18" s="221" t="n">
        <f aca="false">BU18</f>
        <v>11878000.52</v>
      </c>
      <c r="BW18" s="221" t="n">
        <f aca="false">BV18</f>
        <v>11878000.52</v>
      </c>
      <c r="BX18" s="221" t="n">
        <f aca="false">BW18</f>
        <v>11878000.52</v>
      </c>
      <c r="BY18" s="221" t="n">
        <f aca="false">BX18</f>
        <v>11878000.52</v>
      </c>
      <c r="BZ18" s="221" t="n">
        <f aca="false">BY18</f>
        <v>11878000.52</v>
      </c>
      <c r="CA18" s="221" t="n">
        <f aca="false">BZ18</f>
        <v>11878000.52</v>
      </c>
      <c r="CB18" s="221" t="n">
        <f aca="false">CA18</f>
        <v>11878000.52</v>
      </c>
      <c r="CC18" s="221" t="n">
        <f aca="false">63304388.5191413/12</f>
        <v>5275365.71</v>
      </c>
      <c r="CD18" s="221" t="n">
        <f aca="false">CC18</f>
        <v>5275365.71</v>
      </c>
      <c r="CE18" s="221" t="n">
        <f aca="false">CD18</f>
        <v>5275365.71</v>
      </c>
      <c r="CF18" s="221" t="n">
        <f aca="false">CE18</f>
        <v>5275365.71</v>
      </c>
      <c r="CG18" s="221" t="n">
        <f aca="false">CF18</f>
        <v>5275365.71</v>
      </c>
      <c r="CH18" s="221" t="n">
        <f aca="false">CG18</f>
        <v>5275365.71</v>
      </c>
      <c r="CI18" s="221" t="n">
        <f aca="false">CH18</f>
        <v>5275365.71</v>
      </c>
      <c r="CJ18" s="221" t="n">
        <f aca="false">CI18</f>
        <v>5275365.71</v>
      </c>
      <c r="CK18" s="221" t="n">
        <f aca="false">CJ18</f>
        <v>5275365.71</v>
      </c>
      <c r="CL18" s="221" t="n">
        <f aca="false">CK18</f>
        <v>5275365.71</v>
      </c>
      <c r="CM18" s="221" t="n">
        <f aca="false">CL18</f>
        <v>5275365.71</v>
      </c>
      <c r="CN18" s="221" t="n">
        <f aca="false">CM18</f>
        <v>5275365.71</v>
      </c>
      <c r="CO18" s="221" t="n">
        <v>0</v>
      </c>
      <c r="CP18" s="221" t="n">
        <f aca="false">CO18</f>
        <v>0</v>
      </c>
      <c r="CQ18" s="221" t="n">
        <v>0</v>
      </c>
      <c r="CR18" s="221" t="n">
        <v>0</v>
      </c>
      <c r="CS18" s="221" t="n">
        <v>0</v>
      </c>
      <c r="CT18" s="221" t="n">
        <v>0</v>
      </c>
      <c r="CU18" s="221" t="n">
        <v>0</v>
      </c>
      <c r="CV18" s="221" t="n">
        <v>0</v>
      </c>
      <c r="CW18" s="221"/>
      <c r="CX18" s="221"/>
      <c r="CY18" s="221"/>
      <c r="CZ18" s="221"/>
      <c r="DA18" s="221" t="n">
        <v>0</v>
      </c>
      <c r="DB18" s="221" t="n">
        <v>0</v>
      </c>
      <c r="DC18" s="221" t="n">
        <v>0</v>
      </c>
      <c r="DD18" s="221" t="n">
        <v>0</v>
      </c>
      <c r="DE18" s="221" t="n">
        <v>0</v>
      </c>
      <c r="DF18" s="221" t="n">
        <v>0</v>
      </c>
      <c r="DG18" s="221" t="n">
        <v>0</v>
      </c>
      <c r="DH18" s="221" t="n">
        <v>0</v>
      </c>
      <c r="DI18" s="221" t="n">
        <v>0</v>
      </c>
      <c r="DJ18" s="221" t="n">
        <v>0</v>
      </c>
      <c r="DK18" s="221" t="n">
        <v>0</v>
      </c>
      <c r="DL18" s="221" t="n">
        <v>0</v>
      </c>
      <c r="DM18" s="221" t="n">
        <v>0</v>
      </c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  <c r="IT18" s="221"/>
      <c r="IU18" s="221"/>
      <c r="IV18" s="221"/>
      <c r="IW18" s="221"/>
      <c r="IX18" s="221"/>
      <c r="IY18" s="221"/>
      <c r="IZ18" s="221"/>
      <c r="JA18" s="221"/>
      <c r="JB18" s="221"/>
      <c r="JC18" s="221"/>
      <c r="JD18" s="221"/>
      <c r="JE18" s="221"/>
      <c r="JF18" s="221"/>
      <c r="JG18" s="221"/>
      <c r="JH18" s="221"/>
      <c r="JI18" s="221"/>
      <c r="JJ18" s="221"/>
      <c r="JK18" s="221"/>
      <c r="JL18" s="221"/>
      <c r="JM18" s="221"/>
      <c r="JN18" s="221"/>
      <c r="JO18" s="221"/>
      <c r="JP18" s="221"/>
      <c r="JQ18" s="221"/>
      <c r="JR18" s="221"/>
      <c r="JS18" s="221"/>
      <c r="JT18" s="221"/>
      <c r="JU18" s="221"/>
      <c r="JV18" s="221"/>
      <c r="JW18" s="221"/>
      <c r="JX18" s="221"/>
      <c r="JY18" s="221"/>
      <c r="JZ18" s="221"/>
      <c r="KA18" s="221"/>
      <c r="KB18" s="221"/>
      <c r="KC18" s="221"/>
      <c r="KD18" s="221"/>
      <c r="KE18" s="221"/>
      <c r="KF18" s="221"/>
      <c r="KG18" s="221"/>
      <c r="KH18" s="221"/>
      <c r="KI18" s="221"/>
      <c r="KJ18" s="221"/>
      <c r="KK18" s="221"/>
      <c r="KL18" s="221"/>
      <c r="KM18" s="221"/>
      <c r="KN18" s="221"/>
      <c r="KO18" s="221"/>
      <c r="KP18" s="221"/>
      <c r="KQ18" s="221"/>
      <c r="KR18" s="221"/>
      <c r="KS18" s="221"/>
      <c r="KT18" s="221"/>
      <c r="KU18" s="221"/>
      <c r="KV18" s="221"/>
      <c r="KW18" s="221"/>
      <c r="KX18" s="221"/>
      <c r="KY18" s="221"/>
      <c r="KZ18" s="221"/>
      <c r="LA18" s="221"/>
      <c r="LB18" s="221"/>
      <c r="LC18" s="221"/>
      <c r="LD18" s="221"/>
      <c r="LE18" s="221"/>
      <c r="LF18" s="221"/>
      <c r="LG18" s="221"/>
      <c r="LH18" s="221"/>
      <c r="LI18" s="221"/>
      <c r="LJ18" s="221"/>
      <c r="LK18" s="221"/>
      <c r="LL18" s="221"/>
      <c r="LM18" s="221"/>
      <c r="LN18" s="221"/>
      <c r="LO18" s="221"/>
      <c r="LP18" s="221"/>
      <c r="LQ18" s="221"/>
      <c r="LR18" s="221"/>
      <c r="LS18" s="221"/>
      <c r="LT18" s="221"/>
      <c r="LU18" s="221"/>
      <c r="LV18" s="221"/>
      <c r="LW18" s="221"/>
      <c r="LX18" s="221"/>
      <c r="LY18" s="221"/>
      <c r="LZ18" s="221"/>
      <c r="MA18" s="221"/>
      <c r="MB18" s="221"/>
      <c r="MC18" s="221"/>
      <c r="MD18" s="221"/>
      <c r="ME18" s="221"/>
      <c r="MF18" s="221"/>
      <c r="MG18" s="221"/>
      <c r="MH18" s="221"/>
      <c r="MI18" s="221"/>
      <c r="MJ18" s="221"/>
      <c r="MK18" s="221"/>
      <c r="ML18" s="221"/>
      <c r="MM18" s="221"/>
      <c r="MN18" s="221"/>
      <c r="MO18" s="221"/>
      <c r="MP18" s="221"/>
      <c r="MQ18" s="221"/>
      <c r="MR18" s="221"/>
      <c r="MS18" s="221"/>
      <c r="MT18" s="221"/>
      <c r="MU18" s="221"/>
      <c r="MV18" s="221"/>
      <c r="MW18" s="221"/>
      <c r="MX18" s="221"/>
      <c r="MY18" s="221"/>
      <c r="MZ18" s="221"/>
      <c r="NA18" s="221"/>
      <c r="NB18" s="221"/>
      <c r="NC18" s="221"/>
      <c r="ND18" s="221"/>
      <c r="NE18" s="221"/>
      <c r="NF18" s="221"/>
      <c r="NG18" s="221"/>
      <c r="NH18" s="221"/>
      <c r="NI18" s="221"/>
      <c r="NJ18" s="221"/>
      <c r="NK18" s="221"/>
      <c r="NL18" s="221"/>
      <c r="NM18" s="221"/>
      <c r="NN18" s="221"/>
      <c r="NO18" s="221"/>
      <c r="NP18" s="221"/>
      <c r="NQ18" s="221"/>
      <c r="NR18" s="221"/>
      <c r="NS18" s="221"/>
      <c r="NT18" s="221"/>
      <c r="NU18" s="221"/>
      <c r="NV18" s="221"/>
      <c r="NW18" s="221"/>
      <c r="NX18" s="221"/>
      <c r="NY18" s="221"/>
      <c r="NZ18" s="221"/>
      <c r="OA18" s="221"/>
      <c r="OB18" s="221"/>
      <c r="OC18" s="221"/>
      <c r="OD18" s="221"/>
      <c r="OE18" s="221"/>
      <c r="OF18" s="221"/>
      <c r="OG18" s="221"/>
      <c r="OH18" s="221"/>
      <c r="OI18" s="221"/>
      <c r="OJ18" s="221"/>
      <c r="OK18" s="221"/>
      <c r="OL18" s="221"/>
      <c r="OM18" s="221"/>
      <c r="ON18" s="221"/>
      <c r="OO18" s="221"/>
      <c r="OP18" s="221"/>
      <c r="OQ18" s="221"/>
      <c r="OR18" s="221"/>
      <c r="OS18" s="221"/>
      <c r="OT18" s="221"/>
      <c r="OU18" s="221"/>
      <c r="OV18" s="221"/>
      <c r="OW18" s="221"/>
      <c r="OX18" s="221"/>
      <c r="OY18" s="221"/>
      <c r="OZ18" s="221"/>
      <c r="PA18" s="221"/>
      <c r="PB18" s="221"/>
      <c r="PC18" s="221"/>
      <c r="PD18" s="221"/>
      <c r="PE18" s="221"/>
      <c r="PF18" s="221"/>
      <c r="PG18" s="221"/>
      <c r="PH18" s="221"/>
      <c r="PI18" s="221"/>
      <c r="PJ18" s="221"/>
      <c r="PK18" s="221"/>
      <c r="PL18" s="221"/>
      <c r="PM18" s="221"/>
      <c r="PN18" s="221"/>
      <c r="PO18" s="221"/>
      <c r="PP18" s="221"/>
      <c r="PQ18" s="221"/>
      <c r="PR18" s="221"/>
      <c r="PS18" s="221"/>
      <c r="PT18" s="221"/>
      <c r="PU18" s="221"/>
      <c r="PV18" s="221"/>
      <c r="PW18" s="221"/>
      <c r="PX18" s="221"/>
      <c r="PY18" s="221"/>
      <c r="PZ18" s="221"/>
      <c r="QA18" s="221"/>
      <c r="QB18" s="221"/>
      <c r="QC18" s="221"/>
      <c r="QD18" s="221"/>
      <c r="QE18" s="221"/>
      <c r="QF18" s="221"/>
      <c r="QG18" s="221"/>
      <c r="QH18" s="221"/>
      <c r="QI18" s="221"/>
      <c r="QJ18" s="221"/>
      <c r="QK18" s="221"/>
      <c r="QL18" s="221"/>
      <c r="QM18" s="221"/>
      <c r="QN18" s="221"/>
      <c r="QO18" s="221"/>
      <c r="QP18" s="221"/>
      <c r="QQ18" s="221"/>
      <c r="QR18" s="221"/>
      <c r="QS18" s="221"/>
      <c r="QT18" s="221"/>
      <c r="QU18" s="221"/>
      <c r="QV18" s="221"/>
      <c r="QW18" s="221"/>
      <c r="QX18" s="221"/>
      <c r="QY18" s="221"/>
      <c r="QZ18" s="221"/>
      <c r="RA18" s="221"/>
      <c r="RB18" s="221"/>
      <c r="RC18" s="221"/>
      <c r="RD18" s="221"/>
      <c r="RE18" s="221"/>
      <c r="RF18" s="221"/>
      <c r="RG18" s="221"/>
      <c r="RH18" s="221"/>
    </row>
    <row r="19" customFormat="false" ht="15.75" hidden="false" customHeight="true" outlineLevel="0" collapsed="false">
      <c r="A19" s="44"/>
      <c r="B19" s="44" t="s">
        <v>360</v>
      </c>
      <c r="C19" s="205"/>
      <c r="D19" s="381"/>
      <c r="E19" s="76" t="n">
        <f aca="false">SUM(H19:AR19)</f>
        <v>46321757.292</v>
      </c>
      <c r="F19" s="382"/>
      <c r="G19" s="45"/>
      <c r="H19" s="64" t="n">
        <f aca="false">SUM(AS19:BD19)</f>
        <v>0</v>
      </c>
      <c r="I19" s="64" t="n">
        <f aca="false">SUM(BE19:BP19)</f>
        <v>2316087.864</v>
      </c>
      <c r="J19" s="64" t="n">
        <f aca="false">SUM(BQ19:CB19)</f>
        <v>18735462.948</v>
      </c>
      <c r="K19" s="64" t="n">
        <f aca="false">SUM(CC19:CN19)</f>
        <v>25270206.48</v>
      </c>
      <c r="L19" s="64" t="n">
        <f aca="false">SUM(CO19:CZ19)</f>
        <v>0</v>
      </c>
      <c r="M19" s="64" t="n">
        <f aca="false">SUM(DA19:DL19)</f>
        <v>0</v>
      </c>
      <c r="N19" s="64" t="n">
        <f aca="false">SUM(DM19:DX19)</f>
        <v>0</v>
      </c>
      <c r="O19" s="64" t="n">
        <f aca="false">SUM(DY19:EJ19)</f>
        <v>0</v>
      </c>
      <c r="P19" s="64" t="n">
        <f aca="false">SUM(EK19:EV19)</f>
        <v>0</v>
      </c>
      <c r="Q19" s="64" t="n">
        <f aca="false">SUM(EW19:FH19)</f>
        <v>0</v>
      </c>
      <c r="R19" s="64" t="n">
        <f aca="false">SUM(FI19:FT19)</f>
        <v>0</v>
      </c>
      <c r="S19" s="64" t="n">
        <f aca="false">SUM(FU19:GF19)</f>
        <v>0</v>
      </c>
      <c r="T19" s="64" t="n">
        <f aca="false">SUM(GG19:GR19)</f>
        <v>0</v>
      </c>
      <c r="U19" s="64" t="n">
        <f aca="false">SUM(GS19:HD19)</f>
        <v>0</v>
      </c>
      <c r="V19" s="64" t="n">
        <f aca="false">SUM(HE19:HP19)</f>
        <v>0</v>
      </c>
      <c r="W19" s="64" t="n">
        <f aca="false">SUM(HQ19:IB19)</f>
        <v>0</v>
      </c>
      <c r="X19" s="64" t="n">
        <f aca="false">SUM(IC19:IN19)</f>
        <v>0</v>
      </c>
      <c r="Y19" s="64" t="n">
        <f aca="false">SUM(IO19:IZ19)</f>
        <v>0</v>
      </c>
      <c r="Z19" s="64" t="n">
        <f aca="false">SUM(JA19:JL19)</f>
        <v>0</v>
      </c>
      <c r="AA19" s="64" t="n">
        <f aca="false">SUM(JM19:JX19)</f>
        <v>0</v>
      </c>
      <c r="AB19" s="64" t="n">
        <f aca="false">SUM(JY19:KJ19)</f>
        <v>0</v>
      </c>
      <c r="AC19" s="64" t="n">
        <f aca="false">SUM(KK19:KV19)</f>
        <v>0</v>
      </c>
      <c r="AD19" s="64" t="n">
        <f aca="false">SUM(KW19:LH19)</f>
        <v>0</v>
      </c>
      <c r="AE19" s="64" t="n">
        <f aca="false">SUM(LI19:LT19)</f>
        <v>0</v>
      </c>
      <c r="AF19" s="64" t="n">
        <f aca="false">SUM(LU19:MF19)</f>
        <v>0</v>
      </c>
      <c r="AG19" s="64" t="n">
        <f aca="false">SUM(MG19:MR19)</f>
        <v>0</v>
      </c>
      <c r="AH19" s="64" t="n">
        <f aca="false">SUM(MS19:ND19)</f>
        <v>0</v>
      </c>
      <c r="AI19" s="64" t="n">
        <f aca="false">SUM(NE19:NP19)</f>
        <v>0</v>
      </c>
      <c r="AJ19" s="64" t="n">
        <f aca="false">SUM(NQ19:OB19)</f>
        <v>0</v>
      </c>
      <c r="AK19" s="64" t="n">
        <f aca="false">SUM(OC19:ON19)</f>
        <v>0</v>
      </c>
      <c r="AL19" s="64" t="n">
        <f aca="false">SUM(OO19:OZ19)</f>
        <v>0</v>
      </c>
      <c r="AM19" s="64" t="n">
        <f aca="false">SUM(PA19:PL19)</f>
        <v>0</v>
      </c>
      <c r="AN19" s="64" t="n">
        <f aca="false">SUM(PM19:PX19)</f>
        <v>0</v>
      </c>
      <c r="AO19" s="64" t="n">
        <f aca="false">SUM(PY19:QJ19)</f>
        <v>0</v>
      </c>
      <c r="AP19" s="64" t="n">
        <f aca="false">SUM(QK19:QV19)</f>
        <v>0</v>
      </c>
      <c r="AQ19" s="64" t="n">
        <f aca="false">SUM(QW19:RH19)</f>
        <v>0</v>
      </c>
      <c r="AR19" s="383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 t="n">
        <f aca="false">2316087.86454154/12</f>
        <v>193007.322</v>
      </c>
      <c r="BF19" s="221" t="n">
        <f aca="false">BE19</f>
        <v>193007.322</v>
      </c>
      <c r="BG19" s="221" t="n">
        <f aca="false">BF19</f>
        <v>193007.322</v>
      </c>
      <c r="BH19" s="221" t="n">
        <f aca="false">BG19</f>
        <v>193007.322</v>
      </c>
      <c r="BI19" s="221" t="n">
        <f aca="false">BH19</f>
        <v>193007.322</v>
      </c>
      <c r="BJ19" s="221" t="n">
        <f aca="false">BI19</f>
        <v>193007.322</v>
      </c>
      <c r="BK19" s="221" t="n">
        <f aca="false">BJ19</f>
        <v>193007.322</v>
      </c>
      <c r="BL19" s="221" t="n">
        <f aca="false">BK19</f>
        <v>193007.322</v>
      </c>
      <c r="BM19" s="221" t="n">
        <f aca="false">BL19</f>
        <v>193007.322</v>
      </c>
      <c r="BN19" s="221" t="n">
        <f aca="false">BM19</f>
        <v>193007.322</v>
      </c>
      <c r="BO19" s="221" t="n">
        <f aca="false">BN19</f>
        <v>193007.322</v>
      </c>
      <c r="BP19" s="221" t="n">
        <f aca="false">BO19</f>
        <v>193007.322</v>
      </c>
      <c r="BQ19" s="221" t="n">
        <f aca="false">18735462.952243/12</f>
        <v>1561288.579</v>
      </c>
      <c r="BR19" s="221" t="n">
        <f aca="false">BQ19</f>
        <v>1561288.579</v>
      </c>
      <c r="BS19" s="221" t="n">
        <f aca="false">BR19</f>
        <v>1561288.579</v>
      </c>
      <c r="BT19" s="221" t="n">
        <f aca="false">BS19</f>
        <v>1561288.579</v>
      </c>
      <c r="BU19" s="221" t="n">
        <f aca="false">BT19</f>
        <v>1561288.579</v>
      </c>
      <c r="BV19" s="221" t="n">
        <f aca="false">BU19</f>
        <v>1561288.579</v>
      </c>
      <c r="BW19" s="221" t="n">
        <f aca="false">BV19</f>
        <v>1561288.579</v>
      </c>
      <c r="BX19" s="221" t="n">
        <f aca="false">BW19</f>
        <v>1561288.579</v>
      </c>
      <c r="BY19" s="221" t="n">
        <f aca="false">BX19</f>
        <v>1561288.579</v>
      </c>
      <c r="BZ19" s="221" t="n">
        <f aca="false">BY19</f>
        <v>1561288.579</v>
      </c>
      <c r="CA19" s="221" t="n">
        <f aca="false">BZ19</f>
        <v>1561288.579</v>
      </c>
      <c r="CB19" s="221" t="n">
        <f aca="false">CA19</f>
        <v>1561288.579</v>
      </c>
      <c r="CC19" s="221" t="n">
        <f aca="false">25270206.4740461/12</f>
        <v>2105850.54</v>
      </c>
      <c r="CD19" s="221" t="n">
        <f aca="false">CC19</f>
        <v>2105850.54</v>
      </c>
      <c r="CE19" s="221" t="n">
        <f aca="false">CD19</f>
        <v>2105850.54</v>
      </c>
      <c r="CF19" s="221" t="n">
        <f aca="false">CE19</f>
        <v>2105850.54</v>
      </c>
      <c r="CG19" s="221" t="n">
        <f aca="false">CF19</f>
        <v>2105850.54</v>
      </c>
      <c r="CH19" s="221" t="n">
        <f aca="false">CG19</f>
        <v>2105850.54</v>
      </c>
      <c r="CI19" s="221" t="n">
        <f aca="false">CH19</f>
        <v>2105850.54</v>
      </c>
      <c r="CJ19" s="221" t="n">
        <f aca="false">CI19</f>
        <v>2105850.54</v>
      </c>
      <c r="CK19" s="221" t="n">
        <f aca="false">CJ19</f>
        <v>2105850.54</v>
      </c>
      <c r="CL19" s="221" t="n">
        <f aca="false">CK19</f>
        <v>2105850.54</v>
      </c>
      <c r="CM19" s="221" t="n">
        <f aca="false">CL19</f>
        <v>2105850.54</v>
      </c>
      <c r="CN19" s="221" t="n">
        <f aca="false">CM19</f>
        <v>2105850.54</v>
      </c>
      <c r="CO19" s="221" t="n">
        <v>0</v>
      </c>
      <c r="CP19" s="221" t="n">
        <v>0</v>
      </c>
      <c r="CQ19" s="221" t="n">
        <v>0</v>
      </c>
      <c r="CR19" s="221" t="n">
        <v>0</v>
      </c>
      <c r="CS19" s="221" t="n">
        <v>0</v>
      </c>
      <c r="CT19" s="221" t="n">
        <v>0</v>
      </c>
      <c r="CU19" s="221" t="n">
        <v>0</v>
      </c>
      <c r="CV19" s="221" t="n">
        <v>0</v>
      </c>
      <c r="CW19" s="221" t="n">
        <v>0</v>
      </c>
      <c r="CX19" s="221" t="n">
        <v>0</v>
      </c>
      <c r="CY19" s="221" t="n">
        <v>0</v>
      </c>
      <c r="CZ19" s="221" t="n">
        <v>0</v>
      </c>
      <c r="DA19" s="221" t="n">
        <v>0</v>
      </c>
      <c r="DB19" s="221" t="n">
        <v>0</v>
      </c>
      <c r="DC19" s="221" t="n">
        <v>0</v>
      </c>
      <c r="DD19" s="221" t="n">
        <v>0</v>
      </c>
      <c r="DE19" s="221" t="n">
        <v>0</v>
      </c>
      <c r="DF19" s="221" t="n">
        <v>0</v>
      </c>
      <c r="DG19" s="221" t="n">
        <v>0</v>
      </c>
      <c r="DH19" s="221" t="n">
        <v>0</v>
      </c>
      <c r="DI19" s="221" t="n">
        <v>0</v>
      </c>
      <c r="DJ19" s="221" t="n">
        <v>0</v>
      </c>
      <c r="DK19" s="221" t="n">
        <v>0</v>
      </c>
      <c r="DL19" s="221" t="n">
        <v>0</v>
      </c>
      <c r="DM19" s="221" t="n">
        <v>0</v>
      </c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  <c r="GE19" s="221"/>
      <c r="GF19" s="221"/>
      <c r="GG19" s="221"/>
      <c r="GH19" s="221"/>
      <c r="GI19" s="221"/>
      <c r="GJ19" s="221"/>
      <c r="GK19" s="221"/>
      <c r="GL19" s="221"/>
      <c r="GM19" s="221"/>
      <c r="GN19" s="221"/>
      <c r="GO19" s="221"/>
      <c r="GP19" s="221"/>
      <c r="GQ19" s="221"/>
      <c r="GR19" s="221"/>
      <c r="GS19" s="221"/>
      <c r="GT19" s="221"/>
      <c r="GU19" s="221"/>
      <c r="GV19" s="221"/>
      <c r="GW19" s="221"/>
      <c r="GX19" s="221"/>
      <c r="GY19" s="221"/>
      <c r="GZ19" s="221"/>
      <c r="HA19" s="221"/>
      <c r="HB19" s="221"/>
      <c r="HC19" s="221"/>
      <c r="HD19" s="221"/>
      <c r="HE19" s="221"/>
      <c r="HF19" s="221"/>
      <c r="HG19" s="221"/>
      <c r="HH19" s="221"/>
      <c r="HI19" s="221"/>
      <c r="HJ19" s="221"/>
      <c r="HK19" s="221"/>
      <c r="HL19" s="221"/>
      <c r="HM19" s="221"/>
      <c r="HN19" s="221"/>
      <c r="HO19" s="221"/>
      <c r="HP19" s="221"/>
      <c r="HQ19" s="221"/>
      <c r="HR19" s="221"/>
      <c r="HS19" s="221"/>
      <c r="HT19" s="221"/>
      <c r="HU19" s="221"/>
      <c r="HV19" s="221"/>
      <c r="HW19" s="221"/>
      <c r="HX19" s="221"/>
      <c r="HY19" s="221"/>
      <c r="HZ19" s="221"/>
      <c r="IA19" s="221"/>
      <c r="IB19" s="221"/>
      <c r="IC19" s="221"/>
      <c r="ID19" s="221"/>
      <c r="IE19" s="221"/>
      <c r="IF19" s="221"/>
      <c r="IG19" s="221"/>
      <c r="IH19" s="221"/>
      <c r="II19" s="221"/>
      <c r="IJ19" s="221"/>
      <c r="IK19" s="221"/>
      <c r="IL19" s="221"/>
      <c r="IM19" s="221"/>
      <c r="IN19" s="221"/>
      <c r="IO19" s="221"/>
      <c r="IP19" s="221"/>
      <c r="IQ19" s="221"/>
      <c r="IR19" s="221"/>
      <c r="IS19" s="221"/>
      <c r="IT19" s="221"/>
      <c r="IU19" s="221"/>
      <c r="IV19" s="221"/>
      <c r="IW19" s="221"/>
      <c r="IX19" s="221"/>
      <c r="IY19" s="221"/>
      <c r="IZ19" s="221"/>
      <c r="JA19" s="221"/>
      <c r="JB19" s="221"/>
      <c r="JC19" s="221"/>
      <c r="JD19" s="221"/>
      <c r="JE19" s="221"/>
      <c r="JF19" s="221"/>
      <c r="JG19" s="221"/>
      <c r="JH19" s="221"/>
      <c r="JI19" s="221"/>
      <c r="JJ19" s="221"/>
      <c r="JK19" s="221"/>
      <c r="JL19" s="221"/>
      <c r="JM19" s="221"/>
      <c r="JN19" s="221"/>
      <c r="JO19" s="221"/>
      <c r="JP19" s="221"/>
      <c r="JQ19" s="221"/>
      <c r="JR19" s="221"/>
      <c r="JS19" s="221"/>
      <c r="JT19" s="221"/>
      <c r="JU19" s="221"/>
      <c r="JV19" s="221"/>
      <c r="JW19" s="221"/>
      <c r="JX19" s="221"/>
      <c r="JY19" s="221"/>
      <c r="JZ19" s="221"/>
      <c r="KA19" s="221"/>
      <c r="KB19" s="221"/>
      <c r="KC19" s="221"/>
      <c r="KD19" s="221"/>
      <c r="KE19" s="221"/>
      <c r="KF19" s="221"/>
      <c r="KG19" s="221"/>
      <c r="KH19" s="221"/>
      <c r="KI19" s="221"/>
      <c r="KJ19" s="221"/>
      <c r="KK19" s="221"/>
      <c r="KL19" s="221"/>
      <c r="KM19" s="221"/>
      <c r="KN19" s="221"/>
      <c r="KO19" s="221"/>
      <c r="KP19" s="221"/>
      <c r="KQ19" s="221"/>
      <c r="KR19" s="221"/>
      <c r="KS19" s="221"/>
      <c r="KT19" s="221"/>
      <c r="KU19" s="221"/>
      <c r="KV19" s="221"/>
      <c r="KW19" s="221"/>
      <c r="KX19" s="221"/>
      <c r="KY19" s="221"/>
      <c r="KZ19" s="221"/>
      <c r="LA19" s="221"/>
      <c r="LB19" s="221"/>
      <c r="LC19" s="221"/>
      <c r="LD19" s="221"/>
      <c r="LE19" s="221"/>
      <c r="LF19" s="221"/>
      <c r="LG19" s="221"/>
      <c r="LH19" s="221"/>
      <c r="LI19" s="221"/>
      <c r="LJ19" s="221"/>
      <c r="LK19" s="221"/>
      <c r="LL19" s="221"/>
      <c r="LM19" s="221"/>
      <c r="LN19" s="221"/>
      <c r="LO19" s="221"/>
      <c r="LP19" s="221"/>
      <c r="LQ19" s="221"/>
      <c r="LR19" s="221"/>
      <c r="LS19" s="221"/>
      <c r="LT19" s="221"/>
      <c r="LU19" s="221"/>
      <c r="LV19" s="221"/>
      <c r="LW19" s="221"/>
      <c r="LX19" s="221"/>
      <c r="LY19" s="221"/>
      <c r="LZ19" s="221"/>
      <c r="MA19" s="221"/>
      <c r="MB19" s="221"/>
      <c r="MC19" s="221"/>
      <c r="MD19" s="221"/>
      <c r="ME19" s="221"/>
      <c r="MF19" s="221"/>
      <c r="MG19" s="221"/>
      <c r="MH19" s="221"/>
      <c r="MI19" s="221"/>
      <c r="MJ19" s="221"/>
      <c r="MK19" s="221"/>
      <c r="ML19" s="221"/>
      <c r="MM19" s="221"/>
      <c r="MN19" s="221"/>
      <c r="MO19" s="221"/>
      <c r="MP19" s="221"/>
      <c r="MQ19" s="221"/>
      <c r="MR19" s="221"/>
      <c r="MS19" s="221"/>
      <c r="MT19" s="221"/>
      <c r="MU19" s="221"/>
      <c r="MV19" s="221"/>
      <c r="MW19" s="221"/>
      <c r="MX19" s="221"/>
      <c r="MY19" s="221"/>
      <c r="MZ19" s="221"/>
      <c r="NA19" s="221"/>
      <c r="NB19" s="221"/>
      <c r="NC19" s="221"/>
      <c r="ND19" s="221"/>
      <c r="NE19" s="221"/>
      <c r="NF19" s="221"/>
      <c r="NG19" s="221"/>
      <c r="NH19" s="221"/>
      <c r="NI19" s="221"/>
      <c r="NJ19" s="221"/>
      <c r="NK19" s="221"/>
      <c r="NL19" s="221"/>
      <c r="NM19" s="221"/>
      <c r="NN19" s="221"/>
      <c r="NO19" s="221"/>
      <c r="NP19" s="221"/>
      <c r="NQ19" s="221"/>
      <c r="NR19" s="221"/>
      <c r="NS19" s="221"/>
      <c r="NT19" s="221"/>
      <c r="NU19" s="221"/>
      <c r="NV19" s="221"/>
      <c r="NW19" s="221"/>
      <c r="NX19" s="221"/>
      <c r="NY19" s="221"/>
      <c r="NZ19" s="221"/>
      <c r="OA19" s="221"/>
      <c r="OB19" s="221"/>
      <c r="OC19" s="221"/>
      <c r="OD19" s="221"/>
      <c r="OE19" s="221"/>
      <c r="OF19" s="221"/>
      <c r="OG19" s="221"/>
      <c r="OH19" s="221"/>
      <c r="OI19" s="221"/>
      <c r="OJ19" s="221"/>
      <c r="OK19" s="221"/>
      <c r="OL19" s="221"/>
      <c r="OM19" s="221"/>
      <c r="ON19" s="221"/>
      <c r="OO19" s="221"/>
      <c r="OP19" s="221"/>
      <c r="OQ19" s="221"/>
      <c r="OR19" s="221"/>
      <c r="OS19" s="221"/>
      <c r="OT19" s="221"/>
      <c r="OU19" s="221"/>
      <c r="OV19" s="221"/>
      <c r="OW19" s="221"/>
      <c r="OX19" s="221"/>
      <c r="OY19" s="221"/>
      <c r="OZ19" s="221"/>
      <c r="PA19" s="221"/>
      <c r="PB19" s="221"/>
      <c r="PC19" s="221"/>
      <c r="PD19" s="221"/>
      <c r="PE19" s="221"/>
      <c r="PF19" s="221"/>
      <c r="PG19" s="221"/>
      <c r="PH19" s="221"/>
      <c r="PI19" s="221"/>
      <c r="PJ19" s="221"/>
      <c r="PK19" s="221"/>
      <c r="PL19" s="221"/>
      <c r="PM19" s="221"/>
      <c r="PN19" s="221"/>
      <c r="PO19" s="221"/>
      <c r="PP19" s="221"/>
      <c r="PQ19" s="221"/>
      <c r="PR19" s="221"/>
      <c r="PS19" s="221"/>
      <c r="PT19" s="221"/>
      <c r="PU19" s="221"/>
      <c r="PV19" s="221"/>
      <c r="PW19" s="221"/>
      <c r="PX19" s="221"/>
      <c r="PY19" s="221"/>
      <c r="PZ19" s="221"/>
      <c r="QA19" s="221"/>
      <c r="QB19" s="221"/>
      <c r="QC19" s="221"/>
      <c r="QD19" s="221"/>
      <c r="QE19" s="221"/>
      <c r="QF19" s="221"/>
      <c r="QG19" s="221"/>
      <c r="QH19" s="221"/>
      <c r="QI19" s="221"/>
      <c r="QJ19" s="221"/>
      <c r="QK19" s="221"/>
      <c r="QL19" s="221"/>
      <c r="QM19" s="221"/>
      <c r="QN19" s="221"/>
      <c r="QO19" s="221"/>
      <c r="QP19" s="221"/>
      <c r="QQ19" s="221"/>
      <c r="QR19" s="221"/>
      <c r="QS19" s="221"/>
      <c r="QT19" s="221"/>
      <c r="QU19" s="221"/>
      <c r="QV19" s="221"/>
      <c r="QW19" s="221"/>
      <c r="QX19" s="221"/>
      <c r="QY19" s="221"/>
      <c r="QZ19" s="221"/>
      <c r="RA19" s="221"/>
      <c r="RB19" s="221"/>
      <c r="RC19" s="221"/>
      <c r="RD19" s="221"/>
      <c r="RE19" s="221"/>
      <c r="RF19" s="221"/>
      <c r="RG19" s="221"/>
      <c r="RH19" s="221"/>
    </row>
    <row r="20" customFormat="false" ht="15.75" hidden="false" customHeight="true" outlineLevel="0" collapsed="false">
      <c r="A20" s="44"/>
      <c r="B20" s="44" t="s">
        <v>361</v>
      </c>
      <c r="C20" s="205"/>
      <c r="D20" s="381"/>
      <c r="E20" s="76" t="n">
        <f aca="false">SUM(H20:AR20)</f>
        <v>1116319.79988</v>
      </c>
      <c r="F20" s="382"/>
      <c r="G20" s="45"/>
      <c r="H20" s="64" t="n">
        <f aca="false">SUM(AS20:BD20)</f>
        <v>0</v>
      </c>
      <c r="I20" s="64" t="n">
        <f aca="false">SUM(BE20:BP20)</f>
        <v>372106.59996</v>
      </c>
      <c r="J20" s="64" t="n">
        <f aca="false">SUM(BQ20:CB20)</f>
        <v>372106.59996</v>
      </c>
      <c r="K20" s="64" t="n">
        <f aca="false">SUM(CC20:CN20)</f>
        <v>372106.59996</v>
      </c>
      <c r="L20" s="64" t="n">
        <f aca="false">SUM(CO20:CZ20)</f>
        <v>0</v>
      </c>
      <c r="M20" s="64" t="n">
        <f aca="false">SUM(DA20:DL20)</f>
        <v>0</v>
      </c>
      <c r="N20" s="64" t="n">
        <f aca="false">SUM(DM20:DX20)</f>
        <v>0</v>
      </c>
      <c r="O20" s="64" t="n">
        <f aca="false">SUM(DY20:EJ20)</f>
        <v>0</v>
      </c>
      <c r="P20" s="64" t="n">
        <f aca="false">SUM(EK20:EV20)</f>
        <v>0</v>
      </c>
      <c r="Q20" s="64" t="n">
        <f aca="false">SUM(EW20:FH20)</f>
        <v>0</v>
      </c>
      <c r="R20" s="64" t="n">
        <f aca="false">SUM(FI20:FT20)</f>
        <v>0</v>
      </c>
      <c r="S20" s="64" t="n">
        <f aca="false">SUM(FU20:GF20)</f>
        <v>0</v>
      </c>
      <c r="T20" s="64" t="n">
        <f aca="false">SUM(GG20:GR20)</f>
        <v>0</v>
      </c>
      <c r="U20" s="64" t="n">
        <f aca="false">SUM(GS20:HD20)</f>
        <v>0</v>
      </c>
      <c r="V20" s="64" t="n">
        <f aca="false">SUM(HE20:HP20)</f>
        <v>0</v>
      </c>
      <c r="W20" s="64" t="n">
        <f aca="false">SUM(HQ20:IB20)</f>
        <v>0</v>
      </c>
      <c r="X20" s="64" t="n">
        <f aca="false">SUM(IC20:IN20)</f>
        <v>0</v>
      </c>
      <c r="Y20" s="64" t="n">
        <f aca="false">SUM(IO20:IZ20)</f>
        <v>0</v>
      </c>
      <c r="Z20" s="64" t="n">
        <f aca="false">SUM(JA20:JL20)</f>
        <v>0</v>
      </c>
      <c r="AA20" s="64" t="n">
        <f aca="false">SUM(JM20:JX20)</f>
        <v>0</v>
      </c>
      <c r="AB20" s="64" t="n">
        <f aca="false">SUM(JY20:KJ20)</f>
        <v>0</v>
      </c>
      <c r="AC20" s="64" t="n">
        <f aca="false">SUM(KK20:KV20)</f>
        <v>0</v>
      </c>
      <c r="AD20" s="64" t="n">
        <f aca="false">SUM(KW20:LH20)</f>
        <v>0</v>
      </c>
      <c r="AE20" s="64" t="n">
        <f aca="false">SUM(LI20:LT20)</f>
        <v>0</v>
      </c>
      <c r="AF20" s="64" t="n">
        <f aca="false">SUM(LU20:MF20)</f>
        <v>0</v>
      </c>
      <c r="AG20" s="64" t="n">
        <f aca="false">SUM(MG20:MR20)</f>
        <v>0</v>
      </c>
      <c r="AH20" s="64" t="n">
        <f aca="false">SUM(MS20:ND20)</f>
        <v>0</v>
      </c>
      <c r="AI20" s="64" t="n">
        <f aca="false">SUM(NE20:NP20)</f>
        <v>0</v>
      </c>
      <c r="AJ20" s="64" t="n">
        <f aca="false">SUM(NQ20:OB20)</f>
        <v>0</v>
      </c>
      <c r="AK20" s="64" t="n">
        <f aca="false">SUM(OC20:ON20)</f>
        <v>0</v>
      </c>
      <c r="AL20" s="64" t="n">
        <f aca="false">SUM(OO20:OX20)</f>
        <v>0</v>
      </c>
      <c r="AM20" s="64" t="n">
        <f aca="false">SUM(OP20:OY20)</f>
        <v>0</v>
      </c>
      <c r="AN20" s="64" t="n">
        <f aca="false">SUM(OQ20:OZ20)</f>
        <v>0</v>
      </c>
      <c r="AO20" s="64" t="n">
        <f aca="false">SUM(OR20:PA20)</f>
        <v>0</v>
      </c>
      <c r="AP20" s="64" t="n">
        <f aca="false">SUM(OS20:PB20)</f>
        <v>0</v>
      </c>
      <c r="AQ20" s="64" t="n">
        <f aca="false">SUM(OT20:PC20)</f>
        <v>0</v>
      </c>
      <c r="AR20" s="64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 t="n">
        <f aca="false">1116319.8/36</f>
        <v>31008.88333</v>
      </c>
      <c r="BF20" s="221" t="n">
        <f aca="false">BE20</f>
        <v>31008.88333</v>
      </c>
      <c r="BG20" s="221" t="n">
        <f aca="false">BF20</f>
        <v>31008.88333</v>
      </c>
      <c r="BH20" s="221" t="n">
        <f aca="false">BG20</f>
        <v>31008.88333</v>
      </c>
      <c r="BI20" s="221" t="n">
        <f aca="false">BH20</f>
        <v>31008.88333</v>
      </c>
      <c r="BJ20" s="221" t="n">
        <f aca="false">BI20</f>
        <v>31008.88333</v>
      </c>
      <c r="BK20" s="221" t="n">
        <f aca="false">BJ20</f>
        <v>31008.88333</v>
      </c>
      <c r="BL20" s="221" t="n">
        <f aca="false">BK20</f>
        <v>31008.88333</v>
      </c>
      <c r="BM20" s="221" t="n">
        <f aca="false">BL20</f>
        <v>31008.88333</v>
      </c>
      <c r="BN20" s="221" t="n">
        <f aca="false">BM20</f>
        <v>31008.88333</v>
      </c>
      <c r="BO20" s="221" t="n">
        <f aca="false">BN20</f>
        <v>31008.88333</v>
      </c>
      <c r="BP20" s="221" t="n">
        <f aca="false">BO20</f>
        <v>31008.88333</v>
      </c>
      <c r="BQ20" s="221" t="n">
        <f aca="false">BP20</f>
        <v>31008.88333</v>
      </c>
      <c r="BR20" s="221" t="n">
        <f aca="false">BQ20</f>
        <v>31008.88333</v>
      </c>
      <c r="BS20" s="221" t="n">
        <f aca="false">BR20</f>
        <v>31008.88333</v>
      </c>
      <c r="BT20" s="221" t="n">
        <f aca="false">BS20</f>
        <v>31008.88333</v>
      </c>
      <c r="BU20" s="221" t="n">
        <f aca="false">BT20</f>
        <v>31008.88333</v>
      </c>
      <c r="BV20" s="221" t="n">
        <f aca="false">BU20</f>
        <v>31008.88333</v>
      </c>
      <c r="BW20" s="221" t="n">
        <f aca="false">BV20</f>
        <v>31008.88333</v>
      </c>
      <c r="BX20" s="221" t="n">
        <f aca="false">BW20</f>
        <v>31008.88333</v>
      </c>
      <c r="BY20" s="221" t="n">
        <f aca="false">BX20</f>
        <v>31008.88333</v>
      </c>
      <c r="BZ20" s="221" t="n">
        <f aca="false">BY20</f>
        <v>31008.88333</v>
      </c>
      <c r="CA20" s="221" t="n">
        <f aca="false">BZ20</f>
        <v>31008.88333</v>
      </c>
      <c r="CB20" s="221" t="n">
        <f aca="false">CA20</f>
        <v>31008.88333</v>
      </c>
      <c r="CC20" s="221" t="n">
        <f aca="false">CB20</f>
        <v>31008.88333</v>
      </c>
      <c r="CD20" s="221" t="n">
        <f aca="false">CC20</f>
        <v>31008.88333</v>
      </c>
      <c r="CE20" s="221" t="n">
        <f aca="false">CD20</f>
        <v>31008.88333</v>
      </c>
      <c r="CF20" s="221" t="n">
        <f aca="false">CE20</f>
        <v>31008.88333</v>
      </c>
      <c r="CG20" s="221" t="n">
        <f aca="false">CF20</f>
        <v>31008.88333</v>
      </c>
      <c r="CH20" s="221" t="n">
        <f aca="false">CG20</f>
        <v>31008.88333</v>
      </c>
      <c r="CI20" s="221" t="n">
        <f aca="false">CH20</f>
        <v>31008.88333</v>
      </c>
      <c r="CJ20" s="221" t="n">
        <f aca="false">CI20</f>
        <v>31008.88333</v>
      </c>
      <c r="CK20" s="221" t="n">
        <f aca="false">CJ20</f>
        <v>31008.88333</v>
      </c>
      <c r="CL20" s="221" t="n">
        <f aca="false">CK20</f>
        <v>31008.88333</v>
      </c>
      <c r="CM20" s="221" t="n">
        <f aca="false">CL20</f>
        <v>31008.88333</v>
      </c>
      <c r="CN20" s="221" t="n">
        <f aca="false">CM20</f>
        <v>31008.88333</v>
      </c>
      <c r="CO20" s="221" t="n">
        <v>0</v>
      </c>
      <c r="CP20" s="221" t="n">
        <v>0</v>
      </c>
      <c r="CQ20" s="221" t="n">
        <v>0</v>
      </c>
      <c r="CR20" s="221" t="n">
        <v>0</v>
      </c>
      <c r="CS20" s="221" t="n">
        <v>0</v>
      </c>
      <c r="CT20" s="221" t="n">
        <v>0</v>
      </c>
      <c r="CU20" s="221" t="n">
        <v>0</v>
      </c>
      <c r="CV20" s="221" t="n">
        <v>0</v>
      </c>
      <c r="CW20" s="221" t="n">
        <v>0</v>
      </c>
      <c r="CX20" s="221" t="n">
        <v>0</v>
      </c>
      <c r="CY20" s="221" t="n">
        <v>0</v>
      </c>
      <c r="CZ20" s="221" t="n">
        <v>0</v>
      </c>
      <c r="DA20" s="221" t="n">
        <v>0</v>
      </c>
      <c r="DB20" s="221" t="n">
        <v>0</v>
      </c>
      <c r="DC20" s="221" t="n">
        <v>0</v>
      </c>
      <c r="DD20" s="221" t="n">
        <v>0</v>
      </c>
      <c r="DE20" s="221" t="n">
        <v>0</v>
      </c>
      <c r="DF20" s="221" t="n">
        <v>0</v>
      </c>
      <c r="DG20" s="221" t="n">
        <v>0</v>
      </c>
      <c r="DH20" s="221" t="n">
        <v>0</v>
      </c>
      <c r="DI20" s="221" t="n">
        <v>0</v>
      </c>
      <c r="DJ20" s="221" t="n">
        <v>0</v>
      </c>
      <c r="DK20" s="221" t="n">
        <v>0</v>
      </c>
      <c r="DL20" s="221" t="n">
        <v>0</v>
      </c>
      <c r="DM20" s="221" t="n">
        <v>0</v>
      </c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  <c r="IJ20" s="221"/>
      <c r="IK20" s="221"/>
      <c r="IL20" s="221"/>
      <c r="IM20" s="221"/>
      <c r="IN20" s="221"/>
      <c r="IO20" s="221"/>
      <c r="IP20" s="221"/>
      <c r="IQ20" s="221"/>
      <c r="IR20" s="221"/>
      <c r="IS20" s="221"/>
      <c r="IT20" s="221"/>
      <c r="IU20" s="221"/>
      <c r="IV20" s="221"/>
      <c r="IW20" s="221"/>
      <c r="IX20" s="221"/>
      <c r="IY20" s="221"/>
      <c r="IZ20" s="221"/>
      <c r="JA20" s="221"/>
      <c r="JB20" s="221"/>
      <c r="JC20" s="221"/>
      <c r="JD20" s="221"/>
      <c r="JE20" s="221"/>
      <c r="JF20" s="221"/>
      <c r="JG20" s="221"/>
      <c r="JH20" s="221"/>
      <c r="JI20" s="221"/>
      <c r="JJ20" s="221"/>
      <c r="JK20" s="221"/>
      <c r="JL20" s="221"/>
      <c r="JM20" s="221"/>
      <c r="JN20" s="221"/>
      <c r="JO20" s="221"/>
      <c r="JP20" s="221"/>
      <c r="JQ20" s="221"/>
      <c r="JR20" s="221"/>
      <c r="JS20" s="221"/>
      <c r="JT20" s="221"/>
      <c r="JU20" s="221"/>
      <c r="JV20" s="221"/>
      <c r="JW20" s="221"/>
      <c r="JX20" s="221"/>
      <c r="JY20" s="221"/>
      <c r="JZ20" s="221"/>
      <c r="KA20" s="221"/>
      <c r="KB20" s="221"/>
      <c r="KC20" s="221"/>
      <c r="KD20" s="221"/>
      <c r="KE20" s="221"/>
      <c r="KF20" s="221"/>
      <c r="KG20" s="221"/>
      <c r="KH20" s="221"/>
      <c r="KI20" s="221"/>
      <c r="KJ20" s="221"/>
      <c r="KK20" s="221"/>
      <c r="KL20" s="221"/>
      <c r="KM20" s="221"/>
      <c r="KN20" s="221"/>
      <c r="KO20" s="221"/>
      <c r="KP20" s="221"/>
      <c r="KQ20" s="221"/>
      <c r="KR20" s="221"/>
      <c r="KS20" s="221"/>
      <c r="KT20" s="221"/>
      <c r="KU20" s="221"/>
      <c r="KV20" s="221"/>
      <c r="KW20" s="221"/>
      <c r="KX20" s="221"/>
      <c r="KY20" s="221"/>
      <c r="KZ20" s="221"/>
      <c r="LA20" s="221"/>
      <c r="LB20" s="221"/>
      <c r="LC20" s="221"/>
      <c r="LD20" s="221"/>
      <c r="LE20" s="221"/>
      <c r="LF20" s="221"/>
      <c r="LG20" s="221"/>
      <c r="LH20" s="221"/>
      <c r="LI20" s="221"/>
      <c r="LJ20" s="221"/>
      <c r="LK20" s="221"/>
      <c r="LL20" s="221"/>
      <c r="LM20" s="221"/>
      <c r="LN20" s="221"/>
      <c r="LO20" s="221"/>
      <c r="LP20" s="221"/>
      <c r="LQ20" s="221"/>
      <c r="LR20" s="221"/>
      <c r="LS20" s="221"/>
      <c r="LT20" s="221"/>
      <c r="LU20" s="221"/>
      <c r="LV20" s="221"/>
      <c r="LW20" s="221"/>
      <c r="LX20" s="221"/>
      <c r="LY20" s="221"/>
      <c r="LZ20" s="221"/>
      <c r="MA20" s="221"/>
      <c r="MB20" s="221"/>
      <c r="MC20" s="221"/>
      <c r="MD20" s="221"/>
      <c r="ME20" s="221"/>
      <c r="MF20" s="221"/>
      <c r="MG20" s="221"/>
      <c r="MH20" s="221"/>
      <c r="MI20" s="221"/>
      <c r="MJ20" s="221"/>
      <c r="MK20" s="221"/>
      <c r="ML20" s="221"/>
      <c r="MM20" s="221"/>
      <c r="MN20" s="221"/>
      <c r="MO20" s="221"/>
      <c r="MP20" s="221"/>
      <c r="MQ20" s="221"/>
      <c r="MR20" s="221"/>
      <c r="MS20" s="221"/>
      <c r="MT20" s="221"/>
      <c r="MU20" s="221"/>
      <c r="MV20" s="221"/>
      <c r="MW20" s="221"/>
      <c r="MX20" s="221"/>
      <c r="MY20" s="221"/>
      <c r="MZ20" s="221"/>
      <c r="NA20" s="221"/>
      <c r="NB20" s="221"/>
      <c r="NC20" s="221"/>
      <c r="ND20" s="221"/>
      <c r="NE20" s="221"/>
      <c r="NF20" s="221"/>
      <c r="NG20" s="221"/>
      <c r="NH20" s="221"/>
      <c r="NI20" s="221"/>
      <c r="NJ20" s="221"/>
      <c r="NK20" s="221"/>
      <c r="NL20" s="221"/>
      <c r="NM20" s="221"/>
      <c r="NN20" s="221"/>
      <c r="NO20" s="221"/>
      <c r="NP20" s="221"/>
      <c r="NQ20" s="221"/>
      <c r="NR20" s="221"/>
      <c r="NS20" s="221"/>
      <c r="NT20" s="221"/>
      <c r="NU20" s="221"/>
      <c r="NV20" s="221"/>
      <c r="NW20" s="221"/>
      <c r="NX20" s="221"/>
      <c r="NY20" s="221"/>
      <c r="NZ20" s="221"/>
      <c r="OA20" s="221"/>
      <c r="OB20" s="221"/>
      <c r="OC20" s="221"/>
      <c r="OD20" s="221"/>
      <c r="OE20" s="221"/>
      <c r="OF20" s="221"/>
      <c r="OG20" s="221"/>
      <c r="OH20" s="221"/>
      <c r="OI20" s="221"/>
      <c r="OJ20" s="221"/>
      <c r="OK20" s="221"/>
      <c r="OL20" s="221"/>
      <c r="OM20" s="221"/>
      <c r="ON20" s="221"/>
      <c r="OO20" s="221"/>
      <c r="OP20" s="221"/>
      <c r="OQ20" s="221"/>
      <c r="OR20" s="221"/>
      <c r="OS20" s="221"/>
      <c r="OT20" s="221"/>
      <c r="OU20" s="221"/>
      <c r="OV20" s="221"/>
      <c r="OW20" s="221"/>
      <c r="OX20" s="221"/>
      <c r="OY20" s="221"/>
      <c r="OZ20" s="221"/>
      <c r="PA20" s="221"/>
      <c r="PB20" s="221"/>
      <c r="PC20" s="221"/>
      <c r="PD20" s="221"/>
      <c r="PE20" s="221"/>
      <c r="PF20" s="221"/>
      <c r="PG20" s="221"/>
      <c r="PH20" s="221"/>
      <c r="PI20" s="221"/>
      <c r="PJ20" s="221"/>
      <c r="PK20" s="221"/>
      <c r="PL20" s="221"/>
      <c r="PM20" s="221"/>
      <c r="PN20" s="221"/>
      <c r="PO20" s="221"/>
      <c r="PP20" s="221"/>
      <c r="PQ20" s="221"/>
      <c r="PR20" s="221"/>
      <c r="PS20" s="221"/>
      <c r="PT20" s="221"/>
      <c r="PU20" s="221"/>
      <c r="PV20" s="221"/>
      <c r="PW20" s="221"/>
      <c r="PX20" s="221"/>
      <c r="PY20" s="221"/>
      <c r="PZ20" s="221"/>
      <c r="QA20" s="221"/>
      <c r="QB20" s="221"/>
      <c r="QC20" s="221"/>
      <c r="QD20" s="221"/>
      <c r="QE20" s="221"/>
      <c r="QF20" s="221"/>
      <c r="QG20" s="221"/>
      <c r="QH20" s="221"/>
      <c r="QI20" s="221"/>
      <c r="QJ20" s="221"/>
      <c r="QK20" s="221"/>
      <c r="QL20" s="221"/>
      <c r="QM20" s="221"/>
      <c r="QN20" s="221"/>
      <c r="QO20" s="221"/>
      <c r="QP20" s="221"/>
      <c r="QQ20" s="221"/>
      <c r="QR20" s="221"/>
      <c r="QS20" s="221"/>
      <c r="QT20" s="221"/>
      <c r="QU20" s="221"/>
      <c r="QV20" s="221"/>
      <c r="QW20" s="221"/>
      <c r="QX20" s="221"/>
      <c r="QY20" s="221"/>
      <c r="QZ20" s="221"/>
      <c r="RA20" s="221"/>
      <c r="RB20" s="221"/>
      <c r="RC20" s="221"/>
      <c r="RD20" s="221"/>
      <c r="RE20" s="221"/>
      <c r="RF20" s="221"/>
      <c r="RG20" s="221"/>
      <c r="RH20" s="221"/>
    </row>
    <row r="21" customFormat="false" ht="15.75" hidden="true" customHeight="true" outlineLevel="0" collapsed="false">
      <c r="A21" s="44"/>
      <c r="B21" s="44"/>
      <c r="C21" s="205"/>
      <c r="D21" s="381"/>
      <c r="E21" s="76" t="n">
        <f aca="false">SUM(H21:AR21)</f>
        <v>0</v>
      </c>
      <c r="F21" s="382"/>
      <c r="G21" s="45"/>
      <c r="H21" s="64" t="n">
        <f aca="false">SUM(AS21:BD21)</f>
        <v>0</v>
      </c>
      <c r="I21" s="64" t="n">
        <f aca="false">SUM(BE21:BP21)</f>
        <v>0</v>
      </c>
      <c r="J21" s="64" t="n">
        <f aca="false">SUM(BQ21:CB21)</f>
        <v>0</v>
      </c>
      <c r="K21" s="64" t="n">
        <f aca="false">SUM(CC21:CN21)</f>
        <v>0</v>
      </c>
      <c r="L21" s="64" t="n">
        <f aca="false">SUM(CO21:CZ21)</f>
        <v>0</v>
      </c>
      <c r="M21" s="64" t="n">
        <f aca="false">SUM(DA21:DL21)</f>
        <v>0</v>
      </c>
      <c r="N21" s="64" t="n">
        <f aca="false">SUM(DM21:DX21)</f>
        <v>0</v>
      </c>
      <c r="O21" s="64" t="n">
        <f aca="false">SUM(DY21:EJ21)</f>
        <v>0</v>
      </c>
      <c r="P21" s="64" t="n">
        <f aca="false">SUM(EK21:EV21)</f>
        <v>0</v>
      </c>
      <c r="Q21" s="64" t="n">
        <f aca="false">SUM(EW21:FH21)</f>
        <v>0</v>
      </c>
      <c r="R21" s="64" t="n">
        <f aca="false">SUM(FI21:FT21)</f>
        <v>0</v>
      </c>
      <c r="S21" s="64" t="n">
        <f aca="false">SUM(FU21:GF21)</f>
        <v>0</v>
      </c>
      <c r="T21" s="64" t="n">
        <f aca="false">SUM(GG21:GR21)</f>
        <v>0</v>
      </c>
      <c r="U21" s="64" t="n">
        <f aca="false">SUM(GS21:HD21)</f>
        <v>0</v>
      </c>
      <c r="V21" s="64" t="n">
        <f aca="false">SUM(HE21:HP21)</f>
        <v>0</v>
      </c>
      <c r="W21" s="64" t="n">
        <f aca="false">SUM(HQ21:IB21)</f>
        <v>0</v>
      </c>
      <c r="X21" s="64" t="n">
        <f aca="false">SUM(IC21:IN21)</f>
        <v>0</v>
      </c>
      <c r="Y21" s="64" t="n">
        <f aca="false">SUM(IO21:IZ21)</f>
        <v>0</v>
      </c>
      <c r="Z21" s="64" t="n">
        <f aca="false">SUM(JA21:JL21)</f>
        <v>0</v>
      </c>
      <c r="AA21" s="64" t="n">
        <f aca="false">SUM(JM21:JX21)</f>
        <v>0</v>
      </c>
      <c r="AB21" s="64" t="n">
        <f aca="false">SUM(JY21:KJ21)</f>
        <v>0</v>
      </c>
      <c r="AC21" s="64" t="n">
        <f aca="false">SUM(KK21:KV21)</f>
        <v>0</v>
      </c>
      <c r="AD21" s="64" t="n">
        <f aca="false">SUM(KW21:LH21)</f>
        <v>0</v>
      </c>
      <c r="AE21" s="64" t="n">
        <f aca="false">SUM(LI21:LT21)</f>
        <v>0</v>
      </c>
      <c r="AF21" s="64" t="n">
        <f aca="false">SUM(LU21:MF21)</f>
        <v>0</v>
      </c>
      <c r="AG21" s="64" t="n">
        <f aca="false">SUM(MG21:MR21)</f>
        <v>0</v>
      </c>
      <c r="AH21" s="64" t="n">
        <f aca="false">SUM(MS21:ND21)</f>
        <v>0</v>
      </c>
      <c r="AI21" s="64" t="n">
        <f aca="false">SUM(NE21:NP21)</f>
        <v>0</v>
      </c>
      <c r="AJ21" s="64" t="n">
        <f aca="false">SUM(NQ21:OB21)</f>
        <v>0</v>
      </c>
      <c r="AK21" s="64" t="n">
        <f aca="false">SUM(OC21:ON21)</f>
        <v>0</v>
      </c>
      <c r="AL21" s="64" t="n">
        <f aca="false">SUM(OO21:OX21)</f>
        <v>0</v>
      </c>
      <c r="AM21" s="64" t="n">
        <f aca="false">SUM(OP21:OY21)</f>
        <v>0</v>
      </c>
      <c r="AN21" s="64" t="n">
        <f aca="false">SUM(OQ21:OZ21)</f>
        <v>0</v>
      </c>
      <c r="AO21" s="64" t="n">
        <f aca="false">SUM(OR21:PA21)</f>
        <v>0</v>
      </c>
      <c r="AP21" s="64" t="n">
        <f aca="false">SUM(OS21:PB21)</f>
        <v>0</v>
      </c>
      <c r="AQ21" s="64" t="n">
        <f aca="false">SUM(OT21:PC21)</f>
        <v>0</v>
      </c>
      <c r="AR21" s="64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  <c r="IS21" s="221"/>
      <c r="IT21" s="221"/>
      <c r="IU21" s="221"/>
      <c r="IV21" s="221"/>
      <c r="IW21" s="221"/>
      <c r="IX21" s="221"/>
      <c r="IY21" s="221"/>
      <c r="IZ21" s="221"/>
      <c r="JA21" s="221"/>
      <c r="JB21" s="221"/>
      <c r="JC21" s="221"/>
      <c r="JD21" s="221"/>
      <c r="JE21" s="221"/>
      <c r="JF21" s="221"/>
      <c r="JG21" s="221"/>
      <c r="JH21" s="221"/>
      <c r="JI21" s="221"/>
      <c r="JJ21" s="221"/>
      <c r="JK21" s="221"/>
      <c r="JL21" s="221"/>
      <c r="JM21" s="221"/>
      <c r="JN21" s="221"/>
      <c r="JO21" s="221"/>
      <c r="JP21" s="221"/>
      <c r="JQ21" s="221"/>
      <c r="JR21" s="221"/>
      <c r="JS21" s="221"/>
      <c r="JT21" s="221"/>
      <c r="JU21" s="221"/>
      <c r="JV21" s="221"/>
      <c r="JW21" s="221"/>
      <c r="JX21" s="221"/>
      <c r="JY21" s="221"/>
      <c r="JZ21" s="221"/>
      <c r="KA21" s="221"/>
      <c r="KB21" s="221"/>
      <c r="KC21" s="221"/>
      <c r="KD21" s="221"/>
      <c r="KE21" s="221"/>
      <c r="KF21" s="221"/>
      <c r="KG21" s="221"/>
      <c r="KH21" s="221"/>
      <c r="KI21" s="221"/>
      <c r="KJ21" s="221"/>
      <c r="KK21" s="221"/>
      <c r="KL21" s="221"/>
      <c r="KM21" s="221"/>
      <c r="KN21" s="221"/>
      <c r="KO21" s="221"/>
      <c r="KP21" s="221"/>
      <c r="KQ21" s="221"/>
      <c r="KR21" s="221"/>
      <c r="KS21" s="221"/>
      <c r="KT21" s="221"/>
      <c r="KU21" s="221"/>
      <c r="KV21" s="221"/>
      <c r="KW21" s="221"/>
      <c r="KX21" s="221"/>
      <c r="KY21" s="221"/>
      <c r="KZ21" s="221"/>
      <c r="LA21" s="221"/>
      <c r="LB21" s="221"/>
      <c r="LC21" s="221"/>
      <c r="LD21" s="221"/>
      <c r="LE21" s="221"/>
      <c r="LF21" s="221"/>
      <c r="LG21" s="221"/>
      <c r="LH21" s="221"/>
      <c r="LI21" s="221"/>
      <c r="LJ21" s="221"/>
      <c r="LK21" s="221"/>
      <c r="LL21" s="221"/>
      <c r="LM21" s="221"/>
      <c r="LN21" s="221"/>
      <c r="LO21" s="221"/>
      <c r="LP21" s="221"/>
      <c r="LQ21" s="221"/>
      <c r="LR21" s="221"/>
      <c r="LS21" s="221"/>
      <c r="LT21" s="221"/>
      <c r="LU21" s="221"/>
      <c r="LV21" s="221"/>
      <c r="LW21" s="221"/>
      <c r="LX21" s="221"/>
      <c r="LY21" s="221"/>
      <c r="LZ21" s="221"/>
      <c r="MA21" s="221"/>
      <c r="MB21" s="221"/>
      <c r="MC21" s="221"/>
      <c r="MD21" s="221"/>
      <c r="ME21" s="221"/>
      <c r="MF21" s="221"/>
      <c r="MG21" s="221"/>
      <c r="MH21" s="221"/>
      <c r="MI21" s="221"/>
      <c r="MJ21" s="221"/>
      <c r="MK21" s="221"/>
      <c r="ML21" s="221"/>
      <c r="MM21" s="221"/>
      <c r="MN21" s="221"/>
      <c r="MO21" s="221"/>
      <c r="MP21" s="221"/>
      <c r="MQ21" s="221"/>
      <c r="MR21" s="221"/>
      <c r="MS21" s="221"/>
      <c r="MT21" s="221"/>
      <c r="MU21" s="221"/>
      <c r="MV21" s="221"/>
      <c r="MW21" s="221"/>
      <c r="MX21" s="221"/>
      <c r="MY21" s="221"/>
      <c r="MZ21" s="221"/>
      <c r="NA21" s="221"/>
      <c r="NB21" s="221"/>
      <c r="NC21" s="221"/>
      <c r="ND21" s="221"/>
      <c r="NE21" s="221"/>
      <c r="NF21" s="221"/>
      <c r="NG21" s="221"/>
      <c r="NH21" s="221"/>
      <c r="NI21" s="221"/>
      <c r="NJ21" s="221"/>
      <c r="NK21" s="221"/>
      <c r="NL21" s="221"/>
      <c r="NM21" s="221"/>
      <c r="NN21" s="221"/>
      <c r="NO21" s="221"/>
      <c r="NP21" s="221"/>
      <c r="NQ21" s="221"/>
      <c r="NR21" s="221"/>
      <c r="NS21" s="221"/>
      <c r="NT21" s="221"/>
      <c r="NU21" s="221"/>
      <c r="NV21" s="221"/>
      <c r="NW21" s="221"/>
      <c r="NX21" s="221"/>
      <c r="NY21" s="221"/>
      <c r="NZ21" s="221"/>
      <c r="OA21" s="221"/>
      <c r="OB21" s="221"/>
      <c r="OC21" s="221"/>
      <c r="OD21" s="221"/>
      <c r="OE21" s="221"/>
      <c r="OF21" s="221"/>
      <c r="OG21" s="221"/>
      <c r="OH21" s="221"/>
      <c r="OI21" s="221"/>
      <c r="OJ21" s="221"/>
      <c r="OK21" s="221"/>
      <c r="OL21" s="221"/>
      <c r="OM21" s="221"/>
      <c r="ON21" s="221"/>
      <c r="OO21" s="221"/>
      <c r="OP21" s="221"/>
      <c r="OQ21" s="221"/>
      <c r="OR21" s="221"/>
      <c r="OS21" s="221"/>
      <c r="OT21" s="221"/>
      <c r="OU21" s="221"/>
      <c r="OV21" s="221"/>
      <c r="OW21" s="221"/>
      <c r="OX21" s="221"/>
      <c r="OY21" s="221"/>
      <c r="OZ21" s="221"/>
      <c r="PA21" s="221"/>
      <c r="PB21" s="221"/>
      <c r="PC21" s="221"/>
      <c r="PD21" s="221"/>
      <c r="PE21" s="221"/>
      <c r="PF21" s="221"/>
      <c r="PG21" s="221"/>
      <c r="PH21" s="221"/>
      <c r="PI21" s="221"/>
      <c r="PJ21" s="221"/>
      <c r="PK21" s="221"/>
      <c r="PL21" s="221"/>
      <c r="PM21" s="221"/>
      <c r="PN21" s="221"/>
      <c r="PO21" s="221"/>
      <c r="PP21" s="221"/>
      <c r="PQ21" s="221"/>
      <c r="PR21" s="221"/>
      <c r="PS21" s="221"/>
      <c r="PT21" s="221"/>
      <c r="PU21" s="221"/>
      <c r="PV21" s="221"/>
      <c r="PW21" s="221"/>
      <c r="PX21" s="221"/>
      <c r="PY21" s="221"/>
      <c r="PZ21" s="221"/>
      <c r="QA21" s="221"/>
      <c r="QB21" s="221"/>
      <c r="QC21" s="221"/>
      <c r="QD21" s="221"/>
      <c r="QE21" s="221"/>
      <c r="QF21" s="221"/>
      <c r="QG21" s="221"/>
      <c r="QH21" s="221"/>
      <c r="QI21" s="221"/>
      <c r="QJ21" s="221"/>
      <c r="QK21" s="221"/>
      <c r="QL21" s="221"/>
      <c r="QM21" s="221"/>
      <c r="QN21" s="221"/>
      <c r="QO21" s="221"/>
      <c r="QP21" s="221"/>
      <c r="QQ21" s="221"/>
      <c r="QR21" s="221"/>
      <c r="QS21" s="221"/>
      <c r="QT21" s="221"/>
      <c r="QU21" s="221"/>
      <c r="QV21" s="221"/>
      <c r="QW21" s="221"/>
      <c r="QX21" s="221"/>
      <c r="QY21" s="221"/>
      <c r="QZ21" s="221"/>
      <c r="RA21" s="221"/>
      <c r="RB21" s="221"/>
      <c r="RC21" s="221"/>
      <c r="RD21" s="221"/>
      <c r="RE21" s="221"/>
      <c r="RF21" s="221"/>
      <c r="RG21" s="221"/>
      <c r="RH21" s="221"/>
    </row>
    <row r="22" customFormat="false" ht="15.75" hidden="true" customHeight="true" outlineLevel="0" collapsed="false">
      <c r="A22" s="44"/>
      <c r="B22" s="44"/>
      <c r="C22" s="205"/>
      <c r="D22" s="381"/>
      <c r="E22" s="76" t="n">
        <f aca="false">SUM(H22:AR22)</f>
        <v>0</v>
      </c>
      <c r="F22" s="382"/>
      <c r="G22" s="45"/>
      <c r="H22" s="64" t="n">
        <f aca="false">SUM(AS22:BD22)</f>
        <v>0</v>
      </c>
      <c r="I22" s="64" t="n">
        <f aca="false">SUM(BE22:BP22)</f>
        <v>0</v>
      </c>
      <c r="J22" s="64" t="n">
        <f aca="false">SUM(BQ22:CB22)</f>
        <v>0</v>
      </c>
      <c r="K22" s="64" t="n">
        <f aca="false">SUM(CC22:CN22)</f>
        <v>0</v>
      </c>
      <c r="L22" s="64" t="n">
        <f aca="false">SUM(CO22:CZ22)</f>
        <v>0</v>
      </c>
      <c r="M22" s="64" t="n">
        <f aca="false">SUM(DA22:DL22)</f>
        <v>0</v>
      </c>
      <c r="N22" s="64" t="n">
        <f aca="false">SUM(DM22:DX22)</f>
        <v>0</v>
      </c>
      <c r="O22" s="64" t="n">
        <f aca="false">SUM(DY22:EJ22)</f>
        <v>0</v>
      </c>
      <c r="P22" s="64" t="n">
        <f aca="false">SUM(EK22:EV22)</f>
        <v>0</v>
      </c>
      <c r="Q22" s="64" t="n">
        <f aca="false">SUM(EW22:FH22)</f>
        <v>0</v>
      </c>
      <c r="R22" s="64" t="n">
        <f aca="false">SUM(FI22:FT22)</f>
        <v>0</v>
      </c>
      <c r="S22" s="64" t="n">
        <f aca="false">SUM(FU22:GF22)</f>
        <v>0</v>
      </c>
      <c r="T22" s="64" t="n">
        <f aca="false">SUM(GG22:GR22)</f>
        <v>0</v>
      </c>
      <c r="U22" s="64" t="n">
        <f aca="false">SUM(GS22:HD22)</f>
        <v>0</v>
      </c>
      <c r="V22" s="64" t="n">
        <f aca="false">SUM(HE22:HP22)</f>
        <v>0</v>
      </c>
      <c r="W22" s="64" t="n">
        <f aca="false">SUM(HQ22:IB22)</f>
        <v>0</v>
      </c>
      <c r="X22" s="64" t="n">
        <f aca="false">SUM(IC22:IN22)</f>
        <v>0</v>
      </c>
      <c r="Y22" s="64" t="n">
        <f aca="false">SUM(IO22:IZ22)</f>
        <v>0</v>
      </c>
      <c r="Z22" s="64" t="n">
        <f aca="false">SUM(JA22:JL22)</f>
        <v>0</v>
      </c>
      <c r="AA22" s="64" t="n">
        <f aca="false">SUM(JM22:JX22)</f>
        <v>0</v>
      </c>
      <c r="AB22" s="64" t="n">
        <f aca="false">SUM(JY22:KJ22)</f>
        <v>0</v>
      </c>
      <c r="AC22" s="64" t="n">
        <f aca="false">SUM(KK22:KV22)</f>
        <v>0</v>
      </c>
      <c r="AD22" s="64" t="n">
        <f aca="false">SUM(KW22:LH22)</f>
        <v>0</v>
      </c>
      <c r="AE22" s="64" t="n">
        <f aca="false">SUM(LI22:LT22)</f>
        <v>0</v>
      </c>
      <c r="AF22" s="64" t="n">
        <f aca="false">SUM(LU22:MF22)</f>
        <v>0</v>
      </c>
      <c r="AG22" s="64" t="n">
        <f aca="false">SUM(MG22:MR22)</f>
        <v>0</v>
      </c>
      <c r="AH22" s="64" t="n">
        <f aca="false">SUM(MS22:ND22)</f>
        <v>0</v>
      </c>
      <c r="AI22" s="64" t="n">
        <f aca="false">SUM(NE22:NP22)</f>
        <v>0</v>
      </c>
      <c r="AJ22" s="64" t="n">
        <f aca="false">SUM(NQ22:OB22)</f>
        <v>0</v>
      </c>
      <c r="AK22" s="64" t="n">
        <f aca="false">SUM(OC22:ON22)</f>
        <v>0</v>
      </c>
      <c r="AL22" s="64" t="n">
        <f aca="false">SUM(OO22:OX22)</f>
        <v>0</v>
      </c>
      <c r="AM22" s="64" t="n">
        <f aca="false">SUM(OP22:OY22)</f>
        <v>0</v>
      </c>
      <c r="AN22" s="64" t="n">
        <f aca="false">SUM(OQ22:OZ22)</f>
        <v>0</v>
      </c>
      <c r="AO22" s="64" t="n">
        <f aca="false">SUM(OR22:PA22)</f>
        <v>0</v>
      </c>
      <c r="AP22" s="64" t="n">
        <f aca="false">SUM(OS22:PB22)</f>
        <v>0</v>
      </c>
      <c r="AQ22" s="64" t="n">
        <f aca="false">SUM(OT22:PC22)</f>
        <v>0</v>
      </c>
      <c r="AR22" s="64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21"/>
      <c r="GP22" s="221"/>
      <c r="GQ22" s="221"/>
      <c r="GR22" s="221"/>
      <c r="GS22" s="221"/>
      <c r="GT22" s="221"/>
      <c r="GU22" s="221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1"/>
      <c r="HT22" s="221"/>
      <c r="HU22" s="221"/>
      <c r="HV22" s="221"/>
      <c r="HW22" s="221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1"/>
      <c r="II22" s="221"/>
      <c r="IJ22" s="221"/>
      <c r="IK22" s="221"/>
      <c r="IL22" s="221"/>
      <c r="IM22" s="221"/>
      <c r="IN22" s="221"/>
      <c r="IO22" s="221"/>
      <c r="IP22" s="221"/>
      <c r="IQ22" s="221"/>
      <c r="IR22" s="221"/>
      <c r="IS22" s="221"/>
      <c r="IT22" s="221"/>
      <c r="IU22" s="221"/>
      <c r="IV22" s="221"/>
      <c r="IW22" s="221"/>
      <c r="IX22" s="221"/>
      <c r="IY22" s="221"/>
      <c r="IZ22" s="221"/>
      <c r="JA22" s="221"/>
      <c r="JB22" s="221"/>
      <c r="JC22" s="221"/>
      <c r="JD22" s="221"/>
      <c r="JE22" s="221"/>
      <c r="JF22" s="221"/>
      <c r="JG22" s="221"/>
      <c r="JH22" s="221"/>
      <c r="JI22" s="221"/>
      <c r="JJ22" s="221"/>
      <c r="JK22" s="221"/>
      <c r="JL22" s="221"/>
      <c r="JM22" s="221"/>
      <c r="JN22" s="221"/>
      <c r="JO22" s="221"/>
      <c r="JP22" s="221"/>
      <c r="JQ22" s="221"/>
      <c r="JR22" s="221"/>
      <c r="JS22" s="221"/>
      <c r="JT22" s="221"/>
      <c r="JU22" s="221"/>
      <c r="JV22" s="221"/>
      <c r="JW22" s="221"/>
      <c r="JX22" s="221"/>
      <c r="JY22" s="221"/>
      <c r="JZ22" s="221"/>
      <c r="KA22" s="221"/>
      <c r="KB22" s="221"/>
      <c r="KC22" s="221"/>
      <c r="KD22" s="221"/>
      <c r="KE22" s="221"/>
      <c r="KF22" s="221"/>
      <c r="KG22" s="221"/>
      <c r="KH22" s="221"/>
      <c r="KI22" s="221"/>
      <c r="KJ22" s="221"/>
      <c r="KK22" s="221"/>
      <c r="KL22" s="221"/>
      <c r="KM22" s="221"/>
      <c r="KN22" s="221"/>
      <c r="KO22" s="221"/>
      <c r="KP22" s="221"/>
      <c r="KQ22" s="221"/>
      <c r="KR22" s="221"/>
      <c r="KS22" s="221"/>
      <c r="KT22" s="221"/>
      <c r="KU22" s="221"/>
      <c r="KV22" s="221"/>
      <c r="KW22" s="221"/>
      <c r="KX22" s="221"/>
      <c r="KY22" s="221"/>
      <c r="KZ22" s="221"/>
      <c r="LA22" s="221"/>
      <c r="LB22" s="221"/>
      <c r="LC22" s="221"/>
      <c r="LD22" s="221"/>
      <c r="LE22" s="221"/>
      <c r="LF22" s="221"/>
      <c r="LG22" s="221"/>
      <c r="LH22" s="221"/>
      <c r="LI22" s="221"/>
      <c r="LJ22" s="221"/>
      <c r="LK22" s="221"/>
      <c r="LL22" s="221"/>
      <c r="LM22" s="221"/>
      <c r="LN22" s="221"/>
      <c r="LO22" s="221"/>
      <c r="LP22" s="221"/>
      <c r="LQ22" s="221"/>
      <c r="LR22" s="221"/>
      <c r="LS22" s="221"/>
      <c r="LT22" s="221"/>
      <c r="LU22" s="221"/>
      <c r="LV22" s="221"/>
      <c r="LW22" s="221"/>
      <c r="LX22" s="221"/>
      <c r="LY22" s="221"/>
      <c r="LZ22" s="221"/>
      <c r="MA22" s="221"/>
      <c r="MB22" s="221"/>
      <c r="MC22" s="221"/>
      <c r="MD22" s="221"/>
      <c r="ME22" s="221"/>
      <c r="MF22" s="221"/>
      <c r="MG22" s="221"/>
      <c r="MH22" s="221"/>
      <c r="MI22" s="221"/>
      <c r="MJ22" s="221"/>
      <c r="MK22" s="221"/>
      <c r="ML22" s="221"/>
      <c r="MM22" s="221"/>
      <c r="MN22" s="221"/>
      <c r="MO22" s="221"/>
      <c r="MP22" s="221"/>
      <c r="MQ22" s="221"/>
      <c r="MR22" s="221"/>
      <c r="MS22" s="221"/>
      <c r="MT22" s="221"/>
      <c r="MU22" s="221"/>
      <c r="MV22" s="221"/>
      <c r="MW22" s="221"/>
      <c r="MX22" s="221"/>
      <c r="MY22" s="221"/>
      <c r="MZ22" s="221"/>
      <c r="NA22" s="221"/>
      <c r="NB22" s="221"/>
      <c r="NC22" s="221"/>
      <c r="ND22" s="221"/>
      <c r="NE22" s="221"/>
      <c r="NF22" s="221"/>
      <c r="NG22" s="221"/>
      <c r="NH22" s="221"/>
      <c r="NI22" s="221"/>
      <c r="NJ22" s="221"/>
      <c r="NK22" s="221"/>
      <c r="NL22" s="221"/>
      <c r="NM22" s="221"/>
      <c r="NN22" s="221"/>
      <c r="NO22" s="221"/>
      <c r="NP22" s="221"/>
      <c r="NQ22" s="221"/>
      <c r="NR22" s="221"/>
      <c r="NS22" s="221"/>
      <c r="NT22" s="221"/>
      <c r="NU22" s="221"/>
      <c r="NV22" s="221"/>
      <c r="NW22" s="221"/>
      <c r="NX22" s="221"/>
      <c r="NY22" s="221"/>
      <c r="NZ22" s="221"/>
      <c r="OA22" s="221"/>
      <c r="OB22" s="221"/>
      <c r="OC22" s="221"/>
      <c r="OD22" s="221"/>
      <c r="OE22" s="221"/>
      <c r="OF22" s="221"/>
      <c r="OG22" s="221"/>
      <c r="OH22" s="221"/>
      <c r="OI22" s="221"/>
      <c r="OJ22" s="221"/>
      <c r="OK22" s="221"/>
      <c r="OL22" s="221"/>
      <c r="OM22" s="221"/>
      <c r="ON22" s="221"/>
      <c r="OO22" s="221"/>
      <c r="OP22" s="221"/>
      <c r="OQ22" s="221"/>
      <c r="OR22" s="221"/>
      <c r="OS22" s="221"/>
      <c r="OT22" s="221"/>
      <c r="OU22" s="221"/>
      <c r="OV22" s="221"/>
      <c r="OW22" s="221"/>
      <c r="OX22" s="221"/>
      <c r="OY22" s="221"/>
      <c r="OZ22" s="221"/>
      <c r="PA22" s="221"/>
      <c r="PB22" s="221"/>
      <c r="PC22" s="221"/>
      <c r="PD22" s="221"/>
      <c r="PE22" s="221"/>
      <c r="PF22" s="221"/>
      <c r="PG22" s="221"/>
      <c r="PH22" s="221"/>
      <c r="PI22" s="221"/>
      <c r="PJ22" s="221"/>
      <c r="PK22" s="221"/>
      <c r="PL22" s="221"/>
      <c r="PM22" s="221"/>
      <c r="PN22" s="221"/>
      <c r="PO22" s="221"/>
      <c r="PP22" s="221"/>
      <c r="PQ22" s="221"/>
      <c r="PR22" s="221"/>
      <c r="PS22" s="221"/>
      <c r="PT22" s="221"/>
      <c r="PU22" s="221"/>
      <c r="PV22" s="221"/>
      <c r="PW22" s="221"/>
      <c r="PX22" s="221"/>
      <c r="PY22" s="221"/>
      <c r="PZ22" s="221"/>
      <c r="QA22" s="221"/>
      <c r="QB22" s="221"/>
      <c r="QC22" s="221"/>
      <c r="QD22" s="221"/>
      <c r="QE22" s="221"/>
      <c r="QF22" s="221"/>
      <c r="QG22" s="221"/>
      <c r="QH22" s="221"/>
      <c r="QI22" s="221"/>
      <c r="QJ22" s="221"/>
      <c r="QK22" s="221"/>
      <c r="QL22" s="221"/>
      <c r="QM22" s="221"/>
      <c r="QN22" s="221"/>
      <c r="QO22" s="221"/>
      <c r="QP22" s="221"/>
      <c r="QQ22" s="221"/>
      <c r="QR22" s="221"/>
      <c r="QS22" s="221"/>
      <c r="QT22" s="221"/>
      <c r="QU22" s="221"/>
      <c r="QV22" s="221"/>
      <c r="QW22" s="221"/>
      <c r="QX22" s="221"/>
      <c r="QY22" s="221"/>
      <c r="QZ22" s="221"/>
      <c r="RA22" s="221"/>
      <c r="RB22" s="221"/>
      <c r="RC22" s="221"/>
      <c r="RD22" s="221"/>
      <c r="RE22" s="221"/>
      <c r="RF22" s="221"/>
      <c r="RG22" s="221"/>
      <c r="RH22" s="221"/>
    </row>
    <row r="23" customFormat="false" ht="15.75" hidden="true" customHeight="true" outlineLevel="0" collapsed="false">
      <c r="A23" s="44"/>
      <c r="B23" s="44" t="s">
        <v>362</v>
      </c>
      <c r="C23" s="205"/>
      <c r="D23" s="381"/>
      <c r="E23" s="76" t="n">
        <f aca="false">SUM(H23:AR23)</f>
        <v>0</v>
      </c>
      <c r="F23" s="382"/>
      <c r="G23" s="45"/>
      <c r="H23" s="64" t="n">
        <f aca="false">SUM(AS23:BD23)</f>
        <v>0</v>
      </c>
      <c r="I23" s="64" t="n">
        <f aca="false">SUM(BE23:BP23)</f>
        <v>0</v>
      </c>
      <c r="J23" s="64" t="n">
        <f aca="false">SUM(BQ23:CB23)</f>
        <v>0</v>
      </c>
      <c r="K23" s="64" t="n">
        <f aca="false">SUM(CC23:CN23)</f>
        <v>0</v>
      </c>
      <c r="L23" s="64" t="n">
        <f aca="false">SUM(CO23:CZ23)</f>
        <v>0</v>
      </c>
      <c r="M23" s="64" t="n">
        <f aca="false">SUM(DA23:DL23)</f>
        <v>0</v>
      </c>
      <c r="N23" s="64" t="n">
        <f aca="false">SUM(DM23:DX23)</f>
        <v>0</v>
      </c>
      <c r="O23" s="64" t="n">
        <f aca="false">SUM(DY23:EJ23)</f>
        <v>0</v>
      </c>
      <c r="P23" s="64" t="n">
        <f aca="false">SUM(EK23:EV23)</f>
        <v>0</v>
      </c>
      <c r="Q23" s="64" t="n">
        <f aca="false">SUM(EW23:FH23)</f>
        <v>0</v>
      </c>
      <c r="R23" s="64" t="n">
        <f aca="false">SUM(FI23:FT23)</f>
        <v>0</v>
      </c>
      <c r="S23" s="64" t="n">
        <f aca="false">SUM(FU23:GF23)</f>
        <v>0</v>
      </c>
      <c r="T23" s="64" t="n">
        <f aca="false">SUM(GG23:GR23)</f>
        <v>0</v>
      </c>
      <c r="U23" s="64" t="n">
        <f aca="false">SUM(GS23:HD23)</f>
        <v>0</v>
      </c>
      <c r="V23" s="64" t="n">
        <f aca="false">SUM(HE23:HP23)</f>
        <v>0</v>
      </c>
      <c r="W23" s="64" t="n">
        <f aca="false">SUM(HQ23:IB23)</f>
        <v>0</v>
      </c>
      <c r="X23" s="64" t="n">
        <f aca="false">SUM(IC23:IN23)</f>
        <v>0</v>
      </c>
      <c r="Y23" s="64" t="n">
        <f aca="false">SUM(IO23:IZ23)</f>
        <v>0</v>
      </c>
      <c r="Z23" s="64" t="n">
        <f aca="false">SUM(JA23:JL23)</f>
        <v>0</v>
      </c>
      <c r="AA23" s="64" t="n">
        <f aca="false">SUM(JM23:JX23)</f>
        <v>0</v>
      </c>
      <c r="AB23" s="64" t="n">
        <f aca="false">SUM(JY23:KJ23)</f>
        <v>0</v>
      </c>
      <c r="AC23" s="64" t="n">
        <f aca="false">SUM(KK23:KV23)</f>
        <v>0</v>
      </c>
      <c r="AD23" s="64" t="n">
        <f aca="false">SUM(KW23:LH23)</f>
        <v>0</v>
      </c>
      <c r="AE23" s="64" t="n">
        <f aca="false">SUM(LI23:LT23)</f>
        <v>0</v>
      </c>
      <c r="AF23" s="64" t="n">
        <f aca="false">SUM(LU23:MF23)</f>
        <v>0</v>
      </c>
      <c r="AG23" s="64" t="n">
        <f aca="false">SUM(MG23:MR23)</f>
        <v>0</v>
      </c>
      <c r="AH23" s="64" t="n">
        <f aca="false">SUM(MS23:ND23)</f>
        <v>0</v>
      </c>
      <c r="AI23" s="64" t="n">
        <f aca="false">SUM(NE23:NP23)</f>
        <v>0</v>
      </c>
      <c r="AJ23" s="64" t="n">
        <f aca="false">SUM(NQ23:OB23)</f>
        <v>0</v>
      </c>
      <c r="AK23" s="64" t="n">
        <f aca="false">SUM(OC23:ON23)</f>
        <v>0</v>
      </c>
      <c r="AL23" s="64" t="n">
        <f aca="false">SUM(OO23:OX23)</f>
        <v>0</v>
      </c>
      <c r="AM23" s="64" t="n">
        <f aca="false">SUM(OP23:OY23)</f>
        <v>0</v>
      </c>
      <c r="AN23" s="64" t="n">
        <f aca="false">SUM(OQ23:OZ23)</f>
        <v>0</v>
      </c>
      <c r="AO23" s="64" t="n">
        <f aca="false">SUM(OR23:PA23)</f>
        <v>0</v>
      </c>
      <c r="AP23" s="64" t="n">
        <f aca="false">SUM(OS23:PB23)</f>
        <v>0</v>
      </c>
      <c r="AQ23" s="64" t="n">
        <f aca="false">SUM(OT23:PC23)</f>
        <v>0</v>
      </c>
      <c r="AR23" s="64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  <c r="IU23" s="221"/>
      <c r="IV23" s="221"/>
      <c r="IW23" s="221"/>
      <c r="IX23" s="221"/>
      <c r="IY23" s="221"/>
      <c r="IZ23" s="221"/>
      <c r="JA23" s="221"/>
      <c r="JB23" s="221"/>
      <c r="JC23" s="221"/>
      <c r="JD23" s="221"/>
      <c r="JE23" s="221"/>
      <c r="JF23" s="221"/>
      <c r="JG23" s="221"/>
      <c r="JH23" s="221"/>
      <c r="JI23" s="221"/>
      <c r="JJ23" s="221"/>
      <c r="JK23" s="221"/>
      <c r="JL23" s="221"/>
      <c r="JM23" s="221"/>
      <c r="JN23" s="221"/>
      <c r="JO23" s="221"/>
      <c r="JP23" s="221"/>
      <c r="JQ23" s="221"/>
      <c r="JR23" s="221"/>
      <c r="JS23" s="221"/>
      <c r="JT23" s="221"/>
      <c r="JU23" s="221"/>
      <c r="JV23" s="221"/>
      <c r="JW23" s="221"/>
      <c r="JX23" s="221"/>
      <c r="JY23" s="221"/>
      <c r="JZ23" s="221"/>
      <c r="KA23" s="221"/>
      <c r="KB23" s="221"/>
      <c r="KC23" s="221"/>
      <c r="KD23" s="221"/>
      <c r="KE23" s="221"/>
      <c r="KF23" s="221"/>
      <c r="KG23" s="221"/>
      <c r="KH23" s="221"/>
      <c r="KI23" s="221"/>
      <c r="KJ23" s="221"/>
      <c r="KK23" s="221"/>
      <c r="KL23" s="221"/>
      <c r="KM23" s="221"/>
      <c r="KN23" s="221"/>
      <c r="KO23" s="221"/>
      <c r="KP23" s="221"/>
      <c r="KQ23" s="221"/>
      <c r="KR23" s="221"/>
      <c r="KS23" s="221"/>
      <c r="KT23" s="221"/>
      <c r="KU23" s="221"/>
      <c r="KV23" s="221"/>
      <c r="KW23" s="221"/>
      <c r="KX23" s="221"/>
      <c r="KY23" s="221"/>
      <c r="KZ23" s="221"/>
      <c r="LA23" s="221"/>
      <c r="LB23" s="221"/>
      <c r="LC23" s="221"/>
      <c r="LD23" s="221"/>
      <c r="LE23" s="221"/>
      <c r="LF23" s="221"/>
      <c r="LG23" s="221"/>
      <c r="LH23" s="221"/>
      <c r="LI23" s="221"/>
      <c r="LJ23" s="221"/>
      <c r="LK23" s="221"/>
      <c r="LL23" s="221"/>
      <c r="LM23" s="221"/>
      <c r="LN23" s="221"/>
      <c r="LO23" s="221"/>
      <c r="LP23" s="221"/>
      <c r="LQ23" s="221"/>
      <c r="LR23" s="221"/>
      <c r="LS23" s="221"/>
      <c r="LT23" s="221"/>
      <c r="LU23" s="221"/>
      <c r="LV23" s="221"/>
      <c r="LW23" s="221"/>
      <c r="LX23" s="221"/>
      <c r="LY23" s="221"/>
      <c r="LZ23" s="221"/>
      <c r="MA23" s="221"/>
      <c r="MB23" s="221"/>
      <c r="MC23" s="221"/>
      <c r="MD23" s="221"/>
      <c r="ME23" s="221"/>
      <c r="MF23" s="221"/>
      <c r="MG23" s="221"/>
      <c r="MH23" s="221"/>
      <c r="MI23" s="221"/>
      <c r="MJ23" s="221"/>
      <c r="MK23" s="221"/>
      <c r="ML23" s="221"/>
      <c r="MM23" s="221"/>
      <c r="MN23" s="221"/>
      <c r="MO23" s="221"/>
      <c r="MP23" s="221"/>
      <c r="MQ23" s="221"/>
      <c r="MR23" s="221"/>
      <c r="MS23" s="221"/>
      <c r="MT23" s="221"/>
      <c r="MU23" s="221"/>
      <c r="MV23" s="221"/>
      <c r="MW23" s="221"/>
      <c r="MX23" s="221"/>
      <c r="MY23" s="221"/>
      <c r="MZ23" s="221"/>
      <c r="NA23" s="221"/>
      <c r="NB23" s="221"/>
      <c r="NC23" s="221"/>
      <c r="ND23" s="221"/>
      <c r="NE23" s="221"/>
      <c r="NF23" s="221"/>
      <c r="NG23" s="221"/>
      <c r="NH23" s="221"/>
      <c r="NI23" s="221"/>
      <c r="NJ23" s="221"/>
      <c r="NK23" s="221"/>
      <c r="NL23" s="221"/>
      <c r="NM23" s="221"/>
      <c r="NN23" s="221"/>
      <c r="NO23" s="221"/>
      <c r="NP23" s="221"/>
      <c r="NQ23" s="221"/>
      <c r="NR23" s="221"/>
      <c r="NS23" s="221"/>
      <c r="NT23" s="221"/>
      <c r="NU23" s="221"/>
      <c r="NV23" s="221"/>
      <c r="NW23" s="221"/>
      <c r="NX23" s="221"/>
      <c r="NY23" s="221"/>
      <c r="NZ23" s="221"/>
      <c r="OA23" s="221"/>
      <c r="OB23" s="221"/>
      <c r="OC23" s="221"/>
      <c r="OD23" s="221"/>
      <c r="OE23" s="221"/>
      <c r="OF23" s="221"/>
      <c r="OG23" s="221"/>
      <c r="OH23" s="221"/>
      <c r="OI23" s="221"/>
      <c r="OJ23" s="221"/>
      <c r="OK23" s="221"/>
      <c r="OL23" s="221"/>
      <c r="OM23" s="221"/>
      <c r="ON23" s="221"/>
      <c r="OO23" s="221"/>
      <c r="OP23" s="221"/>
      <c r="OQ23" s="221"/>
      <c r="OR23" s="221"/>
      <c r="OS23" s="221"/>
      <c r="OT23" s="221"/>
      <c r="OU23" s="221"/>
      <c r="OV23" s="221"/>
      <c r="OW23" s="221"/>
      <c r="OX23" s="221"/>
      <c r="OY23" s="221"/>
      <c r="OZ23" s="221"/>
      <c r="PA23" s="221"/>
      <c r="PB23" s="221"/>
      <c r="PC23" s="221"/>
      <c r="PD23" s="221"/>
      <c r="PE23" s="221"/>
      <c r="PF23" s="221"/>
      <c r="PG23" s="221"/>
      <c r="PH23" s="221"/>
      <c r="PI23" s="221"/>
      <c r="PJ23" s="221"/>
      <c r="PK23" s="221"/>
      <c r="PL23" s="221"/>
      <c r="PM23" s="221"/>
      <c r="PN23" s="221"/>
      <c r="PO23" s="221"/>
      <c r="PP23" s="221"/>
      <c r="PQ23" s="221"/>
      <c r="PR23" s="221"/>
      <c r="PS23" s="221"/>
      <c r="PT23" s="221"/>
      <c r="PU23" s="221"/>
      <c r="PV23" s="221"/>
      <c r="PW23" s="221"/>
      <c r="PX23" s="221"/>
      <c r="PY23" s="221"/>
      <c r="PZ23" s="221"/>
      <c r="QA23" s="221"/>
      <c r="QB23" s="221"/>
      <c r="QC23" s="221"/>
      <c r="QD23" s="221"/>
      <c r="QE23" s="221"/>
      <c r="QF23" s="221"/>
      <c r="QG23" s="221"/>
      <c r="QH23" s="221"/>
      <c r="QI23" s="221"/>
      <c r="QJ23" s="221"/>
      <c r="QK23" s="221"/>
      <c r="QL23" s="221"/>
      <c r="QM23" s="221"/>
      <c r="QN23" s="221"/>
      <c r="QO23" s="221"/>
      <c r="QP23" s="221"/>
      <c r="QQ23" s="221"/>
      <c r="QR23" s="221"/>
      <c r="QS23" s="221"/>
      <c r="QT23" s="221"/>
      <c r="QU23" s="221"/>
      <c r="QV23" s="221"/>
      <c r="QW23" s="221"/>
      <c r="QX23" s="221"/>
      <c r="QY23" s="221"/>
      <c r="QZ23" s="221"/>
      <c r="RA23" s="221"/>
      <c r="RB23" s="221"/>
      <c r="RC23" s="221"/>
      <c r="RD23" s="221"/>
      <c r="RE23" s="221"/>
      <c r="RF23" s="221"/>
      <c r="RG23" s="221"/>
      <c r="RH23" s="221"/>
    </row>
    <row r="24" customFormat="false" ht="15.75" hidden="false" customHeight="true" outlineLevel="0" collapsed="false">
      <c r="A24" s="44"/>
      <c r="B24" s="377"/>
      <c r="C24" s="384"/>
      <c r="D24" s="376"/>
      <c r="E24" s="377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</row>
    <row r="25" customFormat="false" ht="17.25" hidden="false" customHeight="true" outlineLevel="0" collapsed="false">
      <c r="A25" s="44"/>
      <c r="B25" s="225" t="s">
        <v>33</v>
      </c>
      <c r="C25" s="226"/>
      <c r="D25" s="227"/>
      <c r="E25" s="385" t="n">
        <f aca="false">SUM(H25:AR25)</f>
        <v>262612749.1</v>
      </c>
      <c r="F25" s="228"/>
      <c r="G25" s="228"/>
      <c r="H25" s="229" t="n">
        <f aca="false">SUM(H18:H24)</f>
        <v>0</v>
      </c>
      <c r="I25" s="229" t="n">
        <f aca="false">SUM(I18:I24)</f>
        <v>12022471.73796</v>
      </c>
      <c r="J25" s="229" t="n">
        <f aca="false">SUM(J18:J24)</f>
        <v>161643575.78796</v>
      </c>
      <c r="K25" s="229" t="n">
        <f aca="false">SUM(K18:K24)</f>
        <v>88946701.59996</v>
      </c>
      <c r="L25" s="229" t="n">
        <f aca="false">SUM(L18:L24)</f>
        <v>0</v>
      </c>
      <c r="M25" s="229" t="n">
        <f aca="false">SUM(M18:M24)</f>
        <v>0</v>
      </c>
      <c r="N25" s="229" t="n">
        <f aca="false">SUM(N18:N24)</f>
        <v>0</v>
      </c>
      <c r="O25" s="229" t="n">
        <f aca="false">SUM(O18:O24)</f>
        <v>0</v>
      </c>
      <c r="P25" s="229" t="n">
        <f aca="false">SUM(P18:P24)</f>
        <v>0</v>
      </c>
      <c r="Q25" s="229" t="n">
        <f aca="false">SUM(Q18:Q24)</f>
        <v>0</v>
      </c>
      <c r="R25" s="229" t="n">
        <f aca="false">SUM(R18:R24)</f>
        <v>0</v>
      </c>
      <c r="S25" s="229" t="n">
        <f aca="false">SUM(S18:S24)</f>
        <v>0</v>
      </c>
      <c r="T25" s="229" t="n">
        <f aca="false">SUM(T18:T24)</f>
        <v>0</v>
      </c>
      <c r="U25" s="229" t="n">
        <f aca="false">SUM(U18:U24)</f>
        <v>0</v>
      </c>
      <c r="V25" s="229" t="n">
        <f aca="false">SUM(V18:V24)</f>
        <v>0</v>
      </c>
      <c r="W25" s="229" t="n">
        <f aca="false">SUM(W18:W24)</f>
        <v>0</v>
      </c>
      <c r="X25" s="229" t="n">
        <f aca="false">SUM(X18:X24)</f>
        <v>0</v>
      </c>
      <c r="Y25" s="229" t="n">
        <f aca="false">SUM(Y18:Y24)</f>
        <v>0</v>
      </c>
      <c r="Z25" s="229" t="n">
        <f aca="false">SUM(Z18:Z24)</f>
        <v>0</v>
      </c>
      <c r="AA25" s="229" t="n">
        <f aca="false">SUM(AA18:AA24)</f>
        <v>0</v>
      </c>
      <c r="AB25" s="229" t="n">
        <f aca="false">SUM(AB18:AB24)</f>
        <v>0</v>
      </c>
      <c r="AC25" s="229" t="n">
        <f aca="false">SUM(AC18:AC24)</f>
        <v>0</v>
      </c>
      <c r="AD25" s="229" t="n">
        <f aca="false">SUM(AD18:AD24)</f>
        <v>0</v>
      </c>
      <c r="AE25" s="229" t="n">
        <f aca="false">SUM(AE18:AE24)</f>
        <v>0</v>
      </c>
      <c r="AF25" s="229" t="n">
        <f aca="false">SUM(AF18:AF24)</f>
        <v>0</v>
      </c>
      <c r="AG25" s="229" t="n">
        <f aca="false">SUM(AG18:AG24)</f>
        <v>0</v>
      </c>
      <c r="AH25" s="229" t="n">
        <f aca="false">SUM(AH18:AH24)</f>
        <v>0</v>
      </c>
      <c r="AI25" s="229" t="n">
        <f aca="false">SUM(AI18:AI24)</f>
        <v>0</v>
      </c>
      <c r="AJ25" s="229" t="n">
        <f aca="false">SUM(AJ18:AJ24)</f>
        <v>0</v>
      </c>
      <c r="AK25" s="229" t="n">
        <f aca="false">SUM(AK18:AK24)</f>
        <v>0</v>
      </c>
      <c r="AL25" s="229" t="n">
        <f aca="false">SUM(AL18:AL24)</f>
        <v>0</v>
      </c>
      <c r="AM25" s="229" t="n">
        <f aca="false">SUM(AM18:AM24)</f>
        <v>0</v>
      </c>
      <c r="AN25" s="229" t="n">
        <f aca="false">SUM(AN18:AN24)</f>
        <v>0</v>
      </c>
      <c r="AO25" s="229" t="n">
        <f aca="false">SUM(AO18:AO24)</f>
        <v>0</v>
      </c>
      <c r="AP25" s="229" t="n">
        <f aca="false">SUM(AP18:AP24)</f>
        <v>0</v>
      </c>
      <c r="AQ25" s="229" t="n">
        <f aca="false">SUM(AQ18:AQ24)</f>
        <v>0</v>
      </c>
      <c r="AR25" s="76"/>
      <c r="AS25" s="229" t="n">
        <f aca="false">SUM(AS18:AS24)</f>
        <v>0</v>
      </c>
      <c r="AT25" s="229" t="n">
        <f aca="false">SUM(AT18:AT24)</f>
        <v>0</v>
      </c>
      <c r="AU25" s="229" t="n">
        <f aca="false">SUM(AU18:AU24)</f>
        <v>0</v>
      </c>
      <c r="AV25" s="229" t="n">
        <f aca="false">SUM(AV18:AV24)</f>
        <v>0</v>
      </c>
      <c r="AW25" s="229" t="n">
        <f aca="false">SUM(AW18:AW24)</f>
        <v>0</v>
      </c>
      <c r="AX25" s="229" t="n">
        <f aca="false">SUM(AX18:AX24)</f>
        <v>0</v>
      </c>
      <c r="AY25" s="229" t="n">
        <f aca="false">SUM(AY18:AY24)</f>
        <v>0</v>
      </c>
      <c r="AZ25" s="229" t="n">
        <f aca="false">SUM(AZ18:AZ24)</f>
        <v>0</v>
      </c>
      <c r="BA25" s="229" t="n">
        <f aca="false">SUM(BA18:BA24)</f>
        <v>0</v>
      </c>
      <c r="BB25" s="229" t="n">
        <f aca="false">SUM(BB18:BB24)</f>
        <v>0</v>
      </c>
      <c r="BC25" s="229" t="n">
        <f aca="false">SUM(BC18:BC24)</f>
        <v>0</v>
      </c>
      <c r="BD25" s="229" t="n">
        <f aca="false">SUM(BD18:BD24)</f>
        <v>0</v>
      </c>
      <c r="BE25" s="229" t="n">
        <f aca="false">SUM(BE18:BE24)</f>
        <v>1001872.64483</v>
      </c>
      <c r="BF25" s="229" t="n">
        <f aca="false">SUM(BF18:BF24)</f>
        <v>1001872.64483</v>
      </c>
      <c r="BG25" s="229" t="n">
        <f aca="false">SUM(BG18:BG24)</f>
        <v>1001872.64483</v>
      </c>
      <c r="BH25" s="229" t="n">
        <f aca="false">SUM(BH18:BH24)</f>
        <v>1001872.64483</v>
      </c>
      <c r="BI25" s="229" t="n">
        <f aca="false">SUM(BI18:BI24)</f>
        <v>1001872.64483</v>
      </c>
      <c r="BJ25" s="229" t="n">
        <f aca="false">SUM(BJ18:BJ24)</f>
        <v>1001872.64483</v>
      </c>
      <c r="BK25" s="229" t="n">
        <f aca="false">SUM(BK18:BK24)</f>
        <v>1001872.64483</v>
      </c>
      <c r="BL25" s="229" t="n">
        <f aca="false">SUM(BL18:BL24)</f>
        <v>1001872.64483</v>
      </c>
      <c r="BM25" s="229" t="n">
        <f aca="false">SUM(BM18:BM24)</f>
        <v>1001872.64483</v>
      </c>
      <c r="BN25" s="229" t="n">
        <f aca="false">SUM(BN18:BN24)</f>
        <v>1001872.64483</v>
      </c>
      <c r="BO25" s="229" t="n">
        <f aca="false">SUM(BO18:BO24)</f>
        <v>1001872.64483</v>
      </c>
      <c r="BP25" s="229" t="n">
        <f aca="false">SUM(BP18:BP24)</f>
        <v>1001872.64483</v>
      </c>
      <c r="BQ25" s="229" t="n">
        <f aca="false">SUM(BQ18:BQ24)</f>
        <v>13470297.98233</v>
      </c>
      <c r="BR25" s="229" t="n">
        <f aca="false">SUM(BR18:BR24)</f>
        <v>13470297.98233</v>
      </c>
      <c r="BS25" s="229" t="n">
        <f aca="false">SUM(BS18:BS24)</f>
        <v>13470297.98233</v>
      </c>
      <c r="BT25" s="229" t="n">
        <f aca="false">SUM(BT18:BT24)</f>
        <v>13470297.98233</v>
      </c>
      <c r="BU25" s="229" t="n">
        <f aca="false">SUM(BU18:BU24)</f>
        <v>13470297.98233</v>
      </c>
      <c r="BV25" s="229" t="n">
        <f aca="false">SUM(BV18:BV24)</f>
        <v>13470297.98233</v>
      </c>
      <c r="BW25" s="229" t="n">
        <f aca="false">SUM(BW18:BW24)</f>
        <v>13470297.98233</v>
      </c>
      <c r="BX25" s="229" t="n">
        <f aca="false">SUM(BX18:BX24)</f>
        <v>13470297.98233</v>
      </c>
      <c r="BY25" s="229" t="n">
        <f aca="false">SUM(BY18:BY24)</f>
        <v>13470297.98233</v>
      </c>
      <c r="BZ25" s="229" t="n">
        <f aca="false">SUM(BZ18:BZ24)</f>
        <v>13470297.98233</v>
      </c>
      <c r="CA25" s="229" t="n">
        <f aca="false">SUM(CA18:CA24)</f>
        <v>13470297.98233</v>
      </c>
      <c r="CB25" s="229" t="n">
        <f aca="false">SUM(CB18:CB24)</f>
        <v>13470297.98233</v>
      </c>
      <c r="CC25" s="229" t="n">
        <f aca="false">SUM(CC18:CC24)</f>
        <v>7412225.13333</v>
      </c>
      <c r="CD25" s="229" t="n">
        <f aca="false">SUM(CD18:CD24)</f>
        <v>7412225.13333</v>
      </c>
      <c r="CE25" s="229" t="n">
        <f aca="false">SUM(CE18:CE24)</f>
        <v>7412225.13333</v>
      </c>
      <c r="CF25" s="229" t="n">
        <f aca="false">SUM(CF18:CF24)</f>
        <v>7412225.13333</v>
      </c>
      <c r="CG25" s="229" t="n">
        <f aca="false">SUM(CG18:CG24)</f>
        <v>7412225.13333</v>
      </c>
      <c r="CH25" s="229" t="n">
        <f aca="false">SUM(CH18:CH24)</f>
        <v>7412225.13333</v>
      </c>
      <c r="CI25" s="229" t="n">
        <f aca="false">SUM(CI18:CI24)</f>
        <v>7412225.13333</v>
      </c>
      <c r="CJ25" s="229" t="n">
        <f aca="false">SUM(CJ18:CJ24)</f>
        <v>7412225.13333</v>
      </c>
      <c r="CK25" s="229" t="n">
        <f aca="false">SUM(CK18:CK24)</f>
        <v>7412225.13333</v>
      </c>
      <c r="CL25" s="229" t="n">
        <f aca="false">SUM(CL18:CL24)</f>
        <v>7412225.13333</v>
      </c>
      <c r="CM25" s="229" t="n">
        <f aca="false">SUM(CM18:CM24)</f>
        <v>7412225.13333</v>
      </c>
      <c r="CN25" s="229" t="n">
        <f aca="false">SUM(CN18:CN24)</f>
        <v>7412225.13333</v>
      </c>
      <c r="CO25" s="229" t="n">
        <f aca="false">SUM(CO18:CO24)</f>
        <v>0</v>
      </c>
      <c r="CP25" s="229" t="n">
        <f aca="false">SUM(CP18:CP24)</f>
        <v>0</v>
      </c>
      <c r="CQ25" s="229" t="n">
        <f aca="false">SUM(CQ18:CQ24)</f>
        <v>0</v>
      </c>
      <c r="CR25" s="229" t="n">
        <f aca="false">SUM(CR18:CR24)</f>
        <v>0</v>
      </c>
      <c r="CS25" s="229" t="n">
        <f aca="false">SUM(CS18:CS24)</f>
        <v>0</v>
      </c>
      <c r="CT25" s="229" t="n">
        <f aca="false">SUM(CT18:CT24)</f>
        <v>0</v>
      </c>
      <c r="CU25" s="229" t="n">
        <f aca="false">SUM(CU18:CU24)</f>
        <v>0</v>
      </c>
      <c r="CV25" s="229" t="n">
        <f aca="false">SUM(CV18:CV24)</f>
        <v>0</v>
      </c>
      <c r="CW25" s="229" t="n">
        <f aca="false">SUM(CW18:CW24)</f>
        <v>0</v>
      </c>
      <c r="CX25" s="229" t="n">
        <f aca="false">SUM(CX18:CX24)</f>
        <v>0</v>
      </c>
      <c r="CY25" s="229" t="n">
        <f aca="false">SUM(CY18:CY24)</f>
        <v>0</v>
      </c>
      <c r="CZ25" s="229" t="n">
        <f aca="false">SUM(CZ18:CZ24)</f>
        <v>0</v>
      </c>
      <c r="DA25" s="229" t="n">
        <f aca="false">SUM(DA18:DA24)</f>
        <v>0</v>
      </c>
      <c r="DB25" s="229" t="n">
        <f aca="false">SUM(DB18:DB24)</f>
        <v>0</v>
      </c>
      <c r="DC25" s="229" t="n">
        <f aca="false">SUM(DC18:DC24)</f>
        <v>0</v>
      </c>
      <c r="DD25" s="229" t="n">
        <f aca="false">SUM(DD18:DD24)</f>
        <v>0</v>
      </c>
      <c r="DE25" s="229" t="n">
        <f aca="false">SUM(DE18:DE24)</f>
        <v>0</v>
      </c>
      <c r="DF25" s="229" t="n">
        <f aca="false">SUM(DF18:DF24)</f>
        <v>0</v>
      </c>
      <c r="DG25" s="229" t="n">
        <f aca="false">SUM(DG18:DG24)</f>
        <v>0</v>
      </c>
      <c r="DH25" s="229" t="n">
        <f aca="false">SUM(DH18:DH24)</f>
        <v>0</v>
      </c>
      <c r="DI25" s="229" t="n">
        <f aca="false">SUM(DI18:DI24)</f>
        <v>0</v>
      </c>
      <c r="DJ25" s="229" t="n">
        <f aca="false">SUM(DJ18:DJ24)</f>
        <v>0</v>
      </c>
      <c r="DK25" s="229" t="n">
        <f aca="false">SUM(DK18:DK24)</f>
        <v>0</v>
      </c>
      <c r="DL25" s="229" t="n">
        <f aca="false">SUM(DL18:DL24)</f>
        <v>0</v>
      </c>
      <c r="DM25" s="229" t="n">
        <f aca="false">SUM(DM18:DM24)</f>
        <v>0</v>
      </c>
      <c r="DN25" s="229" t="n">
        <f aca="false">SUM(DN18:DN24)</f>
        <v>0</v>
      </c>
      <c r="DO25" s="229" t="n">
        <f aca="false">SUM(DO18:DO24)</f>
        <v>0</v>
      </c>
      <c r="DP25" s="229" t="n">
        <f aca="false">SUM(DP18:DP24)</f>
        <v>0</v>
      </c>
      <c r="DQ25" s="229" t="n">
        <f aca="false">SUM(DQ18:DQ24)</f>
        <v>0</v>
      </c>
      <c r="DR25" s="229" t="n">
        <f aca="false">SUM(DR18:DR24)</f>
        <v>0</v>
      </c>
      <c r="DS25" s="229" t="n">
        <f aca="false">SUM(DS18:DS24)</f>
        <v>0</v>
      </c>
      <c r="DT25" s="229" t="n">
        <f aca="false">SUM(DT18:DT24)</f>
        <v>0</v>
      </c>
      <c r="DU25" s="229" t="n">
        <f aca="false">SUM(DU18:DU24)</f>
        <v>0</v>
      </c>
      <c r="DV25" s="229" t="n">
        <f aca="false">SUM(DV18:DV24)</f>
        <v>0</v>
      </c>
      <c r="DW25" s="229" t="n">
        <f aca="false">SUM(DW18:DW24)</f>
        <v>0</v>
      </c>
      <c r="DX25" s="229" t="n">
        <f aca="false">SUM(DX18:DX24)</f>
        <v>0</v>
      </c>
      <c r="DY25" s="229" t="n">
        <f aca="false">SUM(DY18:DY24)</f>
        <v>0</v>
      </c>
      <c r="DZ25" s="229" t="n">
        <f aca="false">SUM(DZ18:DZ24)</f>
        <v>0</v>
      </c>
      <c r="EA25" s="229" t="n">
        <f aca="false">SUM(EA18:EA24)</f>
        <v>0</v>
      </c>
      <c r="EB25" s="229" t="n">
        <f aca="false">SUM(EB18:EB24)</f>
        <v>0</v>
      </c>
      <c r="EC25" s="229" t="n">
        <f aca="false">SUM(EC18:EC24)</f>
        <v>0</v>
      </c>
      <c r="ED25" s="229" t="n">
        <f aca="false">SUM(ED18:ED24)</f>
        <v>0</v>
      </c>
      <c r="EE25" s="229" t="n">
        <f aca="false">SUM(EE18:EE24)</f>
        <v>0</v>
      </c>
      <c r="EF25" s="229" t="n">
        <f aca="false">SUM(EF18:EF24)</f>
        <v>0</v>
      </c>
      <c r="EG25" s="229" t="n">
        <f aca="false">SUM(EG18:EG24)</f>
        <v>0</v>
      </c>
      <c r="EH25" s="229" t="n">
        <f aca="false">SUM(EH18:EH24)</f>
        <v>0</v>
      </c>
      <c r="EI25" s="229" t="n">
        <f aca="false">SUM(EI18:EI24)</f>
        <v>0</v>
      </c>
      <c r="EJ25" s="229" t="n">
        <f aca="false">SUM(EJ18:EJ24)</f>
        <v>0</v>
      </c>
      <c r="EK25" s="229" t="n">
        <f aca="false">SUM(EK18:EK24)</f>
        <v>0</v>
      </c>
      <c r="EL25" s="229" t="n">
        <f aca="false">SUM(EL18:EL24)</f>
        <v>0</v>
      </c>
      <c r="EM25" s="229" t="n">
        <f aca="false">SUM(EM18:EM24)</f>
        <v>0</v>
      </c>
      <c r="EN25" s="229" t="n">
        <f aca="false">SUM(EN18:EN24)</f>
        <v>0</v>
      </c>
      <c r="EO25" s="229" t="n">
        <f aca="false">SUM(EO18:EO24)</f>
        <v>0</v>
      </c>
      <c r="EP25" s="229" t="n">
        <f aca="false">SUM(EP18:EP24)</f>
        <v>0</v>
      </c>
      <c r="EQ25" s="229" t="n">
        <f aca="false">SUM(EQ18:EQ24)</f>
        <v>0</v>
      </c>
      <c r="ER25" s="229" t="n">
        <f aca="false">SUM(ER18:ER24)</f>
        <v>0</v>
      </c>
      <c r="ES25" s="229" t="n">
        <f aca="false">SUM(ES18:ES24)</f>
        <v>0</v>
      </c>
      <c r="ET25" s="229" t="n">
        <f aca="false">SUM(ET18:ET24)</f>
        <v>0</v>
      </c>
      <c r="EU25" s="229" t="n">
        <f aca="false">SUM(EU18:EU24)</f>
        <v>0</v>
      </c>
      <c r="EV25" s="229" t="n">
        <f aca="false">SUM(EV18:EV24)</f>
        <v>0</v>
      </c>
      <c r="EW25" s="229" t="n">
        <f aca="false">SUM(EW18:EW24)</f>
        <v>0</v>
      </c>
      <c r="EX25" s="229" t="n">
        <f aca="false">SUM(EX18:EX24)</f>
        <v>0</v>
      </c>
      <c r="EY25" s="229" t="n">
        <f aca="false">SUM(EY18:EY24)</f>
        <v>0</v>
      </c>
      <c r="EZ25" s="229" t="n">
        <f aca="false">SUM(EZ18:EZ24)</f>
        <v>0</v>
      </c>
      <c r="FA25" s="229" t="n">
        <f aca="false">SUM(FA18:FA24)</f>
        <v>0</v>
      </c>
      <c r="FB25" s="229" t="n">
        <f aca="false">SUM(FB18:FB24)</f>
        <v>0</v>
      </c>
      <c r="FC25" s="229" t="n">
        <f aca="false">SUM(FC18:FC24)</f>
        <v>0</v>
      </c>
      <c r="FD25" s="229" t="n">
        <f aca="false">SUM(FD18:FD24)</f>
        <v>0</v>
      </c>
      <c r="FE25" s="229" t="n">
        <f aca="false">SUM(FE18:FE24)</f>
        <v>0</v>
      </c>
      <c r="FF25" s="229" t="n">
        <f aca="false">SUM(FF18:FF24)</f>
        <v>0</v>
      </c>
      <c r="FG25" s="229" t="n">
        <f aca="false">SUM(FG18:FG24)</f>
        <v>0</v>
      </c>
      <c r="FH25" s="229" t="n">
        <f aca="false">SUM(FH18:FH24)</f>
        <v>0</v>
      </c>
      <c r="FI25" s="229" t="n">
        <f aca="false">SUM(FI18:FI24)</f>
        <v>0</v>
      </c>
      <c r="FJ25" s="229" t="n">
        <f aca="false">SUM(FJ18:FJ24)</f>
        <v>0</v>
      </c>
      <c r="FK25" s="229" t="n">
        <f aca="false">SUM(FK18:FK24)</f>
        <v>0</v>
      </c>
      <c r="FL25" s="229" t="n">
        <f aca="false">SUM(FL18:FL24)</f>
        <v>0</v>
      </c>
      <c r="FM25" s="229" t="n">
        <f aca="false">SUM(FM18:FM24)</f>
        <v>0</v>
      </c>
      <c r="FN25" s="229" t="n">
        <f aca="false">SUM(FN18:FN24)</f>
        <v>0</v>
      </c>
      <c r="FO25" s="229" t="n">
        <f aca="false">SUM(FO18:FO24)</f>
        <v>0</v>
      </c>
      <c r="FP25" s="229" t="n">
        <f aca="false">SUM(FP18:FP24)</f>
        <v>0</v>
      </c>
      <c r="FQ25" s="229" t="n">
        <f aca="false">SUM(FQ18:FQ24)</f>
        <v>0</v>
      </c>
      <c r="FR25" s="229" t="n">
        <f aca="false">SUM(FR18:FR24)</f>
        <v>0</v>
      </c>
      <c r="FS25" s="229" t="n">
        <f aca="false">SUM(FS18:FS24)</f>
        <v>0</v>
      </c>
      <c r="FT25" s="229" t="n">
        <f aca="false">SUM(FT18:FT24)</f>
        <v>0</v>
      </c>
      <c r="FU25" s="229" t="n">
        <f aca="false">SUM(FU18:FU24)</f>
        <v>0</v>
      </c>
      <c r="FV25" s="229" t="n">
        <f aca="false">SUM(FV18:FV24)</f>
        <v>0</v>
      </c>
      <c r="FW25" s="229" t="n">
        <f aca="false">SUM(FW18:FW24)</f>
        <v>0</v>
      </c>
      <c r="FX25" s="229" t="n">
        <f aca="false">SUM(FX18:FX24)</f>
        <v>0</v>
      </c>
      <c r="FY25" s="229" t="n">
        <f aca="false">SUM(FY18:FY24)</f>
        <v>0</v>
      </c>
      <c r="FZ25" s="229" t="n">
        <f aca="false">SUM(FZ18:FZ24)</f>
        <v>0</v>
      </c>
      <c r="GA25" s="229" t="n">
        <f aca="false">SUM(GA18:GA24)</f>
        <v>0</v>
      </c>
      <c r="GB25" s="229" t="n">
        <f aca="false">SUM(GB18:GB24)</f>
        <v>0</v>
      </c>
      <c r="GC25" s="229" t="n">
        <f aca="false">SUM(GC18:GC24)</f>
        <v>0</v>
      </c>
      <c r="GD25" s="229" t="n">
        <f aca="false">SUM(GD18:GD24)</f>
        <v>0</v>
      </c>
      <c r="GE25" s="229" t="n">
        <f aca="false">SUM(GE18:GE24)</f>
        <v>0</v>
      </c>
      <c r="GF25" s="229" t="n">
        <f aca="false">SUM(GF18:GF24)</f>
        <v>0</v>
      </c>
      <c r="GG25" s="229" t="n">
        <f aca="false">SUM(GG18:GG24)</f>
        <v>0</v>
      </c>
      <c r="GH25" s="229" t="n">
        <f aca="false">SUM(GH18:GH24)</f>
        <v>0</v>
      </c>
      <c r="GI25" s="229" t="n">
        <f aca="false">SUM(GI18:GI24)</f>
        <v>0</v>
      </c>
      <c r="GJ25" s="229" t="n">
        <f aca="false">SUM(GJ18:GJ24)</f>
        <v>0</v>
      </c>
      <c r="GK25" s="229" t="n">
        <f aca="false">SUM(GK18:GK24)</f>
        <v>0</v>
      </c>
      <c r="GL25" s="229" t="n">
        <f aca="false">SUM(GL18:GL24)</f>
        <v>0</v>
      </c>
      <c r="GM25" s="229" t="n">
        <f aca="false">SUM(GM18:GM24)</f>
        <v>0</v>
      </c>
      <c r="GN25" s="229" t="n">
        <f aca="false">SUM(GN18:GN24)</f>
        <v>0</v>
      </c>
      <c r="GO25" s="229" t="n">
        <f aca="false">SUM(GO18:GO24)</f>
        <v>0</v>
      </c>
      <c r="GP25" s="229" t="n">
        <f aca="false">SUM(GP18:GP24)</f>
        <v>0</v>
      </c>
      <c r="GQ25" s="229" t="n">
        <f aca="false">SUM(GQ18:GQ24)</f>
        <v>0</v>
      </c>
      <c r="GR25" s="229" t="n">
        <f aca="false">SUM(GR18:GR24)</f>
        <v>0</v>
      </c>
      <c r="GS25" s="229" t="n">
        <f aca="false">SUM(GS18:GS24)</f>
        <v>0</v>
      </c>
      <c r="GT25" s="229" t="n">
        <f aca="false">SUM(GT18:GT24)</f>
        <v>0</v>
      </c>
      <c r="GU25" s="229" t="n">
        <f aca="false">SUM(GU18:GU24)</f>
        <v>0</v>
      </c>
      <c r="GV25" s="229" t="n">
        <f aca="false">SUM(GV18:GV24)</f>
        <v>0</v>
      </c>
      <c r="GW25" s="229" t="n">
        <f aca="false">SUM(GW18:GW24)</f>
        <v>0</v>
      </c>
      <c r="GX25" s="229" t="n">
        <f aca="false">SUM(GX18:GX24)</f>
        <v>0</v>
      </c>
      <c r="GY25" s="229" t="n">
        <f aca="false">SUM(GY18:GY24)</f>
        <v>0</v>
      </c>
      <c r="GZ25" s="229" t="n">
        <f aca="false">SUM(GZ18:GZ24)</f>
        <v>0</v>
      </c>
      <c r="HA25" s="229" t="n">
        <f aca="false">SUM(HA18:HA24)</f>
        <v>0</v>
      </c>
      <c r="HB25" s="229" t="n">
        <f aca="false">SUM(HB18:HB24)</f>
        <v>0</v>
      </c>
      <c r="HC25" s="229" t="n">
        <f aca="false">SUM(HC18:HC24)</f>
        <v>0</v>
      </c>
      <c r="HD25" s="229" t="n">
        <f aca="false">SUM(HD18:HD24)</f>
        <v>0</v>
      </c>
      <c r="HE25" s="229" t="n">
        <f aca="false">SUM(HE18:HE24)</f>
        <v>0</v>
      </c>
      <c r="HF25" s="229" t="n">
        <f aca="false">SUM(HF18:HF24)</f>
        <v>0</v>
      </c>
      <c r="HG25" s="229" t="n">
        <f aca="false">SUM(HG18:HG24)</f>
        <v>0</v>
      </c>
      <c r="HH25" s="229" t="n">
        <f aca="false">SUM(HH18:HH24)</f>
        <v>0</v>
      </c>
      <c r="HI25" s="229" t="n">
        <f aca="false">SUM(HI18:HI24)</f>
        <v>0</v>
      </c>
      <c r="HJ25" s="229" t="n">
        <f aca="false">SUM(HJ18:HJ24)</f>
        <v>0</v>
      </c>
      <c r="HK25" s="229" t="n">
        <f aca="false">SUM(HK18:HK24)</f>
        <v>0</v>
      </c>
      <c r="HL25" s="229" t="n">
        <f aca="false">SUM(HL18:HL24)</f>
        <v>0</v>
      </c>
      <c r="HM25" s="229" t="n">
        <f aca="false">SUM(HM18:HM24)</f>
        <v>0</v>
      </c>
      <c r="HN25" s="229" t="n">
        <f aca="false">SUM(HN18:HN24)</f>
        <v>0</v>
      </c>
      <c r="HO25" s="229" t="n">
        <f aca="false">SUM(HO18:HO24)</f>
        <v>0</v>
      </c>
      <c r="HP25" s="229" t="n">
        <f aca="false">SUM(HP18:HP24)</f>
        <v>0</v>
      </c>
      <c r="HQ25" s="229" t="n">
        <f aca="false">SUM(HQ18:HQ24)</f>
        <v>0</v>
      </c>
      <c r="HR25" s="229" t="n">
        <f aca="false">SUM(HR18:HR24)</f>
        <v>0</v>
      </c>
      <c r="HS25" s="229" t="n">
        <f aca="false">SUM(HS18:HS24)</f>
        <v>0</v>
      </c>
      <c r="HT25" s="229" t="n">
        <f aca="false">SUM(HT18:HT24)</f>
        <v>0</v>
      </c>
      <c r="HU25" s="229" t="n">
        <f aca="false">SUM(HU18:HU24)</f>
        <v>0</v>
      </c>
      <c r="HV25" s="229" t="n">
        <f aca="false">SUM(HV18:HV24)</f>
        <v>0</v>
      </c>
      <c r="HW25" s="229" t="n">
        <f aca="false">SUM(HW18:HW24)</f>
        <v>0</v>
      </c>
      <c r="HX25" s="229" t="n">
        <f aca="false">SUM(HX18:HX24)</f>
        <v>0</v>
      </c>
      <c r="HY25" s="229" t="n">
        <f aca="false">SUM(HY18:HY24)</f>
        <v>0</v>
      </c>
      <c r="HZ25" s="229" t="n">
        <f aca="false">SUM(HZ18:HZ24)</f>
        <v>0</v>
      </c>
      <c r="IA25" s="229" t="n">
        <f aca="false">SUM(IA18:IA24)</f>
        <v>0</v>
      </c>
      <c r="IB25" s="229" t="n">
        <f aca="false">SUM(IB18:IB24)</f>
        <v>0</v>
      </c>
      <c r="IC25" s="229" t="n">
        <f aca="false">SUM(IC18:IC24)</f>
        <v>0</v>
      </c>
      <c r="ID25" s="229" t="n">
        <f aca="false">SUM(ID18:ID24)</f>
        <v>0</v>
      </c>
      <c r="IE25" s="229" t="n">
        <f aca="false">SUM(IE18:IE24)</f>
        <v>0</v>
      </c>
      <c r="IF25" s="229" t="n">
        <f aca="false">SUM(IF18:IF24)</f>
        <v>0</v>
      </c>
      <c r="IG25" s="229" t="n">
        <f aca="false">SUM(IG18:IG24)</f>
        <v>0</v>
      </c>
      <c r="IH25" s="229" t="n">
        <f aca="false">SUM(IH18:IH24)</f>
        <v>0</v>
      </c>
      <c r="II25" s="229" t="n">
        <f aca="false">SUM(II18:II24)</f>
        <v>0</v>
      </c>
      <c r="IJ25" s="229" t="n">
        <f aca="false">SUM(IJ18:IJ24)</f>
        <v>0</v>
      </c>
      <c r="IK25" s="229" t="n">
        <f aca="false">SUM(IK18:IK24)</f>
        <v>0</v>
      </c>
      <c r="IL25" s="229" t="n">
        <f aca="false">SUM(IL18:IL24)</f>
        <v>0</v>
      </c>
      <c r="IM25" s="229" t="n">
        <f aca="false">SUM(IM18:IM24)</f>
        <v>0</v>
      </c>
      <c r="IN25" s="229" t="n">
        <f aca="false">SUM(IN18:IN24)</f>
        <v>0</v>
      </c>
      <c r="IO25" s="229" t="n">
        <f aca="false">SUM(IO18:IO24)</f>
        <v>0</v>
      </c>
      <c r="IP25" s="229" t="n">
        <f aca="false">SUM(IP18:IP24)</f>
        <v>0</v>
      </c>
      <c r="IQ25" s="229" t="n">
        <f aca="false">SUM(IQ18:IQ24)</f>
        <v>0</v>
      </c>
      <c r="IR25" s="229" t="n">
        <f aca="false">SUM(IR18:IR24)</f>
        <v>0</v>
      </c>
      <c r="IS25" s="229" t="n">
        <f aca="false">SUM(IS18:IS24)</f>
        <v>0</v>
      </c>
      <c r="IT25" s="229" t="n">
        <f aca="false">SUM(IT18:IT24)</f>
        <v>0</v>
      </c>
      <c r="IU25" s="229" t="n">
        <f aca="false">SUM(IU18:IU24)</f>
        <v>0</v>
      </c>
      <c r="IV25" s="229" t="n">
        <f aca="false">SUM(IV18:IV24)</f>
        <v>0</v>
      </c>
      <c r="IW25" s="229" t="n">
        <f aca="false">SUM(IW18:IW24)</f>
        <v>0</v>
      </c>
      <c r="IX25" s="229" t="n">
        <f aca="false">SUM(IX18:IX24)</f>
        <v>0</v>
      </c>
      <c r="IY25" s="229" t="n">
        <f aca="false">SUM(IY18:IY24)</f>
        <v>0</v>
      </c>
      <c r="IZ25" s="229" t="n">
        <f aca="false">SUM(IZ18:IZ24)</f>
        <v>0</v>
      </c>
      <c r="JA25" s="229" t="n">
        <f aca="false">SUM(JA18:JA24)</f>
        <v>0</v>
      </c>
      <c r="JB25" s="229" t="n">
        <f aca="false">SUM(JB18:JB24)</f>
        <v>0</v>
      </c>
      <c r="JC25" s="229" t="n">
        <f aca="false">SUM(JC18:JC24)</f>
        <v>0</v>
      </c>
      <c r="JD25" s="229" t="n">
        <f aca="false">SUM(JD18:JD24)</f>
        <v>0</v>
      </c>
      <c r="JE25" s="229" t="n">
        <f aca="false">SUM(JE18:JE24)</f>
        <v>0</v>
      </c>
      <c r="JF25" s="229" t="n">
        <f aca="false">SUM(JF18:JF24)</f>
        <v>0</v>
      </c>
      <c r="JG25" s="229" t="n">
        <f aca="false">SUM(JG18:JG24)</f>
        <v>0</v>
      </c>
      <c r="JH25" s="229" t="n">
        <f aca="false">SUM(JH18:JH24)</f>
        <v>0</v>
      </c>
      <c r="JI25" s="229" t="n">
        <f aca="false">SUM(JI18:JI24)</f>
        <v>0</v>
      </c>
      <c r="JJ25" s="229" t="n">
        <f aca="false">SUM(JJ18:JJ24)</f>
        <v>0</v>
      </c>
      <c r="JK25" s="229" t="n">
        <f aca="false">SUM(JK18:JK24)</f>
        <v>0</v>
      </c>
      <c r="JL25" s="229" t="n">
        <f aca="false">SUM(JL18:JL24)</f>
        <v>0</v>
      </c>
      <c r="JM25" s="229" t="n">
        <f aca="false">SUM(JM18:JM24)</f>
        <v>0</v>
      </c>
      <c r="JN25" s="229" t="n">
        <f aca="false">SUM(JN18:JN24)</f>
        <v>0</v>
      </c>
      <c r="JO25" s="229" t="n">
        <f aca="false">SUM(JO18:JO24)</f>
        <v>0</v>
      </c>
      <c r="JP25" s="229" t="n">
        <f aca="false">SUM(JP18:JP24)</f>
        <v>0</v>
      </c>
      <c r="JQ25" s="229" t="n">
        <f aca="false">SUM(JQ18:JQ24)</f>
        <v>0</v>
      </c>
      <c r="JR25" s="229" t="n">
        <f aca="false">SUM(JR18:JR24)</f>
        <v>0</v>
      </c>
      <c r="JS25" s="229" t="n">
        <f aca="false">SUM(JS18:JS24)</f>
        <v>0</v>
      </c>
      <c r="JT25" s="229" t="n">
        <f aca="false">SUM(JT18:JT24)</f>
        <v>0</v>
      </c>
      <c r="JU25" s="229" t="n">
        <f aca="false">SUM(JU18:JU24)</f>
        <v>0</v>
      </c>
      <c r="JV25" s="229" t="n">
        <f aca="false">SUM(JV18:JV24)</f>
        <v>0</v>
      </c>
      <c r="JW25" s="229" t="n">
        <f aca="false">SUM(JW18:JW24)</f>
        <v>0</v>
      </c>
      <c r="JX25" s="229" t="n">
        <f aca="false">SUM(JX18:JX24)</f>
        <v>0</v>
      </c>
      <c r="JY25" s="229" t="n">
        <f aca="false">SUM(JY18:JY24)</f>
        <v>0</v>
      </c>
      <c r="JZ25" s="229" t="n">
        <f aca="false">SUM(JZ18:JZ24)</f>
        <v>0</v>
      </c>
      <c r="KA25" s="229" t="n">
        <f aca="false">SUM(KA18:KA24)</f>
        <v>0</v>
      </c>
      <c r="KB25" s="229" t="n">
        <f aca="false">SUM(KB18:KB24)</f>
        <v>0</v>
      </c>
      <c r="KC25" s="229" t="n">
        <f aca="false">SUM(KC18:KC24)</f>
        <v>0</v>
      </c>
      <c r="KD25" s="229" t="n">
        <f aca="false">SUM(KD18:KD24)</f>
        <v>0</v>
      </c>
      <c r="KE25" s="229" t="n">
        <f aca="false">SUM(KE18:KE24)</f>
        <v>0</v>
      </c>
      <c r="KF25" s="229" t="n">
        <f aca="false">SUM(KF18:KF24)</f>
        <v>0</v>
      </c>
      <c r="KG25" s="229" t="n">
        <f aca="false">SUM(KG18:KG24)</f>
        <v>0</v>
      </c>
      <c r="KH25" s="229" t="n">
        <f aca="false">SUM(KH18:KH24)</f>
        <v>0</v>
      </c>
      <c r="KI25" s="229" t="n">
        <f aca="false">SUM(KI18:KI24)</f>
        <v>0</v>
      </c>
      <c r="KJ25" s="229" t="n">
        <f aca="false">SUM(KJ18:KJ24)</f>
        <v>0</v>
      </c>
      <c r="KK25" s="229" t="n">
        <f aca="false">SUM(KK18:KK24)</f>
        <v>0</v>
      </c>
      <c r="KL25" s="229" t="n">
        <f aca="false">SUM(KL18:KL24)</f>
        <v>0</v>
      </c>
      <c r="KM25" s="229" t="n">
        <f aca="false">SUM(KM18:KM24)</f>
        <v>0</v>
      </c>
      <c r="KN25" s="229" t="n">
        <f aca="false">SUM(KN18:KN24)</f>
        <v>0</v>
      </c>
      <c r="KO25" s="229" t="n">
        <f aca="false">SUM(KO18:KO24)</f>
        <v>0</v>
      </c>
      <c r="KP25" s="229" t="n">
        <f aca="false">SUM(KP18:KP24)</f>
        <v>0</v>
      </c>
      <c r="KQ25" s="229" t="n">
        <f aca="false">SUM(KQ18:KQ24)</f>
        <v>0</v>
      </c>
      <c r="KR25" s="229" t="n">
        <f aca="false">SUM(KR18:KR24)</f>
        <v>0</v>
      </c>
      <c r="KS25" s="229" t="n">
        <f aca="false">SUM(KS18:KS24)</f>
        <v>0</v>
      </c>
      <c r="KT25" s="229" t="n">
        <f aca="false">SUM(KT18:KT24)</f>
        <v>0</v>
      </c>
      <c r="KU25" s="229" t="n">
        <f aca="false">SUM(KU18:KU24)</f>
        <v>0</v>
      </c>
      <c r="KV25" s="229" t="n">
        <f aca="false">SUM(KV18:KV24)</f>
        <v>0</v>
      </c>
      <c r="KW25" s="229" t="n">
        <f aca="false">SUM(KW18:KW24)</f>
        <v>0</v>
      </c>
      <c r="KX25" s="229" t="n">
        <f aca="false">SUM(KX18:KX24)</f>
        <v>0</v>
      </c>
      <c r="KY25" s="229" t="n">
        <f aca="false">SUM(KY18:KY24)</f>
        <v>0</v>
      </c>
      <c r="KZ25" s="229" t="n">
        <f aca="false">SUM(KZ18:KZ24)</f>
        <v>0</v>
      </c>
      <c r="LA25" s="229" t="n">
        <f aca="false">SUM(LA18:LA24)</f>
        <v>0</v>
      </c>
      <c r="LB25" s="229" t="n">
        <f aca="false">SUM(LB18:LB24)</f>
        <v>0</v>
      </c>
      <c r="LC25" s="229" t="n">
        <f aca="false">SUM(LC18:LC24)</f>
        <v>0</v>
      </c>
      <c r="LD25" s="229" t="n">
        <f aca="false">SUM(LD18:LD24)</f>
        <v>0</v>
      </c>
      <c r="LE25" s="229" t="n">
        <f aca="false">SUM(LE18:LE24)</f>
        <v>0</v>
      </c>
      <c r="LF25" s="229" t="n">
        <f aca="false">SUM(LF18:LF24)</f>
        <v>0</v>
      </c>
      <c r="LG25" s="229" t="n">
        <f aca="false">SUM(LG18:LG24)</f>
        <v>0</v>
      </c>
      <c r="LH25" s="229" t="n">
        <f aca="false">SUM(LH18:LH24)</f>
        <v>0</v>
      </c>
      <c r="LI25" s="229" t="n">
        <f aca="false">SUM(LI18:LI24)</f>
        <v>0</v>
      </c>
      <c r="LJ25" s="229" t="n">
        <f aca="false">SUM(LJ18:LJ24)</f>
        <v>0</v>
      </c>
      <c r="LK25" s="229" t="n">
        <f aca="false">SUM(LK18:LK24)</f>
        <v>0</v>
      </c>
      <c r="LL25" s="229" t="n">
        <f aca="false">SUM(LL18:LL24)</f>
        <v>0</v>
      </c>
      <c r="LM25" s="229" t="n">
        <f aca="false">SUM(LM18:LM24)</f>
        <v>0</v>
      </c>
      <c r="LN25" s="229" t="n">
        <f aca="false">SUM(LN18:LN24)</f>
        <v>0</v>
      </c>
      <c r="LO25" s="229" t="n">
        <f aca="false">SUM(LO18:LO24)</f>
        <v>0</v>
      </c>
      <c r="LP25" s="229" t="n">
        <f aca="false">SUM(LP18:LP24)</f>
        <v>0</v>
      </c>
      <c r="LQ25" s="229" t="n">
        <f aca="false">SUM(LQ18:LQ24)</f>
        <v>0</v>
      </c>
      <c r="LR25" s="229" t="n">
        <f aca="false">SUM(LR18:LR24)</f>
        <v>0</v>
      </c>
      <c r="LS25" s="229" t="n">
        <f aca="false">SUM(LS18:LS24)</f>
        <v>0</v>
      </c>
      <c r="LT25" s="229" t="n">
        <f aca="false">SUM(LT18:LT24)</f>
        <v>0</v>
      </c>
      <c r="LU25" s="229" t="n">
        <f aca="false">SUM(LU18:LU24)</f>
        <v>0</v>
      </c>
      <c r="LV25" s="229" t="n">
        <f aca="false">SUM(LV18:LV24)</f>
        <v>0</v>
      </c>
      <c r="LW25" s="229" t="n">
        <f aca="false">SUM(LW18:LW24)</f>
        <v>0</v>
      </c>
      <c r="LX25" s="229" t="n">
        <f aca="false">SUM(LX18:LX24)</f>
        <v>0</v>
      </c>
      <c r="LY25" s="229" t="n">
        <f aca="false">SUM(LY18:LY24)</f>
        <v>0</v>
      </c>
      <c r="LZ25" s="229" t="n">
        <f aca="false">SUM(LZ18:LZ24)</f>
        <v>0</v>
      </c>
      <c r="MA25" s="229" t="n">
        <f aca="false">SUM(MA18:MA24)</f>
        <v>0</v>
      </c>
      <c r="MB25" s="229" t="n">
        <f aca="false">SUM(MB18:MB24)</f>
        <v>0</v>
      </c>
      <c r="MC25" s="229" t="n">
        <f aca="false">SUM(MC18:MC24)</f>
        <v>0</v>
      </c>
      <c r="MD25" s="229" t="n">
        <f aca="false">SUM(MD18:MD24)</f>
        <v>0</v>
      </c>
      <c r="ME25" s="229" t="n">
        <f aca="false">SUM(ME18:ME24)</f>
        <v>0</v>
      </c>
      <c r="MF25" s="229" t="n">
        <f aca="false">SUM(MF18:MF24)</f>
        <v>0</v>
      </c>
      <c r="MG25" s="229" t="n">
        <f aca="false">SUM(MG18:MG24)</f>
        <v>0</v>
      </c>
      <c r="MH25" s="229" t="n">
        <f aca="false">SUM(MH18:MH24)</f>
        <v>0</v>
      </c>
      <c r="MI25" s="229" t="n">
        <f aca="false">SUM(MI18:MI24)</f>
        <v>0</v>
      </c>
      <c r="MJ25" s="229" t="n">
        <f aca="false">SUM(MJ18:MJ24)</f>
        <v>0</v>
      </c>
      <c r="MK25" s="229" t="n">
        <f aca="false">SUM(MK18:MK24)</f>
        <v>0</v>
      </c>
      <c r="ML25" s="229" t="n">
        <f aca="false">SUM(ML18:ML24)</f>
        <v>0</v>
      </c>
      <c r="MM25" s="229" t="n">
        <f aca="false">SUM(MM18:MM24)</f>
        <v>0</v>
      </c>
      <c r="MN25" s="229" t="n">
        <f aca="false">SUM(MN18:MN24)</f>
        <v>0</v>
      </c>
      <c r="MO25" s="229" t="n">
        <f aca="false">SUM(MO18:MO24)</f>
        <v>0</v>
      </c>
      <c r="MP25" s="229" t="n">
        <f aca="false">SUM(MP18:MP24)</f>
        <v>0</v>
      </c>
      <c r="MQ25" s="229" t="n">
        <f aca="false">SUM(MQ18:MQ24)</f>
        <v>0</v>
      </c>
      <c r="MR25" s="229" t="n">
        <f aca="false">SUM(MR18:MR24)</f>
        <v>0</v>
      </c>
      <c r="MS25" s="229" t="n">
        <f aca="false">SUM(MS18:MS24)</f>
        <v>0</v>
      </c>
      <c r="MT25" s="229" t="n">
        <f aca="false">SUM(MT18:MT24)</f>
        <v>0</v>
      </c>
      <c r="MU25" s="229" t="n">
        <f aca="false">SUM(MU18:MU24)</f>
        <v>0</v>
      </c>
      <c r="MV25" s="229" t="n">
        <f aca="false">SUM(MV18:MV24)</f>
        <v>0</v>
      </c>
      <c r="MW25" s="229" t="n">
        <f aca="false">SUM(MW18:MW24)</f>
        <v>0</v>
      </c>
      <c r="MX25" s="229" t="n">
        <f aca="false">SUM(MX18:MX24)</f>
        <v>0</v>
      </c>
      <c r="MY25" s="229" t="n">
        <f aca="false">SUM(MY18:MY24)</f>
        <v>0</v>
      </c>
      <c r="MZ25" s="229" t="n">
        <f aca="false">SUM(MZ18:MZ24)</f>
        <v>0</v>
      </c>
      <c r="NA25" s="229" t="n">
        <f aca="false">SUM(NA18:NA24)</f>
        <v>0</v>
      </c>
      <c r="NB25" s="229" t="n">
        <f aca="false">SUM(NB18:NB24)</f>
        <v>0</v>
      </c>
      <c r="NC25" s="229" t="n">
        <f aca="false">SUM(NC18:NC24)</f>
        <v>0</v>
      </c>
      <c r="ND25" s="229" t="n">
        <f aca="false">SUM(ND18:ND24)</f>
        <v>0</v>
      </c>
      <c r="NE25" s="229" t="n">
        <f aca="false">SUM(NE18:NE24)</f>
        <v>0</v>
      </c>
      <c r="NF25" s="229" t="n">
        <f aca="false">SUM(NF18:NF24)</f>
        <v>0</v>
      </c>
      <c r="NG25" s="229" t="n">
        <f aca="false">SUM(NG18:NG24)</f>
        <v>0</v>
      </c>
      <c r="NH25" s="229" t="n">
        <f aca="false">SUM(NH18:NH24)</f>
        <v>0</v>
      </c>
      <c r="NI25" s="229" t="n">
        <f aca="false">SUM(NI18:NI24)</f>
        <v>0</v>
      </c>
      <c r="NJ25" s="229" t="n">
        <f aca="false">SUM(NJ18:NJ24)</f>
        <v>0</v>
      </c>
      <c r="NK25" s="229" t="n">
        <f aca="false">SUM(NK18:NK24)</f>
        <v>0</v>
      </c>
      <c r="NL25" s="229" t="n">
        <f aca="false">SUM(NL18:NL24)</f>
        <v>0</v>
      </c>
      <c r="NM25" s="229" t="n">
        <f aca="false">SUM(NM18:NM24)</f>
        <v>0</v>
      </c>
      <c r="NN25" s="229" t="n">
        <f aca="false">SUM(NN18:NN24)</f>
        <v>0</v>
      </c>
      <c r="NO25" s="229" t="n">
        <f aca="false">SUM(NO18:NO24)</f>
        <v>0</v>
      </c>
      <c r="NP25" s="229" t="n">
        <f aca="false">SUM(NP18:NP24)</f>
        <v>0</v>
      </c>
      <c r="NQ25" s="229" t="n">
        <f aca="false">SUM(NQ18:NQ24)</f>
        <v>0</v>
      </c>
      <c r="NR25" s="229" t="n">
        <f aca="false">SUM(NR18:NR24)</f>
        <v>0</v>
      </c>
      <c r="NS25" s="229" t="n">
        <f aca="false">SUM(NS18:NS24)</f>
        <v>0</v>
      </c>
      <c r="NT25" s="229" t="n">
        <f aca="false">SUM(NT18:NT24)</f>
        <v>0</v>
      </c>
      <c r="NU25" s="229" t="n">
        <f aca="false">SUM(NU18:NU24)</f>
        <v>0</v>
      </c>
      <c r="NV25" s="229" t="n">
        <f aca="false">SUM(NV18:NV24)</f>
        <v>0</v>
      </c>
      <c r="NW25" s="229" t="n">
        <f aca="false">SUM(NW18:NW24)</f>
        <v>0</v>
      </c>
      <c r="NX25" s="229" t="n">
        <f aca="false">SUM(NX18:NX24)</f>
        <v>0</v>
      </c>
      <c r="NY25" s="229" t="n">
        <f aca="false">SUM(NY18:NY24)</f>
        <v>0</v>
      </c>
      <c r="NZ25" s="229" t="n">
        <f aca="false">SUM(NZ18:NZ24)</f>
        <v>0</v>
      </c>
      <c r="OA25" s="229" t="n">
        <f aca="false">SUM(OA18:OA24)</f>
        <v>0</v>
      </c>
      <c r="OB25" s="229" t="n">
        <f aca="false">SUM(OB18:OB24)</f>
        <v>0</v>
      </c>
      <c r="OC25" s="229" t="n">
        <f aca="false">SUM(OC18:OC24)</f>
        <v>0</v>
      </c>
      <c r="OD25" s="229" t="n">
        <f aca="false">SUM(OD18:OD24)</f>
        <v>0</v>
      </c>
      <c r="OE25" s="229" t="n">
        <f aca="false">SUM(OE18:OE24)</f>
        <v>0</v>
      </c>
      <c r="OF25" s="229" t="n">
        <f aca="false">SUM(OF18:OF24)</f>
        <v>0</v>
      </c>
      <c r="OG25" s="229" t="n">
        <f aca="false">SUM(OG18:OG24)</f>
        <v>0</v>
      </c>
      <c r="OH25" s="229" t="n">
        <f aca="false">SUM(OH18:OH24)</f>
        <v>0</v>
      </c>
      <c r="OI25" s="229" t="n">
        <f aca="false">SUM(OI18:OI24)</f>
        <v>0</v>
      </c>
      <c r="OJ25" s="229" t="n">
        <f aca="false">SUM(OJ18:OJ24)</f>
        <v>0</v>
      </c>
      <c r="OK25" s="229" t="n">
        <f aca="false">SUM(OK18:OK24)</f>
        <v>0</v>
      </c>
      <c r="OL25" s="229" t="n">
        <f aca="false">SUM(OL18:OL24)</f>
        <v>0</v>
      </c>
      <c r="OM25" s="229" t="n">
        <f aca="false">SUM(OM18:OM24)</f>
        <v>0</v>
      </c>
      <c r="ON25" s="229" t="n">
        <f aca="false">SUM(ON18:ON24)</f>
        <v>0</v>
      </c>
      <c r="OO25" s="229" t="n">
        <f aca="false">SUM(OO18:OO24)</f>
        <v>0</v>
      </c>
      <c r="OP25" s="229" t="n">
        <f aca="false">SUM(OP18:OP24)</f>
        <v>0</v>
      </c>
      <c r="OQ25" s="229" t="n">
        <f aca="false">SUM(OQ18:OQ24)</f>
        <v>0</v>
      </c>
      <c r="OR25" s="229" t="n">
        <f aca="false">SUM(OR18:OR24)</f>
        <v>0</v>
      </c>
      <c r="OS25" s="229" t="n">
        <f aca="false">SUM(OS18:OS24)</f>
        <v>0</v>
      </c>
      <c r="OT25" s="229" t="n">
        <f aca="false">SUM(OT18:OT24)</f>
        <v>0</v>
      </c>
      <c r="OU25" s="229" t="n">
        <f aca="false">SUM(OU18:OU24)</f>
        <v>0</v>
      </c>
      <c r="OV25" s="229" t="n">
        <f aca="false">SUM(OV18:OV24)</f>
        <v>0</v>
      </c>
      <c r="OW25" s="229" t="n">
        <f aca="false">SUM(OW18:OW24)</f>
        <v>0</v>
      </c>
      <c r="OX25" s="229" t="n">
        <f aca="false">SUM(OX18:OX24)</f>
        <v>0</v>
      </c>
      <c r="OY25" s="229" t="n">
        <f aca="false">SUM(OY18:OY24)</f>
        <v>0</v>
      </c>
      <c r="OZ25" s="229" t="n">
        <f aca="false">SUM(OZ18:OZ24)</f>
        <v>0</v>
      </c>
      <c r="PA25" s="229" t="n">
        <f aca="false">SUM(PA18:PA24)</f>
        <v>0</v>
      </c>
      <c r="PB25" s="229" t="n">
        <f aca="false">SUM(PB18:PB24)</f>
        <v>0</v>
      </c>
      <c r="PC25" s="229" t="n">
        <f aca="false">SUM(PC18:PC24)</f>
        <v>0</v>
      </c>
      <c r="PD25" s="229" t="n">
        <f aca="false">SUM(PD18:PD24)</f>
        <v>0</v>
      </c>
      <c r="PE25" s="229" t="n">
        <f aca="false">SUM(PE18:PE24)</f>
        <v>0</v>
      </c>
      <c r="PF25" s="229" t="n">
        <f aca="false">SUM(PF18:PF24)</f>
        <v>0</v>
      </c>
      <c r="PG25" s="229" t="n">
        <f aca="false">SUM(PG18:PG24)</f>
        <v>0</v>
      </c>
      <c r="PH25" s="229" t="n">
        <f aca="false">SUM(PH18:PH24)</f>
        <v>0</v>
      </c>
      <c r="PI25" s="229" t="n">
        <f aca="false">SUM(PI18:PI24)</f>
        <v>0</v>
      </c>
      <c r="PJ25" s="229" t="n">
        <f aca="false">SUM(PJ18:PJ24)</f>
        <v>0</v>
      </c>
      <c r="PK25" s="229" t="n">
        <f aca="false">SUM(PK18:PK24)</f>
        <v>0</v>
      </c>
      <c r="PL25" s="229" t="n">
        <f aca="false">SUM(PL18:PL24)</f>
        <v>0</v>
      </c>
      <c r="PM25" s="229" t="n">
        <f aca="false">SUM(PM18:PM24)</f>
        <v>0</v>
      </c>
      <c r="PN25" s="229" t="n">
        <f aca="false">SUM(PN18:PN24)</f>
        <v>0</v>
      </c>
      <c r="PO25" s="229" t="n">
        <f aca="false">SUM(PO18:PO24)</f>
        <v>0</v>
      </c>
      <c r="PP25" s="229" t="n">
        <f aca="false">SUM(PP18:PP24)</f>
        <v>0</v>
      </c>
      <c r="PQ25" s="229" t="n">
        <f aca="false">SUM(PQ18:PQ24)</f>
        <v>0</v>
      </c>
      <c r="PR25" s="229" t="n">
        <f aca="false">SUM(PR18:PR24)</f>
        <v>0</v>
      </c>
      <c r="PS25" s="229" t="n">
        <f aca="false">SUM(PS18:PS24)</f>
        <v>0</v>
      </c>
      <c r="PT25" s="229" t="n">
        <f aca="false">SUM(PT18:PT24)</f>
        <v>0</v>
      </c>
      <c r="PU25" s="229" t="n">
        <f aca="false">SUM(PU18:PU24)</f>
        <v>0</v>
      </c>
      <c r="PV25" s="229" t="n">
        <f aca="false">SUM(PV18:PV24)</f>
        <v>0</v>
      </c>
      <c r="PW25" s="229" t="n">
        <f aca="false">SUM(PW18:PW24)</f>
        <v>0</v>
      </c>
      <c r="PX25" s="229" t="n">
        <f aca="false">SUM(PX18:PX24)</f>
        <v>0</v>
      </c>
      <c r="PY25" s="229" t="n">
        <f aca="false">SUM(PY18:PY24)</f>
        <v>0</v>
      </c>
      <c r="PZ25" s="229" t="n">
        <f aca="false">SUM(PZ18:PZ24)</f>
        <v>0</v>
      </c>
      <c r="QA25" s="229" t="n">
        <f aca="false">SUM(QA18:QA24)</f>
        <v>0</v>
      </c>
      <c r="QB25" s="229" t="n">
        <f aca="false">SUM(QB18:QB24)</f>
        <v>0</v>
      </c>
      <c r="QC25" s="229" t="n">
        <f aca="false">SUM(QC18:QC24)</f>
        <v>0</v>
      </c>
      <c r="QD25" s="229" t="n">
        <f aca="false">SUM(QD18:QD24)</f>
        <v>0</v>
      </c>
      <c r="QE25" s="229" t="n">
        <f aca="false">SUM(QE18:QE24)</f>
        <v>0</v>
      </c>
      <c r="QF25" s="229" t="n">
        <f aca="false">SUM(QF18:QF24)</f>
        <v>0</v>
      </c>
      <c r="QG25" s="229" t="n">
        <f aca="false">SUM(QG18:QG24)</f>
        <v>0</v>
      </c>
      <c r="QH25" s="229" t="n">
        <f aca="false">SUM(QH18:QH24)</f>
        <v>0</v>
      </c>
      <c r="QI25" s="229" t="n">
        <f aca="false">SUM(QI18:QI24)</f>
        <v>0</v>
      </c>
      <c r="QJ25" s="229" t="n">
        <f aca="false">SUM(QJ18:QJ24)</f>
        <v>0</v>
      </c>
      <c r="QK25" s="229" t="n">
        <f aca="false">SUM(QK18:QK24)</f>
        <v>0</v>
      </c>
      <c r="QL25" s="229" t="n">
        <f aca="false">SUM(QL18:QL24)</f>
        <v>0</v>
      </c>
      <c r="QM25" s="229" t="n">
        <f aca="false">SUM(QM18:QM24)</f>
        <v>0</v>
      </c>
      <c r="QN25" s="229" t="n">
        <f aca="false">SUM(QN18:QN24)</f>
        <v>0</v>
      </c>
      <c r="QO25" s="229" t="n">
        <f aca="false">SUM(QO18:QO24)</f>
        <v>0</v>
      </c>
      <c r="QP25" s="229" t="n">
        <f aca="false">SUM(QP18:QP24)</f>
        <v>0</v>
      </c>
      <c r="QQ25" s="229" t="n">
        <f aca="false">SUM(QQ18:QQ24)</f>
        <v>0</v>
      </c>
      <c r="QR25" s="229" t="n">
        <f aca="false">SUM(QR18:QR24)</f>
        <v>0</v>
      </c>
      <c r="QS25" s="229" t="n">
        <f aca="false">SUM(QS18:QS24)</f>
        <v>0</v>
      </c>
      <c r="QT25" s="229" t="n">
        <f aca="false">SUM(QT18:QT24)</f>
        <v>0</v>
      </c>
      <c r="QU25" s="229" t="n">
        <f aca="false">SUM(QU18:QU24)</f>
        <v>0</v>
      </c>
      <c r="QV25" s="229" t="n">
        <f aca="false">SUM(QV18:QV24)</f>
        <v>0</v>
      </c>
      <c r="QW25" s="229" t="n">
        <f aca="false">SUM(QW18:QW24)</f>
        <v>0</v>
      </c>
      <c r="QX25" s="229" t="n">
        <f aca="false">SUM(QX18:QX24)</f>
        <v>0</v>
      </c>
      <c r="QY25" s="229" t="n">
        <f aca="false">SUM(QY18:QY24)</f>
        <v>0</v>
      </c>
      <c r="QZ25" s="229" t="n">
        <f aca="false">SUM(QZ18:QZ24)</f>
        <v>0</v>
      </c>
      <c r="RA25" s="229" t="n">
        <f aca="false">SUM(RA18:RA24)</f>
        <v>0</v>
      </c>
      <c r="RB25" s="229" t="n">
        <f aca="false">SUM(RB18:RB24)</f>
        <v>0</v>
      </c>
      <c r="RC25" s="229" t="n">
        <f aca="false">SUM(RC18:RC24)</f>
        <v>0</v>
      </c>
      <c r="RD25" s="229" t="n">
        <f aca="false">SUM(RD18:RD24)</f>
        <v>0</v>
      </c>
      <c r="RE25" s="229" t="n">
        <f aca="false">SUM(RE18:RE24)</f>
        <v>0</v>
      </c>
      <c r="RF25" s="229" t="n">
        <f aca="false">SUM(RF18:RF24)</f>
        <v>0</v>
      </c>
      <c r="RG25" s="229" t="n">
        <f aca="false">SUM(RG18:RG24)</f>
        <v>0</v>
      </c>
      <c r="RH25" s="229" t="n">
        <f aca="false">SUM(RH18:RH24)</f>
        <v>0</v>
      </c>
    </row>
    <row r="26" customFormat="false" ht="9.75" hidden="false" customHeight="true" outlineLevel="0" collapsed="false">
      <c r="A26" s="196"/>
      <c r="B26" s="196"/>
      <c r="C26" s="196"/>
      <c r="D26" s="284"/>
      <c r="E26" s="38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  <c r="IW26" s="196"/>
      <c r="IX26" s="196"/>
      <c r="IY26" s="196"/>
      <c r="IZ26" s="196"/>
      <c r="JA26" s="196"/>
      <c r="JB26" s="196"/>
      <c r="JC26" s="196"/>
      <c r="JD26" s="196"/>
      <c r="JE26" s="196"/>
      <c r="JF26" s="196"/>
      <c r="JG26" s="196"/>
      <c r="JH26" s="196"/>
      <c r="JI26" s="196"/>
      <c r="JJ26" s="196"/>
      <c r="JK26" s="196"/>
      <c r="JL26" s="196"/>
      <c r="JM26" s="196"/>
      <c r="JN26" s="196"/>
      <c r="JO26" s="196"/>
      <c r="JP26" s="196"/>
      <c r="JQ26" s="196"/>
      <c r="JR26" s="196"/>
      <c r="JS26" s="196"/>
      <c r="JT26" s="196"/>
      <c r="JU26" s="196"/>
      <c r="JV26" s="196"/>
      <c r="JW26" s="196"/>
      <c r="JX26" s="196"/>
      <c r="JY26" s="196"/>
      <c r="JZ26" s="196"/>
      <c r="KA26" s="196"/>
      <c r="KB26" s="196"/>
      <c r="KC26" s="196"/>
      <c r="KD26" s="196"/>
      <c r="KE26" s="196"/>
      <c r="KF26" s="196"/>
      <c r="KG26" s="196"/>
      <c r="KH26" s="196"/>
      <c r="KI26" s="196"/>
      <c r="KJ26" s="196"/>
      <c r="KK26" s="196"/>
      <c r="KL26" s="196"/>
      <c r="KM26" s="196"/>
      <c r="KN26" s="196"/>
      <c r="KO26" s="196"/>
      <c r="KP26" s="196"/>
      <c r="KQ26" s="196"/>
      <c r="KR26" s="196"/>
      <c r="KS26" s="196"/>
      <c r="KT26" s="196"/>
      <c r="KU26" s="196"/>
      <c r="KV26" s="196"/>
      <c r="KW26" s="196"/>
      <c r="KX26" s="196"/>
      <c r="KY26" s="196"/>
      <c r="KZ26" s="196"/>
      <c r="LA26" s="196"/>
      <c r="LB26" s="196"/>
      <c r="LC26" s="196"/>
      <c r="LD26" s="196"/>
      <c r="LE26" s="196"/>
      <c r="LF26" s="196"/>
      <c r="LG26" s="196"/>
      <c r="LH26" s="196"/>
      <c r="LI26" s="196"/>
      <c r="LJ26" s="196"/>
      <c r="LK26" s="196"/>
      <c r="LL26" s="196"/>
      <c r="LM26" s="196"/>
      <c r="LN26" s="196"/>
      <c r="LO26" s="196"/>
      <c r="LP26" s="196"/>
      <c r="LQ26" s="196"/>
      <c r="LR26" s="196"/>
      <c r="LS26" s="196"/>
      <c r="LT26" s="196"/>
      <c r="LU26" s="196"/>
      <c r="LV26" s="196"/>
      <c r="LW26" s="196"/>
      <c r="LX26" s="196"/>
      <c r="LY26" s="196"/>
      <c r="LZ26" s="196"/>
      <c r="MA26" s="196"/>
      <c r="MB26" s="196"/>
      <c r="MC26" s="196"/>
      <c r="MD26" s="196"/>
      <c r="ME26" s="196"/>
      <c r="MF26" s="196"/>
      <c r="MG26" s="196"/>
      <c r="MH26" s="196"/>
      <c r="MI26" s="196"/>
      <c r="MJ26" s="196"/>
      <c r="MK26" s="196"/>
      <c r="ML26" s="196"/>
      <c r="MM26" s="196"/>
      <c r="MN26" s="196"/>
      <c r="MO26" s="196"/>
      <c r="MP26" s="196"/>
      <c r="MQ26" s="196"/>
      <c r="MR26" s="196"/>
      <c r="MS26" s="196"/>
      <c r="MT26" s="196"/>
      <c r="MU26" s="196"/>
      <c r="MV26" s="196"/>
      <c r="MW26" s="196"/>
      <c r="MX26" s="196"/>
      <c r="MY26" s="196"/>
      <c r="MZ26" s="196"/>
      <c r="NA26" s="196"/>
      <c r="NB26" s="196"/>
      <c r="NC26" s="196"/>
      <c r="ND26" s="196"/>
      <c r="NE26" s="196"/>
      <c r="NF26" s="196"/>
      <c r="NG26" s="196"/>
      <c r="NH26" s="196"/>
      <c r="NI26" s="196"/>
      <c r="NJ26" s="196"/>
      <c r="NK26" s="196"/>
      <c r="NL26" s="196"/>
      <c r="NM26" s="196"/>
      <c r="NN26" s="196"/>
      <c r="NO26" s="196"/>
      <c r="NP26" s="196"/>
      <c r="NQ26" s="196"/>
      <c r="NR26" s="196"/>
      <c r="NS26" s="196"/>
      <c r="NT26" s="196"/>
      <c r="NU26" s="196"/>
      <c r="NV26" s="196"/>
      <c r="NW26" s="196"/>
      <c r="NX26" s="196"/>
      <c r="NY26" s="196"/>
      <c r="NZ26" s="196"/>
      <c r="OA26" s="196"/>
      <c r="OB26" s="196"/>
      <c r="OC26" s="196"/>
      <c r="OD26" s="196"/>
      <c r="OE26" s="196"/>
      <c r="OF26" s="196"/>
      <c r="OG26" s="196"/>
      <c r="OH26" s="196"/>
      <c r="OI26" s="196"/>
      <c r="OJ26" s="196"/>
      <c r="OK26" s="196"/>
      <c r="OL26" s="196"/>
      <c r="OM26" s="196"/>
      <c r="ON26" s="196"/>
      <c r="OO26" s="196"/>
      <c r="OP26" s="196"/>
      <c r="OQ26" s="196"/>
      <c r="OR26" s="196"/>
      <c r="OS26" s="196"/>
      <c r="OT26" s="196"/>
      <c r="OU26" s="196"/>
      <c r="OV26" s="196"/>
      <c r="OW26" s="196"/>
      <c r="OX26" s="196"/>
      <c r="OY26" s="196"/>
      <c r="OZ26" s="196"/>
      <c r="PA26" s="196"/>
      <c r="PB26" s="196"/>
      <c r="PC26" s="196"/>
      <c r="PD26" s="196"/>
      <c r="PE26" s="196"/>
      <c r="PF26" s="196"/>
      <c r="PG26" s="196"/>
      <c r="PH26" s="196"/>
      <c r="PI26" s="196"/>
      <c r="PJ26" s="196"/>
      <c r="PK26" s="196"/>
      <c r="PL26" s="196"/>
      <c r="PM26" s="196"/>
      <c r="PN26" s="196"/>
      <c r="PO26" s="196"/>
      <c r="PP26" s="196"/>
      <c r="PQ26" s="196"/>
      <c r="PR26" s="196"/>
      <c r="PS26" s="196"/>
      <c r="PT26" s="196"/>
      <c r="PU26" s="196"/>
      <c r="PV26" s="196"/>
      <c r="PW26" s="196"/>
      <c r="PX26" s="196"/>
      <c r="PY26" s="196"/>
      <c r="PZ26" s="196"/>
      <c r="QA26" s="196"/>
      <c r="QB26" s="196"/>
      <c r="QC26" s="196"/>
      <c r="QD26" s="196"/>
      <c r="QE26" s="196"/>
      <c r="QF26" s="196"/>
      <c r="QG26" s="196"/>
      <c r="QH26" s="196"/>
      <c r="QI26" s="196"/>
      <c r="QJ26" s="196"/>
      <c r="QK26" s="196"/>
      <c r="QL26" s="196"/>
      <c r="QM26" s="196"/>
      <c r="QN26" s="196"/>
      <c r="QO26" s="196"/>
      <c r="QP26" s="196"/>
      <c r="QQ26" s="196"/>
      <c r="QR26" s="196"/>
      <c r="QS26" s="196"/>
      <c r="QT26" s="196"/>
      <c r="QU26" s="196"/>
      <c r="QV26" s="196"/>
      <c r="QW26" s="196"/>
      <c r="QX26" s="196"/>
      <c r="QY26" s="196"/>
      <c r="QZ26" s="196"/>
      <c r="RA26" s="196"/>
      <c r="RB26" s="196"/>
      <c r="RC26" s="196"/>
      <c r="RD26" s="196"/>
      <c r="RE26" s="196"/>
      <c r="RF26" s="196"/>
      <c r="RG26" s="196"/>
      <c r="RH26" s="196"/>
    </row>
    <row r="27" customFormat="false" ht="15.75" hidden="false" customHeight="true" outlineLevel="0" collapsed="false">
      <c r="A27" s="44"/>
      <c r="B27" s="199" t="s">
        <v>363</v>
      </c>
      <c r="C27" s="199"/>
      <c r="D27" s="199"/>
      <c r="E27" s="199"/>
      <c r="F27" s="200"/>
      <c r="G27" s="198"/>
      <c r="H27" s="310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2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201"/>
      <c r="FM27" s="201"/>
      <c r="FN27" s="201"/>
      <c r="FO27" s="201"/>
      <c r="FP27" s="201"/>
      <c r="FQ27" s="201"/>
      <c r="FR27" s="201"/>
      <c r="FS27" s="201"/>
      <c r="FT27" s="201"/>
      <c r="FU27" s="201"/>
      <c r="FV27" s="201"/>
      <c r="FW27" s="201"/>
      <c r="FX27" s="201"/>
      <c r="FY27" s="201"/>
      <c r="FZ27" s="201"/>
      <c r="GA27" s="201"/>
      <c r="GB27" s="201"/>
      <c r="GC27" s="201"/>
      <c r="GD27" s="201"/>
      <c r="GE27" s="201"/>
      <c r="GF27" s="201"/>
      <c r="GG27" s="201"/>
      <c r="GH27" s="201"/>
      <c r="GI27" s="201"/>
      <c r="GJ27" s="201"/>
      <c r="GK27" s="201"/>
      <c r="GL27" s="201"/>
      <c r="GM27" s="201"/>
      <c r="GN27" s="201"/>
      <c r="GO27" s="201"/>
      <c r="GP27" s="201"/>
      <c r="GQ27" s="201"/>
      <c r="GR27" s="201"/>
      <c r="GS27" s="201"/>
      <c r="GT27" s="201"/>
      <c r="GU27" s="201"/>
      <c r="GV27" s="201"/>
      <c r="GW27" s="201"/>
      <c r="GX27" s="201"/>
      <c r="GY27" s="201"/>
      <c r="GZ27" s="201"/>
      <c r="HA27" s="201"/>
      <c r="HB27" s="201"/>
      <c r="HC27" s="201"/>
      <c r="HD27" s="201"/>
      <c r="HE27" s="201"/>
      <c r="HF27" s="201"/>
      <c r="HG27" s="201"/>
      <c r="HH27" s="201"/>
      <c r="HI27" s="201"/>
      <c r="HJ27" s="201"/>
      <c r="HK27" s="201"/>
      <c r="HL27" s="201"/>
      <c r="HM27" s="201"/>
      <c r="HN27" s="201"/>
      <c r="HO27" s="201"/>
      <c r="HP27" s="201"/>
      <c r="HQ27" s="201"/>
      <c r="HR27" s="201"/>
      <c r="HS27" s="201"/>
      <c r="HT27" s="201"/>
      <c r="HU27" s="201"/>
      <c r="HV27" s="201"/>
      <c r="HW27" s="201"/>
      <c r="HX27" s="201"/>
      <c r="HY27" s="201"/>
      <c r="HZ27" s="201"/>
      <c r="IA27" s="201"/>
      <c r="IB27" s="201"/>
      <c r="IC27" s="201"/>
      <c r="ID27" s="201"/>
      <c r="IE27" s="201"/>
      <c r="IF27" s="201"/>
      <c r="IG27" s="201"/>
      <c r="IH27" s="201"/>
      <c r="II27" s="201"/>
      <c r="IJ27" s="201"/>
      <c r="IK27" s="201"/>
      <c r="IL27" s="201"/>
      <c r="IM27" s="201"/>
      <c r="IN27" s="201"/>
      <c r="IO27" s="201"/>
      <c r="IP27" s="201"/>
      <c r="IQ27" s="201"/>
      <c r="IR27" s="201"/>
      <c r="IS27" s="201"/>
      <c r="IT27" s="201"/>
      <c r="IU27" s="201"/>
      <c r="IV27" s="201"/>
      <c r="IW27" s="201"/>
      <c r="IX27" s="201"/>
      <c r="IY27" s="201"/>
      <c r="IZ27" s="201"/>
      <c r="JA27" s="201"/>
      <c r="JB27" s="201"/>
      <c r="JC27" s="201"/>
      <c r="JD27" s="201"/>
      <c r="JE27" s="201"/>
      <c r="JF27" s="201"/>
      <c r="JG27" s="201"/>
      <c r="JH27" s="201"/>
      <c r="JI27" s="201"/>
      <c r="JJ27" s="201"/>
      <c r="JK27" s="201"/>
      <c r="JL27" s="201"/>
      <c r="JM27" s="201"/>
      <c r="JN27" s="201"/>
      <c r="JO27" s="201"/>
      <c r="JP27" s="201"/>
      <c r="JQ27" s="201"/>
      <c r="JR27" s="201"/>
      <c r="JS27" s="201"/>
      <c r="JT27" s="201"/>
      <c r="JU27" s="201"/>
      <c r="JV27" s="201"/>
      <c r="JW27" s="201"/>
      <c r="JX27" s="201"/>
      <c r="JY27" s="201"/>
      <c r="JZ27" s="201"/>
      <c r="KA27" s="201"/>
      <c r="KB27" s="201"/>
      <c r="KC27" s="201"/>
      <c r="KD27" s="201"/>
      <c r="KE27" s="201"/>
      <c r="KF27" s="201"/>
      <c r="KG27" s="201"/>
      <c r="KH27" s="201"/>
      <c r="KI27" s="201"/>
      <c r="KJ27" s="201"/>
      <c r="KK27" s="201"/>
      <c r="KL27" s="201"/>
      <c r="KM27" s="201"/>
      <c r="KN27" s="201"/>
      <c r="KO27" s="201"/>
      <c r="KP27" s="201"/>
      <c r="KQ27" s="201"/>
      <c r="KR27" s="201"/>
      <c r="KS27" s="201"/>
      <c r="KT27" s="201"/>
      <c r="KU27" s="201"/>
      <c r="KV27" s="201"/>
      <c r="KW27" s="201"/>
      <c r="KX27" s="201"/>
      <c r="KY27" s="201"/>
      <c r="KZ27" s="201"/>
      <c r="LA27" s="201"/>
      <c r="LB27" s="201"/>
      <c r="LC27" s="201"/>
      <c r="LD27" s="201"/>
      <c r="LE27" s="201"/>
      <c r="LF27" s="201"/>
      <c r="LG27" s="201"/>
      <c r="LH27" s="201"/>
      <c r="LI27" s="201"/>
      <c r="LJ27" s="201"/>
      <c r="LK27" s="201"/>
      <c r="LL27" s="201"/>
      <c r="LM27" s="201"/>
      <c r="LN27" s="201"/>
      <c r="LO27" s="201"/>
      <c r="LP27" s="201"/>
      <c r="LQ27" s="201"/>
      <c r="LR27" s="201"/>
      <c r="LS27" s="201"/>
      <c r="LT27" s="201"/>
      <c r="LU27" s="201"/>
      <c r="LV27" s="201"/>
      <c r="LW27" s="201"/>
      <c r="LX27" s="201"/>
      <c r="LY27" s="201"/>
      <c r="LZ27" s="201"/>
      <c r="MA27" s="201"/>
      <c r="MB27" s="201"/>
      <c r="MC27" s="201"/>
      <c r="MD27" s="201"/>
      <c r="ME27" s="201"/>
      <c r="MF27" s="201"/>
      <c r="MG27" s="201"/>
      <c r="MH27" s="201"/>
      <c r="MI27" s="201"/>
      <c r="MJ27" s="201"/>
      <c r="MK27" s="201"/>
      <c r="ML27" s="201"/>
      <c r="MM27" s="201"/>
      <c r="MN27" s="201"/>
      <c r="MO27" s="201"/>
      <c r="MP27" s="201"/>
      <c r="MQ27" s="201"/>
      <c r="MR27" s="201"/>
      <c r="MS27" s="201"/>
      <c r="MT27" s="201"/>
      <c r="MU27" s="201"/>
      <c r="MV27" s="201"/>
      <c r="MW27" s="201"/>
      <c r="MX27" s="201"/>
      <c r="MY27" s="201"/>
      <c r="MZ27" s="201"/>
      <c r="NA27" s="201"/>
      <c r="NB27" s="201"/>
      <c r="NC27" s="201"/>
      <c r="ND27" s="201"/>
      <c r="NE27" s="201"/>
      <c r="NF27" s="201"/>
      <c r="NG27" s="201"/>
      <c r="NH27" s="201"/>
      <c r="NI27" s="201"/>
      <c r="NJ27" s="201"/>
      <c r="NK27" s="201"/>
      <c r="NL27" s="201"/>
      <c r="NM27" s="201"/>
      <c r="NN27" s="201"/>
      <c r="NO27" s="201"/>
      <c r="NP27" s="201"/>
      <c r="NQ27" s="201"/>
      <c r="NR27" s="201"/>
      <c r="NS27" s="201"/>
      <c r="NT27" s="201"/>
      <c r="NU27" s="201"/>
      <c r="NV27" s="201"/>
      <c r="NW27" s="201"/>
      <c r="NX27" s="201"/>
      <c r="NY27" s="201"/>
      <c r="NZ27" s="201"/>
      <c r="OA27" s="201"/>
      <c r="OB27" s="201"/>
      <c r="OC27" s="201"/>
      <c r="OD27" s="201"/>
      <c r="OE27" s="201"/>
      <c r="OF27" s="201"/>
      <c r="OG27" s="201"/>
      <c r="OH27" s="201"/>
      <c r="OI27" s="201"/>
      <c r="OJ27" s="201"/>
      <c r="OK27" s="201"/>
      <c r="OL27" s="201"/>
      <c r="OM27" s="201"/>
      <c r="ON27" s="201"/>
      <c r="OO27" s="201"/>
      <c r="OP27" s="201"/>
      <c r="OQ27" s="201"/>
      <c r="OR27" s="201"/>
      <c r="OS27" s="201"/>
      <c r="OT27" s="201"/>
      <c r="OU27" s="201"/>
      <c r="OV27" s="201"/>
      <c r="OW27" s="201"/>
      <c r="OX27" s="201"/>
      <c r="OY27" s="201"/>
      <c r="OZ27" s="201"/>
      <c r="PA27" s="201"/>
      <c r="PB27" s="201"/>
      <c r="PC27" s="201"/>
      <c r="PD27" s="201"/>
      <c r="PE27" s="201"/>
      <c r="PF27" s="201"/>
      <c r="PG27" s="201"/>
      <c r="PH27" s="201"/>
      <c r="PI27" s="201"/>
      <c r="PJ27" s="201"/>
      <c r="PK27" s="201"/>
      <c r="PL27" s="201"/>
      <c r="PM27" s="201"/>
      <c r="PN27" s="201"/>
      <c r="PO27" s="201"/>
      <c r="PP27" s="201"/>
      <c r="PQ27" s="201"/>
      <c r="PR27" s="201"/>
      <c r="PS27" s="201"/>
      <c r="PT27" s="201"/>
      <c r="PU27" s="201"/>
      <c r="PV27" s="201"/>
      <c r="PW27" s="201"/>
      <c r="PX27" s="201"/>
      <c r="PY27" s="201"/>
      <c r="PZ27" s="201"/>
      <c r="QA27" s="201"/>
      <c r="QB27" s="201"/>
      <c r="QC27" s="201"/>
      <c r="QD27" s="201"/>
      <c r="QE27" s="201"/>
      <c r="QF27" s="201"/>
      <c r="QG27" s="201"/>
      <c r="QH27" s="201"/>
      <c r="QI27" s="201"/>
      <c r="QJ27" s="201"/>
      <c r="QK27" s="201"/>
      <c r="QL27" s="201"/>
      <c r="QM27" s="201"/>
      <c r="QN27" s="201"/>
      <c r="QO27" s="201"/>
      <c r="QP27" s="201"/>
      <c r="QQ27" s="201"/>
      <c r="QR27" s="201"/>
      <c r="QS27" s="201"/>
      <c r="QT27" s="201"/>
      <c r="QU27" s="201"/>
      <c r="QV27" s="201"/>
      <c r="QW27" s="201"/>
      <c r="QX27" s="201"/>
      <c r="QY27" s="201"/>
      <c r="QZ27" s="201"/>
      <c r="RA27" s="201"/>
      <c r="RB27" s="201"/>
      <c r="RC27" s="201"/>
      <c r="RD27" s="201"/>
      <c r="RE27" s="201"/>
      <c r="RF27" s="201"/>
      <c r="RG27" s="201"/>
      <c r="RH27" s="201"/>
    </row>
    <row r="28" customFormat="false" ht="6" hidden="false" customHeight="true" outlineLevel="0" collapsed="false">
      <c r="A28" s="44"/>
      <c r="B28" s="204"/>
      <c r="C28" s="205"/>
      <c r="D28" s="205"/>
      <c r="E28" s="204"/>
      <c r="F28" s="206"/>
      <c r="G28" s="206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</row>
    <row r="29" customFormat="false" ht="15.75" hidden="false" customHeight="true" outlineLevel="0" collapsed="false">
      <c r="A29" s="44"/>
      <c r="B29" s="44" t="s">
        <v>364</v>
      </c>
      <c r="C29" s="205" t="s">
        <v>365</v>
      </c>
      <c r="D29" s="387"/>
      <c r="E29" s="76" t="n">
        <f aca="false">SUM(H29:AR29)</f>
        <v>0</v>
      </c>
      <c r="F29" s="388"/>
      <c r="G29" s="44"/>
      <c r="H29" s="64" t="n">
        <f aca="false">SUM(AS29:BD29)</f>
        <v>0</v>
      </c>
      <c r="I29" s="64" t="n">
        <f aca="false">SUM(BE29:BP29)</f>
        <v>0</v>
      </c>
      <c r="J29" s="64" t="n">
        <f aca="false">SUM(BQ29:CB29)</f>
        <v>0</v>
      </c>
      <c r="K29" s="64" t="n">
        <f aca="false">SUM(CC29:CN29)</f>
        <v>0</v>
      </c>
      <c r="L29" s="64" t="n">
        <f aca="false">SUM(CO29:CZ29)</f>
        <v>0</v>
      </c>
      <c r="M29" s="64" t="n">
        <f aca="false">SUM(DA29:DL29)</f>
        <v>0</v>
      </c>
      <c r="N29" s="64" t="n">
        <f aca="false">SUM(DM29:DX29)</f>
        <v>0</v>
      </c>
      <c r="O29" s="64" t="n">
        <f aca="false">SUM(DY29:EJ29)</f>
        <v>0</v>
      </c>
      <c r="P29" s="64" t="n">
        <f aca="false">SUM(EK29:EV29)</f>
        <v>0</v>
      </c>
      <c r="Q29" s="64" t="n">
        <f aca="false">SUM(EW29:FH29)</f>
        <v>0</v>
      </c>
      <c r="R29" s="64" t="n">
        <f aca="false">SUM(FI29:FT29)</f>
        <v>0</v>
      </c>
      <c r="S29" s="64" t="n">
        <f aca="false">SUM(FU29:GF29)</f>
        <v>0</v>
      </c>
      <c r="T29" s="64" t="n">
        <f aca="false">SUM(GG29:GR29)</f>
        <v>0</v>
      </c>
      <c r="U29" s="64" t="n">
        <f aca="false">SUM(GS29:HD29)</f>
        <v>0</v>
      </c>
      <c r="V29" s="64" t="n">
        <f aca="false">SUM(HE29:HP29)</f>
        <v>0</v>
      </c>
      <c r="W29" s="64" t="n">
        <f aca="false">SUM(HQ29:IB29)</f>
        <v>0</v>
      </c>
      <c r="X29" s="64" t="n">
        <f aca="false">SUM(IC29:IN29)</f>
        <v>0</v>
      </c>
      <c r="Y29" s="64" t="n">
        <f aca="false">SUM(IO29:IZ29)</f>
        <v>0</v>
      </c>
      <c r="Z29" s="64" t="n">
        <f aca="false">SUM(JA29:JL29)</f>
        <v>0</v>
      </c>
      <c r="AA29" s="64" t="n">
        <f aca="false">SUM(JM29:JX29)</f>
        <v>0</v>
      </c>
      <c r="AB29" s="64" t="n">
        <f aca="false">SUM(JY29:KJ29)</f>
        <v>0</v>
      </c>
      <c r="AC29" s="64" t="n">
        <f aca="false">SUM(KK29:KV29)</f>
        <v>0</v>
      </c>
      <c r="AD29" s="64" t="n">
        <f aca="false">SUM(KW29:LH29)</f>
        <v>0</v>
      </c>
      <c r="AE29" s="64" t="n">
        <f aca="false">SUM(LI29:LT29)</f>
        <v>0</v>
      </c>
      <c r="AF29" s="64" t="n">
        <f aca="false">SUM(LU29:MF29)</f>
        <v>0</v>
      </c>
      <c r="AG29" s="64" t="n">
        <f aca="false">SUM(MG29:MR29)</f>
        <v>0</v>
      </c>
      <c r="AH29" s="64" t="n">
        <f aca="false">SUM(MS29:ND29)</f>
        <v>0</v>
      </c>
      <c r="AI29" s="64" t="n">
        <f aca="false">SUM(NE29:NP29)</f>
        <v>0</v>
      </c>
      <c r="AJ29" s="64" t="n">
        <f aca="false">SUM(NQ29:OB29)</f>
        <v>0</v>
      </c>
      <c r="AK29" s="64" t="n">
        <f aca="false">SUM(OC29:ON29)</f>
        <v>0</v>
      </c>
      <c r="AL29" s="64" t="n">
        <f aca="false">SUM(OO29:OZ29)</f>
        <v>0</v>
      </c>
      <c r="AM29" s="64" t="n">
        <f aca="false">SUM(PA29:PL29)</f>
        <v>0</v>
      </c>
      <c r="AN29" s="64" t="n">
        <f aca="false">SUM(PM29:PX29)</f>
        <v>0</v>
      </c>
      <c r="AO29" s="64" t="n">
        <f aca="false">SUM(PY29:QJ29)</f>
        <v>0</v>
      </c>
      <c r="AP29" s="64" t="n">
        <f aca="false">SUM(QK29:QV29)</f>
        <v>0</v>
      </c>
      <c r="AQ29" s="64" t="n">
        <f aca="false">SUM(QW29:RH29)</f>
        <v>0</v>
      </c>
      <c r="AR29" s="118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  <c r="IU29" s="221"/>
      <c r="IV29" s="221"/>
      <c r="IW29" s="221"/>
      <c r="IX29" s="221"/>
      <c r="IY29" s="221"/>
      <c r="IZ29" s="221"/>
      <c r="JA29" s="221"/>
      <c r="JB29" s="221"/>
      <c r="JC29" s="221"/>
      <c r="JD29" s="221"/>
      <c r="JE29" s="221"/>
      <c r="JF29" s="221"/>
      <c r="JG29" s="221"/>
      <c r="JH29" s="221"/>
      <c r="JI29" s="221"/>
      <c r="JJ29" s="221"/>
      <c r="JK29" s="221"/>
      <c r="JL29" s="221"/>
      <c r="JM29" s="221"/>
      <c r="JN29" s="221"/>
      <c r="JO29" s="221"/>
      <c r="JP29" s="221"/>
      <c r="JQ29" s="221"/>
      <c r="JR29" s="221"/>
      <c r="JS29" s="221"/>
      <c r="JT29" s="221"/>
      <c r="JU29" s="221"/>
      <c r="JV29" s="221"/>
      <c r="JW29" s="221"/>
      <c r="JX29" s="221"/>
      <c r="JY29" s="221"/>
      <c r="JZ29" s="221"/>
      <c r="KA29" s="221"/>
      <c r="KB29" s="221"/>
      <c r="KC29" s="221"/>
      <c r="KD29" s="221"/>
      <c r="KE29" s="221"/>
      <c r="KF29" s="221"/>
      <c r="KG29" s="221"/>
      <c r="KH29" s="221"/>
      <c r="KI29" s="221"/>
      <c r="KJ29" s="221"/>
      <c r="KK29" s="221"/>
      <c r="KL29" s="221"/>
      <c r="KM29" s="221"/>
      <c r="KN29" s="221"/>
      <c r="KO29" s="221"/>
      <c r="KP29" s="221"/>
      <c r="KQ29" s="221"/>
      <c r="KR29" s="221"/>
      <c r="KS29" s="221"/>
      <c r="KT29" s="221"/>
      <c r="KU29" s="221"/>
      <c r="KV29" s="221"/>
      <c r="KW29" s="221"/>
      <c r="KX29" s="221"/>
      <c r="KY29" s="221"/>
      <c r="KZ29" s="221"/>
      <c r="LA29" s="221"/>
      <c r="LB29" s="221"/>
      <c r="LC29" s="221"/>
      <c r="LD29" s="221"/>
      <c r="LE29" s="221"/>
      <c r="LF29" s="221"/>
      <c r="LG29" s="221"/>
      <c r="LH29" s="221"/>
      <c r="LI29" s="221"/>
      <c r="LJ29" s="221"/>
      <c r="LK29" s="221"/>
      <c r="LL29" s="221"/>
      <c r="LM29" s="221"/>
      <c r="LN29" s="221"/>
      <c r="LO29" s="221"/>
      <c r="LP29" s="221"/>
      <c r="LQ29" s="221"/>
      <c r="LR29" s="221"/>
      <c r="LS29" s="221"/>
      <c r="LT29" s="221"/>
      <c r="LU29" s="221"/>
      <c r="LV29" s="221"/>
      <c r="LW29" s="221"/>
      <c r="LX29" s="221"/>
      <c r="LY29" s="221"/>
      <c r="LZ29" s="221"/>
      <c r="MA29" s="221"/>
      <c r="MB29" s="221"/>
      <c r="MC29" s="221"/>
      <c r="MD29" s="221"/>
      <c r="ME29" s="221"/>
      <c r="MF29" s="221"/>
      <c r="MG29" s="221"/>
      <c r="MH29" s="221"/>
      <c r="MI29" s="221"/>
      <c r="MJ29" s="221"/>
      <c r="MK29" s="221"/>
      <c r="ML29" s="221"/>
      <c r="MM29" s="221"/>
      <c r="MN29" s="221"/>
      <c r="MO29" s="221"/>
      <c r="MP29" s="221"/>
      <c r="MQ29" s="221"/>
      <c r="MR29" s="221"/>
      <c r="MS29" s="221"/>
      <c r="MT29" s="221"/>
      <c r="MU29" s="221"/>
      <c r="MV29" s="221"/>
      <c r="MW29" s="221"/>
      <c r="MX29" s="221"/>
      <c r="MY29" s="221"/>
      <c r="MZ29" s="221"/>
      <c r="NA29" s="221"/>
      <c r="NB29" s="221"/>
      <c r="NC29" s="221"/>
      <c r="ND29" s="221"/>
      <c r="NE29" s="221"/>
      <c r="NF29" s="221"/>
      <c r="NG29" s="221"/>
      <c r="NH29" s="221"/>
      <c r="NI29" s="221"/>
      <c r="NJ29" s="221"/>
      <c r="NK29" s="221"/>
      <c r="NL29" s="221"/>
      <c r="NM29" s="221"/>
      <c r="NN29" s="221"/>
      <c r="NO29" s="221"/>
      <c r="NP29" s="221"/>
      <c r="NQ29" s="221"/>
      <c r="NR29" s="221"/>
      <c r="NS29" s="221"/>
      <c r="NT29" s="221"/>
      <c r="NU29" s="221"/>
      <c r="NV29" s="221"/>
      <c r="NW29" s="221"/>
      <c r="NX29" s="221"/>
      <c r="NY29" s="221"/>
      <c r="NZ29" s="221"/>
      <c r="OA29" s="221"/>
      <c r="OB29" s="221"/>
      <c r="OC29" s="221"/>
      <c r="OD29" s="221"/>
      <c r="OE29" s="221"/>
      <c r="OF29" s="221"/>
      <c r="OG29" s="221"/>
      <c r="OH29" s="221"/>
      <c r="OI29" s="221"/>
      <c r="OJ29" s="221"/>
      <c r="OK29" s="221"/>
      <c r="OL29" s="221"/>
      <c r="OM29" s="221"/>
      <c r="ON29" s="221"/>
      <c r="OO29" s="221"/>
      <c r="OP29" s="221"/>
      <c r="OQ29" s="221"/>
      <c r="OR29" s="221"/>
      <c r="OS29" s="221"/>
      <c r="OT29" s="221"/>
      <c r="OU29" s="221"/>
      <c r="OV29" s="221"/>
      <c r="OW29" s="221"/>
      <c r="OX29" s="221"/>
      <c r="OY29" s="221"/>
      <c r="OZ29" s="221"/>
      <c r="PA29" s="221"/>
      <c r="PB29" s="221"/>
      <c r="PC29" s="221"/>
      <c r="PD29" s="221"/>
      <c r="PE29" s="221"/>
      <c r="PF29" s="221"/>
      <c r="PG29" s="221"/>
      <c r="PH29" s="221"/>
      <c r="PI29" s="221"/>
      <c r="PJ29" s="221"/>
      <c r="PK29" s="221"/>
      <c r="PL29" s="221"/>
      <c r="PM29" s="221"/>
      <c r="PN29" s="221"/>
      <c r="PO29" s="221"/>
      <c r="PP29" s="221"/>
      <c r="PQ29" s="221"/>
      <c r="PR29" s="221"/>
      <c r="PS29" s="221"/>
      <c r="PT29" s="221"/>
      <c r="PU29" s="221"/>
      <c r="PV29" s="221"/>
      <c r="PW29" s="221"/>
      <c r="PX29" s="221"/>
      <c r="PY29" s="221"/>
      <c r="PZ29" s="221"/>
      <c r="QA29" s="221"/>
      <c r="QB29" s="221"/>
      <c r="QC29" s="221"/>
      <c r="QD29" s="221"/>
      <c r="QE29" s="221"/>
      <c r="QF29" s="221"/>
      <c r="QG29" s="221"/>
      <c r="QH29" s="221"/>
      <c r="QI29" s="221"/>
      <c r="QJ29" s="221"/>
      <c r="QK29" s="221"/>
      <c r="QL29" s="221"/>
      <c r="QM29" s="221"/>
      <c r="QN29" s="221"/>
      <c r="QO29" s="221"/>
      <c r="QP29" s="221"/>
      <c r="QQ29" s="221"/>
      <c r="QR29" s="221"/>
      <c r="QS29" s="221"/>
      <c r="QT29" s="221"/>
      <c r="QU29" s="221"/>
      <c r="QV29" s="221"/>
      <c r="QW29" s="221"/>
      <c r="QX29" s="221"/>
      <c r="QY29" s="221"/>
      <c r="QZ29" s="221"/>
      <c r="RA29" s="221"/>
      <c r="RB29" s="221"/>
      <c r="RC29" s="221"/>
      <c r="RD29" s="221"/>
      <c r="RE29" s="221"/>
      <c r="RF29" s="221"/>
      <c r="RG29" s="221"/>
      <c r="RH29" s="221"/>
    </row>
    <row r="30" customFormat="false" ht="15.75" hidden="true" customHeight="true" outlineLevel="0" collapsed="false">
      <c r="A30" s="44"/>
      <c r="B30" s="44" t="s">
        <v>366</v>
      </c>
      <c r="C30" s="205"/>
      <c r="D30" s="76"/>
      <c r="E30" s="76" t="n">
        <f aca="false">SUM(H30:AR30)</f>
        <v>0</v>
      </c>
      <c r="F30" s="119"/>
      <c r="G30" s="44"/>
      <c r="H30" s="64" t="n">
        <f aca="false">SUM(AS30:BD30)</f>
        <v>0</v>
      </c>
      <c r="I30" s="64" t="n">
        <f aca="false">SUM(BE30:BP30)</f>
        <v>0</v>
      </c>
      <c r="J30" s="64" t="n">
        <f aca="false">SUM(BQ30:CB30)</f>
        <v>0</v>
      </c>
      <c r="K30" s="64" t="n">
        <f aca="false">SUM(CC30:CN30)</f>
        <v>0</v>
      </c>
      <c r="L30" s="64" t="n">
        <f aca="false">SUM(CO30:CZ30)</f>
        <v>0</v>
      </c>
      <c r="M30" s="64" t="n">
        <f aca="false">SUM(DA30:DL30)</f>
        <v>0</v>
      </c>
      <c r="N30" s="64" t="n">
        <f aca="false">SUM(DM30:DX30)</f>
        <v>0</v>
      </c>
      <c r="O30" s="64" t="n">
        <f aca="false">SUM(DY30:EJ30)</f>
        <v>0</v>
      </c>
      <c r="P30" s="64" t="n">
        <f aca="false">SUM(EK30:EV30)</f>
        <v>0</v>
      </c>
      <c r="Q30" s="64" t="n">
        <f aca="false">SUM(EW30:FH30)</f>
        <v>0</v>
      </c>
      <c r="R30" s="64" t="n">
        <f aca="false">SUM(FI30:FT30)</f>
        <v>0</v>
      </c>
      <c r="S30" s="64" t="n">
        <f aca="false">SUM(FU30:GF30)</f>
        <v>0</v>
      </c>
      <c r="T30" s="64" t="n">
        <f aca="false">SUM(GG30:GR30)</f>
        <v>0</v>
      </c>
      <c r="U30" s="64" t="n">
        <f aca="false">SUM(GS30:HD30)</f>
        <v>0</v>
      </c>
      <c r="V30" s="64" t="n">
        <f aca="false">SUM(HE30:HP30)</f>
        <v>0</v>
      </c>
      <c r="W30" s="64" t="n">
        <f aca="false">SUM(HQ30:IB30)</f>
        <v>0</v>
      </c>
      <c r="X30" s="64" t="n">
        <f aca="false">SUM(IC30:IN30)</f>
        <v>0</v>
      </c>
      <c r="Y30" s="64" t="n">
        <f aca="false">SUM(IO30:IZ30)</f>
        <v>0</v>
      </c>
      <c r="Z30" s="64" t="n">
        <f aca="false">SUM(JA30:JL30)</f>
        <v>0</v>
      </c>
      <c r="AA30" s="64" t="n">
        <f aca="false">SUM(JM30:JX30)</f>
        <v>0</v>
      </c>
      <c r="AB30" s="64" t="n">
        <f aca="false">SUM(JY30:KJ30)</f>
        <v>0</v>
      </c>
      <c r="AC30" s="64" t="n">
        <f aca="false">SUM(KK30:KV30)</f>
        <v>0</v>
      </c>
      <c r="AD30" s="64" t="n">
        <f aca="false">SUM(KW30:LH30)</f>
        <v>0</v>
      </c>
      <c r="AE30" s="64" t="n">
        <f aca="false">SUM(LI30:LT30)</f>
        <v>0</v>
      </c>
      <c r="AF30" s="64" t="n">
        <f aca="false">SUM(LU30:MF30)</f>
        <v>0</v>
      </c>
      <c r="AG30" s="64" t="n">
        <f aca="false">SUM(MG30:MR30)</f>
        <v>0</v>
      </c>
      <c r="AH30" s="64" t="n">
        <f aca="false">SUM(MS30:ND30)</f>
        <v>0</v>
      </c>
      <c r="AI30" s="64" t="n">
        <f aca="false">SUM(NE30:NP30)</f>
        <v>0</v>
      </c>
      <c r="AJ30" s="64" t="n">
        <f aca="false">SUM(NQ30:OB30)</f>
        <v>0</v>
      </c>
      <c r="AK30" s="64" t="n">
        <f aca="false">SUM(OC30:ON30)</f>
        <v>0</v>
      </c>
      <c r="AL30" s="64" t="n">
        <f aca="false">SUM(OO30:OZ30)</f>
        <v>0</v>
      </c>
      <c r="AM30" s="64" t="n">
        <f aca="false">SUM(PA30:PL30)</f>
        <v>0</v>
      </c>
      <c r="AN30" s="64" t="n">
        <f aca="false">SUM(PM30:PX30)</f>
        <v>0</v>
      </c>
      <c r="AO30" s="64" t="n">
        <f aca="false">SUM(PY30:QJ30)</f>
        <v>0</v>
      </c>
      <c r="AP30" s="64" t="n">
        <f aca="false">SUM(QK30:QV30)</f>
        <v>0</v>
      </c>
      <c r="AQ30" s="64" t="n">
        <f aca="false">SUM(QW30:RH30)</f>
        <v>0</v>
      </c>
      <c r="AR30" s="118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  <c r="IV30" s="221"/>
      <c r="IW30" s="221"/>
      <c r="IX30" s="221"/>
      <c r="IY30" s="221"/>
      <c r="IZ30" s="221"/>
      <c r="JA30" s="221"/>
      <c r="JB30" s="221"/>
      <c r="JC30" s="221"/>
      <c r="JD30" s="221"/>
      <c r="JE30" s="221"/>
      <c r="JF30" s="221"/>
      <c r="JG30" s="221"/>
      <c r="JH30" s="221"/>
      <c r="JI30" s="221"/>
      <c r="JJ30" s="221"/>
      <c r="JK30" s="221"/>
      <c r="JL30" s="221"/>
      <c r="JM30" s="221"/>
      <c r="JN30" s="221"/>
      <c r="JO30" s="221"/>
      <c r="JP30" s="221"/>
      <c r="JQ30" s="221"/>
      <c r="JR30" s="221"/>
      <c r="JS30" s="221"/>
      <c r="JT30" s="221"/>
      <c r="JU30" s="221"/>
      <c r="JV30" s="221"/>
      <c r="JW30" s="221"/>
      <c r="JX30" s="221"/>
      <c r="JY30" s="221"/>
      <c r="JZ30" s="221"/>
      <c r="KA30" s="221"/>
      <c r="KB30" s="221"/>
      <c r="KC30" s="221"/>
      <c r="KD30" s="221"/>
      <c r="KE30" s="221"/>
      <c r="KF30" s="221"/>
      <c r="KG30" s="221"/>
      <c r="KH30" s="221"/>
      <c r="KI30" s="221"/>
      <c r="KJ30" s="221"/>
      <c r="KK30" s="221"/>
      <c r="KL30" s="221"/>
      <c r="KM30" s="221"/>
      <c r="KN30" s="221"/>
      <c r="KO30" s="221"/>
      <c r="KP30" s="221"/>
      <c r="KQ30" s="221"/>
      <c r="KR30" s="221"/>
      <c r="KS30" s="221"/>
      <c r="KT30" s="221"/>
      <c r="KU30" s="221"/>
      <c r="KV30" s="221"/>
      <c r="KW30" s="221"/>
      <c r="KX30" s="221"/>
      <c r="KY30" s="221"/>
      <c r="KZ30" s="221"/>
      <c r="LA30" s="221"/>
      <c r="LB30" s="221"/>
      <c r="LC30" s="221"/>
      <c r="LD30" s="221"/>
      <c r="LE30" s="221"/>
      <c r="LF30" s="221"/>
      <c r="LG30" s="221"/>
      <c r="LH30" s="221"/>
      <c r="LI30" s="221"/>
      <c r="LJ30" s="221"/>
      <c r="LK30" s="221"/>
      <c r="LL30" s="221"/>
      <c r="LM30" s="221"/>
      <c r="LN30" s="221"/>
      <c r="LO30" s="221"/>
      <c r="LP30" s="221"/>
      <c r="LQ30" s="221"/>
      <c r="LR30" s="221"/>
      <c r="LS30" s="221"/>
      <c r="LT30" s="221"/>
      <c r="LU30" s="221"/>
      <c r="LV30" s="221"/>
      <c r="LW30" s="221"/>
      <c r="LX30" s="221"/>
      <c r="LY30" s="221"/>
      <c r="LZ30" s="221"/>
      <c r="MA30" s="221"/>
      <c r="MB30" s="221"/>
      <c r="MC30" s="221"/>
      <c r="MD30" s="221"/>
      <c r="ME30" s="221"/>
      <c r="MF30" s="221"/>
      <c r="MG30" s="221"/>
      <c r="MH30" s="221"/>
      <c r="MI30" s="221"/>
      <c r="MJ30" s="221"/>
      <c r="MK30" s="221"/>
      <c r="ML30" s="221"/>
      <c r="MM30" s="221"/>
      <c r="MN30" s="221"/>
      <c r="MO30" s="221"/>
      <c r="MP30" s="221"/>
      <c r="MQ30" s="221"/>
      <c r="MR30" s="221"/>
      <c r="MS30" s="221"/>
      <c r="MT30" s="221"/>
      <c r="MU30" s="221"/>
      <c r="MV30" s="221"/>
      <c r="MW30" s="221"/>
      <c r="MX30" s="221"/>
      <c r="MY30" s="221"/>
      <c r="MZ30" s="221"/>
      <c r="NA30" s="221"/>
      <c r="NB30" s="221"/>
      <c r="NC30" s="221"/>
      <c r="ND30" s="221"/>
      <c r="NE30" s="221"/>
      <c r="NF30" s="221"/>
      <c r="NG30" s="221"/>
      <c r="NH30" s="221"/>
      <c r="NI30" s="221"/>
      <c r="NJ30" s="221"/>
      <c r="NK30" s="221"/>
      <c r="NL30" s="221"/>
      <c r="NM30" s="221"/>
      <c r="NN30" s="221"/>
      <c r="NO30" s="221"/>
      <c r="NP30" s="221"/>
      <c r="NQ30" s="221"/>
      <c r="NR30" s="221"/>
      <c r="NS30" s="221"/>
      <c r="NT30" s="221"/>
      <c r="NU30" s="221"/>
      <c r="NV30" s="221"/>
      <c r="NW30" s="221"/>
      <c r="NX30" s="221"/>
      <c r="NY30" s="221"/>
      <c r="NZ30" s="221"/>
      <c r="OA30" s="221"/>
      <c r="OB30" s="221"/>
      <c r="OC30" s="221"/>
      <c r="OD30" s="221"/>
      <c r="OE30" s="221"/>
      <c r="OF30" s="221"/>
      <c r="OG30" s="221"/>
      <c r="OH30" s="221"/>
      <c r="OI30" s="221"/>
      <c r="OJ30" s="221"/>
      <c r="OK30" s="221"/>
      <c r="OL30" s="221"/>
      <c r="OM30" s="221"/>
      <c r="ON30" s="221"/>
      <c r="OO30" s="221"/>
      <c r="OP30" s="221"/>
      <c r="OQ30" s="221"/>
      <c r="OR30" s="221"/>
      <c r="OS30" s="221"/>
      <c r="OT30" s="221"/>
      <c r="OU30" s="221"/>
      <c r="OV30" s="221"/>
      <c r="OW30" s="221"/>
      <c r="OX30" s="221"/>
      <c r="OY30" s="221"/>
      <c r="OZ30" s="221"/>
      <c r="PA30" s="221"/>
      <c r="PB30" s="221"/>
      <c r="PC30" s="221"/>
      <c r="PD30" s="221"/>
      <c r="PE30" s="221"/>
      <c r="PF30" s="221"/>
      <c r="PG30" s="221"/>
      <c r="PH30" s="221"/>
      <c r="PI30" s="221"/>
      <c r="PJ30" s="221"/>
      <c r="PK30" s="221"/>
      <c r="PL30" s="221"/>
      <c r="PM30" s="221"/>
      <c r="PN30" s="221"/>
      <c r="PO30" s="221"/>
      <c r="PP30" s="221"/>
      <c r="PQ30" s="221"/>
      <c r="PR30" s="221"/>
      <c r="PS30" s="221"/>
      <c r="PT30" s="221"/>
      <c r="PU30" s="221"/>
      <c r="PV30" s="221"/>
      <c r="PW30" s="221"/>
      <c r="PX30" s="221"/>
      <c r="PY30" s="221"/>
      <c r="PZ30" s="221"/>
      <c r="QA30" s="221"/>
      <c r="QB30" s="221"/>
      <c r="QC30" s="221"/>
      <c r="QD30" s="221"/>
      <c r="QE30" s="221"/>
      <c r="QF30" s="221"/>
      <c r="QG30" s="221"/>
      <c r="QH30" s="221"/>
      <c r="QI30" s="221"/>
      <c r="QJ30" s="221"/>
      <c r="QK30" s="221"/>
      <c r="QL30" s="221"/>
      <c r="QM30" s="221"/>
      <c r="QN30" s="221"/>
      <c r="QO30" s="221"/>
      <c r="QP30" s="221"/>
      <c r="QQ30" s="221"/>
      <c r="QR30" s="221"/>
      <c r="QS30" s="221"/>
      <c r="QT30" s="221"/>
      <c r="QU30" s="221"/>
      <c r="QV30" s="221"/>
      <c r="QW30" s="221"/>
      <c r="QX30" s="221"/>
      <c r="QY30" s="221"/>
      <c r="QZ30" s="221"/>
      <c r="RA30" s="221"/>
      <c r="RB30" s="221"/>
      <c r="RC30" s="221"/>
      <c r="RD30" s="221"/>
      <c r="RE30" s="221"/>
      <c r="RF30" s="221"/>
      <c r="RG30" s="221"/>
      <c r="RH30" s="221"/>
    </row>
    <row r="31" customFormat="false" ht="15.75" hidden="true" customHeight="true" outlineLevel="0" collapsed="false">
      <c r="A31" s="196"/>
      <c r="B31" s="44" t="s">
        <v>367</v>
      </c>
      <c r="C31" s="196"/>
      <c r="D31" s="196"/>
      <c r="E31" s="76" t="n">
        <f aca="false">SUM(H31:AR31)</f>
        <v>0</v>
      </c>
      <c r="F31" s="196"/>
      <c r="G31" s="196"/>
      <c r="H31" s="64" t="n">
        <f aca="false">SUM(AS31:BD31)</f>
        <v>0</v>
      </c>
      <c r="I31" s="64" t="n">
        <f aca="false">SUM(BE31:BP31)</f>
        <v>0</v>
      </c>
      <c r="J31" s="64" t="n">
        <f aca="false">SUM(BQ31:CB31)</f>
        <v>0</v>
      </c>
      <c r="K31" s="64" t="n">
        <f aca="false">SUM(CC31:CN31)</f>
        <v>0</v>
      </c>
      <c r="L31" s="64" t="n">
        <f aca="false">SUM(CO31:CZ31)</f>
        <v>0</v>
      </c>
      <c r="M31" s="64" t="n">
        <f aca="false">SUM(DA31:DL31)</f>
        <v>0</v>
      </c>
      <c r="N31" s="64" t="n">
        <f aca="false">SUM(DM31:DX31)</f>
        <v>0</v>
      </c>
      <c r="O31" s="64" t="n">
        <f aca="false">SUM(DY31:EJ31)</f>
        <v>0</v>
      </c>
      <c r="P31" s="64" t="n">
        <f aca="false">SUM(EK31:EV31)</f>
        <v>0</v>
      </c>
      <c r="Q31" s="64" t="n">
        <f aca="false">SUM(EW31:FH31)</f>
        <v>0</v>
      </c>
      <c r="R31" s="64" t="n">
        <f aca="false">SUM(FI31:FT31)</f>
        <v>0</v>
      </c>
      <c r="S31" s="64" t="n">
        <f aca="false">SUM(FU31:GF31)</f>
        <v>0</v>
      </c>
      <c r="T31" s="64" t="n">
        <f aca="false">SUM(GG31:GR31)</f>
        <v>0</v>
      </c>
      <c r="U31" s="64" t="n">
        <f aca="false">SUM(GS31:HD31)</f>
        <v>0</v>
      </c>
      <c r="V31" s="64" t="n">
        <f aca="false">SUM(HE31:HP31)</f>
        <v>0</v>
      </c>
      <c r="W31" s="64" t="n">
        <f aca="false">SUM(HQ31:IB31)</f>
        <v>0</v>
      </c>
      <c r="X31" s="64" t="n">
        <f aca="false">SUM(IC31:IN31)</f>
        <v>0</v>
      </c>
      <c r="Y31" s="64" t="n">
        <f aca="false">SUM(IO31:IZ31)</f>
        <v>0</v>
      </c>
      <c r="Z31" s="64" t="n">
        <f aca="false">SUM(JA31:JL31)</f>
        <v>0</v>
      </c>
      <c r="AA31" s="64" t="n">
        <f aca="false">SUM(JM31:JX31)</f>
        <v>0</v>
      </c>
      <c r="AB31" s="64" t="n">
        <f aca="false">SUM(JY31:KJ31)</f>
        <v>0</v>
      </c>
      <c r="AC31" s="64" t="n">
        <f aca="false">SUM(KK31:KV31)</f>
        <v>0</v>
      </c>
      <c r="AD31" s="64" t="n">
        <f aca="false">SUM(KW31:LH31)</f>
        <v>0</v>
      </c>
      <c r="AE31" s="64" t="n">
        <f aca="false">SUM(LI31:LT31)</f>
        <v>0</v>
      </c>
      <c r="AF31" s="64" t="n">
        <f aca="false">SUM(LU31:MF31)</f>
        <v>0</v>
      </c>
      <c r="AG31" s="64" t="n">
        <f aca="false">SUM(MG31:MR31)</f>
        <v>0</v>
      </c>
      <c r="AH31" s="64" t="n">
        <f aca="false">SUM(MS31:ND31)</f>
        <v>0</v>
      </c>
      <c r="AI31" s="64" t="n">
        <f aca="false">SUM(NE31:NP31)</f>
        <v>0</v>
      </c>
      <c r="AJ31" s="64" t="n">
        <f aca="false">SUM(NQ31:OB31)</f>
        <v>0</v>
      </c>
      <c r="AK31" s="64" t="n">
        <f aca="false">SUM(OC31:ON31)</f>
        <v>0</v>
      </c>
      <c r="AL31" s="64" t="n">
        <f aca="false">SUM(OO31:OZ31)</f>
        <v>0</v>
      </c>
      <c r="AM31" s="64" t="n">
        <f aca="false">SUM(PA31:PL31)</f>
        <v>0</v>
      </c>
      <c r="AN31" s="64" t="n">
        <f aca="false">SUM(PM31:PX31)</f>
        <v>0</v>
      </c>
      <c r="AO31" s="64" t="n">
        <f aca="false">SUM(PY31:QJ31)</f>
        <v>0</v>
      </c>
      <c r="AP31" s="64" t="n">
        <f aca="false">SUM(QK31:QV31)</f>
        <v>0</v>
      </c>
      <c r="AQ31" s="64" t="n">
        <f aca="false">SUM(QW31:RH31)</f>
        <v>0</v>
      </c>
      <c r="AR31" s="196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  <c r="GE31" s="221"/>
      <c r="GF31" s="221"/>
      <c r="GG31" s="221"/>
      <c r="GH31" s="221"/>
      <c r="GI31" s="221"/>
      <c r="GJ31" s="221"/>
      <c r="GK31" s="221"/>
      <c r="GL31" s="221"/>
      <c r="GM31" s="221"/>
      <c r="GN31" s="221"/>
      <c r="GO31" s="221"/>
      <c r="GP31" s="221"/>
      <c r="GQ31" s="221"/>
      <c r="GR31" s="221"/>
      <c r="GS31" s="221"/>
      <c r="GT31" s="221"/>
      <c r="GU31" s="221"/>
      <c r="GV31" s="221"/>
      <c r="GW31" s="221"/>
      <c r="GX31" s="221"/>
      <c r="GY31" s="221"/>
      <c r="GZ31" s="221"/>
      <c r="HA31" s="221"/>
      <c r="HB31" s="221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1"/>
      <c r="HT31" s="221"/>
      <c r="HU31" s="221"/>
      <c r="HV31" s="221"/>
      <c r="HW31" s="221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1"/>
      <c r="II31" s="221"/>
      <c r="IJ31" s="221"/>
      <c r="IK31" s="221"/>
      <c r="IL31" s="221"/>
      <c r="IM31" s="221"/>
      <c r="IN31" s="221"/>
      <c r="IO31" s="221"/>
      <c r="IP31" s="221"/>
      <c r="IQ31" s="221"/>
      <c r="IR31" s="221"/>
      <c r="IS31" s="221"/>
      <c r="IT31" s="221"/>
      <c r="IU31" s="221"/>
      <c r="IV31" s="221"/>
      <c r="IW31" s="221"/>
      <c r="IX31" s="221"/>
      <c r="IY31" s="221"/>
      <c r="IZ31" s="221"/>
      <c r="JA31" s="221"/>
      <c r="JB31" s="221"/>
      <c r="JC31" s="221"/>
      <c r="JD31" s="221"/>
      <c r="JE31" s="221"/>
      <c r="JF31" s="221"/>
      <c r="JG31" s="221"/>
      <c r="JH31" s="221"/>
      <c r="JI31" s="221"/>
      <c r="JJ31" s="221"/>
      <c r="JK31" s="221"/>
      <c r="JL31" s="221"/>
      <c r="JM31" s="221"/>
      <c r="JN31" s="221"/>
      <c r="JO31" s="221"/>
      <c r="JP31" s="221"/>
      <c r="JQ31" s="221"/>
      <c r="JR31" s="221"/>
      <c r="JS31" s="221"/>
      <c r="JT31" s="221"/>
      <c r="JU31" s="221"/>
      <c r="JV31" s="221"/>
      <c r="JW31" s="221"/>
      <c r="JX31" s="221"/>
      <c r="JY31" s="221"/>
      <c r="JZ31" s="221"/>
      <c r="KA31" s="221"/>
      <c r="KB31" s="221"/>
      <c r="KC31" s="221"/>
      <c r="KD31" s="221"/>
      <c r="KE31" s="221"/>
      <c r="KF31" s="221"/>
      <c r="KG31" s="221"/>
      <c r="KH31" s="221"/>
      <c r="KI31" s="221"/>
      <c r="KJ31" s="221"/>
      <c r="KK31" s="221"/>
      <c r="KL31" s="221"/>
      <c r="KM31" s="221"/>
      <c r="KN31" s="221"/>
      <c r="KO31" s="221"/>
      <c r="KP31" s="221"/>
      <c r="KQ31" s="221"/>
      <c r="KR31" s="221"/>
      <c r="KS31" s="221"/>
      <c r="KT31" s="221"/>
      <c r="KU31" s="221"/>
      <c r="KV31" s="221"/>
      <c r="KW31" s="221"/>
      <c r="KX31" s="221"/>
      <c r="KY31" s="221"/>
      <c r="KZ31" s="221"/>
      <c r="LA31" s="221"/>
      <c r="LB31" s="221"/>
      <c r="LC31" s="221"/>
      <c r="LD31" s="221"/>
      <c r="LE31" s="221"/>
      <c r="LF31" s="221"/>
      <c r="LG31" s="221"/>
      <c r="LH31" s="221"/>
      <c r="LI31" s="221"/>
      <c r="LJ31" s="221"/>
      <c r="LK31" s="221"/>
      <c r="LL31" s="221"/>
      <c r="LM31" s="221"/>
      <c r="LN31" s="221"/>
      <c r="LO31" s="221"/>
      <c r="LP31" s="221"/>
      <c r="LQ31" s="221"/>
      <c r="LR31" s="221"/>
      <c r="LS31" s="221"/>
      <c r="LT31" s="221"/>
      <c r="LU31" s="221"/>
      <c r="LV31" s="221"/>
      <c r="LW31" s="221"/>
      <c r="LX31" s="221"/>
      <c r="LY31" s="221"/>
      <c r="LZ31" s="221"/>
      <c r="MA31" s="221"/>
      <c r="MB31" s="221"/>
      <c r="MC31" s="221"/>
      <c r="MD31" s="221"/>
      <c r="ME31" s="221"/>
      <c r="MF31" s="221"/>
      <c r="MG31" s="221"/>
      <c r="MH31" s="221"/>
      <c r="MI31" s="221"/>
      <c r="MJ31" s="221"/>
      <c r="MK31" s="221"/>
      <c r="ML31" s="221"/>
      <c r="MM31" s="221"/>
      <c r="MN31" s="221"/>
      <c r="MO31" s="221"/>
      <c r="MP31" s="221"/>
      <c r="MQ31" s="221"/>
      <c r="MR31" s="221"/>
      <c r="MS31" s="221"/>
      <c r="MT31" s="221"/>
      <c r="MU31" s="221"/>
      <c r="MV31" s="221"/>
      <c r="MW31" s="221"/>
      <c r="MX31" s="221"/>
      <c r="MY31" s="221"/>
      <c r="MZ31" s="221"/>
      <c r="NA31" s="221"/>
      <c r="NB31" s="221"/>
      <c r="NC31" s="221"/>
      <c r="ND31" s="221"/>
      <c r="NE31" s="221"/>
      <c r="NF31" s="221"/>
      <c r="NG31" s="221"/>
      <c r="NH31" s="221"/>
      <c r="NI31" s="221"/>
      <c r="NJ31" s="221"/>
      <c r="NK31" s="221"/>
      <c r="NL31" s="221"/>
      <c r="NM31" s="221"/>
      <c r="NN31" s="221"/>
      <c r="NO31" s="221"/>
      <c r="NP31" s="221"/>
      <c r="NQ31" s="221"/>
      <c r="NR31" s="221"/>
      <c r="NS31" s="221"/>
      <c r="NT31" s="221"/>
      <c r="NU31" s="221"/>
      <c r="NV31" s="221"/>
      <c r="NW31" s="221"/>
      <c r="NX31" s="221"/>
      <c r="NY31" s="221"/>
      <c r="NZ31" s="221"/>
      <c r="OA31" s="221"/>
      <c r="OB31" s="221"/>
      <c r="OC31" s="221"/>
      <c r="OD31" s="221"/>
      <c r="OE31" s="221"/>
      <c r="OF31" s="221"/>
      <c r="OG31" s="221"/>
      <c r="OH31" s="221"/>
      <c r="OI31" s="221"/>
      <c r="OJ31" s="221"/>
      <c r="OK31" s="221"/>
      <c r="OL31" s="221"/>
      <c r="OM31" s="221"/>
      <c r="ON31" s="221"/>
      <c r="OO31" s="221"/>
      <c r="OP31" s="221"/>
      <c r="OQ31" s="221"/>
      <c r="OR31" s="221"/>
      <c r="OS31" s="221"/>
      <c r="OT31" s="221"/>
      <c r="OU31" s="221"/>
      <c r="OV31" s="221"/>
      <c r="OW31" s="221"/>
      <c r="OX31" s="221"/>
      <c r="OY31" s="221"/>
      <c r="OZ31" s="221"/>
      <c r="PA31" s="221"/>
      <c r="PB31" s="221"/>
      <c r="PC31" s="221"/>
      <c r="PD31" s="221"/>
      <c r="PE31" s="221"/>
      <c r="PF31" s="221"/>
      <c r="PG31" s="221"/>
      <c r="PH31" s="221"/>
      <c r="PI31" s="221"/>
      <c r="PJ31" s="221"/>
      <c r="PK31" s="221"/>
      <c r="PL31" s="221"/>
      <c r="PM31" s="221"/>
      <c r="PN31" s="221"/>
      <c r="PO31" s="221"/>
      <c r="PP31" s="221"/>
      <c r="PQ31" s="221"/>
      <c r="PR31" s="221"/>
      <c r="PS31" s="221"/>
      <c r="PT31" s="221"/>
      <c r="PU31" s="221"/>
      <c r="PV31" s="221"/>
      <c r="PW31" s="221"/>
      <c r="PX31" s="221"/>
      <c r="PY31" s="221"/>
      <c r="PZ31" s="221"/>
      <c r="QA31" s="221"/>
      <c r="QB31" s="221"/>
      <c r="QC31" s="221"/>
      <c r="QD31" s="221"/>
      <c r="QE31" s="221"/>
      <c r="QF31" s="221"/>
      <c r="QG31" s="221"/>
      <c r="QH31" s="221"/>
      <c r="QI31" s="221"/>
      <c r="QJ31" s="221"/>
      <c r="QK31" s="221"/>
      <c r="QL31" s="221"/>
      <c r="QM31" s="221"/>
      <c r="QN31" s="221"/>
      <c r="QO31" s="221"/>
      <c r="QP31" s="221"/>
      <c r="QQ31" s="221"/>
      <c r="QR31" s="221"/>
      <c r="QS31" s="221"/>
      <c r="QT31" s="221"/>
      <c r="QU31" s="221"/>
      <c r="QV31" s="221"/>
      <c r="QW31" s="221"/>
      <c r="QX31" s="221"/>
      <c r="QY31" s="221"/>
      <c r="QZ31" s="221"/>
      <c r="RA31" s="221"/>
      <c r="RB31" s="221"/>
      <c r="RC31" s="221"/>
      <c r="RD31" s="221"/>
      <c r="RE31" s="221"/>
      <c r="RF31" s="221"/>
      <c r="RG31" s="221"/>
      <c r="RH31" s="221"/>
    </row>
    <row r="32" customFormat="false" ht="15.75" hidden="true" customHeight="true" outlineLevel="0" collapsed="false">
      <c r="A32" s="196"/>
      <c r="B32" s="44" t="s">
        <v>368</v>
      </c>
      <c r="C32" s="196"/>
      <c r="D32" s="196"/>
      <c r="E32" s="76" t="n">
        <f aca="false">SUM(H32:AR32)</f>
        <v>0</v>
      </c>
      <c r="F32" s="196"/>
      <c r="G32" s="196"/>
      <c r="H32" s="64" t="n">
        <f aca="false">SUM(AS32:BD32)</f>
        <v>0</v>
      </c>
      <c r="I32" s="64" t="n">
        <f aca="false">SUM(BE32:BP32)</f>
        <v>0</v>
      </c>
      <c r="J32" s="64" t="n">
        <f aca="false">SUM(BQ32:CB32)</f>
        <v>0</v>
      </c>
      <c r="K32" s="64" t="n">
        <f aca="false">SUM(CC32:CN32)</f>
        <v>0</v>
      </c>
      <c r="L32" s="64" t="n">
        <f aca="false">SUM(CO32:CZ32)</f>
        <v>0</v>
      </c>
      <c r="M32" s="64" t="n">
        <f aca="false">SUM(DA32:DL32)</f>
        <v>0</v>
      </c>
      <c r="N32" s="64" t="n">
        <f aca="false">SUM(DM32:DX32)</f>
        <v>0</v>
      </c>
      <c r="O32" s="64" t="n">
        <f aca="false">SUM(DY32:EJ32)</f>
        <v>0</v>
      </c>
      <c r="P32" s="64" t="n">
        <f aca="false">SUM(EK32:EV32)</f>
        <v>0</v>
      </c>
      <c r="Q32" s="64" t="n">
        <f aca="false">SUM(EW32:FH32)</f>
        <v>0</v>
      </c>
      <c r="R32" s="64" t="n">
        <f aca="false">SUM(FI32:FT32)</f>
        <v>0</v>
      </c>
      <c r="S32" s="64" t="n">
        <f aca="false">SUM(FU32:GF32)</f>
        <v>0</v>
      </c>
      <c r="T32" s="64" t="n">
        <f aca="false">SUM(GG32:GR32)</f>
        <v>0</v>
      </c>
      <c r="U32" s="64" t="n">
        <f aca="false">SUM(GS32:HD32)</f>
        <v>0</v>
      </c>
      <c r="V32" s="64" t="n">
        <f aca="false">SUM(HE32:HP32)</f>
        <v>0</v>
      </c>
      <c r="W32" s="64" t="n">
        <f aca="false">SUM(HQ32:IB32)</f>
        <v>0</v>
      </c>
      <c r="X32" s="64" t="n">
        <f aca="false">SUM(IC32:IN32)</f>
        <v>0</v>
      </c>
      <c r="Y32" s="64" t="n">
        <f aca="false">SUM(IO32:IZ32)</f>
        <v>0</v>
      </c>
      <c r="Z32" s="64" t="n">
        <f aca="false">SUM(JA32:JL32)</f>
        <v>0</v>
      </c>
      <c r="AA32" s="64" t="n">
        <f aca="false">SUM(JM32:JX32)</f>
        <v>0</v>
      </c>
      <c r="AB32" s="64" t="n">
        <f aca="false">SUM(JY32:KJ32)</f>
        <v>0</v>
      </c>
      <c r="AC32" s="64" t="n">
        <f aca="false">SUM(KK32:KV32)</f>
        <v>0</v>
      </c>
      <c r="AD32" s="64" t="n">
        <f aca="false">SUM(KW32:LH32)</f>
        <v>0</v>
      </c>
      <c r="AE32" s="64" t="n">
        <f aca="false">SUM(LI32:LT32)</f>
        <v>0</v>
      </c>
      <c r="AF32" s="64" t="n">
        <f aca="false">SUM(LU32:MF32)</f>
        <v>0</v>
      </c>
      <c r="AG32" s="64" t="n">
        <f aca="false">SUM(MG32:MR32)</f>
        <v>0</v>
      </c>
      <c r="AH32" s="64" t="n">
        <f aca="false">SUM(MS32:ND32)</f>
        <v>0</v>
      </c>
      <c r="AI32" s="64" t="n">
        <f aca="false">SUM(NE32:NP32)</f>
        <v>0</v>
      </c>
      <c r="AJ32" s="64" t="n">
        <f aca="false">SUM(NQ32:OB32)</f>
        <v>0</v>
      </c>
      <c r="AK32" s="64" t="n">
        <f aca="false">SUM(OC32:ON32)</f>
        <v>0</v>
      </c>
      <c r="AL32" s="64" t="n">
        <f aca="false">SUM(OO32:OZ32)</f>
        <v>0</v>
      </c>
      <c r="AM32" s="64" t="n">
        <f aca="false">SUM(PA32:PL32)</f>
        <v>0</v>
      </c>
      <c r="AN32" s="64" t="n">
        <f aca="false">SUM(PM32:PX32)</f>
        <v>0</v>
      </c>
      <c r="AO32" s="64" t="n">
        <f aca="false">SUM(PY32:QJ32)</f>
        <v>0</v>
      </c>
      <c r="AP32" s="64" t="n">
        <f aca="false">SUM(QK32:QV32)</f>
        <v>0</v>
      </c>
      <c r="AQ32" s="64" t="n">
        <f aca="false">SUM(QW32:RH32)</f>
        <v>0</v>
      </c>
      <c r="AR32" s="196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  <c r="IU32" s="221"/>
      <c r="IV32" s="221"/>
      <c r="IW32" s="221"/>
      <c r="IX32" s="221"/>
      <c r="IY32" s="221"/>
      <c r="IZ32" s="221"/>
      <c r="JA32" s="221"/>
      <c r="JB32" s="221"/>
      <c r="JC32" s="221"/>
      <c r="JD32" s="221"/>
      <c r="JE32" s="221"/>
      <c r="JF32" s="221"/>
      <c r="JG32" s="221"/>
      <c r="JH32" s="221"/>
      <c r="JI32" s="221"/>
      <c r="JJ32" s="221"/>
      <c r="JK32" s="221"/>
      <c r="JL32" s="221"/>
      <c r="JM32" s="221"/>
      <c r="JN32" s="221"/>
      <c r="JO32" s="221"/>
      <c r="JP32" s="221"/>
      <c r="JQ32" s="221"/>
      <c r="JR32" s="221"/>
      <c r="JS32" s="221"/>
      <c r="JT32" s="221"/>
      <c r="JU32" s="221"/>
      <c r="JV32" s="221"/>
      <c r="JW32" s="221"/>
      <c r="JX32" s="221"/>
      <c r="JY32" s="221"/>
      <c r="JZ32" s="221"/>
      <c r="KA32" s="221"/>
      <c r="KB32" s="221"/>
      <c r="KC32" s="221"/>
      <c r="KD32" s="221"/>
      <c r="KE32" s="221"/>
      <c r="KF32" s="221"/>
      <c r="KG32" s="221"/>
      <c r="KH32" s="221"/>
      <c r="KI32" s="221"/>
      <c r="KJ32" s="221"/>
      <c r="KK32" s="221"/>
      <c r="KL32" s="221"/>
      <c r="KM32" s="221"/>
      <c r="KN32" s="221"/>
      <c r="KO32" s="221"/>
      <c r="KP32" s="221"/>
      <c r="KQ32" s="221"/>
      <c r="KR32" s="221"/>
      <c r="KS32" s="221"/>
      <c r="KT32" s="221"/>
      <c r="KU32" s="221"/>
      <c r="KV32" s="221"/>
      <c r="KW32" s="221"/>
      <c r="KX32" s="221"/>
      <c r="KY32" s="221"/>
      <c r="KZ32" s="221"/>
      <c r="LA32" s="221"/>
      <c r="LB32" s="221"/>
      <c r="LC32" s="221"/>
      <c r="LD32" s="221"/>
      <c r="LE32" s="221"/>
      <c r="LF32" s="221"/>
      <c r="LG32" s="221"/>
      <c r="LH32" s="221"/>
      <c r="LI32" s="221"/>
      <c r="LJ32" s="221"/>
      <c r="LK32" s="221"/>
      <c r="LL32" s="221"/>
      <c r="LM32" s="221"/>
      <c r="LN32" s="221"/>
      <c r="LO32" s="221"/>
      <c r="LP32" s="221"/>
      <c r="LQ32" s="221"/>
      <c r="LR32" s="221"/>
      <c r="LS32" s="221"/>
      <c r="LT32" s="221"/>
      <c r="LU32" s="221"/>
      <c r="LV32" s="221"/>
      <c r="LW32" s="221"/>
      <c r="LX32" s="221"/>
      <c r="LY32" s="221"/>
      <c r="LZ32" s="221"/>
      <c r="MA32" s="221"/>
      <c r="MB32" s="221"/>
      <c r="MC32" s="221"/>
      <c r="MD32" s="221"/>
      <c r="ME32" s="221"/>
      <c r="MF32" s="221"/>
      <c r="MG32" s="221"/>
      <c r="MH32" s="221"/>
      <c r="MI32" s="221"/>
      <c r="MJ32" s="221"/>
      <c r="MK32" s="221"/>
      <c r="ML32" s="221"/>
      <c r="MM32" s="221"/>
      <c r="MN32" s="221"/>
      <c r="MO32" s="221"/>
      <c r="MP32" s="221"/>
      <c r="MQ32" s="221"/>
      <c r="MR32" s="221"/>
      <c r="MS32" s="221"/>
      <c r="MT32" s="221"/>
      <c r="MU32" s="221"/>
      <c r="MV32" s="221"/>
      <c r="MW32" s="221"/>
      <c r="MX32" s="221"/>
      <c r="MY32" s="221"/>
      <c r="MZ32" s="221"/>
      <c r="NA32" s="221"/>
      <c r="NB32" s="221"/>
      <c r="NC32" s="221"/>
      <c r="ND32" s="221"/>
      <c r="NE32" s="221"/>
      <c r="NF32" s="221"/>
      <c r="NG32" s="221"/>
      <c r="NH32" s="221"/>
      <c r="NI32" s="221"/>
      <c r="NJ32" s="221"/>
      <c r="NK32" s="221"/>
      <c r="NL32" s="221"/>
      <c r="NM32" s="221"/>
      <c r="NN32" s="221"/>
      <c r="NO32" s="221"/>
      <c r="NP32" s="221"/>
      <c r="NQ32" s="221"/>
      <c r="NR32" s="221"/>
      <c r="NS32" s="221"/>
      <c r="NT32" s="221"/>
      <c r="NU32" s="221"/>
      <c r="NV32" s="221"/>
      <c r="NW32" s="221"/>
      <c r="NX32" s="221"/>
      <c r="NY32" s="221"/>
      <c r="NZ32" s="221"/>
      <c r="OA32" s="221"/>
      <c r="OB32" s="221"/>
      <c r="OC32" s="221"/>
      <c r="OD32" s="221"/>
      <c r="OE32" s="221"/>
      <c r="OF32" s="221"/>
      <c r="OG32" s="221"/>
      <c r="OH32" s="221"/>
      <c r="OI32" s="221"/>
      <c r="OJ32" s="221"/>
      <c r="OK32" s="221"/>
      <c r="OL32" s="221"/>
      <c r="OM32" s="221"/>
      <c r="ON32" s="221"/>
      <c r="OO32" s="221"/>
      <c r="OP32" s="221"/>
      <c r="OQ32" s="221"/>
      <c r="OR32" s="221"/>
      <c r="OS32" s="221"/>
      <c r="OT32" s="221"/>
      <c r="OU32" s="221"/>
      <c r="OV32" s="221"/>
      <c r="OW32" s="221"/>
      <c r="OX32" s="221"/>
      <c r="OY32" s="221"/>
      <c r="OZ32" s="221"/>
      <c r="PA32" s="221"/>
      <c r="PB32" s="221"/>
      <c r="PC32" s="221"/>
      <c r="PD32" s="221"/>
      <c r="PE32" s="221"/>
      <c r="PF32" s="221"/>
      <c r="PG32" s="221"/>
      <c r="PH32" s="221"/>
      <c r="PI32" s="221"/>
      <c r="PJ32" s="221"/>
      <c r="PK32" s="221"/>
      <c r="PL32" s="221"/>
      <c r="PM32" s="221"/>
      <c r="PN32" s="221"/>
      <c r="PO32" s="221"/>
      <c r="PP32" s="221"/>
      <c r="PQ32" s="221"/>
      <c r="PR32" s="221"/>
      <c r="PS32" s="221"/>
      <c r="PT32" s="221"/>
      <c r="PU32" s="221"/>
      <c r="PV32" s="221"/>
      <c r="PW32" s="221"/>
      <c r="PX32" s="221"/>
      <c r="PY32" s="221"/>
      <c r="PZ32" s="221"/>
      <c r="QA32" s="221"/>
      <c r="QB32" s="221"/>
      <c r="QC32" s="221"/>
      <c r="QD32" s="221"/>
      <c r="QE32" s="221"/>
      <c r="QF32" s="221"/>
      <c r="QG32" s="221"/>
      <c r="QH32" s="221"/>
      <c r="QI32" s="221"/>
      <c r="QJ32" s="221"/>
      <c r="QK32" s="221"/>
      <c r="QL32" s="221"/>
      <c r="QM32" s="221"/>
      <c r="QN32" s="221"/>
      <c r="QO32" s="221"/>
      <c r="QP32" s="221"/>
      <c r="QQ32" s="221"/>
      <c r="QR32" s="221"/>
      <c r="QS32" s="221"/>
      <c r="QT32" s="221"/>
      <c r="QU32" s="221"/>
      <c r="QV32" s="221"/>
      <c r="QW32" s="221"/>
      <c r="QX32" s="221"/>
      <c r="QY32" s="221"/>
      <c r="QZ32" s="221"/>
      <c r="RA32" s="221"/>
      <c r="RB32" s="221"/>
      <c r="RC32" s="221"/>
      <c r="RD32" s="221"/>
      <c r="RE32" s="221"/>
      <c r="RF32" s="221"/>
      <c r="RG32" s="221"/>
      <c r="RH32" s="221"/>
    </row>
    <row r="33" customFormat="false" ht="15.75" hidden="true" customHeight="true" outlineLevel="0" collapsed="false">
      <c r="A33" s="44"/>
      <c r="B33" s="44" t="s">
        <v>369</v>
      </c>
      <c r="C33" s="205"/>
      <c r="D33" s="381"/>
      <c r="E33" s="76" t="n">
        <f aca="false">SUM(H33:AR33)</f>
        <v>0</v>
      </c>
      <c r="F33" s="45"/>
      <c r="G33" s="45"/>
      <c r="H33" s="64" t="n">
        <f aca="false">SUM(AS33:BD33)</f>
        <v>0</v>
      </c>
      <c r="I33" s="64" t="n">
        <f aca="false">SUM(BE33:BP33)</f>
        <v>0</v>
      </c>
      <c r="J33" s="64" t="n">
        <f aca="false">SUM(BQ33:CB33)</f>
        <v>0</v>
      </c>
      <c r="K33" s="64" t="n">
        <f aca="false">SUM(CC33:CN33)</f>
        <v>0</v>
      </c>
      <c r="L33" s="64" t="n">
        <f aca="false">SUM(CO33:CZ33)</f>
        <v>0</v>
      </c>
      <c r="M33" s="64" t="n">
        <f aca="false">SUM(DA33:DL33)</f>
        <v>0</v>
      </c>
      <c r="N33" s="64" t="n">
        <f aca="false">SUM(DM33:DX33)</f>
        <v>0</v>
      </c>
      <c r="O33" s="64" t="n">
        <f aca="false">SUM(DY33:EJ33)</f>
        <v>0</v>
      </c>
      <c r="P33" s="64" t="n">
        <f aca="false">SUM(EK33:EV33)</f>
        <v>0</v>
      </c>
      <c r="Q33" s="64" t="n">
        <f aca="false">SUM(EW33:FH33)</f>
        <v>0</v>
      </c>
      <c r="R33" s="64" t="n">
        <f aca="false">SUM(FI33:FT33)</f>
        <v>0</v>
      </c>
      <c r="S33" s="64" t="n">
        <f aca="false">SUM(FU33:GF33)</f>
        <v>0</v>
      </c>
      <c r="T33" s="64" t="n">
        <f aca="false">SUM(GG33:GR33)</f>
        <v>0</v>
      </c>
      <c r="U33" s="64" t="n">
        <f aca="false">SUM(GS33:HD33)</f>
        <v>0</v>
      </c>
      <c r="V33" s="64" t="n">
        <f aca="false">SUM(HE33:HP33)</f>
        <v>0</v>
      </c>
      <c r="W33" s="64" t="n">
        <f aca="false">SUM(HQ33:IB33)</f>
        <v>0</v>
      </c>
      <c r="X33" s="64" t="n">
        <f aca="false">SUM(IC33:IN33)</f>
        <v>0</v>
      </c>
      <c r="Y33" s="64" t="n">
        <f aca="false">SUM(IO33:IZ33)</f>
        <v>0</v>
      </c>
      <c r="Z33" s="64" t="n">
        <f aca="false">SUM(JA33:JL33)</f>
        <v>0</v>
      </c>
      <c r="AA33" s="64" t="n">
        <f aca="false">SUM(JM33:JX33)</f>
        <v>0</v>
      </c>
      <c r="AB33" s="64" t="n">
        <f aca="false">SUM(JY33:KJ33)</f>
        <v>0</v>
      </c>
      <c r="AC33" s="64" t="n">
        <f aca="false">SUM(KK33:KV33)</f>
        <v>0</v>
      </c>
      <c r="AD33" s="64" t="n">
        <f aca="false">SUM(KW33:LH33)</f>
        <v>0</v>
      </c>
      <c r="AE33" s="64" t="n">
        <f aca="false">SUM(LI33:LT33)</f>
        <v>0</v>
      </c>
      <c r="AF33" s="64" t="n">
        <f aca="false">SUM(LU33:MF33)</f>
        <v>0</v>
      </c>
      <c r="AG33" s="64" t="n">
        <f aca="false">SUM(MG33:MR33)</f>
        <v>0</v>
      </c>
      <c r="AH33" s="64" t="n">
        <f aca="false">SUM(MS33:ND33)</f>
        <v>0</v>
      </c>
      <c r="AI33" s="64" t="n">
        <f aca="false">SUM(NE33:NP33)</f>
        <v>0</v>
      </c>
      <c r="AJ33" s="64" t="n">
        <f aca="false">SUM(NQ33:OB33)</f>
        <v>0</v>
      </c>
      <c r="AK33" s="64" t="n">
        <f aca="false">SUM(OC33:ON33)</f>
        <v>0</v>
      </c>
      <c r="AL33" s="64" t="n">
        <f aca="false">SUM(OO33:OZ33)</f>
        <v>0</v>
      </c>
      <c r="AM33" s="64" t="n">
        <f aca="false">SUM(PA33:PL33)</f>
        <v>0</v>
      </c>
      <c r="AN33" s="64" t="n">
        <f aca="false">SUM(PM33:PX33)</f>
        <v>0</v>
      </c>
      <c r="AO33" s="64" t="n">
        <f aca="false">SUM(PY33:QJ33)</f>
        <v>0</v>
      </c>
      <c r="AP33" s="64" t="n">
        <f aca="false">SUM(QK33:QV33)</f>
        <v>0</v>
      </c>
      <c r="AQ33" s="64" t="n">
        <f aca="false">SUM(QW33:RH33)</f>
        <v>0</v>
      </c>
      <c r="AR33" s="64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  <c r="GE33" s="221"/>
      <c r="GF33" s="221"/>
      <c r="GG33" s="221"/>
      <c r="GH33" s="221"/>
      <c r="GI33" s="221"/>
      <c r="GJ33" s="221"/>
      <c r="GK33" s="221"/>
      <c r="GL33" s="221"/>
      <c r="GM33" s="221"/>
      <c r="GN33" s="221"/>
      <c r="GO33" s="221"/>
      <c r="GP33" s="221"/>
      <c r="GQ33" s="221"/>
      <c r="GR33" s="221"/>
      <c r="GS33" s="221"/>
      <c r="GT33" s="221"/>
      <c r="GU33" s="221"/>
      <c r="GV33" s="221"/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1"/>
      <c r="HT33" s="221"/>
      <c r="HU33" s="221"/>
      <c r="HV33" s="221"/>
      <c r="HW33" s="221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1"/>
      <c r="II33" s="221"/>
      <c r="IJ33" s="221"/>
      <c r="IK33" s="221"/>
      <c r="IL33" s="221"/>
      <c r="IM33" s="221"/>
      <c r="IN33" s="221"/>
      <c r="IO33" s="221"/>
      <c r="IP33" s="221"/>
      <c r="IQ33" s="221"/>
      <c r="IR33" s="221"/>
      <c r="IS33" s="221"/>
      <c r="IT33" s="221"/>
      <c r="IU33" s="221"/>
      <c r="IV33" s="221"/>
      <c r="IW33" s="221"/>
      <c r="IX33" s="221"/>
      <c r="IY33" s="221"/>
      <c r="IZ33" s="221"/>
      <c r="JA33" s="221"/>
      <c r="JB33" s="221"/>
      <c r="JC33" s="221"/>
      <c r="JD33" s="221"/>
      <c r="JE33" s="221"/>
      <c r="JF33" s="221"/>
      <c r="JG33" s="221"/>
      <c r="JH33" s="221"/>
      <c r="JI33" s="221"/>
      <c r="JJ33" s="221"/>
      <c r="JK33" s="221"/>
      <c r="JL33" s="221"/>
      <c r="JM33" s="221"/>
      <c r="JN33" s="221"/>
      <c r="JO33" s="221"/>
      <c r="JP33" s="221"/>
      <c r="JQ33" s="221"/>
      <c r="JR33" s="221"/>
      <c r="JS33" s="221"/>
      <c r="JT33" s="221"/>
      <c r="JU33" s="221"/>
      <c r="JV33" s="221"/>
      <c r="JW33" s="221"/>
      <c r="JX33" s="221"/>
      <c r="JY33" s="221"/>
      <c r="JZ33" s="221"/>
      <c r="KA33" s="221"/>
      <c r="KB33" s="221"/>
      <c r="KC33" s="221"/>
      <c r="KD33" s="221"/>
      <c r="KE33" s="221"/>
      <c r="KF33" s="221"/>
      <c r="KG33" s="221"/>
      <c r="KH33" s="221"/>
      <c r="KI33" s="221"/>
      <c r="KJ33" s="221"/>
      <c r="KK33" s="221"/>
      <c r="KL33" s="221"/>
      <c r="KM33" s="221"/>
      <c r="KN33" s="221"/>
      <c r="KO33" s="221"/>
      <c r="KP33" s="221"/>
      <c r="KQ33" s="221"/>
      <c r="KR33" s="221"/>
      <c r="KS33" s="221"/>
      <c r="KT33" s="221"/>
      <c r="KU33" s="221"/>
      <c r="KV33" s="221"/>
      <c r="KW33" s="221"/>
      <c r="KX33" s="221"/>
      <c r="KY33" s="221"/>
      <c r="KZ33" s="221"/>
      <c r="LA33" s="221"/>
      <c r="LB33" s="221"/>
      <c r="LC33" s="221"/>
      <c r="LD33" s="221"/>
      <c r="LE33" s="221"/>
      <c r="LF33" s="221"/>
      <c r="LG33" s="221"/>
      <c r="LH33" s="221"/>
      <c r="LI33" s="221"/>
      <c r="LJ33" s="221"/>
      <c r="LK33" s="221"/>
      <c r="LL33" s="221"/>
      <c r="LM33" s="221"/>
      <c r="LN33" s="221"/>
      <c r="LO33" s="221"/>
      <c r="LP33" s="221"/>
      <c r="LQ33" s="221"/>
      <c r="LR33" s="221"/>
      <c r="LS33" s="221"/>
      <c r="LT33" s="221"/>
      <c r="LU33" s="221"/>
      <c r="LV33" s="221"/>
      <c r="LW33" s="221"/>
      <c r="LX33" s="221"/>
      <c r="LY33" s="221"/>
      <c r="LZ33" s="221"/>
      <c r="MA33" s="221"/>
      <c r="MB33" s="221"/>
      <c r="MC33" s="221"/>
      <c r="MD33" s="221"/>
      <c r="ME33" s="221"/>
      <c r="MF33" s="221"/>
      <c r="MG33" s="221"/>
      <c r="MH33" s="221"/>
      <c r="MI33" s="221"/>
      <c r="MJ33" s="221"/>
      <c r="MK33" s="221"/>
      <c r="ML33" s="221"/>
      <c r="MM33" s="221"/>
      <c r="MN33" s="221"/>
      <c r="MO33" s="221"/>
      <c r="MP33" s="221"/>
      <c r="MQ33" s="221"/>
      <c r="MR33" s="221"/>
      <c r="MS33" s="221"/>
      <c r="MT33" s="221"/>
      <c r="MU33" s="221"/>
      <c r="MV33" s="221"/>
      <c r="MW33" s="221"/>
      <c r="MX33" s="221"/>
      <c r="MY33" s="221"/>
      <c r="MZ33" s="221"/>
      <c r="NA33" s="221"/>
      <c r="NB33" s="221"/>
      <c r="NC33" s="221"/>
      <c r="ND33" s="221"/>
      <c r="NE33" s="221"/>
      <c r="NF33" s="221"/>
      <c r="NG33" s="221"/>
      <c r="NH33" s="221"/>
      <c r="NI33" s="221"/>
      <c r="NJ33" s="221"/>
      <c r="NK33" s="221"/>
      <c r="NL33" s="221"/>
      <c r="NM33" s="221"/>
      <c r="NN33" s="221"/>
      <c r="NO33" s="221"/>
      <c r="NP33" s="221"/>
      <c r="NQ33" s="221"/>
      <c r="NR33" s="221"/>
      <c r="NS33" s="221"/>
      <c r="NT33" s="221"/>
      <c r="NU33" s="221"/>
      <c r="NV33" s="221"/>
      <c r="NW33" s="221"/>
      <c r="NX33" s="221"/>
      <c r="NY33" s="221"/>
      <c r="NZ33" s="221"/>
      <c r="OA33" s="221"/>
      <c r="OB33" s="221"/>
      <c r="OC33" s="221"/>
      <c r="OD33" s="221"/>
      <c r="OE33" s="221"/>
      <c r="OF33" s="221"/>
      <c r="OG33" s="221"/>
      <c r="OH33" s="221"/>
      <c r="OI33" s="221"/>
      <c r="OJ33" s="221"/>
      <c r="OK33" s="221"/>
      <c r="OL33" s="221"/>
      <c r="OM33" s="221"/>
      <c r="ON33" s="221"/>
      <c r="OO33" s="221"/>
      <c r="OP33" s="221"/>
      <c r="OQ33" s="221"/>
      <c r="OR33" s="221"/>
      <c r="OS33" s="221"/>
      <c r="OT33" s="221"/>
      <c r="OU33" s="221"/>
      <c r="OV33" s="221"/>
      <c r="OW33" s="221"/>
      <c r="OX33" s="221"/>
      <c r="OY33" s="221"/>
      <c r="OZ33" s="221"/>
      <c r="PA33" s="221"/>
      <c r="PB33" s="221"/>
      <c r="PC33" s="221"/>
      <c r="PD33" s="221"/>
      <c r="PE33" s="221"/>
      <c r="PF33" s="221"/>
      <c r="PG33" s="221"/>
      <c r="PH33" s="221"/>
      <c r="PI33" s="221"/>
      <c r="PJ33" s="221"/>
      <c r="PK33" s="221"/>
      <c r="PL33" s="221"/>
      <c r="PM33" s="221"/>
      <c r="PN33" s="221"/>
      <c r="PO33" s="221"/>
      <c r="PP33" s="221"/>
      <c r="PQ33" s="221"/>
      <c r="PR33" s="221"/>
      <c r="PS33" s="221"/>
      <c r="PT33" s="221"/>
      <c r="PU33" s="221"/>
      <c r="PV33" s="221"/>
      <c r="PW33" s="221"/>
      <c r="PX33" s="221"/>
      <c r="PY33" s="221"/>
      <c r="PZ33" s="221"/>
      <c r="QA33" s="221"/>
      <c r="QB33" s="221"/>
      <c r="QC33" s="221"/>
      <c r="QD33" s="221"/>
      <c r="QE33" s="221"/>
      <c r="QF33" s="221"/>
      <c r="QG33" s="221"/>
      <c r="QH33" s="221"/>
      <c r="QI33" s="221"/>
      <c r="QJ33" s="221"/>
      <c r="QK33" s="221"/>
      <c r="QL33" s="221"/>
      <c r="QM33" s="221"/>
      <c r="QN33" s="221"/>
      <c r="QO33" s="221"/>
      <c r="QP33" s="221"/>
      <c r="QQ33" s="221"/>
      <c r="QR33" s="221"/>
      <c r="QS33" s="221"/>
      <c r="QT33" s="221"/>
      <c r="QU33" s="221"/>
      <c r="QV33" s="221"/>
      <c r="QW33" s="221"/>
      <c r="QX33" s="221"/>
      <c r="QY33" s="221"/>
      <c r="QZ33" s="221"/>
      <c r="RA33" s="221"/>
      <c r="RB33" s="221"/>
      <c r="RC33" s="221"/>
      <c r="RD33" s="221"/>
      <c r="RE33" s="221"/>
      <c r="RF33" s="221"/>
      <c r="RG33" s="221"/>
      <c r="RH33" s="221"/>
    </row>
    <row r="34" customFormat="false" ht="15.75" hidden="true" customHeight="true" outlineLevel="0" collapsed="false">
      <c r="A34" s="44"/>
      <c r="B34" s="44" t="s">
        <v>362</v>
      </c>
      <c r="C34" s="205"/>
      <c r="D34" s="381"/>
      <c r="E34" s="76" t="n">
        <f aca="false">SUM(H34:AR34)</f>
        <v>0</v>
      </c>
      <c r="F34" s="45"/>
      <c r="G34" s="45"/>
      <c r="H34" s="64" t="n">
        <f aca="false">SUM(AS34:BD34)</f>
        <v>0</v>
      </c>
      <c r="I34" s="64" t="n">
        <f aca="false">SUM(BE34:BP34)</f>
        <v>0</v>
      </c>
      <c r="J34" s="64" t="n">
        <f aca="false">SUM(BQ34:CB34)</f>
        <v>0</v>
      </c>
      <c r="K34" s="64" t="n">
        <f aca="false">SUM(CC34:CN34)</f>
        <v>0</v>
      </c>
      <c r="L34" s="64" t="n">
        <f aca="false">SUM(CO34:CZ34)</f>
        <v>0</v>
      </c>
      <c r="M34" s="64" t="n">
        <f aca="false">SUM(DA34:DL34)</f>
        <v>0</v>
      </c>
      <c r="N34" s="64" t="n">
        <f aca="false">SUM(DM34:DX34)</f>
        <v>0</v>
      </c>
      <c r="O34" s="64" t="n">
        <f aca="false">SUM(DY34:EJ34)</f>
        <v>0</v>
      </c>
      <c r="P34" s="64" t="n">
        <f aca="false">SUM(EK34:EV34)</f>
        <v>0</v>
      </c>
      <c r="Q34" s="64" t="n">
        <f aca="false">SUM(EW34:FH34)</f>
        <v>0</v>
      </c>
      <c r="R34" s="64" t="n">
        <f aca="false">SUM(FI34:FT34)</f>
        <v>0</v>
      </c>
      <c r="S34" s="64" t="n">
        <f aca="false">SUM(FU34:GF34)</f>
        <v>0</v>
      </c>
      <c r="T34" s="64" t="n">
        <f aca="false">SUM(GG34:GR34)</f>
        <v>0</v>
      </c>
      <c r="U34" s="64" t="n">
        <f aca="false">SUM(GS34:HD34)</f>
        <v>0</v>
      </c>
      <c r="V34" s="64" t="n">
        <f aca="false">SUM(HE34:HP34)</f>
        <v>0</v>
      </c>
      <c r="W34" s="64" t="n">
        <f aca="false">SUM(HQ34:IB34)</f>
        <v>0</v>
      </c>
      <c r="X34" s="64" t="n">
        <f aca="false">SUM(IC34:IN34)</f>
        <v>0</v>
      </c>
      <c r="Y34" s="64" t="n">
        <f aca="false">SUM(IO34:IZ34)</f>
        <v>0</v>
      </c>
      <c r="Z34" s="64" t="n">
        <f aca="false">SUM(JA34:JL34)</f>
        <v>0</v>
      </c>
      <c r="AA34" s="64" t="n">
        <f aca="false">SUM(JM34:JX34)</f>
        <v>0</v>
      </c>
      <c r="AB34" s="64" t="n">
        <f aca="false">SUM(JY34:KJ34)</f>
        <v>0</v>
      </c>
      <c r="AC34" s="64" t="n">
        <f aca="false">SUM(KK34:KV34)</f>
        <v>0</v>
      </c>
      <c r="AD34" s="64" t="n">
        <f aca="false">SUM(KW34:LH34)</f>
        <v>0</v>
      </c>
      <c r="AE34" s="64" t="n">
        <f aca="false">SUM(LI34:LT34)</f>
        <v>0</v>
      </c>
      <c r="AF34" s="64" t="n">
        <f aca="false">SUM(LU34:MF34)</f>
        <v>0</v>
      </c>
      <c r="AG34" s="64" t="n">
        <f aca="false">SUM(MG34:MR34)</f>
        <v>0</v>
      </c>
      <c r="AH34" s="64" t="n">
        <f aca="false">SUM(MS34:ND34)</f>
        <v>0</v>
      </c>
      <c r="AI34" s="64" t="n">
        <f aca="false">SUM(NE34:NP34)</f>
        <v>0</v>
      </c>
      <c r="AJ34" s="64" t="n">
        <f aca="false">SUM(NQ34:OB34)</f>
        <v>0</v>
      </c>
      <c r="AK34" s="64" t="n">
        <f aca="false">SUM(OC34:ON34)</f>
        <v>0</v>
      </c>
      <c r="AL34" s="64" t="n">
        <f aca="false">SUM(OO34:OZ34)</f>
        <v>0</v>
      </c>
      <c r="AM34" s="64" t="n">
        <f aca="false">SUM(PA34:PL34)</f>
        <v>0</v>
      </c>
      <c r="AN34" s="64" t="n">
        <f aca="false">SUM(PM34:PX34)</f>
        <v>0</v>
      </c>
      <c r="AO34" s="64" t="n">
        <f aca="false">SUM(PY34:QJ34)</f>
        <v>0</v>
      </c>
      <c r="AP34" s="64" t="n">
        <f aca="false">SUM(QK34:QV34)</f>
        <v>0</v>
      </c>
      <c r="AQ34" s="64" t="n">
        <f aca="false">SUM(QW34:RH34)</f>
        <v>0</v>
      </c>
      <c r="AR34" s="64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  <c r="GE34" s="221"/>
      <c r="GF34" s="221"/>
      <c r="GG34" s="221"/>
      <c r="GH34" s="221"/>
      <c r="GI34" s="221"/>
      <c r="GJ34" s="221"/>
      <c r="GK34" s="221"/>
      <c r="GL34" s="221"/>
      <c r="GM34" s="221"/>
      <c r="GN34" s="221"/>
      <c r="GO34" s="221"/>
      <c r="GP34" s="221"/>
      <c r="GQ34" s="221"/>
      <c r="GR34" s="221"/>
      <c r="GS34" s="221"/>
      <c r="GT34" s="221"/>
      <c r="GU34" s="221"/>
      <c r="GV34" s="221"/>
      <c r="GW34" s="221"/>
      <c r="GX34" s="221"/>
      <c r="GY34" s="221"/>
      <c r="GZ34" s="221"/>
      <c r="HA34" s="221"/>
      <c r="HB34" s="221"/>
      <c r="HC34" s="221"/>
      <c r="HD34" s="221"/>
      <c r="HE34" s="221"/>
      <c r="HF34" s="221"/>
      <c r="HG34" s="221"/>
      <c r="HH34" s="221"/>
      <c r="HI34" s="221"/>
      <c r="HJ34" s="221"/>
      <c r="HK34" s="221"/>
      <c r="HL34" s="221"/>
      <c r="HM34" s="221"/>
      <c r="HN34" s="221"/>
      <c r="HO34" s="221"/>
      <c r="HP34" s="221"/>
      <c r="HQ34" s="221"/>
      <c r="HR34" s="221"/>
      <c r="HS34" s="221"/>
      <c r="HT34" s="221"/>
      <c r="HU34" s="221"/>
      <c r="HV34" s="221"/>
      <c r="HW34" s="221"/>
      <c r="HX34" s="221"/>
      <c r="HY34" s="221"/>
      <c r="HZ34" s="221"/>
      <c r="IA34" s="221"/>
      <c r="IB34" s="221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  <c r="IS34" s="221"/>
      <c r="IT34" s="221"/>
      <c r="IU34" s="221"/>
      <c r="IV34" s="221"/>
      <c r="IW34" s="221"/>
      <c r="IX34" s="221"/>
      <c r="IY34" s="221"/>
      <c r="IZ34" s="221"/>
      <c r="JA34" s="221"/>
      <c r="JB34" s="221"/>
      <c r="JC34" s="221"/>
      <c r="JD34" s="221"/>
      <c r="JE34" s="221"/>
      <c r="JF34" s="221"/>
      <c r="JG34" s="221"/>
      <c r="JH34" s="221"/>
      <c r="JI34" s="221"/>
      <c r="JJ34" s="221"/>
      <c r="JK34" s="221"/>
      <c r="JL34" s="221"/>
      <c r="JM34" s="221"/>
      <c r="JN34" s="221"/>
      <c r="JO34" s="221"/>
      <c r="JP34" s="221"/>
      <c r="JQ34" s="221"/>
      <c r="JR34" s="221"/>
      <c r="JS34" s="221"/>
      <c r="JT34" s="221"/>
      <c r="JU34" s="221"/>
      <c r="JV34" s="221"/>
      <c r="JW34" s="221"/>
      <c r="JX34" s="221"/>
      <c r="JY34" s="221"/>
      <c r="JZ34" s="221"/>
      <c r="KA34" s="221"/>
      <c r="KB34" s="221"/>
      <c r="KC34" s="221"/>
      <c r="KD34" s="221"/>
      <c r="KE34" s="221"/>
      <c r="KF34" s="221"/>
      <c r="KG34" s="221"/>
      <c r="KH34" s="221"/>
      <c r="KI34" s="221"/>
      <c r="KJ34" s="221"/>
      <c r="KK34" s="221"/>
      <c r="KL34" s="221"/>
      <c r="KM34" s="221"/>
      <c r="KN34" s="221"/>
      <c r="KO34" s="221"/>
      <c r="KP34" s="221"/>
      <c r="KQ34" s="221"/>
      <c r="KR34" s="221"/>
      <c r="KS34" s="221"/>
      <c r="KT34" s="221"/>
      <c r="KU34" s="221"/>
      <c r="KV34" s="221"/>
      <c r="KW34" s="221"/>
      <c r="KX34" s="221"/>
      <c r="KY34" s="221"/>
      <c r="KZ34" s="221"/>
      <c r="LA34" s="221"/>
      <c r="LB34" s="221"/>
      <c r="LC34" s="221"/>
      <c r="LD34" s="221"/>
      <c r="LE34" s="221"/>
      <c r="LF34" s="221"/>
      <c r="LG34" s="221"/>
      <c r="LH34" s="221"/>
      <c r="LI34" s="221"/>
      <c r="LJ34" s="221"/>
      <c r="LK34" s="221"/>
      <c r="LL34" s="221"/>
      <c r="LM34" s="221"/>
      <c r="LN34" s="221"/>
      <c r="LO34" s="221"/>
      <c r="LP34" s="221"/>
      <c r="LQ34" s="221"/>
      <c r="LR34" s="221"/>
      <c r="LS34" s="221"/>
      <c r="LT34" s="221"/>
      <c r="LU34" s="221"/>
      <c r="LV34" s="221"/>
      <c r="LW34" s="221"/>
      <c r="LX34" s="221"/>
      <c r="LY34" s="221"/>
      <c r="LZ34" s="221"/>
      <c r="MA34" s="221"/>
      <c r="MB34" s="221"/>
      <c r="MC34" s="221"/>
      <c r="MD34" s="221"/>
      <c r="ME34" s="221"/>
      <c r="MF34" s="221"/>
      <c r="MG34" s="221"/>
      <c r="MH34" s="221"/>
      <c r="MI34" s="221"/>
      <c r="MJ34" s="221"/>
      <c r="MK34" s="221"/>
      <c r="ML34" s="221"/>
      <c r="MM34" s="221"/>
      <c r="MN34" s="221"/>
      <c r="MO34" s="221"/>
      <c r="MP34" s="221"/>
      <c r="MQ34" s="221"/>
      <c r="MR34" s="221"/>
      <c r="MS34" s="221"/>
      <c r="MT34" s="221"/>
      <c r="MU34" s="221"/>
      <c r="MV34" s="221"/>
      <c r="MW34" s="221"/>
      <c r="MX34" s="221"/>
      <c r="MY34" s="221"/>
      <c r="MZ34" s="221"/>
      <c r="NA34" s="221"/>
      <c r="NB34" s="221"/>
      <c r="NC34" s="221"/>
      <c r="ND34" s="221"/>
      <c r="NE34" s="221"/>
      <c r="NF34" s="221"/>
      <c r="NG34" s="221"/>
      <c r="NH34" s="221"/>
      <c r="NI34" s="221"/>
      <c r="NJ34" s="221"/>
      <c r="NK34" s="221"/>
      <c r="NL34" s="221"/>
      <c r="NM34" s="221"/>
      <c r="NN34" s="221"/>
      <c r="NO34" s="221"/>
      <c r="NP34" s="221"/>
      <c r="NQ34" s="221"/>
      <c r="NR34" s="221"/>
      <c r="NS34" s="221"/>
      <c r="NT34" s="221"/>
      <c r="NU34" s="221"/>
      <c r="NV34" s="221"/>
      <c r="NW34" s="221"/>
      <c r="NX34" s="221"/>
      <c r="NY34" s="221"/>
      <c r="NZ34" s="221"/>
      <c r="OA34" s="221"/>
      <c r="OB34" s="221"/>
      <c r="OC34" s="221"/>
      <c r="OD34" s="221"/>
      <c r="OE34" s="221"/>
      <c r="OF34" s="221"/>
      <c r="OG34" s="221"/>
      <c r="OH34" s="221"/>
      <c r="OI34" s="221"/>
      <c r="OJ34" s="221"/>
      <c r="OK34" s="221"/>
      <c r="OL34" s="221"/>
      <c r="OM34" s="221"/>
      <c r="ON34" s="221"/>
      <c r="OO34" s="221"/>
      <c r="OP34" s="221"/>
      <c r="OQ34" s="221"/>
      <c r="OR34" s="221"/>
      <c r="OS34" s="221"/>
      <c r="OT34" s="221"/>
      <c r="OU34" s="221"/>
      <c r="OV34" s="221"/>
      <c r="OW34" s="221"/>
      <c r="OX34" s="221"/>
      <c r="OY34" s="221"/>
      <c r="OZ34" s="221"/>
      <c r="PA34" s="221"/>
      <c r="PB34" s="221"/>
      <c r="PC34" s="221"/>
      <c r="PD34" s="221"/>
      <c r="PE34" s="221"/>
      <c r="PF34" s="221"/>
      <c r="PG34" s="221"/>
      <c r="PH34" s="221"/>
      <c r="PI34" s="221"/>
      <c r="PJ34" s="221"/>
      <c r="PK34" s="221"/>
      <c r="PL34" s="221"/>
      <c r="PM34" s="221"/>
      <c r="PN34" s="221"/>
      <c r="PO34" s="221"/>
      <c r="PP34" s="221"/>
      <c r="PQ34" s="221"/>
      <c r="PR34" s="221"/>
      <c r="PS34" s="221"/>
      <c r="PT34" s="221"/>
      <c r="PU34" s="221"/>
      <c r="PV34" s="221"/>
      <c r="PW34" s="221"/>
      <c r="PX34" s="221"/>
      <c r="PY34" s="221"/>
      <c r="PZ34" s="221"/>
      <c r="QA34" s="221"/>
      <c r="QB34" s="221"/>
      <c r="QC34" s="221"/>
      <c r="QD34" s="221"/>
      <c r="QE34" s="221"/>
      <c r="QF34" s="221"/>
      <c r="QG34" s="221"/>
      <c r="QH34" s="221"/>
      <c r="QI34" s="221"/>
      <c r="QJ34" s="221"/>
      <c r="QK34" s="221"/>
      <c r="QL34" s="221"/>
      <c r="QM34" s="221"/>
      <c r="QN34" s="221"/>
      <c r="QO34" s="221"/>
      <c r="QP34" s="221"/>
      <c r="QQ34" s="221"/>
      <c r="QR34" s="221"/>
      <c r="QS34" s="221"/>
      <c r="QT34" s="221"/>
      <c r="QU34" s="221"/>
      <c r="QV34" s="221"/>
      <c r="QW34" s="221"/>
      <c r="QX34" s="221"/>
      <c r="QY34" s="221"/>
      <c r="QZ34" s="221"/>
      <c r="RA34" s="221"/>
      <c r="RB34" s="221"/>
      <c r="RC34" s="221"/>
      <c r="RD34" s="221"/>
      <c r="RE34" s="221"/>
      <c r="RF34" s="221"/>
      <c r="RG34" s="221"/>
      <c r="RH34" s="221"/>
    </row>
    <row r="35" customFormat="false" ht="15.75" hidden="false" customHeight="true" outlineLevel="0" collapsed="false">
      <c r="A35" s="196"/>
      <c r="B35" s="196"/>
      <c r="C35" s="196"/>
      <c r="D35" s="196"/>
      <c r="E35" s="389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44"/>
      <c r="PS35" s="44"/>
      <c r="PT35" s="44"/>
      <c r="PU35" s="44"/>
      <c r="PV35" s="44"/>
      <c r="PW35" s="44"/>
      <c r="PX35" s="44"/>
      <c r="PY35" s="44"/>
      <c r="PZ35" s="44"/>
      <c r="QA35" s="44"/>
      <c r="QB35" s="44"/>
      <c r="QC35" s="44"/>
      <c r="QD35" s="44"/>
      <c r="QE35" s="44"/>
      <c r="QF35" s="44"/>
      <c r="QG35" s="44"/>
      <c r="QH35" s="44"/>
      <c r="QI35" s="44"/>
      <c r="QJ35" s="44"/>
      <c r="QK35" s="44"/>
      <c r="QL35" s="44"/>
      <c r="QM35" s="44"/>
      <c r="QN35" s="44"/>
      <c r="QO35" s="44"/>
      <c r="QP35" s="44"/>
      <c r="QQ35" s="44"/>
      <c r="QR35" s="44"/>
      <c r="QS35" s="44"/>
      <c r="QT35" s="44"/>
      <c r="QU35" s="44"/>
      <c r="QV35" s="44"/>
      <c r="QW35" s="44"/>
      <c r="QX35" s="44"/>
      <c r="QY35" s="44"/>
      <c r="QZ35" s="44"/>
      <c r="RA35" s="44"/>
      <c r="RB35" s="44"/>
      <c r="RC35" s="44"/>
      <c r="RD35" s="44"/>
      <c r="RE35" s="44"/>
      <c r="RF35" s="44"/>
      <c r="RG35" s="44"/>
      <c r="RH35" s="44"/>
    </row>
    <row r="36" customFormat="false" ht="17.25" hidden="false" customHeight="true" outlineLevel="0" collapsed="false">
      <c r="A36" s="44"/>
      <c r="B36" s="225" t="s">
        <v>33</v>
      </c>
      <c r="C36" s="226"/>
      <c r="D36" s="227"/>
      <c r="E36" s="229" t="n">
        <f aca="false">SUM(H36:AR36)</f>
        <v>0</v>
      </c>
      <c r="F36" s="228"/>
      <c r="G36" s="228"/>
      <c r="H36" s="229" t="n">
        <f aca="false">SUM(H29:H35)</f>
        <v>0</v>
      </c>
      <c r="I36" s="229" t="n">
        <f aca="false">SUM(I29:I35)</f>
        <v>0</v>
      </c>
      <c r="J36" s="229" t="n">
        <f aca="false">SUM(J29:J35)</f>
        <v>0</v>
      </c>
      <c r="K36" s="229" t="n">
        <f aca="false">SUM(K29:K35)</f>
        <v>0</v>
      </c>
      <c r="L36" s="229" t="n">
        <f aca="false">SUM(L29:L35)</f>
        <v>0</v>
      </c>
      <c r="M36" s="229" t="n">
        <f aca="false">SUM(M29:M35)</f>
        <v>0</v>
      </c>
      <c r="N36" s="229" t="n">
        <f aca="false">SUM(N29:N35)</f>
        <v>0</v>
      </c>
      <c r="O36" s="229" t="n">
        <f aca="false">SUM(O29:O35)</f>
        <v>0</v>
      </c>
      <c r="P36" s="229" t="n">
        <f aca="false">SUM(P29:P35)</f>
        <v>0</v>
      </c>
      <c r="Q36" s="229" t="n">
        <f aca="false">SUM(Q29:Q35)</f>
        <v>0</v>
      </c>
      <c r="R36" s="229" t="n">
        <f aca="false">SUM(R29:R35)</f>
        <v>0</v>
      </c>
      <c r="S36" s="229" t="n">
        <f aca="false">SUM(S29:S35)</f>
        <v>0</v>
      </c>
      <c r="T36" s="229" t="n">
        <f aca="false">SUM(T29:T35)</f>
        <v>0</v>
      </c>
      <c r="U36" s="229" t="n">
        <f aca="false">SUM(U29:U35)</f>
        <v>0</v>
      </c>
      <c r="V36" s="229" t="n">
        <f aca="false">SUM(V29:V35)</f>
        <v>0</v>
      </c>
      <c r="W36" s="229" t="n">
        <f aca="false">SUM(W29:W35)</f>
        <v>0</v>
      </c>
      <c r="X36" s="229" t="n">
        <f aca="false">SUM(X29:X35)</f>
        <v>0</v>
      </c>
      <c r="Y36" s="229" t="n">
        <f aca="false">SUM(Y29:Y35)</f>
        <v>0</v>
      </c>
      <c r="Z36" s="229" t="n">
        <f aca="false">SUM(Z29:Z35)</f>
        <v>0</v>
      </c>
      <c r="AA36" s="229" t="n">
        <f aca="false">SUM(AA29:AA35)</f>
        <v>0</v>
      </c>
      <c r="AB36" s="229" t="n">
        <f aca="false">SUM(AB29:AB35)</f>
        <v>0</v>
      </c>
      <c r="AC36" s="229" t="n">
        <f aca="false">SUM(AC29:AC35)</f>
        <v>0</v>
      </c>
      <c r="AD36" s="229" t="n">
        <f aca="false">SUM(AD29:AD35)</f>
        <v>0</v>
      </c>
      <c r="AE36" s="229" t="n">
        <f aca="false">SUM(AE29:AE35)</f>
        <v>0</v>
      </c>
      <c r="AF36" s="229" t="n">
        <f aca="false">SUM(AF29:AF35)</f>
        <v>0</v>
      </c>
      <c r="AG36" s="229" t="n">
        <f aca="false">SUM(AG29:AG35)</f>
        <v>0</v>
      </c>
      <c r="AH36" s="229" t="n">
        <f aca="false">SUM(AH29:AH35)</f>
        <v>0</v>
      </c>
      <c r="AI36" s="229" t="n">
        <f aca="false">SUM(AI29:AI35)</f>
        <v>0</v>
      </c>
      <c r="AJ36" s="229" t="n">
        <f aca="false">SUM(AJ29:AJ35)</f>
        <v>0</v>
      </c>
      <c r="AK36" s="229" t="n">
        <f aca="false">SUM(AK29:AK35)</f>
        <v>0</v>
      </c>
      <c r="AL36" s="229" t="n">
        <f aca="false">SUM(AL29:AL35)</f>
        <v>0</v>
      </c>
      <c r="AM36" s="229" t="n">
        <f aca="false">SUM(AM29:AM35)</f>
        <v>0</v>
      </c>
      <c r="AN36" s="229" t="n">
        <f aca="false">SUM(AN29:AN35)</f>
        <v>0</v>
      </c>
      <c r="AO36" s="229" t="n">
        <f aca="false">SUM(AO29:AO35)</f>
        <v>0</v>
      </c>
      <c r="AP36" s="229" t="n">
        <f aca="false">SUM(AP29:AP35)</f>
        <v>0</v>
      </c>
      <c r="AQ36" s="229" t="n">
        <f aca="false">SUM(AQ29:AQ35)</f>
        <v>0</v>
      </c>
      <c r="AR36" s="76"/>
      <c r="AS36" s="229" t="n">
        <f aca="false">SUM(AS29:AS35)</f>
        <v>0</v>
      </c>
      <c r="AT36" s="229" t="n">
        <f aca="false">SUM(AT29:AT35)</f>
        <v>0</v>
      </c>
      <c r="AU36" s="229" t="n">
        <f aca="false">SUM(AU29:AU35)</f>
        <v>0</v>
      </c>
      <c r="AV36" s="229" t="n">
        <f aca="false">SUM(AV29:AV35)</f>
        <v>0</v>
      </c>
      <c r="AW36" s="229" t="n">
        <f aca="false">SUM(AW29:AW35)</f>
        <v>0</v>
      </c>
      <c r="AX36" s="229" t="n">
        <f aca="false">SUM(AX29:AX35)</f>
        <v>0</v>
      </c>
      <c r="AY36" s="229" t="n">
        <f aca="false">SUM(AY29:AY35)</f>
        <v>0</v>
      </c>
      <c r="AZ36" s="229" t="n">
        <f aca="false">SUM(AZ29:AZ35)</f>
        <v>0</v>
      </c>
      <c r="BA36" s="229" t="n">
        <f aca="false">SUM(BA29:BA35)</f>
        <v>0</v>
      </c>
      <c r="BB36" s="229" t="n">
        <f aca="false">SUM(BB29:BB35)</f>
        <v>0</v>
      </c>
      <c r="BC36" s="229" t="n">
        <f aca="false">SUM(BC29:BC35)</f>
        <v>0</v>
      </c>
      <c r="BD36" s="229" t="n">
        <f aca="false">SUM(BD29:BD35)</f>
        <v>0</v>
      </c>
      <c r="BE36" s="229" t="n">
        <f aca="false">SUM(BE29:BE35)</f>
        <v>0</v>
      </c>
      <c r="BF36" s="229" t="n">
        <f aca="false">SUM(BF29:BF35)</f>
        <v>0</v>
      </c>
      <c r="BG36" s="229" t="n">
        <f aca="false">SUM(BG29:BG35)</f>
        <v>0</v>
      </c>
      <c r="BH36" s="229" t="n">
        <f aca="false">SUM(BH29:BH35)</f>
        <v>0</v>
      </c>
      <c r="BI36" s="229" t="n">
        <f aca="false">SUM(BI29:BI35)</f>
        <v>0</v>
      </c>
      <c r="BJ36" s="229" t="n">
        <f aca="false">SUM(BJ29:BJ35)</f>
        <v>0</v>
      </c>
      <c r="BK36" s="229" t="n">
        <f aca="false">SUM(BK29:BK35)</f>
        <v>0</v>
      </c>
      <c r="BL36" s="229" t="n">
        <f aca="false">SUM(BL29:BL35)</f>
        <v>0</v>
      </c>
      <c r="BM36" s="229" t="n">
        <f aca="false">SUM(BM29:BM35)</f>
        <v>0</v>
      </c>
      <c r="BN36" s="229" t="n">
        <f aca="false">SUM(BN29:BN35)</f>
        <v>0</v>
      </c>
      <c r="BO36" s="229" t="n">
        <f aca="false">SUM(BO29:BO35)</f>
        <v>0</v>
      </c>
      <c r="BP36" s="229" t="n">
        <f aca="false">SUM(BP29:BP35)</f>
        <v>0</v>
      </c>
      <c r="BQ36" s="229" t="n">
        <f aca="false">SUM(BQ29:BQ35)</f>
        <v>0</v>
      </c>
      <c r="BR36" s="229" t="n">
        <f aca="false">SUM(BR29:BR35)</f>
        <v>0</v>
      </c>
      <c r="BS36" s="229" t="n">
        <f aca="false">SUM(BS29:BS35)</f>
        <v>0</v>
      </c>
      <c r="BT36" s="229" t="n">
        <f aca="false">SUM(BT29:BT35)</f>
        <v>0</v>
      </c>
      <c r="BU36" s="229" t="n">
        <f aca="false">SUM(BU29:BU35)</f>
        <v>0</v>
      </c>
      <c r="BV36" s="229" t="n">
        <f aca="false">SUM(BV29:BV35)</f>
        <v>0</v>
      </c>
      <c r="BW36" s="229" t="n">
        <f aca="false">SUM(BW29:BW35)</f>
        <v>0</v>
      </c>
      <c r="BX36" s="229" t="n">
        <f aca="false">SUM(BX29:BX35)</f>
        <v>0</v>
      </c>
      <c r="BY36" s="229" t="n">
        <f aca="false">SUM(BY29:BY35)</f>
        <v>0</v>
      </c>
      <c r="BZ36" s="229" t="n">
        <f aca="false">SUM(BZ29:BZ35)</f>
        <v>0</v>
      </c>
      <c r="CA36" s="229" t="n">
        <f aca="false">SUM(CA29:CA35)</f>
        <v>0</v>
      </c>
      <c r="CB36" s="229" t="n">
        <f aca="false">SUM(CB29:CB35)</f>
        <v>0</v>
      </c>
      <c r="CC36" s="229" t="n">
        <f aca="false">SUM(CC29:CC35)</f>
        <v>0</v>
      </c>
      <c r="CD36" s="229" t="n">
        <f aca="false">SUM(CD29:CD35)</f>
        <v>0</v>
      </c>
      <c r="CE36" s="229" t="n">
        <f aca="false">SUM(CE29:CE35)</f>
        <v>0</v>
      </c>
      <c r="CF36" s="229" t="n">
        <f aca="false">SUM(CF29:CF35)</f>
        <v>0</v>
      </c>
      <c r="CG36" s="229" t="n">
        <f aca="false">SUM(CG29:CG35)</f>
        <v>0</v>
      </c>
      <c r="CH36" s="229" t="n">
        <f aca="false">SUM(CH29:CH35)</f>
        <v>0</v>
      </c>
      <c r="CI36" s="229" t="n">
        <f aca="false">SUM(CI29:CI35)</f>
        <v>0</v>
      </c>
      <c r="CJ36" s="229" t="n">
        <f aca="false">SUM(CJ29:CJ35)</f>
        <v>0</v>
      </c>
      <c r="CK36" s="229" t="n">
        <f aca="false">SUM(CK29:CK35)</f>
        <v>0</v>
      </c>
      <c r="CL36" s="229" t="n">
        <f aca="false">SUM(CL29:CL35)</f>
        <v>0</v>
      </c>
      <c r="CM36" s="229" t="n">
        <f aca="false">SUM(CM29:CM35)</f>
        <v>0</v>
      </c>
      <c r="CN36" s="229" t="n">
        <f aca="false">SUM(CN29:CN35)</f>
        <v>0</v>
      </c>
      <c r="CO36" s="229" t="n">
        <f aca="false">SUM(CO29:CO35)</f>
        <v>0</v>
      </c>
      <c r="CP36" s="229" t="n">
        <f aca="false">SUM(CP29:CP35)</f>
        <v>0</v>
      </c>
      <c r="CQ36" s="229" t="n">
        <f aca="false">SUM(CQ29:CQ35)</f>
        <v>0</v>
      </c>
      <c r="CR36" s="229" t="n">
        <f aca="false">SUM(CR29:CR35)</f>
        <v>0</v>
      </c>
      <c r="CS36" s="229" t="n">
        <f aca="false">SUM(CS29:CS35)</f>
        <v>0</v>
      </c>
      <c r="CT36" s="229" t="n">
        <f aca="false">SUM(CT29:CT35)</f>
        <v>0</v>
      </c>
      <c r="CU36" s="229" t="n">
        <f aca="false">SUM(CU29:CU35)</f>
        <v>0</v>
      </c>
      <c r="CV36" s="229" t="n">
        <f aca="false">SUM(CV29:CV35)</f>
        <v>0</v>
      </c>
      <c r="CW36" s="229" t="n">
        <f aca="false">SUM(CW29:CW35)</f>
        <v>0</v>
      </c>
      <c r="CX36" s="229" t="n">
        <f aca="false">SUM(CX29:CX35)</f>
        <v>0</v>
      </c>
      <c r="CY36" s="229" t="n">
        <f aca="false">SUM(CY29:CY35)</f>
        <v>0</v>
      </c>
      <c r="CZ36" s="229" t="n">
        <f aca="false">SUM(CZ29:CZ35)</f>
        <v>0</v>
      </c>
      <c r="DA36" s="229" t="n">
        <f aca="false">SUM(DA29:DA35)</f>
        <v>0</v>
      </c>
      <c r="DB36" s="229" t="n">
        <f aca="false">SUM(DB29:DB35)</f>
        <v>0</v>
      </c>
      <c r="DC36" s="229" t="n">
        <f aca="false">SUM(DC29:DC35)</f>
        <v>0</v>
      </c>
      <c r="DD36" s="229" t="n">
        <f aca="false">SUM(DD29:DD35)</f>
        <v>0</v>
      </c>
      <c r="DE36" s="229" t="n">
        <f aca="false">SUM(DE29:DE35)</f>
        <v>0</v>
      </c>
      <c r="DF36" s="229" t="n">
        <f aca="false">SUM(DF29:DF35)</f>
        <v>0</v>
      </c>
      <c r="DG36" s="229" t="n">
        <f aca="false">SUM(DG29:DG35)</f>
        <v>0</v>
      </c>
      <c r="DH36" s="229" t="n">
        <f aca="false">SUM(DH29:DH35)</f>
        <v>0</v>
      </c>
      <c r="DI36" s="229" t="n">
        <f aca="false">SUM(DI29:DI35)</f>
        <v>0</v>
      </c>
      <c r="DJ36" s="229" t="n">
        <f aca="false">SUM(DJ29:DJ35)</f>
        <v>0</v>
      </c>
      <c r="DK36" s="229" t="n">
        <f aca="false">SUM(DK29:DK35)</f>
        <v>0</v>
      </c>
      <c r="DL36" s="229" t="n">
        <f aca="false">SUM(DL29:DL35)</f>
        <v>0</v>
      </c>
      <c r="DM36" s="229" t="n">
        <f aca="false">SUM(DM29:DM35)</f>
        <v>0</v>
      </c>
      <c r="DN36" s="229" t="n">
        <f aca="false">SUM(DN29:DN35)</f>
        <v>0</v>
      </c>
      <c r="DO36" s="229" t="n">
        <f aca="false">SUM(DO29:DO35)</f>
        <v>0</v>
      </c>
      <c r="DP36" s="229" t="n">
        <f aca="false">SUM(DP29:DP35)</f>
        <v>0</v>
      </c>
      <c r="DQ36" s="229" t="n">
        <f aca="false">SUM(DQ29:DQ35)</f>
        <v>0</v>
      </c>
      <c r="DR36" s="229" t="n">
        <f aca="false">SUM(DR29:DR35)</f>
        <v>0</v>
      </c>
      <c r="DS36" s="229" t="n">
        <f aca="false">SUM(DS29:DS35)</f>
        <v>0</v>
      </c>
      <c r="DT36" s="229" t="n">
        <f aca="false">SUM(DT29:DT35)</f>
        <v>0</v>
      </c>
      <c r="DU36" s="229" t="n">
        <f aca="false">SUM(DU29:DU35)</f>
        <v>0</v>
      </c>
      <c r="DV36" s="229" t="n">
        <f aca="false">SUM(DV29:DV35)</f>
        <v>0</v>
      </c>
      <c r="DW36" s="229" t="n">
        <f aca="false">SUM(DW29:DW35)</f>
        <v>0</v>
      </c>
      <c r="DX36" s="229" t="n">
        <f aca="false">SUM(DX29:DX35)</f>
        <v>0</v>
      </c>
      <c r="DY36" s="229" t="n">
        <f aca="false">SUM(DY29:DY35)</f>
        <v>0</v>
      </c>
      <c r="DZ36" s="229" t="n">
        <f aca="false">SUM(DZ29:DZ35)</f>
        <v>0</v>
      </c>
      <c r="EA36" s="229" t="n">
        <f aca="false">SUM(EA29:EA35)</f>
        <v>0</v>
      </c>
      <c r="EB36" s="229" t="n">
        <f aca="false">SUM(EB29:EB35)</f>
        <v>0</v>
      </c>
      <c r="EC36" s="229" t="n">
        <f aca="false">SUM(EC29:EC35)</f>
        <v>0</v>
      </c>
      <c r="ED36" s="229" t="n">
        <f aca="false">SUM(ED29:ED35)</f>
        <v>0</v>
      </c>
      <c r="EE36" s="229" t="n">
        <f aca="false">SUM(EE29:EE35)</f>
        <v>0</v>
      </c>
      <c r="EF36" s="229" t="n">
        <f aca="false">SUM(EF29:EF35)</f>
        <v>0</v>
      </c>
      <c r="EG36" s="229" t="n">
        <f aca="false">SUM(EG29:EG35)</f>
        <v>0</v>
      </c>
      <c r="EH36" s="229" t="n">
        <f aca="false">SUM(EH29:EH35)</f>
        <v>0</v>
      </c>
      <c r="EI36" s="229" t="n">
        <f aca="false">SUM(EI29:EI35)</f>
        <v>0</v>
      </c>
      <c r="EJ36" s="229" t="n">
        <f aca="false">SUM(EJ29:EJ35)</f>
        <v>0</v>
      </c>
      <c r="EK36" s="229" t="n">
        <f aca="false">SUM(EK29:EK35)</f>
        <v>0</v>
      </c>
      <c r="EL36" s="229" t="n">
        <f aca="false">SUM(EL29:EL35)</f>
        <v>0</v>
      </c>
      <c r="EM36" s="229" t="n">
        <f aca="false">SUM(EM29:EM35)</f>
        <v>0</v>
      </c>
      <c r="EN36" s="229" t="n">
        <f aca="false">SUM(EN29:EN35)</f>
        <v>0</v>
      </c>
      <c r="EO36" s="229" t="n">
        <f aca="false">SUM(EO29:EO35)</f>
        <v>0</v>
      </c>
      <c r="EP36" s="229" t="n">
        <f aca="false">SUM(EP29:EP35)</f>
        <v>0</v>
      </c>
      <c r="EQ36" s="229" t="n">
        <f aca="false">SUM(EQ29:EQ35)</f>
        <v>0</v>
      </c>
      <c r="ER36" s="229" t="n">
        <f aca="false">SUM(ER29:ER35)</f>
        <v>0</v>
      </c>
      <c r="ES36" s="229" t="n">
        <f aca="false">SUM(ES29:ES35)</f>
        <v>0</v>
      </c>
      <c r="ET36" s="229" t="n">
        <f aca="false">SUM(ET29:ET35)</f>
        <v>0</v>
      </c>
      <c r="EU36" s="229" t="n">
        <f aca="false">SUM(EU29:EU35)</f>
        <v>0</v>
      </c>
      <c r="EV36" s="229" t="n">
        <f aca="false">SUM(EV29:EV35)</f>
        <v>0</v>
      </c>
      <c r="EW36" s="229" t="n">
        <f aca="false">SUM(EW29:EW35)</f>
        <v>0</v>
      </c>
      <c r="EX36" s="229" t="n">
        <f aca="false">SUM(EX29:EX35)</f>
        <v>0</v>
      </c>
      <c r="EY36" s="229" t="n">
        <f aca="false">SUM(EY29:EY35)</f>
        <v>0</v>
      </c>
      <c r="EZ36" s="229" t="n">
        <f aca="false">SUM(EZ29:EZ35)</f>
        <v>0</v>
      </c>
      <c r="FA36" s="229" t="n">
        <f aca="false">SUM(FA29:FA35)</f>
        <v>0</v>
      </c>
      <c r="FB36" s="229" t="n">
        <f aca="false">SUM(FB29:FB35)</f>
        <v>0</v>
      </c>
      <c r="FC36" s="229" t="n">
        <f aca="false">SUM(FC29:FC35)</f>
        <v>0</v>
      </c>
      <c r="FD36" s="229" t="n">
        <f aca="false">SUM(FD29:FD35)</f>
        <v>0</v>
      </c>
      <c r="FE36" s="229" t="n">
        <f aca="false">SUM(FE29:FE35)</f>
        <v>0</v>
      </c>
      <c r="FF36" s="229" t="n">
        <f aca="false">SUM(FF29:FF35)</f>
        <v>0</v>
      </c>
      <c r="FG36" s="229" t="n">
        <f aca="false">SUM(FG29:FG35)</f>
        <v>0</v>
      </c>
      <c r="FH36" s="229" t="n">
        <f aca="false">SUM(FH29:FH35)</f>
        <v>0</v>
      </c>
      <c r="FI36" s="229" t="n">
        <f aca="false">SUM(FI29:FI35)</f>
        <v>0</v>
      </c>
      <c r="FJ36" s="229" t="n">
        <f aca="false">SUM(FJ29:FJ35)</f>
        <v>0</v>
      </c>
      <c r="FK36" s="229" t="n">
        <f aca="false">SUM(FK29:FK35)</f>
        <v>0</v>
      </c>
      <c r="FL36" s="229" t="n">
        <f aca="false">SUM(FL29:FL35)</f>
        <v>0</v>
      </c>
      <c r="FM36" s="229" t="n">
        <f aca="false">SUM(FM29:FM35)</f>
        <v>0</v>
      </c>
      <c r="FN36" s="229" t="n">
        <f aca="false">SUM(FN29:FN35)</f>
        <v>0</v>
      </c>
      <c r="FO36" s="229" t="n">
        <f aca="false">SUM(FO29:FO35)</f>
        <v>0</v>
      </c>
      <c r="FP36" s="229" t="n">
        <f aca="false">SUM(FP29:FP35)</f>
        <v>0</v>
      </c>
      <c r="FQ36" s="229" t="n">
        <f aca="false">SUM(FQ29:FQ35)</f>
        <v>0</v>
      </c>
      <c r="FR36" s="229" t="n">
        <f aca="false">SUM(FR29:FR35)</f>
        <v>0</v>
      </c>
      <c r="FS36" s="229" t="n">
        <f aca="false">SUM(FS29:FS35)</f>
        <v>0</v>
      </c>
      <c r="FT36" s="229" t="n">
        <f aca="false">SUM(FT29:FT35)</f>
        <v>0</v>
      </c>
      <c r="FU36" s="229" t="n">
        <f aca="false">SUM(FU29:FU35)</f>
        <v>0</v>
      </c>
      <c r="FV36" s="229" t="n">
        <f aca="false">SUM(FV29:FV35)</f>
        <v>0</v>
      </c>
      <c r="FW36" s="229" t="n">
        <f aca="false">SUM(FW29:FW35)</f>
        <v>0</v>
      </c>
      <c r="FX36" s="229" t="n">
        <f aca="false">SUM(FX29:FX35)</f>
        <v>0</v>
      </c>
      <c r="FY36" s="229" t="n">
        <f aca="false">SUM(FY29:FY35)</f>
        <v>0</v>
      </c>
      <c r="FZ36" s="229" t="n">
        <f aca="false">SUM(FZ29:FZ35)</f>
        <v>0</v>
      </c>
      <c r="GA36" s="229" t="n">
        <f aca="false">SUM(GA29:GA35)</f>
        <v>0</v>
      </c>
      <c r="GB36" s="229" t="n">
        <f aca="false">SUM(GB29:GB35)</f>
        <v>0</v>
      </c>
      <c r="GC36" s="229" t="n">
        <f aca="false">SUM(GC29:GC35)</f>
        <v>0</v>
      </c>
      <c r="GD36" s="229" t="n">
        <f aca="false">SUM(GD29:GD35)</f>
        <v>0</v>
      </c>
      <c r="GE36" s="229" t="n">
        <f aca="false">SUM(GE29:GE35)</f>
        <v>0</v>
      </c>
      <c r="GF36" s="229" t="n">
        <f aca="false">SUM(GF29:GF35)</f>
        <v>0</v>
      </c>
      <c r="GG36" s="229" t="n">
        <f aca="false">SUM(GG29:GG35)</f>
        <v>0</v>
      </c>
      <c r="GH36" s="229" t="n">
        <f aca="false">SUM(GH29:GH35)</f>
        <v>0</v>
      </c>
      <c r="GI36" s="229" t="n">
        <f aca="false">SUM(GI29:GI35)</f>
        <v>0</v>
      </c>
      <c r="GJ36" s="229" t="n">
        <f aca="false">SUM(GJ29:GJ35)</f>
        <v>0</v>
      </c>
      <c r="GK36" s="229" t="n">
        <f aca="false">SUM(GK29:GK35)</f>
        <v>0</v>
      </c>
      <c r="GL36" s="229" t="n">
        <f aca="false">SUM(GL29:GL35)</f>
        <v>0</v>
      </c>
      <c r="GM36" s="229" t="n">
        <f aca="false">SUM(GM29:GM35)</f>
        <v>0</v>
      </c>
      <c r="GN36" s="229" t="n">
        <f aca="false">SUM(GN29:GN35)</f>
        <v>0</v>
      </c>
      <c r="GO36" s="229" t="n">
        <f aca="false">SUM(GO29:GO35)</f>
        <v>0</v>
      </c>
      <c r="GP36" s="229" t="n">
        <f aca="false">SUM(GP29:GP35)</f>
        <v>0</v>
      </c>
      <c r="GQ36" s="229" t="n">
        <f aca="false">SUM(GQ29:GQ35)</f>
        <v>0</v>
      </c>
      <c r="GR36" s="229" t="n">
        <f aca="false">SUM(GR29:GR35)</f>
        <v>0</v>
      </c>
      <c r="GS36" s="229" t="n">
        <f aca="false">SUM(GS29:GS35)</f>
        <v>0</v>
      </c>
      <c r="GT36" s="229" t="n">
        <f aca="false">SUM(GT29:GT35)</f>
        <v>0</v>
      </c>
      <c r="GU36" s="229" t="n">
        <f aca="false">SUM(GU29:GU35)</f>
        <v>0</v>
      </c>
      <c r="GV36" s="229" t="n">
        <f aca="false">SUM(GV29:GV35)</f>
        <v>0</v>
      </c>
      <c r="GW36" s="229" t="n">
        <f aca="false">SUM(GW29:GW35)</f>
        <v>0</v>
      </c>
      <c r="GX36" s="229" t="n">
        <f aca="false">SUM(GX29:GX35)</f>
        <v>0</v>
      </c>
      <c r="GY36" s="229" t="n">
        <f aca="false">SUM(GY29:GY35)</f>
        <v>0</v>
      </c>
      <c r="GZ36" s="229" t="n">
        <f aca="false">SUM(GZ29:GZ35)</f>
        <v>0</v>
      </c>
      <c r="HA36" s="229" t="n">
        <f aca="false">SUM(HA29:HA35)</f>
        <v>0</v>
      </c>
      <c r="HB36" s="229" t="n">
        <f aca="false">SUM(HB29:HB35)</f>
        <v>0</v>
      </c>
      <c r="HC36" s="229" t="n">
        <f aca="false">SUM(HC29:HC35)</f>
        <v>0</v>
      </c>
      <c r="HD36" s="229" t="n">
        <f aca="false">SUM(HD29:HD35)</f>
        <v>0</v>
      </c>
      <c r="HE36" s="229" t="n">
        <f aca="false">SUM(HE29:HE35)</f>
        <v>0</v>
      </c>
      <c r="HF36" s="229" t="n">
        <f aca="false">SUM(HF29:HF35)</f>
        <v>0</v>
      </c>
      <c r="HG36" s="229" t="n">
        <f aca="false">SUM(HG29:HG35)</f>
        <v>0</v>
      </c>
      <c r="HH36" s="229" t="n">
        <f aca="false">SUM(HH29:HH35)</f>
        <v>0</v>
      </c>
      <c r="HI36" s="229" t="n">
        <f aca="false">SUM(HI29:HI35)</f>
        <v>0</v>
      </c>
      <c r="HJ36" s="229" t="n">
        <f aca="false">SUM(HJ29:HJ35)</f>
        <v>0</v>
      </c>
      <c r="HK36" s="229" t="n">
        <f aca="false">SUM(HK29:HK35)</f>
        <v>0</v>
      </c>
      <c r="HL36" s="229" t="n">
        <f aca="false">SUM(HL29:HL35)</f>
        <v>0</v>
      </c>
      <c r="HM36" s="229" t="n">
        <f aca="false">SUM(HM29:HM35)</f>
        <v>0</v>
      </c>
      <c r="HN36" s="229" t="n">
        <f aca="false">SUM(HN29:HN35)</f>
        <v>0</v>
      </c>
      <c r="HO36" s="229" t="n">
        <f aca="false">SUM(HO29:HO35)</f>
        <v>0</v>
      </c>
      <c r="HP36" s="229" t="n">
        <f aca="false">SUM(HP29:HP35)</f>
        <v>0</v>
      </c>
      <c r="HQ36" s="229" t="n">
        <f aca="false">SUM(HQ29:HQ35)</f>
        <v>0</v>
      </c>
      <c r="HR36" s="229" t="n">
        <f aca="false">SUM(HR29:HR35)</f>
        <v>0</v>
      </c>
      <c r="HS36" s="229" t="n">
        <f aca="false">SUM(HS29:HS35)</f>
        <v>0</v>
      </c>
      <c r="HT36" s="229" t="n">
        <f aca="false">SUM(HT29:HT35)</f>
        <v>0</v>
      </c>
      <c r="HU36" s="229" t="n">
        <f aca="false">SUM(HU29:HU35)</f>
        <v>0</v>
      </c>
      <c r="HV36" s="229" t="n">
        <f aca="false">SUM(HV29:HV35)</f>
        <v>0</v>
      </c>
      <c r="HW36" s="229" t="n">
        <f aca="false">SUM(HW29:HW35)</f>
        <v>0</v>
      </c>
      <c r="HX36" s="229" t="n">
        <f aca="false">SUM(HX29:HX35)</f>
        <v>0</v>
      </c>
      <c r="HY36" s="229" t="n">
        <f aca="false">SUM(HY29:HY35)</f>
        <v>0</v>
      </c>
      <c r="HZ36" s="229" t="n">
        <f aca="false">SUM(HZ29:HZ35)</f>
        <v>0</v>
      </c>
      <c r="IA36" s="229" t="n">
        <f aca="false">SUM(IA29:IA35)</f>
        <v>0</v>
      </c>
      <c r="IB36" s="229" t="n">
        <f aca="false">SUM(IB29:IB35)</f>
        <v>0</v>
      </c>
      <c r="IC36" s="229" t="n">
        <f aca="false">SUM(IC29:IC35)</f>
        <v>0</v>
      </c>
      <c r="ID36" s="229" t="n">
        <f aca="false">SUM(ID29:ID35)</f>
        <v>0</v>
      </c>
      <c r="IE36" s="229" t="n">
        <f aca="false">SUM(IE29:IE35)</f>
        <v>0</v>
      </c>
      <c r="IF36" s="229" t="n">
        <f aca="false">SUM(IF29:IF35)</f>
        <v>0</v>
      </c>
      <c r="IG36" s="229" t="n">
        <f aca="false">SUM(IG29:IG35)</f>
        <v>0</v>
      </c>
      <c r="IH36" s="229" t="n">
        <f aca="false">SUM(IH29:IH35)</f>
        <v>0</v>
      </c>
      <c r="II36" s="229" t="n">
        <f aca="false">SUM(II29:II35)</f>
        <v>0</v>
      </c>
      <c r="IJ36" s="229" t="n">
        <f aca="false">SUM(IJ29:IJ35)</f>
        <v>0</v>
      </c>
      <c r="IK36" s="229" t="n">
        <f aca="false">SUM(IK29:IK35)</f>
        <v>0</v>
      </c>
      <c r="IL36" s="229" t="n">
        <f aca="false">SUM(IL29:IL35)</f>
        <v>0</v>
      </c>
      <c r="IM36" s="229" t="n">
        <f aca="false">SUM(IM29:IM35)</f>
        <v>0</v>
      </c>
      <c r="IN36" s="229" t="n">
        <f aca="false">SUM(IN29:IN35)</f>
        <v>0</v>
      </c>
      <c r="IO36" s="229" t="n">
        <f aca="false">SUM(IO29:IO35)</f>
        <v>0</v>
      </c>
      <c r="IP36" s="229" t="n">
        <f aca="false">SUM(IP29:IP35)</f>
        <v>0</v>
      </c>
      <c r="IQ36" s="229" t="n">
        <f aca="false">SUM(IQ29:IQ35)</f>
        <v>0</v>
      </c>
      <c r="IR36" s="229" t="n">
        <f aca="false">SUM(IR29:IR35)</f>
        <v>0</v>
      </c>
      <c r="IS36" s="229" t="n">
        <f aca="false">SUM(IS29:IS35)</f>
        <v>0</v>
      </c>
      <c r="IT36" s="229" t="n">
        <f aca="false">SUM(IT29:IT35)</f>
        <v>0</v>
      </c>
      <c r="IU36" s="229" t="n">
        <f aca="false">SUM(IU29:IU35)</f>
        <v>0</v>
      </c>
      <c r="IV36" s="229" t="n">
        <f aca="false">SUM(IV29:IV35)</f>
        <v>0</v>
      </c>
      <c r="IW36" s="229" t="n">
        <f aca="false">SUM(IW29:IW35)</f>
        <v>0</v>
      </c>
      <c r="IX36" s="229" t="n">
        <f aca="false">SUM(IX29:IX35)</f>
        <v>0</v>
      </c>
      <c r="IY36" s="229" t="n">
        <f aca="false">SUM(IY29:IY35)</f>
        <v>0</v>
      </c>
      <c r="IZ36" s="229" t="n">
        <f aca="false">SUM(IZ29:IZ35)</f>
        <v>0</v>
      </c>
      <c r="JA36" s="229" t="n">
        <f aca="false">SUM(JA29:JA35)</f>
        <v>0</v>
      </c>
      <c r="JB36" s="229" t="n">
        <f aca="false">SUM(JB29:JB35)</f>
        <v>0</v>
      </c>
      <c r="JC36" s="229" t="n">
        <f aca="false">SUM(JC29:JC35)</f>
        <v>0</v>
      </c>
      <c r="JD36" s="229" t="n">
        <f aca="false">SUM(JD29:JD35)</f>
        <v>0</v>
      </c>
      <c r="JE36" s="229" t="n">
        <f aca="false">SUM(JE29:JE35)</f>
        <v>0</v>
      </c>
      <c r="JF36" s="229" t="n">
        <f aca="false">SUM(JF29:JF35)</f>
        <v>0</v>
      </c>
      <c r="JG36" s="229" t="n">
        <f aca="false">SUM(JG29:JG35)</f>
        <v>0</v>
      </c>
      <c r="JH36" s="229" t="n">
        <f aca="false">SUM(JH29:JH35)</f>
        <v>0</v>
      </c>
      <c r="JI36" s="229" t="n">
        <f aca="false">SUM(JI29:JI35)</f>
        <v>0</v>
      </c>
      <c r="JJ36" s="229" t="n">
        <f aca="false">SUM(JJ29:JJ35)</f>
        <v>0</v>
      </c>
      <c r="JK36" s="229" t="n">
        <f aca="false">SUM(JK29:JK35)</f>
        <v>0</v>
      </c>
      <c r="JL36" s="229" t="n">
        <f aca="false">SUM(JL29:JL35)</f>
        <v>0</v>
      </c>
      <c r="JM36" s="229" t="n">
        <f aca="false">SUM(JM29:JM35)</f>
        <v>0</v>
      </c>
      <c r="JN36" s="229" t="n">
        <f aca="false">SUM(JN29:JN35)</f>
        <v>0</v>
      </c>
      <c r="JO36" s="229" t="n">
        <f aca="false">SUM(JO29:JO35)</f>
        <v>0</v>
      </c>
      <c r="JP36" s="229" t="n">
        <f aca="false">SUM(JP29:JP35)</f>
        <v>0</v>
      </c>
      <c r="JQ36" s="229" t="n">
        <f aca="false">SUM(JQ29:JQ35)</f>
        <v>0</v>
      </c>
      <c r="JR36" s="229" t="n">
        <f aca="false">SUM(JR29:JR35)</f>
        <v>0</v>
      </c>
      <c r="JS36" s="229" t="n">
        <f aca="false">SUM(JS29:JS35)</f>
        <v>0</v>
      </c>
      <c r="JT36" s="229" t="n">
        <f aca="false">SUM(JT29:JT35)</f>
        <v>0</v>
      </c>
      <c r="JU36" s="229" t="n">
        <f aca="false">SUM(JU29:JU35)</f>
        <v>0</v>
      </c>
      <c r="JV36" s="229" t="n">
        <f aca="false">SUM(JV29:JV35)</f>
        <v>0</v>
      </c>
      <c r="JW36" s="229" t="n">
        <f aca="false">SUM(JW29:JW35)</f>
        <v>0</v>
      </c>
      <c r="JX36" s="229" t="n">
        <f aca="false">SUM(JX29:JX35)</f>
        <v>0</v>
      </c>
      <c r="JY36" s="229" t="n">
        <f aca="false">SUM(JY29:JY35)</f>
        <v>0</v>
      </c>
      <c r="JZ36" s="229" t="n">
        <f aca="false">SUM(JZ29:JZ35)</f>
        <v>0</v>
      </c>
      <c r="KA36" s="229" t="n">
        <f aca="false">SUM(KA29:KA35)</f>
        <v>0</v>
      </c>
      <c r="KB36" s="229" t="n">
        <f aca="false">SUM(KB29:KB35)</f>
        <v>0</v>
      </c>
      <c r="KC36" s="229" t="n">
        <f aca="false">SUM(KC29:KC35)</f>
        <v>0</v>
      </c>
      <c r="KD36" s="229" t="n">
        <f aca="false">SUM(KD29:KD35)</f>
        <v>0</v>
      </c>
      <c r="KE36" s="229" t="n">
        <f aca="false">SUM(KE29:KE35)</f>
        <v>0</v>
      </c>
      <c r="KF36" s="229" t="n">
        <f aca="false">SUM(KF29:KF35)</f>
        <v>0</v>
      </c>
      <c r="KG36" s="229" t="n">
        <f aca="false">SUM(KG29:KG35)</f>
        <v>0</v>
      </c>
      <c r="KH36" s="229" t="n">
        <f aca="false">SUM(KH29:KH35)</f>
        <v>0</v>
      </c>
      <c r="KI36" s="229" t="n">
        <f aca="false">SUM(KI29:KI35)</f>
        <v>0</v>
      </c>
      <c r="KJ36" s="229" t="n">
        <f aca="false">SUM(KJ29:KJ35)</f>
        <v>0</v>
      </c>
      <c r="KK36" s="229" t="n">
        <f aca="false">SUM(KK29:KK35)</f>
        <v>0</v>
      </c>
      <c r="KL36" s="229" t="n">
        <f aca="false">SUM(KL29:KL35)</f>
        <v>0</v>
      </c>
      <c r="KM36" s="229" t="n">
        <f aca="false">SUM(KM29:KM35)</f>
        <v>0</v>
      </c>
      <c r="KN36" s="229" t="n">
        <f aca="false">SUM(KN29:KN35)</f>
        <v>0</v>
      </c>
      <c r="KO36" s="229" t="n">
        <f aca="false">SUM(KO29:KO35)</f>
        <v>0</v>
      </c>
      <c r="KP36" s="229" t="n">
        <f aca="false">SUM(KP29:KP35)</f>
        <v>0</v>
      </c>
      <c r="KQ36" s="229" t="n">
        <f aca="false">SUM(KQ29:KQ35)</f>
        <v>0</v>
      </c>
      <c r="KR36" s="229" t="n">
        <f aca="false">SUM(KR29:KR35)</f>
        <v>0</v>
      </c>
      <c r="KS36" s="229" t="n">
        <f aca="false">SUM(KS29:KS35)</f>
        <v>0</v>
      </c>
      <c r="KT36" s="229" t="n">
        <f aca="false">SUM(KT29:KT35)</f>
        <v>0</v>
      </c>
      <c r="KU36" s="229" t="n">
        <f aca="false">SUM(KU29:KU35)</f>
        <v>0</v>
      </c>
      <c r="KV36" s="229" t="n">
        <f aca="false">SUM(KV29:KV35)</f>
        <v>0</v>
      </c>
      <c r="KW36" s="229" t="n">
        <f aca="false">SUM(KW29:KW35)</f>
        <v>0</v>
      </c>
      <c r="KX36" s="229" t="n">
        <f aca="false">SUM(KX29:KX35)</f>
        <v>0</v>
      </c>
      <c r="KY36" s="229" t="n">
        <f aca="false">SUM(KY29:KY35)</f>
        <v>0</v>
      </c>
      <c r="KZ36" s="229" t="n">
        <f aca="false">SUM(KZ29:KZ35)</f>
        <v>0</v>
      </c>
      <c r="LA36" s="229" t="n">
        <f aca="false">SUM(LA29:LA35)</f>
        <v>0</v>
      </c>
      <c r="LB36" s="229" t="n">
        <f aca="false">SUM(LB29:LB35)</f>
        <v>0</v>
      </c>
      <c r="LC36" s="229" t="n">
        <f aca="false">SUM(LC29:LC35)</f>
        <v>0</v>
      </c>
      <c r="LD36" s="229" t="n">
        <f aca="false">SUM(LD29:LD35)</f>
        <v>0</v>
      </c>
      <c r="LE36" s="229" t="n">
        <f aca="false">SUM(LE29:LE35)</f>
        <v>0</v>
      </c>
      <c r="LF36" s="229" t="n">
        <f aca="false">SUM(LF29:LF35)</f>
        <v>0</v>
      </c>
      <c r="LG36" s="229" t="n">
        <f aca="false">SUM(LG29:LG35)</f>
        <v>0</v>
      </c>
      <c r="LH36" s="229" t="n">
        <f aca="false">SUM(LH29:LH35)</f>
        <v>0</v>
      </c>
      <c r="LI36" s="229" t="n">
        <f aca="false">SUM(LI29:LI35)</f>
        <v>0</v>
      </c>
      <c r="LJ36" s="229" t="n">
        <f aca="false">SUM(LJ29:LJ35)</f>
        <v>0</v>
      </c>
      <c r="LK36" s="229" t="n">
        <f aca="false">SUM(LK29:LK35)</f>
        <v>0</v>
      </c>
      <c r="LL36" s="229" t="n">
        <f aca="false">SUM(LL29:LL35)</f>
        <v>0</v>
      </c>
      <c r="LM36" s="229" t="n">
        <f aca="false">SUM(LM29:LM35)</f>
        <v>0</v>
      </c>
      <c r="LN36" s="229" t="n">
        <f aca="false">SUM(LN29:LN35)</f>
        <v>0</v>
      </c>
      <c r="LO36" s="229" t="n">
        <f aca="false">SUM(LO29:LO35)</f>
        <v>0</v>
      </c>
      <c r="LP36" s="229" t="n">
        <f aca="false">SUM(LP29:LP35)</f>
        <v>0</v>
      </c>
      <c r="LQ36" s="229" t="n">
        <f aca="false">SUM(LQ29:LQ35)</f>
        <v>0</v>
      </c>
      <c r="LR36" s="229" t="n">
        <f aca="false">SUM(LR29:LR35)</f>
        <v>0</v>
      </c>
      <c r="LS36" s="229" t="n">
        <f aca="false">SUM(LS29:LS35)</f>
        <v>0</v>
      </c>
      <c r="LT36" s="229" t="n">
        <f aca="false">SUM(LT29:LT35)</f>
        <v>0</v>
      </c>
      <c r="LU36" s="229" t="n">
        <f aca="false">SUM(LU29:LU35)</f>
        <v>0</v>
      </c>
      <c r="LV36" s="229" t="n">
        <f aca="false">SUM(LV29:LV35)</f>
        <v>0</v>
      </c>
      <c r="LW36" s="229" t="n">
        <f aca="false">SUM(LW29:LW35)</f>
        <v>0</v>
      </c>
      <c r="LX36" s="229" t="n">
        <f aca="false">SUM(LX29:LX35)</f>
        <v>0</v>
      </c>
      <c r="LY36" s="229" t="n">
        <f aca="false">SUM(LY29:LY35)</f>
        <v>0</v>
      </c>
      <c r="LZ36" s="229" t="n">
        <f aca="false">SUM(LZ29:LZ35)</f>
        <v>0</v>
      </c>
      <c r="MA36" s="229" t="n">
        <f aca="false">SUM(MA29:MA35)</f>
        <v>0</v>
      </c>
      <c r="MB36" s="229" t="n">
        <f aca="false">SUM(MB29:MB35)</f>
        <v>0</v>
      </c>
      <c r="MC36" s="229" t="n">
        <f aca="false">SUM(MC29:MC35)</f>
        <v>0</v>
      </c>
      <c r="MD36" s="229" t="n">
        <f aca="false">SUM(MD29:MD35)</f>
        <v>0</v>
      </c>
      <c r="ME36" s="229" t="n">
        <f aca="false">SUM(ME29:ME35)</f>
        <v>0</v>
      </c>
      <c r="MF36" s="229" t="n">
        <f aca="false">SUM(MF29:MF35)</f>
        <v>0</v>
      </c>
      <c r="MG36" s="229" t="n">
        <f aca="false">SUM(MG29:MG35)</f>
        <v>0</v>
      </c>
      <c r="MH36" s="229" t="n">
        <f aca="false">SUM(MH29:MH35)</f>
        <v>0</v>
      </c>
      <c r="MI36" s="229" t="n">
        <f aca="false">SUM(MI29:MI35)</f>
        <v>0</v>
      </c>
      <c r="MJ36" s="229" t="n">
        <f aca="false">SUM(MJ29:MJ35)</f>
        <v>0</v>
      </c>
      <c r="MK36" s="229" t="n">
        <f aca="false">SUM(MK29:MK35)</f>
        <v>0</v>
      </c>
      <c r="ML36" s="229" t="n">
        <f aca="false">SUM(ML29:ML35)</f>
        <v>0</v>
      </c>
      <c r="MM36" s="229" t="n">
        <f aca="false">SUM(MM29:MM35)</f>
        <v>0</v>
      </c>
      <c r="MN36" s="229" t="n">
        <f aca="false">SUM(MN29:MN35)</f>
        <v>0</v>
      </c>
      <c r="MO36" s="229" t="n">
        <f aca="false">SUM(MO29:MO35)</f>
        <v>0</v>
      </c>
      <c r="MP36" s="229" t="n">
        <f aca="false">SUM(MP29:MP35)</f>
        <v>0</v>
      </c>
      <c r="MQ36" s="229" t="n">
        <f aca="false">SUM(MQ29:MQ35)</f>
        <v>0</v>
      </c>
      <c r="MR36" s="229" t="n">
        <f aca="false">SUM(MR29:MR35)</f>
        <v>0</v>
      </c>
      <c r="MS36" s="229" t="n">
        <f aca="false">SUM(MS29:MS35)</f>
        <v>0</v>
      </c>
      <c r="MT36" s="229" t="n">
        <f aca="false">SUM(MT29:MT35)</f>
        <v>0</v>
      </c>
      <c r="MU36" s="229" t="n">
        <f aca="false">SUM(MU29:MU35)</f>
        <v>0</v>
      </c>
      <c r="MV36" s="229" t="n">
        <f aca="false">SUM(MV29:MV35)</f>
        <v>0</v>
      </c>
      <c r="MW36" s="229" t="n">
        <f aca="false">SUM(MW29:MW35)</f>
        <v>0</v>
      </c>
      <c r="MX36" s="229" t="n">
        <f aca="false">SUM(MX29:MX35)</f>
        <v>0</v>
      </c>
      <c r="MY36" s="229" t="n">
        <f aca="false">SUM(MY29:MY35)</f>
        <v>0</v>
      </c>
      <c r="MZ36" s="229" t="n">
        <f aca="false">SUM(MZ29:MZ35)</f>
        <v>0</v>
      </c>
      <c r="NA36" s="229" t="n">
        <f aca="false">SUM(NA29:NA35)</f>
        <v>0</v>
      </c>
      <c r="NB36" s="229" t="n">
        <f aca="false">SUM(NB29:NB35)</f>
        <v>0</v>
      </c>
      <c r="NC36" s="229" t="n">
        <f aca="false">SUM(NC29:NC35)</f>
        <v>0</v>
      </c>
      <c r="ND36" s="229" t="n">
        <f aca="false">SUM(ND29:ND35)</f>
        <v>0</v>
      </c>
      <c r="NE36" s="229" t="n">
        <f aca="false">SUM(NE29:NE35)</f>
        <v>0</v>
      </c>
      <c r="NF36" s="229" t="n">
        <f aca="false">SUM(NF29:NF35)</f>
        <v>0</v>
      </c>
      <c r="NG36" s="229" t="n">
        <f aca="false">SUM(NG29:NG35)</f>
        <v>0</v>
      </c>
      <c r="NH36" s="229" t="n">
        <f aca="false">SUM(NH29:NH35)</f>
        <v>0</v>
      </c>
      <c r="NI36" s="229" t="n">
        <f aca="false">SUM(NI29:NI35)</f>
        <v>0</v>
      </c>
      <c r="NJ36" s="229" t="n">
        <f aca="false">SUM(NJ29:NJ35)</f>
        <v>0</v>
      </c>
      <c r="NK36" s="229" t="n">
        <f aca="false">SUM(NK29:NK35)</f>
        <v>0</v>
      </c>
      <c r="NL36" s="229" t="n">
        <f aca="false">SUM(NL29:NL35)</f>
        <v>0</v>
      </c>
      <c r="NM36" s="229" t="n">
        <f aca="false">SUM(NM29:NM35)</f>
        <v>0</v>
      </c>
      <c r="NN36" s="229" t="n">
        <f aca="false">SUM(NN29:NN35)</f>
        <v>0</v>
      </c>
      <c r="NO36" s="229" t="n">
        <f aca="false">SUM(NO29:NO35)</f>
        <v>0</v>
      </c>
      <c r="NP36" s="229" t="n">
        <f aca="false">SUM(NP29:NP35)</f>
        <v>0</v>
      </c>
      <c r="NQ36" s="229" t="n">
        <f aca="false">SUM(NQ29:NQ35)</f>
        <v>0</v>
      </c>
      <c r="NR36" s="229" t="n">
        <f aca="false">SUM(NR29:NR35)</f>
        <v>0</v>
      </c>
      <c r="NS36" s="229" t="n">
        <f aca="false">SUM(NS29:NS35)</f>
        <v>0</v>
      </c>
      <c r="NT36" s="229" t="n">
        <f aca="false">SUM(NT29:NT35)</f>
        <v>0</v>
      </c>
      <c r="NU36" s="229" t="n">
        <f aca="false">SUM(NU29:NU35)</f>
        <v>0</v>
      </c>
      <c r="NV36" s="229" t="n">
        <f aca="false">SUM(NV29:NV35)</f>
        <v>0</v>
      </c>
      <c r="NW36" s="229" t="n">
        <f aca="false">SUM(NW29:NW35)</f>
        <v>0</v>
      </c>
      <c r="NX36" s="229" t="n">
        <f aca="false">SUM(NX29:NX35)</f>
        <v>0</v>
      </c>
      <c r="NY36" s="229" t="n">
        <f aca="false">SUM(NY29:NY35)</f>
        <v>0</v>
      </c>
      <c r="NZ36" s="229" t="n">
        <f aca="false">SUM(NZ29:NZ35)</f>
        <v>0</v>
      </c>
      <c r="OA36" s="229" t="n">
        <f aca="false">SUM(OA29:OA35)</f>
        <v>0</v>
      </c>
      <c r="OB36" s="229" t="n">
        <f aca="false">SUM(OB29:OB35)</f>
        <v>0</v>
      </c>
      <c r="OC36" s="229" t="n">
        <f aca="false">SUM(OC29:OC35)</f>
        <v>0</v>
      </c>
      <c r="OD36" s="229" t="n">
        <f aca="false">SUM(OD29:OD35)</f>
        <v>0</v>
      </c>
      <c r="OE36" s="229" t="n">
        <f aca="false">SUM(OE29:OE35)</f>
        <v>0</v>
      </c>
      <c r="OF36" s="229" t="n">
        <f aca="false">SUM(OF29:OF35)</f>
        <v>0</v>
      </c>
      <c r="OG36" s="229" t="n">
        <f aca="false">SUM(OG29:OG35)</f>
        <v>0</v>
      </c>
      <c r="OH36" s="229" t="n">
        <f aca="false">SUM(OH29:OH35)</f>
        <v>0</v>
      </c>
      <c r="OI36" s="229" t="n">
        <f aca="false">SUM(OI29:OI35)</f>
        <v>0</v>
      </c>
      <c r="OJ36" s="229" t="n">
        <f aca="false">SUM(OJ29:OJ35)</f>
        <v>0</v>
      </c>
      <c r="OK36" s="229" t="n">
        <f aca="false">SUM(OK29:OK35)</f>
        <v>0</v>
      </c>
      <c r="OL36" s="229" t="n">
        <f aca="false">SUM(OL29:OL35)</f>
        <v>0</v>
      </c>
      <c r="OM36" s="229" t="n">
        <f aca="false">SUM(OM29:OM35)</f>
        <v>0</v>
      </c>
      <c r="ON36" s="229" t="n">
        <f aca="false">SUM(ON29:ON35)</f>
        <v>0</v>
      </c>
      <c r="OO36" s="229" t="n">
        <f aca="false">SUM(OO29:OO35)</f>
        <v>0</v>
      </c>
      <c r="OP36" s="229" t="n">
        <f aca="false">SUM(OP29:OP35)</f>
        <v>0</v>
      </c>
      <c r="OQ36" s="229" t="n">
        <f aca="false">SUM(OQ29:OQ35)</f>
        <v>0</v>
      </c>
      <c r="OR36" s="229" t="n">
        <f aca="false">SUM(OR29:OR35)</f>
        <v>0</v>
      </c>
      <c r="OS36" s="229" t="n">
        <f aca="false">SUM(OS29:OS35)</f>
        <v>0</v>
      </c>
      <c r="OT36" s="229" t="n">
        <f aca="false">SUM(OT29:OT35)</f>
        <v>0</v>
      </c>
      <c r="OU36" s="229" t="n">
        <f aca="false">SUM(OU29:OU35)</f>
        <v>0</v>
      </c>
      <c r="OV36" s="229" t="n">
        <f aca="false">SUM(OV29:OV35)</f>
        <v>0</v>
      </c>
      <c r="OW36" s="229" t="n">
        <f aca="false">SUM(OW29:OW35)</f>
        <v>0</v>
      </c>
      <c r="OX36" s="229" t="n">
        <f aca="false">SUM(OX29:OX35)</f>
        <v>0</v>
      </c>
      <c r="OY36" s="229" t="n">
        <f aca="false">SUM(OY29:OY35)</f>
        <v>0</v>
      </c>
      <c r="OZ36" s="229" t="n">
        <f aca="false">SUM(OZ29:OZ35)</f>
        <v>0</v>
      </c>
      <c r="PA36" s="229" t="n">
        <f aca="false">SUM(PA29:PA35)</f>
        <v>0</v>
      </c>
      <c r="PB36" s="229" t="n">
        <f aca="false">SUM(PB29:PB35)</f>
        <v>0</v>
      </c>
      <c r="PC36" s="229" t="n">
        <f aca="false">SUM(PC29:PC35)</f>
        <v>0</v>
      </c>
      <c r="PD36" s="229" t="n">
        <f aca="false">SUM(PD29:PD35)</f>
        <v>0</v>
      </c>
      <c r="PE36" s="229" t="n">
        <f aca="false">SUM(PE29:PE35)</f>
        <v>0</v>
      </c>
      <c r="PF36" s="229" t="n">
        <f aca="false">SUM(PF29:PF35)</f>
        <v>0</v>
      </c>
      <c r="PG36" s="229" t="n">
        <f aca="false">SUM(PG29:PG35)</f>
        <v>0</v>
      </c>
      <c r="PH36" s="229" t="n">
        <f aca="false">SUM(PH29:PH35)</f>
        <v>0</v>
      </c>
      <c r="PI36" s="229" t="n">
        <f aca="false">SUM(PI29:PI35)</f>
        <v>0</v>
      </c>
      <c r="PJ36" s="229" t="n">
        <f aca="false">SUM(PJ29:PJ35)</f>
        <v>0</v>
      </c>
      <c r="PK36" s="229" t="n">
        <f aca="false">SUM(PK29:PK35)</f>
        <v>0</v>
      </c>
      <c r="PL36" s="229" t="n">
        <f aca="false">SUM(PL29:PL35)</f>
        <v>0</v>
      </c>
      <c r="PM36" s="229" t="n">
        <f aca="false">SUM(PM29:PM35)</f>
        <v>0</v>
      </c>
      <c r="PN36" s="229" t="n">
        <f aca="false">SUM(PN29:PN35)</f>
        <v>0</v>
      </c>
      <c r="PO36" s="229" t="n">
        <f aca="false">SUM(PO29:PO35)</f>
        <v>0</v>
      </c>
      <c r="PP36" s="229" t="n">
        <f aca="false">SUM(PP29:PP35)</f>
        <v>0</v>
      </c>
      <c r="PQ36" s="229" t="n">
        <f aca="false">SUM(PQ29:PQ35)</f>
        <v>0</v>
      </c>
      <c r="PR36" s="229" t="n">
        <f aca="false">SUM(PR29:PR35)</f>
        <v>0</v>
      </c>
      <c r="PS36" s="229" t="n">
        <f aca="false">SUM(PS29:PS35)</f>
        <v>0</v>
      </c>
      <c r="PT36" s="229" t="n">
        <f aca="false">SUM(PT29:PT35)</f>
        <v>0</v>
      </c>
      <c r="PU36" s="229" t="n">
        <f aca="false">SUM(PU29:PU35)</f>
        <v>0</v>
      </c>
      <c r="PV36" s="229" t="n">
        <f aca="false">SUM(PV29:PV35)</f>
        <v>0</v>
      </c>
      <c r="PW36" s="229" t="n">
        <f aca="false">SUM(PW29:PW35)</f>
        <v>0</v>
      </c>
      <c r="PX36" s="229" t="n">
        <f aca="false">SUM(PX29:PX35)</f>
        <v>0</v>
      </c>
      <c r="PY36" s="229" t="n">
        <f aca="false">SUM(PY29:PY35)</f>
        <v>0</v>
      </c>
      <c r="PZ36" s="229" t="n">
        <f aca="false">SUM(PZ29:PZ35)</f>
        <v>0</v>
      </c>
      <c r="QA36" s="229" t="n">
        <f aca="false">SUM(QA29:QA35)</f>
        <v>0</v>
      </c>
      <c r="QB36" s="229" t="n">
        <f aca="false">SUM(QB29:QB35)</f>
        <v>0</v>
      </c>
      <c r="QC36" s="229" t="n">
        <f aca="false">SUM(QC29:QC35)</f>
        <v>0</v>
      </c>
      <c r="QD36" s="229" t="n">
        <f aca="false">SUM(QD29:QD35)</f>
        <v>0</v>
      </c>
      <c r="QE36" s="229" t="n">
        <f aca="false">SUM(QE29:QE35)</f>
        <v>0</v>
      </c>
      <c r="QF36" s="229" t="n">
        <f aca="false">SUM(QF29:QF35)</f>
        <v>0</v>
      </c>
      <c r="QG36" s="229" t="n">
        <f aca="false">SUM(QG29:QG35)</f>
        <v>0</v>
      </c>
      <c r="QH36" s="229" t="n">
        <f aca="false">SUM(QH29:QH35)</f>
        <v>0</v>
      </c>
      <c r="QI36" s="229" t="n">
        <f aca="false">SUM(QI29:QI35)</f>
        <v>0</v>
      </c>
      <c r="QJ36" s="229" t="n">
        <f aca="false">SUM(QJ29:QJ35)</f>
        <v>0</v>
      </c>
      <c r="QK36" s="229" t="n">
        <f aca="false">SUM(QK29:QK35)</f>
        <v>0</v>
      </c>
      <c r="QL36" s="229" t="n">
        <f aca="false">SUM(QL29:QL35)</f>
        <v>0</v>
      </c>
      <c r="QM36" s="229" t="n">
        <f aca="false">SUM(QM29:QM35)</f>
        <v>0</v>
      </c>
      <c r="QN36" s="229" t="n">
        <f aca="false">SUM(QN29:QN35)</f>
        <v>0</v>
      </c>
      <c r="QO36" s="229" t="n">
        <f aca="false">SUM(QO29:QO35)</f>
        <v>0</v>
      </c>
      <c r="QP36" s="229" t="n">
        <f aca="false">SUM(QP29:QP35)</f>
        <v>0</v>
      </c>
      <c r="QQ36" s="229" t="n">
        <f aca="false">SUM(QQ29:QQ35)</f>
        <v>0</v>
      </c>
      <c r="QR36" s="229" t="n">
        <f aca="false">SUM(QR29:QR35)</f>
        <v>0</v>
      </c>
      <c r="QS36" s="229" t="n">
        <f aca="false">SUM(QS29:QS35)</f>
        <v>0</v>
      </c>
      <c r="QT36" s="229" t="n">
        <f aca="false">SUM(QT29:QT35)</f>
        <v>0</v>
      </c>
      <c r="QU36" s="229" t="n">
        <f aca="false">SUM(QU29:QU35)</f>
        <v>0</v>
      </c>
      <c r="QV36" s="229" t="n">
        <f aca="false">SUM(QV29:QV35)</f>
        <v>0</v>
      </c>
      <c r="QW36" s="229" t="n">
        <f aca="false">SUM(QW29:QW35)</f>
        <v>0</v>
      </c>
      <c r="QX36" s="229" t="n">
        <f aca="false">SUM(QX29:QX35)</f>
        <v>0</v>
      </c>
      <c r="QY36" s="229" t="n">
        <f aca="false">SUM(QY29:QY35)</f>
        <v>0</v>
      </c>
      <c r="QZ36" s="229" t="n">
        <f aca="false">SUM(QZ29:QZ35)</f>
        <v>0</v>
      </c>
      <c r="RA36" s="229" t="n">
        <f aca="false">SUM(RA29:RA35)</f>
        <v>0</v>
      </c>
      <c r="RB36" s="229" t="n">
        <f aca="false">SUM(RB29:RB35)</f>
        <v>0</v>
      </c>
      <c r="RC36" s="229" t="n">
        <f aca="false">SUM(RC29:RC35)</f>
        <v>0</v>
      </c>
      <c r="RD36" s="229" t="n">
        <f aca="false">SUM(RD29:RD35)</f>
        <v>0</v>
      </c>
      <c r="RE36" s="229" t="n">
        <f aca="false">SUM(RE29:RE35)</f>
        <v>0</v>
      </c>
      <c r="RF36" s="229" t="n">
        <f aca="false">SUM(RF29:RF35)</f>
        <v>0</v>
      </c>
      <c r="RG36" s="229" t="n">
        <f aca="false">SUM(RG29:RG35)</f>
        <v>0</v>
      </c>
      <c r="RH36" s="229" t="n">
        <f aca="false">SUM(RH29:RH35)</f>
        <v>0</v>
      </c>
    </row>
    <row r="37" customFormat="false" ht="9.75" hidden="false" customHeight="true" outlineLevel="0" collapsed="false">
      <c r="A37" s="196"/>
      <c r="B37" s="196"/>
      <c r="C37" s="196"/>
      <c r="D37" s="196"/>
      <c r="E37" s="389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  <c r="EA37" s="196"/>
      <c r="EB37" s="196"/>
      <c r="EC37" s="196"/>
      <c r="ED37" s="196"/>
      <c r="EE37" s="196"/>
      <c r="EF37" s="196"/>
      <c r="EG37" s="196"/>
      <c r="EH37" s="196"/>
      <c r="EI37" s="196"/>
      <c r="EJ37" s="196"/>
      <c r="EK37" s="196"/>
      <c r="EL37" s="196"/>
      <c r="EM37" s="196"/>
      <c r="EN37" s="196"/>
      <c r="EO37" s="196"/>
      <c r="EP37" s="196"/>
      <c r="EQ37" s="196"/>
      <c r="ER37" s="196"/>
      <c r="ES37" s="196"/>
      <c r="ET37" s="196"/>
      <c r="EU37" s="196"/>
      <c r="EV37" s="196"/>
      <c r="EW37" s="196"/>
      <c r="EX37" s="196"/>
      <c r="EY37" s="196"/>
      <c r="EZ37" s="196"/>
      <c r="FA37" s="196"/>
      <c r="FB37" s="196"/>
      <c r="FC37" s="196"/>
      <c r="FD37" s="196"/>
      <c r="FE37" s="196"/>
      <c r="FF37" s="196"/>
      <c r="FG37" s="196"/>
      <c r="FH37" s="196"/>
      <c r="FI37" s="196"/>
      <c r="FJ37" s="196"/>
      <c r="FK37" s="196"/>
      <c r="FL37" s="196"/>
      <c r="FM37" s="196"/>
      <c r="FN37" s="196"/>
      <c r="FO37" s="196"/>
      <c r="FP37" s="196"/>
      <c r="FQ37" s="196"/>
      <c r="FR37" s="196"/>
      <c r="FS37" s="196"/>
      <c r="FT37" s="196"/>
      <c r="FU37" s="196"/>
      <c r="FV37" s="196"/>
      <c r="FW37" s="196"/>
      <c r="FX37" s="196"/>
      <c r="FY37" s="196"/>
      <c r="FZ37" s="196"/>
      <c r="GA37" s="196"/>
      <c r="GB37" s="196"/>
      <c r="GC37" s="196"/>
      <c r="GD37" s="196"/>
      <c r="GE37" s="196"/>
      <c r="GF37" s="196"/>
      <c r="GG37" s="196"/>
      <c r="GH37" s="196"/>
      <c r="GI37" s="196"/>
      <c r="GJ37" s="196"/>
      <c r="GK37" s="196"/>
      <c r="GL37" s="196"/>
      <c r="GM37" s="196"/>
      <c r="GN37" s="196"/>
      <c r="GO37" s="196"/>
      <c r="GP37" s="196"/>
      <c r="GQ37" s="196"/>
      <c r="GR37" s="196"/>
      <c r="GS37" s="196"/>
      <c r="GT37" s="196"/>
      <c r="GU37" s="196"/>
      <c r="GV37" s="196"/>
      <c r="GW37" s="196"/>
      <c r="GX37" s="196"/>
      <c r="GY37" s="196"/>
      <c r="GZ37" s="196"/>
      <c r="HA37" s="196"/>
      <c r="HB37" s="196"/>
      <c r="HC37" s="196"/>
      <c r="HD37" s="196"/>
      <c r="HE37" s="196"/>
      <c r="HF37" s="196"/>
      <c r="HG37" s="196"/>
      <c r="HH37" s="196"/>
      <c r="HI37" s="196"/>
      <c r="HJ37" s="196"/>
      <c r="HK37" s="196"/>
      <c r="HL37" s="196"/>
      <c r="HM37" s="196"/>
      <c r="HN37" s="196"/>
      <c r="HO37" s="196"/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196"/>
      <c r="ID37" s="196"/>
      <c r="IE37" s="196"/>
      <c r="IF37" s="196"/>
      <c r="IG37" s="196"/>
      <c r="IH37" s="196"/>
      <c r="II37" s="196"/>
      <c r="IJ37" s="196"/>
      <c r="IK37" s="196"/>
      <c r="IL37" s="196"/>
      <c r="IM37" s="196"/>
      <c r="IN37" s="196"/>
      <c r="IO37" s="196"/>
      <c r="IP37" s="196"/>
      <c r="IQ37" s="196"/>
      <c r="IR37" s="196"/>
      <c r="IS37" s="196"/>
      <c r="IT37" s="196"/>
      <c r="IU37" s="196"/>
      <c r="IV37" s="196"/>
      <c r="IW37" s="196"/>
      <c r="IX37" s="196"/>
      <c r="IY37" s="196"/>
      <c r="IZ37" s="196"/>
      <c r="JA37" s="196"/>
      <c r="JB37" s="196"/>
      <c r="JC37" s="196"/>
      <c r="JD37" s="196"/>
      <c r="JE37" s="196"/>
      <c r="JF37" s="196"/>
      <c r="JG37" s="196"/>
      <c r="JH37" s="196"/>
      <c r="JI37" s="196"/>
      <c r="JJ37" s="196"/>
      <c r="JK37" s="196"/>
      <c r="JL37" s="196"/>
      <c r="JM37" s="196"/>
      <c r="JN37" s="196"/>
      <c r="JO37" s="196"/>
      <c r="JP37" s="196"/>
      <c r="JQ37" s="196"/>
      <c r="JR37" s="196"/>
      <c r="JS37" s="196"/>
      <c r="JT37" s="196"/>
      <c r="JU37" s="196"/>
      <c r="JV37" s="196"/>
      <c r="JW37" s="196"/>
      <c r="JX37" s="196"/>
      <c r="JY37" s="196"/>
      <c r="JZ37" s="196"/>
      <c r="KA37" s="196"/>
      <c r="KB37" s="196"/>
      <c r="KC37" s="196"/>
      <c r="KD37" s="196"/>
      <c r="KE37" s="196"/>
      <c r="KF37" s="196"/>
      <c r="KG37" s="196"/>
      <c r="KH37" s="196"/>
      <c r="KI37" s="196"/>
      <c r="KJ37" s="196"/>
      <c r="KK37" s="196"/>
      <c r="KL37" s="196"/>
      <c r="KM37" s="196"/>
      <c r="KN37" s="196"/>
      <c r="KO37" s="196"/>
      <c r="KP37" s="196"/>
      <c r="KQ37" s="196"/>
      <c r="KR37" s="196"/>
      <c r="KS37" s="196"/>
      <c r="KT37" s="196"/>
      <c r="KU37" s="196"/>
      <c r="KV37" s="196"/>
      <c r="KW37" s="196"/>
      <c r="KX37" s="196"/>
      <c r="KY37" s="196"/>
      <c r="KZ37" s="196"/>
      <c r="LA37" s="196"/>
      <c r="LB37" s="196"/>
      <c r="LC37" s="196"/>
      <c r="LD37" s="196"/>
      <c r="LE37" s="196"/>
      <c r="LF37" s="196"/>
      <c r="LG37" s="196"/>
      <c r="LH37" s="196"/>
      <c r="LI37" s="196"/>
      <c r="LJ37" s="196"/>
      <c r="LK37" s="196"/>
      <c r="LL37" s="196"/>
      <c r="LM37" s="196"/>
      <c r="LN37" s="196"/>
      <c r="LO37" s="196"/>
      <c r="LP37" s="196"/>
      <c r="LQ37" s="196"/>
      <c r="LR37" s="196"/>
      <c r="LS37" s="196"/>
      <c r="LT37" s="196"/>
      <c r="LU37" s="196"/>
      <c r="LV37" s="196"/>
      <c r="LW37" s="196"/>
      <c r="LX37" s="196"/>
      <c r="LY37" s="196"/>
      <c r="LZ37" s="196"/>
      <c r="MA37" s="196"/>
      <c r="MB37" s="196"/>
      <c r="MC37" s="196"/>
      <c r="MD37" s="196"/>
      <c r="ME37" s="196"/>
      <c r="MF37" s="196"/>
      <c r="MG37" s="196"/>
      <c r="MH37" s="196"/>
      <c r="MI37" s="196"/>
      <c r="MJ37" s="196"/>
      <c r="MK37" s="196"/>
      <c r="ML37" s="196"/>
      <c r="MM37" s="196"/>
      <c r="MN37" s="196"/>
      <c r="MO37" s="196"/>
      <c r="MP37" s="196"/>
      <c r="MQ37" s="196"/>
      <c r="MR37" s="196"/>
      <c r="MS37" s="196"/>
      <c r="MT37" s="196"/>
      <c r="MU37" s="196"/>
      <c r="MV37" s="196"/>
      <c r="MW37" s="196"/>
      <c r="MX37" s="196"/>
      <c r="MY37" s="196"/>
      <c r="MZ37" s="196"/>
      <c r="NA37" s="196"/>
      <c r="NB37" s="196"/>
      <c r="NC37" s="196"/>
      <c r="ND37" s="196"/>
      <c r="NE37" s="196"/>
      <c r="NF37" s="196"/>
      <c r="NG37" s="196"/>
      <c r="NH37" s="196"/>
      <c r="NI37" s="196"/>
      <c r="NJ37" s="196"/>
      <c r="NK37" s="196"/>
      <c r="NL37" s="196"/>
      <c r="NM37" s="196"/>
      <c r="NN37" s="196"/>
      <c r="NO37" s="196"/>
      <c r="NP37" s="196"/>
      <c r="NQ37" s="196"/>
      <c r="NR37" s="196"/>
      <c r="NS37" s="196"/>
      <c r="NT37" s="196"/>
      <c r="NU37" s="196"/>
      <c r="NV37" s="196"/>
      <c r="NW37" s="196"/>
      <c r="NX37" s="196"/>
      <c r="NY37" s="196"/>
      <c r="NZ37" s="196"/>
      <c r="OA37" s="196"/>
      <c r="OB37" s="196"/>
      <c r="OC37" s="196"/>
      <c r="OD37" s="196"/>
      <c r="OE37" s="196"/>
      <c r="OF37" s="196"/>
      <c r="OG37" s="196"/>
      <c r="OH37" s="196"/>
      <c r="OI37" s="196"/>
      <c r="OJ37" s="196"/>
      <c r="OK37" s="196"/>
      <c r="OL37" s="196"/>
      <c r="OM37" s="196"/>
      <c r="ON37" s="196"/>
      <c r="OO37" s="196"/>
      <c r="OP37" s="196"/>
      <c r="OQ37" s="196"/>
      <c r="OR37" s="196"/>
      <c r="OS37" s="196"/>
      <c r="OT37" s="196"/>
      <c r="OU37" s="196"/>
      <c r="OV37" s="196"/>
      <c r="OW37" s="196"/>
      <c r="OX37" s="196"/>
      <c r="OY37" s="196"/>
      <c r="OZ37" s="196"/>
      <c r="PA37" s="196"/>
      <c r="PB37" s="196"/>
      <c r="PC37" s="196"/>
      <c r="PD37" s="196"/>
      <c r="PE37" s="196"/>
      <c r="PF37" s="196"/>
      <c r="PG37" s="196"/>
      <c r="PH37" s="196"/>
      <c r="PI37" s="196"/>
      <c r="PJ37" s="196"/>
      <c r="PK37" s="196"/>
      <c r="PL37" s="196"/>
      <c r="PM37" s="196"/>
      <c r="PN37" s="196"/>
      <c r="PO37" s="196"/>
      <c r="PP37" s="196"/>
      <c r="PQ37" s="196"/>
      <c r="PR37" s="196"/>
      <c r="PS37" s="196"/>
      <c r="PT37" s="196"/>
      <c r="PU37" s="196"/>
      <c r="PV37" s="196"/>
      <c r="PW37" s="196"/>
      <c r="PX37" s="196"/>
      <c r="PY37" s="196"/>
      <c r="PZ37" s="196"/>
      <c r="QA37" s="196"/>
      <c r="QB37" s="196"/>
      <c r="QC37" s="196"/>
      <c r="QD37" s="196"/>
      <c r="QE37" s="196"/>
      <c r="QF37" s="196"/>
      <c r="QG37" s="196"/>
      <c r="QH37" s="196"/>
      <c r="QI37" s="196"/>
      <c r="QJ37" s="196"/>
      <c r="QK37" s="196"/>
      <c r="QL37" s="196"/>
      <c r="QM37" s="196"/>
      <c r="QN37" s="196"/>
      <c r="QO37" s="196"/>
      <c r="QP37" s="196"/>
      <c r="QQ37" s="196"/>
      <c r="QR37" s="196"/>
      <c r="QS37" s="196"/>
      <c r="QT37" s="196"/>
      <c r="QU37" s="196"/>
      <c r="QV37" s="196"/>
      <c r="QW37" s="196"/>
      <c r="QX37" s="196"/>
      <c r="QY37" s="196"/>
      <c r="QZ37" s="196"/>
      <c r="RA37" s="196"/>
      <c r="RB37" s="196"/>
      <c r="RC37" s="196"/>
      <c r="RD37" s="196"/>
      <c r="RE37" s="196"/>
      <c r="RF37" s="196"/>
      <c r="RG37" s="196"/>
      <c r="RH37" s="196"/>
    </row>
    <row r="38" customFormat="false" ht="15.75" hidden="false" customHeight="true" outlineLevel="0" collapsed="false">
      <c r="A38" s="44"/>
      <c r="B38" s="199" t="s">
        <v>370</v>
      </c>
      <c r="C38" s="199"/>
      <c r="D38" s="199"/>
      <c r="E38" s="199"/>
      <c r="F38" s="200"/>
      <c r="G38" s="198"/>
      <c r="H38" s="310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2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  <c r="IO38" s="201"/>
      <c r="IP38" s="201"/>
      <c r="IQ38" s="201"/>
      <c r="IR38" s="201"/>
      <c r="IS38" s="201"/>
      <c r="IT38" s="201"/>
      <c r="IU38" s="201"/>
      <c r="IV38" s="201"/>
      <c r="IW38" s="201"/>
      <c r="IX38" s="201"/>
      <c r="IY38" s="201"/>
      <c r="IZ38" s="201"/>
      <c r="JA38" s="201"/>
      <c r="JB38" s="201"/>
      <c r="JC38" s="201"/>
      <c r="JD38" s="201"/>
      <c r="JE38" s="201"/>
      <c r="JF38" s="201"/>
      <c r="JG38" s="201"/>
      <c r="JH38" s="201"/>
      <c r="JI38" s="201"/>
      <c r="JJ38" s="201"/>
      <c r="JK38" s="201"/>
      <c r="JL38" s="201"/>
      <c r="JM38" s="201"/>
      <c r="JN38" s="201"/>
      <c r="JO38" s="201"/>
      <c r="JP38" s="201"/>
      <c r="JQ38" s="201"/>
      <c r="JR38" s="201"/>
      <c r="JS38" s="201"/>
      <c r="JT38" s="201"/>
      <c r="JU38" s="201"/>
      <c r="JV38" s="201"/>
      <c r="JW38" s="201"/>
      <c r="JX38" s="201"/>
      <c r="JY38" s="201"/>
      <c r="JZ38" s="201"/>
      <c r="KA38" s="201"/>
      <c r="KB38" s="201"/>
      <c r="KC38" s="201"/>
      <c r="KD38" s="201"/>
      <c r="KE38" s="201"/>
      <c r="KF38" s="201"/>
      <c r="KG38" s="201"/>
      <c r="KH38" s="201"/>
      <c r="KI38" s="201"/>
      <c r="KJ38" s="201"/>
      <c r="KK38" s="201"/>
      <c r="KL38" s="201"/>
      <c r="KM38" s="201"/>
      <c r="KN38" s="201"/>
      <c r="KO38" s="201"/>
      <c r="KP38" s="201"/>
      <c r="KQ38" s="201"/>
      <c r="KR38" s="201"/>
      <c r="KS38" s="201"/>
      <c r="KT38" s="201"/>
      <c r="KU38" s="201"/>
      <c r="KV38" s="201"/>
      <c r="KW38" s="201"/>
      <c r="KX38" s="201"/>
      <c r="KY38" s="201"/>
      <c r="KZ38" s="201"/>
      <c r="LA38" s="201"/>
      <c r="LB38" s="201"/>
      <c r="LC38" s="201"/>
      <c r="LD38" s="201"/>
      <c r="LE38" s="201"/>
      <c r="LF38" s="201"/>
      <c r="LG38" s="201"/>
      <c r="LH38" s="201"/>
      <c r="LI38" s="201"/>
      <c r="LJ38" s="201"/>
      <c r="LK38" s="201"/>
      <c r="LL38" s="201"/>
      <c r="LM38" s="201"/>
      <c r="LN38" s="201"/>
      <c r="LO38" s="201"/>
      <c r="LP38" s="201"/>
      <c r="LQ38" s="201"/>
      <c r="LR38" s="201"/>
      <c r="LS38" s="201"/>
      <c r="LT38" s="201"/>
      <c r="LU38" s="201"/>
      <c r="LV38" s="201"/>
      <c r="LW38" s="201"/>
      <c r="LX38" s="201"/>
      <c r="LY38" s="201"/>
      <c r="LZ38" s="201"/>
      <c r="MA38" s="201"/>
      <c r="MB38" s="201"/>
      <c r="MC38" s="201"/>
      <c r="MD38" s="201"/>
      <c r="ME38" s="201"/>
      <c r="MF38" s="201"/>
      <c r="MG38" s="201"/>
      <c r="MH38" s="201"/>
      <c r="MI38" s="201"/>
      <c r="MJ38" s="201"/>
      <c r="MK38" s="201"/>
      <c r="ML38" s="201"/>
      <c r="MM38" s="201"/>
      <c r="MN38" s="201"/>
      <c r="MO38" s="201"/>
      <c r="MP38" s="201"/>
      <c r="MQ38" s="201"/>
      <c r="MR38" s="201"/>
      <c r="MS38" s="201"/>
      <c r="MT38" s="201"/>
      <c r="MU38" s="201"/>
      <c r="MV38" s="201"/>
      <c r="MW38" s="201"/>
      <c r="MX38" s="201"/>
      <c r="MY38" s="201"/>
      <c r="MZ38" s="201"/>
      <c r="NA38" s="201"/>
      <c r="NB38" s="201"/>
      <c r="NC38" s="201"/>
      <c r="ND38" s="201"/>
      <c r="NE38" s="201"/>
      <c r="NF38" s="201"/>
      <c r="NG38" s="201"/>
      <c r="NH38" s="201"/>
      <c r="NI38" s="201"/>
      <c r="NJ38" s="201"/>
      <c r="NK38" s="201"/>
      <c r="NL38" s="201"/>
      <c r="NM38" s="201"/>
      <c r="NN38" s="201"/>
      <c r="NO38" s="201"/>
      <c r="NP38" s="201"/>
      <c r="NQ38" s="201"/>
      <c r="NR38" s="201"/>
      <c r="NS38" s="201"/>
      <c r="NT38" s="201"/>
      <c r="NU38" s="201"/>
      <c r="NV38" s="201"/>
      <c r="NW38" s="201"/>
      <c r="NX38" s="201"/>
      <c r="NY38" s="201"/>
      <c r="NZ38" s="201"/>
      <c r="OA38" s="201"/>
      <c r="OB38" s="201"/>
      <c r="OC38" s="201"/>
      <c r="OD38" s="201"/>
      <c r="OE38" s="201"/>
      <c r="OF38" s="201"/>
      <c r="OG38" s="201"/>
      <c r="OH38" s="201"/>
      <c r="OI38" s="201"/>
      <c r="OJ38" s="201"/>
      <c r="OK38" s="201"/>
      <c r="OL38" s="201"/>
      <c r="OM38" s="201"/>
      <c r="ON38" s="201"/>
      <c r="OO38" s="201"/>
      <c r="OP38" s="201"/>
      <c r="OQ38" s="201"/>
      <c r="OR38" s="201"/>
      <c r="OS38" s="201"/>
      <c r="OT38" s="201"/>
      <c r="OU38" s="201"/>
      <c r="OV38" s="201"/>
      <c r="OW38" s="201"/>
      <c r="OX38" s="201"/>
      <c r="OY38" s="201"/>
      <c r="OZ38" s="201"/>
      <c r="PA38" s="201"/>
      <c r="PB38" s="201"/>
      <c r="PC38" s="201"/>
      <c r="PD38" s="201"/>
      <c r="PE38" s="201"/>
      <c r="PF38" s="201"/>
      <c r="PG38" s="201"/>
      <c r="PH38" s="201"/>
      <c r="PI38" s="201"/>
      <c r="PJ38" s="201"/>
      <c r="PK38" s="201"/>
      <c r="PL38" s="201"/>
      <c r="PM38" s="201"/>
      <c r="PN38" s="201"/>
      <c r="PO38" s="201"/>
      <c r="PP38" s="201"/>
      <c r="PQ38" s="201"/>
      <c r="PR38" s="201"/>
      <c r="PS38" s="201"/>
      <c r="PT38" s="201"/>
      <c r="PU38" s="201"/>
      <c r="PV38" s="201"/>
      <c r="PW38" s="201"/>
      <c r="PX38" s="201"/>
      <c r="PY38" s="201"/>
      <c r="PZ38" s="201"/>
      <c r="QA38" s="201"/>
      <c r="QB38" s="201"/>
      <c r="QC38" s="201"/>
      <c r="QD38" s="201"/>
      <c r="QE38" s="201"/>
      <c r="QF38" s="201"/>
      <c r="QG38" s="201"/>
      <c r="QH38" s="201"/>
      <c r="QI38" s="201"/>
      <c r="QJ38" s="201"/>
      <c r="QK38" s="201"/>
      <c r="QL38" s="201"/>
      <c r="QM38" s="201"/>
      <c r="QN38" s="201"/>
      <c r="QO38" s="201"/>
      <c r="QP38" s="201"/>
      <c r="QQ38" s="201"/>
      <c r="QR38" s="201"/>
      <c r="QS38" s="201"/>
      <c r="QT38" s="201"/>
      <c r="QU38" s="201"/>
      <c r="QV38" s="201"/>
      <c r="QW38" s="201"/>
      <c r="QX38" s="201"/>
      <c r="QY38" s="201"/>
      <c r="QZ38" s="201"/>
      <c r="RA38" s="201"/>
      <c r="RB38" s="201"/>
      <c r="RC38" s="201"/>
      <c r="RD38" s="201"/>
      <c r="RE38" s="201"/>
      <c r="RF38" s="201"/>
      <c r="RG38" s="201"/>
      <c r="RH38" s="201"/>
    </row>
    <row r="39" customFormat="false" ht="6" hidden="false" customHeight="true" outlineLevel="0" collapsed="false">
      <c r="A39" s="44"/>
      <c r="B39" s="204"/>
      <c r="C39" s="205"/>
      <c r="D39" s="205"/>
      <c r="E39" s="204"/>
      <c r="F39" s="206"/>
      <c r="G39" s="206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</row>
    <row r="40" customFormat="false" ht="15.75" hidden="false" customHeight="true" outlineLevel="0" collapsed="false">
      <c r="A40" s="44"/>
      <c r="B40" s="44" t="s">
        <v>371</v>
      </c>
      <c r="C40" s="205" t="s">
        <v>365</v>
      </c>
      <c r="D40" s="387"/>
      <c r="E40" s="76" t="n">
        <f aca="false">SUM(H40:AR40)</f>
        <v>0</v>
      </c>
      <c r="F40" s="388"/>
      <c r="G40" s="44"/>
      <c r="H40" s="64" t="n">
        <f aca="false">SUM(AS40:BD40)</f>
        <v>0</v>
      </c>
      <c r="I40" s="64" t="n">
        <f aca="false">SUM(BE40:BP40)</f>
        <v>0</v>
      </c>
      <c r="J40" s="64" t="n">
        <f aca="false">SUM(BQ40:CB40)</f>
        <v>0</v>
      </c>
      <c r="K40" s="64" t="n">
        <f aca="false">SUM(CC40:CN40)</f>
        <v>0</v>
      </c>
      <c r="L40" s="64" t="n">
        <f aca="false">SUM(CO40:CZ40)</f>
        <v>0</v>
      </c>
      <c r="M40" s="64" t="n">
        <f aca="false">SUM(DA40:DL40)</f>
        <v>0</v>
      </c>
      <c r="N40" s="64" t="n">
        <f aca="false">SUM(DM40:DX40)</f>
        <v>0</v>
      </c>
      <c r="O40" s="64" t="n">
        <f aca="false">SUM(DY40:EJ40)</f>
        <v>0</v>
      </c>
      <c r="P40" s="64" t="n">
        <f aca="false">SUM(EK40:EV40)</f>
        <v>0</v>
      </c>
      <c r="Q40" s="64" t="n">
        <f aca="false">SUM(EW40:FH40)</f>
        <v>0</v>
      </c>
      <c r="R40" s="64" t="n">
        <f aca="false">SUM(FI40:FT40)</f>
        <v>0</v>
      </c>
      <c r="S40" s="64" t="n">
        <f aca="false">SUM(FU40:GF40)</f>
        <v>0</v>
      </c>
      <c r="T40" s="64" t="n">
        <f aca="false">SUM(GG40:GR40)</f>
        <v>0</v>
      </c>
      <c r="U40" s="64" t="n">
        <f aca="false">SUM(GS40:HD40)</f>
        <v>0</v>
      </c>
      <c r="V40" s="64" t="n">
        <f aca="false">SUM(HE40:HP40)</f>
        <v>0</v>
      </c>
      <c r="W40" s="64" t="n">
        <f aca="false">SUM(HQ40:IB40)</f>
        <v>0</v>
      </c>
      <c r="X40" s="64" t="n">
        <f aca="false">SUM(IC40:IN40)</f>
        <v>0</v>
      </c>
      <c r="Y40" s="64" t="n">
        <f aca="false">SUM(IO40:IZ40)</f>
        <v>0</v>
      </c>
      <c r="Z40" s="64" t="n">
        <f aca="false">SUM(JA40:JL40)</f>
        <v>0</v>
      </c>
      <c r="AA40" s="64" t="n">
        <f aca="false">SUM(JM40:JX40)</f>
        <v>0</v>
      </c>
      <c r="AB40" s="64" t="n">
        <f aca="false">SUM(JY40:KJ40)</f>
        <v>0</v>
      </c>
      <c r="AC40" s="64" t="n">
        <f aca="false">SUM(KK40:KV40)</f>
        <v>0</v>
      </c>
      <c r="AD40" s="64" t="n">
        <f aca="false">SUM(KW40:LH40)</f>
        <v>0</v>
      </c>
      <c r="AE40" s="64" t="n">
        <f aca="false">SUM(LI40:LT40)</f>
        <v>0</v>
      </c>
      <c r="AF40" s="64" t="n">
        <f aca="false">SUM(LU40:MF40)</f>
        <v>0</v>
      </c>
      <c r="AG40" s="64" t="n">
        <f aca="false">SUM(MG40:MR40)</f>
        <v>0</v>
      </c>
      <c r="AH40" s="64" t="n">
        <f aca="false">SUM(MS40:ND40)</f>
        <v>0</v>
      </c>
      <c r="AI40" s="64" t="n">
        <f aca="false">SUM(NE40:NP40)</f>
        <v>0</v>
      </c>
      <c r="AJ40" s="64" t="n">
        <f aca="false">SUM(NQ40:OB40)</f>
        <v>0</v>
      </c>
      <c r="AK40" s="64" t="n">
        <f aca="false">SUM(OC40:ON40)</f>
        <v>0</v>
      </c>
      <c r="AL40" s="64" t="n">
        <f aca="false">SUM(OO40:OZ40)</f>
        <v>0</v>
      </c>
      <c r="AM40" s="64" t="n">
        <f aca="false">SUM(PA40:PL40)</f>
        <v>0</v>
      </c>
      <c r="AN40" s="64" t="n">
        <f aca="false">SUM(PM40:PX40)</f>
        <v>0</v>
      </c>
      <c r="AO40" s="64" t="n">
        <f aca="false">SUM(PY40:QJ40)</f>
        <v>0</v>
      </c>
      <c r="AP40" s="64" t="n">
        <f aca="false">SUM(QK40:QV40)</f>
        <v>0</v>
      </c>
      <c r="AQ40" s="64" t="n">
        <f aca="false">SUM(QW40:RH40)</f>
        <v>0</v>
      </c>
      <c r="AR40" s="118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  <c r="GE40" s="221"/>
      <c r="GF40" s="221"/>
      <c r="GG40" s="221"/>
      <c r="GH40" s="221"/>
      <c r="GI40" s="221"/>
      <c r="GJ40" s="221"/>
      <c r="GK40" s="221"/>
      <c r="GL40" s="221"/>
      <c r="GM40" s="221"/>
      <c r="GN40" s="221"/>
      <c r="GO40" s="221"/>
      <c r="GP40" s="221"/>
      <c r="GQ40" s="221"/>
      <c r="GR40" s="221"/>
      <c r="GS40" s="221"/>
      <c r="GT40" s="221"/>
      <c r="GU40" s="221"/>
      <c r="GV40" s="221"/>
      <c r="GW40" s="221"/>
      <c r="GX40" s="221"/>
      <c r="GY40" s="221"/>
      <c r="GZ40" s="221"/>
      <c r="HA40" s="221"/>
      <c r="HB40" s="221"/>
      <c r="HC40" s="221"/>
      <c r="HD40" s="221"/>
      <c r="HE40" s="221"/>
      <c r="HF40" s="221"/>
      <c r="HG40" s="221"/>
      <c r="HH40" s="221"/>
      <c r="HI40" s="221"/>
      <c r="HJ40" s="221"/>
      <c r="HK40" s="221"/>
      <c r="HL40" s="221"/>
      <c r="HM40" s="221"/>
      <c r="HN40" s="221"/>
      <c r="HO40" s="221"/>
      <c r="HP40" s="221"/>
      <c r="HQ40" s="221"/>
      <c r="HR40" s="221"/>
      <c r="HS40" s="221"/>
      <c r="HT40" s="221"/>
      <c r="HU40" s="221"/>
      <c r="HV40" s="221"/>
      <c r="HW40" s="221"/>
      <c r="HX40" s="221"/>
      <c r="HY40" s="221"/>
      <c r="HZ40" s="221"/>
      <c r="IA40" s="221"/>
      <c r="IB40" s="221"/>
      <c r="IC40" s="221"/>
      <c r="ID40" s="221"/>
      <c r="IE40" s="221"/>
      <c r="IF40" s="221"/>
      <c r="IG40" s="221"/>
      <c r="IH40" s="221"/>
      <c r="II40" s="221"/>
      <c r="IJ40" s="221"/>
      <c r="IK40" s="221"/>
      <c r="IL40" s="221"/>
      <c r="IM40" s="221"/>
      <c r="IN40" s="221"/>
      <c r="IO40" s="221"/>
      <c r="IP40" s="221"/>
      <c r="IQ40" s="221"/>
      <c r="IR40" s="221"/>
      <c r="IS40" s="221"/>
      <c r="IT40" s="221"/>
      <c r="IU40" s="221"/>
      <c r="IV40" s="221"/>
      <c r="IW40" s="221"/>
      <c r="IX40" s="221"/>
      <c r="IY40" s="221"/>
      <c r="IZ40" s="221"/>
      <c r="JA40" s="221"/>
      <c r="JB40" s="221"/>
      <c r="JC40" s="221"/>
      <c r="JD40" s="221"/>
      <c r="JE40" s="221"/>
      <c r="JF40" s="221"/>
      <c r="JG40" s="221"/>
      <c r="JH40" s="221"/>
      <c r="JI40" s="221"/>
      <c r="JJ40" s="221"/>
      <c r="JK40" s="221"/>
      <c r="JL40" s="221"/>
      <c r="JM40" s="221"/>
      <c r="JN40" s="221"/>
      <c r="JO40" s="221"/>
      <c r="JP40" s="221"/>
      <c r="JQ40" s="221"/>
      <c r="JR40" s="221"/>
      <c r="JS40" s="221"/>
      <c r="JT40" s="221"/>
      <c r="JU40" s="221"/>
      <c r="JV40" s="221"/>
      <c r="JW40" s="221"/>
      <c r="JX40" s="221"/>
      <c r="JY40" s="221"/>
      <c r="JZ40" s="221"/>
      <c r="KA40" s="221"/>
      <c r="KB40" s="221"/>
      <c r="KC40" s="221"/>
      <c r="KD40" s="221"/>
      <c r="KE40" s="221"/>
      <c r="KF40" s="221"/>
      <c r="KG40" s="221"/>
      <c r="KH40" s="221"/>
      <c r="KI40" s="221"/>
      <c r="KJ40" s="221"/>
      <c r="KK40" s="221"/>
      <c r="KL40" s="221"/>
      <c r="KM40" s="221"/>
      <c r="KN40" s="221"/>
      <c r="KO40" s="221"/>
      <c r="KP40" s="221"/>
      <c r="KQ40" s="221"/>
      <c r="KR40" s="221"/>
      <c r="KS40" s="221"/>
      <c r="KT40" s="221"/>
      <c r="KU40" s="221"/>
      <c r="KV40" s="221"/>
      <c r="KW40" s="221"/>
      <c r="KX40" s="221"/>
      <c r="KY40" s="221"/>
      <c r="KZ40" s="221"/>
      <c r="LA40" s="221"/>
      <c r="LB40" s="221"/>
      <c r="LC40" s="221"/>
      <c r="LD40" s="221"/>
      <c r="LE40" s="221"/>
      <c r="LF40" s="221"/>
      <c r="LG40" s="221"/>
      <c r="LH40" s="221"/>
      <c r="LI40" s="221"/>
      <c r="LJ40" s="221"/>
      <c r="LK40" s="221"/>
      <c r="LL40" s="221"/>
      <c r="LM40" s="221"/>
      <c r="LN40" s="221"/>
      <c r="LO40" s="221"/>
      <c r="LP40" s="221"/>
      <c r="LQ40" s="221"/>
      <c r="LR40" s="221"/>
      <c r="LS40" s="221"/>
      <c r="LT40" s="221"/>
      <c r="LU40" s="221"/>
      <c r="LV40" s="221"/>
      <c r="LW40" s="221"/>
      <c r="LX40" s="221"/>
      <c r="LY40" s="221"/>
      <c r="LZ40" s="221"/>
      <c r="MA40" s="221"/>
      <c r="MB40" s="221"/>
      <c r="MC40" s="221"/>
      <c r="MD40" s="221"/>
      <c r="ME40" s="221"/>
      <c r="MF40" s="221"/>
      <c r="MG40" s="221"/>
      <c r="MH40" s="221"/>
      <c r="MI40" s="221"/>
      <c r="MJ40" s="221"/>
      <c r="MK40" s="221"/>
      <c r="ML40" s="221"/>
      <c r="MM40" s="221"/>
      <c r="MN40" s="221"/>
      <c r="MO40" s="221"/>
      <c r="MP40" s="221"/>
      <c r="MQ40" s="221"/>
      <c r="MR40" s="221"/>
      <c r="MS40" s="221"/>
      <c r="MT40" s="221"/>
      <c r="MU40" s="221"/>
      <c r="MV40" s="221"/>
      <c r="MW40" s="221"/>
      <c r="MX40" s="221"/>
      <c r="MY40" s="221"/>
      <c r="MZ40" s="221"/>
      <c r="NA40" s="221"/>
      <c r="NB40" s="221"/>
      <c r="NC40" s="221"/>
      <c r="ND40" s="221"/>
      <c r="NE40" s="221"/>
      <c r="NF40" s="221"/>
      <c r="NG40" s="221"/>
      <c r="NH40" s="221"/>
      <c r="NI40" s="221"/>
      <c r="NJ40" s="221"/>
      <c r="NK40" s="221"/>
      <c r="NL40" s="221"/>
      <c r="NM40" s="221"/>
      <c r="NN40" s="221"/>
      <c r="NO40" s="221"/>
      <c r="NP40" s="221"/>
      <c r="NQ40" s="221"/>
      <c r="NR40" s="221"/>
      <c r="NS40" s="221"/>
      <c r="NT40" s="221"/>
      <c r="NU40" s="221"/>
      <c r="NV40" s="221"/>
      <c r="NW40" s="221"/>
      <c r="NX40" s="221"/>
      <c r="NY40" s="221"/>
      <c r="NZ40" s="221"/>
      <c r="OA40" s="221"/>
      <c r="OB40" s="221"/>
      <c r="OC40" s="221"/>
      <c r="OD40" s="221"/>
      <c r="OE40" s="221"/>
      <c r="OF40" s="221"/>
      <c r="OG40" s="221"/>
      <c r="OH40" s="221"/>
      <c r="OI40" s="221"/>
      <c r="OJ40" s="221"/>
      <c r="OK40" s="221"/>
      <c r="OL40" s="221"/>
      <c r="OM40" s="221"/>
      <c r="ON40" s="221"/>
      <c r="OO40" s="221"/>
      <c r="OP40" s="221"/>
      <c r="OQ40" s="221"/>
      <c r="OR40" s="221"/>
      <c r="OS40" s="221"/>
      <c r="OT40" s="221"/>
      <c r="OU40" s="221"/>
      <c r="OV40" s="221"/>
      <c r="OW40" s="221"/>
      <c r="OX40" s="221"/>
      <c r="OY40" s="221"/>
      <c r="OZ40" s="221"/>
      <c r="PA40" s="221"/>
      <c r="PB40" s="221"/>
      <c r="PC40" s="221"/>
      <c r="PD40" s="221"/>
      <c r="PE40" s="221"/>
      <c r="PF40" s="221"/>
      <c r="PG40" s="221"/>
      <c r="PH40" s="221"/>
      <c r="PI40" s="221"/>
      <c r="PJ40" s="221"/>
      <c r="PK40" s="221"/>
      <c r="PL40" s="221"/>
      <c r="PM40" s="221"/>
      <c r="PN40" s="221"/>
      <c r="PO40" s="221"/>
      <c r="PP40" s="221"/>
      <c r="PQ40" s="221"/>
      <c r="PR40" s="221"/>
      <c r="PS40" s="221"/>
      <c r="PT40" s="221"/>
      <c r="PU40" s="221"/>
      <c r="PV40" s="221"/>
      <c r="PW40" s="221"/>
      <c r="PX40" s="221"/>
      <c r="PY40" s="221"/>
      <c r="PZ40" s="221"/>
      <c r="QA40" s="221"/>
      <c r="QB40" s="221"/>
      <c r="QC40" s="221"/>
      <c r="QD40" s="221"/>
      <c r="QE40" s="221"/>
      <c r="QF40" s="221"/>
      <c r="QG40" s="221"/>
      <c r="QH40" s="221"/>
      <c r="QI40" s="221"/>
      <c r="QJ40" s="221"/>
      <c r="QK40" s="221"/>
      <c r="QL40" s="221"/>
      <c r="QM40" s="221"/>
      <c r="QN40" s="221"/>
      <c r="QO40" s="221"/>
      <c r="QP40" s="221"/>
      <c r="QQ40" s="221"/>
      <c r="QR40" s="221"/>
      <c r="QS40" s="221"/>
      <c r="QT40" s="221"/>
      <c r="QU40" s="221"/>
      <c r="QV40" s="221"/>
      <c r="QW40" s="221"/>
      <c r="QX40" s="221"/>
      <c r="QY40" s="221"/>
      <c r="QZ40" s="221"/>
      <c r="RA40" s="221"/>
      <c r="RB40" s="221"/>
      <c r="RC40" s="221"/>
      <c r="RD40" s="221"/>
      <c r="RE40" s="221"/>
      <c r="RF40" s="221"/>
      <c r="RG40" s="221"/>
      <c r="RH40" s="221"/>
    </row>
    <row r="41" customFormat="false" ht="15.75" hidden="false" customHeight="true" outlineLevel="0" collapsed="false">
      <c r="A41" s="44"/>
      <c r="B41" s="44" t="s">
        <v>372</v>
      </c>
      <c r="C41" s="205"/>
      <c r="D41" s="76"/>
      <c r="E41" s="76" t="n">
        <f aca="false">SUM(H41:AR41)</f>
        <v>0</v>
      </c>
      <c r="F41" s="119"/>
      <c r="G41" s="44"/>
      <c r="H41" s="64" t="n">
        <f aca="false">SUM(AS41:BD41)</f>
        <v>0</v>
      </c>
      <c r="I41" s="64" t="n">
        <f aca="false">SUM(BE41:BP41)</f>
        <v>0</v>
      </c>
      <c r="J41" s="64" t="n">
        <f aca="false">SUM(BQ41:CB41)</f>
        <v>0</v>
      </c>
      <c r="K41" s="64" t="n">
        <f aca="false">SUM(CC41:CN41)</f>
        <v>0</v>
      </c>
      <c r="L41" s="64" t="n">
        <f aca="false">SUM(CO41:CZ41)</f>
        <v>0</v>
      </c>
      <c r="M41" s="64" t="n">
        <f aca="false">SUM(DA41:DL41)</f>
        <v>0</v>
      </c>
      <c r="N41" s="64" t="n">
        <f aca="false">SUM(DM41:DX41)</f>
        <v>0</v>
      </c>
      <c r="O41" s="64" t="n">
        <f aca="false">SUM(DY41:EJ41)</f>
        <v>0</v>
      </c>
      <c r="P41" s="64" t="n">
        <f aca="false">SUM(EK41:EV41)</f>
        <v>0</v>
      </c>
      <c r="Q41" s="64" t="n">
        <f aca="false">SUM(EW41:FH41)</f>
        <v>0</v>
      </c>
      <c r="R41" s="64" t="n">
        <f aca="false">SUM(FI41:FT41)</f>
        <v>0</v>
      </c>
      <c r="S41" s="64" t="n">
        <f aca="false">SUM(FU41:GF41)</f>
        <v>0</v>
      </c>
      <c r="T41" s="64" t="n">
        <f aca="false">SUM(GG41:GR41)</f>
        <v>0</v>
      </c>
      <c r="U41" s="64" t="n">
        <f aca="false">SUM(GS41:HD41)</f>
        <v>0</v>
      </c>
      <c r="V41" s="64" t="n">
        <f aca="false">SUM(HE41:HP41)</f>
        <v>0</v>
      </c>
      <c r="W41" s="64" t="n">
        <f aca="false">SUM(HQ41:IB41)</f>
        <v>0</v>
      </c>
      <c r="X41" s="64" t="n">
        <f aca="false">SUM(IC41:IN41)</f>
        <v>0</v>
      </c>
      <c r="Y41" s="64" t="n">
        <f aca="false">SUM(IO41:IZ41)</f>
        <v>0</v>
      </c>
      <c r="Z41" s="64" t="n">
        <f aca="false">SUM(JA41:JL41)</f>
        <v>0</v>
      </c>
      <c r="AA41" s="64" t="n">
        <f aca="false">SUM(JM41:JX41)</f>
        <v>0</v>
      </c>
      <c r="AB41" s="64" t="n">
        <f aca="false">SUM(JY41:KJ41)</f>
        <v>0</v>
      </c>
      <c r="AC41" s="64" t="n">
        <f aca="false">SUM(KK41:KV41)</f>
        <v>0</v>
      </c>
      <c r="AD41" s="64" t="n">
        <f aca="false">SUM(KW41:LH41)</f>
        <v>0</v>
      </c>
      <c r="AE41" s="64" t="n">
        <f aca="false">SUM(LI41:LT41)</f>
        <v>0</v>
      </c>
      <c r="AF41" s="64" t="n">
        <f aca="false">SUM(LU41:MF41)</f>
        <v>0</v>
      </c>
      <c r="AG41" s="64" t="n">
        <f aca="false">SUM(MG41:MR41)</f>
        <v>0</v>
      </c>
      <c r="AH41" s="64" t="n">
        <f aca="false">SUM(MS41:ND41)</f>
        <v>0</v>
      </c>
      <c r="AI41" s="64" t="n">
        <f aca="false">SUM(NE41:NP41)</f>
        <v>0</v>
      </c>
      <c r="AJ41" s="64" t="n">
        <f aca="false">SUM(NQ41:OB41)</f>
        <v>0</v>
      </c>
      <c r="AK41" s="64" t="n">
        <f aca="false">SUM(OC41:ON41)</f>
        <v>0</v>
      </c>
      <c r="AL41" s="64" t="n">
        <f aca="false">SUM(OO41:OZ41)</f>
        <v>0</v>
      </c>
      <c r="AM41" s="64" t="n">
        <f aca="false">SUM(PA41:PL41)</f>
        <v>0</v>
      </c>
      <c r="AN41" s="64" t="n">
        <f aca="false">SUM(PM41:PX41)</f>
        <v>0</v>
      </c>
      <c r="AO41" s="64" t="n">
        <f aca="false">SUM(PY41:QJ41)</f>
        <v>0</v>
      </c>
      <c r="AP41" s="64" t="n">
        <f aca="false">SUM(QK41:QV41)</f>
        <v>0</v>
      </c>
      <c r="AQ41" s="64" t="n">
        <f aca="false">SUM(QW41:RH41)</f>
        <v>0</v>
      </c>
      <c r="AR41" s="118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  <c r="GE41" s="221"/>
      <c r="GF41" s="221"/>
      <c r="GG41" s="221"/>
      <c r="GH41" s="221"/>
      <c r="GI41" s="221"/>
      <c r="GJ41" s="221"/>
      <c r="GK41" s="221"/>
      <c r="GL41" s="221"/>
      <c r="GM41" s="221"/>
      <c r="GN41" s="221"/>
      <c r="GO41" s="221"/>
      <c r="GP41" s="221"/>
      <c r="GQ41" s="221"/>
      <c r="GR41" s="221"/>
      <c r="GS41" s="221"/>
      <c r="GT41" s="221"/>
      <c r="GU41" s="221"/>
      <c r="GV41" s="221"/>
      <c r="GW41" s="221"/>
      <c r="GX41" s="221"/>
      <c r="GY41" s="221"/>
      <c r="GZ41" s="221"/>
      <c r="HA41" s="221"/>
      <c r="HB41" s="221"/>
      <c r="HC41" s="221"/>
      <c r="HD41" s="221"/>
      <c r="HE41" s="221"/>
      <c r="HF41" s="221"/>
      <c r="HG41" s="221"/>
      <c r="HH41" s="221"/>
      <c r="HI41" s="221"/>
      <c r="HJ41" s="221"/>
      <c r="HK41" s="221"/>
      <c r="HL41" s="221"/>
      <c r="HM41" s="221"/>
      <c r="HN41" s="221"/>
      <c r="HO41" s="221"/>
      <c r="HP41" s="221"/>
      <c r="HQ41" s="221"/>
      <c r="HR41" s="221"/>
      <c r="HS41" s="221"/>
      <c r="HT41" s="221"/>
      <c r="HU41" s="221"/>
      <c r="HV41" s="221"/>
      <c r="HW41" s="221"/>
      <c r="HX41" s="221"/>
      <c r="HY41" s="221"/>
      <c r="HZ41" s="221"/>
      <c r="IA41" s="221"/>
      <c r="IB41" s="221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  <c r="IU41" s="221"/>
      <c r="IV41" s="221"/>
      <c r="IW41" s="221"/>
      <c r="IX41" s="221"/>
      <c r="IY41" s="221"/>
      <c r="IZ41" s="221"/>
      <c r="JA41" s="221"/>
      <c r="JB41" s="221"/>
      <c r="JC41" s="221"/>
      <c r="JD41" s="221"/>
      <c r="JE41" s="221"/>
      <c r="JF41" s="221"/>
      <c r="JG41" s="221"/>
      <c r="JH41" s="221"/>
      <c r="JI41" s="221"/>
      <c r="JJ41" s="221"/>
      <c r="JK41" s="221"/>
      <c r="JL41" s="221"/>
      <c r="JM41" s="221"/>
      <c r="JN41" s="221"/>
      <c r="JO41" s="221"/>
      <c r="JP41" s="221"/>
      <c r="JQ41" s="221"/>
      <c r="JR41" s="221"/>
      <c r="JS41" s="221"/>
      <c r="JT41" s="221"/>
      <c r="JU41" s="221"/>
      <c r="JV41" s="221"/>
      <c r="JW41" s="221"/>
      <c r="JX41" s="221"/>
      <c r="JY41" s="221"/>
      <c r="JZ41" s="221"/>
      <c r="KA41" s="221"/>
      <c r="KB41" s="221"/>
      <c r="KC41" s="221"/>
      <c r="KD41" s="221"/>
      <c r="KE41" s="221"/>
      <c r="KF41" s="221"/>
      <c r="KG41" s="221"/>
      <c r="KH41" s="221"/>
      <c r="KI41" s="221"/>
      <c r="KJ41" s="221"/>
      <c r="KK41" s="221"/>
      <c r="KL41" s="221"/>
      <c r="KM41" s="221"/>
      <c r="KN41" s="221"/>
      <c r="KO41" s="221"/>
      <c r="KP41" s="221"/>
      <c r="KQ41" s="221"/>
      <c r="KR41" s="221"/>
      <c r="KS41" s="221"/>
      <c r="KT41" s="221"/>
      <c r="KU41" s="221"/>
      <c r="KV41" s="221"/>
      <c r="KW41" s="221"/>
      <c r="KX41" s="221"/>
      <c r="KY41" s="221"/>
      <c r="KZ41" s="221"/>
      <c r="LA41" s="221"/>
      <c r="LB41" s="221"/>
      <c r="LC41" s="221"/>
      <c r="LD41" s="221"/>
      <c r="LE41" s="221"/>
      <c r="LF41" s="221"/>
      <c r="LG41" s="221"/>
      <c r="LH41" s="221"/>
      <c r="LI41" s="221"/>
      <c r="LJ41" s="221"/>
      <c r="LK41" s="221"/>
      <c r="LL41" s="221"/>
      <c r="LM41" s="221"/>
      <c r="LN41" s="221"/>
      <c r="LO41" s="221"/>
      <c r="LP41" s="221"/>
      <c r="LQ41" s="221"/>
      <c r="LR41" s="221"/>
      <c r="LS41" s="221"/>
      <c r="LT41" s="221"/>
      <c r="LU41" s="221"/>
      <c r="LV41" s="221"/>
      <c r="LW41" s="221"/>
      <c r="LX41" s="221"/>
      <c r="LY41" s="221"/>
      <c r="LZ41" s="221"/>
      <c r="MA41" s="221"/>
      <c r="MB41" s="221"/>
      <c r="MC41" s="221"/>
      <c r="MD41" s="221"/>
      <c r="ME41" s="221"/>
      <c r="MF41" s="221"/>
      <c r="MG41" s="221"/>
      <c r="MH41" s="221"/>
      <c r="MI41" s="221"/>
      <c r="MJ41" s="221"/>
      <c r="MK41" s="221"/>
      <c r="ML41" s="221"/>
      <c r="MM41" s="221"/>
      <c r="MN41" s="221"/>
      <c r="MO41" s="221"/>
      <c r="MP41" s="221"/>
      <c r="MQ41" s="221"/>
      <c r="MR41" s="221"/>
      <c r="MS41" s="221"/>
      <c r="MT41" s="221"/>
      <c r="MU41" s="221"/>
      <c r="MV41" s="221"/>
      <c r="MW41" s="221"/>
      <c r="MX41" s="221"/>
      <c r="MY41" s="221"/>
      <c r="MZ41" s="221"/>
      <c r="NA41" s="221"/>
      <c r="NB41" s="221"/>
      <c r="NC41" s="221"/>
      <c r="ND41" s="221"/>
      <c r="NE41" s="221"/>
      <c r="NF41" s="221"/>
      <c r="NG41" s="221"/>
      <c r="NH41" s="221"/>
      <c r="NI41" s="221"/>
      <c r="NJ41" s="221"/>
      <c r="NK41" s="221"/>
      <c r="NL41" s="221"/>
      <c r="NM41" s="221"/>
      <c r="NN41" s="221"/>
      <c r="NO41" s="221"/>
      <c r="NP41" s="221"/>
      <c r="NQ41" s="221"/>
      <c r="NR41" s="221"/>
      <c r="NS41" s="221"/>
      <c r="NT41" s="221"/>
      <c r="NU41" s="221"/>
      <c r="NV41" s="221"/>
      <c r="NW41" s="221"/>
      <c r="NX41" s="221"/>
      <c r="NY41" s="221"/>
      <c r="NZ41" s="221"/>
      <c r="OA41" s="221"/>
      <c r="OB41" s="221"/>
      <c r="OC41" s="221"/>
      <c r="OD41" s="221"/>
      <c r="OE41" s="221"/>
      <c r="OF41" s="221"/>
      <c r="OG41" s="221"/>
      <c r="OH41" s="221"/>
      <c r="OI41" s="221"/>
      <c r="OJ41" s="221"/>
      <c r="OK41" s="221"/>
      <c r="OL41" s="221"/>
      <c r="OM41" s="221"/>
      <c r="ON41" s="221"/>
      <c r="OO41" s="221"/>
      <c r="OP41" s="221"/>
      <c r="OQ41" s="221"/>
      <c r="OR41" s="221"/>
      <c r="OS41" s="221"/>
      <c r="OT41" s="221"/>
      <c r="OU41" s="221"/>
      <c r="OV41" s="221"/>
      <c r="OW41" s="221"/>
      <c r="OX41" s="221"/>
      <c r="OY41" s="221"/>
      <c r="OZ41" s="221"/>
      <c r="PA41" s="221"/>
      <c r="PB41" s="221"/>
      <c r="PC41" s="221"/>
      <c r="PD41" s="221"/>
      <c r="PE41" s="221"/>
      <c r="PF41" s="221"/>
      <c r="PG41" s="221"/>
      <c r="PH41" s="221"/>
      <c r="PI41" s="221"/>
      <c r="PJ41" s="221"/>
      <c r="PK41" s="221"/>
      <c r="PL41" s="221"/>
      <c r="PM41" s="221"/>
      <c r="PN41" s="221"/>
      <c r="PO41" s="221"/>
      <c r="PP41" s="221"/>
      <c r="PQ41" s="221"/>
      <c r="PR41" s="221"/>
      <c r="PS41" s="221"/>
      <c r="PT41" s="221"/>
      <c r="PU41" s="221"/>
      <c r="PV41" s="221"/>
      <c r="PW41" s="221"/>
      <c r="PX41" s="221"/>
      <c r="PY41" s="221"/>
      <c r="PZ41" s="221"/>
      <c r="QA41" s="221"/>
      <c r="QB41" s="221"/>
      <c r="QC41" s="221"/>
      <c r="QD41" s="221"/>
      <c r="QE41" s="221"/>
      <c r="QF41" s="221"/>
      <c r="QG41" s="221"/>
      <c r="QH41" s="221"/>
      <c r="QI41" s="221"/>
      <c r="QJ41" s="221"/>
      <c r="QK41" s="221"/>
      <c r="QL41" s="221"/>
      <c r="QM41" s="221"/>
      <c r="QN41" s="221"/>
      <c r="QO41" s="221"/>
      <c r="QP41" s="221"/>
      <c r="QQ41" s="221"/>
      <c r="QR41" s="221"/>
      <c r="QS41" s="221"/>
      <c r="QT41" s="221"/>
      <c r="QU41" s="221"/>
      <c r="QV41" s="221"/>
      <c r="QW41" s="221"/>
      <c r="QX41" s="221"/>
      <c r="QY41" s="221"/>
      <c r="QZ41" s="221"/>
      <c r="RA41" s="221"/>
      <c r="RB41" s="221"/>
      <c r="RC41" s="221"/>
      <c r="RD41" s="221"/>
      <c r="RE41" s="221"/>
      <c r="RF41" s="221"/>
      <c r="RG41" s="221"/>
      <c r="RH41" s="221"/>
    </row>
    <row r="42" customFormat="false" ht="15.75" hidden="true" customHeight="true" outlineLevel="0" collapsed="false">
      <c r="A42" s="196"/>
      <c r="B42" s="44" t="s">
        <v>367</v>
      </c>
      <c r="C42" s="196"/>
      <c r="D42" s="196"/>
      <c r="E42" s="76" t="n">
        <f aca="false">SUM(H42:AR42)</f>
        <v>0</v>
      </c>
      <c r="F42" s="196"/>
      <c r="G42" s="196"/>
      <c r="H42" s="64" t="n">
        <f aca="false">SUM(AS42:BD42)</f>
        <v>0</v>
      </c>
      <c r="I42" s="64" t="n">
        <f aca="false">SUM(BE42:BP42)</f>
        <v>0</v>
      </c>
      <c r="J42" s="64" t="n">
        <f aca="false">SUM(BQ42:CB42)</f>
        <v>0</v>
      </c>
      <c r="K42" s="64" t="n">
        <f aca="false">SUM(CC42:CN42)</f>
        <v>0</v>
      </c>
      <c r="L42" s="64" t="n">
        <f aca="false">SUM(CO42:CZ42)</f>
        <v>0</v>
      </c>
      <c r="M42" s="64" t="n">
        <f aca="false">SUM(DA42:DL42)</f>
        <v>0</v>
      </c>
      <c r="N42" s="64" t="n">
        <f aca="false">SUM(DM42:DX42)</f>
        <v>0</v>
      </c>
      <c r="O42" s="64" t="n">
        <f aca="false">SUM(DY42:EJ42)</f>
        <v>0</v>
      </c>
      <c r="P42" s="64" t="n">
        <f aca="false">SUM(EK42:EV42)</f>
        <v>0</v>
      </c>
      <c r="Q42" s="64" t="n">
        <f aca="false">SUM(EW42:FH42)</f>
        <v>0</v>
      </c>
      <c r="R42" s="64" t="n">
        <f aca="false">SUM(FI42:FT42)</f>
        <v>0</v>
      </c>
      <c r="S42" s="64" t="n">
        <f aca="false">SUM(FU42:GF42)</f>
        <v>0</v>
      </c>
      <c r="T42" s="64" t="n">
        <f aca="false">SUM(GG42:GR42)</f>
        <v>0</v>
      </c>
      <c r="U42" s="64" t="n">
        <f aca="false">SUM(GS42:HD42)</f>
        <v>0</v>
      </c>
      <c r="V42" s="64" t="n">
        <f aca="false">SUM(HE42:HP42)</f>
        <v>0</v>
      </c>
      <c r="W42" s="64" t="n">
        <f aca="false">SUM(HQ42:IB42)</f>
        <v>0</v>
      </c>
      <c r="X42" s="64" t="n">
        <f aca="false">SUM(IC42:IN42)</f>
        <v>0</v>
      </c>
      <c r="Y42" s="64" t="n">
        <f aca="false">SUM(IO42:IZ42)</f>
        <v>0</v>
      </c>
      <c r="Z42" s="64" t="n">
        <f aca="false">SUM(JA42:JL42)</f>
        <v>0</v>
      </c>
      <c r="AA42" s="64" t="n">
        <f aca="false">SUM(JM42:JX42)</f>
        <v>0</v>
      </c>
      <c r="AB42" s="64" t="n">
        <f aca="false">SUM(JY42:KJ42)</f>
        <v>0</v>
      </c>
      <c r="AC42" s="64" t="n">
        <f aca="false">SUM(KK42:KV42)</f>
        <v>0</v>
      </c>
      <c r="AD42" s="64" t="n">
        <f aca="false">SUM(KW42:LH42)</f>
        <v>0</v>
      </c>
      <c r="AE42" s="64" t="n">
        <f aca="false">SUM(LI42:LT42)</f>
        <v>0</v>
      </c>
      <c r="AF42" s="64" t="n">
        <f aca="false">SUM(LU42:MF42)</f>
        <v>0</v>
      </c>
      <c r="AG42" s="64" t="n">
        <f aca="false">SUM(MG42:MR42)</f>
        <v>0</v>
      </c>
      <c r="AH42" s="64" t="n">
        <f aca="false">SUM(MS42:ND42)</f>
        <v>0</v>
      </c>
      <c r="AI42" s="64" t="n">
        <f aca="false">SUM(NE42:NP42)</f>
        <v>0</v>
      </c>
      <c r="AJ42" s="64" t="n">
        <f aca="false">SUM(NQ42:OB42)</f>
        <v>0</v>
      </c>
      <c r="AK42" s="64" t="n">
        <f aca="false">SUM(OC42:ON42)</f>
        <v>0</v>
      </c>
      <c r="AL42" s="64" t="n">
        <f aca="false">SUM(OO42:OZ42)</f>
        <v>0</v>
      </c>
      <c r="AM42" s="64" t="n">
        <f aca="false">SUM(PA42:PL42)</f>
        <v>0</v>
      </c>
      <c r="AN42" s="64" t="n">
        <f aca="false">SUM(PM42:PX42)</f>
        <v>0</v>
      </c>
      <c r="AO42" s="64" t="n">
        <f aca="false">SUM(PY42:QJ42)</f>
        <v>0</v>
      </c>
      <c r="AP42" s="64" t="n">
        <f aca="false">SUM(QK42:QV42)</f>
        <v>0</v>
      </c>
      <c r="AQ42" s="64" t="n">
        <f aca="false">SUM(QW42:RH42)</f>
        <v>0</v>
      </c>
      <c r="AR42" s="196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  <c r="GE42" s="221"/>
      <c r="GF42" s="221"/>
      <c r="GG42" s="221"/>
      <c r="GH42" s="221"/>
      <c r="GI42" s="221"/>
      <c r="GJ42" s="221"/>
      <c r="GK42" s="221"/>
      <c r="GL42" s="221"/>
      <c r="GM42" s="221"/>
      <c r="GN42" s="221"/>
      <c r="GO42" s="221"/>
      <c r="GP42" s="221"/>
      <c r="GQ42" s="221"/>
      <c r="GR42" s="221"/>
      <c r="GS42" s="221"/>
      <c r="GT42" s="221"/>
      <c r="GU42" s="221"/>
      <c r="GV42" s="221"/>
      <c r="GW42" s="221"/>
      <c r="GX42" s="221"/>
      <c r="GY42" s="221"/>
      <c r="GZ42" s="221"/>
      <c r="HA42" s="221"/>
      <c r="HB42" s="221"/>
      <c r="HC42" s="221"/>
      <c r="HD42" s="221"/>
      <c r="HE42" s="221"/>
      <c r="HF42" s="221"/>
      <c r="HG42" s="221"/>
      <c r="HH42" s="221"/>
      <c r="HI42" s="221"/>
      <c r="HJ42" s="221"/>
      <c r="HK42" s="221"/>
      <c r="HL42" s="221"/>
      <c r="HM42" s="221"/>
      <c r="HN42" s="221"/>
      <c r="HO42" s="221"/>
      <c r="HP42" s="221"/>
      <c r="HQ42" s="221"/>
      <c r="HR42" s="221"/>
      <c r="HS42" s="221"/>
      <c r="HT42" s="221"/>
      <c r="HU42" s="221"/>
      <c r="HV42" s="221"/>
      <c r="HW42" s="221"/>
      <c r="HX42" s="221"/>
      <c r="HY42" s="221"/>
      <c r="HZ42" s="221"/>
      <c r="IA42" s="221"/>
      <c r="IB42" s="221"/>
      <c r="IC42" s="221"/>
      <c r="ID42" s="221"/>
      <c r="IE42" s="221"/>
      <c r="IF42" s="221"/>
      <c r="IG42" s="221"/>
      <c r="IH42" s="221"/>
      <c r="II42" s="221"/>
      <c r="IJ42" s="221"/>
      <c r="IK42" s="221"/>
      <c r="IL42" s="221"/>
      <c r="IM42" s="221"/>
      <c r="IN42" s="221"/>
      <c r="IO42" s="221"/>
      <c r="IP42" s="221"/>
      <c r="IQ42" s="221"/>
      <c r="IR42" s="221"/>
      <c r="IS42" s="221"/>
      <c r="IT42" s="221"/>
      <c r="IU42" s="221"/>
      <c r="IV42" s="221"/>
      <c r="IW42" s="221"/>
      <c r="IX42" s="221"/>
      <c r="IY42" s="221"/>
      <c r="IZ42" s="221"/>
      <c r="JA42" s="221"/>
      <c r="JB42" s="221"/>
      <c r="JC42" s="221"/>
      <c r="JD42" s="221"/>
      <c r="JE42" s="221"/>
      <c r="JF42" s="221"/>
      <c r="JG42" s="221"/>
      <c r="JH42" s="221"/>
      <c r="JI42" s="221"/>
      <c r="JJ42" s="221"/>
      <c r="JK42" s="221"/>
      <c r="JL42" s="221"/>
      <c r="JM42" s="221"/>
      <c r="JN42" s="221"/>
      <c r="JO42" s="221"/>
      <c r="JP42" s="221"/>
      <c r="JQ42" s="221"/>
      <c r="JR42" s="221"/>
      <c r="JS42" s="221"/>
      <c r="JT42" s="221"/>
      <c r="JU42" s="221"/>
      <c r="JV42" s="221"/>
      <c r="JW42" s="221"/>
      <c r="JX42" s="221"/>
      <c r="JY42" s="221"/>
      <c r="JZ42" s="221"/>
      <c r="KA42" s="221"/>
      <c r="KB42" s="221"/>
      <c r="KC42" s="221"/>
      <c r="KD42" s="221"/>
      <c r="KE42" s="221"/>
      <c r="KF42" s="221"/>
      <c r="KG42" s="221"/>
      <c r="KH42" s="221"/>
      <c r="KI42" s="221"/>
      <c r="KJ42" s="221"/>
      <c r="KK42" s="221"/>
      <c r="KL42" s="221"/>
      <c r="KM42" s="221"/>
      <c r="KN42" s="221"/>
      <c r="KO42" s="221"/>
      <c r="KP42" s="221"/>
      <c r="KQ42" s="221"/>
      <c r="KR42" s="221"/>
      <c r="KS42" s="221"/>
      <c r="KT42" s="221"/>
      <c r="KU42" s="221"/>
      <c r="KV42" s="221"/>
      <c r="KW42" s="221"/>
      <c r="KX42" s="221"/>
      <c r="KY42" s="221"/>
      <c r="KZ42" s="221"/>
      <c r="LA42" s="221"/>
      <c r="LB42" s="221"/>
      <c r="LC42" s="221"/>
      <c r="LD42" s="221"/>
      <c r="LE42" s="221"/>
      <c r="LF42" s="221"/>
      <c r="LG42" s="221"/>
      <c r="LH42" s="221"/>
      <c r="LI42" s="221"/>
      <c r="LJ42" s="221"/>
      <c r="LK42" s="221"/>
      <c r="LL42" s="221"/>
      <c r="LM42" s="221"/>
      <c r="LN42" s="221"/>
      <c r="LO42" s="221"/>
      <c r="LP42" s="221"/>
      <c r="LQ42" s="221"/>
      <c r="LR42" s="221"/>
      <c r="LS42" s="221"/>
      <c r="LT42" s="221"/>
      <c r="LU42" s="221"/>
      <c r="LV42" s="221"/>
      <c r="LW42" s="221"/>
      <c r="LX42" s="221"/>
      <c r="LY42" s="221"/>
      <c r="LZ42" s="221"/>
      <c r="MA42" s="221"/>
      <c r="MB42" s="221"/>
      <c r="MC42" s="221"/>
      <c r="MD42" s="221"/>
      <c r="ME42" s="221"/>
      <c r="MF42" s="221"/>
      <c r="MG42" s="221"/>
      <c r="MH42" s="221"/>
      <c r="MI42" s="221"/>
      <c r="MJ42" s="221"/>
      <c r="MK42" s="221"/>
      <c r="ML42" s="221"/>
      <c r="MM42" s="221"/>
      <c r="MN42" s="221"/>
      <c r="MO42" s="221"/>
      <c r="MP42" s="221"/>
      <c r="MQ42" s="221"/>
      <c r="MR42" s="221"/>
      <c r="MS42" s="221"/>
      <c r="MT42" s="221"/>
      <c r="MU42" s="221"/>
      <c r="MV42" s="221"/>
      <c r="MW42" s="221"/>
      <c r="MX42" s="221"/>
      <c r="MY42" s="221"/>
      <c r="MZ42" s="221"/>
      <c r="NA42" s="221"/>
      <c r="NB42" s="221"/>
      <c r="NC42" s="221"/>
      <c r="ND42" s="221"/>
      <c r="NE42" s="221"/>
      <c r="NF42" s="221"/>
      <c r="NG42" s="221"/>
      <c r="NH42" s="221"/>
      <c r="NI42" s="221"/>
      <c r="NJ42" s="221"/>
      <c r="NK42" s="221"/>
      <c r="NL42" s="221"/>
      <c r="NM42" s="221"/>
      <c r="NN42" s="221"/>
      <c r="NO42" s="221"/>
      <c r="NP42" s="221"/>
      <c r="NQ42" s="221"/>
      <c r="NR42" s="221"/>
      <c r="NS42" s="221"/>
      <c r="NT42" s="221"/>
      <c r="NU42" s="221"/>
      <c r="NV42" s="221"/>
      <c r="NW42" s="221"/>
      <c r="NX42" s="221"/>
      <c r="NY42" s="221"/>
      <c r="NZ42" s="221"/>
      <c r="OA42" s="221"/>
      <c r="OB42" s="221"/>
      <c r="OC42" s="221"/>
      <c r="OD42" s="221"/>
      <c r="OE42" s="221"/>
      <c r="OF42" s="221"/>
      <c r="OG42" s="221"/>
      <c r="OH42" s="221"/>
      <c r="OI42" s="221"/>
      <c r="OJ42" s="221"/>
      <c r="OK42" s="221"/>
      <c r="OL42" s="221"/>
      <c r="OM42" s="221"/>
      <c r="ON42" s="221"/>
      <c r="OO42" s="221"/>
      <c r="OP42" s="221"/>
      <c r="OQ42" s="221"/>
      <c r="OR42" s="221"/>
      <c r="OS42" s="221"/>
      <c r="OT42" s="221"/>
      <c r="OU42" s="221"/>
      <c r="OV42" s="221"/>
      <c r="OW42" s="221"/>
      <c r="OX42" s="221"/>
      <c r="OY42" s="221"/>
      <c r="OZ42" s="221"/>
      <c r="PA42" s="221"/>
      <c r="PB42" s="221"/>
      <c r="PC42" s="221"/>
      <c r="PD42" s="221"/>
      <c r="PE42" s="221"/>
      <c r="PF42" s="221"/>
      <c r="PG42" s="221"/>
      <c r="PH42" s="221"/>
      <c r="PI42" s="221"/>
      <c r="PJ42" s="221"/>
      <c r="PK42" s="221"/>
      <c r="PL42" s="221"/>
      <c r="PM42" s="221"/>
      <c r="PN42" s="221"/>
      <c r="PO42" s="221"/>
      <c r="PP42" s="221"/>
      <c r="PQ42" s="221"/>
      <c r="PR42" s="221"/>
      <c r="PS42" s="221"/>
      <c r="PT42" s="221"/>
      <c r="PU42" s="221"/>
      <c r="PV42" s="221"/>
      <c r="PW42" s="221"/>
      <c r="PX42" s="221"/>
      <c r="PY42" s="221"/>
      <c r="PZ42" s="221"/>
      <c r="QA42" s="221"/>
      <c r="QB42" s="221"/>
      <c r="QC42" s="221"/>
      <c r="QD42" s="221"/>
      <c r="QE42" s="221"/>
      <c r="QF42" s="221"/>
      <c r="QG42" s="221"/>
      <c r="QH42" s="221"/>
      <c r="QI42" s="221"/>
      <c r="QJ42" s="221"/>
      <c r="QK42" s="221"/>
      <c r="QL42" s="221"/>
      <c r="QM42" s="221"/>
      <c r="QN42" s="221"/>
      <c r="QO42" s="221"/>
      <c r="QP42" s="221"/>
      <c r="QQ42" s="221"/>
      <c r="QR42" s="221"/>
      <c r="QS42" s="221"/>
      <c r="QT42" s="221"/>
      <c r="QU42" s="221"/>
      <c r="QV42" s="221"/>
      <c r="QW42" s="221"/>
      <c r="QX42" s="221"/>
      <c r="QY42" s="221"/>
      <c r="QZ42" s="221"/>
      <c r="RA42" s="221"/>
      <c r="RB42" s="221"/>
      <c r="RC42" s="221"/>
      <c r="RD42" s="221"/>
      <c r="RE42" s="221"/>
      <c r="RF42" s="221"/>
      <c r="RG42" s="221"/>
      <c r="RH42" s="221"/>
    </row>
    <row r="43" customFormat="false" ht="15.75" hidden="true" customHeight="true" outlineLevel="0" collapsed="false">
      <c r="A43" s="196"/>
      <c r="B43" s="44" t="s">
        <v>368</v>
      </c>
      <c r="C43" s="196"/>
      <c r="D43" s="196"/>
      <c r="E43" s="76" t="n">
        <f aca="false">SUM(H43:AR43)</f>
        <v>0</v>
      </c>
      <c r="F43" s="196"/>
      <c r="G43" s="196"/>
      <c r="H43" s="64" t="n">
        <f aca="false">SUM(AS43:BD43)</f>
        <v>0</v>
      </c>
      <c r="I43" s="64" t="n">
        <f aca="false">SUM(BE43:BP43)</f>
        <v>0</v>
      </c>
      <c r="J43" s="64" t="n">
        <f aca="false">SUM(BQ43:CB43)</f>
        <v>0</v>
      </c>
      <c r="K43" s="64" t="n">
        <f aca="false">SUM(CC43:CN43)</f>
        <v>0</v>
      </c>
      <c r="L43" s="64" t="n">
        <f aca="false">SUM(CO43:CZ43)</f>
        <v>0</v>
      </c>
      <c r="M43" s="64" t="n">
        <f aca="false">SUM(DA43:DL43)</f>
        <v>0</v>
      </c>
      <c r="N43" s="64" t="n">
        <f aca="false">SUM(DM43:DX43)</f>
        <v>0</v>
      </c>
      <c r="O43" s="64" t="n">
        <f aca="false">SUM(DY43:EJ43)</f>
        <v>0</v>
      </c>
      <c r="P43" s="64" t="n">
        <f aca="false">SUM(EK43:EV43)</f>
        <v>0</v>
      </c>
      <c r="Q43" s="64" t="n">
        <f aca="false">SUM(EW43:FH43)</f>
        <v>0</v>
      </c>
      <c r="R43" s="64" t="n">
        <f aca="false">SUM(FI43:FT43)</f>
        <v>0</v>
      </c>
      <c r="S43" s="64" t="n">
        <f aca="false">SUM(FU43:GF43)</f>
        <v>0</v>
      </c>
      <c r="T43" s="64" t="n">
        <f aca="false">SUM(GG43:GR43)</f>
        <v>0</v>
      </c>
      <c r="U43" s="64" t="n">
        <f aca="false">SUM(GS43:HD43)</f>
        <v>0</v>
      </c>
      <c r="V43" s="64" t="n">
        <f aca="false">SUM(HE43:HP43)</f>
        <v>0</v>
      </c>
      <c r="W43" s="64" t="n">
        <f aca="false">SUM(HQ43:IB43)</f>
        <v>0</v>
      </c>
      <c r="X43" s="64" t="n">
        <f aca="false">SUM(IC43:IN43)</f>
        <v>0</v>
      </c>
      <c r="Y43" s="64" t="n">
        <f aca="false">SUM(IO43:IZ43)</f>
        <v>0</v>
      </c>
      <c r="Z43" s="64" t="n">
        <f aca="false">SUM(JA43:JL43)</f>
        <v>0</v>
      </c>
      <c r="AA43" s="64" t="n">
        <f aca="false">SUM(JM43:JX43)</f>
        <v>0</v>
      </c>
      <c r="AB43" s="64" t="n">
        <f aca="false">SUM(JY43:KJ43)</f>
        <v>0</v>
      </c>
      <c r="AC43" s="64" t="n">
        <f aca="false">SUM(KK43:KV43)</f>
        <v>0</v>
      </c>
      <c r="AD43" s="64" t="n">
        <f aca="false">SUM(KW43:LH43)</f>
        <v>0</v>
      </c>
      <c r="AE43" s="64" t="n">
        <f aca="false">SUM(LI43:LT43)</f>
        <v>0</v>
      </c>
      <c r="AF43" s="64" t="n">
        <f aca="false">SUM(LU43:MF43)</f>
        <v>0</v>
      </c>
      <c r="AG43" s="64" t="n">
        <f aca="false">SUM(MG43:MR43)</f>
        <v>0</v>
      </c>
      <c r="AH43" s="64" t="n">
        <f aca="false">SUM(MS43:ND43)</f>
        <v>0</v>
      </c>
      <c r="AI43" s="64" t="n">
        <f aca="false">SUM(NE43:NP43)</f>
        <v>0</v>
      </c>
      <c r="AJ43" s="64" t="n">
        <f aca="false">SUM(NQ43:OB43)</f>
        <v>0</v>
      </c>
      <c r="AK43" s="64" t="n">
        <f aca="false">SUM(OC43:ON43)</f>
        <v>0</v>
      </c>
      <c r="AL43" s="64" t="n">
        <f aca="false">SUM(OO43:OZ43)</f>
        <v>0</v>
      </c>
      <c r="AM43" s="64" t="n">
        <f aca="false">SUM(PA43:PL43)</f>
        <v>0</v>
      </c>
      <c r="AN43" s="64" t="n">
        <f aca="false">SUM(PM43:PX43)</f>
        <v>0</v>
      </c>
      <c r="AO43" s="64" t="n">
        <f aca="false">SUM(PY43:QJ43)</f>
        <v>0</v>
      </c>
      <c r="AP43" s="64" t="n">
        <f aca="false">SUM(QK43:QV43)</f>
        <v>0</v>
      </c>
      <c r="AQ43" s="64" t="n">
        <f aca="false">SUM(QW43:RH43)</f>
        <v>0</v>
      </c>
      <c r="AR43" s="196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  <c r="GE43" s="221"/>
      <c r="GF43" s="221"/>
      <c r="GG43" s="221"/>
      <c r="GH43" s="221"/>
      <c r="GI43" s="221"/>
      <c r="GJ43" s="221"/>
      <c r="GK43" s="221"/>
      <c r="GL43" s="221"/>
      <c r="GM43" s="221"/>
      <c r="GN43" s="221"/>
      <c r="GO43" s="221"/>
      <c r="GP43" s="221"/>
      <c r="GQ43" s="221"/>
      <c r="GR43" s="221"/>
      <c r="GS43" s="221"/>
      <c r="GT43" s="221"/>
      <c r="GU43" s="221"/>
      <c r="GV43" s="221"/>
      <c r="GW43" s="221"/>
      <c r="GX43" s="221"/>
      <c r="GY43" s="221"/>
      <c r="GZ43" s="221"/>
      <c r="HA43" s="221"/>
      <c r="HB43" s="221"/>
      <c r="HC43" s="221"/>
      <c r="HD43" s="221"/>
      <c r="HE43" s="221"/>
      <c r="HF43" s="221"/>
      <c r="HG43" s="221"/>
      <c r="HH43" s="221"/>
      <c r="HI43" s="221"/>
      <c r="HJ43" s="221"/>
      <c r="HK43" s="221"/>
      <c r="HL43" s="221"/>
      <c r="HM43" s="221"/>
      <c r="HN43" s="221"/>
      <c r="HO43" s="221"/>
      <c r="HP43" s="221"/>
      <c r="HQ43" s="221"/>
      <c r="HR43" s="221"/>
      <c r="HS43" s="221"/>
      <c r="HT43" s="221"/>
      <c r="HU43" s="221"/>
      <c r="HV43" s="221"/>
      <c r="HW43" s="221"/>
      <c r="HX43" s="221"/>
      <c r="HY43" s="221"/>
      <c r="HZ43" s="221"/>
      <c r="IA43" s="221"/>
      <c r="IB43" s="221"/>
      <c r="IC43" s="221"/>
      <c r="ID43" s="221"/>
      <c r="IE43" s="221"/>
      <c r="IF43" s="221"/>
      <c r="IG43" s="221"/>
      <c r="IH43" s="221"/>
      <c r="II43" s="221"/>
      <c r="IJ43" s="221"/>
      <c r="IK43" s="221"/>
      <c r="IL43" s="221"/>
      <c r="IM43" s="221"/>
      <c r="IN43" s="221"/>
      <c r="IO43" s="221"/>
      <c r="IP43" s="221"/>
      <c r="IQ43" s="221"/>
      <c r="IR43" s="221"/>
      <c r="IS43" s="221"/>
      <c r="IT43" s="221"/>
      <c r="IU43" s="221"/>
      <c r="IV43" s="221"/>
      <c r="IW43" s="221"/>
      <c r="IX43" s="221"/>
      <c r="IY43" s="221"/>
      <c r="IZ43" s="221"/>
      <c r="JA43" s="221"/>
      <c r="JB43" s="221"/>
      <c r="JC43" s="221"/>
      <c r="JD43" s="221"/>
      <c r="JE43" s="221"/>
      <c r="JF43" s="221"/>
      <c r="JG43" s="221"/>
      <c r="JH43" s="221"/>
      <c r="JI43" s="221"/>
      <c r="JJ43" s="221"/>
      <c r="JK43" s="221"/>
      <c r="JL43" s="221"/>
      <c r="JM43" s="221"/>
      <c r="JN43" s="221"/>
      <c r="JO43" s="221"/>
      <c r="JP43" s="221"/>
      <c r="JQ43" s="221"/>
      <c r="JR43" s="221"/>
      <c r="JS43" s="221"/>
      <c r="JT43" s="221"/>
      <c r="JU43" s="221"/>
      <c r="JV43" s="221"/>
      <c r="JW43" s="221"/>
      <c r="JX43" s="221"/>
      <c r="JY43" s="221"/>
      <c r="JZ43" s="221"/>
      <c r="KA43" s="221"/>
      <c r="KB43" s="221"/>
      <c r="KC43" s="221"/>
      <c r="KD43" s="221"/>
      <c r="KE43" s="221"/>
      <c r="KF43" s="221"/>
      <c r="KG43" s="221"/>
      <c r="KH43" s="221"/>
      <c r="KI43" s="221"/>
      <c r="KJ43" s="221"/>
      <c r="KK43" s="221"/>
      <c r="KL43" s="221"/>
      <c r="KM43" s="221"/>
      <c r="KN43" s="221"/>
      <c r="KO43" s="221"/>
      <c r="KP43" s="221"/>
      <c r="KQ43" s="221"/>
      <c r="KR43" s="221"/>
      <c r="KS43" s="221"/>
      <c r="KT43" s="221"/>
      <c r="KU43" s="221"/>
      <c r="KV43" s="221"/>
      <c r="KW43" s="221"/>
      <c r="KX43" s="221"/>
      <c r="KY43" s="221"/>
      <c r="KZ43" s="221"/>
      <c r="LA43" s="221"/>
      <c r="LB43" s="221"/>
      <c r="LC43" s="221"/>
      <c r="LD43" s="221"/>
      <c r="LE43" s="221"/>
      <c r="LF43" s="221"/>
      <c r="LG43" s="221"/>
      <c r="LH43" s="221"/>
      <c r="LI43" s="221"/>
      <c r="LJ43" s="221"/>
      <c r="LK43" s="221"/>
      <c r="LL43" s="221"/>
      <c r="LM43" s="221"/>
      <c r="LN43" s="221"/>
      <c r="LO43" s="221"/>
      <c r="LP43" s="221"/>
      <c r="LQ43" s="221"/>
      <c r="LR43" s="221"/>
      <c r="LS43" s="221"/>
      <c r="LT43" s="221"/>
      <c r="LU43" s="221"/>
      <c r="LV43" s="221"/>
      <c r="LW43" s="221"/>
      <c r="LX43" s="221"/>
      <c r="LY43" s="221"/>
      <c r="LZ43" s="221"/>
      <c r="MA43" s="221"/>
      <c r="MB43" s="221"/>
      <c r="MC43" s="221"/>
      <c r="MD43" s="221"/>
      <c r="ME43" s="221"/>
      <c r="MF43" s="221"/>
      <c r="MG43" s="221"/>
      <c r="MH43" s="221"/>
      <c r="MI43" s="221"/>
      <c r="MJ43" s="221"/>
      <c r="MK43" s="221"/>
      <c r="ML43" s="221"/>
      <c r="MM43" s="221"/>
      <c r="MN43" s="221"/>
      <c r="MO43" s="221"/>
      <c r="MP43" s="221"/>
      <c r="MQ43" s="221"/>
      <c r="MR43" s="221"/>
      <c r="MS43" s="221"/>
      <c r="MT43" s="221"/>
      <c r="MU43" s="221"/>
      <c r="MV43" s="221"/>
      <c r="MW43" s="221"/>
      <c r="MX43" s="221"/>
      <c r="MY43" s="221"/>
      <c r="MZ43" s="221"/>
      <c r="NA43" s="221"/>
      <c r="NB43" s="221"/>
      <c r="NC43" s="221"/>
      <c r="ND43" s="221"/>
      <c r="NE43" s="221"/>
      <c r="NF43" s="221"/>
      <c r="NG43" s="221"/>
      <c r="NH43" s="221"/>
      <c r="NI43" s="221"/>
      <c r="NJ43" s="221"/>
      <c r="NK43" s="221"/>
      <c r="NL43" s="221"/>
      <c r="NM43" s="221"/>
      <c r="NN43" s="221"/>
      <c r="NO43" s="221"/>
      <c r="NP43" s="221"/>
      <c r="NQ43" s="221"/>
      <c r="NR43" s="221"/>
      <c r="NS43" s="221"/>
      <c r="NT43" s="221"/>
      <c r="NU43" s="221"/>
      <c r="NV43" s="221"/>
      <c r="NW43" s="221"/>
      <c r="NX43" s="221"/>
      <c r="NY43" s="221"/>
      <c r="NZ43" s="221"/>
      <c r="OA43" s="221"/>
      <c r="OB43" s="221"/>
      <c r="OC43" s="221"/>
      <c r="OD43" s="221"/>
      <c r="OE43" s="221"/>
      <c r="OF43" s="221"/>
      <c r="OG43" s="221"/>
      <c r="OH43" s="221"/>
      <c r="OI43" s="221"/>
      <c r="OJ43" s="221"/>
      <c r="OK43" s="221"/>
      <c r="OL43" s="221"/>
      <c r="OM43" s="221"/>
      <c r="ON43" s="221"/>
      <c r="OO43" s="221"/>
      <c r="OP43" s="221"/>
      <c r="OQ43" s="221"/>
      <c r="OR43" s="221"/>
      <c r="OS43" s="221"/>
      <c r="OT43" s="221"/>
      <c r="OU43" s="221"/>
      <c r="OV43" s="221"/>
      <c r="OW43" s="221"/>
      <c r="OX43" s="221"/>
      <c r="OY43" s="221"/>
      <c r="OZ43" s="221"/>
      <c r="PA43" s="221"/>
      <c r="PB43" s="221"/>
      <c r="PC43" s="221"/>
      <c r="PD43" s="221"/>
      <c r="PE43" s="221"/>
      <c r="PF43" s="221"/>
      <c r="PG43" s="221"/>
      <c r="PH43" s="221"/>
      <c r="PI43" s="221"/>
      <c r="PJ43" s="221"/>
      <c r="PK43" s="221"/>
      <c r="PL43" s="221"/>
      <c r="PM43" s="221"/>
      <c r="PN43" s="221"/>
      <c r="PO43" s="221"/>
      <c r="PP43" s="221"/>
      <c r="PQ43" s="221"/>
      <c r="PR43" s="221"/>
      <c r="PS43" s="221"/>
      <c r="PT43" s="221"/>
      <c r="PU43" s="221"/>
      <c r="PV43" s="221"/>
      <c r="PW43" s="221"/>
      <c r="PX43" s="221"/>
      <c r="PY43" s="221"/>
      <c r="PZ43" s="221"/>
      <c r="QA43" s="221"/>
      <c r="QB43" s="221"/>
      <c r="QC43" s="221"/>
      <c r="QD43" s="221"/>
      <c r="QE43" s="221"/>
      <c r="QF43" s="221"/>
      <c r="QG43" s="221"/>
      <c r="QH43" s="221"/>
      <c r="QI43" s="221"/>
      <c r="QJ43" s="221"/>
      <c r="QK43" s="221"/>
      <c r="QL43" s="221"/>
      <c r="QM43" s="221"/>
      <c r="QN43" s="221"/>
      <c r="QO43" s="221"/>
      <c r="QP43" s="221"/>
      <c r="QQ43" s="221"/>
      <c r="QR43" s="221"/>
      <c r="QS43" s="221"/>
      <c r="QT43" s="221"/>
      <c r="QU43" s="221"/>
      <c r="QV43" s="221"/>
      <c r="QW43" s="221"/>
      <c r="QX43" s="221"/>
      <c r="QY43" s="221"/>
      <c r="QZ43" s="221"/>
      <c r="RA43" s="221"/>
      <c r="RB43" s="221"/>
      <c r="RC43" s="221"/>
      <c r="RD43" s="221"/>
      <c r="RE43" s="221"/>
      <c r="RF43" s="221"/>
      <c r="RG43" s="221"/>
      <c r="RH43" s="221"/>
    </row>
    <row r="44" customFormat="false" ht="15.75" hidden="true" customHeight="true" outlineLevel="0" collapsed="false">
      <c r="A44" s="44"/>
      <c r="B44" s="44" t="s">
        <v>369</v>
      </c>
      <c r="C44" s="205"/>
      <c r="D44" s="381"/>
      <c r="E44" s="76" t="n">
        <f aca="false">SUM(H44:AR44)</f>
        <v>0</v>
      </c>
      <c r="F44" s="45"/>
      <c r="G44" s="45"/>
      <c r="H44" s="64" t="n">
        <f aca="false">SUM(AS44:BD44)</f>
        <v>0</v>
      </c>
      <c r="I44" s="64" t="n">
        <f aca="false">SUM(BE44:BP44)</f>
        <v>0</v>
      </c>
      <c r="J44" s="64" t="n">
        <f aca="false">SUM(BQ44:CB44)</f>
        <v>0</v>
      </c>
      <c r="K44" s="64" t="n">
        <f aca="false">SUM(CC44:CN44)</f>
        <v>0</v>
      </c>
      <c r="L44" s="64" t="n">
        <f aca="false">SUM(CO44:CZ44)</f>
        <v>0</v>
      </c>
      <c r="M44" s="64" t="n">
        <f aca="false">SUM(DA44:DL44)</f>
        <v>0</v>
      </c>
      <c r="N44" s="64" t="n">
        <f aca="false">SUM(DM44:DX44)</f>
        <v>0</v>
      </c>
      <c r="O44" s="64" t="n">
        <f aca="false">SUM(DY44:EJ44)</f>
        <v>0</v>
      </c>
      <c r="P44" s="64" t="n">
        <f aca="false">SUM(EK44:EV44)</f>
        <v>0</v>
      </c>
      <c r="Q44" s="64" t="n">
        <f aca="false">SUM(EW44:FH44)</f>
        <v>0</v>
      </c>
      <c r="R44" s="64" t="n">
        <f aca="false">SUM(FI44:FT44)</f>
        <v>0</v>
      </c>
      <c r="S44" s="64" t="n">
        <f aca="false">SUM(FU44:GF44)</f>
        <v>0</v>
      </c>
      <c r="T44" s="64" t="n">
        <f aca="false">SUM(GG44:GR44)</f>
        <v>0</v>
      </c>
      <c r="U44" s="64" t="n">
        <f aca="false">SUM(GS44:HD44)</f>
        <v>0</v>
      </c>
      <c r="V44" s="64" t="n">
        <f aca="false">SUM(HE44:HP44)</f>
        <v>0</v>
      </c>
      <c r="W44" s="64" t="n">
        <f aca="false">SUM(HQ44:IB44)</f>
        <v>0</v>
      </c>
      <c r="X44" s="64" t="n">
        <f aca="false">SUM(IC44:IN44)</f>
        <v>0</v>
      </c>
      <c r="Y44" s="64" t="n">
        <f aca="false">SUM(IO44:IZ44)</f>
        <v>0</v>
      </c>
      <c r="Z44" s="64" t="n">
        <f aca="false">SUM(JA44:JL44)</f>
        <v>0</v>
      </c>
      <c r="AA44" s="64" t="n">
        <f aca="false">SUM(JM44:JX44)</f>
        <v>0</v>
      </c>
      <c r="AB44" s="64" t="n">
        <f aca="false">SUM(JY44:KJ44)</f>
        <v>0</v>
      </c>
      <c r="AC44" s="64" t="n">
        <f aca="false">SUM(KK44:KV44)</f>
        <v>0</v>
      </c>
      <c r="AD44" s="64" t="n">
        <f aca="false">SUM(KW44:LH44)</f>
        <v>0</v>
      </c>
      <c r="AE44" s="64" t="n">
        <f aca="false">SUM(LI44:LT44)</f>
        <v>0</v>
      </c>
      <c r="AF44" s="64" t="n">
        <f aca="false">SUM(LU44:MF44)</f>
        <v>0</v>
      </c>
      <c r="AG44" s="64" t="n">
        <f aca="false">SUM(MG44:MR44)</f>
        <v>0</v>
      </c>
      <c r="AH44" s="64" t="n">
        <f aca="false">SUM(MS44:ND44)</f>
        <v>0</v>
      </c>
      <c r="AI44" s="64" t="n">
        <f aca="false">SUM(NE44:NP44)</f>
        <v>0</v>
      </c>
      <c r="AJ44" s="64" t="n">
        <f aca="false">SUM(NQ44:OB44)</f>
        <v>0</v>
      </c>
      <c r="AK44" s="64" t="n">
        <f aca="false">SUM(OC44:ON44)</f>
        <v>0</v>
      </c>
      <c r="AL44" s="64" t="n">
        <f aca="false">SUM(OO44:OZ44)</f>
        <v>0</v>
      </c>
      <c r="AM44" s="64" t="n">
        <f aca="false">SUM(PA44:PL44)</f>
        <v>0</v>
      </c>
      <c r="AN44" s="64" t="n">
        <f aca="false">SUM(PM44:PX44)</f>
        <v>0</v>
      </c>
      <c r="AO44" s="64" t="n">
        <f aca="false">SUM(PY44:QJ44)</f>
        <v>0</v>
      </c>
      <c r="AP44" s="64" t="n">
        <f aca="false">SUM(QK44:QV44)</f>
        <v>0</v>
      </c>
      <c r="AQ44" s="64" t="n">
        <f aca="false">SUM(QW44:RH44)</f>
        <v>0</v>
      </c>
      <c r="AR44" s="64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  <c r="GE44" s="221"/>
      <c r="GF44" s="221"/>
      <c r="GG44" s="221"/>
      <c r="GH44" s="221"/>
      <c r="GI44" s="221"/>
      <c r="GJ44" s="221"/>
      <c r="GK44" s="221"/>
      <c r="GL44" s="221"/>
      <c r="GM44" s="221"/>
      <c r="GN44" s="221"/>
      <c r="GO44" s="221"/>
      <c r="GP44" s="221"/>
      <c r="GQ44" s="221"/>
      <c r="GR44" s="221"/>
      <c r="GS44" s="221"/>
      <c r="GT44" s="221"/>
      <c r="GU44" s="221"/>
      <c r="GV44" s="221"/>
      <c r="GW44" s="221"/>
      <c r="GX44" s="221"/>
      <c r="GY44" s="221"/>
      <c r="GZ44" s="221"/>
      <c r="HA44" s="221"/>
      <c r="HB44" s="221"/>
      <c r="HC44" s="221"/>
      <c r="HD44" s="221"/>
      <c r="HE44" s="221"/>
      <c r="HF44" s="221"/>
      <c r="HG44" s="221"/>
      <c r="HH44" s="221"/>
      <c r="HI44" s="221"/>
      <c r="HJ44" s="221"/>
      <c r="HK44" s="221"/>
      <c r="HL44" s="221"/>
      <c r="HM44" s="221"/>
      <c r="HN44" s="221"/>
      <c r="HO44" s="221"/>
      <c r="HP44" s="221"/>
      <c r="HQ44" s="221"/>
      <c r="HR44" s="221"/>
      <c r="HS44" s="221"/>
      <c r="HT44" s="221"/>
      <c r="HU44" s="221"/>
      <c r="HV44" s="221"/>
      <c r="HW44" s="221"/>
      <c r="HX44" s="221"/>
      <c r="HY44" s="221"/>
      <c r="HZ44" s="221"/>
      <c r="IA44" s="221"/>
      <c r="IB44" s="221"/>
      <c r="IC44" s="221"/>
      <c r="ID44" s="221"/>
      <c r="IE44" s="221"/>
      <c r="IF44" s="221"/>
      <c r="IG44" s="221"/>
      <c r="IH44" s="221"/>
      <c r="II44" s="221"/>
      <c r="IJ44" s="221"/>
      <c r="IK44" s="221"/>
      <c r="IL44" s="221"/>
      <c r="IM44" s="221"/>
      <c r="IN44" s="221"/>
      <c r="IO44" s="221"/>
      <c r="IP44" s="221"/>
      <c r="IQ44" s="221"/>
      <c r="IR44" s="221"/>
      <c r="IS44" s="221"/>
      <c r="IT44" s="221"/>
      <c r="IU44" s="221"/>
      <c r="IV44" s="221"/>
      <c r="IW44" s="221"/>
      <c r="IX44" s="221"/>
      <c r="IY44" s="221"/>
      <c r="IZ44" s="221"/>
      <c r="JA44" s="221"/>
      <c r="JB44" s="221"/>
      <c r="JC44" s="221"/>
      <c r="JD44" s="221"/>
      <c r="JE44" s="221"/>
      <c r="JF44" s="221"/>
      <c r="JG44" s="221"/>
      <c r="JH44" s="221"/>
      <c r="JI44" s="221"/>
      <c r="JJ44" s="221"/>
      <c r="JK44" s="221"/>
      <c r="JL44" s="221"/>
      <c r="JM44" s="221"/>
      <c r="JN44" s="221"/>
      <c r="JO44" s="221"/>
      <c r="JP44" s="221"/>
      <c r="JQ44" s="221"/>
      <c r="JR44" s="221"/>
      <c r="JS44" s="221"/>
      <c r="JT44" s="221"/>
      <c r="JU44" s="221"/>
      <c r="JV44" s="221"/>
      <c r="JW44" s="221"/>
      <c r="JX44" s="221"/>
      <c r="JY44" s="221"/>
      <c r="JZ44" s="221"/>
      <c r="KA44" s="221"/>
      <c r="KB44" s="221"/>
      <c r="KC44" s="221"/>
      <c r="KD44" s="221"/>
      <c r="KE44" s="221"/>
      <c r="KF44" s="221"/>
      <c r="KG44" s="221"/>
      <c r="KH44" s="221"/>
      <c r="KI44" s="221"/>
      <c r="KJ44" s="221"/>
      <c r="KK44" s="221"/>
      <c r="KL44" s="221"/>
      <c r="KM44" s="221"/>
      <c r="KN44" s="221"/>
      <c r="KO44" s="221"/>
      <c r="KP44" s="221"/>
      <c r="KQ44" s="221"/>
      <c r="KR44" s="221"/>
      <c r="KS44" s="221"/>
      <c r="KT44" s="221"/>
      <c r="KU44" s="221"/>
      <c r="KV44" s="221"/>
      <c r="KW44" s="221"/>
      <c r="KX44" s="221"/>
      <c r="KY44" s="221"/>
      <c r="KZ44" s="221"/>
      <c r="LA44" s="221"/>
      <c r="LB44" s="221"/>
      <c r="LC44" s="221"/>
      <c r="LD44" s="221"/>
      <c r="LE44" s="221"/>
      <c r="LF44" s="221"/>
      <c r="LG44" s="221"/>
      <c r="LH44" s="221"/>
      <c r="LI44" s="221"/>
      <c r="LJ44" s="221"/>
      <c r="LK44" s="221"/>
      <c r="LL44" s="221"/>
      <c r="LM44" s="221"/>
      <c r="LN44" s="221"/>
      <c r="LO44" s="221"/>
      <c r="LP44" s="221"/>
      <c r="LQ44" s="221"/>
      <c r="LR44" s="221"/>
      <c r="LS44" s="221"/>
      <c r="LT44" s="221"/>
      <c r="LU44" s="221"/>
      <c r="LV44" s="221"/>
      <c r="LW44" s="221"/>
      <c r="LX44" s="221"/>
      <c r="LY44" s="221"/>
      <c r="LZ44" s="221"/>
      <c r="MA44" s="221"/>
      <c r="MB44" s="221"/>
      <c r="MC44" s="221"/>
      <c r="MD44" s="221"/>
      <c r="ME44" s="221"/>
      <c r="MF44" s="221"/>
      <c r="MG44" s="221"/>
      <c r="MH44" s="221"/>
      <c r="MI44" s="221"/>
      <c r="MJ44" s="221"/>
      <c r="MK44" s="221"/>
      <c r="ML44" s="221"/>
      <c r="MM44" s="221"/>
      <c r="MN44" s="221"/>
      <c r="MO44" s="221"/>
      <c r="MP44" s="221"/>
      <c r="MQ44" s="221"/>
      <c r="MR44" s="221"/>
      <c r="MS44" s="221"/>
      <c r="MT44" s="221"/>
      <c r="MU44" s="221"/>
      <c r="MV44" s="221"/>
      <c r="MW44" s="221"/>
      <c r="MX44" s="221"/>
      <c r="MY44" s="221"/>
      <c r="MZ44" s="221"/>
      <c r="NA44" s="221"/>
      <c r="NB44" s="221"/>
      <c r="NC44" s="221"/>
      <c r="ND44" s="221"/>
      <c r="NE44" s="221"/>
      <c r="NF44" s="221"/>
      <c r="NG44" s="221"/>
      <c r="NH44" s="221"/>
      <c r="NI44" s="221"/>
      <c r="NJ44" s="221"/>
      <c r="NK44" s="221"/>
      <c r="NL44" s="221"/>
      <c r="NM44" s="221"/>
      <c r="NN44" s="221"/>
      <c r="NO44" s="221"/>
      <c r="NP44" s="221"/>
      <c r="NQ44" s="221"/>
      <c r="NR44" s="221"/>
      <c r="NS44" s="221"/>
      <c r="NT44" s="221"/>
      <c r="NU44" s="221"/>
      <c r="NV44" s="221"/>
      <c r="NW44" s="221"/>
      <c r="NX44" s="221"/>
      <c r="NY44" s="221"/>
      <c r="NZ44" s="221"/>
      <c r="OA44" s="221"/>
      <c r="OB44" s="221"/>
      <c r="OC44" s="221"/>
      <c r="OD44" s="221"/>
      <c r="OE44" s="221"/>
      <c r="OF44" s="221"/>
      <c r="OG44" s="221"/>
      <c r="OH44" s="221"/>
      <c r="OI44" s="221"/>
      <c r="OJ44" s="221"/>
      <c r="OK44" s="221"/>
      <c r="OL44" s="221"/>
      <c r="OM44" s="221"/>
      <c r="ON44" s="221"/>
      <c r="OO44" s="221"/>
      <c r="OP44" s="221"/>
      <c r="OQ44" s="221"/>
      <c r="OR44" s="221"/>
      <c r="OS44" s="221"/>
      <c r="OT44" s="221"/>
      <c r="OU44" s="221"/>
      <c r="OV44" s="221"/>
      <c r="OW44" s="221"/>
      <c r="OX44" s="221"/>
      <c r="OY44" s="221"/>
      <c r="OZ44" s="221"/>
      <c r="PA44" s="221"/>
      <c r="PB44" s="221"/>
      <c r="PC44" s="221"/>
      <c r="PD44" s="221"/>
      <c r="PE44" s="221"/>
      <c r="PF44" s="221"/>
      <c r="PG44" s="221"/>
      <c r="PH44" s="221"/>
      <c r="PI44" s="221"/>
      <c r="PJ44" s="221"/>
      <c r="PK44" s="221"/>
      <c r="PL44" s="221"/>
      <c r="PM44" s="221"/>
      <c r="PN44" s="221"/>
      <c r="PO44" s="221"/>
      <c r="PP44" s="221"/>
      <c r="PQ44" s="221"/>
      <c r="PR44" s="221"/>
      <c r="PS44" s="221"/>
      <c r="PT44" s="221"/>
      <c r="PU44" s="221"/>
      <c r="PV44" s="221"/>
      <c r="PW44" s="221"/>
      <c r="PX44" s="221"/>
      <c r="PY44" s="221"/>
      <c r="PZ44" s="221"/>
      <c r="QA44" s="221"/>
      <c r="QB44" s="221"/>
      <c r="QC44" s="221"/>
      <c r="QD44" s="221"/>
      <c r="QE44" s="221"/>
      <c r="QF44" s="221"/>
      <c r="QG44" s="221"/>
      <c r="QH44" s="221"/>
      <c r="QI44" s="221"/>
      <c r="QJ44" s="221"/>
      <c r="QK44" s="221"/>
      <c r="QL44" s="221"/>
      <c r="QM44" s="221"/>
      <c r="QN44" s="221"/>
      <c r="QO44" s="221"/>
      <c r="QP44" s="221"/>
      <c r="QQ44" s="221"/>
      <c r="QR44" s="221"/>
      <c r="QS44" s="221"/>
      <c r="QT44" s="221"/>
      <c r="QU44" s="221"/>
      <c r="QV44" s="221"/>
      <c r="QW44" s="221"/>
      <c r="QX44" s="221"/>
      <c r="QY44" s="221"/>
      <c r="QZ44" s="221"/>
      <c r="RA44" s="221"/>
      <c r="RB44" s="221"/>
      <c r="RC44" s="221"/>
      <c r="RD44" s="221"/>
      <c r="RE44" s="221"/>
      <c r="RF44" s="221"/>
      <c r="RG44" s="221"/>
      <c r="RH44" s="221"/>
    </row>
    <row r="45" customFormat="false" ht="15.75" hidden="true" customHeight="true" outlineLevel="0" collapsed="false">
      <c r="A45" s="44"/>
      <c r="B45" s="44" t="s">
        <v>362</v>
      </c>
      <c r="C45" s="205"/>
      <c r="D45" s="381"/>
      <c r="E45" s="76" t="n">
        <f aca="false">SUM(H45:AR45)</f>
        <v>0</v>
      </c>
      <c r="F45" s="45"/>
      <c r="G45" s="45"/>
      <c r="H45" s="64" t="n">
        <f aca="false">SUM(AS45:BD45)</f>
        <v>0</v>
      </c>
      <c r="I45" s="64" t="n">
        <f aca="false">SUM(BE45:BP45)</f>
        <v>0</v>
      </c>
      <c r="J45" s="64" t="n">
        <f aca="false">SUM(BQ45:CB45)</f>
        <v>0</v>
      </c>
      <c r="K45" s="64" t="n">
        <f aca="false">SUM(CC45:CN45)</f>
        <v>0</v>
      </c>
      <c r="L45" s="64" t="n">
        <f aca="false">SUM(CO45:CZ45)</f>
        <v>0</v>
      </c>
      <c r="M45" s="64" t="n">
        <f aca="false">SUM(DA45:DL45)</f>
        <v>0</v>
      </c>
      <c r="N45" s="64" t="n">
        <f aca="false">SUM(DM45:DX45)</f>
        <v>0</v>
      </c>
      <c r="O45" s="64" t="n">
        <f aca="false">SUM(DY45:EJ45)</f>
        <v>0</v>
      </c>
      <c r="P45" s="64" t="n">
        <f aca="false">SUM(EK45:EV45)</f>
        <v>0</v>
      </c>
      <c r="Q45" s="64" t="n">
        <f aca="false">SUM(EW45:FH45)</f>
        <v>0</v>
      </c>
      <c r="R45" s="64" t="n">
        <f aca="false">SUM(FI45:FT45)</f>
        <v>0</v>
      </c>
      <c r="S45" s="64" t="n">
        <f aca="false">SUM(FU45:GF45)</f>
        <v>0</v>
      </c>
      <c r="T45" s="64" t="n">
        <f aca="false">SUM(GG45:GR45)</f>
        <v>0</v>
      </c>
      <c r="U45" s="64" t="n">
        <f aca="false">SUM(GS45:HD45)</f>
        <v>0</v>
      </c>
      <c r="V45" s="64" t="n">
        <f aca="false">SUM(HE45:HP45)</f>
        <v>0</v>
      </c>
      <c r="W45" s="64" t="n">
        <f aca="false">SUM(HQ45:IB45)</f>
        <v>0</v>
      </c>
      <c r="X45" s="64" t="n">
        <f aca="false">SUM(IC45:IN45)</f>
        <v>0</v>
      </c>
      <c r="Y45" s="64" t="n">
        <f aca="false">SUM(IO45:IZ45)</f>
        <v>0</v>
      </c>
      <c r="Z45" s="64" t="n">
        <f aca="false">SUM(JA45:JL45)</f>
        <v>0</v>
      </c>
      <c r="AA45" s="64" t="n">
        <f aca="false">SUM(JM45:JX45)</f>
        <v>0</v>
      </c>
      <c r="AB45" s="64" t="n">
        <f aca="false">SUM(JY45:KJ45)</f>
        <v>0</v>
      </c>
      <c r="AC45" s="64" t="n">
        <f aca="false">SUM(KK45:KV45)</f>
        <v>0</v>
      </c>
      <c r="AD45" s="64" t="n">
        <f aca="false">SUM(KW45:LH45)</f>
        <v>0</v>
      </c>
      <c r="AE45" s="64" t="n">
        <f aca="false">SUM(LI45:LT45)</f>
        <v>0</v>
      </c>
      <c r="AF45" s="64" t="n">
        <f aca="false">SUM(LU45:MF45)</f>
        <v>0</v>
      </c>
      <c r="AG45" s="64" t="n">
        <f aca="false">SUM(MG45:MR45)</f>
        <v>0</v>
      </c>
      <c r="AH45" s="64" t="n">
        <f aca="false">SUM(MS45:ND45)</f>
        <v>0</v>
      </c>
      <c r="AI45" s="64" t="n">
        <f aca="false">SUM(NE45:NP45)</f>
        <v>0</v>
      </c>
      <c r="AJ45" s="64" t="n">
        <f aca="false">SUM(NQ45:OB45)</f>
        <v>0</v>
      </c>
      <c r="AK45" s="64" t="n">
        <f aca="false">SUM(OC45:ON45)</f>
        <v>0</v>
      </c>
      <c r="AL45" s="64" t="n">
        <f aca="false">SUM(OO45:OZ45)</f>
        <v>0</v>
      </c>
      <c r="AM45" s="64" t="n">
        <f aca="false">SUM(PA45:PL45)</f>
        <v>0</v>
      </c>
      <c r="AN45" s="64" t="n">
        <f aca="false">SUM(PM45:PX45)</f>
        <v>0</v>
      </c>
      <c r="AO45" s="64" t="n">
        <f aca="false">SUM(PY45:QJ45)</f>
        <v>0</v>
      </c>
      <c r="AP45" s="64" t="n">
        <f aca="false">SUM(QK45:QV45)</f>
        <v>0</v>
      </c>
      <c r="AQ45" s="64" t="n">
        <f aca="false">SUM(QW45:RH45)</f>
        <v>0</v>
      </c>
      <c r="AR45" s="64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  <c r="GE45" s="221"/>
      <c r="GF45" s="221"/>
      <c r="GG45" s="221"/>
      <c r="GH45" s="221"/>
      <c r="GI45" s="221"/>
      <c r="GJ45" s="221"/>
      <c r="GK45" s="221"/>
      <c r="GL45" s="221"/>
      <c r="GM45" s="221"/>
      <c r="GN45" s="221"/>
      <c r="GO45" s="221"/>
      <c r="GP45" s="221"/>
      <c r="GQ45" s="221"/>
      <c r="GR45" s="221"/>
      <c r="GS45" s="221"/>
      <c r="GT45" s="221"/>
      <c r="GU45" s="221"/>
      <c r="GV45" s="221"/>
      <c r="GW45" s="221"/>
      <c r="GX45" s="221"/>
      <c r="GY45" s="221"/>
      <c r="GZ45" s="221"/>
      <c r="HA45" s="221"/>
      <c r="HB45" s="221"/>
      <c r="HC45" s="221"/>
      <c r="HD45" s="221"/>
      <c r="HE45" s="221"/>
      <c r="HF45" s="221"/>
      <c r="HG45" s="221"/>
      <c r="HH45" s="221"/>
      <c r="HI45" s="221"/>
      <c r="HJ45" s="221"/>
      <c r="HK45" s="221"/>
      <c r="HL45" s="221"/>
      <c r="HM45" s="221"/>
      <c r="HN45" s="221"/>
      <c r="HO45" s="221"/>
      <c r="HP45" s="221"/>
      <c r="HQ45" s="221"/>
      <c r="HR45" s="221"/>
      <c r="HS45" s="221"/>
      <c r="HT45" s="221"/>
      <c r="HU45" s="221"/>
      <c r="HV45" s="221"/>
      <c r="HW45" s="221"/>
      <c r="HX45" s="221"/>
      <c r="HY45" s="221"/>
      <c r="HZ45" s="221"/>
      <c r="IA45" s="221"/>
      <c r="IB45" s="221"/>
      <c r="IC45" s="221"/>
      <c r="ID45" s="221"/>
      <c r="IE45" s="221"/>
      <c r="IF45" s="221"/>
      <c r="IG45" s="221"/>
      <c r="IH45" s="221"/>
      <c r="II45" s="221"/>
      <c r="IJ45" s="221"/>
      <c r="IK45" s="221"/>
      <c r="IL45" s="221"/>
      <c r="IM45" s="221"/>
      <c r="IN45" s="221"/>
      <c r="IO45" s="221"/>
      <c r="IP45" s="221"/>
      <c r="IQ45" s="221"/>
      <c r="IR45" s="221"/>
      <c r="IS45" s="221"/>
      <c r="IT45" s="221"/>
      <c r="IU45" s="221"/>
      <c r="IV45" s="221"/>
      <c r="IW45" s="221"/>
      <c r="IX45" s="221"/>
      <c r="IY45" s="221"/>
      <c r="IZ45" s="221"/>
      <c r="JA45" s="221"/>
      <c r="JB45" s="221"/>
      <c r="JC45" s="221"/>
      <c r="JD45" s="221"/>
      <c r="JE45" s="221"/>
      <c r="JF45" s="221"/>
      <c r="JG45" s="221"/>
      <c r="JH45" s="221"/>
      <c r="JI45" s="221"/>
      <c r="JJ45" s="221"/>
      <c r="JK45" s="221"/>
      <c r="JL45" s="221"/>
      <c r="JM45" s="221"/>
      <c r="JN45" s="221"/>
      <c r="JO45" s="221"/>
      <c r="JP45" s="221"/>
      <c r="JQ45" s="221"/>
      <c r="JR45" s="221"/>
      <c r="JS45" s="221"/>
      <c r="JT45" s="221"/>
      <c r="JU45" s="221"/>
      <c r="JV45" s="221"/>
      <c r="JW45" s="221"/>
      <c r="JX45" s="221"/>
      <c r="JY45" s="221"/>
      <c r="JZ45" s="221"/>
      <c r="KA45" s="221"/>
      <c r="KB45" s="221"/>
      <c r="KC45" s="221"/>
      <c r="KD45" s="221"/>
      <c r="KE45" s="221"/>
      <c r="KF45" s="221"/>
      <c r="KG45" s="221"/>
      <c r="KH45" s="221"/>
      <c r="KI45" s="221"/>
      <c r="KJ45" s="221"/>
      <c r="KK45" s="221"/>
      <c r="KL45" s="221"/>
      <c r="KM45" s="221"/>
      <c r="KN45" s="221"/>
      <c r="KO45" s="221"/>
      <c r="KP45" s="221"/>
      <c r="KQ45" s="221"/>
      <c r="KR45" s="221"/>
      <c r="KS45" s="221"/>
      <c r="KT45" s="221"/>
      <c r="KU45" s="221"/>
      <c r="KV45" s="221"/>
      <c r="KW45" s="221"/>
      <c r="KX45" s="221"/>
      <c r="KY45" s="221"/>
      <c r="KZ45" s="221"/>
      <c r="LA45" s="221"/>
      <c r="LB45" s="221"/>
      <c r="LC45" s="221"/>
      <c r="LD45" s="221"/>
      <c r="LE45" s="221"/>
      <c r="LF45" s="221"/>
      <c r="LG45" s="221"/>
      <c r="LH45" s="221"/>
      <c r="LI45" s="221"/>
      <c r="LJ45" s="221"/>
      <c r="LK45" s="221"/>
      <c r="LL45" s="221"/>
      <c r="LM45" s="221"/>
      <c r="LN45" s="221"/>
      <c r="LO45" s="221"/>
      <c r="LP45" s="221"/>
      <c r="LQ45" s="221"/>
      <c r="LR45" s="221"/>
      <c r="LS45" s="221"/>
      <c r="LT45" s="221"/>
      <c r="LU45" s="221"/>
      <c r="LV45" s="221"/>
      <c r="LW45" s="221"/>
      <c r="LX45" s="221"/>
      <c r="LY45" s="221"/>
      <c r="LZ45" s="221"/>
      <c r="MA45" s="221"/>
      <c r="MB45" s="221"/>
      <c r="MC45" s="221"/>
      <c r="MD45" s="221"/>
      <c r="ME45" s="221"/>
      <c r="MF45" s="221"/>
      <c r="MG45" s="221"/>
      <c r="MH45" s="221"/>
      <c r="MI45" s="221"/>
      <c r="MJ45" s="221"/>
      <c r="MK45" s="221"/>
      <c r="ML45" s="221"/>
      <c r="MM45" s="221"/>
      <c r="MN45" s="221"/>
      <c r="MO45" s="221"/>
      <c r="MP45" s="221"/>
      <c r="MQ45" s="221"/>
      <c r="MR45" s="221"/>
      <c r="MS45" s="221"/>
      <c r="MT45" s="221"/>
      <c r="MU45" s="221"/>
      <c r="MV45" s="221"/>
      <c r="MW45" s="221"/>
      <c r="MX45" s="221"/>
      <c r="MY45" s="221"/>
      <c r="MZ45" s="221"/>
      <c r="NA45" s="221"/>
      <c r="NB45" s="221"/>
      <c r="NC45" s="221"/>
      <c r="ND45" s="221"/>
      <c r="NE45" s="221"/>
      <c r="NF45" s="221"/>
      <c r="NG45" s="221"/>
      <c r="NH45" s="221"/>
      <c r="NI45" s="221"/>
      <c r="NJ45" s="221"/>
      <c r="NK45" s="221"/>
      <c r="NL45" s="221"/>
      <c r="NM45" s="221"/>
      <c r="NN45" s="221"/>
      <c r="NO45" s="221"/>
      <c r="NP45" s="221"/>
      <c r="NQ45" s="221"/>
      <c r="NR45" s="221"/>
      <c r="NS45" s="221"/>
      <c r="NT45" s="221"/>
      <c r="NU45" s="221"/>
      <c r="NV45" s="221"/>
      <c r="NW45" s="221"/>
      <c r="NX45" s="221"/>
      <c r="NY45" s="221"/>
      <c r="NZ45" s="221"/>
      <c r="OA45" s="221"/>
      <c r="OB45" s="221"/>
      <c r="OC45" s="221"/>
      <c r="OD45" s="221"/>
      <c r="OE45" s="221"/>
      <c r="OF45" s="221"/>
      <c r="OG45" s="221"/>
      <c r="OH45" s="221"/>
      <c r="OI45" s="221"/>
      <c r="OJ45" s="221"/>
      <c r="OK45" s="221"/>
      <c r="OL45" s="221"/>
      <c r="OM45" s="221"/>
      <c r="ON45" s="221"/>
      <c r="OO45" s="221"/>
      <c r="OP45" s="221"/>
      <c r="OQ45" s="221"/>
      <c r="OR45" s="221"/>
      <c r="OS45" s="221"/>
      <c r="OT45" s="221"/>
      <c r="OU45" s="221"/>
      <c r="OV45" s="221"/>
      <c r="OW45" s="221"/>
      <c r="OX45" s="221"/>
      <c r="OY45" s="221"/>
      <c r="OZ45" s="221"/>
      <c r="PA45" s="221"/>
      <c r="PB45" s="221"/>
      <c r="PC45" s="221"/>
      <c r="PD45" s="221"/>
      <c r="PE45" s="221"/>
      <c r="PF45" s="221"/>
      <c r="PG45" s="221"/>
      <c r="PH45" s="221"/>
      <c r="PI45" s="221"/>
      <c r="PJ45" s="221"/>
      <c r="PK45" s="221"/>
      <c r="PL45" s="221"/>
      <c r="PM45" s="221"/>
      <c r="PN45" s="221"/>
      <c r="PO45" s="221"/>
      <c r="PP45" s="221"/>
      <c r="PQ45" s="221"/>
      <c r="PR45" s="221"/>
      <c r="PS45" s="221"/>
      <c r="PT45" s="221"/>
      <c r="PU45" s="221"/>
      <c r="PV45" s="221"/>
      <c r="PW45" s="221"/>
      <c r="PX45" s="221"/>
      <c r="PY45" s="221"/>
      <c r="PZ45" s="221"/>
      <c r="QA45" s="221"/>
      <c r="QB45" s="221"/>
      <c r="QC45" s="221"/>
      <c r="QD45" s="221"/>
      <c r="QE45" s="221"/>
      <c r="QF45" s="221"/>
      <c r="QG45" s="221"/>
      <c r="QH45" s="221"/>
      <c r="QI45" s="221"/>
      <c r="QJ45" s="221"/>
      <c r="QK45" s="221"/>
      <c r="QL45" s="221"/>
      <c r="QM45" s="221"/>
      <c r="QN45" s="221"/>
      <c r="QO45" s="221"/>
      <c r="QP45" s="221"/>
      <c r="QQ45" s="221"/>
      <c r="QR45" s="221"/>
      <c r="QS45" s="221"/>
      <c r="QT45" s="221"/>
      <c r="QU45" s="221"/>
      <c r="QV45" s="221"/>
      <c r="QW45" s="221"/>
      <c r="QX45" s="221"/>
      <c r="QY45" s="221"/>
      <c r="QZ45" s="221"/>
      <c r="RA45" s="221"/>
      <c r="RB45" s="221"/>
      <c r="RC45" s="221"/>
      <c r="RD45" s="221"/>
      <c r="RE45" s="221"/>
      <c r="RF45" s="221"/>
      <c r="RG45" s="221"/>
      <c r="RH45" s="221"/>
    </row>
    <row r="46" customFormat="false" ht="15.75" hidden="false" customHeight="true" outlineLevel="0" collapsed="false">
      <c r="A46" s="196"/>
      <c r="B46" s="196"/>
      <c r="C46" s="196"/>
      <c r="D46" s="196"/>
      <c r="E46" s="389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44"/>
      <c r="PS46" s="44"/>
      <c r="PT46" s="44"/>
      <c r="PU46" s="44"/>
      <c r="PV46" s="44"/>
      <c r="PW46" s="44"/>
      <c r="PX46" s="44"/>
      <c r="PY46" s="44"/>
      <c r="PZ46" s="44"/>
      <c r="QA46" s="44"/>
      <c r="QB46" s="44"/>
      <c r="QC46" s="44"/>
      <c r="QD46" s="44"/>
      <c r="QE46" s="44"/>
      <c r="QF46" s="44"/>
      <c r="QG46" s="44"/>
      <c r="QH46" s="44"/>
      <c r="QI46" s="44"/>
      <c r="QJ46" s="44"/>
      <c r="QK46" s="44"/>
      <c r="QL46" s="44"/>
      <c r="QM46" s="44"/>
      <c r="QN46" s="44"/>
      <c r="QO46" s="44"/>
      <c r="QP46" s="44"/>
      <c r="QQ46" s="44"/>
      <c r="QR46" s="44"/>
      <c r="QS46" s="44"/>
      <c r="QT46" s="44"/>
      <c r="QU46" s="44"/>
      <c r="QV46" s="44"/>
      <c r="QW46" s="44"/>
      <c r="QX46" s="44"/>
      <c r="QY46" s="44"/>
      <c r="QZ46" s="44"/>
      <c r="RA46" s="44"/>
      <c r="RB46" s="44"/>
      <c r="RC46" s="44"/>
      <c r="RD46" s="44"/>
      <c r="RE46" s="44"/>
      <c r="RF46" s="44"/>
      <c r="RG46" s="44"/>
      <c r="RH46" s="44"/>
    </row>
    <row r="47" customFormat="false" ht="17.25" hidden="false" customHeight="true" outlineLevel="0" collapsed="false">
      <c r="A47" s="44"/>
      <c r="B47" s="225" t="s">
        <v>33</v>
      </c>
      <c r="C47" s="226"/>
      <c r="D47" s="227"/>
      <c r="E47" s="229" t="n">
        <f aca="false">SUM(H47:AR47)</f>
        <v>0</v>
      </c>
      <c r="F47" s="228"/>
      <c r="G47" s="228"/>
      <c r="H47" s="229" t="n">
        <f aca="false">SUM(H40:H46)</f>
        <v>0</v>
      </c>
      <c r="I47" s="229" t="n">
        <f aca="false">SUM(I40:I46)</f>
        <v>0</v>
      </c>
      <c r="J47" s="229" t="n">
        <f aca="false">SUM(J40:J46)</f>
        <v>0</v>
      </c>
      <c r="K47" s="229" t="n">
        <f aca="false">SUM(K40:K46)</f>
        <v>0</v>
      </c>
      <c r="L47" s="229" t="n">
        <f aca="false">SUM(L40:L46)</f>
        <v>0</v>
      </c>
      <c r="M47" s="229" t="n">
        <f aca="false">SUM(M40:M46)</f>
        <v>0</v>
      </c>
      <c r="N47" s="229" t="n">
        <f aca="false">SUM(N40:N46)</f>
        <v>0</v>
      </c>
      <c r="O47" s="229" t="n">
        <f aca="false">SUM(O40:O46)</f>
        <v>0</v>
      </c>
      <c r="P47" s="229" t="n">
        <f aca="false">SUM(P40:P46)</f>
        <v>0</v>
      </c>
      <c r="Q47" s="229" t="n">
        <f aca="false">SUM(Q40:Q46)</f>
        <v>0</v>
      </c>
      <c r="R47" s="229" t="n">
        <f aca="false">SUM(R40:R46)</f>
        <v>0</v>
      </c>
      <c r="S47" s="229" t="n">
        <f aca="false">SUM(S40:S46)</f>
        <v>0</v>
      </c>
      <c r="T47" s="229" t="n">
        <f aca="false">SUM(T40:T46)</f>
        <v>0</v>
      </c>
      <c r="U47" s="229" t="n">
        <f aca="false">SUM(U40:U46)</f>
        <v>0</v>
      </c>
      <c r="V47" s="229" t="n">
        <f aca="false">SUM(V40:V46)</f>
        <v>0</v>
      </c>
      <c r="W47" s="229" t="n">
        <f aca="false">SUM(W40:W46)</f>
        <v>0</v>
      </c>
      <c r="X47" s="229" t="n">
        <f aca="false">SUM(X40:X46)</f>
        <v>0</v>
      </c>
      <c r="Y47" s="229" t="n">
        <f aca="false">SUM(Y40:Y46)</f>
        <v>0</v>
      </c>
      <c r="Z47" s="229" t="n">
        <f aca="false">SUM(Z40:Z46)</f>
        <v>0</v>
      </c>
      <c r="AA47" s="229" t="n">
        <f aca="false">SUM(AA40:AA46)</f>
        <v>0</v>
      </c>
      <c r="AB47" s="229" t="n">
        <f aca="false">SUM(AB40:AB46)</f>
        <v>0</v>
      </c>
      <c r="AC47" s="229" t="n">
        <f aca="false">SUM(AC40:AC46)</f>
        <v>0</v>
      </c>
      <c r="AD47" s="229" t="n">
        <f aca="false">SUM(AD40:AD46)</f>
        <v>0</v>
      </c>
      <c r="AE47" s="229" t="n">
        <f aca="false">SUM(AE40:AE46)</f>
        <v>0</v>
      </c>
      <c r="AF47" s="229" t="n">
        <f aca="false">SUM(AF40:AF46)</f>
        <v>0</v>
      </c>
      <c r="AG47" s="229" t="n">
        <f aca="false">SUM(AG40:AG46)</f>
        <v>0</v>
      </c>
      <c r="AH47" s="229" t="n">
        <f aca="false">SUM(AH40:AH46)</f>
        <v>0</v>
      </c>
      <c r="AI47" s="229" t="n">
        <f aca="false">SUM(AI40:AI46)</f>
        <v>0</v>
      </c>
      <c r="AJ47" s="229" t="n">
        <f aca="false">SUM(AJ40:AJ46)</f>
        <v>0</v>
      </c>
      <c r="AK47" s="229" t="n">
        <f aca="false">SUM(AK40:AK46)</f>
        <v>0</v>
      </c>
      <c r="AL47" s="229" t="n">
        <f aca="false">SUM(AL40:AL46)</f>
        <v>0</v>
      </c>
      <c r="AM47" s="229" t="n">
        <f aca="false">SUM(AM40:AM46)</f>
        <v>0</v>
      </c>
      <c r="AN47" s="229" t="n">
        <f aca="false">SUM(AN40:AN46)</f>
        <v>0</v>
      </c>
      <c r="AO47" s="229" t="n">
        <f aca="false">SUM(AO40:AO46)</f>
        <v>0</v>
      </c>
      <c r="AP47" s="229" t="n">
        <f aca="false">SUM(AP40:AP46)</f>
        <v>0</v>
      </c>
      <c r="AQ47" s="229" t="n">
        <f aca="false">SUM(AQ40:AQ46)</f>
        <v>0</v>
      </c>
      <c r="AR47" s="76"/>
      <c r="AS47" s="229" t="n">
        <f aca="false">SUM(AS40:AS46)</f>
        <v>0</v>
      </c>
      <c r="AT47" s="229" t="n">
        <f aca="false">SUM(AT40:AT46)</f>
        <v>0</v>
      </c>
      <c r="AU47" s="229" t="n">
        <f aca="false">SUM(AU40:AU46)</f>
        <v>0</v>
      </c>
      <c r="AV47" s="229" t="n">
        <f aca="false">SUM(AV40:AV46)</f>
        <v>0</v>
      </c>
      <c r="AW47" s="229" t="n">
        <f aca="false">SUM(AW40:AW46)</f>
        <v>0</v>
      </c>
      <c r="AX47" s="229" t="n">
        <f aca="false">SUM(AX40:AX46)</f>
        <v>0</v>
      </c>
      <c r="AY47" s="229" t="n">
        <f aca="false">SUM(AY40:AY46)</f>
        <v>0</v>
      </c>
      <c r="AZ47" s="229" t="n">
        <f aca="false">SUM(AZ40:AZ46)</f>
        <v>0</v>
      </c>
      <c r="BA47" s="229" t="n">
        <f aca="false">SUM(BA40:BA46)</f>
        <v>0</v>
      </c>
      <c r="BB47" s="229" t="n">
        <f aca="false">SUM(BB40:BB46)</f>
        <v>0</v>
      </c>
      <c r="BC47" s="229" t="n">
        <f aca="false">SUM(BC40:BC46)</f>
        <v>0</v>
      </c>
      <c r="BD47" s="229" t="n">
        <f aca="false">SUM(BD40:BD46)</f>
        <v>0</v>
      </c>
      <c r="BE47" s="229" t="n">
        <f aca="false">SUM(BE40:BE46)</f>
        <v>0</v>
      </c>
      <c r="BF47" s="229" t="n">
        <f aca="false">SUM(BF40:BF46)</f>
        <v>0</v>
      </c>
      <c r="BG47" s="229" t="n">
        <f aca="false">SUM(BG40:BG46)</f>
        <v>0</v>
      </c>
      <c r="BH47" s="229" t="n">
        <f aca="false">SUM(BH40:BH46)</f>
        <v>0</v>
      </c>
      <c r="BI47" s="229" t="n">
        <f aca="false">SUM(BI40:BI46)</f>
        <v>0</v>
      </c>
      <c r="BJ47" s="229" t="n">
        <f aca="false">SUM(BJ40:BJ46)</f>
        <v>0</v>
      </c>
      <c r="BK47" s="229" t="n">
        <f aca="false">SUM(BK40:BK46)</f>
        <v>0</v>
      </c>
      <c r="BL47" s="229" t="n">
        <f aca="false">SUM(BL40:BL46)</f>
        <v>0</v>
      </c>
      <c r="BM47" s="229" t="n">
        <f aca="false">SUM(BM40:BM46)</f>
        <v>0</v>
      </c>
      <c r="BN47" s="229" t="n">
        <f aca="false">SUM(BN40:BN46)</f>
        <v>0</v>
      </c>
      <c r="BO47" s="229" t="n">
        <f aca="false">SUM(BO40:BO46)</f>
        <v>0</v>
      </c>
      <c r="BP47" s="229" t="n">
        <f aca="false">SUM(BP40:BP46)</f>
        <v>0</v>
      </c>
      <c r="BQ47" s="229" t="n">
        <f aca="false">SUM(BQ40:BQ46)</f>
        <v>0</v>
      </c>
      <c r="BR47" s="229" t="n">
        <f aca="false">SUM(BR40:BR46)</f>
        <v>0</v>
      </c>
      <c r="BS47" s="229" t="n">
        <f aca="false">SUM(BS40:BS46)</f>
        <v>0</v>
      </c>
      <c r="BT47" s="229" t="n">
        <f aca="false">SUM(BT40:BT46)</f>
        <v>0</v>
      </c>
      <c r="BU47" s="229" t="n">
        <f aca="false">SUM(BU40:BU46)</f>
        <v>0</v>
      </c>
      <c r="BV47" s="229" t="n">
        <f aca="false">SUM(BV40:BV46)</f>
        <v>0</v>
      </c>
      <c r="BW47" s="229" t="n">
        <f aca="false">SUM(BW40:BW46)</f>
        <v>0</v>
      </c>
      <c r="BX47" s="229" t="n">
        <f aca="false">SUM(BX40:BX46)</f>
        <v>0</v>
      </c>
      <c r="BY47" s="229" t="n">
        <f aca="false">SUM(BY40:BY46)</f>
        <v>0</v>
      </c>
      <c r="BZ47" s="229" t="n">
        <f aca="false">SUM(BZ40:BZ46)</f>
        <v>0</v>
      </c>
      <c r="CA47" s="229" t="n">
        <f aca="false">SUM(CA40:CA46)</f>
        <v>0</v>
      </c>
      <c r="CB47" s="229" t="n">
        <f aca="false">SUM(CB40:CB46)</f>
        <v>0</v>
      </c>
      <c r="CC47" s="229" t="n">
        <f aca="false">SUM(CC40:CC46)</f>
        <v>0</v>
      </c>
      <c r="CD47" s="229" t="n">
        <f aca="false">SUM(CD40:CD46)</f>
        <v>0</v>
      </c>
      <c r="CE47" s="229" t="n">
        <f aca="false">SUM(CE40:CE46)</f>
        <v>0</v>
      </c>
      <c r="CF47" s="229" t="n">
        <f aca="false">SUM(CF40:CF46)</f>
        <v>0</v>
      </c>
      <c r="CG47" s="229" t="n">
        <f aca="false">SUM(CG40:CG46)</f>
        <v>0</v>
      </c>
      <c r="CH47" s="229" t="n">
        <f aca="false">SUM(CH40:CH46)</f>
        <v>0</v>
      </c>
      <c r="CI47" s="229" t="n">
        <f aca="false">SUM(CI40:CI46)</f>
        <v>0</v>
      </c>
      <c r="CJ47" s="229" t="n">
        <f aca="false">SUM(CJ40:CJ46)</f>
        <v>0</v>
      </c>
      <c r="CK47" s="229" t="n">
        <f aca="false">SUM(CK40:CK46)</f>
        <v>0</v>
      </c>
      <c r="CL47" s="229" t="n">
        <f aca="false">SUM(CL40:CL46)</f>
        <v>0</v>
      </c>
      <c r="CM47" s="229" t="n">
        <f aca="false">SUM(CM40:CM46)</f>
        <v>0</v>
      </c>
      <c r="CN47" s="229" t="n">
        <f aca="false">SUM(CN40:CN46)</f>
        <v>0</v>
      </c>
      <c r="CO47" s="229" t="n">
        <f aca="false">SUM(CO40:CO46)</f>
        <v>0</v>
      </c>
      <c r="CP47" s="229" t="n">
        <f aca="false">SUM(CP40:CP46)</f>
        <v>0</v>
      </c>
      <c r="CQ47" s="229" t="n">
        <f aca="false">SUM(CQ40:CQ46)</f>
        <v>0</v>
      </c>
      <c r="CR47" s="229" t="n">
        <f aca="false">SUM(CR40:CR46)</f>
        <v>0</v>
      </c>
      <c r="CS47" s="229" t="n">
        <f aca="false">SUM(CS40:CS46)</f>
        <v>0</v>
      </c>
      <c r="CT47" s="229" t="n">
        <f aca="false">SUM(CT40:CT46)</f>
        <v>0</v>
      </c>
      <c r="CU47" s="229" t="n">
        <f aca="false">SUM(CU40:CU46)</f>
        <v>0</v>
      </c>
      <c r="CV47" s="229" t="n">
        <f aca="false">SUM(CV40:CV46)</f>
        <v>0</v>
      </c>
      <c r="CW47" s="229" t="n">
        <f aca="false">SUM(CW40:CW46)</f>
        <v>0</v>
      </c>
      <c r="CX47" s="229" t="n">
        <f aca="false">SUM(CX40:CX46)</f>
        <v>0</v>
      </c>
      <c r="CY47" s="229" t="n">
        <f aca="false">SUM(CY40:CY46)</f>
        <v>0</v>
      </c>
      <c r="CZ47" s="229" t="n">
        <f aca="false">SUM(CZ40:CZ46)</f>
        <v>0</v>
      </c>
      <c r="DA47" s="229" t="n">
        <f aca="false">SUM(DA40:DA46)</f>
        <v>0</v>
      </c>
      <c r="DB47" s="229" t="n">
        <f aca="false">SUM(DB40:DB46)</f>
        <v>0</v>
      </c>
      <c r="DC47" s="229" t="n">
        <f aca="false">SUM(DC40:DC46)</f>
        <v>0</v>
      </c>
      <c r="DD47" s="229" t="n">
        <f aca="false">SUM(DD40:DD46)</f>
        <v>0</v>
      </c>
      <c r="DE47" s="229" t="n">
        <f aca="false">SUM(DE40:DE46)</f>
        <v>0</v>
      </c>
      <c r="DF47" s="229" t="n">
        <f aca="false">SUM(DF40:DF46)</f>
        <v>0</v>
      </c>
      <c r="DG47" s="229" t="n">
        <f aca="false">SUM(DG40:DG46)</f>
        <v>0</v>
      </c>
      <c r="DH47" s="229" t="n">
        <f aca="false">SUM(DH40:DH46)</f>
        <v>0</v>
      </c>
      <c r="DI47" s="229" t="n">
        <f aca="false">SUM(DI40:DI46)</f>
        <v>0</v>
      </c>
      <c r="DJ47" s="229" t="n">
        <f aca="false">SUM(DJ40:DJ46)</f>
        <v>0</v>
      </c>
      <c r="DK47" s="229" t="n">
        <f aca="false">SUM(DK40:DK46)</f>
        <v>0</v>
      </c>
      <c r="DL47" s="229" t="n">
        <f aca="false">SUM(DL40:DL46)</f>
        <v>0</v>
      </c>
      <c r="DM47" s="229" t="n">
        <f aca="false">SUM(DM40:DM46)</f>
        <v>0</v>
      </c>
      <c r="DN47" s="229" t="n">
        <f aca="false">SUM(DN40:DN46)</f>
        <v>0</v>
      </c>
      <c r="DO47" s="229" t="n">
        <f aca="false">SUM(DO40:DO46)</f>
        <v>0</v>
      </c>
      <c r="DP47" s="229" t="n">
        <f aca="false">SUM(DP40:DP46)</f>
        <v>0</v>
      </c>
      <c r="DQ47" s="229" t="n">
        <f aca="false">SUM(DQ40:DQ46)</f>
        <v>0</v>
      </c>
      <c r="DR47" s="229" t="n">
        <f aca="false">SUM(DR40:DR46)</f>
        <v>0</v>
      </c>
      <c r="DS47" s="229" t="n">
        <f aca="false">SUM(DS40:DS46)</f>
        <v>0</v>
      </c>
      <c r="DT47" s="229" t="n">
        <f aca="false">SUM(DT40:DT46)</f>
        <v>0</v>
      </c>
      <c r="DU47" s="229" t="n">
        <f aca="false">SUM(DU40:DU46)</f>
        <v>0</v>
      </c>
      <c r="DV47" s="229" t="n">
        <f aca="false">SUM(DV40:DV46)</f>
        <v>0</v>
      </c>
      <c r="DW47" s="229" t="n">
        <f aca="false">SUM(DW40:DW46)</f>
        <v>0</v>
      </c>
      <c r="DX47" s="229" t="n">
        <f aca="false">SUM(DX40:DX46)</f>
        <v>0</v>
      </c>
      <c r="DY47" s="229" t="n">
        <f aca="false">SUM(DY40:DY46)</f>
        <v>0</v>
      </c>
      <c r="DZ47" s="229" t="n">
        <f aca="false">SUM(DZ40:DZ46)</f>
        <v>0</v>
      </c>
      <c r="EA47" s="229" t="n">
        <f aca="false">SUM(EA40:EA46)</f>
        <v>0</v>
      </c>
      <c r="EB47" s="229" t="n">
        <f aca="false">SUM(EB40:EB46)</f>
        <v>0</v>
      </c>
      <c r="EC47" s="229" t="n">
        <f aca="false">SUM(EC40:EC46)</f>
        <v>0</v>
      </c>
      <c r="ED47" s="229" t="n">
        <f aca="false">SUM(ED40:ED46)</f>
        <v>0</v>
      </c>
      <c r="EE47" s="229" t="n">
        <f aca="false">SUM(EE40:EE46)</f>
        <v>0</v>
      </c>
      <c r="EF47" s="229" t="n">
        <f aca="false">SUM(EF40:EF46)</f>
        <v>0</v>
      </c>
      <c r="EG47" s="229" t="n">
        <f aca="false">SUM(EG40:EG46)</f>
        <v>0</v>
      </c>
      <c r="EH47" s="229" t="n">
        <f aca="false">SUM(EH40:EH46)</f>
        <v>0</v>
      </c>
      <c r="EI47" s="229" t="n">
        <f aca="false">SUM(EI40:EI46)</f>
        <v>0</v>
      </c>
      <c r="EJ47" s="229" t="n">
        <f aca="false">SUM(EJ40:EJ46)</f>
        <v>0</v>
      </c>
      <c r="EK47" s="229" t="n">
        <f aca="false">SUM(EK40:EK46)</f>
        <v>0</v>
      </c>
      <c r="EL47" s="229" t="n">
        <f aca="false">SUM(EL40:EL46)</f>
        <v>0</v>
      </c>
      <c r="EM47" s="229" t="n">
        <f aca="false">SUM(EM40:EM46)</f>
        <v>0</v>
      </c>
      <c r="EN47" s="229" t="n">
        <f aca="false">SUM(EN40:EN46)</f>
        <v>0</v>
      </c>
      <c r="EO47" s="229" t="n">
        <f aca="false">SUM(EO40:EO46)</f>
        <v>0</v>
      </c>
      <c r="EP47" s="229" t="n">
        <f aca="false">SUM(EP40:EP46)</f>
        <v>0</v>
      </c>
      <c r="EQ47" s="229" t="n">
        <f aca="false">SUM(EQ40:EQ46)</f>
        <v>0</v>
      </c>
      <c r="ER47" s="229" t="n">
        <f aca="false">SUM(ER40:ER46)</f>
        <v>0</v>
      </c>
      <c r="ES47" s="229" t="n">
        <f aca="false">SUM(ES40:ES46)</f>
        <v>0</v>
      </c>
      <c r="ET47" s="229" t="n">
        <f aca="false">SUM(ET40:ET46)</f>
        <v>0</v>
      </c>
      <c r="EU47" s="229" t="n">
        <f aca="false">SUM(EU40:EU46)</f>
        <v>0</v>
      </c>
      <c r="EV47" s="229" t="n">
        <f aca="false">SUM(EV40:EV46)</f>
        <v>0</v>
      </c>
      <c r="EW47" s="229" t="n">
        <f aca="false">SUM(EW40:EW46)</f>
        <v>0</v>
      </c>
      <c r="EX47" s="229" t="n">
        <f aca="false">SUM(EX40:EX46)</f>
        <v>0</v>
      </c>
      <c r="EY47" s="229" t="n">
        <f aca="false">SUM(EY40:EY46)</f>
        <v>0</v>
      </c>
      <c r="EZ47" s="229" t="n">
        <f aca="false">SUM(EZ40:EZ46)</f>
        <v>0</v>
      </c>
      <c r="FA47" s="229" t="n">
        <f aca="false">SUM(FA40:FA46)</f>
        <v>0</v>
      </c>
      <c r="FB47" s="229" t="n">
        <f aca="false">SUM(FB40:FB46)</f>
        <v>0</v>
      </c>
      <c r="FC47" s="229" t="n">
        <f aca="false">SUM(FC40:FC46)</f>
        <v>0</v>
      </c>
      <c r="FD47" s="229" t="n">
        <f aca="false">SUM(FD40:FD46)</f>
        <v>0</v>
      </c>
      <c r="FE47" s="229" t="n">
        <f aca="false">SUM(FE40:FE46)</f>
        <v>0</v>
      </c>
      <c r="FF47" s="229" t="n">
        <f aca="false">SUM(FF40:FF46)</f>
        <v>0</v>
      </c>
      <c r="FG47" s="229" t="n">
        <f aca="false">SUM(FG40:FG46)</f>
        <v>0</v>
      </c>
      <c r="FH47" s="229" t="n">
        <f aca="false">SUM(FH40:FH46)</f>
        <v>0</v>
      </c>
      <c r="FI47" s="229" t="n">
        <f aca="false">SUM(FI40:FI46)</f>
        <v>0</v>
      </c>
      <c r="FJ47" s="229" t="n">
        <f aca="false">SUM(FJ40:FJ46)</f>
        <v>0</v>
      </c>
      <c r="FK47" s="229" t="n">
        <f aca="false">SUM(FK40:FK46)</f>
        <v>0</v>
      </c>
      <c r="FL47" s="229" t="n">
        <f aca="false">SUM(FL40:FL46)</f>
        <v>0</v>
      </c>
      <c r="FM47" s="229" t="n">
        <f aca="false">SUM(FM40:FM46)</f>
        <v>0</v>
      </c>
      <c r="FN47" s="229" t="n">
        <f aca="false">SUM(FN40:FN46)</f>
        <v>0</v>
      </c>
      <c r="FO47" s="229" t="n">
        <f aca="false">SUM(FO40:FO46)</f>
        <v>0</v>
      </c>
      <c r="FP47" s="229" t="n">
        <f aca="false">SUM(FP40:FP46)</f>
        <v>0</v>
      </c>
      <c r="FQ47" s="229" t="n">
        <f aca="false">SUM(FQ40:FQ46)</f>
        <v>0</v>
      </c>
      <c r="FR47" s="229" t="n">
        <f aca="false">SUM(FR40:FR46)</f>
        <v>0</v>
      </c>
      <c r="FS47" s="229" t="n">
        <f aca="false">SUM(FS40:FS46)</f>
        <v>0</v>
      </c>
      <c r="FT47" s="229" t="n">
        <f aca="false">SUM(FT40:FT46)</f>
        <v>0</v>
      </c>
      <c r="FU47" s="229" t="n">
        <f aca="false">SUM(FU40:FU46)</f>
        <v>0</v>
      </c>
      <c r="FV47" s="229" t="n">
        <f aca="false">SUM(FV40:FV46)</f>
        <v>0</v>
      </c>
      <c r="FW47" s="229" t="n">
        <f aca="false">SUM(FW40:FW46)</f>
        <v>0</v>
      </c>
      <c r="FX47" s="229" t="n">
        <f aca="false">SUM(FX40:FX46)</f>
        <v>0</v>
      </c>
      <c r="FY47" s="229" t="n">
        <f aca="false">SUM(FY40:FY46)</f>
        <v>0</v>
      </c>
      <c r="FZ47" s="229" t="n">
        <f aca="false">SUM(FZ40:FZ46)</f>
        <v>0</v>
      </c>
      <c r="GA47" s="229" t="n">
        <f aca="false">SUM(GA40:GA46)</f>
        <v>0</v>
      </c>
      <c r="GB47" s="229" t="n">
        <f aca="false">SUM(GB40:GB46)</f>
        <v>0</v>
      </c>
      <c r="GC47" s="229" t="n">
        <f aca="false">SUM(GC40:GC46)</f>
        <v>0</v>
      </c>
      <c r="GD47" s="229" t="n">
        <f aca="false">SUM(GD40:GD46)</f>
        <v>0</v>
      </c>
      <c r="GE47" s="229" t="n">
        <f aca="false">SUM(GE40:GE46)</f>
        <v>0</v>
      </c>
      <c r="GF47" s="229" t="n">
        <f aca="false">SUM(GF40:GF46)</f>
        <v>0</v>
      </c>
      <c r="GG47" s="229" t="n">
        <f aca="false">SUM(GG40:GG46)</f>
        <v>0</v>
      </c>
      <c r="GH47" s="229" t="n">
        <f aca="false">SUM(GH40:GH46)</f>
        <v>0</v>
      </c>
      <c r="GI47" s="229" t="n">
        <f aca="false">SUM(GI40:GI46)</f>
        <v>0</v>
      </c>
      <c r="GJ47" s="229" t="n">
        <f aca="false">SUM(GJ40:GJ46)</f>
        <v>0</v>
      </c>
      <c r="GK47" s="229" t="n">
        <f aca="false">SUM(GK40:GK46)</f>
        <v>0</v>
      </c>
      <c r="GL47" s="229" t="n">
        <f aca="false">SUM(GL40:GL46)</f>
        <v>0</v>
      </c>
      <c r="GM47" s="229" t="n">
        <f aca="false">SUM(GM40:GM46)</f>
        <v>0</v>
      </c>
      <c r="GN47" s="229" t="n">
        <f aca="false">SUM(GN40:GN46)</f>
        <v>0</v>
      </c>
      <c r="GO47" s="229" t="n">
        <f aca="false">SUM(GO40:GO46)</f>
        <v>0</v>
      </c>
      <c r="GP47" s="229" t="n">
        <f aca="false">SUM(GP40:GP46)</f>
        <v>0</v>
      </c>
      <c r="GQ47" s="229" t="n">
        <f aca="false">SUM(GQ40:GQ46)</f>
        <v>0</v>
      </c>
      <c r="GR47" s="229" t="n">
        <f aca="false">SUM(GR40:GR46)</f>
        <v>0</v>
      </c>
      <c r="GS47" s="229" t="n">
        <f aca="false">SUM(GS40:GS46)</f>
        <v>0</v>
      </c>
      <c r="GT47" s="229" t="n">
        <f aca="false">SUM(GT40:GT46)</f>
        <v>0</v>
      </c>
      <c r="GU47" s="229" t="n">
        <f aca="false">SUM(GU40:GU46)</f>
        <v>0</v>
      </c>
      <c r="GV47" s="229" t="n">
        <f aca="false">SUM(GV40:GV46)</f>
        <v>0</v>
      </c>
      <c r="GW47" s="229" t="n">
        <f aca="false">SUM(GW40:GW46)</f>
        <v>0</v>
      </c>
      <c r="GX47" s="229" t="n">
        <f aca="false">SUM(GX40:GX46)</f>
        <v>0</v>
      </c>
      <c r="GY47" s="229" t="n">
        <f aca="false">SUM(GY40:GY46)</f>
        <v>0</v>
      </c>
      <c r="GZ47" s="229" t="n">
        <f aca="false">SUM(GZ40:GZ46)</f>
        <v>0</v>
      </c>
      <c r="HA47" s="229" t="n">
        <f aca="false">SUM(HA40:HA46)</f>
        <v>0</v>
      </c>
      <c r="HB47" s="229" t="n">
        <f aca="false">SUM(HB40:HB46)</f>
        <v>0</v>
      </c>
      <c r="HC47" s="229" t="n">
        <f aca="false">SUM(HC40:HC46)</f>
        <v>0</v>
      </c>
      <c r="HD47" s="229" t="n">
        <f aca="false">SUM(HD40:HD46)</f>
        <v>0</v>
      </c>
      <c r="HE47" s="229" t="n">
        <f aca="false">SUM(HE40:HE46)</f>
        <v>0</v>
      </c>
      <c r="HF47" s="229" t="n">
        <f aca="false">SUM(HF40:HF46)</f>
        <v>0</v>
      </c>
      <c r="HG47" s="229" t="n">
        <f aca="false">SUM(HG40:HG46)</f>
        <v>0</v>
      </c>
      <c r="HH47" s="229" t="n">
        <f aca="false">SUM(HH40:HH46)</f>
        <v>0</v>
      </c>
      <c r="HI47" s="229" t="n">
        <f aca="false">SUM(HI40:HI46)</f>
        <v>0</v>
      </c>
      <c r="HJ47" s="229" t="n">
        <f aca="false">SUM(HJ40:HJ46)</f>
        <v>0</v>
      </c>
      <c r="HK47" s="229" t="n">
        <f aca="false">SUM(HK40:HK46)</f>
        <v>0</v>
      </c>
      <c r="HL47" s="229" t="n">
        <f aca="false">SUM(HL40:HL46)</f>
        <v>0</v>
      </c>
      <c r="HM47" s="229" t="n">
        <f aca="false">SUM(HM40:HM46)</f>
        <v>0</v>
      </c>
      <c r="HN47" s="229" t="n">
        <f aca="false">SUM(HN40:HN46)</f>
        <v>0</v>
      </c>
      <c r="HO47" s="229" t="n">
        <f aca="false">SUM(HO40:HO46)</f>
        <v>0</v>
      </c>
      <c r="HP47" s="229" t="n">
        <f aca="false">SUM(HP40:HP46)</f>
        <v>0</v>
      </c>
      <c r="HQ47" s="229" t="n">
        <f aca="false">SUM(HQ40:HQ46)</f>
        <v>0</v>
      </c>
      <c r="HR47" s="229" t="n">
        <f aca="false">SUM(HR40:HR46)</f>
        <v>0</v>
      </c>
      <c r="HS47" s="229" t="n">
        <f aca="false">SUM(HS40:HS46)</f>
        <v>0</v>
      </c>
      <c r="HT47" s="229" t="n">
        <f aca="false">SUM(HT40:HT46)</f>
        <v>0</v>
      </c>
      <c r="HU47" s="229" t="n">
        <f aca="false">SUM(HU40:HU46)</f>
        <v>0</v>
      </c>
      <c r="HV47" s="229" t="n">
        <f aca="false">SUM(HV40:HV46)</f>
        <v>0</v>
      </c>
      <c r="HW47" s="229" t="n">
        <f aca="false">SUM(HW40:HW46)</f>
        <v>0</v>
      </c>
      <c r="HX47" s="229" t="n">
        <f aca="false">SUM(HX40:HX46)</f>
        <v>0</v>
      </c>
      <c r="HY47" s="229" t="n">
        <f aca="false">SUM(HY40:HY46)</f>
        <v>0</v>
      </c>
      <c r="HZ47" s="229" t="n">
        <f aca="false">SUM(HZ40:HZ46)</f>
        <v>0</v>
      </c>
      <c r="IA47" s="229" t="n">
        <f aca="false">SUM(IA40:IA46)</f>
        <v>0</v>
      </c>
      <c r="IB47" s="229" t="n">
        <f aca="false">SUM(IB40:IB46)</f>
        <v>0</v>
      </c>
      <c r="IC47" s="229" t="n">
        <f aca="false">SUM(IC40:IC46)</f>
        <v>0</v>
      </c>
      <c r="ID47" s="229" t="n">
        <f aca="false">SUM(ID40:ID46)</f>
        <v>0</v>
      </c>
      <c r="IE47" s="229" t="n">
        <f aca="false">SUM(IE40:IE46)</f>
        <v>0</v>
      </c>
      <c r="IF47" s="229" t="n">
        <f aca="false">SUM(IF40:IF46)</f>
        <v>0</v>
      </c>
      <c r="IG47" s="229" t="n">
        <f aca="false">SUM(IG40:IG46)</f>
        <v>0</v>
      </c>
      <c r="IH47" s="229" t="n">
        <f aca="false">SUM(IH40:IH46)</f>
        <v>0</v>
      </c>
      <c r="II47" s="229" t="n">
        <f aca="false">SUM(II40:II46)</f>
        <v>0</v>
      </c>
      <c r="IJ47" s="229" t="n">
        <f aca="false">SUM(IJ40:IJ46)</f>
        <v>0</v>
      </c>
      <c r="IK47" s="229" t="n">
        <f aca="false">SUM(IK40:IK46)</f>
        <v>0</v>
      </c>
      <c r="IL47" s="229" t="n">
        <f aca="false">SUM(IL40:IL46)</f>
        <v>0</v>
      </c>
      <c r="IM47" s="229" t="n">
        <f aca="false">SUM(IM40:IM46)</f>
        <v>0</v>
      </c>
      <c r="IN47" s="229" t="n">
        <f aca="false">SUM(IN40:IN46)</f>
        <v>0</v>
      </c>
      <c r="IO47" s="229" t="n">
        <f aca="false">SUM(IO40:IO46)</f>
        <v>0</v>
      </c>
      <c r="IP47" s="229" t="n">
        <f aca="false">SUM(IP40:IP46)</f>
        <v>0</v>
      </c>
      <c r="IQ47" s="229" t="n">
        <f aca="false">SUM(IQ40:IQ46)</f>
        <v>0</v>
      </c>
      <c r="IR47" s="229" t="n">
        <f aca="false">SUM(IR40:IR46)</f>
        <v>0</v>
      </c>
      <c r="IS47" s="229" t="n">
        <f aca="false">SUM(IS40:IS46)</f>
        <v>0</v>
      </c>
      <c r="IT47" s="229" t="n">
        <f aca="false">SUM(IT40:IT46)</f>
        <v>0</v>
      </c>
      <c r="IU47" s="229" t="n">
        <f aca="false">SUM(IU40:IU46)</f>
        <v>0</v>
      </c>
      <c r="IV47" s="229" t="n">
        <f aca="false">SUM(IV40:IV46)</f>
        <v>0</v>
      </c>
      <c r="IW47" s="229" t="n">
        <f aca="false">SUM(IW40:IW46)</f>
        <v>0</v>
      </c>
      <c r="IX47" s="229" t="n">
        <f aca="false">SUM(IX40:IX46)</f>
        <v>0</v>
      </c>
      <c r="IY47" s="229" t="n">
        <f aca="false">SUM(IY40:IY46)</f>
        <v>0</v>
      </c>
      <c r="IZ47" s="229" t="n">
        <f aca="false">SUM(IZ40:IZ46)</f>
        <v>0</v>
      </c>
      <c r="JA47" s="229" t="n">
        <f aca="false">SUM(JA40:JA46)</f>
        <v>0</v>
      </c>
      <c r="JB47" s="229" t="n">
        <f aca="false">SUM(JB40:JB46)</f>
        <v>0</v>
      </c>
      <c r="JC47" s="229" t="n">
        <f aca="false">SUM(JC40:JC46)</f>
        <v>0</v>
      </c>
      <c r="JD47" s="229" t="n">
        <f aca="false">SUM(JD40:JD46)</f>
        <v>0</v>
      </c>
      <c r="JE47" s="229" t="n">
        <f aca="false">SUM(JE40:JE46)</f>
        <v>0</v>
      </c>
      <c r="JF47" s="229" t="n">
        <f aca="false">SUM(JF40:JF46)</f>
        <v>0</v>
      </c>
      <c r="JG47" s="229" t="n">
        <f aca="false">SUM(JG40:JG46)</f>
        <v>0</v>
      </c>
      <c r="JH47" s="229" t="n">
        <f aca="false">SUM(JH40:JH46)</f>
        <v>0</v>
      </c>
      <c r="JI47" s="229" t="n">
        <f aca="false">SUM(JI40:JI46)</f>
        <v>0</v>
      </c>
      <c r="JJ47" s="229" t="n">
        <f aca="false">SUM(JJ40:JJ46)</f>
        <v>0</v>
      </c>
      <c r="JK47" s="229" t="n">
        <f aca="false">SUM(JK40:JK46)</f>
        <v>0</v>
      </c>
      <c r="JL47" s="229" t="n">
        <f aca="false">SUM(JL40:JL46)</f>
        <v>0</v>
      </c>
      <c r="JM47" s="229" t="n">
        <f aca="false">SUM(JM40:JM46)</f>
        <v>0</v>
      </c>
      <c r="JN47" s="229" t="n">
        <f aca="false">SUM(JN40:JN46)</f>
        <v>0</v>
      </c>
      <c r="JO47" s="229" t="n">
        <f aca="false">SUM(JO40:JO46)</f>
        <v>0</v>
      </c>
      <c r="JP47" s="229" t="n">
        <f aca="false">SUM(JP40:JP46)</f>
        <v>0</v>
      </c>
      <c r="JQ47" s="229" t="n">
        <f aca="false">SUM(JQ40:JQ46)</f>
        <v>0</v>
      </c>
      <c r="JR47" s="229" t="n">
        <f aca="false">SUM(JR40:JR46)</f>
        <v>0</v>
      </c>
      <c r="JS47" s="229" t="n">
        <f aca="false">SUM(JS40:JS46)</f>
        <v>0</v>
      </c>
      <c r="JT47" s="229" t="n">
        <f aca="false">SUM(JT40:JT46)</f>
        <v>0</v>
      </c>
      <c r="JU47" s="229" t="n">
        <f aca="false">SUM(JU40:JU46)</f>
        <v>0</v>
      </c>
      <c r="JV47" s="229" t="n">
        <f aca="false">SUM(JV40:JV46)</f>
        <v>0</v>
      </c>
      <c r="JW47" s="229" t="n">
        <f aca="false">SUM(JW40:JW46)</f>
        <v>0</v>
      </c>
      <c r="JX47" s="229" t="n">
        <f aca="false">SUM(JX40:JX46)</f>
        <v>0</v>
      </c>
      <c r="JY47" s="229" t="n">
        <f aca="false">SUM(JY40:JY46)</f>
        <v>0</v>
      </c>
      <c r="JZ47" s="229" t="n">
        <f aca="false">SUM(JZ40:JZ46)</f>
        <v>0</v>
      </c>
      <c r="KA47" s="229" t="n">
        <f aca="false">SUM(KA40:KA46)</f>
        <v>0</v>
      </c>
      <c r="KB47" s="229" t="n">
        <f aca="false">SUM(KB40:KB46)</f>
        <v>0</v>
      </c>
      <c r="KC47" s="229" t="n">
        <f aca="false">SUM(KC40:KC46)</f>
        <v>0</v>
      </c>
      <c r="KD47" s="229" t="n">
        <f aca="false">SUM(KD40:KD46)</f>
        <v>0</v>
      </c>
      <c r="KE47" s="229" t="n">
        <f aca="false">SUM(KE40:KE46)</f>
        <v>0</v>
      </c>
      <c r="KF47" s="229" t="n">
        <f aca="false">SUM(KF40:KF46)</f>
        <v>0</v>
      </c>
      <c r="KG47" s="229" t="n">
        <f aca="false">SUM(KG40:KG46)</f>
        <v>0</v>
      </c>
      <c r="KH47" s="229" t="n">
        <f aca="false">SUM(KH40:KH46)</f>
        <v>0</v>
      </c>
      <c r="KI47" s="229" t="n">
        <f aca="false">SUM(KI40:KI46)</f>
        <v>0</v>
      </c>
      <c r="KJ47" s="229" t="n">
        <f aca="false">SUM(KJ40:KJ46)</f>
        <v>0</v>
      </c>
      <c r="KK47" s="229" t="n">
        <f aca="false">SUM(KK40:KK46)</f>
        <v>0</v>
      </c>
      <c r="KL47" s="229" t="n">
        <f aca="false">SUM(KL40:KL46)</f>
        <v>0</v>
      </c>
      <c r="KM47" s="229" t="n">
        <f aca="false">SUM(KM40:KM46)</f>
        <v>0</v>
      </c>
      <c r="KN47" s="229" t="n">
        <f aca="false">SUM(KN40:KN46)</f>
        <v>0</v>
      </c>
      <c r="KO47" s="229" t="n">
        <f aca="false">SUM(KO40:KO46)</f>
        <v>0</v>
      </c>
      <c r="KP47" s="229" t="n">
        <f aca="false">SUM(KP40:KP46)</f>
        <v>0</v>
      </c>
      <c r="KQ47" s="229" t="n">
        <f aca="false">SUM(KQ40:KQ46)</f>
        <v>0</v>
      </c>
      <c r="KR47" s="229" t="n">
        <f aca="false">SUM(KR40:KR46)</f>
        <v>0</v>
      </c>
      <c r="KS47" s="229" t="n">
        <f aca="false">SUM(KS40:KS46)</f>
        <v>0</v>
      </c>
      <c r="KT47" s="229" t="n">
        <f aca="false">SUM(KT40:KT46)</f>
        <v>0</v>
      </c>
      <c r="KU47" s="229" t="n">
        <f aca="false">SUM(KU40:KU46)</f>
        <v>0</v>
      </c>
      <c r="KV47" s="229" t="n">
        <f aca="false">SUM(KV40:KV46)</f>
        <v>0</v>
      </c>
      <c r="KW47" s="229" t="n">
        <f aca="false">SUM(KW40:KW46)</f>
        <v>0</v>
      </c>
      <c r="KX47" s="229" t="n">
        <f aca="false">SUM(KX40:KX46)</f>
        <v>0</v>
      </c>
      <c r="KY47" s="229" t="n">
        <f aca="false">SUM(KY40:KY46)</f>
        <v>0</v>
      </c>
      <c r="KZ47" s="229" t="n">
        <f aca="false">SUM(KZ40:KZ46)</f>
        <v>0</v>
      </c>
      <c r="LA47" s="229" t="n">
        <f aca="false">SUM(LA40:LA46)</f>
        <v>0</v>
      </c>
      <c r="LB47" s="229" t="n">
        <f aca="false">SUM(LB40:LB46)</f>
        <v>0</v>
      </c>
      <c r="LC47" s="229" t="n">
        <f aca="false">SUM(LC40:LC46)</f>
        <v>0</v>
      </c>
      <c r="LD47" s="229" t="n">
        <f aca="false">SUM(LD40:LD46)</f>
        <v>0</v>
      </c>
      <c r="LE47" s="229" t="n">
        <f aca="false">SUM(LE40:LE46)</f>
        <v>0</v>
      </c>
      <c r="LF47" s="229" t="n">
        <f aca="false">SUM(LF40:LF46)</f>
        <v>0</v>
      </c>
      <c r="LG47" s="229" t="n">
        <f aca="false">SUM(LG40:LG46)</f>
        <v>0</v>
      </c>
      <c r="LH47" s="229" t="n">
        <f aca="false">SUM(LH40:LH46)</f>
        <v>0</v>
      </c>
      <c r="LI47" s="229" t="n">
        <f aca="false">SUM(LI40:LI46)</f>
        <v>0</v>
      </c>
      <c r="LJ47" s="229" t="n">
        <f aca="false">SUM(LJ40:LJ46)</f>
        <v>0</v>
      </c>
      <c r="LK47" s="229" t="n">
        <f aca="false">SUM(LK40:LK46)</f>
        <v>0</v>
      </c>
      <c r="LL47" s="229" t="n">
        <f aca="false">SUM(LL40:LL46)</f>
        <v>0</v>
      </c>
      <c r="LM47" s="229" t="n">
        <f aca="false">SUM(LM40:LM46)</f>
        <v>0</v>
      </c>
      <c r="LN47" s="229" t="n">
        <f aca="false">SUM(LN40:LN46)</f>
        <v>0</v>
      </c>
      <c r="LO47" s="229" t="n">
        <f aca="false">SUM(LO40:LO46)</f>
        <v>0</v>
      </c>
      <c r="LP47" s="229" t="n">
        <f aca="false">SUM(LP40:LP46)</f>
        <v>0</v>
      </c>
      <c r="LQ47" s="229" t="n">
        <f aca="false">SUM(LQ40:LQ46)</f>
        <v>0</v>
      </c>
      <c r="LR47" s="229" t="n">
        <f aca="false">SUM(LR40:LR46)</f>
        <v>0</v>
      </c>
      <c r="LS47" s="229" t="n">
        <f aca="false">SUM(LS40:LS46)</f>
        <v>0</v>
      </c>
      <c r="LT47" s="229" t="n">
        <f aca="false">SUM(LT40:LT46)</f>
        <v>0</v>
      </c>
      <c r="LU47" s="229" t="n">
        <f aca="false">SUM(LU40:LU46)</f>
        <v>0</v>
      </c>
      <c r="LV47" s="229" t="n">
        <f aca="false">SUM(LV40:LV46)</f>
        <v>0</v>
      </c>
      <c r="LW47" s="229" t="n">
        <f aca="false">SUM(LW40:LW46)</f>
        <v>0</v>
      </c>
      <c r="LX47" s="229" t="n">
        <f aca="false">SUM(LX40:LX46)</f>
        <v>0</v>
      </c>
      <c r="LY47" s="229" t="n">
        <f aca="false">SUM(LY40:LY46)</f>
        <v>0</v>
      </c>
      <c r="LZ47" s="229" t="n">
        <f aca="false">SUM(LZ40:LZ46)</f>
        <v>0</v>
      </c>
      <c r="MA47" s="229" t="n">
        <f aca="false">SUM(MA40:MA46)</f>
        <v>0</v>
      </c>
      <c r="MB47" s="229" t="n">
        <f aca="false">SUM(MB40:MB46)</f>
        <v>0</v>
      </c>
      <c r="MC47" s="229" t="n">
        <f aca="false">SUM(MC40:MC46)</f>
        <v>0</v>
      </c>
      <c r="MD47" s="229" t="n">
        <f aca="false">SUM(MD40:MD46)</f>
        <v>0</v>
      </c>
      <c r="ME47" s="229" t="n">
        <f aca="false">SUM(ME40:ME46)</f>
        <v>0</v>
      </c>
      <c r="MF47" s="229" t="n">
        <f aca="false">SUM(MF40:MF46)</f>
        <v>0</v>
      </c>
      <c r="MG47" s="229" t="n">
        <f aca="false">SUM(MG40:MG46)</f>
        <v>0</v>
      </c>
      <c r="MH47" s="229" t="n">
        <f aca="false">SUM(MH40:MH46)</f>
        <v>0</v>
      </c>
      <c r="MI47" s="229" t="n">
        <f aca="false">SUM(MI40:MI46)</f>
        <v>0</v>
      </c>
      <c r="MJ47" s="229" t="n">
        <f aca="false">SUM(MJ40:MJ46)</f>
        <v>0</v>
      </c>
      <c r="MK47" s="229" t="n">
        <f aca="false">SUM(MK40:MK46)</f>
        <v>0</v>
      </c>
      <c r="ML47" s="229" t="n">
        <f aca="false">SUM(ML40:ML46)</f>
        <v>0</v>
      </c>
      <c r="MM47" s="229" t="n">
        <f aca="false">SUM(MM40:MM46)</f>
        <v>0</v>
      </c>
      <c r="MN47" s="229" t="n">
        <f aca="false">SUM(MN40:MN46)</f>
        <v>0</v>
      </c>
      <c r="MO47" s="229" t="n">
        <f aca="false">SUM(MO40:MO46)</f>
        <v>0</v>
      </c>
      <c r="MP47" s="229" t="n">
        <f aca="false">SUM(MP40:MP46)</f>
        <v>0</v>
      </c>
      <c r="MQ47" s="229" t="n">
        <f aca="false">SUM(MQ40:MQ46)</f>
        <v>0</v>
      </c>
      <c r="MR47" s="229" t="n">
        <f aca="false">SUM(MR40:MR46)</f>
        <v>0</v>
      </c>
      <c r="MS47" s="229" t="n">
        <f aca="false">SUM(MS40:MS46)</f>
        <v>0</v>
      </c>
      <c r="MT47" s="229" t="n">
        <f aca="false">SUM(MT40:MT46)</f>
        <v>0</v>
      </c>
      <c r="MU47" s="229" t="n">
        <f aca="false">SUM(MU40:MU46)</f>
        <v>0</v>
      </c>
      <c r="MV47" s="229" t="n">
        <f aca="false">SUM(MV40:MV46)</f>
        <v>0</v>
      </c>
      <c r="MW47" s="229" t="n">
        <f aca="false">SUM(MW40:MW46)</f>
        <v>0</v>
      </c>
      <c r="MX47" s="229" t="n">
        <f aca="false">SUM(MX40:MX46)</f>
        <v>0</v>
      </c>
      <c r="MY47" s="229" t="n">
        <f aca="false">SUM(MY40:MY46)</f>
        <v>0</v>
      </c>
      <c r="MZ47" s="229" t="n">
        <f aca="false">SUM(MZ40:MZ46)</f>
        <v>0</v>
      </c>
      <c r="NA47" s="229" t="n">
        <f aca="false">SUM(NA40:NA46)</f>
        <v>0</v>
      </c>
      <c r="NB47" s="229" t="n">
        <f aca="false">SUM(NB40:NB46)</f>
        <v>0</v>
      </c>
      <c r="NC47" s="229" t="n">
        <f aca="false">SUM(NC40:NC46)</f>
        <v>0</v>
      </c>
      <c r="ND47" s="229" t="n">
        <f aca="false">SUM(ND40:ND46)</f>
        <v>0</v>
      </c>
      <c r="NE47" s="229" t="n">
        <f aca="false">SUM(NE40:NE46)</f>
        <v>0</v>
      </c>
      <c r="NF47" s="229" t="n">
        <f aca="false">SUM(NF40:NF46)</f>
        <v>0</v>
      </c>
      <c r="NG47" s="229" t="n">
        <f aca="false">SUM(NG40:NG46)</f>
        <v>0</v>
      </c>
      <c r="NH47" s="229" t="n">
        <f aca="false">SUM(NH40:NH46)</f>
        <v>0</v>
      </c>
      <c r="NI47" s="229" t="n">
        <f aca="false">SUM(NI40:NI46)</f>
        <v>0</v>
      </c>
      <c r="NJ47" s="229" t="n">
        <f aca="false">SUM(NJ40:NJ46)</f>
        <v>0</v>
      </c>
      <c r="NK47" s="229" t="n">
        <f aca="false">SUM(NK40:NK46)</f>
        <v>0</v>
      </c>
      <c r="NL47" s="229" t="n">
        <f aca="false">SUM(NL40:NL46)</f>
        <v>0</v>
      </c>
      <c r="NM47" s="229" t="n">
        <f aca="false">SUM(NM40:NM46)</f>
        <v>0</v>
      </c>
      <c r="NN47" s="229" t="n">
        <f aca="false">SUM(NN40:NN46)</f>
        <v>0</v>
      </c>
      <c r="NO47" s="229" t="n">
        <f aca="false">SUM(NO40:NO46)</f>
        <v>0</v>
      </c>
      <c r="NP47" s="229" t="n">
        <f aca="false">SUM(NP40:NP46)</f>
        <v>0</v>
      </c>
      <c r="NQ47" s="229" t="n">
        <f aca="false">SUM(NQ40:NQ46)</f>
        <v>0</v>
      </c>
      <c r="NR47" s="229" t="n">
        <f aca="false">SUM(NR40:NR46)</f>
        <v>0</v>
      </c>
      <c r="NS47" s="229" t="n">
        <f aca="false">SUM(NS40:NS46)</f>
        <v>0</v>
      </c>
      <c r="NT47" s="229" t="n">
        <f aca="false">SUM(NT40:NT46)</f>
        <v>0</v>
      </c>
      <c r="NU47" s="229" t="n">
        <f aca="false">SUM(NU40:NU46)</f>
        <v>0</v>
      </c>
      <c r="NV47" s="229" t="n">
        <f aca="false">SUM(NV40:NV46)</f>
        <v>0</v>
      </c>
      <c r="NW47" s="229" t="n">
        <f aca="false">SUM(NW40:NW46)</f>
        <v>0</v>
      </c>
      <c r="NX47" s="229" t="n">
        <f aca="false">SUM(NX40:NX46)</f>
        <v>0</v>
      </c>
      <c r="NY47" s="229" t="n">
        <f aca="false">SUM(NY40:NY46)</f>
        <v>0</v>
      </c>
      <c r="NZ47" s="229" t="n">
        <f aca="false">SUM(NZ40:NZ46)</f>
        <v>0</v>
      </c>
      <c r="OA47" s="229" t="n">
        <f aca="false">SUM(OA40:OA46)</f>
        <v>0</v>
      </c>
      <c r="OB47" s="229" t="n">
        <f aca="false">SUM(OB40:OB46)</f>
        <v>0</v>
      </c>
      <c r="OC47" s="229" t="n">
        <f aca="false">SUM(OC40:OC46)</f>
        <v>0</v>
      </c>
      <c r="OD47" s="229" t="n">
        <f aca="false">SUM(OD40:OD46)</f>
        <v>0</v>
      </c>
      <c r="OE47" s="229" t="n">
        <f aca="false">SUM(OE40:OE46)</f>
        <v>0</v>
      </c>
      <c r="OF47" s="229" t="n">
        <f aca="false">SUM(OF40:OF46)</f>
        <v>0</v>
      </c>
      <c r="OG47" s="229" t="n">
        <f aca="false">SUM(OG40:OG46)</f>
        <v>0</v>
      </c>
      <c r="OH47" s="229" t="n">
        <f aca="false">SUM(OH40:OH46)</f>
        <v>0</v>
      </c>
      <c r="OI47" s="229" t="n">
        <f aca="false">SUM(OI40:OI46)</f>
        <v>0</v>
      </c>
      <c r="OJ47" s="229" t="n">
        <f aca="false">SUM(OJ40:OJ46)</f>
        <v>0</v>
      </c>
      <c r="OK47" s="229" t="n">
        <f aca="false">SUM(OK40:OK46)</f>
        <v>0</v>
      </c>
      <c r="OL47" s="229" t="n">
        <f aca="false">SUM(OL40:OL46)</f>
        <v>0</v>
      </c>
      <c r="OM47" s="229" t="n">
        <f aca="false">SUM(OM40:OM46)</f>
        <v>0</v>
      </c>
      <c r="ON47" s="229" t="n">
        <f aca="false">SUM(ON40:ON46)</f>
        <v>0</v>
      </c>
      <c r="OO47" s="229" t="n">
        <f aca="false">SUM(OO40:OO46)</f>
        <v>0</v>
      </c>
      <c r="OP47" s="229" t="n">
        <f aca="false">SUM(OP40:OP46)</f>
        <v>0</v>
      </c>
      <c r="OQ47" s="229" t="n">
        <f aca="false">SUM(OQ40:OQ46)</f>
        <v>0</v>
      </c>
      <c r="OR47" s="229" t="n">
        <f aca="false">SUM(OR40:OR46)</f>
        <v>0</v>
      </c>
      <c r="OS47" s="229" t="n">
        <f aca="false">SUM(OS40:OS46)</f>
        <v>0</v>
      </c>
      <c r="OT47" s="229" t="n">
        <f aca="false">SUM(OT40:OT46)</f>
        <v>0</v>
      </c>
      <c r="OU47" s="229" t="n">
        <f aca="false">SUM(OU40:OU46)</f>
        <v>0</v>
      </c>
      <c r="OV47" s="229" t="n">
        <f aca="false">SUM(OV40:OV46)</f>
        <v>0</v>
      </c>
      <c r="OW47" s="229" t="n">
        <f aca="false">SUM(OW40:OW46)</f>
        <v>0</v>
      </c>
      <c r="OX47" s="229" t="n">
        <f aca="false">SUM(OX40:OX46)</f>
        <v>0</v>
      </c>
      <c r="OY47" s="229" t="n">
        <f aca="false">SUM(OY40:OY46)</f>
        <v>0</v>
      </c>
      <c r="OZ47" s="229" t="n">
        <f aca="false">SUM(OZ40:OZ46)</f>
        <v>0</v>
      </c>
      <c r="PA47" s="229" t="n">
        <f aca="false">SUM(PA40:PA46)</f>
        <v>0</v>
      </c>
      <c r="PB47" s="229" t="n">
        <f aca="false">SUM(PB40:PB46)</f>
        <v>0</v>
      </c>
      <c r="PC47" s="229" t="n">
        <f aca="false">SUM(PC40:PC46)</f>
        <v>0</v>
      </c>
      <c r="PD47" s="229" t="n">
        <f aca="false">SUM(PD40:PD46)</f>
        <v>0</v>
      </c>
      <c r="PE47" s="229" t="n">
        <f aca="false">SUM(PE40:PE46)</f>
        <v>0</v>
      </c>
      <c r="PF47" s="229" t="n">
        <f aca="false">SUM(PF40:PF46)</f>
        <v>0</v>
      </c>
      <c r="PG47" s="229" t="n">
        <f aca="false">SUM(PG40:PG46)</f>
        <v>0</v>
      </c>
      <c r="PH47" s="229" t="n">
        <f aca="false">SUM(PH40:PH46)</f>
        <v>0</v>
      </c>
      <c r="PI47" s="229" t="n">
        <f aca="false">SUM(PI40:PI46)</f>
        <v>0</v>
      </c>
      <c r="PJ47" s="229" t="n">
        <f aca="false">SUM(PJ40:PJ46)</f>
        <v>0</v>
      </c>
      <c r="PK47" s="229" t="n">
        <f aca="false">SUM(PK40:PK46)</f>
        <v>0</v>
      </c>
      <c r="PL47" s="229" t="n">
        <f aca="false">SUM(PL40:PL46)</f>
        <v>0</v>
      </c>
      <c r="PM47" s="229" t="n">
        <f aca="false">SUM(PM40:PM46)</f>
        <v>0</v>
      </c>
      <c r="PN47" s="229" t="n">
        <f aca="false">SUM(PN40:PN46)</f>
        <v>0</v>
      </c>
      <c r="PO47" s="229" t="n">
        <f aca="false">SUM(PO40:PO46)</f>
        <v>0</v>
      </c>
      <c r="PP47" s="229" t="n">
        <f aca="false">SUM(PP40:PP46)</f>
        <v>0</v>
      </c>
      <c r="PQ47" s="229" t="n">
        <f aca="false">SUM(PQ40:PQ46)</f>
        <v>0</v>
      </c>
      <c r="PR47" s="229" t="n">
        <f aca="false">SUM(PR40:PR46)</f>
        <v>0</v>
      </c>
      <c r="PS47" s="229" t="n">
        <f aca="false">SUM(PS40:PS46)</f>
        <v>0</v>
      </c>
      <c r="PT47" s="229" t="n">
        <f aca="false">SUM(PT40:PT46)</f>
        <v>0</v>
      </c>
      <c r="PU47" s="229" t="n">
        <f aca="false">SUM(PU40:PU46)</f>
        <v>0</v>
      </c>
      <c r="PV47" s="229" t="n">
        <f aca="false">SUM(PV40:PV46)</f>
        <v>0</v>
      </c>
      <c r="PW47" s="229" t="n">
        <f aca="false">SUM(PW40:PW46)</f>
        <v>0</v>
      </c>
      <c r="PX47" s="229" t="n">
        <f aca="false">SUM(PX40:PX46)</f>
        <v>0</v>
      </c>
      <c r="PY47" s="229" t="n">
        <f aca="false">SUM(PY40:PY46)</f>
        <v>0</v>
      </c>
      <c r="PZ47" s="229" t="n">
        <f aca="false">SUM(PZ40:PZ46)</f>
        <v>0</v>
      </c>
      <c r="QA47" s="229" t="n">
        <f aca="false">SUM(QA40:QA46)</f>
        <v>0</v>
      </c>
      <c r="QB47" s="229" t="n">
        <f aca="false">SUM(QB40:QB46)</f>
        <v>0</v>
      </c>
      <c r="QC47" s="229" t="n">
        <f aca="false">SUM(QC40:QC46)</f>
        <v>0</v>
      </c>
      <c r="QD47" s="229" t="n">
        <f aca="false">SUM(QD40:QD46)</f>
        <v>0</v>
      </c>
      <c r="QE47" s="229" t="n">
        <f aca="false">SUM(QE40:QE46)</f>
        <v>0</v>
      </c>
      <c r="QF47" s="229" t="n">
        <f aca="false">SUM(QF40:QF46)</f>
        <v>0</v>
      </c>
      <c r="QG47" s="229" t="n">
        <f aca="false">SUM(QG40:QG46)</f>
        <v>0</v>
      </c>
      <c r="QH47" s="229" t="n">
        <f aca="false">SUM(QH40:QH46)</f>
        <v>0</v>
      </c>
      <c r="QI47" s="229" t="n">
        <f aca="false">SUM(QI40:QI46)</f>
        <v>0</v>
      </c>
      <c r="QJ47" s="229" t="n">
        <f aca="false">SUM(QJ40:QJ46)</f>
        <v>0</v>
      </c>
      <c r="QK47" s="229" t="n">
        <f aca="false">SUM(QK40:QK46)</f>
        <v>0</v>
      </c>
      <c r="QL47" s="229" t="n">
        <f aca="false">SUM(QL40:QL46)</f>
        <v>0</v>
      </c>
      <c r="QM47" s="229" t="n">
        <f aca="false">SUM(QM40:QM46)</f>
        <v>0</v>
      </c>
      <c r="QN47" s="229" t="n">
        <f aca="false">SUM(QN40:QN46)</f>
        <v>0</v>
      </c>
      <c r="QO47" s="229" t="n">
        <f aca="false">SUM(QO40:QO46)</f>
        <v>0</v>
      </c>
      <c r="QP47" s="229" t="n">
        <f aca="false">SUM(QP40:QP46)</f>
        <v>0</v>
      </c>
      <c r="QQ47" s="229" t="n">
        <f aca="false">SUM(QQ40:QQ46)</f>
        <v>0</v>
      </c>
      <c r="QR47" s="229" t="n">
        <f aca="false">SUM(QR40:QR46)</f>
        <v>0</v>
      </c>
      <c r="QS47" s="229" t="n">
        <f aca="false">SUM(QS40:QS46)</f>
        <v>0</v>
      </c>
      <c r="QT47" s="229" t="n">
        <f aca="false">SUM(QT40:QT46)</f>
        <v>0</v>
      </c>
      <c r="QU47" s="229" t="n">
        <f aca="false">SUM(QU40:QU46)</f>
        <v>0</v>
      </c>
      <c r="QV47" s="229" t="n">
        <f aca="false">SUM(QV40:QV46)</f>
        <v>0</v>
      </c>
      <c r="QW47" s="229" t="n">
        <f aca="false">SUM(QW40:QW46)</f>
        <v>0</v>
      </c>
      <c r="QX47" s="229" t="n">
        <f aca="false">SUM(QX40:QX46)</f>
        <v>0</v>
      </c>
      <c r="QY47" s="229" t="n">
        <f aca="false">SUM(QY40:QY46)</f>
        <v>0</v>
      </c>
      <c r="QZ47" s="229" t="n">
        <f aca="false">SUM(QZ40:QZ46)</f>
        <v>0</v>
      </c>
      <c r="RA47" s="229" t="n">
        <f aca="false">SUM(RA40:RA46)</f>
        <v>0</v>
      </c>
      <c r="RB47" s="229" t="n">
        <f aca="false">SUM(RB40:RB46)</f>
        <v>0</v>
      </c>
      <c r="RC47" s="229" t="n">
        <f aca="false">SUM(RC40:RC46)</f>
        <v>0</v>
      </c>
      <c r="RD47" s="229" t="n">
        <f aca="false">SUM(RD40:RD46)</f>
        <v>0</v>
      </c>
      <c r="RE47" s="229" t="n">
        <f aca="false">SUM(RE40:RE46)</f>
        <v>0</v>
      </c>
      <c r="RF47" s="229" t="n">
        <f aca="false">SUM(RF40:RF46)</f>
        <v>0</v>
      </c>
      <c r="RG47" s="229" t="n">
        <f aca="false">SUM(RG40:RG46)</f>
        <v>0</v>
      </c>
      <c r="RH47" s="229" t="n">
        <f aca="false">SUM(RH40:RH46)</f>
        <v>0</v>
      </c>
    </row>
    <row r="48" customFormat="false" ht="9.75" hidden="false" customHeight="true" outlineLevel="0" collapsed="false">
      <c r="A48" s="196"/>
      <c r="B48" s="196"/>
      <c r="C48" s="196"/>
      <c r="D48" s="196"/>
      <c r="E48" s="389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  <c r="GN48" s="196"/>
      <c r="GO48" s="196"/>
      <c r="GP48" s="196"/>
      <c r="GQ48" s="196"/>
      <c r="GR48" s="196"/>
      <c r="GS48" s="196"/>
      <c r="GT48" s="196"/>
      <c r="GU48" s="196"/>
      <c r="GV48" s="196"/>
      <c r="GW48" s="196"/>
      <c r="GX48" s="196"/>
      <c r="GY48" s="196"/>
      <c r="GZ48" s="196"/>
      <c r="HA48" s="196"/>
      <c r="HB48" s="196"/>
      <c r="HC48" s="196"/>
      <c r="HD48" s="196"/>
      <c r="HE48" s="196"/>
      <c r="HF48" s="196"/>
      <c r="HG48" s="196"/>
      <c r="HH48" s="196"/>
      <c r="HI48" s="196"/>
      <c r="HJ48" s="196"/>
      <c r="HK48" s="196"/>
      <c r="HL48" s="196"/>
      <c r="HM48" s="196"/>
      <c r="HN48" s="196"/>
      <c r="HO48" s="196"/>
      <c r="HP48" s="196"/>
      <c r="HQ48" s="196"/>
      <c r="HR48" s="196"/>
      <c r="HS48" s="196"/>
      <c r="HT48" s="196"/>
      <c r="HU48" s="196"/>
      <c r="HV48" s="196"/>
      <c r="HW48" s="196"/>
      <c r="HX48" s="196"/>
      <c r="HY48" s="196"/>
      <c r="HZ48" s="196"/>
      <c r="IA48" s="196"/>
      <c r="IB48" s="196"/>
      <c r="IC48" s="196"/>
      <c r="ID48" s="196"/>
      <c r="IE48" s="196"/>
      <c r="IF48" s="196"/>
      <c r="IG48" s="196"/>
      <c r="IH48" s="196"/>
      <c r="II48" s="196"/>
      <c r="IJ48" s="196"/>
      <c r="IK48" s="196"/>
      <c r="IL48" s="196"/>
      <c r="IM48" s="196"/>
      <c r="IN48" s="196"/>
      <c r="IO48" s="196"/>
      <c r="IP48" s="196"/>
      <c r="IQ48" s="196"/>
      <c r="IR48" s="196"/>
      <c r="IS48" s="196"/>
      <c r="IT48" s="196"/>
      <c r="IU48" s="196"/>
      <c r="IV48" s="196"/>
      <c r="IW48" s="196"/>
      <c r="IX48" s="196"/>
      <c r="IY48" s="196"/>
      <c r="IZ48" s="196"/>
      <c r="JA48" s="196"/>
      <c r="JB48" s="196"/>
      <c r="JC48" s="196"/>
      <c r="JD48" s="196"/>
      <c r="JE48" s="196"/>
      <c r="JF48" s="196"/>
      <c r="JG48" s="196"/>
      <c r="JH48" s="196"/>
      <c r="JI48" s="196"/>
      <c r="JJ48" s="196"/>
      <c r="JK48" s="196"/>
      <c r="JL48" s="196"/>
      <c r="JM48" s="196"/>
      <c r="JN48" s="196"/>
      <c r="JO48" s="196"/>
      <c r="JP48" s="196"/>
      <c r="JQ48" s="196"/>
      <c r="JR48" s="196"/>
      <c r="JS48" s="196"/>
      <c r="JT48" s="196"/>
      <c r="JU48" s="196"/>
      <c r="JV48" s="196"/>
      <c r="JW48" s="196"/>
      <c r="JX48" s="196"/>
      <c r="JY48" s="196"/>
      <c r="JZ48" s="196"/>
      <c r="KA48" s="196"/>
      <c r="KB48" s="196"/>
      <c r="KC48" s="196"/>
      <c r="KD48" s="196"/>
      <c r="KE48" s="196"/>
      <c r="KF48" s="196"/>
      <c r="KG48" s="196"/>
      <c r="KH48" s="196"/>
      <c r="KI48" s="196"/>
      <c r="KJ48" s="196"/>
      <c r="KK48" s="196"/>
      <c r="KL48" s="196"/>
      <c r="KM48" s="196"/>
      <c r="KN48" s="196"/>
      <c r="KO48" s="196"/>
      <c r="KP48" s="196"/>
      <c r="KQ48" s="196"/>
      <c r="KR48" s="196"/>
      <c r="KS48" s="196"/>
      <c r="KT48" s="196"/>
      <c r="KU48" s="196"/>
      <c r="KV48" s="196"/>
      <c r="KW48" s="196"/>
      <c r="KX48" s="196"/>
      <c r="KY48" s="196"/>
      <c r="KZ48" s="196"/>
      <c r="LA48" s="196"/>
      <c r="LB48" s="196"/>
      <c r="LC48" s="196"/>
      <c r="LD48" s="196"/>
      <c r="LE48" s="196"/>
      <c r="LF48" s="196"/>
      <c r="LG48" s="196"/>
      <c r="LH48" s="196"/>
      <c r="LI48" s="196"/>
      <c r="LJ48" s="196"/>
      <c r="LK48" s="196"/>
      <c r="LL48" s="196"/>
      <c r="LM48" s="196"/>
      <c r="LN48" s="196"/>
      <c r="LO48" s="196"/>
      <c r="LP48" s="196"/>
      <c r="LQ48" s="196"/>
      <c r="LR48" s="196"/>
      <c r="LS48" s="196"/>
      <c r="LT48" s="196"/>
      <c r="LU48" s="196"/>
      <c r="LV48" s="196"/>
      <c r="LW48" s="196"/>
      <c r="LX48" s="196"/>
      <c r="LY48" s="196"/>
      <c r="LZ48" s="196"/>
      <c r="MA48" s="196"/>
      <c r="MB48" s="196"/>
      <c r="MC48" s="196"/>
      <c r="MD48" s="196"/>
      <c r="ME48" s="196"/>
      <c r="MF48" s="196"/>
      <c r="MG48" s="196"/>
      <c r="MH48" s="196"/>
      <c r="MI48" s="196"/>
      <c r="MJ48" s="196"/>
      <c r="MK48" s="196"/>
      <c r="ML48" s="196"/>
      <c r="MM48" s="196"/>
      <c r="MN48" s="196"/>
      <c r="MO48" s="196"/>
      <c r="MP48" s="196"/>
      <c r="MQ48" s="196"/>
      <c r="MR48" s="196"/>
      <c r="MS48" s="196"/>
      <c r="MT48" s="196"/>
      <c r="MU48" s="196"/>
      <c r="MV48" s="196"/>
      <c r="MW48" s="196"/>
      <c r="MX48" s="196"/>
      <c r="MY48" s="196"/>
      <c r="MZ48" s="196"/>
      <c r="NA48" s="196"/>
      <c r="NB48" s="196"/>
      <c r="NC48" s="196"/>
      <c r="ND48" s="196"/>
      <c r="NE48" s="196"/>
      <c r="NF48" s="196"/>
      <c r="NG48" s="196"/>
      <c r="NH48" s="196"/>
      <c r="NI48" s="196"/>
      <c r="NJ48" s="196"/>
      <c r="NK48" s="196"/>
      <c r="NL48" s="196"/>
      <c r="NM48" s="196"/>
      <c r="NN48" s="196"/>
      <c r="NO48" s="196"/>
      <c r="NP48" s="196"/>
      <c r="NQ48" s="196"/>
      <c r="NR48" s="196"/>
      <c r="NS48" s="196"/>
      <c r="NT48" s="196"/>
      <c r="NU48" s="196"/>
      <c r="NV48" s="196"/>
      <c r="NW48" s="196"/>
      <c r="NX48" s="196"/>
      <c r="NY48" s="196"/>
      <c r="NZ48" s="196"/>
      <c r="OA48" s="196"/>
      <c r="OB48" s="196"/>
      <c r="OC48" s="196"/>
      <c r="OD48" s="196"/>
      <c r="OE48" s="196"/>
      <c r="OF48" s="196"/>
      <c r="OG48" s="196"/>
      <c r="OH48" s="196"/>
      <c r="OI48" s="196"/>
      <c r="OJ48" s="196"/>
      <c r="OK48" s="196"/>
      <c r="OL48" s="196"/>
      <c r="OM48" s="196"/>
      <c r="ON48" s="196"/>
      <c r="OO48" s="196"/>
      <c r="OP48" s="196"/>
      <c r="OQ48" s="196"/>
      <c r="OR48" s="196"/>
      <c r="OS48" s="196"/>
      <c r="OT48" s="196"/>
      <c r="OU48" s="196"/>
      <c r="OV48" s="196"/>
      <c r="OW48" s="196"/>
      <c r="OX48" s="196"/>
      <c r="OY48" s="196"/>
      <c r="OZ48" s="196"/>
      <c r="PA48" s="196"/>
      <c r="PB48" s="196"/>
      <c r="PC48" s="196"/>
      <c r="PD48" s="196"/>
      <c r="PE48" s="196"/>
      <c r="PF48" s="196"/>
      <c r="PG48" s="196"/>
      <c r="PH48" s="196"/>
      <c r="PI48" s="196"/>
      <c r="PJ48" s="196"/>
      <c r="PK48" s="196"/>
      <c r="PL48" s="196"/>
      <c r="PM48" s="196"/>
      <c r="PN48" s="196"/>
      <c r="PO48" s="196"/>
      <c r="PP48" s="196"/>
      <c r="PQ48" s="196"/>
      <c r="PR48" s="196"/>
      <c r="PS48" s="196"/>
      <c r="PT48" s="196"/>
      <c r="PU48" s="196"/>
      <c r="PV48" s="196"/>
      <c r="PW48" s="196"/>
      <c r="PX48" s="196"/>
      <c r="PY48" s="196"/>
      <c r="PZ48" s="196"/>
      <c r="QA48" s="196"/>
      <c r="QB48" s="196"/>
      <c r="QC48" s="196"/>
      <c r="QD48" s="196"/>
      <c r="QE48" s="196"/>
      <c r="QF48" s="196"/>
      <c r="QG48" s="196"/>
      <c r="QH48" s="196"/>
      <c r="QI48" s="196"/>
      <c r="QJ48" s="196"/>
      <c r="QK48" s="196"/>
      <c r="QL48" s="196"/>
      <c r="QM48" s="196"/>
      <c r="QN48" s="196"/>
      <c r="QO48" s="196"/>
      <c r="QP48" s="196"/>
      <c r="QQ48" s="196"/>
      <c r="QR48" s="196"/>
      <c r="QS48" s="196"/>
      <c r="QT48" s="196"/>
      <c r="QU48" s="196"/>
      <c r="QV48" s="196"/>
      <c r="QW48" s="196"/>
      <c r="QX48" s="196"/>
      <c r="QY48" s="196"/>
      <c r="QZ48" s="196"/>
      <c r="RA48" s="196"/>
      <c r="RB48" s="196"/>
      <c r="RC48" s="196"/>
      <c r="RD48" s="196"/>
      <c r="RE48" s="196"/>
      <c r="RF48" s="196"/>
      <c r="RG48" s="196"/>
      <c r="RH48" s="196"/>
    </row>
    <row r="49" customFormat="false" ht="15.75" hidden="false" customHeight="true" outlineLevel="0" collapsed="false">
      <c r="A49" s="44"/>
      <c r="B49" s="199" t="s">
        <v>373</v>
      </c>
      <c r="C49" s="199"/>
      <c r="D49" s="199"/>
      <c r="E49" s="199"/>
      <c r="F49" s="200"/>
      <c r="G49" s="198"/>
      <c r="H49" s="310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2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  <c r="EW49" s="201"/>
      <c r="EX49" s="201"/>
      <c r="EY49" s="201"/>
      <c r="EZ49" s="201"/>
      <c r="FA49" s="201"/>
      <c r="FB49" s="201"/>
      <c r="FC49" s="201"/>
      <c r="FD49" s="201"/>
      <c r="FE49" s="201"/>
      <c r="FF49" s="201"/>
      <c r="FG49" s="201"/>
      <c r="FH49" s="201"/>
      <c r="FI49" s="201"/>
      <c r="FJ49" s="201"/>
      <c r="FK49" s="201"/>
      <c r="FL49" s="201"/>
      <c r="FM49" s="201"/>
      <c r="FN49" s="201"/>
      <c r="FO49" s="201"/>
      <c r="FP49" s="201"/>
      <c r="FQ49" s="201"/>
      <c r="FR49" s="201"/>
      <c r="FS49" s="201"/>
      <c r="FT49" s="201"/>
      <c r="FU49" s="201"/>
      <c r="FV49" s="201"/>
      <c r="FW49" s="201"/>
      <c r="FX49" s="201"/>
      <c r="FY49" s="201"/>
      <c r="FZ49" s="201"/>
      <c r="GA49" s="201"/>
      <c r="GB49" s="201"/>
      <c r="GC49" s="201"/>
      <c r="GD49" s="201"/>
      <c r="GE49" s="201"/>
      <c r="GF49" s="201"/>
      <c r="GG49" s="201"/>
      <c r="GH49" s="201"/>
      <c r="GI49" s="201"/>
      <c r="GJ49" s="201"/>
      <c r="GK49" s="201"/>
      <c r="GL49" s="201"/>
      <c r="GM49" s="201"/>
      <c r="GN49" s="201"/>
      <c r="GO49" s="201"/>
      <c r="GP49" s="201"/>
      <c r="GQ49" s="201"/>
      <c r="GR49" s="201"/>
      <c r="GS49" s="201"/>
      <c r="GT49" s="201"/>
      <c r="GU49" s="201"/>
      <c r="GV49" s="201"/>
      <c r="GW49" s="201"/>
      <c r="GX49" s="201"/>
      <c r="GY49" s="201"/>
      <c r="GZ49" s="201"/>
      <c r="HA49" s="201"/>
      <c r="HB49" s="201"/>
      <c r="HC49" s="201"/>
      <c r="HD49" s="201"/>
      <c r="HE49" s="201"/>
      <c r="HF49" s="201"/>
      <c r="HG49" s="201"/>
      <c r="HH49" s="201"/>
      <c r="HI49" s="201"/>
      <c r="HJ49" s="201"/>
      <c r="HK49" s="201"/>
      <c r="HL49" s="201"/>
      <c r="HM49" s="201"/>
      <c r="HN49" s="201"/>
      <c r="HO49" s="201"/>
      <c r="HP49" s="201"/>
      <c r="HQ49" s="201"/>
      <c r="HR49" s="201"/>
      <c r="HS49" s="201"/>
      <c r="HT49" s="201"/>
      <c r="HU49" s="201"/>
      <c r="HV49" s="201"/>
      <c r="HW49" s="201"/>
      <c r="HX49" s="201"/>
      <c r="HY49" s="201"/>
      <c r="HZ49" s="201"/>
      <c r="IA49" s="201"/>
      <c r="IB49" s="201"/>
      <c r="IC49" s="201"/>
      <c r="ID49" s="201"/>
      <c r="IE49" s="201"/>
      <c r="IF49" s="201"/>
      <c r="IG49" s="201"/>
      <c r="IH49" s="201"/>
      <c r="II49" s="201"/>
      <c r="IJ49" s="201"/>
      <c r="IK49" s="201"/>
      <c r="IL49" s="201"/>
      <c r="IM49" s="201"/>
      <c r="IN49" s="201"/>
      <c r="IO49" s="201"/>
      <c r="IP49" s="201"/>
      <c r="IQ49" s="201"/>
      <c r="IR49" s="201"/>
      <c r="IS49" s="201"/>
      <c r="IT49" s="201"/>
      <c r="IU49" s="201"/>
      <c r="IV49" s="201"/>
      <c r="IW49" s="201"/>
      <c r="IX49" s="201"/>
      <c r="IY49" s="201"/>
      <c r="IZ49" s="201"/>
      <c r="JA49" s="201"/>
      <c r="JB49" s="201"/>
      <c r="JC49" s="201"/>
      <c r="JD49" s="201"/>
      <c r="JE49" s="201"/>
      <c r="JF49" s="201"/>
      <c r="JG49" s="201"/>
      <c r="JH49" s="201"/>
      <c r="JI49" s="201"/>
      <c r="JJ49" s="201"/>
      <c r="JK49" s="201"/>
      <c r="JL49" s="201"/>
      <c r="JM49" s="201"/>
      <c r="JN49" s="201"/>
      <c r="JO49" s="201"/>
      <c r="JP49" s="201"/>
      <c r="JQ49" s="201"/>
      <c r="JR49" s="201"/>
      <c r="JS49" s="201"/>
      <c r="JT49" s="201"/>
      <c r="JU49" s="201"/>
      <c r="JV49" s="201"/>
      <c r="JW49" s="201"/>
      <c r="JX49" s="201"/>
      <c r="JY49" s="201"/>
      <c r="JZ49" s="201"/>
      <c r="KA49" s="201"/>
      <c r="KB49" s="201"/>
      <c r="KC49" s="201"/>
      <c r="KD49" s="201"/>
      <c r="KE49" s="201"/>
      <c r="KF49" s="201"/>
      <c r="KG49" s="201"/>
      <c r="KH49" s="201"/>
      <c r="KI49" s="201"/>
      <c r="KJ49" s="201"/>
      <c r="KK49" s="201"/>
      <c r="KL49" s="201"/>
      <c r="KM49" s="201"/>
      <c r="KN49" s="201"/>
      <c r="KO49" s="201"/>
      <c r="KP49" s="201"/>
      <c r="KQ49" s="201"/>
      <c r="KR49" s="201"/>
      <c r="KS49" s="201"/>
      <c r="KT49" s="201"/>
      <c r="KU49" s="201"/>
      <c r="KV49" s="201"/>
      <c r="KW49" s="201"/>
      <c r="KX49" s="201"/>
      <c r="KY49" s="201"/>
      <c r="KZ49" s="201"/>
      <c r="LA49" s="201"/>
      <c r="LB49" s="201"/>
      <c r="LC49" s="201"/>
      <c r="LD49" s="201"/>
      <c r="LE49" s="201"/>
      <c r="LF49" s="201"/>
      <c r="LG49" s="201"/>
      <c r="LH49" s="201"/>
      <c r="LI49" s="201"/>
      <c r="LJ49" s="201"/>
      <c r="LK49" s="201"/>
      <c r="LL49" s="201"/>
      <c r="LM49" s="201"/>
      <c r="LN49" s="201"/>
      <c r="LO49" s="201"/>
      <c r="LP49" s="201"/>
      <c r="LQ49" s="201"/>
      <c r="LR49" s="201"/>
      <c r="LS49" s="201"/>
      <c r="LT49" s="201"/>
      <c r="LU49" s="201"/>
      <c r="LV49" s="201"/>
      <c r="LW49" s="201"/>
      <c r="LX49" s="201"/>
      <c r="LY49" s="201"/>
      <c r="LZ49" s="201"/>
      <c r="MA49" s="201"/>
      <c r="MB49" s="201"/>
      <c r="MC49" s="201"/>
      <c r="MD49" s="201"/>
      <c r="ME49" s="201"/>
      <c r="MF49" s="201"/>
      <c r="MG49" s="201"/>
      <c r="MH49" s="201"/>
      <c r="MI49" s="201"/>
      <c r="MJ49" s="201"/>
      <c r="MK49" s="201"/>
      <c r="ML49" s="201"/>
      <c r="MM49" s="201"/>
      <c r="MN49" s="201"/>
      <c r="MO49" s="201"/>
      <c r="MP49" s="201"/>
      <c r="MQ49" s="201"/>
      <c r="MR49" s="201"/>
      <c r="MS49" s="201"/>
      <c r="MT49" s="201"/>
      <c r="MU49" s="201"/>
      <c r="MV49" s="201"/>
      <c r="MW49" s="201"/>
      <c r="MX49" s="201"/>
      <c r="MY49" s="201"/>
      <c r="MZ49" s="201"/>
      <c r="NA49" s="201"/>
      <c r="NB49" s="201"/>
      <c r="NC49" s="201"/>
      <c r="ND49" s="201"/>
      <c r="NE49" s="201"/>
      <c r="NF49" s="201"/>
      <c r="NG49" s="201"/>
      <c r="NH49" s="201"/>
      <c r="NI49" s="201"/>
      <c r="NJ49" s="201"/>
      <c r="NK49" s="201"/>
      <c r="NL49" s="201"/>
      <c r="NM49" s="201"/>
      <c r="NN49" s="201"/>
      <c r="NO49" s="201"/>
      <c r="NP49" s="201"/>
      <c r="NQ49" s="201"/>
      <c r="NR49" s="201"/>
      <c r="NS49" s="201"/>
      <c r="NT49" s="201"/>
      <c r="NU49" s="201"/>
      <c r="NV49" s="201"/>
      <c r="NW49" s="201"/>
      <c r="NX49" s="201"/>
      <c r="NY49" s="201"/>
      <c r="NZ49" s="201"/>
      <c r="OA49" s="201"/>
      <c r="OB49" s="201"/>
      <c r="OC49" s="201"/>
      <c r="OD49" s="201"/>
      <c r="OE49" s="201"/>
      <c r="OF49" s="201"/>
      <c r="OG49" s="201"/>
      <c r="OH49" s="201"/>
      <c r="OI49" s="201"/>
      <c r="OJ49" s="201"/>
      <c r="OK49" s="201"/>
      <c r="OL49" s="201"/>
      <c r="OM49" s="201"/>
      <c r="ON49" s="201"/>
      <c r="OO49" s="201"/>
      <c r="OP49" s="201"/>
      <c r="OQ49" s="201"/>
      <c r="OR49" s="201"/>
      <c r="OS49" s="201"/>
      <c r="OT49" s="201"/>
      <c r="OU49" s="201"/>
      <c r="OV49" s="201"/>
      <c r="OW49" s="201"/>
      <c r="OX49" s="201"/>
      <c r="OY49" s="201"/>
      <c r="OZ49" s="201"/>
      <c r="PA49" s="201"/>
      <c r="PB49" s="201"/>
      <c r="PC49" s="201"/>
      <c r="PD49" s="201"/>
      <c r="PE49" s="201"/>
      <c r="PF49" s="201"/>
      <c r="PG49" s="201"/>
      <c r="PH49" s="201"/>
      <c r="PI49" s="201"/>
      <c r="PJ49" s="201"/>
      <c r="PK49" s="201"/>
      <c r="PL49" s="201"/>
      <c r="PM49" s="201"/>
      <c r="PN49" s="201"/>
      <c r="PO49" s="201"/>
      <c r="PP49" s="201"/>
      <c r="PQ49" s="201"/>
      <c r="PR49" s="201"/>
      <c r="PS49" s="201"/>
      <c r="PT49" s="201"/>
      <c r="PU49" s="201"/>
      <c r="PV49" s="201"/>
      <c r="PW49" s="201"/>
      <c r="PX49" s="201"/>
      <c r="PY49" s="201"/>
      <c r="PZ49" s="201"/>
      <c r="QA49" s="201"/>
      <c r="QB49" s="201"/>
      <c r="QC49" s="201"/>
      <c r="QD49" s="201"/>
      <c r="QE49" s="201"/>
      <c r="QF49" s="201"/>
      <c r="QG49" s="201"/>
      <c r="QH49" s="201"/>
      <c r="QI49" s="201"/>
      <c r="QJ49" s="201"/>
      <c r="QK49" s="201"/>
      <c r="QL49" s="201"/>
      <c r="QM49" s="201"/>
      <c r="QN49" s="201"/>
      <c r="QO49" s="201"/>
      <c r="QP49" s="201"/>
      <c r="QQ49" s="201"/>
      <c r="QR49" s="201"/>
      <c r="QS49" s="201"/>
      <c r="QT49" s="201"/>
      <c r="QU49" s="201"/>
      <c r="QV49" s="201"/>
      <c r="QW49" s="201"/>
      <c r="QX49" s="201"/>
      <c r="QY49" s="201"/>
      <c r="QZ49" s="201"/>
      <c r="RA49" s="201"/>
      <c r="RB49" s="201"/>
      <c r="RC49" s="201"/>
      <c r="RD49" s="201"/>
      <c r="RE49" s="201"/>
      <c r="RF49" s="201"/>
      <c r="RG49" s="201"/>
      <c r="RH49" s="201"/>
    </row>
    <row r="50" customFormat="false" ht="6" hidden="false" customHeight="true" outlineLevel="0" collapsed="false">
      <c r="A50" s="44"/>
      <c r="B50" s="204"/>
      <c r="C50" s="205"/>
      <c r="D50" s="205"/>
      <c r="E50" s="204"/>
      <c r="F50" s="206"/>
      <c r="G50" s="206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  <c r="MH50" s="44"/>
      <c r="MI50" s="44"/>
      <c r="MJ50" s="44"/>
      <c r="MK50" s="44"/>
      <c r="ML50" s="44"/>
      <c r="MM50" s="44"/>
      <c r="MN50" s="44"/>
      <c r="MO50" s="44"/>
      <c r="MP50" s="44"/>
      <c r="MQ50" s="44"/>
      <c r="MR50" s="44"/>
      <c r="MS50" s="44"/>
      <c r="MT50" s="44"/>
      <c r="MU50" s="44"/>
      <c r="MV50" s="44"/>
      <c r="MW50" s="44"/>
      <c r="MX50" s="44"/>
      <c r="MY50" s="44"/>
      <c r="MZ50" s="44"/>
      <c r="NA50" s="44"/>
      <c r="NB50" s="44"/>
      <c r="NC50" s="44"/>
      <c r="ND50" s="44"/>
      <c r="NE50" s="44"/>
      <c r="NF50" s="44"/>
      <c r="NG50" s="44"/>
      <c r="NH50" s="44"/>
      <c r="NI50" s="44"/>
      <c r="NJ50" s="44"/>
      <c r="NK50" s="44"/>
      <c r="NL50" s="44"/>
      <c r="NM50" s="44"/>
      <c r="NN50" s="44"/>
      <c r="NO50" s="44"/>
      <c r="NP50" s="44"/>
      <c r="NQ50" s="44"/>
      <c r="NR50" s="44"/>
      <c r="NS50" s="44"/>
      <c r="NT50" s="44"/>
      <c r="NU50" s="44"/>
      <c r="NV50" s="44"/>
      <c r="NW50" s="44"/>
      <c r="NX50" s="44"/>
      <c r="NY50" s="44"/>
      <c r="NZ50" s="44"/>
      <c r="OA50" s="44"/>
      <c r="OB50" s="44"/>
      <c r="OC50" s="44"/>
      <c r="OD50" s="44"/>
      <c r="OE50" s="44"/>
      <c r="OF50" s="44"/>
      <c r="OG50" s="44"/>
      <c r="OH50" s="44"/>
      <c r="OI50" s="44"/>
      <c r="OJ50" s="44"/>
      <c r="OK50" s="44"/>
      <c r="OL50" s="44"/>
      <c r="OM50" s="44"/>
      <c r="ON50" s="44"/>
      <c r="OO50" s="44"/>
      <c r="OP50" s="44"/>
      <c r="OQ50" s="44"/>
      <c r="OR50" s="44"/>
      <c r="OS50" s="44"/>
      <c r="OT50" s="44"/>
      <c r="OU50" s="44"/>
      <c r="OV50" s="44"/>
      <c r="OW50" s="44"/>
      <c r="OX50" s="44"/>
      <c r="OY50" s="44"/>
      <c r="OZ50" s="44"/>
      <c r="PA50" s="44"/>
      <c r="PB50" s="44"/>
      <c r="PC50" s="44"/>
      <c r="PD50" s="44"/>
      <c r="PE50" s="44"/>
      <c r="PF50" s="44"/>
      <c r="PG50" s="44"/>
      <c r="PH50" s="44"/>
      <c r="PI50" s="44"/>
      <c r="PJ50" s="44"/>
      <c r="PK50" s="44"/>
      <c r="PL50" s="44"/>
      <c r="PM50" s="44"/>
      <c r="PN50" s="44"/>
      <c r="PO50" s="44"/>
      <c r="PP50" s="44"/>
      <c r="PQ50" s="44"/>
      <c r="PR50" s="44"/>
      <c r="PS50" s="44"/>
      <c r="PT50" s="44"/>
      <c r="PU50" s="44"/>
      <c r="PV50" s="44"/>
      <c r="PW50" s="44"/>
      <c r="PX50" s="44"/>
      <c r="PY50" s="44"/>
      <c r="PZ50" s="44"/>
      <c r="QA50" s="44"/>
      <c r="QB50" s="44"/>
      <c r="QC50" s="44"/>
      <c r="QD50" s="44"/>
      <c r="QE50" s="44"/>
      <c r="QF50" s="44"/>
      <c r="QG50" s="44"/>
      <c r="QH50" s="44"/>
      <c r="QI50" s="44"/>
      <c r="QJ50" s="44"/>
      <c r="QK50" s="44"/>
      <c r="QL50" s="44"/>
      <c r="QM50" s="44"/>
      <c r="QN50" s="44"/>
      <c r="QO50" s="44"/>
      <c r="QP50" s="44"/>
      <c r="QQ50" s="44"/>
      <c r="QR50" s="44"/>
      <c r="QS50" s="44"/>
      <c r="QT50" s="44"/>
      <c r="QU50" s="44"/>
      <c r="QV50" s="44"/>
      <c r="QW50" s="44"/>
      <c r="QX50" s="44"/>
      <c r="QY50" s="44"/>
      <c r="QZ50" s="44"/>
      <c r="RA50" s="44"/>
      <c r="RB50" s="44"/>
      <c r="RC50" s="44"/>
      <c r="RD50" s="44"/>
      <c r="RE50" s="44"/>
      <c r="RF50" s="44"/>
      <c r="RG50" s="44"/>
      <c r="RH50" s="44"/>
    </row>
    <row r="51" customFormat="false" ht="15.75" hidden="false" customHeight="true" outlineLevel="0" collapsed="false">
      <c r="A51" s="44"/>
      <c r="B51" s="44" t="s">
        <v>374</v>
      </c>
      <c r="C51" s="205" t="s">
        <v>365</v>
      </c>
      <c r="D51" s="387"/>
      <c r="E51" s="76" t="n">
        <f aca="false">SUM(H51:AR51)</f>
        <v>10000000</v>
      </c>
      <c r="F51" s="388"/>
      <c r="G51" s="44"/>
      <c r="H51" s="64" t="n">
        <f aca="false">SUM(AS51:BD51)</f>
        <v>10000000</v>
      </c>
      <c r="I51" s="64" t="n">
        <f aca="false">SUM(BE51:BP51)</f>
        <v>0</v>
      </c>
      <c r="J51" s="64" t="n">
        <f aca="false">SUM(BQ51:CB51)</f>
        <v>0</v>
      </c>
      <c r="K51" s="64" t="n">
        <f aca="false">SUM(CC51:CN51)</f>
        <v>0</v>
      </c>
      <c r="L51" s="64" t="n">
        <f aca="false">SUM(CO51:CZ51)</f>
        <v>0</v>
      </c>
      <c r="M51" s="64" t="n">
        <f aca="false">SUM(DA51:DL51)</f>
        <v>0</v>
      </c>
      <c r="N51" s="64" t="n">
        <f aca="false">SUM(DM51:DX51)</f>
        <v>0</v>
      </c>
      <c r="O51" s="64" t="n">
        <f aca="false">SUM(DY51:EJ51)</f>
        <v>0</v>
      </c>
      <c r="P51" s="64" t="n">
        <f aca="false">SUM(EK51:EV51)</f>
        <v>0</v>
      </c>
      <c r="Q51" s="64" t="n">
        <f aca="false">SUM(EW51:FH51)</f>
        <v>0</v>
      </c>
      <c r="R51" s="64" t="n">
        <f aca="false">SUM(FI51:FT51)</f>
        <v>0</v>
      </c>
      <c r="S51" s="64" t="n">
        <f aca="false">SUM(FU51:GF51)</f>
        <v>0</v>
      </c>
      <c r="T51" s="64" t="n">
        <f aca="false">SUM(GG51:GR51)</f>
        <v>0</v>
      </c>
      <c r="U51" s="64" t="n">
        <f aca="false">SUM(GS51:HD51)</f>
        <v>0</v>
      </c>
      <c r="V51" s="64" t="n">
        <f aca="false">SUM(HE51:HP51)</f>
        <v>0</v>
      </c>
      <c r="W51" s="64" t="n">
        <f aca="false">SUM(HQ51:IB51)</f>
        <v>0</v>
      </c>
      <c r="X51" s="64" t="n">
        <f aca="false">SUM(IC51:IN51)</f>
        <v>0</v>
      </c>
      <c r="Y51" s="64" t="n">
        <f aca="false">SUM(IO51:IZ51)</f>
        <v>0</v>
      </c>
      <c r="Z51" s="64" t="n">
        <f aca="false">SUM(JA51:JL51)</f>
        <v>0</v>
      </c>
      <c r="AA51" s="64" t="n">
        <f aca="false">SUM(JM51:JX51)</f>
        <v>0</v>
      </c>
      <c r="AB51" s="64" t="n">
        <f aca="false">SUM(JY51:KJ51)</f>
        <v>0</v>
      </c>
      <c r="AC51" s="64" t="n">
        <f aca="false">SUM(KK51:KV51)</f>
        <v>0</v>
      </c>
      <c r="AD51" s="64" t="n">
        <f aca="false">SUM(KW51:LH51)</f>
        <v>0</v>
      </c>
      <c r="AE51" s="64" t="n">
        <f aca="false">SUM(LI51:LT51)</f>
        <v>0</v>
      </c>
      <c r="AF51" s="64" t="n">
        <f aca="false">SUM(LU51:MF51)</f>
        <v>0</v>
      </c>
      <c r="AG51" s="64" t="n">
        <f aca="false">SUM(MG51:MR51)</f>
        <v>0</v>
      </c>
      <c r="AH51" s="64" t="n">
        <f aca="false">SUM(MS51:ND51)</f>
        <v>0</v>
      </c>
      <c r="AI51" s="64" t="n">
        <f aca="false">SUM(NE51:NP51)</f>
        <v>0</v>
      </c>
      <c r="AJ51" s="64" t="n">
        <f aca="false">SUM(NQ51:OB51)</f>
        <v>0</v>
      </c>
      <c r="AK51" s="64" t="n">
        <f aca="false">SUM(OC51:ON51)</f>
        <v>0</v>
      </c>
      <c r="AL51" s="64" t="n">
        <f aca="false">SUM(OO51:OZ51)</f>
        <v>0</v>
      </c>
      <c r="AM51" s="64" t="n">
        <f aca="false">SUM(PA51:PL51)</f>
        <v>0</v>
      </c>
      <c r="AN51" s="64" t="n">
        <f aca="false">SUM(PM51:PX51)</f>
        <v>0</v>
      </c>
      <c r="AO51" s="64" t="n">
        <f aca="false">SUM(PY51:QJ51)</f>
        <v>0</v>
      </c>
      <c r="AP51" s="64" t="n">
        <f aca="false">SUM(QK51:QV51)</f>
        <v>0</v>
      </c>
      <c r="AQ51" s="64" t="n">
        <f aca="false">SUM(QW51:RH51)</f>
        <v>0</v>
      </c>
      <c r="AR51" s="118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 t="n">
        <f aca="false">'Painel  de Controle'!E47</f>
        <v>10000000</v>
      </c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1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221"/>
      <c r="DQ51" s="221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221"/>
      <c r="EC51" s="221"/>
      <c r="ED51" s="221"/>
      <c r="EE51" s="221"/>
      <c r="EF51" s="221"/>
      <c r="EG51" s="221"/>
      <c r="EH51" s="221"/>
      <c r="EI51" s="221"/>
      <c r="EJ51" s="221"/>
      <c r="EK51" s="221"/>
      <c r="EL51" s="221"/>
      <c r="EM51" s="221"/>
      <c r="EN51" s="221"/>
      <c r="EO51" s="221"/>
      <c r="EP51" s="221"/>
      <c r="EQ51" s="221"/>
      <c r="ER51" s="221"/>
      <c r="ES51" s="221"/>
      <c r="ET51" s="221"/>
      <c r="EU51" s="221"/>
      <c r="EV51" s="221"/>
      <c r="EW51" s="221"/>
      <c r="EX51" s="221"/>
      <c r="EY51" s="221"/>
      <c r="EZ51" s="221"/>
      <c r="FA51" s="221"/>
      <c r="FB51" s="221"/>
      <c r="FC51" s="221"/>
      <c r="FD51" s="221"/>
      <c r="FE51" s="221"/>
      <c r="FF51" s="221"/>
      <c r="FG51" s="221"/>
      <c r="FH51" s="221"/>
      <c r="FI51" s="221"/>
      <c r="FJ51" s="221"/>
      <c r="FK51" s="221"/>
      <c r="FL51" s="221"/>
      <c r="FM51" s="221"/>
      <c r="FN51" s="221"/>
      <c r="FO51" s="221"/>
      <c r="FP51" s="221"/>
      <c r="FQ51" s="221"/>
      <c r="FR51" s="221"/>
      <c r="FS51" s="221"/>
      <c r="FT51" s="221"/>
      <c r="FU51" s="221"/>
      <c r="FV51" s="221"/>
      <c r="FW51" s="221"/>
      <c r="FX51" s="221"/>
      <c r="FY51" s="221"/>
      <c r="FZ51" s="221"/>
      <c r="GA51" s="221"/>
      <c r="GB51" s="221"/>
      <c r="GC51" s="221"/>
      <c r="GD51" s="221"/>
      <c r="GE51" s="221"/>
      <c r="GF51" s="221"/>
      <c r="GG51" s="221"/>
      <c r="GH51" s="221"/>
      <c r="GI51" s="221"/>
      <c r="GJ51" s="221"/>
      <c r="GK51" s="221"/>
      <c r="GL51" s="221"/>
      <c r="GM51" s="221"/>
      <c r="GN51" s="221"/>
      <c r="GO51" s="221"/>
      <c r="GP51" s="221"/>
      <c r="GQ51" s="221"/>
      <c r="GR51" s="221"/>
      <c r="GS51" s="221"/>
      <c r="GT51" s="221"/>
      <c r="GU51" s="221"/>
      <c r="GV51" s="221"/>
      <c r="GW51" s="221"/>
      <c r="GX51" s="221"/>
      <c r="GY51" s="221"/>
      <c r="GZ51" s="221"/>
      <c r="HA51" s="221"/>
      <c r="HB51" s="221"/>
      <c r="HC51" s="221"/>
      <c r="HD51" s="221"/>
      <c r="HE51" s="221"/>
      <c r="HF51" s="221"/>
      <c r="HG51" s="221"/>
      <c r="HH51" s="221"/>
      <c r="HI51" s="221"/>
      <c r="HJ51" s="221"/>
      <c r="HK51" s="221"/>
      <c r="HL51" s="221"/>
      <c r="HM51" s="221"/>
      <c r="HN51" s="221"/>
      <c r="HO51" s="221"/>
      <c r="HP51" s="221"/>
      <c r="HQ51" s="221"/>
      <c r="HR51" s="221"/>
      <c r="HS51" s="221"/>
      <c r="HT51" s="221"/>
      <c r="HU51" s="221"/>
      <c r="HV51" s="221"/>
      <c r="HW51" s="221"/>
      <c r="HX51" s="221"/>
      <c r="HY51" s="221"/>
      <c r="HZ51" s="221"/>
      <c r="IA51" s="221"/>
      <c r="IB51" s="221"/>
      <c r="IC51" s="221"/>
      <c r="ID51" s="221"/>
      <c r="IE51" s="221"/>
      <c r="IF51" s="221"/>
      <c r="IG51" s="221"/>
      <c r="IH51" s="221"/>
      <c r="II51" s="221"/>
      <c r="IJ51" s="221"/>
      <c r="IK51" s="221"/>
      <c r="IL51" s="221"/>
      <c r="IM51" s="221"/>
      <c r="IN51" s="221"/>
      <c r="IO51" s="221"/>
      <c r="IP51" s="221"/>
      <c r="IQ51" s="221"/>
      <c r="IR51" s="221"/>
      <c r="IS51" s="221"/>
      <c r="IT51" s="221"/>
      <c r="IU51" s="221"/>
      <c r="IV51" s="221"/>
      <c r="IW51" s="221"/>
      <c r="IX51" s="221"/>
      <c r="IY51" s="221"/>
      <c r="IZ51" s="221"/>
      <c r="JA51" s="221"/>
      <c r="JB51" s="221"/>
      <c r="JC51" s="221"/>
      <c r="JD51" s="221"/>
      <c r="JE51" s="221"/>
      <c r="JF51" s="221"/>
      <c r="JG51" s="221"/>
      <c r="JH51" s="221"/>
      <c r="JI51" s="221"/>
      <c r="JJ51" s="221"/>
      <c r="JK51" s="221"/>
      <c r="JL51" s="221"/>
      <c r="JM51" s="221"/>
      <c r="JN51" s="221"/>
      <c r="JO51" s="221"/>
      <c r="JP51" s="221"/>
      <c r="JQ51" s="221"/>
      <c r="JR51" s="221"/>
      <c r="JS51" s="221"/>
      <c r="JT51" s="221"/>
      <c r="JU51" s="221"/>
      <c r="JV51" s="221"/>
      <c r="JW51" s="221"/>
      <c r="JX51" s="221"/>
      <c r="JY51" s="221"/>
      <c r="JZ51" s="221"/>
      <c r="KA51" s="221"/>
      <c r="KB51" s="221"/>
      <c r="KC51" s="221"/>
      <c r="KD51" s="221"/>
      <c r="KE51" s="221"/>
      <c r="KF51" s="221"/>
      <c r="KG51" s="221"/>
      <c r="KH51" s="221"/>
      <c r="KI51" s="221"/>
      <c r="KJ51" s="221"/>
      <c r="KK51" s="221"/>
      <c r="KL51" s="221"/>
      <c r="KM51" s="221"/>
      <c r="KN51" s="221"/>
      <c r="KO51" s="221"/>
      <c r="KP51" s="221"/>
      <c r="KQ51" s="221"/>
      <c r="KR51" s="221"/>
      <c r="KS51" s="221"/>
      <c r="KT51" s="221"/>
      <c r="KU51" s="221"/>
      <c r="KV51" s="221"/>
      <c r="KW51" s="221"/>
      <c r="KX51" s="221"/>
      <c r="KY51" s="221"/>
      <c r="KZ51" s="221"/>
      <c r="LA51" s="221"/>
      <c r="LB51" s="221"/>
      <c r="LC51" s="221"/>
      <c r="LD51" s="221"/>
      <c r="LE51" s="221"/>
      <c r="LF51" s="221"/>
      <c r="LG51" s="221"/>
      <c r="LH51" s="221"/>
      <c r="LI51" s="221"/>
      <c r="LJ51" s="221"/>
      <c r="LK51" s="221"/>
      <c r="LL51" s="221"/>
      <c r="LM51" s="221"/>
      <c r="LN51" s="221"/>
      <c r="LO51" s="221"/>
      <c r="LP51" s="221"/>
      <c r="LQ51" s="221"/>
      <c r="LR51" s="221"/>
      <c r="LS51" s="221"/>
      <c r="LT51" s="221"/>
      <c r="LU51" s="221"/>
      <c r="LV51" s="221"/>
      <c r="LW51" s="221"/>
      <c r="LX51" s="221"/>
      <c r="LY51" s="221"/>
      <c r="LZ51" s="221"/>
      <c r="MA51" s="221"/>
      <c r="MB51" s="221"/>
      <c r="MC51" s="221"/>
      <c r="MD51" s="221"/>
      <c r="ME51" s="221"/>
      <c r="MF51" s="221"/>
      <c r="MG51" s="221"/>
      <c r="MH51" s="221"/>
      <c r="MI51" s="221"/>
      <c r="MJ51" s="221"/>
      <c r="MK51" s="221"/>
      <c r="ML51" s="221"/>
      <c r="MM51" s="221"/>
      <c r="MN51" s="221"/>
      <c r="MO51" s="221"/>
      <c r="MP51" s="221"/>
      <c r="MQ51" s="221"/>
      <c r="MR51" s="221"/>
      <c r="MS51" s="221"/>
      <c r="MT51" s="221"/>
      <c r="MU51" s="221"/>
      <c r="MV51" s="221"/>
      <c r="MW51" s="221"/>
      <c r="MX51" s="221"/>
      <c r="MY51" s="221"/>
      <c r="MZ51" s="221"/>
      <c r="NA51" s="221"/>
      <c r="NB51" s="221"/>
      <c r="NC51" s="221"/>
      <c r="ND51" s="221"/>
      <c r="NE51" s="221"/>
      <c r="NF51" s="221"/>
      <c r="NG51" s="221"/>
      <c r="NH51" s="221"/>
      <c r="NI51" s="221"/>
      <c r="NJ51" s="221"/>
      <c r="NK51" s="221"/>
      <c r="NL51" s="221"/>
      <c r="NM51" s="221"/>
      <c r="NN51" s="221"/>
      <c r="NO51" s="221"/>
      <c r="NP51" s="221"/>
      <c r="NQ51" s="221"/>
      <c r="NR51" s="221"/>
      <c r="NS51" s="221"/>
      <c r="NT51" s="221"/>
      <c r="NU51" s="221"/>
      <c r="NV51" s="221"/>
      <c r="NW51" s="221"/>
      <c r="NX51" s="221"/>
      <c r="NY51" s="221"/>
      <c r="NZ51" s="221"/>
      <c r="OA51" s="221"/>
      <c r="OB51" s="221"/>
      <c r="OC51" s="221"/>
      <c r="OD51" s="221"/>
      <c r="OE51" s="221"/>
      <c r="OF51" s="221"/>
      <c r="OG51" s="221"/>
      <c r="OH51" s="221"/>
      <c r="OI51" s="221"/>
      <c r="OJ51" s="221"/>
      <c r="OK51" s="221"/>
      <c r="OL51" s="221"/>
      <c r="OM51" s="221"/>
      <c r="ON51" s="221"/>
      <c r="OO51" s="221"/>
      <c r="OP51" s="221"/>
      <c r="OQ51" s="221"/>
      <c r="OR51" s="221"/>
      <c r="OS51" s="221"/>
      <c r="OT51" s="221"/>
      <c r="OU51" s="221"/>
      <c r="OV51" s="221"/>
      <c r="OW51" s="221"/>
      <c r="OX51" s="221"/>
      <c r="OY51" s="221"/>
      <c r="OZ51" s="221"/>
      <c r="PA51" s="221"/>
      <c r="PB51" s="221"/>
      <c r="PC51" s="221"/>
      <c r="PD51" s="221"/>
      <c r="PE51" s="221"/>
      <c r="PF51" s="221"/>
      <c r="PG51" s="221"/>
      <c r="PH51" s="221"/>
      <c r="PI51" s="221"/>
      <c r="PJ51" s="221"/>
      <c r="PK51" s="221"/>
      <c r="PL51" s="221"/>
      <c r="PM51" s="221"/>
      <c r="PN51" s="221"/>
      <c r="PO51" s="221"/>
      <c r="PP51" s="221"/>
      <c r="PQ51" s="221"/>
      <c r="PR51" s="221"/>
      <c r="PS51" s="221"/>
      <c r="PT51" s="221"/>
      <c r="PU51" s="221"/>
      <c r="PV51" s="221"/>
      <c r="PW51" s="221"/>
      <c r="PX51" s="221"/>
      <c r="PY51" s="221"/>
      <c r="PZ51" s="221"/>
      <c r="QA51" s="221"/>
      <c r="QB51" s="221"/>
      <c r="QC51" s="221"/>
      <c r="QD51" s="221"/>
      <c r="QE51" s="221"/>
      <c r="QF51" s="221"/>
      <c r="QG51" s="221"/>
      <c r="QH51" s="221"/>
      <c r="QI51" s="221"/>
      <c r="QJ51" s="221"/>
      <c r="QK51" s="221"/>
      <c r="QL51" s="221"/>
      <c r="QM51" s="221"/>
      <c r="QN51" s="221"/>
      <c r="QO51" s="221"/>
      <c r="QP51" s="221"/>
      <c r="QQ51" s="221"/>
      <c r="QR51" s="221"/>
      <c r="QS51" s="221"/>
      <c r="QT51" s="221"/>
      <c r="QU51" s="221"/>
      <c r="QV51" s="221"/>
      <c r="QW51" s="221"/>
      <c r="QX51" s="221"/>
      <c r="QY51" s="221"/>
      <c r="QZ51" s="221"/>
      <c r="RA51" s="221"/>
      <c r="RB51" s="221"/>
      <c r="RC51" s="221"/>
      <c r="RD51" s="221"/>
      <c r="RE51" s="221"/>
      <c r="RF51" s="221"/>
      <c r="RG51" s="221"/>
      <c r="RH51" s="221"/>
    </row>
    <row r="52" customFormat="false" ht="15.75" hidden="true" customHeight="true" outlineLevel="0" collapsed="false">
      <c r="A52" s="44"/>
      <c r="B52" s="44" t="s">
        <v>366</v>
      </c>
      <c r="C52" s="205"/>
      <c r="D52" s="76"/>
      <c r="E52" s="76" t="n">
        <f aca="false">SUM(H52:AR52)</f>
        <v>0</v>
      </c>
      <c r="F52" s="119"/>
      <c r="G52" s="44"/>
      <c r="H52" s="64" t="n">
        <f aca="false">SUM(AS52:BD52)</f>
        <v>0</v>
      </c>
      <c r="I52" s="64" t="n">
        <f aca="false">SUM(BE52:BP52)</f>
        <v>0</v>
      </c>
      <c r="J52" s="64" t="n">
        <f aca="false">SUM(BQ52:CB52)</f>
        <v>0</v>
      </c>
      <c r="K52" s="64" t="n">
        <f aca="false">SUM(CC52:CN52)</f>
        <v>0</v>
      </c>
      <c r="L52" s="64" t="n">
        <f aca="false">SUM(CO52:CZ52)</f>
        <v>0</v>
      </c>
      <c r="M52" s="64" t="n">
        <f aca="false">SUM(DA52:DL52)</f>
        <v>0</v>
      </c>
      <c r="N52" s="64" t="n">
        <f aca="false">SUM(DM52:DX52)</f>
        <v>0</v>
      </c>
      <c r="O52" s="64" t="n">
        <f aca="false">SUM(DY52:EJ52)</f>
        <v>0</v>
      </c>
      <c r="P52" s="64" t="n">
        <f aca="false">SUM(EK52:EV52)</f>
        <v>0</v>
      </c>
      <c r="Q52" s="64" t="n">
        <f aca="false">SUM(EW52:FH52)</f>
        <v>0</v>
      </c>
      <c r="R52" s="64" t="n">
        <f aca="false">SUM(FI52:FT52)</f>
        <v>0</v>
      </c>
      <c r="S52" s="64" t="n">
        <f aca="false">SUM(FU52:GF52)</f>
        <v>0</v>
      </c>
      <c r="T52" s="64" t="n">
        <f aca="false">SUM(GG52:GR52)</f>
        <v>0</v>
      </c>
      <c r="U52" s="64" t="n">
        <f aca="false">SUM(GS52:HD52)</f>
        <v>0</v>
      </c>
      <c r="V52" s="64" t="n">
        <f aca="false">SUM(HE52:HP52)</f>
        <v>0</v>
      </c>
      <c r="W52" s="64" t="n">
        <f aca="false">SUM(HQ52:IB52)</f>
        <v>0</v>
      </c>
      <c r="X52" s="64" t="n">
        <f aca="false">SUM(IC52:IN52)</f>
        <v>0</v>
      </c>
      <c r="Y52" s="64" t="n">
        <f aca="false">SUM(IO52:IZ52)</f>
        <v>0</v>
      </c>
      <c r="Z52" s="64" t="n">
        <f aca="false">SUM(JA52:JL52)</f>
        <v>0</v>
      </c>
      <c r="AA52" s="64" t="n">
        <f aca="false">SUM(JM52:JX52)</f>
        <v>0</v>
      </c>
      <c r="AB52" s="64" t="n">
        <f aca="false">SUM(JY52:KJ52)</f>
        <v>0</v>
      </c>
      <c r="AC52" s="64" t="n">
        <f aca="false">SUM(KK52:KV52)</f>
        <v>0</v>
      </c>
      <c r="AD52" s="64" t="n">
        <f aca="false">SUM(KW52:LH52)</f>
        <v>0</v>
      </c>
      <c r="AE52" s="64" t="n">
        <f aca="false">SUM(LI52:LT52)</f>
        <v>0</v>
      </c>
      <c r="AF52" s="64" t="n">
        <f aca="false">SUM(LU52:MF52)</f>
        <v>0</v>
      </c>
      <c r="AG52" s="64" t="n">
        <f aca="false">SUM(MG52:MR52)</f>
        <v>0</v>
      </c>
      <c r="AH52" s="64" t="n">
        <f aca="false">SUM(MS52:ND52)</f>
        <v>0</v>
      </c>
      <c r="AI52" s="64" t="n">
        <f aca="false">SUM(NE52:NP52)</f>
        <v>0</v>
      </c>
      <c r="AJ52" s="64" t="n">
        <f aca="false">SUM(NQ52:OB52)</f>
        <v>0</v>
      </c>
      <c r="AK52" s="64" t="n">
        <f aca="false">SUM(OC52:ON52)</f>
        <v>0</v>
      </c>
      <c r="AL52" s="64" t="n">
        <f aca="false">SUM(OO52:OZ52)</f>
        <v>0</v>
      </c>
      <c r="AM52" s="64" t="n">
        <f aca="false">SUM(PA52:PL52)</f>
        <v>0</v>
      </c>
      <c r="AN52" s="64" t="n">
        <f aca="false">SUM(PM52:PX52)</f>
        <v>0</v>
      </c>
      <c r="AO52" s="64" t="n">
        <f aca="false">SUM(PY52:QJ52)</f>
        <v>0</v>
      </c>
      <c r="AP52" s="64" t="n">
        <f aca="false">SUM(QK52:QV52)</f>
        <v>0</v>
      </c>
      <c r="AQ52" s="64" t="n">
        <f aca="false">SUM(QW52:RH52)</f>
        <v>0</v>
      </c>
      <c r="AR52" s="118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1"/>
      <c r="CY52" s="221"/>
      <c r="CZ52" s="221"/>
      <c r="DA52" s="221"/>
      <c r="DB52" s="221"/>
      <c r="DC52" s="221"/>
      <c r="DD52" s="221"/>
      <c r="DE52" s="221"/>
      <c r="DF52" s="221"/>
      <c r="DG52" s="221"/>
      <c r="DH52" s="221"/>
      <c r="DI52" s="221"/>
      <c r="DJ52" s="221"/>
      <c r="DK52" s="221"/>
      <c r="DL52" s="221"/>
      <c r="DM52" s="221"/>
      <c r="DN52" s="221"/>
      <c r="DO52" s="221"/>
      <c r="DP52" s="221"/>
      <c r="DQ52" s="221"/>
      <c r="DR52" s="221"/>
      <c r="DS52" s="221"/>
      <c r="DT52" s="221"/>
      <c r="DU52" s="221"/>
      <c r="DV52" s="221"/>
      <c r="DW52" s="221"/>
      <c r="DX52" s="221"/>
      <c r="DY52" s="221"/>
      <c r="DZ52" s="221"/>
      <c r="EA52" s="221"/>
      <c r="EB52" s="221"/>
      <c r="EC52" s="221"/>
      <c r="ED52" s="221"/>
      <c r="EE52" s="221"/>
      <c r="EF52" s="221"/>
      <c r="EG52" s="221"/>
      <c r="EH52" s="221"/>
      <c r="EI52" s="221"/>
      <c r="EJ52" s="221"/>
      <c r="EK52" s="221"/>
      <c r="EL52" s="221"/>
      <c r="EM52" s="221"/>
      <c r="EN52" s="221"/>
      <c r="EO52" s="221"/>
      <c r="EP52" s="221"/>
      <c r="EQ52" s="221"/>
      <c r="ER52" s="221"/>
      <c r="ES52" s="221"/>
      <c r="ET52" s="221"/>
      <c r="EU52" s="221"/>
      <c r="EV52" s="221"/>
      <c r="EW52" s="221"/>
      <c r="EX52" s="221"/>
      <c r="EY52" s="221"/>
      <c r="EZ52" s="221"/>
      <c r="FA52" s="221"/>
      <c r="FB52" s="221"/>
      <c r="FC52" s="221"/>
      <c r="FD52" s="221"/>
      <c r="FE52" s="221"/>
      <c r="FF52" s="221"/>
      <c r="FG52" s="221"/>
      <c r="FH52" s="221"/>
      <c r="FI52" s="221"/>
      <c r="FJ52" s="221"/>
      <c r="FK52" s="221"/>
      <c r="FL52" s="221"/>
      <c r="FM52" s="221"/>
      <c r="FN52" s="221"/>
      <c r="FO52" s="221"/>
      <c r="FP52" s="221"/>
      <c r="FQ52" s="221"/>
      <c r="FR52" s="221"/>
      <c r="FS52" s="221"/>
      <c r="FT52" s="221"/>
      <c r="FU52" s="221"/>
      <c r="FV52" s="221"/>
      <c r="FW52" s="221"/>
      <c r="FX52" s="221"/>
      <c r="FY52" s="221"/>
      <c r="FZ52" s="221"/>
      <c r="GA52" s="221"/>
      <c r="GB52" s="221"/>
      <c r="GC52" s="221"/>
      <c r="GD52" s="221"/>
      <c r="GE52" s="221"/>
      <c r="GF52" s="221"/>
      <c r="GG52" s="221"/>
      <c r="GH52" s="221"/>
      <c r="GI52" s="221"/>
      <c r="GJ52" s="221"/>
      <c r="GK52" s="221"/>
      <c r="GL52" s="221"/>
      <c r="GM52" s="221"/>
      <c r="GN52" s="221"/>
      <c r="GO52" s="221"/>
      <c r="GP52" s="221"/>
      <c r="GQ52" s="221"/>
      <c r="GR52" s="221"/>
      <c r="GS52" s="221"/>
      <c r="GT52" s="221"/>
      <c r="GU52" s="221"/>
      <c r="GV52" s="221"/>
      <c r="GW52" s="221"/>
      <c r="GX52" s="221"/>
      <c r="GY52" s="221"/>
      <c r="GZ52" s="221"/>
      <c r="HA52" s="221"/>
      <c r="HB52" s="221"/>
      <c r="HC52" s="221"/>
      <c r="HD52" s="221"/>
      <c r="HE52" s="221"/>
      <c r="HF52" s="221"/>
      <c r="HG52" s="221"/>
      <c r="HH52" s="221"/>
      <c r="HI52" s="221"/>
      <c r="HJ52" s="221"/>
      <c r="HK52" s="221"/>
      <c r="HL52" s="221"/>
      <c r="HM52" s="221"/>
      <c r="HN52" s="221"/>
      <c r="HO52" s="221"/>
      <c r="HP52" s="221"/>
      <c r="HQ52" s="221"/>
      <c r="HR52" s="221"/>
      <c r="HS52" s="221"/>
      <c r="HT52" s="221"/>
      <c r="HU52" s="221"/>
      <c r="HV52" s="221"/>
      <c r="HW52" s="221"/>
      <c r="HX52" s="221"/>
      <c r="HY52" s="221"/>
      <c r="HZ52" s="221"/>
      <c r="IA52" s="221"/>
      <c r="IB52" s="221"/>
      <c r="IC52" s="221"/>
      <c r="ID52" s="221"/>
      <c r="IE52" s="221"/>
      <c r="IF52" s="221"/>
      <c r="IG52" s="221"/>
      <c r="IH52" s="221"/>
      <c r="II52" s="221"/>
      <c r="IJ52" s="221"/>
      <c r="IK52" s="221"/>
      <c r="IL52" s="221"/>
      <c r="IM52" s="221"/>
      <c r="IN52" s="221"/>
      <c r="IO52" s="221"/>
      <c r="IP52" s="221"/>
      <c r="IQ52" s="221"/>
      <c r="IR52" s="221"/>
      <c r="IS52" s="221"/>
      <c r="IT52" s="221"/>
      <c r="IU52" s="221"/>
      <c r="IV52" s="221"/>
      <c r="IW52" s="221"/>
      <c r="IX52" s="221"/>
      <c r="IY52" s="221"/>
      <c r="IZ52" s="221"/>
      <c r="JA52" s="221"/>
      <c r="JB52" s="221"/>
      <c r="JC52" s="221"/>
      <c r="JD52" s="221"/>
      <c r="JE52" s="221"/>
      <c r="JF52" s="221"/>
      <c r="JG52" s="221"/>
      <c r="JH52" s="221"/>
      <c r="JI52" s="221"/>
      <c r="JJ52" s="221"/>
      <c r="JK52" s="221"/>
      <c r="JL52" s="221"/>
      <c r="JM52" s="221"/>
      <c r="JN52" s="221"/>
      <c r="JO52" s="221"/>
      <c r="JP52" s="221"/>
      <c r="JQ52" s="221"/>
      <c r="JR52" s="221"/>
      <c r="JS52" s="221"/>
      <c r="JT52" s="221"/>
      <c r="JU52" s="221"/>
      <c r="JV52" s="221"/>
      <c r="JW52" s="221"/>
      <c r="JX52" s="221"/>
      <c r="JY52" s="221"/>
      <c r="JZ52" s="221"/>
      <c r="KA52" s="221"/>
      <c r="KB52" s="221"/>
      <c r="KC52" s="221"/>
      <c r="KD52" s="221"/>
      <c r="KE52" s="221"/>
      <c r="KF52" s="221"/>
      <c r="KG52" s="221"/>
      <c r="KH52" s="221"/>
      <c r="KI52" s="221"/>
      <c r="KJ52" s="221"/>
      <c r="KK52" s="221"/>
      <c r="KL52" s="221"/>
      <c r="KM52" s="221"/>
      <c r="KN52" s="221"/>
      <c r="KO52" s="221"/>
      <c r="KP52" s="221"/>
      <c r="KQ52" s="221"/>
      <c r="KR52" s="221"/>
      <c r="KS52" s="221"/>
      <c r="KT52" s="221"/>
      <c r="KU52" s="221"/>
      <c r="KV52" s="221"/>
      <c r="KW52" s="221"/>
      <c r="KX52" s="221"/>
      <c r="KY52" s="221"/>
      <c r="KZ52" s="221"/>
      <c r="LA52" s="221"/>
      <c r="LB52" s="221"/>
      <c r="LC52" s="221"/>
      <c r="LD52" s="221"/>
      <c r="LE52" s="221"/>
      <c r="LF52" s="221"/>
      <c r="LG52" s="221"/>
      <c r="LH52" s="221"/>
      <c r="LI52" s="221"/>
      <c r="LJ52" s="221"/>
      <c r="LK52" s="221"/>
      <c r="LL52" s="221"/>
      <c r="LM52" s="221"/>
      <c r="LN52" s="221"/>
      <c r="LO52" s="221"/>
      <c r="LP52" s="221"/>
      <c r="LQ52" s="221"/>
      <c r="LR52" s="221"/>
      <c r="LS52" s="221"/>
      <c r="LT52" s="221"/>
      <c r="LU52" s="221"/>
      <c r="LV52" s="221"/>
      <c r="LW52" s="221"/>
      <c r="LX52" s="221"/>
      <c r="LY52" s="221"/>
      <c r="LZ52" s="221"/>
      <c r="MA52" s="221"/>
      <c r="MB52" s="221"/>
      <c r="MC52" s="221"/>
      <c r="MD52" s="221"/>
      <c r="ME52" s="221"/>
      <c r="MF52" s="221"/>
      <c r="MG52" s="221"/>
      <c r="MH52" s="221"/>
      <c r="MI52" s="221"/>
      <c r="MJ52" s="221"/>
      <c r="MK52" s="221"/>
      <c r="ML52" s="221"/>
      <c r="MM52" s="221"/>
      <c r="MN52" s="221"/>
      <c r="MO52" s="221"/>
      <c r="MP52" s="221"/>
      <c r="MQ52" s="221"/>
      <c r="MR52" s="221"/>
      <c r="MS52" s="221"/>
      <c r="MT52" s="221"/>
      <c r="MU52" s="221"/>
      <c r="MV52" s="221"/>
      <c r="MW52" s="221"/>
      <c r="MX52" s="221"/>
      <c r="MY52" s="221"/>
      <c r="MZ52" s="221"/>
      <c r="NA52" s="221"/>
      <c r="NB52" s="221"/>
      <c r="NC52" s="221"/>
      <c r="ND52" s="221"/>
      <c r="NE52" s="221"/>
      <c r="NF52" s="221"/>
      <c r="NG52" s="221"/>
      <c r="NH52" s="221"/>
      <c r="NI52" s="221"/>
      <c r="NJ52" s="221"/>
      <c r="NK52" s="221"/>
      <c r="NL52" s="221"/>
      <c r="NM52" s="221"/>
      <c r="NN52" s="221"/>
      <c r="NO52" s="221"/>
      <c r="NP52" s="221"/>
      <c r="NQ52" s="221"/>
      <c r="NR52" s="221"/>
      <c r="NS52" s="221"/>
      <c r="NT52" s="221"/>
      <c r="NU52" s="221"/>
      <c r="NV52" s="221"/>
      <c r="NW52" s="221"/>
      <c r="NX52" s="221"/>
      <c r="NY52" s="221"/>
      <c r="NZ52" s="221"/>
      <c r="OA52" s="221"/>
      <c r="OB52" s="221"/>
      <c r="OC52" s="221"/>
      <c r="OD52" s="221"/>
      <c r="OE52" s="221"/>
      <c r="OF52" s="221"/>
      <c r="OG52" s="221"/>
      <c r="OH52" s="221"/>
      <c r="OI52" s="221"/>
      <c r="OJ52" s="221"/>
      <c r="OK52" s="221"/>
      <c r="OL52" s="221"/>
      <c r="OM52" s="221"/>
      <c r="ON52" s="221"/>
      <c r="OO52" s="221"/>
      <c r="OP52" s="221"/>
      <c r="OQ52" s="221"/>
      <c r="OR52" s="221"/>
      <c r="OS52" s="221"/>
      <c r="OT52" s="221"/>
      <c r="OU52" s="221"/>
      <c r="OV52" s="221"/>
      <c r="OW52" s="221"/>
      <c r="OX52" s="221"/>
      <c r="OY52" s="221"/>
      <c r="OZ52" s="221"/>
      <c r="PA52" s="221"/>
      <c r="PB52" s="221"/>
      <c r="PC52" s="221"/>
      <c r="PD52" s="221"/>
      <c r="PE52" s="221"/>
      <c r="PF52" s="221"/>
      <c r="PG52" s="221"/>
      <c r="PH52" s="221"/>
      <c r="PI52" s="221"/>
      <c r="PJ52" s="221"/>
      <c r="PK52" s="221"/>
      <c r="PL52" s="221"/>
      <c r="PM52" s="221"/>
      <c r="PN52" s="221"/>
      <c r="PO52" s="221"/>
      <c r="PP52" s="221"/>
      <c r="PQ52" s="221"/>
      <c r="PR52" s="221"/>
      <c r="PS52" s="221"/>
      <c r="PT52" s="221"/>
      <c r="PU52" s="221"/>
      <c r="PV52" s="221"/>
      <c r="PW52" s="221"/>
      <c r="PX52" s="221"/>
      <c r="PY52" s="221"/>
      <c r="PZ52" s="221"/>
      <c r="QA52" s="221"/>
      <c r="QB52" s="221"/>
      <c r="QC52" s="221"/>
      <c r="QD52" s="221"/>
      <c r="QE52" s="221"/>
      <c r="QF52" s="221"/>
      <c r="QG52" s="221"/>
      <c r="QH52" s="221"/>
      <c r="QI52" s="221"/>
      <c r="QJ52" s="221"/>
      <c r="QK52" s="221"/>
      <c r="QL52" s="221"/>
      <c r="QM52" s="221"/>
      <c r="QN52" s="221"/>
      <c r="QO52" s="221"/>
      <c r="QP52" s="221"/>
      <c r="QQ52" s="221"/>
      <c r="QR52" s="221"/>
      <c r="QS52" s="221"/>
      <c r="QT52" s="221"/>
      <c r="QU52" s="221"/>
      <c r="QV52" s="221"/>
      <c r="QW52" s="221"/>
      <c r="QX52" s="221"/>
      <c r="QY52" s="221"/>
      <c r="QZ52" s="221"/>
      <c r="RA52" s="221"/>
      <c r="RB52" s="221"/>
      <c r="RC52" s="221"/>
      <c r="RD52" s="221"/>
      <c r="RE52" s="221"/>
      <c r="RF52" s="221"/>
      <c r="RG52" s="221"/>
      <c r="RH52" s="221"/>
    </row>
    <row r="53" customFormat="false" ht="15.75" hidden="true" customHeight="true" outlineLevel="0" collapsed="false">
      <c r="A53" s="196"/>
      <c r="B53" s="44" t="s">
        <v>367</v>
      </c>
      <c r="C53" s="196"/>
      <c r="D53" s="196"/>
      <c r="E53" s="76" t="n">
        <f aca="false">SUM(H53:AR53)</f>
        <v>0</v>
      </c>
      <c r="F53" s="196"/>
      <c r="G53" s="196"/>
      <c r="H53" s="64" t="n">
        <f aca="false">SUM(AS53:BD53)</f>
        <v>0</v>
      </c>
      <c r="I53" s="64" t="n">
        <f aca="false">SUM(BE53:BP53)</f>
        <v>0</v>
      </c>
      <c r="J53" s="64" t="n">
        <f aca="false">SUM(BQ53:CB53)</f>
        <v>0</v>
      </c>
      <c r="K53" s="64" t="n">
        <f aca="false">SUM(CC53:CN53)</f>
        <v>0</v>
      </c>
      <c r="L53" s="64" t="n">
        <f aca="false">SUM(CO53:CZ53)</f>
        <v>0</v>
      </c>
      <c r="M53" s="64" t="n">
        <f aca="false">SUM(DA53:DL53)</f>
        <v>0</v>
      </c>
      <c r="N53" s="64" t="n">
        <f aca="false">SUM(DM53:DX53)</f>
        <v>0</v>
      </c>
      <c r="O53" s="64" t="n">
        <f aca="false">SUM(DY53:EJ53)</f>
        <v>0</v>
      </c>
      <c r="P53" s="64" t="n">
        <f aca="false">SUM(EK53:EV53)</f>
        <v>0</v>
      </c>
      <c r="Q53" s="64" t="n">
        <f aca="false">SUM(EW53:FH53)</f>
        <v>0</v>
      </c>
      <c r="R53" s="64" t="n">
        <f aca="false">SUM(FI53:FT53)</f>
        <v>0</v>
      </c>
      <c r="S53" s="64" t="n">
        <f aca="false">SUM(FU53:GF53)</f>
        <v>0</v>
      </c>
      <c r="T53" s="64" t="n">
        <f aca="false">SUM(GG53:GR53)</f>
        <v>0</v>
      </c>
      <c r="U53" s="64" t="n">
        <f aca="false">SUM(GS53:HD53)</f>
        <v>0</v>
      </c>
      <c r="V53" s="64" t="n">
        <f aca="false">SUM(HE53:HP53)</f>
        <v>0</v>
      </c>
      <c r="W53" s="64" t="n">
        <f aca="false">SUM(HQ53:IB53)</f>
        <v>0</v>
      </c>
      <c r="X53" s="64" t="n">
        <f aca="false">SUM(IC53:IN53)</f>
        <v>0</v>
      </c>
      <c r="Y53" s="64" t="n">
        <f aca="false">SUM(IO53:IZ53)</f>
        <v>0</v>
      </c>
      <c r="Z53" s="64" t="n">
        <f aca="false">SUM(JA53:JL53)</f>
        <v>0</v>
      </c>
      <c r="AA53" s="64" t="n">
        <f aca="false">SUM(JM53:JX53)</f>
        <v>0</v>
      </c>
      <c r="AB53" s="64" t="n">
        <f aca="false">SUM(JY53:KJ53)</f>
        <v>0</v>
      </c>
      <c r="AC53" s="64" t="n">
        <f aca="false">SUM(KK53:KV53)</f>
        <v>0</v>
      </c>
      <c r="AD53" s="64" t="n">
        <f aca="false">SUM(KW53:LH53)</f>
        <v>0</v>
      </c>
      <c r="AE53" s="64" t="n">
        <f aca="false">SUM(LI53:LT53)</f>
        <v>0</v>
      </c>
      <c r="AF53" s="64" t="n">
        <f aca="false">SUM(LU53:MF53)</f>
        <v>0</v>
      </c>
      <c r="AG53" s="64" t="n">
        <f aca="false">SUM(MG53:MR53)</f>
        <v>0</v>
      </c>
      <c r="AH53" s="64" t="n">
        <f aca="false">SUM(MS53:ND53)</f>
        <v>0</v>
      </c>
      <c r="AI53" s="64" t="n">
        <f aca="false">SUM(NE53:NP53)</f>
        <v>0</v>
      </c>
      <c r="AJ53" s="64" t="n">
        <f aca="false">SUM(NQ53:OB53)</f>
        <v>0</v>
      </c>
      <c r="AK53" s="64" t="n">
        <f aca="false">SUM(OC53:ON53)</f>
        <v>0</v>
      </c>
      <c r="AL53" s="64" t="n">
        <f aca="false">SUM(OO53:OZ53)</f>
        <v>0</v>
      </c>
      <c r="AM53" s="64" t="n">
        <f aca="false">SUM(PA53:PL53)</f>
        <v>0</v>
      </c>
      <c r="AN53" s="64" t="n">
        <f aca="false">SUM(PM53:PX53)</f>
        <v>0</v>
      </c>
      <c r="AO53" s="64" t="n">
        <f aca="false">SUM(PY53:QJ53)</f>
        <v>0</v>
      </c>
      <c r="AP53" s="64" t="n">
        <f aca="false">SUM(QK53:QV53)</f>
        <v>0</v>
      </c>
      <c r="AQ53" s="64" t="n">
        <f aca="false">SUM(QW53:RH53)</f>
        <v>0</v>
      </c>
      <c r="AR53" s="196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1"/>
      <c r="CM53" s="221"/>
      <c r="CN53" s="221"/>
      <c r="CO53" s="221"/>
      <c r="CP53" s="221"/>
      <c r="CQ53" s="221"/>
      <c r="CR53" s="221"/>
      <c r="CS53" s="221"/>
      <c r="CT53" s="221"/>
      <c r="CU53" s="221"/>
      <c r="CV53" s="221"/>
      <c r="CW53" s="221"/>
      <c r="CX53" s="221"/>
      <c r="CY53" s="221"/>
      <c r="CZ53" s="221"/>
      <c r="DA53" s="221"/>
      <c r="DB53" s="221"/>
      <c r="DC53" s="221"/>
      <c r="DD53" s="221"/>
      <c r="DE53" s="221"/>
      <c r="DF53" s="221"/>
      <c r="DG53" s="221"/>
      <c r="DH53" s="221"/>
      <c r="DI53" s="221"/>
      <c r="DJ53" s="221"/>
      <c r="DK53" s="221"/>
      <c r="DL53" s="221"/>
      <c r="DM53" s="221"/>
      <c r="DN53" s="221"/>
      <c r="DO53" s="221"/>
      <c r="DP53" s="221"/>
      <c r="DQ53" s="221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221"/>
      <c r="EC53" s="221"/>
      <c r="ED53" s="221"/>
      <c r="EE53" s="221"/>
      <c r="EF53" s="221"/>
      <c r="EG53" s="221"/>
      <c r="EH53" s="221"/>
      <c r="EI53" s="221"/>
      <c r="EJ53" s="221"/>
      <c r="EK53" s="221"/>
      <c r="EL53" s="221"/>
      <c r="EM53" s="221"/>
      <c r="EN53" s="221"/>
      <c r="EO53" s="221"/>
      <c r="EP53" s="221"/>
      <c r="EQ53" s="221"/>
      <c r="ER53" s="221"/>
      <c r="ES53" s="221"/>
      <c r="ET53" s="221"/>
      <c r="EU53" s="221"/>
      <c r="EV53" s="221"/>
      <c r="EW53" s="221"/>
      <c r="EX53" s="221"/>
      <c r="EY53" s="221"/>
      <c r="EZ53" s="221"/>
      <c r="FA53" s="221"/>
      <c r="FB53" s="221"/>
      <c r="FC53" s="221"/>
      <c r="FD53" s="221"/>
      <c r="FE53" s="221"/>
      <c r="FF53" s="221"/>
      <c r="FG53" s="221"/>
      <c r="FH53" s="221"/>
      <c r="FI53" s="221"/>
      <c r="FJ53" s="221"/>
      <c r="FK53" s="221"/>
      <c r="FL53" s="221"/>
      <c r="FM53" s="221"/>
      <c r="FN53" s="221"/>
      <c r="FO53" s="221"/>
      <c r="FP53" s="221"/>
      <c r="FQ53" s="221"/>
      <c r="FR53" s="221"/>
      <c r="FS53" s="221"/>
      <c r="FT53" s="221"/>
      <c r="FU53" s="221"/>
      <c r="FV53" s="221"/>
      <c r="FW53" s="221"/>
      <c r="FX53" s="221"/>
      <c r="FY53" s="221"/>
      <c r="FZ53" s="221"/>
      <c r="GA53" s="221"/>
      <c r="GB53" s="221"/>
      <c r="GC53" s="221"/>
      <c r="GD53" s="221"/>
      <c r="GE53" s="221"/>
      <c r="GF53" s="221"/>
      <c r="GG53" s="221"/>
      <c r="GH53" s="221"/>
      <c r="GI53" s="221"/>
      <c r="GJ53" s="221"/>
      <c r="GK53" s="221"/>
      <c r="GL53" s="221"/>
      <c r="GM53" s="221"/>
      <c r="GN53" s="221"/>
      <c r="GO53" s="221"/>
      <c r="GP53" s="221"/>
      <c r="GQ53" s="221"/>
      <c r="GR53" s="221"/>
      <c r="GS53" s="221"/>
      <c r="GT53" s="221"/>
      <c r="GU53" s="221"/>
      <c r="GV53" s="221"/>
      <c r="GW53" s="221"/>
      <c r="GX53" s="221"/>
      <c r="GY53" s="221"/>
      <c r="GZ53" s="221"/>
      <c r="HA53" s="221"/>
      <c r="HB53" s="221"/>
      <c r="HC53" s="221"/>
      <c r="HD53" s="221"/>
      <c r="HE53" s="221"/>
      <c r="HF53" s="221"/>
      <c r="HG53" s="221"/>
      <c r="HH53" s="221"/>
      <c r="HI53" s="221"/>
      <c r="HJ53" s="221"/>
      <c r="HK53" s="221"/>
      <c r="HL53" s="221"/>
      <c r="HM53" s="221"/>
      <c r="HN53" s="221"/>
      <c r="HO53" s="221"/>
      <c r="HP53" s="221"/>
      <c r="HQ53" s="221"/>
      <c r="HR53" s="221"/>
      <c r="HS53" s="221"/>
      <c r="HT53" s="221"/>
      <c r="HU53" s="221"/>
      <c r="HV53" s="221"/>
      <c r="HW53" s="221"/>
      <c r="HX53" s="221"/>
      <c r="HY53" s="221"/>
      <c r="HZ53" s="221"/>
      <c r="IA53" s="221"/>
      <c r="IB53" s="221"/>
      <c r="IC53" s="221"/>
      <c r="ID53" s="221"/>
      <c r="IE53" s="221"/>
      <c r="IF53" s="221"/>
      <c r="IG53" s="221"/>
      <c r="IH53" s="221"/>
      <c r="II53" s="221"/>
      <c r="IJ53" s="221"/>
      <c r="IK53" s="221"/>
      <c r="IL53" s="221"/>
      <c r="IM53" s="221"/>
      <c r="IN53" s="221"/>
      <c r="IO53" s="221"/>
      <c r="IP53" s="221"/>
      <c r="IQ53" s="221"/>
      <c r="IR53" s="221"/>
      <c r="IS53" s="221"/>
      <c r="IT53" s="221"/>
      <c r="IU53" s="221"/>
      <c r="IV53" s="221"/>
      <c r="IW53" s="221"/>
      <c r="IX53" s="221"/>
      <c r="IY53" s="221"/>
      <c r="IZ53" s="221"/>
      <c r="JA53" s="221"/>
      <c r="JB53" s="221"/>
      <c r="JC53" s="221"/>
      <c r="JD53" s="221"/>
      <c r="JE53" s="221"/>
      <c r="JF53" s="221"/>
      <c r="JG53" s="221"/>
      <c r="JH53" s="221"/>
      <c r="JI53" s="221"/>
      <c r="JJ53" s="221"/>
      <c r="JK53" s="221"/>
      <c r="JL53" s="221"/>
      <c r="JM53" s="221"/>
      <c r="JN53" s="221"/>
      <c r="JO53" s="221"/>
      <c r="JP53" s="221"/>
      <c r="JQ53" s="221"/>
      <c r="JR53" s="221"/>
      <c r="JS53" s="221"/>
      <c r="JT53" s="221"/>
      <c r="JU53" s="221"/>
      <c r="JV53" s="221"/>
      <c r="JW53" s="221"/>
      <c r="JX53" s="221"/>
      <c r="JY53" s="221"/>
      <c r="JZ53" s="221"/>
      <c r="KA53" s="221"/>
      <c r="KB53" s="221"/>
      <c r="KC53" s="221"/>
      <c r="KD53" s="221"/>
      <c r="KE53" s="221"/>
      <c r="KF53" s="221"/>
      <c r="KG53" s="221"/>
      <c r="KH53" s="221"/>
      <c r="KI53" s="221"/>
      <c r="KJ53" s="221"/>
      <c r="KK53" s="221"/>
      <c r="KL53" s="221"/>
      <c r="KM53" s="221"/>
      <c r="KN53" s="221"/>
      <c r="KO53" s="221"/>
      <c r="KP53" s="221"/>
      <c r="KQ53" s="221"/>
      <c r="KR53" s="221"/>
      <c r="KS53" s="221"/>
      <c r="KT53" s="221"/>
      <c r="KU53" s="221"/>
      <c r="KV53" s="221"/>
      <c r="KW53" s="221"/>
      <c r="KX53" s="221"/>
      <c r="KY53" s="221"/>
      <c r="KZ53" s="221"/>
      <c r="LA53" s="221"/>
      <c r="LB53" s="221"/>
      <c r="LC53" s="221"/>
      <c r="LD53" s="221"/>
      <c r="LE53" s="221"/>
      <c r="LF53" s="221"/>
      <c r="LG53" s="221"/>
      <c r="LH53" s="221"/>
      <c r="LI53" s="221"/>
      <c r="LJ53" s="221"/>
      <c r="LK53" s="221"/>
      <c r="LL53" s="221"/>
      <c r="LM53" s="221"/>
      <c r="LN53" s="221"/>
      <c r="LO53" s="221"/>
      <c r="LP53" s="221"/>
      <c r="LQ53" s="221"/>
      <c r="LR53" s="221"/>
      <c r="LS53" s="221"/>
      <c r="LT53" s="221"/>
      <c r="LU53" s="221"/>
      <c r="LV53" s="221"/>
      <c r="LW53" s="221"/>
      <c r="LX53" s="221"/>
      <c r="LY53" s="221"/>
      <c r="LZ53" s="221"/>
      <c r="MA53" s="221"/>
      <c r="MB53" s="221"/>
      <c r="MC53" s="221"/>
      <c r="MD53" s="221"/>
      <c r="ME53" s="221"/>
      <c r="MF53" s="221"/>
      <c r="MG53" s="221"/>
      <c r="MH53" s="221"/>
      <c r="MI53" s="221"/>
      <c r="MJ53" s="221"/>
      <c r="MK53" s="221"/>
      <c r="ML53" s="221"/>
      <c r="MM53" s="221"/>
      <c r="MN53" s="221"/>
      <c r="MO53" s="221"/>
      <c r="MP53" s="221"/>
      <c r="MQ53" s="221"/>
      <c r="MR53" s="221"/>
      <c r="MS53" s="221"/>
      <c r="MT53" s="221"/>
      <c r="MU53" s="221"/>
      <c r="MV53" s="221"/>
      <c r="MW53" s="221"/>
      <c r="MX53" s="221"/>
      <c r="MY53" s="221"/>
      <c r="MZ53" s="221"/>
      <c r="NA53" s="221"/>
      <c r="NB53" s="221"/>
      <c r="NC53" s="221"/>
      <c r="ND53" s="221"/>
      <c r="NE53" s="221"/>
      <c r="NF53" s="221"/>
      <c r="NG53" s="221"/>
      <c r="NH53" s="221"/>
      <c r="NI53" s="221"/>
      <c r="NJ53" s="221"/>
      <c r="NK53" s="221"/>
      <c r="NL53" s="221"/>
      <c r="NM53" s="221"/>
      <c r="NN53" s="221"/>
      <c r="NO53" s="221"/>
      <c r="NP53" s="221"/>
      <c r="NQ53" s="221"/>
      <c r="NR53" s="221"/>
      <c r="NS53" s="221"/>
      <c r="NT53" s="221"/>
      <c r="NU53" s="221"/>
      <c r="NV53" s="221"/>
      <c r="NW53" s="221"/>
      <c r="NX53" s="221"/>
      <c r="NY53" s="221"/>
      <c r="NZ53" s="221"/>
      <c r="OA53" s="221"/>
      <c r="OB53" s="221"/>
      <c r="OC53" s="221"/>
      <c r="OD53" s="221"/>
      <c r="OE53" s="221"/>
      <c r="OF53" s="221"/>
      <c r="OG53" s="221"/>
      <c r="OH53" s="221"/>
      <c r="OI53" s="221"/>
      <c r="OJ53" s="221"/>
      <c r="OK53" s="221"/>
      <c r="OL53" s="221"/>
      <c r="OM53" s="221"/>
      <c r="ON53" s="221"/>
      <c r="OO53" s="221"/>
      <c r="OP53" s="221"/>
      <c r="OQ53" s="221"/>
      <c r="OR53" s="221"/>
      <c r="OS53" s="221"/>
      <c r="OT53" s="221"/>
      <c r="OU53" s="221"/>
      <c r="OV53" s="221"/>
      <c r="OW53" s="221"/>
      <c r="OX53" s="221"/>
      <c r="OY53" s="221"/>
      <c r="OZ53" s="221"/>
      <c r="PA53" s="221"/>
      <c r="PB53" s="221"/>
      <c r="PC53" s="221"/>
      <c r="PD53" s="221"/>
      <c r="PE53" s="221"/>
      <c r="PF53" s="221"/>
      <c r="PG53" s="221"/>
      <c r="PH53" s="221"/>
      <c r="PI53" s="221"/>
      <c r="PJ53" s="221"/>
      <c r="PK53" s="221"/>
      <c r="PL53" s="221"/>
      <c r="PM53" s="221"/>
      <c r="PN53" s="221"/>
      <c r="PO53" s="221"/>
      <c r="PP53" s="221"/>
      <c r="PQ53" s="221"/>
      <c r="PR53" s="221"/>
      <c r="PS53" s="221"/>
      <c r="PT53" s="221"/>
      <c r="PU53" s="221"/>
      <c r="PV53" s="221"/>
      <c r="PW53" s="221"/>
      <c r="PX53" s="221"/>
      <c r="PY53" s="221"/>
      <c r="PZ53" s="221"/>
      <c r="QA53" s="221"/>
      <c r="QB53" s="221"/>
      <c r="QC53" s="221"/>
      <c r="QD53" s="221"/>
      <c r="QE53" s="221"/>
      <c r="QF53" s="221"/>
      <c r="QG53" s="221"/>
      <c r="QH53" s="221"/>
      <c r="QI53" s="221"/>
      <c r="QJ53" s="221"/>
      <c r="QK53" s="221"/>
      <c r="QL53" s="221"/>
      <c r="QM53" s="221"/>
      <c r="QN53" s="221"/>
      <c r="QO53" s="221"/>
      <c r="QP53" s="221"/>
      <c r="QQ53" s="221"/>
      <c r="QR53" s="221"/>
      <c r="QS53" s="221"/>
      <c r="QT53" s="221"/>
      <c r="QU53" s="221"/>
      <c r="QV53" s="221"/>
      <c r="QW53" s="221"/>
      <c r="QX53" s="221"/>
      <c r="QY53" s="221"/>
      <c r="QZ53" s="221"/>
      <c r="RA53" s="221"/>
      <c r="RB53" s="221"/>
      <c r="RC53" s="221"/>
      <c r="RD53" s="221"/>
      <c r="RE53" s="221"/>
      <c r="RF53" s="221"/>
      <c r="RG53" s="221"/>
      <c r="RH53" s="221"/>
    </row>
    <row r="54" customFormat="false" ht="15.75" hidden="true" customHeight="true" outlineLevel="0" collapsed="false">
      <c r="A54" s="196"/>
      <c r="B54" s="44" t="s">
        <v>368</v>
      </c>
      <c r="C54" s="196"/>
      <c r="D54" s="196"/>
      <c r="E54" s="76" t="n">
        <f aca="false">SUM(H54:AR54)</f>
        <v>0</v>
      </c>
      <c r="F54" s="196"/>
      <c r="G54" s="196"/>
      <c r="H54" s="64" t="n">
        <f aca="false">SUM(AS54:BD54)</f>
        <v>0</v>
      </c>
      <c r="I54" s="64" t="n">
        <f aca="false">SUM(BE54:BP54)</f>
        <v>0</v>
      </c>
      <c r="J54" s="64" t="n">
        <f aca="false">SUM(BQ54:CB54)</f>
        <v>0</v>
      </c>
      <c r="K54" s="64" t="n">
        <f aca="false">SUM(CC54:CN54)</f>
        <v>0</v>
      </c>
      <c r="L54" s="64" t="n">
        <f aca="false">SUM(CO54:CZ54)</f>
        <v>0</v>
      </c>
      <c r="M54" s="64" t="n">
        <f aca="false">SUM(DA54:DL54)</f>
        <v>0</v>
      </c>
      <c r="N54" s="64" t="n">
        <f aca="false">SUM(DM54:DX54)</f>
        <v>0</v>
      </c>
      <c r="O54" s="64" t="n">
        <f aca="false">SUM(DY54:EJ54)</f>
        <v>0</v>
      </c>
      <c r="P54" s="64" t="n">
        <f aca="false">SUM(EK54:EV54)</f>
        <v>0</v>
      </c>
      <c r="Q54" s="64" t="n">
        <f aca="false">SUM(EW54:FH54)</f>
        <v>0</v>
      </c>
      <c r="R54" s="64" t="n">
        <f aca="false">SUM(FI54:FT54)</f>
        <v>0</v>
      </c>
      <c r="S54" s="64" t="n">
        <f aca="false">SUM(FU54:GF54)</f>
        <v>0</v>
      </c>
      <c r="T54" s="64" t="n">
        <f aca="false">SUM(GG54:GR54)</f>
        <v>0</v>
      </c>
      <c r="U54" s="64" t="n">
        <f aca="false">SUM(GS54:HD54)</f>
        <v>0</v>
      </c>
      <c r="V54" s="64" t="n">
        <f aca="false">SUM(HE54:HP54)</f>
        <v>0</v>
      </c>
      <c r="W54" s="64" t="n">
        <f aca="false">SUM(HQ54:IB54)</f>
        <v>0</v>
      </c>
      <c r="X54" s="64" t="n">
        <f aca="false">SUM(IC54:IN54)</f>
        <v>0</v>
      </c>
      <c r="Y54" s="64" t="n">
        <f aca="false">SUM(IO54:IZ54)</f>
        <v>0</v>
      </c>
      <c r="Z54" s="64" t="n">
        <f aca="false">SUM(JA54:JL54)</f>
        <v>0</v>
      </c>
      <c r="AA54" s="64" t="n">
        <f aca="false">SUM(JM54:JX54)</f>
        <v>0</v>
      </c>
      <c r="AB54" s="64" t="n">
        <f aca="false">SUM(JY54:KJ54)</f>
        <v>0</v>
      </c>
      <c r="AC54" s="64" t="n">
        <f aca="false">SUM(KK54:KV54)</f>
        <v>0</v>
      </c>
      <c r="AD54" s="64" t="n">
        <f aca="false">SUM(KW54:LH54)</f>
        <v>0</v>
      </c>
      <c r="AE54" s="64" t="n">
        <f aca="false">SUM(LI54:LT54)</f>
        <v>0</v>
      </c>
      <c r="AF54" s="64" t="n">
        <f aca="false">SUM(LU54:MF54)</f>
        <v>0</v>
      </c>
      <c r="AG54" s="64" t="n">
        <f aca="false">SUM(MG54:MR54)</f>
        <v>0</v>
      </c>
      <c r="AH54" s="64" t="n">
        <f aca="false">SUM(MS54:ND54)</f>
        <v>0</v>
      </c>
      <c r="AI54" s="64" t="n">
        <f aca="false">SUM(NE54:NP54)</f>
        <v>0</v>
      </c>
      <c r="AJ54" s="64" t="n">
        <f aca="false">SUM(NQ54:OB54)</f>
        <v>0</v>
      </c>
      <c r="AK54" s="64" t="n">
        <f aca="false">SUM(OC54:ON54)</f>
        <v>0</v>
      </c>
      <c r="AL54" s="64" t="n">
        <f aca="false">SUM(OO54:OZ54)</f>
        <v>0</v>
      </c>
      <c r="AM54" s="64" t="n">
        <f aca="false">SUM(PA54:PL54)</f>
        <v>0</v>
      </c>
      <c r="AN54" s="64" t="n">
        <f aca="false">SUM(PM54:PX54)</f>
        <v>0</v>
      </c>
      <c r="AO54" s="64" t="n">
        <f aca="false">SUM(PY54:QJ54)</f>
        <v>0</v>
      </c>
      <c r="AP54" s="64" t="n">
        <f aca="false">SUM(QK54:QV54)</f>
        <v>0</v>
      </c>
      <c r="AQ54" s="64" t="n">
        <f aca="false">SUM(QW54:RH54)</f>
        <v>0</v>
      </c>
      <c r="AR54" s="196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  <c r="CB54" s="221"/>
      <c r="CC54" s="221"/>
      <c r="CD54" s="221"/>
      <c r="CE54" s="221"/>
      <c r="CF54" s="221"/>
      <c r="CG54" s="221"/>
      <c r="CH54" s="221"/>
      <c r="CI54" s="221"/>
      <c r="CJ54" s="221"/>
      <c r="CK54" s="221"/>
      <c r="CL54" s="221"/>
      <c r="CM54" s="221"/>
      <c r="CN54" s="221"/>
      <c r="CO54" s="221"/>
      <c r="CP54" s="221"/>
      <c r="CQ54" s="221"/>
      <c r="CR54" s="221"/>
      <c r="CS54" s="221"/>
      <c r="CT54" s="221"/>
      <c r="CU54" s="221"/>
      <c r="CV54" s="221"/>
      <c r="CW54" s="221"/>
      <c r="CX54" s="221"/>
      <c r="CY54" s="221"/>
      <c r="CZ54" s="221"/>
      <c r="DA54" s="221"/>
      <c r="DB54" s="221"/>
      <c r="DC54" s="221"/>
      <c r="DD54" s="221"/>
      <c r="DE54" s="221"/>
      <c r="DF54" s="221"/>
      <c r="DG54" s="221"/>
      <c r="DH54" s="221"/>
      <c r="DI54" s="221"/>
      <c r="DJ54" s="221"/>
      <c r="DK54" s="221"/>
      <c r="DL54" s="221"/>
      <c r="DM54" s="221"/>
      <c r="DN54" s="221"/>
      <c r="DO54" s="221"/>
      <c r="DP54" s="221"/>
      <c r="DQ54" s="221"/>
      <c r="DR54" s="221"/>
      <c r="DS54" s="221"/>
      <c r="DT54" s="221"/>
      <c r="DU54" s="221"/>
      <c r="DV54" s="221"/>
      <c r="DW54" s="221"/>
      <c r="DX54" s="221"/>
      <c r="DY54" s="221"/>
      <c r="DZ54" s="221"/>
      <c r="EA54" s="221"/>
      <c r="EB54" s="221"/>
      <c r="EC54" s="221"/>
      <c r="ED54" s="221"/>
      <c r="EE54" s="221"/>
      <c r="EF54" s="221"/>
      <c r="EG54" s="221"/>
      <c r="EH54" s="221"/>
      <c r="EI54" s="221"/>
      <c r="EJ54" s="221"/>
      <c r="EK54" s="221"/>
      <c r="EL54" s="221"/>
      <c r="EM54" s="221"/>
      <c r="EN54" s="221"/>
      <c r="EO54" s="221"/>
      <c r="EP54" s="221"/>
      <c r="EQ54" s="221"/>
      <c r="ER54" s="221"/>
      <c r="ES54" s="221"/>
      <c r="ET54" s="221"/>
      <c r="EU54" s="221"/>
      <c r="EV54" s="221"/>
      <c r="EW54" s="221"/>
      <c r="EX54" s="221"/>
      <c r="EY54" s="221"/>
      <c r="EZ54" s="221"/>
      <c r="FA54" s="221"/>
      <c r="FB54" s="221"/>
      <c r="FC54" s="221"/>
      <c r="FD54" s="221"/>
      <c r="FE54" s="221"/>
      <c r="FF54" s="221"/>
      <c r="FG54" s="221"/>
      <c r="FH54" s="221"/>
      <c r="FI54" s="221"/>
      <c r="FJ54" s="221"/>
      <c r="FK54" s="221"/>
      <c r="FL54" s="221"/>
      <c r="FM54" s="221"/>
      <c r="FN54" s="221"/>
      <c r="FO54" s="221"/>
      <c r="FP54" s="221"/>
      <c r="FQ54" s="221"/>
      <c r="FR54" s="221"/>
      <c r="FS54" s="221"/>
      <c r="FT54" s="221"/>
      <c r="FU54" s="221"/>
      <c r="FV54" s="221"/>
      <c r="FW54" s="221"/>
      <c r="FX54" s="221"/>
      <c r="FY54" s="221"/>
      <c r="FZ54" s="221"/>
      <c r="GA54" s="221"/>
      <c r="GB54" s="221"/>
      <c r="GC54" s="221"/>
      <c r="GD54" s="221"/>
      <c r="GE54" s="221"/>
      <c r="GF54" s="221"/>
      <c r="GG54" s="221"/>
      <c r="GH54" s="221"/>
      <c r="GI54" s="221"/>
      <c r="GJ54" s="221"/>
      <c r="GK54" s="221"/>
      <c r="GL54" s="221"/>
      <c r="GM54" s="221"/>
      <c r="GN54" s="221"/>
      <c r="GO54" s="221"/>
      <c r="GP54" s="221"/>
      <c r="GQ54" s="221"/>
      <c r="GR54" s="221"/>
      <c r="GS54" s="221"/>
      <c r="GT54" s="221"/>
      <c r="GU54" s="221"/>
      <c r="GV54" s="221"/>
      <c r="GW54" s="221"/>
      <c r="GX54" s="221"/>
      <c r="GY54" s="221"/>
      <c r="GZ54" s="221"/>
      <c r="HA54" s="221"/>
      <c r="HB54" s="221"/>
      <c r="HC54" s="221"/>
      <c r="HD54" s="221"/>
      <c r="HE54" s="221"/>
      <c r="HF54" s="221"/>
      <c r="HG54" s="221"/>
      <c r="HH54" s="221"/>
      <c r="HI54" s="221"/>
      <c r="HJ54" s="221"/>
      <c r="HK54" s="221"/>
      <c r="HL54" s="221"/>
      <c r="HM54" s="221"/>
      <c r="HN54" s="221"/>
      <c r="HO54" s="221"/>
      <c r="HP54" s="221"/>
      <c r="HQ54" s="221"/>
      <c r="HR54" s="221"/>
      <c r="HS54" s="221"/>
      <c r="HT54" s="221"/>
      <c r="HU54" s="221"/>
      <c r="HV54" s="221"/>
      <c r="HW54" s="221"/>
      <c r="HX54" s="221"/>
      <c r="HY54" s="221"/>
      <c r="HZ54" s="221"/>
      <c r="IA54" s="221"/>
      <c r="IB54" s="221"/>
      <c r="IC54" s="221"/>
      <c r="ID54" s="221"/>
      <c r="IE54" s="221"/>
      <c r="IF54" s="221"/>
      <c r="IG54" s="221"/>
      <c r="IH54" s="221"/>
      <c r="II54" s="221"/>
      <c r="IJ54" s="221"/>
      <c r="IK54" s="221"/>
      <c r="IL54" s="221"/>
      <c r="IM54" s="221"/>
      <c r="IN54" s="221"/>
      <c r="IO54" s="221"/>
      <c r="IP54" s="221"/>
      <c r="IQ54" s="221"/>
      <c r="IR54" s="221"/>
      <c r="IS54" s="221"/>
      <c r="IT54" s="221"/>
      <c r="IU54" s="221"/>
      <c r="IV54" s="221"/>
      <c r="IW54" s="221"/>
      <c r="IX54" s="221"/>
      <c r="IY54" s="221"/>
      <c r="IZ54" s="221"/>
      <c r="JA54" s="221"/>
      <c r="JB54" s="221"/>
      <c r="JC54" s="221"/>
      <c r="JD54" s="221"/>
      <c r="JE54" s="221"/>
      <c r="JF54" s="221"/>
      <c r="JG54" s="221"/>
      <c r="JH54" s="221"/>
      <c r="JI54" s="221"/>
      <c r="JJ54" s="221"/>
      <c r="JK54" s="221"/>
      <c r="JL54" s="221"/>
      <c r="JM54" s="221"/>
      <c r="JN54" s="221"/>
      <c r="JO54" s="221"/>
      <c r="JP54" s="221"/>
      <c r="JQ54" s="221"/>
      <c r="JR54" s="221"/>
      <c r="JS54" s="221"/>
      <c r="JT54" s="221"/>
      <c r="JU54" s="221"/>
      <c r="JV54" s="221"/>
      <c r="JW54" s="221"/>
      <c r="JX54" s="221"/>
      <c r="JY54" s="221"/>
      <c r="JZ54" s="221"/>
      <c r="KA54" s="221"/>
      <c r="KB54" s="221"/>
      <c r="KC54" s="221"/>
      <c r="KD54" s="221"/>
      <c r="KE54" s="221"/>
      <c r="KF54" s="221"/>
      <c r="KG54" s="221"/>
      <c r="KH54" s="221"/>
      <c r="KI54" s="221"/>
      <c r="KJ54" s="221"/>
      <c r="KK54" s="221"/>
      <c r="KL54" s="221"/>
      <c r="KM54" s="221"/>
      <c r="KN54" s="221"/>
      <c r="KO54" s="221"/>
      <c r="KP54" s="221"/>
      <c r="KQ54" s="221"/>
      <c r="KR54" s="221"/>
      <c r="KS54" s="221"/>
      <c r="KT54" s="221"/>
      <c r="KU54" s="221"/>
      <c r="KV54" s="221"/>
      <c r="KW54" s="221"/>
      <c r="KX54" s="221"/>
      <c r="KY54" s="221"/>
      <c r="KZ54" s="221"/>
      <c r="LA54" s="221"/>
      <c r="LB54" s="221"/>
      <c r="LC54" s="221"/>
      <c r="LD54" s="221"/>
      <c r="LE54" s="221"/>
      <c r="LF54" s="221"/>
      <c r="LG54" s="221"/>
      <c r="LH54" s="221"/>
      <c r="LI54" s="221"/>
      <c r="LJ54" s="221"/>
      <c r="LK54" s="221"/>
      <c r="LL54" s="221"/>
      <c r="LM54" s="221"/>
      <c r="LN54" s="221"/>
      <c r="LO54" s="221"/>
      <c r="LP54" s="221"/>
      <c r="LQ54" s="221"/>
      <c r="LR54" s="221"/>
      <c r="LS54" s="221"/>
      <c r="LT54" s="221"/>
      <c r="LU54" s="221"/>
      <c r="LV54" s="221"/>
      <c r="LW54" s="221"/>
      <c r="LX54" s="221"/>
      <c r="LY54" s="221"/>
      <c r="LZ54" s="221"/>
      <c r="MA54" s="221"/>
      <c r="MB54" s="221"/>
      <c r="MC54" s="221"/>
      <c r="MD54" s="221"/>
      <c r="ME54" s="221"/>
      <c r="MF54" s="221"/>
      <c r="MG54" s="221"/>
      <c r="MH54" s="221"/>
      <c r="MI54" s="221"/>
      <c r="MJ54" s="221"/>
      <c r="MK54" s="221"/>
      <c r="ML54" s="221"/>
      <c r="MM54" s="221"/>
      <c r="MN54" s="221"/>
      <c r="MO54" s="221"/>
      <c r="MP54" s="221"/>
      <c r="MQ54" s="221"/>
      <c r="MR54" s="221"/>
      <c r="MS54" s="221"/>
      <c r="MT54" s="221"/>
      <c r="MU54" s="221"/>
      <c r="MV54" s="221"/>
      <c r="MW54" s="221"/>
      <c r="MX54" s="221"/>
      <c r="MY54" s="221"/>
      <c r="MZ54" s="221"/>
      <c r="NA54" s="221"/>
      <c r="NB54" s="221"/>
      <c r="NC54" s="221"/>
      <c r="ND54" s="221"/>
      <c r="NE54" s="221"/>
      <c r="NF54" s="221"/>
      <c r="NG54" s="221"/>
      <c r="NH54" s="221"/>
      <c r="NI54" s="221"/>
      <c r="NJ54" s="221"/>
      <c r="NK54" s="221"/>
      <c r="NL54" s="221"/>
      <c r="NM54" s="221"/>
      <c r="NN54" s="221"/>
      <c r="NO54" s="221"/>
      <c r="NP54" s="221"/>
      <c r="NQ54" s="221"/>
      <c r="NR54" s="221"/>
      <c r="NS54" s="221"/>
      <c r="NT54" s="221"/>
      <c r="NU54" s="221"/>
      <c r="NV54" s="221"/>
      <c r="NW54" s="221"/>
      <c r="NX54" s="221"/>
      <c r="NY54" s="221"/>
      <c r="NZ54" s="221"/>
      <c r="OA54" s="221"/>
      <c r="OB54" s="221"/>
      <c r="OC54" s="221"/>
      <c r="OD54" s="221"/>
      <c r="OE54" s="221"/>
      <c r="OF54" s="221"/>
      <c r="OG54" s="221"/>
      <c r="OH54" s="221"/>
      <c r="OI54" s="221"/>
      <c r="OJ54" s="221"/>
      <c r="OK54" s="221"/>
      <c r="OL54" s="221"/>
      <c r="OM54" s="221"/>
      <c r="ON54" s="221"/>
      <c r="OO54" s="221"/>
      <c r="OP54" s="221"/>
      <c r="OQ54" s="221"/>
      <c r="OR54" s="221"/>
      <c r="OS54" s="221"/>
      <c r="OT54" s="221"/>
      <c r="OU54" s="221"/>
      <c r="OV54" s="221"/>
      <c r="OW54" s="221"/>
      <c r="OX54" s="221"/>
      <c r="OY54" s="221"/>
      <c r="OZ54" s="221"/>
      <c r="PA54" s="221"/>
      <c r="PB54" s="221"/>
      <c r="PC54" s="221"/>
      <c r="PD54" s="221"/>
      <c r="PE54" s="221"/>
      <c r="PF54" s="221"/>
      <c r="PG54" s="221"/>
      <c r="PH54" s="221"/>
      <c r="PI54" s="221"/>
      <c r="PJ54" s="221"/>
      <c r="PK54" s="221"/>
      <c r="PL54" s="221"/>
      <c r="PM54" s="221"/>
      <c r="PN54" s="221"/>
      <c r="PO54" s="221"/>
      <c r="PP54" s="221"/>
      <c r="PQ54" s="221"/>
      <c r="PR54" s="221"/>
      <c r="PS54" s="221"/>
      <c r="PT54" s="221"/>
      <c r="PU54" s="221"/>
      <c r="PV54" s="221"/>
      <c r="PW54" s="221"/>
      <c r="PX54" s="221"/>
      <c r="PY54" s="221"/>
      <c r="PZ54" s="221"/>
      <c r="QA54" s="221"/>
      <c r="QB54" s="221"/>
      <c r="QC54" s="221"/>
      <c r="QD54" s="221"/>
      <c r="QE54" s="221"/>
      <c r="QF54" s="221"/>
      <c r="QG54" s="221"/>
      <c r="QH54" s="221"/>
      <c r="QI54" s="221"/>
      <c r="QJ54" s="221"/>
      <c r="QK54" s="221"/>
      <c r="QL54" s="221"/>
      <c r="QM54" s="221"/>
      <c r="QN54" s="221"/>
      <c r="QO54" s="221"/>
      <c r="QP54" s="221"/>
      <c r="QQ54" s="221"/>
      <c r="QR54" s="221"/>
      <c r="QS54" s="221"/>
      <c r="QT54" s="221"/>
      <c r="QU54" s="221"/>
      <c r="QV54" s="221"/>
      <c r="QW54" s="221"/>
      <c r="QX54" s="221"/>
      <c r="QY54" s="221"/>
      <c r="QZ54" s="221"/>
      <c r="RA54" s="221"/>
      <c r="RB54" s="221"/>
      <c r="RC54" s="221"/>
      <c r="RD54" s="221"/>
      <c r="RE54" s="221"/>
      <c r="RF54" s="221"/>
      <c r="RG54" s="221"/>
      <c r="RH54" s="221"/>
    </row>
    <row r="55" customFormat="false" ht="15.75" hidden="true" customHeight="true" outlineLevel="0" collapsed="false">
      <c r="A55" s="44"/>
      <c r="B55" s="44" t="s">
        <v>369</v>
      </c>
      <c r="C55" s="205"/>
      <c r="D55" s="381"/>
      <c r="E55" s="76" t="n">
        <f aca="false">SUM(H55:AR55)</f>
        <v>0</v>
      </c>
      <c r="F55" s="45"/>
      <c r="G55" s="45"/>
      <c r="H55" s="64" t="n">
        <f aca="false">SUM(AS55:BD55)</f>
        <v>0</v>
      </c>
      <c r="I55" s="64" t="n">
        <f aca="false">SUM(BE55:BP55)</f>
        <v>0</v>
      </c>
      <c r="J55" s="64" t="n">
        <f aca="false">SUM(BQ55:CB55)</f>
        <v>0</v>
      </c>
      <c r="K55" s="64" t="n">
        <f aca="false">SUM(CC55:CN55)</f>
        <v>0</v>
      </c>
      <c r="L55" s="64" t="n">
        <f aca="false">SUM(CO55:CZ55)</f>
        <v>0</v>
      </c>
      <c r="M55" s="64" t="n">
        <f aca="false">SUM(DA55:DL55)</f>
        <v>0</v>
      </c>
      <c r="N55" s="64" t="n">
        <f aca="false">SUM(DM55:DX55)</f>
        <v>0</v>
      </c>
      <c r="O55" s="64" t="n">
        <f aca="false">SUM(DY55:EJ55)</f>
        <v>0</v>
      </c>
      <c r="P55" s="64" t="n">
        <f aca="false">SUM(EK55:EV55)</f>
        <v>0</v>
      </c>
      <c r="Q55" s="64" t="n">
        <f aca="false">SUM(EW55:FH55)</f>
        <v>0</v>
      </c>
      <c r="R55" s="64" t="n">
        <f aca="false">SUM(FI55:FT55)</f>
        <v>0</v>
      </c>
      <c r="S55" s="64" t="n">
        <f aca="false">SUM(FU55:GF55)</f>
        <v>0</v>
      </c>
      <c r="T55" s="64" t="n">
        <f aca="false">SUM(GG55:GR55)</f>
        <v>0</v>
      </c>
      <c r="U55" s="64" t="n">
        <f aca="false">SUM(GS55:HD55)</f>
        <v>0</v>
      </c>
      <c r="V55" s="64" t="n">
        <f aca="false">SUM(HE55:HP55)</f>
        <v>0</v>
      </c>
      <c r="W55" s="64" t="n">
        <f aca="false">SUM(HQ55:IB55)</f>
        <v>0</v>
      </c>
      <c r="X55" s="64" t="n">
        <f aca="false">SUM(IC55:IN55)</f>
        <v>0</v>
      </c>
      <c r="Y55" s="64" t="n">
        <f aca="false">SUM(IO55:IZ55)</f>
        <v>0</v>
      </c>
      <c r="Z55" s="64" t="n">
        <f aca="false">SUM(JA55:JL55)</f>
        <v>0</v>
      </c>
      <c r="AA55" s="64" t="n">
        <f aca="false">SUM(JM55:JX55)</f>
        <v>0</v>
      </c>
      <c r="AB55" s="64" t="n">
        <f aca="false">SUM(JY55:KJ55)</f>
        <v>0</v>
      </c>
      <c r="AC55" s="64" t="n">
        <f aca="false">SUM(KK55:KV55)</f>
        <v>0</v>
      </c>
      <c r="AD55" s="64" t="n">
        <f aca="false">SUM(KW55:LH55)</f>
        <v>0</v>
      </c>
      <c r="AE55" s="64" t="n">
        <f aca="false">SUM(LI55:LT55)</f>
        <v>0</v>
      </c>
      <c r="AF55" s="64" t="n">
        <f aca="false">SUM(LU55:MF55)</f>
        <v>0</v>
      </c>
      <c r="AG55" s="64" t="n">
        <f aca="false">SUM(MG55:MR55)</f>
        <v>0</v>
      </c>
      <c r="AH55" s="64" t="n">
        <f aca="false">SUM(MS55:ND55)</f>
        <v>0</v>
      </c>
      <c r="AI55" s="64" t="n">
        <f aca="false">SUM(NE55:NP55)</f>
        <v>0</v>
      </c>
      <c r="AJ55" s="64" t="n">
        <f aca="false">SUM(NQ55:OB55)</f>
        <v>0</v>
      </c>
      <c r="AK55" s="64" t="n">
        <f aca="false">SUM(OC55:ON55)</f>
        <v>0</v>
      </c>
      <c r="AL55" s="64" t="n">
        <f aca="false">SUM(OO55:OZ55)</f>
        <v>0</v>
      </c>
      <c r="AM55" s="64" t="n">
        <f aca="false">SUM(PA55:PL55)</f>
        <v>0</v>
      </c>
      <c r="AN55" s="64" t="n">
        <f aca="false">SUM(PM55:PX55)</f>
        <v>0</v>
      </c>
      <c r="AO55" s="64" t="n">
        <f aca="false">SUM(PY55:QJ55)</f>
        <v>0</v>
      </c>
      <c r="AP55" s="64" t="n">
        <f aca="false">SUM(QK55:QV55)</f>
        <v>0</v>
      </c>
      <c r="AQ55" s="64" t="n">
        <f aca="false">SUM(QW55:RH55)</f>
        <v>0</v>
      </c>
      <c r="AR55" s="64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1"/>
      <c r="CB55" s="221"/>
      <c r="CC55" s="221"/>
      <c r="CD55" s="221"/>
      <c r="CE55" s="221"/>
      <c r="CF55" s="221"/>
      <c r="CG55" s="221"/>
      <c r="CH55" s="221"/>
      <c r="CI55" s="221"/>
      <c r="CJ55" s="221"/>
      <c r="CK55" s="221"/>
      <c r="CL55" s="221"/>
      <c r="CM55" s="221"/>
      <c r="CN55" s="221"/>
      <c r="CO55" s="221"/>
      <c r="CP55" s="221"/>
      <c r="CQ55" s="221"/>
      <c r="CR55" s="221"/>
      <c r="CS55" s="221"/>
      <c r="CT55" s="221"/>
      <c r="CU55" s="221"/>
      <c r="CV55" s="221"/>
      <c r="CW55" s="221"/>
      <c r="CX55" s="221"/>
      <c r="CY55" s="221"/>
      <c r="CZ55" s="221"/>
      <c r="DA55" s="221"/>
      <c r="DB55" s="221"/>
      <c r="DC55" s="221"/>
      <c r="DD55" s="221"/>
      <c r="DE55" s="221"/>
      <c r="DF55" s="221"/>
      <c r="DG55" s="221"/>
      <c r="DH55" s="221"/>
      <c r="DI55" s="221"/>
      <c r="DJ55" s="221"/>
      <c r="DK55" s="221"/>
      <c r="DL55" s="221"/>
      <c r="DM55" s="221"/>
      <c r="DN55" s="221"/>
      <c r="DO55" s="221"/>
      <c r="DP55" s="221"/>
      <c r="DQ55" s="221"/>
      <c r="DR55" s="221"/>
      <c r="DS55" s="221"/>
      <c r="DT55" s="221"/>
      <c r="DU55" s="221"/>
      <c r="DV55" s="221"/>
      <c r="DW55" s="221"/>
      <c r="DX55" s="221"/>
      <c r="DY55" s="221"/>
      <c r="DZ55" s="221"/>
      <c r="EA55" s="221"/>
      <c r="EB55" s="221"/>
      <c r="EC55" s="221"/>
      <c r="ED55" s="221"/>
      <c r="EE55" s="221"/>
      <c r="EF55" s="221"/>
      <c r="EG55" s="221"/>
      <c r="EH55" s="221"/>
      <c r="EI55" s="221"/>
      <c r="EJ55" s="221"/>
      <c r="EK55" s="221"/>
      <c r="EL55" s="221"/>
      <c r="EM55" s="221"/>
      <c r="EN55" s="221"/>
      <c r="EO55" s="221"/>
      <c r="EP55" s="221"/>
      <c r="EQ55" s="221"/>
      <c r="ER55" s="221"/>
      <c r="ES55" s="221"/>
      <c r="ET55" s="221"/>
      <c r="EU55" s="221"/>
      <c r="EV55" s="221"/>
      <c r="EW55" s="221"/>
      <c r="EX55" s="221"/>
      <c r="EY55" s="221"/>
      <c r="EZ55" s="221"/>
      <c r="FA55" s="221"/>
      <c r="FB55" s="221"/>
      <c r="FC55" s="221"/>
      <c r="FD55" s="221"/>
      <c r="FE55" s="221"/>
      <c r="FF55" s="221"/>
      <c r="FG55" s="221"/>
      <c r="FH55" s="221"/>
      <c r="FI55" s="221"/>
      <c r="FJ55" s="221"/>
      <c r="FK55" s="221"/>
      <c r="FL55" s="221"/>
      <c r="FM55" s="221"/>
      <c r="FN55" s="221"/>
      <c r="FO55" s="221"/>
      <c r="FP55" s="221"/>
      <c r="FQ55" s="221"/>
      <c r="FR55" s="221"/>
      <c r="FS55" s="221"/>
      <c r="FT55" s="221"/>
      <c r="FU55" s="221"/>
      <c r="FV55" s="221"/>
      <c r="FW55" s="221"/>
      <c r="FX55" s="221"/>
      <c r="FY55" s="221"/>
      <c r="FZ55" s="221"/>
      <c r="GA55" s="221"/>
      <c r="GB55" s="221"/>
      <c r="GC55" s="221"/>
      <c r="GD55" s="221"/>
      <c r="GE55" s="221"/>
      <c r="GF55" s="221"/>
      <c r="GG55" s="221"/>
      <c r="GH55" s="221"/>
      <c r="GI55" s="221"/>
      <c r="GJ55" s="221"/>
      <c r="GK55" s="221"/>
      <c r="GL55" s="221"/>
      <c r="GM55" s="221"/>
      <c r="GN55" s="221"/>
      <c r="GO55" s="221"/>
      <c r="GP55" s="221"/>
      <c r="GQ55" s="221"/>
      <c r="GR55" s="221"/>
      <c r="GS55" s="221"/>
      <c r="GT55" s="221"/>
      <c r="GU55" s="221"/>
      <c r="GV55" s="221"/>
      <c r="GW55" s="221"/>
      <c r="GX55" s="221"/>
      <c r="GY55" s="221"/>
      <c r="GZ55" s="221"/>
      <c r="HA55" s="221"/>
      <c r="HB55" s="221"/>
      <c r="HC55" s="221"/>
      <c r="HD55" s="221"/>
      <c r="HE55" s="221"/>
      <c r="HF55" s="221"/>
      <c r="HG55" s="221"/>
      <c r="HH55" s="221"/>
      <c r="HI55" s="221"/>
      <c r="HJ55" s="221"/>
      <c r="HK55" s="221"/>
      <c r="HL55" s="221"/>
      <c r="HM55" s="221"/>
      <c r="HN55" s="221"/>
      <c r="HO55" s="221"/>
      <c r="HP55" s="221"/>
      <c r="HQ55" s="221"/>
      <c r="HR55" s="221"/>
      <c r="HS55" s="221"/>
      <c r="HT55" s="221"/>
      <c r="HU55" s="221"/>
      <c r="HV55" s="221"/>
      <c r="HW55" s="221"/>
      <c r="HX55" s="221"/>
      <c r="HY55" s="221"/>
      <c r="HZ55" s="221"/>
      <c r="IA55" s="221"/>
      <c r="IB55" s="221"/>
      <c r="IC55" s="221"/>
      <c r="ID55" s="221"/>
      <c r="IE55" s="221"/>
      <c r="IF55" s="221"/>
      <c r="IG55" s="221"/>
      <c r="IH55" s="221"/>
      <c r="II55" s="221"/>
      <c r="IJ55" s="221"/>
      <c r="IK55" s="221"/>
      <c r="IL55" s="221"/>
      <c r="IM55" s="221"/>
      <c r="IN55" s="221"/>
      <c r="IO55" s="221"/>
      <c r="IP55" s="221"/>
      <c r="IQ55" s="221"/>
      <c r="IR55" s="221"/>
      <c r="IS55" s="221"/>
      <c r="IT55" s="221"/>
      <c r="IU55" s="221"/>
      <c r="IV55" s="221"/>
      <c r="IW55" s="221"/>
      <c r="IX55" s="221"/>
      <c r="IY55" s="221"/>
      <c r="IZ55" s="221"/>
      <c r="JA55" s="221"/>
      <c r="JB55" s="221"/>
      <c r="JC55" s="221"/>
      <c r="JD55" s="221"/>
      <c r="JE55" s="221"/>
      <c r="JF55" s="221"/>
      <c r="JG55" s="221"/>
      <c r="JH55" s="221"/>
      <c r="JI55" s="221"/>
      <c r="JJ55" s="221"/>
      <c r="JK55" s="221"/>
      <c r="JL55" s="221"/>
      <c r="JM55" s="221"/>
      <c r="JN55" s="221"/>
      <c r="JO55" s="221"/>
      <c r="JP55" s="221"/>
      <c r="JQ55" s="221"/>
      <c r="JR55" s="221"/>
      <c r="JS55" s="221"/>
      <c r="JT55" s="221"/>
      <c r="JU55" s="221"/>
      <c r="JV55" s="221"/>
      <c r="JW55" s="221"/>
      <c r="JX55" s="221"/>
      <c r="JY55" s="221"/>
      <c r="JZ55" s="221"/>
      <c r="KA55" s="221"/>
      <c r="KB55" s="221"/>
      <c r="KC55" s="221"/>
      <c r="KD55" s="221"/>
      <c r="KE55" s="221"/>
      <c r="KF55" s="221"/>
      <c r="KG55" s="221"/>
      <c r="KH55" s="221"/>
      <c r="KI55" s="221"/>
      <c r="KJ55" s="221"/>
      <c r="KK55" s="221"/>
      <c r="KL55" s="221"/>
      <c r="KM55" s="221"/>
      <c r="KN55" s="221"/>
      <c r="KO55" s="221"/>
      <c r="KP55" s="221"/>
      <c r="KQ55" s="221"/>
      <c r="KR55" s="221"/>
      <c r="KS55" s="221"/>
      <c r="KT55" s="221"/>
      <c r="KU55" s="221"/>
      <c r="KV55" s="221"/>
      <c r="KW55" s="221"/>
      <c r="KX55" s="221"/>
      <c r="KY55" s="221"/>
      <c r="KZ55" s="221"/>
      <c r="LA55" s="221"/>
      <c r="LB55" s="221"/>
      <c r="LC55" s="221"/>
      <c r="LD55" s="221"/>
      <c r="LE55" s="221"/>
      <c r="LF55" s="221"/>
      <c r="LG55" s="221"/>
      <c r="LH55" s="221"/>
      <c r="LI55" s="221"/>
      <c r="LJ55" s="221"/>
      <c r="LK55" s="221"/>
      <c r="LL55" s="221"/>
      <c r="LM55" s="221"/>
      <c r="LN55" s="221"/>
      <c r="LO55" s="221"/>
      <c r="LP55" s="221"/>
      <c r="LQ55" s="221"/>
      <c r="LR55" s="221"/>
      <c r="LS55" s="221"/>
      <c r="LT55" s="221"/>
      <c r="LU55" s="221"/>
      <c r="LV55" s="221"/>
      <c r="LW55" s="221"/>
      <c r="LX55" s="221"/>
      <c r="LY55" s="221"/>
      <c r="LZ55" s="221"/>
      <c r="MA55" s="221"/>
      <c r="MB55" s="221"/>
      <c r="MC55" s="221"/>
      <c r="MD55" s="221"/>
      <c r="ME55" s="221"/>
      <c r="MF55" s="221"/>
      <c r="MG55" s="221"/>
      <c r="MH55" s="221"/>
      <c r="MI55" s="221"/>
      <c r="MJ55" s="221"/>
      <c r="MK55" s="221"/>
      <c r="ML55" s="221"/>
      <c r="MM55" s="221"/>
      <c r="MN55" s="221"/>
      <c r="MO55" s="221"/>
      <c r="MP55" s="221"/>
      <c r="MQ55" s="221"/>
      <c r="MR55" s="221"/>
      <c r="MS55" s="221"/>
      <c r="MT55" s="221"/>
      <c r="MU55" s="221"/>
      <c r="MV55" s="221"/>
      <c r="MW55" s="221"/>
      <c r="MX55" s="221"/>
      <c r="MY55" s="221"/>
      <c r="MZ55" s="221"/>
      <c r="NA55" s="221"/>
      <c r="NB55" s="221"/>
      <c r="NC55" s="221"/>
      <c r="ND55" s="221"/>
      <c r="NE55" s="221"/>
      <c r="NF55" s="221"/>
      <c r="NG55" s="221"/>
      <c r="NH55" s="221"/>
      <c r="NI55" s="221"/>
      <c r="NJ55" s="221"/>
      <c r="NK55" s="221"/>
      <c r="NL55" s="221"/>
      <c r="NM55" s="221"/>
      <c r="NN55" s="221"/>
      <c r="NO55" s="221"/>
      <c r="NP55" s="221"/>
      <c r="NQ55" s="221"/>
      <c r="NR55" s="221"/>
      <c r="NS55" s="221"/>
      <c r="NT55" s="221"/>
      <c r="NU55" s="221"/>
      <c r="NV55" s="221"/>
      <c r="NW55" s="221"/>
      <c r="NX55" s="221"/>
      <c r="NY55" s="221"/>
      <c r="NZ55" s="221"/>
      <c r="OA55" s="221"/>
      <c r="OB55" s="221"/>
      <c r="OC55" s="221"/>
      <c r="OD55" s="221"/>
      <c r="OE55" s="221"/>
      <c r="OF55" s="221"/>
      <c r="OG55" s="221"/>
      <c r="OH55" s="221"/>
      <c r="OI55" s="221"/>
      <c r="OJ55" s="221"/>
      <c r="OK55" s="221"/>
      <c r="OL55" s="221"/>
      <c r="OM55" s="221"/>
      <c r="ON55" s="221"/>
      <c r="OO55" s="221"/>
      <c r="OP55" s="221"/>
      <c r="OQ55" s="221"/>
      <c r="OR55" s="221"/>
      <c r="OS55" s="221"/>
      <c r="OT55" s="221"/>
      <c r="OU55" s="221"/>
      <c r="OV55" s="221"/>
      <c r="OW55" s="221"/>
      <c r="OX55" s="221"/>
      <c r="OY55" s="221"/>
      <c r="OZ55" s="221"/>
      <c r="PA55" s="221"/>
      <c r="PB55" s="221"/>
      <c r="PC55" s="221"/>
      <c r="PD55" s="221"/>
      <c r="PE55" s="221"/>
      <c r="PF55" s="221"/>
      <c r="PG55" s="221"/>
      <c r="PH55" s="221"/>
      <c r="PI55" s="221"/>
      <c r="PJ55" s="221"/>
      <c r="PK55" s="221"/>
      <c r="PL55" s="221"/>
      <c r="PM55" s="221"/>
      <c r="PN55" s="221"/>
      <c r="PO55" s="221"/>
      <c r="PP55" s="221"/>
      <c r="PQ55" s="221"/>
      <c r="PR55" s="221"/>
      <c r="PS55" s="221"/>
      <c r="PT55" s="221"/>
      <c r="PU55" s="221"/>
      <c r="PV55" s="221"/>
      <c r="PW55" s="221"/>
      <c r="PX55" s="221"/>
      <c r="PY55" s="221"/>
      <c r="PZ55" s="221"/>
      <c r="QA55" s="221"/>
      <c r="QB55" s="221"/>
      <c r="QC55" s="221"/>
      <c r="QD55" s="221"/>
      <c r="QE55" s="221"/>
      <c r="QF55" s="221"/>
      <c r="QG55" s="221"/>
      <c r="QH55" s="221"/>
      <c r="QI55" s="221"/>
      <c r="QJ55" s="221"/>
      <c r="QK55" s="221"/>
      <c r="QL55" s="221"/>
      <c r="QM55" s="221"/>
      <c r="QN55" s="221"/>
      <c r="QO55" s="221"/>
      <c r="QP55" s="221"/>
      <c r="QQ55" s="221"/>
      <c r="QR55" s="221"/>
      <c r="QS55" s="221"/>
      <c r="QT55" s="221"/>
      <c r="QU55" s="221"/>
      <c r="QV55" s="221"/>
      <c r="QW55" s="221"/>
      <c r="QX55" s="221"/>
      <c r="QY55" s="221"/>
      <c r="QZ55" s="221"/>
      <c r="RA55" s="221"/>
      <c r="RB55" s="221"/>
      <c r="RC55" s="221"/>
      <c r="RD55" s="221"/>
      <c r="RE55" s="221"/>
      <c r="RF55" s="221"/>
      <c r="RG55" s="221"/>
      <c r="RH55" s="221"/>
    </row>
    <row r="56" customFormat="false" ht="15.75" hidden="true" customHeight="true" outlineLevel="0" collapsed="false">
      <c r="A56" s="44"/>
      <c r="B56" s="44" t="s">
        <v>362</v>
      </c>
      <c r="C56" s="205"/>
      <c r="D56" s="381"/>
      <c r="E56" s="76" t="n">
        <f aca="false">SUM(H56:AR56)</f>
        <v>0</v>
      </c>
      <c r="F56" s="45"/>
      <c r="G56" s="45"/>
      <c r="H56" s="64" t="n">
        <f aca="false">SUM(AS56:BD56)</f>
        <v>0</v>
      </c>
      <c r="I56" s="64" t="n">
        <f aca="false">SUM(BE56:BP56)</f>
        <v>0</v>
      </c>
      <c r="J56" s="64" t="n">
        <f aca="false">SUM(BQ56:CB56)</f>
        <v>0</v>
      </c>
      <c r="K56" s="64" t="n">
        <f aca="false">SUM(CC56:CN56)</f>
        <v>0</v>
      </c>
      <c r="L56" s="64" t="n">
        <f aca="false">SUM(CO56:CZ56)</f>
        <v>0</v>
      </c>
      <c r="M56" s="64" t="n">
        <f aca="false">SUM(DA56:DL56)</f>
        <v>0</v>
      </c>
      <c r="N56" s="64" t="n">
        <f aca="false">SUM(DM56:DX56)</f>
        <v>0</v>
      </c>
      <c r="O56" s="64" t="n">
        <f aca="false">SUM(DY56:EJ56)</f>
        <v>0</v>
      </c>
      <c r="P56" s="64" t="n">
        <f aca="false">SUM(EK56:EV56)</f>
        <v>0</v>
      </c>
      <c r="Q56" s="64" t="n">
        <f aca="false">SUM(EW56:FH56)</f>
        <v>0</v>
      </c>
      <c r="R56" s="64" t="n">
        <f aca="false">SUM(FI56:FT56)</f>
        <v>0</v>
      </c>
      <c r="S56" s="64" t="n">
        <f aca="false">SUM(FU56:GF56)</f>
        <v>0</v>
      </c>
      <c r="T56" s="64" t="n">
        <f aca="false">SUM(GG56:GR56)</f>
        <v>0</v>
      </c>
      <c r="U56" s="64" t="n">
        <f aca="false">SUM(GS56:HD56)</f>
        <v>0</v>
      </c>
      <c r="V56" s="64" t="n">
        <f aca="false">SUM(HE56:HP56)</f>
        <v>0</v>
      </c>
      <c r="W56" s="64" t="n">
        <f aca="false">SUM(HQ56:IB56)</f>
        <v>0</v>
      </c>
      <c r="X56" s="64" t="n">
        <f aca="false">SUM(IC56:IN56)</f>
        <v>0</v>
      </c>
      <c r="Y56" s="64" t="n">
        <f aca="false">SUM(IO56:IZ56)</f>
        <v>0</v>
      </c>
      <c r="Z56" s="64" t="n">
        <f aca="false">SUM(JA56:JL56)</f>
        <v>0</v>
      </c>
      <c r="AA56" s="64" t="n">
        <f aca="false">SUM(JM56:JX56)</f>
        <v>0</v>
      </c>
      <c r="AB56" s="64" t="n">
        <f aca="false">SUM(JY56:KJ56)</f>
        <v>0</v>
      </c>
      <c r="AC56" s="64" t="n">
        <f aca="false">SUM(KK56:KV56)</f>
        <v>0</v>
      </c>
      <c r="AD56" s="64" t="n">
        <f aca="false">SUM(KW56:LH56)</f>
        <v>0</v>
      </c>
      <c r="AE56" s="64" t="n">
        <f aca="false">SUM(LI56:LT56)</f>
        <v>0</v>
      </c>
      <c r="AF56" s="64" t="n">
        <f aca="false">SUM(LU56:MF56)</f>
        <v>0</v>
      </c>
      <c r="AG56" s="64" t="n">
        <f aca="false">SUM(MG56:MR56)</f>
        <v>0</v>
      </c>
      <c r="AH56" s="64" t="n">
        <f aca="false">SUM(MS56:ND56)</f>
        <v>0</v>
      </c>
      <c r="AI56" s="64" t="n">
        <f aca="false">SUM(NE56:NP56)</f>
        <v>0</v>
      </c>
      <c r="AJ56" s="64" t="n">
        <f aca="false">SUM(NQ56:OB56)</f>
        <v>0</v>
      </c>
      <c r="AK56" s="64" t="n">
        <f aca="false">SUM(OC56:ON56)</f>
        <v>0</v>
      </c>
      <c r="AL56" s="64" t="n">
        <f aca="false">SUM(OO56:OZ56)</f>
        <v>0</v>
      </c>
      <c r="AM56" s="64" t="n">
        <f aca="false">SUM(PA56:PL56)</f>
        <v>0</v>
      </c>
      <c r="AN56" s="64" t="n">
        <f aca="false">SUM(PM56:PX56)</f>
        <v>0</v>
      </c>
      <c r="AO56" s="64" t="n">
        <f aca="false">SUM(PY56:QJ56)</f>
        <v>0</v>
      </c>
      <c r="AP56" s="64" t="n">
        <f aca="false">SUM(QK56:QV56)</f>
        <v>0</v>
      </c>
      <c r="AQ56" s="64" t="n">
        <f aca="false">SUM(QW56:RH56)</f>
        <v>0</v>
      </c>
      <c r="AR56" s="64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221"/>
      <c r="CU56" s="221"/>
      <c r="CV56" s="221"/>
      <c r="CW56" s="221"/>
      <c r="CX56" s="221"/>
      <c r="CY56" s="221"/>
      <c r="CZ56" s="221"/>
      <c r="DA56" s="221"/>
      <c r="DB56" s="221"/>
      <c r="DC56" s="221"/>
      <c r="DD56" s="221"/>
      <c r="DE56" s="221"/>
      <c r="DF56" s="221"/>
      <c r="DG56" s="221"/>
      <c r="DH56" s="221"/>
      <c r="DI56" s="221"/>
      <c r="DJ56" s="221"/>
      <c r="DK56" s="221"/>
      <c r="DL56" s="221"/>
      <c r="DM56" s="221"/>
      <c r="DN56" s="221"/>
      <c r="DO56" s="221"/>
      <c r="DP56" s="221"/>
      <c r="DQ56" s="221"/>
      <c r="DR56" s="221"/>
      <c r="DS56" s="221"/>
      <c r="DT56" s="221"/>
      <c r="DU56" s="221"/>
      <c r="DV56" s="221"/>
      <c r="DW56" s="221"/>
      <c r="DX56" s="221"/>
      <c r="DY56" s="221"/>
      <c r="DZ56" s="221"/>
      <c r="EA56" s="221"/>
      <c r="EB56" s="221"/>
      <c r="EC56" s="221"/>
      <c r="ED56" s="221"/>
      <c r="EE56" s="221"/>
      <c r="EF56" s="221"/>
      <c r="EG56" s="221"/>
      <c r="EH56" s="221"/>
      <c r="EI56" s="221"/>
      <c r="EJ56" s="221"/>
      <c r="EK56" s="221"/>
      <c r="EL56" s="221"/>
      <c r="EM56" s="221"/>
      <c r="EN56" s="221"/>
      <c r="EO56" s="221"/>
      <c r="EP56" s="221"/>
      <c r="EQ56" s="221"/>
      <c r="ER56" s="221"/>
      <c r="ES56" s="221"/>
      <c r="ET56" s="221"/>
      <c r="EU56" s="221"/>
      <c r="EV56" s="221"/>
      <c r="EW56" s="221"/>
      <c r="EX56" s="221"/>
      <c r="EY56" s="221"/>
      <c r="EZ56" s="221"/>
      <c r="FA56" s="221"/>
      <c r="FB56" s="221"/>
      <c r="FC56" s="221"/>
      <c r="FD56" s="221"/>
      <c r="FE56" s="221"/>
      <c r="FF56" s="221"/>
      <c r="FG56" s="221"/>
      <c r="FH56" s="221"/>
      <c r="FI56" s="221"/>
      <c r="FJ56" s="221"/>
      <c r="FK56" s="221"/>
      <c r="FL56" s="221"/>
      <c r="FM56" s="221"/>
      <c r="FN56" s="221"/>
      <c r="FO56" s="221"/>
      <c r="FP56" s="221"/>
      <c r="FQ56" s="221"/>
      <c r="FR56" s="221"/>
      <c r="FS56" s="221"/>
      <c r="FT56" s="221"/>
      <c r="FU56" s="221"/>
      <c r="FV56" s="221"/>
      <c r="FW56" s="221"/>
      <c r="FX56" s="221"/>
      <c r="FY56" s="221"/>
      <c r="FZ56" s="221"/>
      <c r="GA56" s="221"/>
      <c r="GB56" s="221"/>
      <c r="GC56" s="221"/>
      <c r="GD56" s="221"/>
      <c r="GE56" s="221"/>
      <c r="GF56" s="221"/>
      <c r="GG56" s="221"/>
      <c r="GH56" s="221"/>
      <c r="GI56" s="221"/>
      <c r="GJ56" s="221"/>
      <c r="GK56" s="221"/>
      <c r="GL56" s="221"/>
      <c r="GM56" s="221"/>
      <c r="GN56" s="221"/>
      <c r="GO56" s="221"/>
      <c r="GP56" s="221"/>
      <c r="GQ56" s="221"/>
      <c r="GR56" s="221"/>
      <c r="GS56" s="221"/>
      <c r="GT56" s="221"/>
      <c r="GU56" s="221"/>
      <c r="GV56" s="221"/>
      <c r="GW56" s="221"/>
      <c r="GX56" s="221"/>
      <c r="GY56" s="221"/>
      <c r="GZ56" s="221"/>
      <c r="HA56" s="221"/>
      <c r="HB56" s="221"/>
      <c r="HC56" s="221"/>
      <c r="HD56" s="221"/>
      <c r="HE56" s="221"/>
      <c r="HF56" s="221"/>
      <c r="HG56" s="221"/>
      <c r="HH56" s="221"/>
      <c r="HI56" s="221"/>
      <c r="HJ56" s="221"/>
      <c r="HK56" s="221"/>
      <c r="HL56" s="221"/>
      <c r="HM56" s="221"/>
      <c r="HN56" s="221"/>
      <c r="HO56" s="221"/>
      <c r="HP56" s="221"/>
      <c r="HQ56" s="221"/>
      <c r="HR56" s="221"/>
      <c r="HS56" s="221"/>
      <c r="HT56" s="221"/>
      <c r="HU56" s="221"/>
      <c r="HV56" s="221"/>
      <c r="HW56" s="221"/>
      <c r="HX56" s="221"/>
      <c r="HY56" s="221"/>
      <c r="HZ56" s="221"/>
      <c r="IA56" s="221"/>
      <c r="IB56" s="221"/>
      <c r="IC56" s="221"/>
      <c r="ID56" s="221"/>
      <c r="IE56" s="221"/>
      <c r="IF56" s="221"/>
      <c r="IG56" s="221"/>
      <c r="IH56" s="221"/>
      <c r="II56" s="221"/>
      <c r="IJ56" s="221"/>
      <c r="IK56" s="221"/>
      <c r="IL56" s="221"/>
      <c r="IM56" s="221"/>
      <c r="IN56" s="221"/>
      <c r="IO56" s="221"/>
      <c r="IP56" s="221"/>
      <c r="IQ56" s="221"/>
      <c r="IR56" s="221"/>
      <c r="IS56" s="221"/>
      <c r="IT56" s="221"/>
      <c r="IU56" s="221"/>
      <c r="IV56" s="221"/>
      <c r="IW56" s="221"/>
      <c r="IX56" s="221"/>
      <c r="IY56" s="221"/>
      <c r="IZ56" s="221"/>
      <c r="JA56" s="221"/>
      <c r="JB56" s="221"/>
      <c r="JC56" s="221"/>
      <c r="JD56" s="221"/>
      <c r="JE56" s="221"/>
      <c r="JF56" s="221"/>
      <c r="JG56" s="221"/>
      <c r="JH56" s="221"/>
      <c r="JI56" s="221"/>
      <c r="JJ56" s="221"/>
      <c r="JK56" s="221"/>
      <c r="JL56" s="221"/>
      <c r="JM56" s="221"/>
      <c r="JN56" s="221"/>
      <c r="JO56" s="221"/>
      <c r="JP56" s="221"/>
      <c r="JQ56" s="221"/>
      <c r="JR56" s="221"/>
      <c r="JS56" s="221"/>
      <c r="JT56" s="221"/>
      <c r="JU56" s="221"/>
      <c r="JV56" s="221"/>
      <c r="JW56" s="221"/>
      <c r="JX56" s="221"/>
      <c r="JY56" s="221"/>
      <c r="JZ56" s="221"/>
      <c r="KA56" s="221"/>
      <c r="KB56" s="221"/>
      <c r="KC56" s="221"/>
      <c r="KD56" s="221"/>
      <c r="KE56" s="221"/>
      <c r="KF56" s="221"/>
      <c r="KG56" s="221"/>
      <c r="KH56" s="221"/>
      <c r="KI56" s="221"/>
      <c r="KJ56" s="221"/>
      <c r="KK56" s="221"/>
      <c r="KL56" s="221"/>
      <c r="KM56" s="221"/>
      <c r="KN56" s="221"/>
      <c r="KO56" s="221"/>
      <c r="KP56" s="221"/>
      <c r="KQ56" s="221"/>
      <c r="KR56" s="221"/>
      <c r="KS56" s="221"/>
      <c r="KT56" s="221"/>
      <c r="KU56" s="221"/>
      <c r="KV56" s="221"/>
      <c r="KW56" s="221"/>
      <c r="KX56" s="221"/>
      <c r="KY56" s="221"/>
      <c r="KZ56" s="221"/>
      <c r="LA56" s="221"/>
      <c r="LB56" s="221"/>
      <c r="LC56" s="221"/>
      <c r="LD56" s="221"/>
      <c r="LE56" s="221"/>
      <c r="LF56" s="221"/>
      <c r="LG56" s="221"/>
      <c r="LH56" s="221"/>
      <c r="LI56" s="221"/>
      <c r="LJ56" s="221"/>
      <c r="LK56" s="221"/>
      <c r="LL56" s="221"/>
      <c r="LM56" s="221"/>
      <c r="LN56" s="221"/>
      <c r="LO56" s="221"/>
      <c r="LP56" s="221"/>
      <c r="LQ56" s="221"/>
      <c r="LR56" s="221"/>
      <c r="LS56" s="221"/>
      <c r="LT56" s="221"/>
      <c r="LU56" s="221"/>
      <c r="LV56" s="221"/>
      <c r="LW56" s="221"/>
      <c r="LX56" s="221"/>
      <c r="LY56" s="221"/>
      <c r="LZ56" s="221"/>
      <c r="MA56" s="221"/>
      <c r="MB56" s="221"/>
      <c r="MC56" s="221"/>
      <c r="MD56" s="221"/>
      <c r="ME56" s="221"/>
      <c r="MF56" s="221"/>
      <c r="MG56" s="221"/>
      <c r="MH56" s="221"/>
      <c r="MI56" s="221"/>
      <c r="MJ56" s="221"/>
      <c r="MK56" s="221"/>
      <c r="ML56" s="221"/>
      <c r="MM56" s="221"/>
      <c r="MN56" s="221"/>
      <c r="MO56" s="221"/>
      <c r="MP56" s="221"/>
      <c r="MQ56" s="221"/>
      <c r="MR56" s="221"/>
      <c r="MS56" s="221"/>
      <c r="MT56" s="221"/>
      <c r="MU56" s="221"/>
      <c r="MV56" s="221"/>
      <c r="MW56" s="221"/>
      <c r="MX56" s="221"/>
      <c r="MY56" s="221"/>
      <c r="MZ56" s="221"/>
      <c r="NA56" s="221"/>
      <c r="NB56" s="221"/>
      <c r="NC56" s="221"/>
      <c r="ND56" s="221"/>
      <c r="NE56" s="221"/>
      <c r="NF56" s="221"/>
      <c r="NG56" s="221"/>
      <c r="NH56" s="221"/>
      <c r="NI56" s="221"/>
      <c r="NJ56" s="221"/>
      <c r="NK56" s="221"/>
      <c r="NL56" s="221"/>
      <c r="NM56" s="221"/>
      <c r="NN56" s="221"/>
      <c r="NO56" s="221"/>
      <c r="NP56" s="221"/>
      <c r="NQ56" s="221"/>
      <c r="NR56" s="221"/>
      <c r="NS56" s="221"/>
      <c r="NT56" s="221"/>
      <c r="NU56" s="221"/>
      <c r="NV56" s="221"/>
      <c r="NW56" s="221"/>
      <c r="NX56" s="221"/>
      <c r="NY56" s="221"/>
      <c r="NZ56" s="221"/>
      <c r="OA56" s="221"/>
      <c r="OB56" s="221"/>
      <c r="OC56" s="221"/>
      <c r="OD56" s="221"/>
      <c r="OE56" s="221"/>
      <c r="OF56" s="221"/>
      <c r="OG56" s="221"/>
      <c r="OH56" s="221"/>
      <c r="OI56" s="221"/>
      <c r="OJ56" s="221"/>
      <c r="OK56" s="221"/>
      <c r="OL56" s="221"/>
      <c r="OM56" s="221"/>
      <c r="ON56" s="221"/>
      <c r="OO56" s="221"/>
      <c r="OP56" s="221"/>
      <c r="OQ56" s="221"/>
      <c r="OR56" s="221"/>
      <c r="OS56" s="221"/>
      <c r="OT56" s="221"/>
      <c r="OU56" s="221"/>
      <c r="OV56" s="221"/>
      <c r="OW56" s="221"/>
      <c r="OX56" s="221"/>
      <c r="OY56" s="221"/>
      <c r="OZ56" s="221"/>
      <c r="PA56" s="221"/>
      <c r="PB56" s="221"/>
      <c r="PC56" s="221"/>
      <c r="PD56" s="221"/>
      <c r="PE56" s="221"/>
      <c r="PF56" s="221"/>
      <c r="PG56" s="221"/>
      <c r="PH56" s="221"/>
      <c r="PI56" s="221"/>
      <c r="PJ56" s="221"/>
      <c r="PK56" s="221"/>
      <c r="PL56" s="221"/>
      <c r="PM56" s="221"/>
      <c r="PN56" s="221"/>
      <c r="PO56" s="221"/>
      <c r="PP56" s="221"/>
      <c r="PQ56" s="221"/>
      <c r="PR56" s="221"/>
      <c r="PS56" s="221"/>
      <c r="PT56" s="221"/>
      <c r="PU56" s="221"/>
      <c r="PV56" s="221"/>
      <c r="PW56" s="221"/>
      <c r="PX56" s="221"/>
      <c r="PY56" s="221"/>
      <c r="PZ56" s="221"/>
      <c r="QA56" s="221"/>
      <c r="QB56" s="221"/>
      <c r="QC56" s="221"/>
      <c r="QD56" s="221"/>
      <c r="QE56" s="221"/>
      <c r="QF56" s="221"/>
      <c r="QG56" s="221"/>
      <c r="QH56" s="221"/>
      <c r="QI56" s="221"/>
      <c r="QJ56" s="221"/>
      <c r="QK56" s="221"/>
      <c r="QL56" s="221"/>
      <c r="QM56" s="221"/>
      <c r="QN56" s="221"/>
      <c r="QO56" s="221"/>
      <c r="QP56" s="221"/>
      <c r="QQ56" s="221"/>
      <c r="QR56" s="221"/>
      <c r="QS56" s="221"/>
      <c r="QT56" s="221"/>
      <c r="QU56" s="221"/>
      <c r="QV56" s="221"/>
      <c r="QW56" s="221"/>
      <c r="QX56" s="221"/>
      <c r="QY56" s="221"/>
      <c r="QZ56" s="221"/>
      <c r="RA56" s="221"/>
      <c r="RB56" s="221"/>
      <c r="RC56" s="221"/>
      <c r="RD56" s="221"/>
      <c r="RE56" s="221"/>
      <c r="RF56" s="221"/>
      <c r="RG56" s="221"/>
      <c r="RH56" s="221"/>
    </row>
    <row r="57" customFormat="false" ht="15.75" hidden="false" customHeight="true" outlineLevel="0" collapsed="false">
      <c r="A57" s="196"/>
      <c r="B57" s="196"/>
      <c r="C57" s="196"/>
      <c r="D57" s="196"/>
      <c r="E57" s="389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4"/>
      <c r="MI57" s="44"/>
      <c r="MJ57" s="44"/>
      <c r="MK57" s="44"/>
      <c r="ML57" s="44"/>
      <c r="MM57" s="44"/>
      <c r="MN57" s="44"/>
      <c r="MO57" s="44"/>
      <c r="MP57" s="44"/>
      <c r="MQ57" s="44"/>
      <c r="MR57" s="44"/>
      <c r="MS57" s="44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  <c r="NL57" s="44"/>
      <c r="NM57" s="44"/>
      <c r="NN57" s="44"/>
      <c r="NO57" s="44"/>
      <c r="NP57" s="44"/>
      <c r="NQ57" s="44"/>
      <c r="NR57" s="44"/>
      <c r="NS57" s="44"/>
      <c r="NT57" s="44"/>
      <c r="NU57" s="44"/>
      <c r="NV57" s="44"/>
      <c r="NW57" s="44"/>
      <c r="NX57" s="44"/>
      <c r="NY57" s="44"/>
      <c r="NZ57" s="44"/>
      <c r="OA57" s="44"/>
      <c r="OB57" s="44"/>
      <c r="OC57" s="44"/>
      <c r="OD57" s="44"/>
      <c r="OE57" s="44"/>
      <c r="OF57" s="44"/>
      <c r="OG57" s="44"/>
      <c r="OH57" s="44"/>
      <c r="OI57" s="44"/>
      <c r="OJ57" s="44"/>
      <c r="OK57" s="44"/>
      <c r="OL57" s="44"/>
      <c r="OM57" s="44"/>
      <c r="ON57" s="44"/>
      <c r="OO57" s="44"/>
      <c r="OP57" s="44"/>
      <c r="OQ57" s="44"/>
      <c r="OR57" s="44"/>
      <c r="OS57" s="44"/>
      <c r="OT57" s="44"/>
      <c r="OU57" s="44"/>
      <c r="OV57" s="44"/>
      <c r="OW57" s="44"/>
      <c r="OX57" s="44"/>
      <c r="OY57" s="44"/>
      <c r="OZ57" s="44"/>
      <c r="PA57" s="44"/>
      <c r="PB57" s="44"/>
      <c r="PC57" s="44"/>
      <c r="PD57" s="44"/>
      <c r="PE57" s="44"/>
      <c r="PF57" s="44"/>
      <c r="PG57" s="44"/>
      <c r="PH57" s="44"/>
      <c r="PI57" s="44"/>
      <c r="PJ57" s="44"/>
      <c r="PK57" s="44"/>
      <c r="PL57" s="44"/>
      <c r="PM57" s="44"/>
      <c r="PN57" s="44"/>
      <c r="PO57" s="44"/>
      <c r="PP57" s="44"/>
      <c r="PQ57" s="44"/>
      <c r="PR57" s="44"/>
      <c r="PS57" s="44"/>
      <c r="PT57" s="44"/>
      <c r="PU57" s="44"/>
      <c r="PV57" s="44"/>
      <c r="PW57" s="44"/>
      <c r="PX57" s="44"/>
      <c r="PY57" s="44"/>
      <c r="PZ57" s="44"/>
      <c r="QA57" s="44"/>
      <c r="QB57" s="44"/>
      <c r="QC57" s="44"/>
      <c r="QD57" s="44"/>
      <c r="QE57" s="44"/>
      <c r="QF57" s="44"/>
      <c r="QG57" s="44"/>
      <c r="QH57" s="44"/>
      <c r="QI57" s="44"/>
      <c r="QJ57" s="44"/>
      <c r="QK57" s="44"/>
      <c r="QL57" s="44"/>
      <c r="QM57" s="44"/>
      <c r="QN57" s="44"/>
      <c r="QO57" s="44"/>
      <c r="QP57" s="44"/>
      <c r="QQ57" s="44"/>
      <c r="QR57" s="44"/>
      <c r="QS57" s="44"/>
      <c r="QT57" s="44"/>
      <c r="QU57" s="44"/>
      <c r="QV57" s="44"/>
      <c r="QW57" s="44"/>
      <c r="QX57" s="44"/>
      <c r="QY57" s="44"/>
      <c r="QZ57" s="44"/>
      <c r="RA57" s="44"/>
      <c r="RB57" s="44"/>
      <c r="RC57" s="44"/>
      <c r="RD57" s="44"/>
      <c r="RE57" s="44"/>
      <c r="RF57" s="44"/>
      <c r="RG57" s="44"/>
      <c r="RH57" s="44"/>
    </row>
    <row r="58" customFormat="false" ht="17.25" hidden="false" customHeight="true" outlineLevel="0" collapsed="false">
      <c r="A58" s="44"/>
      <c r="B58" s="225" t="s">
        <v>33</v>
      </c>
      <c r="C58" s="226"/>
      <c r="D58" s="227"/>
      <c r="E58" s="229" t="n">
        <f aca="false">SUM(H58:AR58)</f>
        <v>10000000</v>
      </c>
      <c r="F58" s="228"/>
      <c r="G58" s="228"/>
      <c r="H58" s="229" t="n">
        <f aca="false">SUM(H51:H57)</f>
        <v>10000000</v>
      </c>
      <c r="I58" s="229" t="n">
        <f aca="false">SUM(I51:I57)</f>
        <v>0</v>
      </c>
      <c r="J58" s="229" t="n">
        <f aca="false">SUM(J51:J57)</f>
        <v>0</v>
      </c>
      <c r="K58" s="229" t="n">
        <f aca="false">SUM(K51:K57)</f>
        <v>0</v>
      </c>
      <c r="L58" s="229" t="n">
        <f aca="false">SUM(L51:L57)</f>
        <v>0</v>
      </c>
      <c r="M58" s="229" t="n">
        <f aca="false">SUM(M51:M57)</f>
        <v>0</v>
      </c>
      <c r="N58" s="229" t="n">
        <f aca="false">SUM(N51:N57)</f>
        <v>0</v>
      </c>
      <c r="O58" s="229" t="n">
        <f aca="false">SUM(O51:O57)</f>
        <v>0</v>
      </c>
      <c r="P58" s="229" t="n">
        <f aca="false">SUM(P51:P57)</f>
        <v>0</v>
      </c>
      <c r="Q58" s="229" t="n">
        <f aca="false">SUM(Q51:Q57)</f>
        <v>0</v>
      </c>
      <c r="R58" s="229" t="n">
        <f aca="false">SUM(R51:R57)</f>
        <v>0</v>
      </c>
      <c r="S58" s="229" t="n">
        <f aca="false">SUM(S51:S57)</f>
        <v>0</v>
      </c>
      <c r="T58" s="229" t="n">
        <f aca="false">SUM(T51:T57)</f>
        <v>0</v>
      </c>
      <c r="U58" s="229" t="n">
        <f aca="false">SUM(U51:U57)</f>
        <v>0</v>
      </c>
      <c r="V58" s="229" t="n">
        <f aca="false">SUM(V51:V57)</f>
        <v>0</v>
      </c>
      <c r="W58" s="229" t="n">
        <f aca="false">SUM(W51:W57)</f>
        <v>0</v>
      </c>
      <c r="X58" s="229" t="n">
        <f aca="false">SUM(X51:X57)</f>
        <v>0</v>
      </c>
      <c r="Y58" s="229" t="n">
        <f aca="false">SUM(Y51:Y57)</f>
        <v>0</v>
      </c>
      <c r="Z58" s="229" t="n">
        <f aca="false">SUM(Z51:Z57)</f>
        <v>0</v>
      </c>
      <c r="AA58" s="229" t="n">
        <f aca="false">SUM(AA51:AA57)</f>
        <v>0</v>
      </c>
      <c r="AB58" s="229" t="n">
        <f aca="false">SUM(AB51:AB57)</f>
        <v>0</v>
      </c>
      <c r="AC58" s="229" t="n">
        <f aca="false">SUM(AC51:AC57)</f>
        <v>0</v>
      </c>
      <c r="AD58" s="229" t="n">
        <f aca="false">SUM(AD51:AD57)</f>
        <v>0</v>
      </c>
      <c r="AE58" s="229" t="n">
        <f aca="false">SUM(AE51:AE57)</f>
        <v>0</v>
      </c>
      <c r="AF58" s="229" t="n">
        <f aca="false">SUM(AF51:AF57)</f>
        <v>0</v>
      </c>
      <c r="AG58" s="229" t="n">
        <f aca="false">SUM(AG51:AG57)</f>
        <v>0</v>
      </c>
      <c r="AH58" s="229" t="n">
        <f aca="false">SUM(AH51:AH57)</f>
        <v>0</v>
      </c>
      <c r="AI58" s="229" t="n">
        <f aca="false">SUM(AI51:AI57)</f>
        <v>0</v>
      </c>
      <c r="AJ58" s="229" t="n">
        <f aca="false">SUM(AJ51:AJ57)</f>
        <v>0</v>
      </c>
      <c r="AK58" s="229" t="n">
        <f aca="false">SUM(AK51:AK57)</f>
        <v>0</v>
      </c>
      <c r="AL58" s="229" t="n">
        <f aca="false">SUM(AL51:AL57)</f>
        <v>0</v>
      </c>
      <c r="AM58" s="229" t="n">
        <f aca="false">SUM(AM51:AM57)</f>
        <v>0</v>
      </c>
      <c r="AN58" s="229" t="n">
        <f aca="false">SUM(AN51:AN57)</f>
        <v>0</v>
      </c>
      <c r="AO58" s="229" t="n">
        <f aca="false">SUM(AO51:AO57)</f>
        <v>0</v>
      </c>
      <c r="AP58" s="229" t="n">
        <f aca="false">SUM(AP51:AP57)</f>
        <v>0</v>
      </c>
      <c r="AQ58" s="229" t="n">
        <f aca="false">SUM(AQ51:AQ57)</f>
        <v>0</v>
      </c>
      <c r="AR58" s="76"/>
      <c r="AS58" s="229" t="n">
        <f aca="false">SUM(AS51:AS57)</f>
        <v>0</v>
      </c>
      <c r="AT58" s="229" t="n">
        <f aca="false">SUM(AT51:AT57)</f>
        <v>0</v>
      </c>
      <c r="AU58" s="229" t="n">
        <f aca="false">SUM(AU51:AU57)</f>
        <v>0</v>
      </c>
      <c r="AV58" s="229" t="n">
        <f aca="false">SUM(AV51:AV57)</f>
        <v>0</v>
      </c>
      <c r="AW58" s="229" t="n">
        <f aca="false">SUM(AW51:AW57)</f>
        <v>0</v>
      </c>
      <c r="AX58" s="229" t="n">
        <f aca="false">SUM(AX51:AX57)</f>
        <v>0</v>
      </c>
      <c r="AY58" s="229" t="n">
        <f aca="false">SUM(AY51:AY57)</f>
        <v>0</v>
      </c>
      <c r="AZ58" s="229" t="n">
        <f aca="false">SUM(AZ51:AZ57)</f>
        <v>0</v>
      </c>
      <c r="BA58" s="229" t="n">
        <f aca="false">SUM(BA51:BA57)</f>
        <v>0</v>
      </c>
      <c r="BB58" s="229" t="n">
        <f aca="false">SUM(BB51:BB57)</f>
        <v>0</v>
      </c>
      <c r="BC58" s="229" t="n">
        <f aca="false">SUM(BC51:BC57)</f>
        <v>0</v>
      </c>
      <c r="BD58" s="229" t="n">
        <f aca="false">SUM(BD51:BD57)</f>
        <v>10000000</v>
      </c>
      <c r="BE58" s="229" t="n">
        <f aca="false">SUM(BE51:BE57)</f>
        <v>0</v>
      </c>
      <c r="BF58" s="229" t="n">
        <f aca="false">SUM(BF51:BF57)</f>
        <v>0</v>
      </c>
      <c r="BG58" s="229" t="n">
        <f aca="false">SUM(BG51:BG57)</f>
        <v>0</v>
      </c>
      <c r="BH58" s="229" t="n">
        <f aca="false">SUM(BH51:BH57)</f>
        <v>0</v>
      </c>
      <c r="BI58" s="229" t="n">
        <f aca="false">SUM(BI51:BI57)</f>
        <v>0</v>
      </c>
      <c r="BJ58" s="229" t="n">
        <f aca="false">SUM(BJ51:BJ57)</f>
        <v>0</v>
      </c>
      <c r="BK58" s="229" t="n">
        <f aca="false">SUM(BK51:BK57)</f>
        <v>0</v>
      </c>
      <c r="BL58" s="229" t="n">
        <f aca="false">SUM(BL51:BL57)</f>
        <v>0</v>
      </c>
      <c r="BM58" s="229" t="n">
        <f aca="false">SUM(BM51:BM57)</f>
        <v>0</v>
      </c>
      <c r="BN58" s="229" t="n">
        <f aca="false">SUM(BN51:BN57)</f>
        <v>0</v>
      </c>
      <c r="BO58" s="229" t="n">
        <f aca="false">SUM(BO51:BO57)</f>
        <v>0</v>
      </c>
      <c r="BP58" s="229" t="n">
        <f aca="false">SUM(BP51:BP57)</f>
        <v>0</v>
      </c>
      <c r="BQ58" s="229" t="n">
        <f aca="false">SUM(BQ51:BQ57)</f>
        <v>0</v>
      </c>
      <c r="BR58" s="229" t="n">
        <f aca="false">SUM(BR51:BR57)</f>
        <v>0</v>
      </c>
      <c r="BS58" s="229" t="n">
        <f aca="false">SUM(BS51:BS57)</f>
        <v>0</v>
      </c>
      <c r="BT58" s="229" t="n">
        <f aca="false">SUM(BT51:BT57)</f>
        <v>0</v>
      </c>
      <c r="BU58" s="229" t="n">
        <f aca="false">SUM(BU51:BU57)</f>
        <v>0</v>
      </c>
      <c r="BV58" s="229" t="n">
        <f aca="false">SUM(BV51:BV57)</f>
        <v>0</v>
      </c>
      <c r="BW58" s="229" t="n">
        <f aca="false">SUM(BW51:BW57)</f>
        <v>0</v>
      </c>
      <c r="BX58" s="229" t="n">
        <f aca="false">SUM(BX51:BX57)</f>
        <v>0</v>
      </c>
      <c r="BY58" s="229" t="n">
        <f aca="false">SUM(BY51:BY57)</f>
        <v>0</v>
      </c>
      <c r="BZ58" s="229" t="n">
        <f aca="false">SUM(BZ51:BZ57)</f>
        <v>0</v>
      </c>
      <c r="CA58" s="229" t="n">
        <f aca="false">SUM(CA51:CA57)</f>
        <v>0</v>
      </c>
      <c r="CB58" s="229" t="n">
        <f aca="false">SUM(CB51:CB57)</f>
        <v>0</v>
      </c>
      <c r="CC58" s="229" t="n">
        <f aca="false">SUM(CC51:CC57)</f>
        <v>0</v>
      </c>
      <c r="CD58" s="229" t="n">
        <f aca="false">SUM(CD51:CD57)</f>
        <v>0</v>
      </c>
      <c r="CE58" s="229" t="n">
        <f aca="false">SUM(CE51:CE57)</f>
        <v>0</v>
      </c>
      <c r="CF58" s="229" t="n">
        <f aca="false">SUM(CF51:CF57)</f>
        <v>0</v>
      </c>
      <c r="CG58" s="229" t="n">
        <f aca="false">SUM(CG51:CG57)</f>
        <v>0</v>
      </c>
      <c r="CH58" s="229" t="n">
        <f aca="false">SUM(CH51:CH57)</f>
        <v>0</v>
      </c>
      <c r="CI58" s="229" t="n">
        <f aca="false">SUM(CI51:CI57)</f>
        <v>0</v>
      </c>
      <c r="CJ58" s="229" t="n">
        <f aca="false">SUM(CJ51:CJ57)</f>
        <v>0</v>
      </c>
      <c r="CK58" s="229" t="n">
        <f aca="false">SUM(CK51:CK57)</f>
        <v>0</v>
      </c>
      <c r="CL58" s="229" t="n">
        <f aca="false">SUM(CL51:CL57)</f>
        <v>0</v>
      </c>
      <c r="CM58" s="229" t="n">
        <f aca="false">SUM(CM51:CM57)</f>
        <v>0</v>
      </c>
      <c r="CN58" s="229" t="n">
        <f aca="false">SUM(CN51:CN57)</f>
        <v>0</v>
      </c>
      <c r="CO58" s="229" t="n">
        <f aca="false">SUM(CO51:CO57)</f>
        <v>0</v>
      </c>
      <c r="CP58" s="229" t="n">
        <f aca="false">SUM(CP51:CP57)</f>
        <v>0</v>
      </c>
      <c r="CQ58" s="229" t="n">
        <f aca="false">SUM(CQ51:CQ57)</f>
        <v>0</v>
      </c>
      <c r="CR58" s="229" t="n">
        <f aca="false">SUM(CR51:CR57)</f>
        <v>0</v>
      </c>
      <c r="CS58" s="229" t="n">
        <f aca="false">SUM(CS51:CS57)</f>
        <v>0</v>
      </c>
      <c r="CT58" s="229" t="n">
        <f aca="false">SUM(CT51:CT57)</f>
        <v>0</v>
      </c>
      <c r="CU58" s="229" t="n">
        <f aca="false">SUM(CU51:CU57)</f>
        <v>0</v>
      </c>
      <c r="CV58" s="229" t="n">
        <f aca="false">SUM(CV51:CV57)</f>
        <v>0</v>
      </c>
      <c r="CW58" s="229" t="n">
        <f aca="false">SUM(CW51:CW57)</f>
        <v>0</v>
      </c>
      <c r="CX58" s="229" t="n">
        <f aca="false">SUM(CX51:CX57)</f>
        <v>0</v>
      </c>
      <c r="CY58" s="229" t="n">
        <f aca="false">SUM(CY51:CY57)</f>
        <v>0</v>
      </c>
      <c r="CZ58" s="229" t="n">
        <f aca="false">SUM(CZ51:CZ57)</f>
        <v>0</v>
      </c>
      <c r="DA58" s="229" t="n">
        <f aca="false">SUM(DA51:DA57)</f>
        <v>0</v>
      </c>
      <c r="DB58" s="229" t="n">
        <f aca="false">SUM(DB51:DB57)</f>
        <v>0</v>
      </c>
      <c r="DC58" s="229" t="n">
        <f aca="false">SUM(DC51:DC57)</f>
        <v>0</v>
      </c>
      <c r="DD58" s="229" t="n">
        <f aca="false">SUM(DD51:DD57)</f>
        <v>0</v>
      </c>
      <c r="DE58" s="229" t="n">
        <f aca="false">SUM(DE51:DE57)</f>
        <v>0</v>
      </c>
      <c r="DF58" s="229" t="n">
        <f aca="false">SUM(DF51:DF57)</f>
        <v>0</v>
      </c>
      <c r="DG58" s="229" t="n">
        <f aca="false">SUM(DG51:DG57)</f>
        <v>0</v>
      </c>
      <c r="DH58" s="229" t="n">
        <f aca="false">SUM(DH51:DH57)</f>
        <v>0</v>
      </c>
      <c r="DI58" s="229" t="n">
        <f aca="false">SUM(DI51:DI57)</f>
        <v>0</v>
      </c>
      <c r="DJ58" s="229" t="n">
        <f aca="false">SUM(DJ51:DJ57)</f>
        <v>0</v>
      </c>
      <c r="DK58" s="229" t="n">
        <f aca="false">SUM(DK51:DK57)</f>
        <v>0</v>
      </c>
      <c r="DL58" s="229" t="n">
        <f aca="false">SUM(DL51:DL57)</f>
        <v>0</v>
      </c>
      <c r="DM58" s="229" t="n">
        <f aca="false">SUM(DM51:DM57)</f>
        <v>0</v>
      </c>
      <c r="DN58" s="229" t="n">
        <f aca="false">SUM(DN51:DN57)</f>
        <v>0</v>
      </c>
      <c r="DO58" s="229" t="n">
        <f aca="false">SUM(DO51:DO57)</f>
        <v>0</v>
      </c>
      <c r="DP58" s="229" t="n">
        <f aca="false">SUM(DP51:DP57)</f>
        <v>0</v>
      </c>
      <c r="DQ58" s="229" t="n">
        <f aca="false">SUM(DQ51:DQ57)</f>
        <v>0</v>
      </c>
      <c r="DR58" s="229" t="n">
        <f aca="false">SUM(DR51:DR57)</f>
        <v>0</v>
      </c>
      <c r="DS58" s="229" t="n">
        <f aca="false">SUM(DS51:DS57)</f>
        <v>0</v>
      </c>
      <c r="DT58" s="229" t="n">
        <f aca="false">SUM(DT51:DT57)</f>
        <v>0</v>
      </c>
      <c r="DU58" s="229" t="n">
        <f aca="false">SUM(DU51:DU57)</f>
        <v>0</v>
      </c>
      <c r="DV58" s="229" t="n">
        <f aca="false">SUM(DV51:DV57)</f>
        <v>0</v>
      </c>
      <c r="DW58" s="229" t="n">
        <f aca="false">SUM(DW51:DW57)</f>
        <v>0</v>
      </c>
      <c r="DX58" s="229" t="n">
        <f aca="false">SUM(DX51:DX57)</f>
        <v>0</v>
      </c>
      <c r="DY58" s="229" t="n">
        <f aca="false">SUM(DY51:DY57)</f>
        <v>0</v>
      </c>
      <c r="DZ58" s="229" t="n">
        <f aca="false">SUM(DZ51:DZ57)</f>
        <v>0</v>
      </c>
      <c r="EA58" s="229" t="n">
        <f aca="false">SUM(EA51:EA57)</f>
        <v>0</v>
      </c>
      <c r="EB58" s="229" t="n">
        <f aca="false">SUM(EB51:EB57)</f>
        <v>0</v>
      </c>
      <c r="EC58" s="229" t="n">
        <f aca="false">SUM(EC51:EC57)</f>
        <v>0</v>
      </c>
      <c r="ED58" s="229" t="n">
        <f aca="false">SUM(ED51:ED57)</f>
        <v>0</v>
      </c>
      <c r="EE58" s="229" t="n">
        <f aca="false">SUM(EE51:EE57)</f>
        <v>0</v>
      </c>
      <c r="EF58" s="229" t="n">
        <f aca="false">SUM(EF51:EF57)</f>
        <v>0</v>
      </c>
      <c r="EG58" s="229" t="n">
        <f aca="false">SUM(EG51:EG57)</f>
        <v>0</v>
      </c>
      <c r="EH58" s="229" t="n">
        <f aca="false">SUM(EH51:EH57)</f>
        <v>0</v>
      </c>
      <c r="EI58" s="229" t="n">
        <f aca="false">SUM(EI51:EI57)</f>
        <v>0</v>
      </c>
      <c r="EJ58" s="229" t="n">
        <f aca="false">SUM(EJ51:EJ57)</f>
        <v>0</v>
      </c>
      <c r="EK58" s="229" t="n">
        <f aca="false">SUM(EK51:EK57)</f>
        <v>0</v>
      </c>
      <c r="EL58" s="229" t="n">
        <f aca="false">SUM(EL51:EL57)</f>
        <v>0</v>
      </c>
      <c r="EM58" s="229" t="n">
        <f aca="false">SUM(EM51:EM57)</f>
        <v>0</v>
      </c>
      <c r="EN58" s="229" t="n">
        <f aca="false">SUM(EN51:EN57)</f>
        <v>0</v>
      </c>
      <c r="EO58" s="229" t="n">
        <f aca="false">SUM(EO51:EO57)</f>
        <v>0</v>
      </c>
      <c r="EP58" s="229" t="n">
        <f aca="false">SUM(EP51:EP57)</f>
        <v>0</v>
      </c>
      <c r="EQ58" s="229" t="n">
        <f aca="false">SUM(EQ51:EQ57)</f>
        <v>0</v>
      </c>
      <c r="ER58" s="229" t="n">
        <f aca="false">SUM(ER51:ER57)</f>
        <v>0</v>
      </c>
      <c r="ES58" s="229" t="n">
        <f aca="false">SUM(ES51:ES57)</f>
        <v>0</v>
      </c>
      <c r="ET58" s="229" t="n">
        <f aca="false">SUM(ET51:ET57)</f>
        <v>0</v>
      </c>
      <c r="EU58" s="229" t="n">
        <f aca="false">SUM(EU51:EU57)</f>
        <v>0</v>
      </c>
      <c r="EV58" s="229" t="n">
        <f aca="false">SUM(EV51:EV57)</f>
        <v>0</v>
      </c>
      <c r="EW58" s="229" t="n">
        <f aca="false">SUM(EW51:EW57)</f>
        <v>0</v>
      </c>
      <c r="EX58" s="229" t="n">
        <f aca="false">SUM(EX51:EX57)</f>
        <v>0</v>
      </c>
      <c r="EY58" s="229" t="n">
        <f aca="false">SUM(EY51:EY57)</f>
        <v>0</v>
      </c>
      <c r="EZ58" s="229" t="n">
        <f aca="false">SUM(EZ51:EZ57)</f>
        <v>0</v>
      </c>
      <c r="FA58" s="229" t="n">
        <f aca="false">SUM(FA51:FA57)</f>
        <v>0</v>
      </c>
      <c r="FB58" s="229" t="n">
        <f aca="false">SUM(FB51:FB57)</f>
        <v>0</v>
      </c>
      <c r="FC58" s="229" t="n">
        <f aca="false">SUM(FC51:FC57)</f>
        <v>0</v>
      </c>
      <c r="FD58" s="229" t="n">
        <f aca="false">SUM(FD51:FD57)</f>
        <v>0</v>
      </c>
      <c r="FE58" s="229" t="n">
        <f aca="false">SUM(FE51:FE57)</f>
        <v>0</v>
      </c>
      <c r="FF58" s="229" t="n">
        <f aca="false">SUM(FF51:FF57)</f>
        <v>0</v>
      </c>
      <c r="FG58" s="229" t="n">
        <f aca="false">SUM(FG51:FG57)</f>
        <v>0</v>
      </c>
      <c r="FH58" s="229" t="n">
        <f aca="false">SUM(FH51:FH57)</f>
        <v>0</v>
      </c>
      <c r="FI58" s="229" t="n">
        <f aca="false">SUM(FI51:FI57)</f>
        <v>0</v>
      </c>
      <c r="FJ58" s="229" t="n">
        <f aca="false">SUM(FJ51:FJ57)</f>
        <v>0</v>
      </c>
      <c r="FK58" s="229" t="n">
        <f aca="false">SUM(FK51:FK57)</f>
        <v>0</v>
      </c>
      <c r="FL58" s="229" t="n">
        <f aca="false">SUM(FL51:FL57)</f>
        <v>0</v>
      </c>
      <c r="FM58" s="229" t="n">
        <f aca="false">SUM(FM51:FM57)</f>
        <v>0</v>
      </c>
      <c r="FN58" s="229" t="n">
        <f aca="false">SUM(FN51:FN57)</f>
        <v>0</v>
      </c>
      <c r="FO58" s="229" t="n">
        <f aca="false">SUM(FO51:FO57)</f>
        <v>0</v>
      </c>
      <c r="FP58" s="229" t="n">
        <f aca="false">SUM(FP51:FP57)</f>
        <v>0</v>
      </c>
      <c r="FQ58" s="229" t="n">
        <f aca="false">SUM(FQ51:FQ57)</f>
        <v>0</v>
      </c>
      <c r="FR58" s="229" t="n">
        <f aca="false">SUM(FR51:FR57)</f>
        <v>0</v>
      </c>
      <c r="FS58" s="229" t="n">
        <f aca="false">SUM(FS51:FS57)</f>
        <v>0</v>
      </c>
      <c r="FT58" s="229" t="n">
        <f aca="false">SUM(FT51:FT57)</f>
        <v>0</v>
      </c>
      <c r="FU58" s="229" t="n">
        <f aca="false">SUM(FU51:FU57)</f>
        <v>0</v>
      </c>
      <c r="FV58" s="229" t="n">
        <f aca="false">SUM(FV51:FV57)</f>
        <v>0</v>
      </c>
      <c r="FW58" s="229" t="n">
        <f aca="false">SUM(FW51:FW57)</f>
        <v>0</v>
      </c>
      <c r="FX58" s="229" t="n">
        <f aca="false">SUM(FX51:FX57)</f>
        <v>0</v>
      </c>
      <c r="FY58" s="229" t="n">
        <f aca="false">SUM(FY51:FY57)</f>
        <v>0</v>
      </c>
      <c r="FZ58" s="229" t="n">
        <f aca="false">SUM(FZ51:FZ57)</f>
        <v>0</v>
      </c>
      <c r="GA58" s="229" t="n">
        <f aca="false">SUM(GA51:GA57)</f>
        <v>0</v>
      </c>
      <c r="GB58" s="229" t="n">
        <f aca="false">SUM(GB51:GB57)</f>
        <v>0</v>
      </c>
      <c r="GC58" s="229" t="n">
        <f aca="false">SUM(GC51:GC57)</f>
        <v>0</v>
      </c>
      <c r="GD58" s="229" t="n">
        <f aca="false">SUM(GD51:GD57)</f>
        <v>0</v>
      </c>
      <c r="GE58" s="229" t="n">
        <f aca="false">SUM(GE51:GE57)</f>
        <v>0</v>
      </c>
      <c r="GF58" s="229" t="n">
        <f aca="false">SUM(GF51:GF57)</f>
        <v>0</v>
      </c>
      <c r="GG58" s="229" t="n">
        <f aca="false">SUM(GG51:GG57)</f>
        <v>0</v>
      </c>
      <c r="GH58" s="229" t="n">
        <f aca="false">SUM(GH51:GH57)</f>
        <v>0</v>
      </c>
      <c r="GI58" s="229" t="n">
        <f aca="false">SUM(GI51:GI57)</f>
        <v>0</v>
      </c>
      <c r="GJ58" s="229" t="n">
        <f aca="false">SUM(GJ51:GJ57)</f>
        <v>0</v>
      </c>
      <c r="GK58" s="229" t="n">
        <f aca="false">SUM(GK51:GK57)</f>
        <v>0</v>
      </c>
      <c r="GL58" s="229" t="n">
        <f aca="false">SUM(GL51:GL57)</f>
        <v>0</v>
      </c>
      <c r="GM58" s="229" t="n">
        <f aca="false">SUM(GM51:GM57)</f>
        <v>0</v>
      </c>
      <c r="GN58" s="229" t="n">
        <f aca="false">SUM(GN51:GN57)</f>
        <v>0</v>
      </c>
      <c r="GO58" s="229" t="n">
        <f aca="false">SUM(GO51:GO57)</f>
        <v>0</v>
      </c>
      <c r="GP58" s="229" t="n">
        <f aca="false">SUM(GP51:GP57)</f>
        <v>0</v>
      </c>
      <c r="GQ58" s="229" t="n">
        <f aca="false">SUM(GQ51:GQ57)</f>
        <v>0</v>
      </c>
      <c r="GR58" s="229" t="n">
        <f aca="false">SUM(GR51:GR57)</f>
        <v>0</v>
      </c>
      <c r="GS58" s="229" t="n">
        <f aca="false">SUM(GS51:GS57)</f>
        <v>0</v>
      </c>
      <c r="GT58" s="229" t="n">
        <f aca="false">SUM(GT51:GT57)</f>
        <v>0</v>
      </c>
      <c r="GU58" s="229" t="n">
        <f aca="false">SUM(GU51:GU57)</f>
        <v>0</v>
      </c>
      <c r="GV58" s="229" t="n">
        <f aca="false">SUM(GV51:GV57)</f>
        <v>0</v>
      </c>
      <c r="GW58" s="229" t="n">
        <f aca="false">SUM(GW51:GW57)</f>
        <v>0</v>
      </c>
      <c r="GX58" s="229" t="n">
        <f aca="false">SUM(GX51:GX57)</f>
        <v>0</v>
      </c>
      <c r="GY58" s="229" t="n">
        <f aca="false">SUM(GY51:GY57)</f>
        <v>0</v>
      </c>
      <c r="GZ58" s="229" t="n">
        <f aca="false">SUM(GZ51:GZ57)</f>
        <v>0</v>
      </c>
      <c r="HA58" s="229" t="n">
        <f aca="false">SUM(HA51:HA57)</f>
        <v>0</v>
      </c>
      <c r="HB58" s="229" t="n">
        <f aca="false">SUM(HB51:HB57)</f>
        <v>0</v>
      </c>
      <c r="HC58" s="229" t="n">
        <f aca="false">SUM(HC51:HC57)</f>
        <v>0</v>
      </c>
      <c r="HD58" s="229" t="n">
        <f aca="false">SUM(HD51:HD57)</f>
        <v>0</v>
      </c>
      <c r="HE58" s="229" t="n">
        <f aca="false">SUM(HE51:HE57)</f>
        <v>0</v>
      </c>
      <c r="HF58" s="229" t="n">
        <f aca="false">SUM(HF51:HF57)</f>
        <v>0</v>
      </c>
      <c r="HG58" s="229" t="n">
        <f aca="false">SUM(HG51:HG57)</f>
        <v>0</v>
      </c>
      <c r="HH58" s="229" t="n">
        <f aca="false">SUM(HH51:HH57)</f>
        <v>0</v>
      </c>
      <c r="HI58" s="229" t="n">
        <f aca="false">SUM(HI51:HI57)</f>
        <v>0</v>
      </c>
      <c r="HJ58" s="229" t="n">
        <f aca="false">SUM(HJ51:HJ57)</f>
        <v>0</v>
      </c>
      <c r="HK58" s="229" t="n">
        <f aca="false">SUM(HK51:HK57)</f>
        <v>0</v>
      </c>
      <c r="HL58" s="229" t="n">
        <f aca="false">SUM(HL51:HL57)</f>
        <v>0</v>
      </c>
      <c r="HM58" s="229" t="n">
        <f aca="false">SUM(HM51:HM57)</f>
        <v>0</v>
      </c>
      <c r="HN58" s="229" t="n">
        <f aca="false">SUM(HN51:HN57)</f>
        <v>0</v>
      </c>
      <c r="HO58" s="229" t="n">
        <f aca="false">SUM(HO51:HO57)</f>
        <v>0</v>
      </c>
      <c r="HP58" s="229" t="n">
        <f aca="false">SUM(HP51:HP57)</f>
        <v>0</v>
      </c>
      <c r="HQ58" s="229" t="n">
        <f aca="false">SUM(HQ51:HQ57)</f>
        <v>0</v>
      </c>
      <c r="HR58" s="229" t="n">
        <f aca="false">SUM(HR51:HR57)</f>
        <v>0</v>
      </c>
      <c r="HS58" s="229" t="n">
        <f aca="false">SUM(HS51:HS57)</f>
        <v>0</v>
      </c>
      <c r="HT58" s="229" t="n">
        <f aca="false">SUM(HT51:HT57)</f>
        <v>0</v>
      </c>
      <c r="HU58" s="229" t="n">
        <f aca="false">SUM(HU51:HU57)</f>
        <v>0</v>
      </c>
      <c r="HV58" s="229" t="n">
        <f aca="false">SUM(HV51:HV57)</f>
        <v>0</v>
      </c>
      <c r="HW58" s="229" t="n">
        <f aca="false">SUM(HW51:HW57)</f>
        <v>0</v>
      </c>
      <c r="HX58" s="229" t="n">
        <f aca="false">SUM(HX51:HX57)</f>
        <v>0</v>
      </c>
      <c r="HY58" s="229" t="n">
        <f aca="false">SUM(HY51:HY57)</f>
        <v>0</v>
      </c>
      <c r="HZ58" s="229" t="n">
        <f aca="false">SUM(HZ51:HZ57)</f>
        <v>0</v>
      </c>
      <c r="IA58" s="229" t="n">
        <f aca="false">SUM(IA51:IA57)</f>
        <v>0</v>
      </c>
      <c r="IB58" s="229" t="n">
        <f aca="false">SUM(IB51:IB57)</f>
        <v>0</v>
      </c>
      <c r="IC58" s="229" t="n">
        <f aca="false">SUM(IC51:IC57)</f>
        <v>0</v>
      </c>
      <c r="ID58" s="229" t="n">
        <f aca="false">SUM(ID51:ID57)</f>
        <v>0</v>
      </c>
      <c r="IE58" s="229" t="n">
        <f aca="false">SUM(IE51:IE57)</f>
        <v>0</v>
      </c>
      <c r="IF58" s="229" t="n">
        <f aca="false">SUM(IF51:IF57)</f>
        <v>0</v>
      </c>
      <c r="IG58" s="229" t="n">
        <f aca="false">SUM(IG51:IG57)</f>
        <v>0</v>
      </c>
      <c r="IH58" s="229" t="n">
        <f aca="false">SUM(IH51:IH57)</f>
        <v>0</v>
      </c>
      <c r="II58" s="229" t="n">
        <f aca="false">SUM(II51:II57)</f>
        <v>0</v>
      </c>
      <c r="IJ58" s="229" t="n">
        <f aca="false">SUM(IJ51:IJ57)</f>
        <v>0</v>
      </c>
      <c r="IK58" s="229" t="n">
        <f aca="false">SUM(IK51:IK57)</f>
        <v>0</v>
      </c>
      <c r="IL58" s="229" t="n">
        <f aca="false">SUM(IL51:IL57)</f>
        <v>0</v>
      </c>
      <c r="IM58" s="229" t="n">
        <f aca="false">SUM(IM51:IM57)</f>
        <v>0</v>
      </c>
      <c r="IN58" s="229" t="n">
        <f aca="false">SUM(IN51:IN57)</f>
        <v>0</v>
      </c>
      <c r="IO58" s="229" t="n">
        <f aca="false">SUM(IO51:IO57)</f>
        <v>0</v>
      </c>
      <c r="IP58" s="229" t="n">
        <f aca="false">SUM(IP51:IP57)</f>
        <v>0</v>
      </c>
      <c r="IQ58" s="229" t="n">
        <f aca="false">SUM(IQ51:IQ57)</f>
        <v>0</v>
      </c>
      <c r="IR58" s="229" t="n">
        <f aca="false">SUM(IR51:IR57)</f>
        <v>0</v>
      </c>
      <c r="IS58" s="229" t="n">
        <f aca="false">SUM(IS51:IS57)</f>
        <v>0</v>
      </c>
      <c r="IT58" s="229" t="n">
        <f aca="false">SUM(IT51:IT57)</f>
        <v>0</v>
      </c>
      <c r="IU58" s="229" t="n">
        <f aca="false">SUM(IU51:IU57)</f>
        <v>0</v>
      </c>
      <c r="IV58" s="229" t="n">
        <f aca="false">SUM(IV51:IV57)</f>
        <v>0</v>
      </c>
      <c r="IW58" s="229" t="n">
        <f aca="false">SUM(IW51:IW57)</f>
        <v>0</v>
      </c>
      <c r="IX58" s="229" t="n">
        <f aca="false">SUM(IX51:IX57)</f>
        <v>0</v>
      </c>
      <c r="IY58" s="229" t="n">
        <f aca="false">SUM(IY51:IY57)</f>
        <v>0</v>
      </c>
      <c r="IZ58" s="229" t="n">
        <f aca="false">SUM(IZ51:IZ57)</f>
        <v>0</v>
      </c>
      <c r="JA58" s="229" t="n">
        <f aca="false">SUM(JA51:JA57)</f>
        <v>0</v>
      </c>
      <c r="JB58" s="229" t="n">
        <f aca="false">SUM(JB51:JB57)</f>
        <v>0</v>
      </c>
      <c r="JC58" s="229" t="n">
        <f aca="false">SUM(JC51:JC57)</f>
        <v>0</v>
      </c>
      <c r="JD58" s="229" t="n">
        <f aca="false">SUM(JD51:JD57)</f>
        <v>0</v>
      </c>
      <c r="JE58" s="229" t="n">
        <f aca="false">SUM(JE51:JE57)</f>
        <v>0</v>
      </c>
      <c r="JF58" s="229" t="n">
        <f aca="false">SUM(JF51:JF57)</f>
        <v>0</v>
      </c>
      <c r="JG58" s="229" t="n">
        <f aca="false">SUM(JG51:JG57)</f>
        <v>0</v>
      </c>
      <c r="JH58" s="229" t="n">
        <f aca="false">SUM(JH51:JH57)</f>
        <v>0</v>
      </c>
      <c r="JI58" s="229" t="n">
        <f aca="false">SUM(JI51:JI57)</f>
        <v>0</v>
      </c>
      <c r="JJ58" s="229" t="n">
        <f aca="false">SUM(JJ51:JJ57)</f>
        <v>0</v>
      </c>
      <c r="JK58" s="229" t="n">
        <f aca="false">SUM(JK51:JK57)</f>
        <v>0</v>
      </c>
      <c r="JL58" s="229" t="n">
        <f aca="false">SUM(JL51:JL57)</f>
        <v>0</v>
      </c>
      <c r="JM58" s="229" t="n">
        <f aca="false">SUM(JM51:JM57)</f>
        <v>0</v>
      </c>
      <c r="JN58" s="229" t="n">
        <f aca="false">SUM(JN51:JN57)</f>
        <v>0</v>
      </c>
      <c r="JO58" s="229" t="n">
        <f aca="false">SUM(JO51:JO57)</f>
        <v>0</v>
      </c>
      <c r="JP58" s="229" t="n">
        <f aca="false">SUM(JP51:JP57)</f>
        <v>0</v>
      </c>
      <c r="JQ58" s="229" t="n">
        <f aca="false">SUM(JQ51:JQ57)</f>
        <v>0</v>
      </c>
      <c r="JR58" s="229" t="n">
        <f aca="false">SUM(JR51:JR57)</f>
        <v>0</v>
      </c>
      <c r="JS58" s="229" t="n">
        <f aca="false">SUM(JS51:JS57)</f>
        <v>0</v>
      </c>
      <c r="JT58" s="229" t="n">
        <f aca="false">SUM(JT51:JT57)</f>
        <v>0</v>
      </c>
      <c r="JU58" s="229" t="n">
        <f aca="false">SUM(JU51:JU57)</f>
        <v>0</v>
      </c>
      <c r="JV58" s="229" t="n">
        <f aca="false">SUM(JV51:JV57)</f>
        <v>0</v>
      </c>
      <c r="JW58" s="229" t="n">
        <f aca="false">SUM(JW51:JW57)</f>
        <v>0</v>
      </c>
      <c r="JX58" s="229" t="n">
        <f aca="false">SUM(JX51:JX57)</f>
        <v>0</v>
      </c>
      <c r="JY58" s="229" t="n">
        <f aca="false">SUM(JY51:JY57)</f>
        <v>0</v>
      </c>
      <c r="JZ58" s="229" t="n">
        <f aca="false">SUM(JZ51:JZ57)</f>
        <v>0</v>
      </c>
      <c r="KA58" s="229" t="n">
        <f aca="false">SUM(KA51:KA57)</f>
        <v>0</v>
      </c>
      <c r="KB58" s="229" t="n">
        <f aca="false">SUM(KB51:KB57)</f>
        <v>0</v>
      </c>
      <c r="KC58" s="229" t="n">
        <f aca="false">SUM(KC51:KC57)</f>
        <v>0</v>
      </c>
      <c r="KD58" s="229" t="n">
        <f aca="false">SUM(KD51:KD57)</f>
        <v>0</v>
      </c>
      <c r="KE58" s="229" t="n">
        <f aca="false">SUM(KE51:KE57)</f>
        <v>0</v>
      </c>
      <c r="KF58" s="229" t="n">
        <f aca="false">SUM(KF51:KF57)</f>
        <v>0</v>
      </c>
      <c r="KG58" s="229" t="n">
        <f aca="false">SUM(KG51:KG57)</f>
        <v>0</v>
      </c>
      <c r="KH58" s="229" t="n">
        <f aca="false">SUM(KH51:KH57)</f>
        <v>0</v>
      </c>
      <c r="KI58" s="229" t="n">
        <f aca="false">SUM(KI51:KI57)</f>
        <v>0</v>
      </c>
      <c r="KJ58" s="229" t="n">
        <f aca="false">SUM(KJ51:KJ57)</f>
        <v>0</v>
      </c>
      <c r="KK58" s="229" t="n">
        <f aca="false">SUM(KK51:KK57)</f>
        <v>0</v>
      </c>
      <c r="KL58" s="229" t="n">
        <f aca="false">SUM(KL51:KL57)</f>
        <v>0</v>
      </c>
      <c r="KM58" s="229" t="n">
        <f aca="false">SUM(KM51:KM57)</f>
        <v>0</v>
      </c>
      <c r="KN58" s="229" t="n">
        <f aca="false">SUM(KN51:KN57)</f>
        <v>0</v>
      </c>
      <c r="KO58" s="229" t="n">
        <f aca="false">SUM(KO51:KO57)</f>
        <v>0</v>
      </c>
      <c r="KP58" s="229" t="n">
        <f aca="false">SUM(KP51:KP57)</f>
        <v>0</v>
      </c>
      <c r="KQ58" s="229" t="n">
        <f aca="false">SUM(KQ51:KQ57)</f>
        <v>0</v>
      </c>
      <c r="KR58" s="229" t="n">
        <f aca="false">SUM(KR51:KR57)</f>
        <v>0</v>
      </c>
      <c r="KS58" s="229" t="n">
        <f aca="false">SUM(KS51:KS57)</f>
        <v>0</v>
      </c>
      <c r="KT58" s="229" t="n">
        <f aca="false">SUM(KT51:KT57)</f>
        <v>0</v>
      </c>
      <c r="KU58" s="229" t="n">
        <f aca="false">SUM(KU51:KU57)</f>
        <v>0</v>
      </c>
      <c r="KV58" s="229" t="n">
        <f aca="false">SUM(KV51:KV57)</f>
        <v>0</v>
      </c>
      <c r="KW58" s="229" t="n">
        <f aca="false">SUM(KW51:KW57)</f>
        <v>0</v>
      </c>
      <c r="KX58" s="229" t="n">
        <f aca="false">SUM(KX51:KX57)</f>
        <v>0</v>
      </c>
      <c r="KY58" s="229" t="n">
        <f aca="false">SUM(KY51:KY57)</f>
        <v>0</v>
      </c>
      <c r="KZ58" s="229" t="n">
        <f aca="false">SUM(KZ51:KZ57)</f>
        <v>0</v>
      </c>
      <c r="LA58" s="229" t="n">
        <f aca="false">SUM(LA51:LA57)</f>
        <v>0</v>
      </c>
      <c r="LB58" s="229" t="n">
        <f aca="false">SUM(LB51:LB57)</f>
        <v>0</v>
      </c>
      <c r="LC58" s="229" t="n">
        <f aca="false">SUM(LC51:LC57)</f>
        <v>0</v>
      </c>
      <c r="LD58" s="229" t="n">
        <f aca="false">SUM(LD51:LD57)</f>
        <v>0</v>
      </c>
      <c r="LE58" s="229" t="n">
        <f aca="false">SUM(LE51:LE57)</f>
        <v>0</v>
      </c>
      <c r="LF58" s="229" t="n">
        <f aca="false">SUM(LF51:LF57)</f>
        <v>0</v>
      </c>
      <c r="LG58" s="229" t="n">
        <f aca="false">SUM(LG51:LG57)</f>
        <v>0</v>
      </c>
      <c r="LH58" s="229" t="n">
        <f aca="false">SUM(LH51:LH57)</f>
        <v>0</v>
      </c>
      <c r="LI58" s="229" t="n">
        <f aca="false">SUM(LI51:LI57)</f>
        <v>0</v>
      </c>
      <c r="LJ58" s="229" t="n">
        <f aca="false">SUM(LJ51:LJ57)</f>
        <v>0</v>
      </c>
      <c r="LK58" s="229" t="n">
        <f aca="false">SUM(LK51:LK57)</f>
        <v>0</v>
      </c>
      <c r="LL58" s="229" t="n">
        <f aca="false">SUM(LL51:LL57)</f>
        <v>0</v>
      </c>
      <c r="LM58" s="229" t="n">
        <f aca="false">SUM(LM51:LM57)</f>
        <v>0</v>
      </c>
      <c r="LN58" s="229" t="n">
        <f aca="false">SUM(LN51:LN57)</f>
        <v>0</v>
      </c>
      <c r="LO58" s="229" t="n">
        <f aca="false">SUM(LO51:LO57)</f>
        <v>0</v>
      </c>
      <c r="LP58" s="229" t="n">
        <f aca="false">SUM(LP51:LP57)</f>
        <v>0</v>
      </c>
      <c r="LQ58" s="229" t="n">
        <f aca="false">SUM(LQ51:LQ57)</f>
        <v>0</v>
      </c>
      <c r="LR58" s="229" t="n">
        <f aca="false">SUM(LR51:LR57)</f>
        <v>0</v>
      </c>
      <c r="LS58" s="229" t="n">
        <f aca="false">SUM(LS51:LS57)</f>
        <v>0</v>
      </c>
      <c r="LT58" s="229" t="n">
        <f aca="false">SUM(LT51:LT57)</f>
        <v>0</v>
      </c>
      <c r="LU58" s="229" t="n">
        <f aca="false">SUM(LU51:LU57)</f>
        <v>0</v>
      </c>
      <c r="LV58" s="229" t="n">
        <f aca="false">SUM(LV51:LV57)</f>
        <v>0</v>
      </c>
      <c r="LW58" s="229" t="n">
        <f aca="false">SUM(LW51:LW57)</f>
        <v>0</v>
      </c>
      <c r="LX58" s="229" t="n">
        <f aca="false">SUM(LX51:LX57)</f>
        <v>0</v>
      </c>
      <c r="LY58" s="229" t="n">
        <f aca="false">SUM(LY51:LY57)</f>
        <v>0</v>
      </c>
      <c r="LZ58" s="229" t="n">
        <f aca="false">SUM(LZ51:LZ57)</f>
        <v>0</v>
      </c>
      <c r="MA58" s="229" t="n">
        <f aca="false">SUM(MA51:MA57)</f>
        <v>0</v>
      </c>
      <c r="MB58" s="229" t="n">
        <f aca="false">SUM(MB51:MB57)</f>
        <v>0</v>
      </c>
      <c r="MC58" s="229" t="n">
        <f aca="false">SUM(MC51:MC57)</f>
        <v>0</v>
      </c>
      <c r="MD58" s="229" t="n">
        <f aca="false">SUM(MD51:MD57)</f>
        <v>0</v>
      </c>
      <c r="ME58" s="229" t="n">
        <f aca="false">SUM(ME51:ME57)</f>
        <v>0</v>
      </c>
      <c r="MF58" s="229" t="n">
        <f aca="false">SUM(MF51:MF57)</f>
        <v>0</v>
      </c>
      <c r="MG58" s="229" t="n">
        <f aca="false">SUM(MG51:MG57)</f>
        <v>0</v>
      </c>
      <c r="MH58" s="229" t="n">
        <f aca="false">SUM(MH51:MH57)</f>
        <v>0</v>
      </c>
      <c r="MI58" s="229" t="n">
        <f aca="false">SUM(MI51:MI57)</f>
        <v>0</v>
      </c>
      <c r="MJ58" s="229" t="n">
        <f aca="false">SUM(MJ51:MJ57)</f>
        <v>0</v>
      </c>
      <c r="MK58" s="229" t="n">
        <f aca="false">SUM(MK51:MK57)</f>
        <v>0</v>
      </c>
      <c r="ML58" s="229" t="n">
        <f aca="false">SUM(ML51:ML57)</f>
        <v>0</v>
      </c>
      <c r="MM58" s="229" t="n">
        <f aca="false">SUM(MM51:MM57)</f>
        <v>0</v>
      </c>
      <c r="MN58" s="229" t="n">
        <f aca="false">SUM(MN51:MN57)</f>
        <v>0</v>
      </c>
      <c r="MO58" s="229" t="n">
        <f aca="false">SUM(MO51:MO57)</f>
        <v>0</v>
      </c>
      <c r="MP58" s="229" t="n">
        <f aca="false">SUM(MP51:MP57)</f>
        <v>0</v>
      </c>
      <c r="MQ58" s="229" t="n">
        <f aca="false">SUM(MQ51:MQ57)</f>
        <v>0</v>
      </c>
      <c r="MR58" s="229" t="n">
        <f aca="false">SUM(MR51:MR57)</f>
        <v>0</v>
      </c>
      <c r="MS58" s="229" t="n">
        <f aca="false">SUM(MS51:MS57)</f>
        <v>0</v>
      </c>
      <c r="MT58" s="229" t="n">
        <f aca="false">SUM(MT51:MT57)</f>
        <v>0</v>
      </c>
      <c r="MU58" s="229" t="n">
        <f aca="false">SUM(MU51:MU57)</f>
        <v>0</v>
      </c>
      <c r="MV58" s="229" t="n">
        <f aca="false">SUM(MV51:MV57)</f>
        <v>0</v>
      </c>
      <c r="MW58" s="229" t="n">
        <f aca="false">SUM(MW51:MW57)</f>
        <v>0</v>
      </c>
      <c r="MX58" s="229" t="n">
        <f aca="false">SUM(MX51:MX57)</f>
        <v>0</v>
      </c>
      <c r="MY58" s="229" t="n">
        <f aca="false">SUM(MY51:MY57)</f>
        <v>0</v>
      </c>
      <c r="MZ58" s="229" t="n">
        <f aca="false">SUM(MZ51:MZ57)</f>
        <v>0</v>
      </c>
      <c r="NA58" s="229" t="n">
        <f aca="false">SUM(NA51:NA57)</f>
        <v>0</v>
      </c>
      <c r="NB58" s="229" t="n">
        <f aca="false">SUM(NB51:NB57)</f>
        <v>0</v>
      </c>
      <c r="NC58" s="229" t="n">
        <f aca="false">SUM(NC51:NC57)</f>
        <v>0</v>
      </c>
      <c r="ND58" s="229" t="n">
        <f aca="false">SUM(ND51:ND57)</f>
        <v>0</v>
      </c>
      <c r="NE58" s="229" t="n">
        <f aca="false">SUM(NE51:NE57)</f>
        <v>0</v>
      </c>
      <c r="NF58" s="229" t="n">
        <f aca="false">SUM(NF51:NF57)</f>
        <v>0</v>
      </c>
      <c r="NG58" s="229" t="n">
        <f aca="false">SUM(NG51:NG57)</f>
        <v>0</v>
      </c>
      <c r="NH58" s="229" t="n">
        <f aca="false">SUM(NH51:NH57)</f>
        <v>0</v>
      </c>
      <c r="NI58" s="229" t="n">
        <f aca="false">SUM(NI51:NI57)</f>
        <v>0</v>
      </c>
      <c r="NJ58" s="229" t="n">
        <f aca="false">SUM(NJ51:NJ57)</f>
        <v>0</v>
      </c>
      <c r="NK58" s="229" t="n">
        <f aca="false">SUM(NK51:NK57)</f>
        <v>0</v>
      </c>
      <c r="NL58" s="229" t="n">
        <f aca="false">SUM(NL51:NL57)</f>
        <v>0</v>
      </c>
      <c r="NM58" s="229" t="n">
        <f aca="false">SUM(NM51:NM57)</f>
        <v>0</v>
      </c>
      <c r="NN58" s="229" t="n">
        <f aca="false">SUM(NN51:NN57)</f>
        <v>0</v>
      </c>
      <c r="NO58" s="229" t="n">
        <f aca="false">SUM(NO51:NO57)</f>
        <v>0</v>
      </c>
      <c r="NP58" s="229" t="n">
        <f aca="false">SUM(NP51:NP57)</f>
        <v>0</v>
      </c>
      <c r="NQ58" s="229" t="n">
        <f aca="false">SUM(NQ51:NQ57)</f>
        <v>0</v>
      </c>
      <c r="NR58" s="229" t="n">
        <f aca="false">SUM(NR51:NR57)</f>
        <v>0</v>
      </c>
      <c r="NS58" s="229" t="n">
        <f aca="false">SUM(NS51:NS57)</f>
        <v>0</v>
      </c>
      <c r="NT58" s="229" t="n">
        <f aca="false">SUM(NT51:NT57)</f>
        <v>0</v>
      </c>
      <c r="NU58" s="229" t="n">
        <f aca="false">SUM(NU51:NU57)</f>
        <v>0</v>
      </c>
      <c r="NV58" s="229" t="n">
        <f aca="false">SUM(NV51:NV57)</f>
        <v>0</v>
      </c>
      <c r="NW58" s="229" t="n">
        <f aca="false">SUM(NW51:NW57)</f>
        <v>0</v>
      </c>
      <c r="NX58" s="229" t="n">
        <f aca="false">SUM(NX51:NX57)</f>
        <v>0</v>
      </c>
      <c r="NY58" s="229" t="n">
        <f aca="false">SUM(NY51:NY57)</f>
        <v>0</v>
      </c>
      <c r="NZ58" s="229" t="n">
        <f aca="false">SUM(NZ51:NZ57)</f>
        <v>0</v>
      </c>
      <c r="OA58" s="229" t="n">
        <f aca="false">SUM(OA51:OA57)</f>
        <v>0</v>
      </c>
      <c r="OB58" s="229" t="n">
        <f aca="false">SUM(OB51:OB57)</f>
        <v>0</v>
      </c>
      <c r="OC58" s="229" t="n">
        <f aca="false">SUM(OC51:OC57)</f>
        <v>0</v>
      </c>
      <c r="OD58" s="229" t="n">
        <f aca="false">SUM(OD51:OD57)</f>
        <v>0</v>
      </c>
      <c r="OE58" s="229" t="n">
        <f aca="false">SUM(OE51:OE57)</f>
        <v>0</v>
      </c>
      <c r="OF58" s="229" t="n">
        <f aca="false">SUM(OF51:OF57)</f>
        <v>0</v>
      </c>
      <c r="OG58" s="229" t="n">
        <f aca="false">SUM(OG51:OG57)</f>
        <v>0</v>
      </c>
      <c r="OH58" s="229" t="n">
        <f aca="false">SUM(OH51:OH57)</f>
        <v>0</v>
      </c>
      <c r="OI58" s="229" t="n">
        <f aca="false">SUM(OI51:OI57)</f>
        <v>0</v>
      </c>
      <c r="OJ58" s="229" t="n">
        <f aca="false">SUM(OJ51:OJ57)</f>
        <v>0</v>
      </c>
      <c r="OK58" s="229" t="n">
        <f aca="false">SUM(OK51:OK57)</f>
        <v>0</v>
      </c>
      <c r="OL58" s="229" t="n">
        <f aca="false">SUM(OL51:OL57)</f>
        <v>0</v>
      </c>
      <c r="OM58" s="229" t="n">
        <f aca="false">SUM(OM51:OM57)</f>
        <v>0</v>
      </c>
      <c r="ON58" s="229" t="n">
        <f aca="false">SUM(ON51:ON57)</f>
        <v>0</v>
      </c>
      <c r="OO58" s="229" t="n">
        <f aca="false">SUM(OO51:OO57)</f>
        <v>0</v>
      </c>
      <c r="OP58" s="229" t="n">
        <f aca="false">SUM(OP51:OP57)</f>
        <v>0</v>
      </c>
      <c r="OQ58" s="229" t="n">
        <f aca="false">SUM(OQ51:OQ57)</f>
        <v>0</v>
      </c>
      <c r="OR58" s="229" t="n">
        <f aca="false">SUM(OR51:OR57)</f>
        <v>0</v>
      </c>
      <c r="OS58" s="229" t="n">
        <f aca="false">SUM(OS51:OS57)</f>
        <v>0</v>
      </c>
      <c r="OT58" s="229" t="n">
        <f aca="false">SUM(OT51:OT57)</f>
        <v>0</v>
      </c>
      <c r="OU58" s="229" t="n">
        <f aca="false">SUM(OU51:OU57)</f>
        <v>0</v>
      </c>
      <c r="OV58" s="229" t="n">
        <f aca="false">SUM(OV51:OV57)</f>
        <v>0</v>
      </c>
      <c r="OW58" s="229" t="n">
        <f aca="false">SUM(OW51:OW57)</f>
        <v>0</v>
      </c>
      <c r="OX58" s="229" t="n">
        <f aca="false">SUM(OX51:OX57)</f>
        <v>0</v>
      </c>
      <c r="OY58" s="229" t="n">
        <f aca="false">SUM(OY51:OY57)</f>
        <v>0</v>
      </c>
      <c r="OZ58" s="229" t="n">
        <f aca="false">SUM(OZ51:OZ57)</f>
        <v>0</v>
      </c>
      <c r="PA58" s="229" t="n">
        <f aca="false">SUM(PA51:PA57)</f>
        <v>0</v>
      </c>
      <c r="PB58" s="229" t="n">
        <f aca="false">SUM(PB51:PB57)</f>
        <v>0</v>
      </c>
      <c r="PC58" s="229" t="n">
        <f aca="false">SUM(PC51:PC57)</f>
        <v>0</v>
      </c>
      <c r="PD58" s="229" t="n">
        <f aca="false">SUM(PD51:PD57)</f>
        <v>0</v>
      </c>
      <c r="PE58" s="229" t="n">
        <f aca="false">SUM(PE51:PE57)</f>
        <v>0</v>
      </c>
      <c r="PF58" s="229" t="n">
        <f aca="false">SUM(PF51:PF57)</f>
        <v>0</v>
      </c>
      <c r="PG58" s="229" t="n">
        <f aca="false">SUM(PG51:PG57)</f>
        <v>0</v>
      </c>
      <c r="PH58" s="229" t="n">
        <f aca="false">SUM(PH51:PH57)</f>
        <v>0</v>
      </c>
      <c r="PI58" s="229" t="n">
        <f aca="false">SUM(PI51:PI57)</f>
        <v>0</v>
      </c>
      <c r="PJ58" s="229" t="n">
        <f aca="false">SUM(PJ51:PJ57)</f>
        <v>0</v>
      </c>
      <c r="PK58" s="229" t="n">
        <f aca="false">SUM(PK51:PK57)</f>
        <v>0</v>
      </c>
      <c r="PL58" s="229" t="n">
        <f aca="false">SUM(PL51:PL57)</f>
        <v>0</v>
      </c>
      <c r="PM58" s="229" t="n">
        <f aca="false">SUM(PM51:PM57)</f>
        <v>0</v>
      </c>
      <c r="PN58" s="229" t="n">
        <f aca="false">SUM(PN51:PN57)</f>
        <v>0</v>
      </c>
      <c r="PO58" s="229" t="n">
        <f aca="false">SUM(PO51:PO57)</f>
        <v>0</v>
      </c>
      <c r="PP58" s="229" t="n">
        <f aca="false">SUM(PP51:PP57)</f>
        <v>0</v>
      </c>
      <c r="PQ58" s="229" t="n">
        <f aca="false">SUM(PQ51:PQ57)</f>
        <v>0</v>
      </c>
      <c r="PR58" s="229" t="n">
        <f aca="false">SUM(PR51:PR57)</f>
        <v>0</v>
      </c>
      <c r="PS58" s="229" t="n">
        <f aca="false">SUM(PS51:PS57)</f>
        <v>0</v>
      </c>
      <c r="PT58" s="229" t="n">
        <f aca="false">SUM(PT51:PT57)</f>
        <v>0</v>
      </c>
      <c r="PU58" s="229" t="n">
        <f aca="false">SUM(PU51:PU57)</f>
        <v>0</v>
      </c>
      <c r="PV58" s="229" t="n">
        <f aca="false">SUM(PV51:PV57)</f>
        <v>0</v>
      </c>
      <c r="PW58" s="229" t="n">
        <f aca="false">SUM(PW51:PW57)</f>
        <v>0</v>
      </c>
      <c r="PX58" s="229" t="n">
        <f aca="false">SUM(PX51:PX57)</f>
        <v>0</v>
      </c>
      <c r="PY58" s="229" t="n">
        <f aca="false">SUM(PY51:PY57)</f>
        <v>0</v>
      </c>
      <c r="PZ58" s="229" t="n">
        <f aca="false">SUM(PZ51:PZ57)</f>
        <v>0</v>
      </c>
      <c r="QA58" s="229" t="n">
        <f aca="false">SUM(QA51:QA57)</f>
        <v>0</v>
      </c>
      <c r="QB58" s="229" t="n">
        <f aca="false">SUM(QB51:QB57)</f>
        <v>0</v>
      </c>
      <c r="QC58" s="229" t="n">
        <f aca="false">SUM(QC51:QC57)</f>
        <v>0</v>
      </c>
      <c r="QD58" s="229" t="n">
        <f aca="false">SUM(QD51:QD57)</f>
        <v>0</v>
      </c>
      <c r="QE58" s="229" t="n">
        <f aca="false">SUM(QE51:QE57)</f>
        <v>0</v>
      </c>
      <c r="QF58" s="229" t="n">
        <f aca="false">SUM(QF51:QF57)</f>
        <v>0</v>
      </c>
      <c r="QG58" s="229" t="n">
        <f aca="false">SUM(QG51:QG57)</f>
        <v>0</v>
      </c>
      <c r="QH58" s="229" t="n">
        <f aca="false">SUM(QH51:QH57)</f>
        <v>0</v>
      </c>
      <c r="QI58" s="229" t="n">
        <f aca="false">SUM(QI51:QI57)</f>
        <v>0</v>
      </c>
      <c r="QJ58" s="229" t="n">
        <f aca="false">SUM(QJ51:QJ57)</f>
        <v>0</v>
      </c>
      <c r="QK58" s="229" t="n">
        <f aca="false">SUM(QK51:QK57)</f>
        <v>0</v>
      </c>
      <c r="QL58" s="229" t="n">
        <f aca="false">SUM(QL51:QL57)</f>
        <v>0</v>
      </c>
      <c r="QM58" s="229" t="n">
        <f aca="false">SUM(QM51:QM57)</f>
        <v>0</v>
      </c>
      <c r="QN58" s="229" t="n">
        <f aca="false">SUM(QN51:QN57)</f>
        <v>0</v>
      </c>
      <c r="QO58" s="229" t="n">
        <f aca="false">SUM(QO51:QO57)</f>
        <v>0</v>
      </c>
      <c r="QP58" s="229" t="n">
        <f aca="false">SUM(QP51:QP57)</f>
        <v>0</v>
      </c>
      <c r="QQ58" s="229" t="n">
        <f aca="false">SUM(QQ51:QQ57)</f>
        <v>0</v>
      </c>
      <c r="QR58" s="229" t="n">
        <f aca="false">SUM(QR51:QR57)</f>
        <v>0</v>
      </c>
      <c r="QS58" s="229" t="n">
        <f aca="false">SUM(QS51:QS57)</f>
        <v>0</v>
      </c>
      <c r="QT58" s="229" t="n">
        <f aca="false">SUM(QT51:QT57)</f>
        <v>0</v>
      </c>
      <c r="QU58" s="229" t="n">
        <f aca="false">SUM(QU51:QU57)</f>
        <v>0</v>
      </c>
      <c r="QV58" s="229" t="n">
        <f aca="false">SUM(QV51:QV57)</f>
        <v>0</v>
      </c>
      <c r="QW58" s="229" t="n">
        <f aca="false">SUM(QW51:QW57)</f>
        <v>0</v>
      </c>
      <c r="QX58" s="229" t="n">
        <f aca="false">SUM(QX51:QX57)</f>
        <v>0</v>
      </c>
      <c r="QY58" s="229" t="n">
        <f aca="false">SUM(QY51:QY57)</f>
        <v>0</v>
      </c>
      <c r="QZ58" s="229" t="n">
        <f aca="false">SUM(QZ51:QZ57)</f>
        <v>0</v>
      </c>
      <c r="RA58" s="229" t="n">
        <f aca="false">SUM(RA51:RA57)</f>
        <v>0</v>
      </c>
      <c r="RB58" s="229" t="n">
        <f aca="false">SUM(RB51:RB57)</f>
        <v>0</v>
      </c>
      <c r="RC58" s="229" t="n">
        <f aca="false">SUM(RC51:RC57)</f>
        <v>0</v>
      </c>
      <c r="RD58" s="229" t="n">
        <f aca="false">SUM(RD51:RD57)</f>
        <v>0</v>
      </c>
      <c r="RE58" s="229" t="n">
        <f aca="false">SUM(RE51:RE57)</f>
        <v>0</v>
      </c>
      <c r="RF58" s="229" t="n">
        <f aca="false">SUM(RF51:RF57)</f>
        <v>0</v>
      </c>
      <c r="RG58" s="229" t="n">
        <f aca="false">SUM(RG51:RG57)</f>
        <v>0</v>
      </c>
      <c r="RH58" s="229" t="n">
        <f aca="false">SUM(RH51:RH57)</f>
        <v>0</v>
      </c>
    </row>
    <row r="59" customFormat="false" ht="9.75" hidden="false" customHeight="true" outlineLevel="0" collapsed="false">
      <c r="A59" s="196"/>
      <c r="B59" s="196"/>
      <c r="C59" s="196"/>
      <c r="D59" s="196"/>
      <c r="E59" s="389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  <c r="IA59" s="196"/>
      <c r="IB59" s="196"/>
      <c r="IC59" s="196"/>
      <c r="ID59" s="196"/>
      <c r="IE59" s="196"/>
      <c r="IF59" s="196"/>
      <c r="IG59" s="196"/>
      <c r="IH59" s="196"/>
      <c r="II59" s="196"/>
      <c r="IJ59" s="196"/>
      <c r="IK59" s="196"/>
      <c r="IL59" s="196"/>
      <c r="IM59" s="196"/>
      <c r="IN59" s="196"/>
      <c r="IO59" s="196"/>
      <c r="IP59" s="196"/>
      <c r="IQ59" s="196"/>
      <c r="IR59" s="196"/>
      <c r="IS59" s="196"/>
      <c r="IT59" s="196"/>
      <c r="IU59" s="196"/>
      <c r="IV59" s="196"/>
      <c r="IW59" s="196"/>
      <c r="IX59" s="196"/>
      <c r="IY59" s="196"/>
      <c r="IZ59" s="196"/>
      <c r="JA59" s="196"/>
      <c r="JB59" s="196"/>
      <c r="JC59" s="196"/>
      <c r="JD59" s="196"/>
      <c r="JE59" s="196"/>
      <c r="JF59" s="196"/>
      <c r="JG59" s="196"/>
      <c r="JH59" s="196"/>
      <c r="JI59" s="196"/>
      <c r="JJ59" s="196"/>
      <c r="JK59" s="196"/>
      <c r="JL59" s="196"/>
      <c r="JM59" s="196"/>
      <c r="JN59" s="196"/>
      <c r="JO59" s="196"/>
      <c r="JP59" s="196"/>
      <c r="JQ59" s="196"/>
      <c r="JR59" s="196"/>
      <c r="JS59" s="196"/>
      <c r="JT59" s="196"/>
      <c r="JU59" s="196"/>
      <c r="JV59" s="196"/>
      <c r="JW59" s="196"/>
      <c r="JX59" s="196"/>
      <c r="JY59" s="196"/>
      <c r="JZ59" s="196"/>
      <c r="KA59" s="196"/>
      <c r="KB59" s="196"/>
      <c r="KC59" s="196"/>
      <c r="KD59" s="196"/>
      <c r="KE59" s="196"/>
      <c r="KF59" s="196"/>
      <c r="KG59" s="196"/>
      <c r="KH59" s="196"/>
      <c r="KI59" s="196"/>
      <c r="KJ59" s="196"/>
      <c r="KK59" s="196"/>
      <c r="KL59" s="196"/>
      <c r="KM59" s="196"/>
      <c r="KN59" s="196"/>
      <c r="KO59" s="196"/>
      <c r="KP59" s="196"/>
      <c r="KQ59" s="196"/>
      <c r="KR59" s="196"/>
      <c r="KS59" s="196"/>
      <c r="KT59" s="196"/>
      <c r="KU59" s="196"/>
      <c r="KV59" s="196"/>
      <c r="KW59" s="196"/>
      <c r="KX59" s="196"/>
      <c r="KY59" s="196"/>
      <c r="KZ59" s="196"/>
      <c r="LA59" s="196"/>
      <c r="LB59" s="196"/>
      <c r="LC59" s="196"/>
      <c r="LD59" s="196"/>
      <c r="LE59" s="196"/>
      <c r="LF59" s="196"/>
      <c r="LG59" s="196"/>
      <c r="LH59" s="196"/>
      <c r="LI59" s="196"/>
      <c r="LJ59" s="196"/>
      <c r="LK59" s="196"/>
      <c r="LL59" s="196"/>
      <c r="LM59" s="196"/>
      <c r="LN59" s="196"/>
      <c r="LO59" s="196"/>
      <c r="LP59" s="196"/>
      <c r="LQ59" s="196"/>
      <c r="LR59" s="196"/>
      <c r="LS59" s="196"/>
      <c r="LT59" s="196"/>
      <c r="LU59" s="196"/>
      <c r="LV59" s="196"/>
      <c r="LW59" s="196"/>
      <c r="LX59" s="196"/>
      <c r="LY59" s="196"/>
      <c r="LZ59" s="196"/>
      <c r="MA59" s="196"/>
      <c r="MB59" s="196"/>
      <c r="MC59" s="196"/>
      <c r="MD59" s="196"/>
      <c r="ME59" s="196"/>
      <c r="MF59" s="196"/>
      <c r="MG59" s="196"/>
      <c r="MH59" s="196"/>
      <c r="MI59" s="196"/>
      <c r="MJ59" s="196"/>
      <c r="MK59" s="196"/>
      <c r="ML59" s="196"/>
      <c r="MM59" s="196"/>
      <c r="MN59" s="196"/>
      <c r="MO59" s="196"/>
      <c r="MP59" s="196"/>
      <c r="MQ59" s="196"/>
      <c r="MR59" s="196"/>
      <c r="MS59" s="196"/>
      <c r="MT59" s="196"/>
      <c r="MU59" s="196"/>
      <c r="MV59" s="196"/>
      <c r="MW59" s="196"/>
      <c r="MX59" s="196"/>
      <c r="MY59" s="196"/>
      <c r="MZ59" s="196"/>
      <c r="NA59" s="196"/>
      <c r="NB59" s="196"/>
      <c r="NC59" s="196"/>
      <c r="ND59" s="196"/>
      <c r="NE59" s="196"/>
      <c r="NF59" s="196"/>
      <c r="NG59" s="196"/>
      <c r="NH59" s="196"/>
      <c r="NI59" s="196"/>
      <c r="NJ59" s="196"/>
      <c r="NK59" s="196"/>
      <c r="NL59" s="196"/>
      <c r="NM59" s="196"/>
      <c r="NN59" s="196"/>
      <c r="NO59" s="196"/>
      <c r="NP59" s="196"/>
      <c r="NQ59" s="196"/>
      <c r="NR59" s="196"/>
      <c r="NS59" s="196"/>
      <c r="NT59" s="196"/>
      <c r="NU59" s="196"/>
      <c r="NV59" s="196"/>
      <c r="NW59" s="196"/>
      <c r="NX59" s="196"/>
      <c r="NY59" s="196"/>
      <c r="NZ59" s="196"/>
      <c r="OA59" s="196"/>
      <c r="OB59" s="196"/>
      <c r="OC59" s="196"/>
      <c r="OD59" s="196"/>
      <c r="OE59" s="196"/>
      <c r="OF59" s="196"/>
      <c r="OG59" s="196"/>
      <c r="OH59" s="196"/>
      <c r="OI59" s="196"/>
      <c r="OJ59" s="196"/>
      <c r="OK59" s="196"/>
      <c r="OL59" s="196"/>
      <c r="OM59" s="196"/>
      <c r="ON59" s="196"/>
      <c r="OO59" s="196"/>
      <c r="OP59" s="196"/>
      <c r="OQ59" s="196"/>
      <c r="OR59" s="196"/>
      <c r="OS59" s="196"/>
      <c r="OT59" s="196"/>
      <c r="OU59" s="196"/>
      <c r="OV59" s="196"/>
      <c r="OW59" s="196"/>
      <c r="OX59" s="196"/>
      <c r="OY59" s="196"/>
      <c r="OZ59" s="196"/>
      <c r="PA59" s="196"/>
      <c r="PB59" s="196"/>
      <c r="PC59" s="196"/>
      <c r="PD59" s="196"/>
      <c r="PE59" s="196"/>
      <c r="PF59" s="196"/>
      <c r="PG59" s="196"/>
      <c r="PH59" s="196"/>
      <c r="PI59" s="196"/>
      <c r="PJ59" s="196"/>
      <c r="PK59" s="196"/>
      <c r="PL59" s="196"/>
      <c r="PM59" s="196"/>
      <c r="PN59" s="196"/>
      <c r="PO59" s="196"/>
      <c r="PP59" s="196"/>
      <c r="PQ59" s="196"/>
      <c r="PR59" s="196"/>
      <c r="PS59" s="196"/>
      <c r="PT59" s="196"/>
      <c r="PU59" s="196"/>
      <c r="PV59" s="196"/>
      <c r="PW59" s="196"/>
      <c r="PX59" s="196"/>
      <c r="PY59" s="196"/>
      <c r="PZ59" s="196"/>
      <c r="QA59" s="196"/>
      <c r="QB59" s="196"/>
      <c r="QC59" s="196"/>
      <c r="QD59" s="196"/>
      <c r="QE59" s="196"/>
      <c r="QF59" s="196"/>
      <c r="QG59" s="196"/>
      <c r="QH59" s="196"/>
      <c r="QI59" s="196"/>
      <c r="QJ59" s="196"/>
      <c r="QK59" s="196"/>
      <c r="QL59" s="196"/>
      <c r="QM59" s="196"/>
      <c r="QN59" s="196"/>
      <c r="QO59" s="196"/>
      <c r="QP59" s="196"/>
      <c r="QQ59" s="196"/>
      <c r="QR59" s="196"/>
      <c r="QS59" s="196"/>
      <c r="QT59" s="196"/>
      <c r="QU59" s="196"/>
      <c r="QV59" s="196"/>
      <c r="QW59" s="196"/>
      <c r="QX59" s="196"/>
      <c r="QY59" s="196"/>
      <c r="QZ59" s="196"/>
      <c r="RA59" s="196"/>
      <c r="RB59" s="196"/>
      <c r="RC59" s="196"/>
      <c r="RD59" s="196"/>
      <c r="RE59" s="196"/>
      <c r="RF59" s="196"/>
      <c r="RG59" s="196"/>
      <c r="RH59" s="196"/>
    </row>
    <row r="60" customFormat="false" ht="9.75" hidden="false" customHeight="true" outlineLevel="0" collapsed="false">
      <c r="A60" s="196"/>
      <c r="B60" s="196"/>
      <c r="C60" s="196"/>
      <c r="D60" s="196"/>
      <c r="E60" s="389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  <c r="FV60" s="196"/>
      <c r="FW60" s="196"/>
      <c r="FX60" s="196"/>
      <c r="FY60" s="196"/>
      <c r="FZ60" s="196"/>
      <c r="GA60" s="196"/>
      <c r="GB60" s="196"/>
      <c r="GC60" s="196"/>
      <c r="GD60" s="196"/>
      <c r="GE60" s="196"/>
      <c r="GF60" s="196"/>
      <c r="GG60" s="196"/>
      <c r="GH60" s="196"/>
      <c r="GI60" s="196"/>
      <c r="GJ60" s="196"/>
      <c r="GK60" s="196"/>
      <c r="GL60" s="196"/>
      <c r="GM60" s="196"/>
      <c r="GN60" s="196"/>
      <c r="GO60" s="196"/>
      <c r="GP60" s="196"/>
      <c r="GQ60" s="196"/>
      <c r="GR60" s="196"/>
      <c r="GS60" s="196"/>
      <c r="GT60" s="196"/>
      <c r="GU60" s="196"/>
      <c r="GV60" s="196"/>
      <c r="GW60" s="196"/>
      <c r="GX60" s="196"/>
      <c r="GY60" s="196"/>
      <c r="GZ60" s="196"/>
      <c r="HA60" s="196"/>
      <c r="HB60" s="196"/>
      <c r="HC60" s="196"/>
      <c r="HD60" s="196"/>
      <c r="HE60" s="196"/>
      <c r="HF60" s="196"/>
      <c r="HG60" s="196"/>
      <c r="HH60" s="196"/>
      <c r="HI60" s="196"/>
      <c r="HJ60" s="196"/>
      <c r="HK60" s="196"/>
      <c r="HL60" s="196"/>
      <c r="HM60" s="196"/>
      <c r="HN60" s="196"/>
      <c r="HO60" s="196"/>
      <c r="HP60" s="196"/>
      <c r="HQ60" s="196"/>
      <c r="HR60" s="196"/>
      <c r="HS60" s="196"/>
      <c r="HT60" s="196"/>
      <c r="HU60" s="196"/>
      <c r="HV60" s="196"/>
      <c r="HW60" s="196"/>
      <c r="HX60" s="196"/>
      <c r="HY60" s="196"/>
      <c r="HZ60" s="196"/>
      <c r="IA60" s="196"/>
      <c r="IB60" s="196"/>
      <c r="IC60" s="196"/>
      <c r="ID60" s="196"/>
      <c r="IE60" s="196"/>
      <c r="IF60" s="196"/>
      <c r="IG60" s="196"/>
      <c r="IH60" s="196"/>
      <c r="II60" s="196"/>
      <c r="IJ60" s="196"/>
      <c r="IK60" s="196"/>
      <c r="IL60" s="196"/>
      <c r="IM60" s="196"/>
      <c r="IN60" s="196"/>
      <c r="IO60" s="196"/>
      <c r="IP60" s="196"/>
      <c r="IQ60" s="196"/>
      <c r="IR60" s="196"/>
      <c r="IS60" s="196"/>
      <c r="IT60" s="196"/>
      <c r="IU60" s="196"/>
      <c r="IV60" s="196"/>
      <c r="IW60" s="196"/>
      <c r="IX60" s="196"/>
      <c r="IY60" s="196"/>
      <c r="IZ60" s="196"/>
      <c r="JA60" s="196"/>
      <c r="JB60" s="196"/>
      <c r="JC60" s="196"/>
      <c r="JD60" s="196"/>
      <c r="JE60" s="196"/>
      <c r="JF60" s="196"/>
      <c r="JG60" s="196"/>
      <c r="JH60" s="196"/>
      <c r="JI60" s="196"/>
      <c r="JJ60" s="196"/>
      <c r="JK60" s="196"/>
      <c r="JL60" s="196"/>
      <c r="JM60" s="196"/>
      <c r="JN60" s="196"/>
      <c r="JO60" s="196"/>
      <c r="JP60" s="196"/>
      <c r="JQ60" s="196"/>
      <c r="JR60" s="196"/>
      <c r="JS60" s="196"/>
      <c r="JT60" s="196"/>
      <c r="JU60" s="196"/>
      <c r="JV60" s="196"/>
      <c r="JW60" s="196"/>
      <c r="JX60" s="196"/>
      <c r="JY60" s="196"/>
      <c r="JZ60" s="196"/>
      <c r="KA60" s="196"/>
      <c r="KB60" s="196"/>
      <c r="KC60" s="196"/>
      <c r="KD60" s="196"/>
      <c r="KE60" s="196"/>
      <c r="KF60" s="196"/>
      <c r="KG60" s="196"/>
      <c r="KH60" s="196"/>
      <c r="KI60" s="196"/>
      <c r="KJ60" s="196"/>
      <c r="KK60" s="196"/>
      <c r="KL60" s="196"/>
      <c r="KM60" s="196"/>
      <c r="KN60" s="196"/>
      <c r="KO60" s="196"/>
      <c r="KP60" s="196"/>
      <c r="KQ60" s="196"/>
      <c r="KR60" s="196"/>
      <c r="KS60" s="196"/>
      <c r="KT60" s="196"/>
      <c r="KU60" s="196"/>
      <c r="KV60" s="196"/>
      <c r="KW60" s="196"/>
      <c r="KX60" s="196"/>
      <c r="KY60" s="196"/>
      <c r="KZ60" s="196"/>
      <c r="LA60" s="196"/>
      <c r="LB60" s="196"/>
      <c r="LC60" s="196"/>
      <c r="LD60" s="196"/>
      <c r="LE60" s="196"/>
      <c r="LF60" s="196"/>
      <c r="LG60" s="196"/>
      <c r="LH60" s="196"/>
      <c r="LI60" s="196"/>
      <c r="LJ60" s="196"/>
      <c r="LK60" s="196"/>
      <c r="LL60" s="196"/>
      <c r="LM60" s="196"/>
      <c r="LN60" s="196"/>
      <c r="LO60" s="196"/>
      <c r="LP60" s="196"/>
      <c r="LQ60" s="196"/>
      <c r="LR60" s="196"/>
      <c r="LS60" s="196"/>
      <c r="LT60" s="196"/>
      <c r="LU60" s="196"/>
      <c r="LV60" s="196"/>
      <c r="LW60" s="196"/>
      <c r="LX60" s="196"/>
      <c r="LY60" s="196"/>
      <c r="LZ60" s="196"/>
      <c r="MA60" s="196"/>
      <c r="MB60" s="196"/>
      <c r="MC60" s="196"/>
      <c r="MD60" s="196"/>
      <c r="ME60" s="196"/>
      <c r="MF60" s="196"/>
      <c r="MG60" s="196"/>
      <c r="MH60" s="196"/>
      <c r="MI60" s="196"/>
      <c r="MJ60" s="196"/>
      <c r="MK60" s="196"/>
      <c r="ML60" s="196"/>
      <c r="MM60" s="196"/>
      <c r="MN60" s="196"/>
      <c r="MO60" s="196"/>
      <c r="MP60" s="196"/>
      <c r="MQ60" s="196"/>
      <c r="MR60" s="196"/>
      <c r="MS60" s="196"/>
      <c r="MT60" s="196"/>
      <c r="MU60" s="196"/>
      <c r="MV60" s="196"/>
      <c r="MW60" s="196"/>
      <c r="MX60" s="196"/>
      <c r="MY60" s="196"/>
      <c r="MZ60" s="196"/>
      <c r="NA60" s="196"/>
      <c r="NB60" s="196"/>
      <c r="NC60" s="196"/>
      <c r="ND60" s="196"/>
      <c r="NE60" s="196"/>
      <c r="NF60" s="196"/>
      <c r="NG60" s="196"/>
      <c r="NH60" s="196"/>
      <c r="NI60" s="196"/>
      <c r="NJ60" s="196"/>
      <c r="NK60" s="196"/>
      <c r="NL60" s="196"/>
      <c r="NM60" s="196"/>
      <c r="NN60" s="196"/>
      <c r="NO60" s="196"/>
      <c r="NP60" s="196"/>
      <c r="NQ60" s="196"/>
      <c r="NR60" s="196"/>
      <c r="NS60" s="196"/>
      <c r="NT60" s="196"/>
      <c r="NU60" s="196"/>
      <c r="NV60" s="196"/>
      <c r="NW60" s="196"/>
      <c r="NX60" s="196"/>
      <c r="NY60" s="196"/>
      <c r="NZ60" s="196"/>
      <c r="OA60" s="196"/>
      <c r="OB60" s="196"/>
      <c r="OC60" s="196"/>
      <c r="OD60" s="196"/>
      <c r="OE60" s="196"/>
      <c r="OF60" s="196"/>
      <c r="OG60" s="196"/>
      <c r="OH60" s="196"/>
      <c r="OI60" s="196"/>
      <c r="OJ60" s="196"/>
      <c r="OK60" s="196"/>
      <c r="OL60" s="196"/>
      <c r="OM60" s="196"/>
      <c r="ON60" s="196"/>
      <c r="OO60" s="196"/>
      <c r="OP60" s="196"/>
      <c r="OQ60" s="196"/>
      <c r="OR60" s="196"/>
      <c r="OS60" s="196"/>
      <c r="OT60" s="196"/>
      <c r="OU60" s="196"/>
      <c r="OV60" s="196"/>
      <c r="OW60" s="196"/>
      <c r="OX60" s="196"/>
      <c r="OY60" s="196"/>
      <c r="OZ60" s="196"/>
      <c r="PA60" s="196"/>
      <c r="PB60" s="196"/>
      <c r="PC60" s="196"/>
      <c r="PD60" s="196"/>
      <c r="PE60" s="196"/>
      <c r="PF60" s="196"/>
      <c r="PG60" s="196"/>
      <c r="PH60" s="196"/>
      <c r="PI60" s="196"/>
      <c r="PJ60" s="196"/>
      <c r="PK60" s="196"/>
      <c r="PL60" s="196"/>
      <c r="PM60" s="196"/>
      <c r="PN60" s="196"/>
      <c r="PO60" s="196"/>
      <c r="PP60" s="196"/>
      <c r="PQ60" s="196"/>
      <c r="PR60" s="196"/>
      <c r="PS60" s="196"/>
      <c r="PT60" s="196"/>
      <c r="PU60" s="196"/>
      <c r="PV60" s="196"/>
      <c r="PW60" s="196"/>
      <c r="PX60" s="196"/>
      <c r="PY60" s="196"/>
      <c r="PZ60" s="196"/>
      <c r="QA60" s="196"/>
      <c r="QB60" s="196"/>
      <c r="QC60" s="196"/>
      <c r="QD60" s="196"/>
      <c r="QE60" s="196"/>
      <c r="QF60" s="196"/>
      <c r="QG60" s="196"/>
      <c r="QH60" s="196"/>
      <c r="QI60" s="196"/>
      <c r="QJ60" s="196"/>
      <c r="QK60" s="196"/>
      <c r="QL60" s="196"/>
      <c r="QM60" s="196"/>
      <c r="QN60" s="196"/>
      <c r="QO60" s="196"/>
      <c r="QP60" s="196"/>
      <c r="QQ60" s="196"/>
      <c r="QR60" s="196"/>
      <c r="QS60" s="196"/>
      <c r="QT60" s="196"/>
      <c r="QU60" s="196"/>
      <c r="QV60" s="196"/>
      <c r="QW60" s="196"/>
      <c r="QX60" s="196"/>
      <c r="QY60" s="196"/>
      <c r="QZ60" s="196"/>
      <c r="RA60" s="196"/>
      <c r="RB60" s="196"/>
      <c r="RC60" s="196"/>
      <c r="RD60" s="196"/>
      <c r="RE60" s="196"/>
      <c r="RF60" s="196"/>
      <c r="RG60" s="196"/>
      <c r="RH60" s="196"/>
    </row>
    <row r="61" customFormat="false" ht="9.75" hidden="false" customHeight="true" outlineLevel="0" collapsed="false">
      <c r="A61" s="196"/>
      <c r="B61" s="196"/>
      <c r="C61" s="196"/>
      <c r="D61" s="196"/>
      <c r="E61" s="389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  <c r="DO61" s="196"/>
      <c r="DP61" s="196"/>
      <c r="DQ61" s="196"/>
      <c r="DR61" s="196"/>
      <c r="DS61" s="196"/>
      <c r="DT61" s="196"/>
      <c r="DU61" s="196"/>
      <c r="DV61" s="196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96"/>
      <c r="EN61" s="196"/>
      <c r="EO61" s="196"/>
      <c r="EP61" s="196"/>
      <c r="EQ61" s="196"/>
      <c r="ER61" s="196"/>
      <c r="ES61" s="196"/>
      <c r="ET61" s="196"/>
      <c r="EU61" s="196"/>
      <c r="EV61" s="196"/>
      <c r="EW61" s="196"/>
      <c r="EX61" s="196"/>
      <c r="EY61" s="196"/>
      <c r="EZ61" s="196"/>
      <c r="FA61" s="196"/>
      <c r="FB61" s="196"/>
      <c r="FC61" s="196"/>
      <c r="FD61" s="196"/>
      <c r="FE61" s="196"/>
      <c r="FF61" s="196"/>
      <c r="FG61" s="196"/>
      <c r="FH61" s="196"/>
      <c r="FI61" s="196"/>
      <c r="FJ61" s="196"/>
      <c r="FK61" s="196"/>
      <c r="FL61" s="196"/>
      <c r="FM61" s="196"/>
      <c r="FN61" s="196"/>
      <c r="FO61" s="196"/>
      <c r="FP61" s="196"/>
      <c r="FQ61" s="196"/>
      <c r="FR61" s="196"/>
      <c r="FS61" s="196"/>
      <c r="FT61" s="196"/>
      <c r="FU61" s="196"/>
      <c r="FV61" s="196"/>
      <c r="FW61" s="196"/>
      <c r="FX61" s="196"/>
      <c r="FY61" s="196"/>
      <c r="FZ61" s="196"/>
      <c r="GA61" s="196"/>
      <c r="GB61" s="196"/>
      <c r="GC61" s="196"/>
      <c r="GD61" s="196"/>
      <c r="GE61" s="196"/>
      <c r="GF61" s="196"/>
      <c r="GG61" s="196"/>
      <c r="GH61" s="196"/>
      <c r="GI61" s="196"/>
      <c r="GJ61" s="196"/>
      <c r="GK61" s="196"/>
      <c r="GL61" s="196"/>
      <c r="GM61" s="196"/>
      <c r="GN61" s="196"/>
      <c r="GO61" s="196"/>
      <c r="GP61" s="196"/>
      <c r="GQ61" s="196"/>
      <c r="GR61" s="196"/>
      <c r="GS61" s="196"/>
      <c r="GT61" s="196"/>
      <c r="GU61" s="196"/>
      <c r="GV61" s="196"/>
      <c r="GW61" s="196"/>
      <c r="GX61" s="196"/>
      <c r="GY61" s="196"/>
      <c r="GZ61" s="196"/>
      <c r="HA61" s="196"/>
      <c r="HB61" s="196"/>
      <c r="HC61" s="196"/>
      <c r="HD61" s="196"/>
      <c r="HE61" s="196"/>
      <c r="HF61" s="196"/>
      <c r="HG61" s="196"/>
      <c r="HH61" s="196"/>
      <c r="HI61" s="196"/>
      <c r="HJ61" s="196"/>
      <c r="HK61" s="196"/>
      <c r="HL61" s="196"/>
      <c r="HM61" s="196"/>
      <c r="HN61" s="196"/>
      <c r="HO61" s="196"/>
      <c r="HP61" s="196"/>
      <c r="HQ61" s="196"/>
      <c r="HR61" s="196"/>
      <c r="HS61" s="196"/>
      <c r="HT61" s="196"/>
      <c r="HU61" s="196"/>
      <c r="HV61" s="196"/>
      <c r="HW61" s="196"/>
      <c r="HX61" s="196"/>
      <c r="HY61" s="196"/>
      <c r="HZ61" s="196"/>
      <c r="IA61" s="196"/>
      <c r="IB61" s="196"/>
      <c r="IC61" s="196"/>
      <c r="ID61" s="196"/>
      <c r="IE61" s="196"/>
      <c r="IF61" s="196"/>
      <c r="IG61" s="196"/>
      <c r="IH61" s="196"/>
      <c r="II61" s="196"/>
      <c r="IJ61" s="196"/>
      <c r="IK61" s="196"/>
      <c r="IL61" s="196"/>
      <c r="IM61" s="196"/>
      <c r="IN61" s="196"/>
      <c r="IO61" s="196"/>
      <c r="IP61" s="196"/>
      <c r="IQ61" s="196"/>
      <c r="IR61" s="196"/>
      <c r="IS61" s="196"/>
      <c r="IT61" s="196"/>
      <c r="IU61" s="196"/>
      <c r="IV61" s="196"/>
      <c r="IW61" s="196"/>
      <c r="IX61" s="196"/>
      <c r="IY61" s="196"/>
      <c r="IZ61" s="196"/>
      <c r="JA61" s="196"/>
      <c r="JB61" s="196"/>
      <c r="JC61" s="196"/>
      <c r="JD61" s="196"/>
      <c r="JE61" s="196"/>
      <c r="JF61" s="196"/>
      <c r="JG61" s="196"/>
      <c r="JH61" s="196"/>
      <c r="JI61" s="196"/>
      <c r="JJ61" s="196"/>
      <c r="JK61" s="196"/>
      <c r="JL61" s="196"/>
      <c r="JM61" s="196"/>
      <c r="JN61" s="196"/>
      <c r="JO61" s="196"/>
      <c r="JP61" s="196"/>
      <c r="JQ61" s="196"/>
      <c r="JR61" s="196"/>
      <c r="JS61" s="196"/>
      <c r="JT61" s="196"/>
      <c r="JU61" s="196"/>
      <c r="JV61" s="196"/>
      <c r="JW61" s="196"/>
      <c r="JX61" s="196"/>
      <c r="JY61" s="196"/>
      <c r="JZ61" s="196"/>
      <c r="KA61" s="196"/>
      <c r="KB61" s="196"/>
      <c r="KC61" s="196"/>
      <c r="KD61" s="196"/>
      <c r="KE61" s="196"/>
      <c r="KF61" s="196"/>
      <c r="KG61" s="196"/>
      <c r="KH61" s="196"/>
      <c r="KI61" s="196"/>
      <c r="KJ61" s="196"/>
      <c r="KK61" s="196"/>
      <c r="KL61" s="196"/>
      <c r="KM61" s="196"/>
      <c r="KN61" s="196"/>
      <c r="KO61" s="196"/>
      <c r="KP61" s="196"/>
      <c r="KQ61" s="196"/>
      <c r="KR61" s="196"/>
      <c r="KS61" s="196"/>
      <c r="KT61" s="196"/>
      <c r="KU61" s="196"/>
      <c r="KV61" s="196"/>
      <c r="KW61" s="196"/>
      <c r="KX61" s="196"/>
      <c r="KY61" s="196"/>
      <c r="KZ61" s="196"/>
      <c r="LA61" s="196"/>
      <c r="LB61" s="196"/>
      <c r="LC61" s="196"/>
      <c r="LD61" s="196"/>
      <c r="LE61" s="196"/>
      <c r="LF61" s="196"/>
      <c r="LG61" s="196"/>
      <c r="LH61" s="196"/>
      <c r="LI61" s="196"/>
      <c r="LJ61" s="196"/>
      <c r="LK61" s="196"/>
      <c r="LL61" s="196"/>
      <c r="LM61" s="196"/>
      <c r="LN61" s="196"/>
      <c r="LO61" s="196"/>
      <c r="LP61" s="196"/>
      <c r="LQ61" s="196"/>
      <c r="LR61" s="196"/>
      <c r="LS61" s="196"/>
      <c r="LT61" s="196"/>
      <c r="LU61" s="196"/>
      <c r="LV61" s="196"/>
      <c r="LW61" s="196"/>
      <c r="LX61" s="196"/>
      <c r="LY61" s="196"/>
      <c r="LZ61" s="196"/>
      <c r="MA61" s="196"/>
      <c r="MB61" s="196"/>
      <c r="MC61" s="196"/>
      <c r="MD61" s="196"/>
      <c r="ME61" s="196"/>
      <c r="MF61" s="196"/>
      <c r="MG61" s="196"/>
      <c r="MH61" s="196"/>
      <c r="MI61" s="196"/>
      <c r="MJ61" s="196"/>
      <c r="MK61" s="196"/>
      <c r="ML61" s="196"/>
      <c r="MM61" s="196"/>
      <c r="MN61" s="196"/>
      <c r="MO61" s="196"/>
      <c r="MP61" s="196"/>
      <c r="MQ61" s="196"/>
      <c r="MR61" s="196"/>
      <c r="MS61" s="196"/>
      <c r="MT61" s="196"/>
      <c r="MU61" s="196"/>
      <c r="MV61" s="196"/>
      <c r="MW61" s="196"/>
      <c r="MX61" s="196"/>
      <c r="MY61" s="196"/>
      <c r="MZ61" s="196"/>
      <c r="NA61" s="196"/>
      <c r="NB61" s="196"/>
      <c r="NC61" s="196"/>
      <c r="ND61" s="196"/>
      <c r="NE61" s="196"/>
      <c r="NF61" s="196"/>
      <c r="NG61" s="196"/>
      <c r="NH61" s="196"/>
      <c r="NI61" s="196"/>
      <c r="NJ61" s="196"/>
      <c r="NK61" s="196"/>
      <c r="NL61" s="196"/>
      <c r="NM61" s="196"/>
      <c r="NN61" s="196"/>
      <c r="NO61" s="196"/>
      <c r="NP61" s="196"/>
      <c r="NQ61" s="196"/>
      <c r="NR61" s="196"/>
      <c r="NS61" s="196"/>
      <c r="NT61" s="196"/>
      <c r="NU61" s="196"/>
      <c r="NV61" s="196"/>
      <c r="NW61" s="196"/>
      <c r="NX61" s="196"/>
      <c r="NY61" s="196"/>
      <c r="NZ61" s="196"/>
      <c r="OA61" s="196"/>
      <c r="OB61" s="196"/>
      <c r="OC61" s="196"/>
      <c r="OD61" s="196"/>
      <c r="OE61" s="196"/>
      <c r="OF61" s="196"/>
      <c r="OG61" s="196"/>
      <c r="OH61" s="196"/>
      <c r="OI61" s="196"/>
      <c r="OJ61" s="196"/>
      <c r="OK61" s="196"/>
      <c r="OL61" s="196"/>
      <c r="OM61" s="196"/>
      <c r="ON61" s="196"/>
      <c r="OO61" s="196"/>
      <c r="OP61" s="196"/>
      <c r="OQ61" s="196"/>
      <c r="OR61" s="196"/>
      <c r="OS61" s="196"/>
      <c r="OT61" s="196"/>
      <c r="OU61" s="196"/>
      <c r="OV61" s="196"/>
      <c r="OW61" s="196"/>
      <c r="OX61" s="196"/>
      <c r="OY61" s="196"/>
      <c r="OZ61" s="196"/>
      <c r="PA61" s="196"/>
      <c r="PB61" s="196"/>
      <c r="PC61" s="196"/>
      <c r="PD61" s="196"/>
      <c r="PE61" s="196"/>
      <c r="PF61" s="196"/>
      <c r="PG61" s="196"/>
      <c r="PH61" s="196"/>
      <c r="PI61" s="196"/>
      <c r="PJ61" s="196"/>
      <c r="PK61" s="196"/>
      <c r="PL61" s="196"/>
      <c r="PM61" s="196"/>
      <c r="PN61" s="196"/>
      <c r="PO61" s="196"/>
      <c r="PP61" s="196"/>
      <c r="PQ61" s="196"/>
      <c r="PR61" s="196"/>
      <c r="PS61" s="196"/>
      <c r="PT61" s="196"/>
      <c r="PU61" s="196"/>
      <c r="PV61" s="196"/>
      <c r="PW61" s="196"/>
      <c r="PX61" s="196"/>
      <c r="PY61" s="196"/>
      <c r="PZ61" s="196"/>
      <c r="QA61" s="196"/>
      <c r="QB61" s="196"/>
      <c r="QC61" s="196"/>
      <c r="QD61" s="196"/>
      <c r="QE61" s="196"/>
      <c r="QF61" s="196"/>
      <c r="QG61" s="196"/>
      <c r="QH61" s="196"/>
      <c r="QI61" s="196"/>
      <c r="QJ61" s="196"/>
      <c r="QK61" s="196"/>
      <c r="QL61" s="196"/>
      <c r="QM61" s="196"/>
      <c r="QN61" s="196"/>
      <c r="QO61" s="196"/>
      <c r="QP61" s="196"/>
      <c r="QQ61" s="196"/>
      <c r="QR61" s="196"/>
      <c r="QS61" s="196"/>
      <c r="QT61" s="196"/>
      <c r="QU61" s="196"/>
      <c r="QV61" s="196"/>
      <c r="QW61" s="196"/>
      <c r="QX61" s="196"/>
      <c r="QY61" s="196"/>
      <c r="QZ61" s="196"/>
      <c r="RA61" s="196"/>
      <c r="RB61" s="196"/>
      <c r="RC61" s="196"/>
      <c r="RD61" s="196"/>
      <c r="RE61" s="196"/>
      <c r="RF61" s="196"/>
      <c r="RG61" s="196"/>
      <c r="RH61" s="19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00"/>
    <pageSetUpPr fitToPage="false"/>
  </sheetPr>
  <dimension ref="A1:BK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3" min="2" style="0" width="9.13"/>
    <col collapsed="false" customWidth="true" hidden="false" outlineLevel="0" max="6" min="4" style="0" width="5.88"/>
    <col collapsed="false" customWidth="true" hidden="false" outlineLevel="0" max="7" min="7" style="0" width="14.01"/>
    <col collapsed="false" customWidth="true" hidden="false" outlineLevel="0" max="8" min="8" style="0" width="7.63"/>
    <col collapsed="false" customWidth="true" hidden="false" outlineLevel="0" max="9" min="9" style="0" width="8"/>
    <col collapsed="false" customWidth="true" hidden="false" outlineLevel="0" max="22" min="10" style="0" width="8.25"/>
    <col collapsed="false" customWidth="true" hidden="false" outlineLevel="0" max="38" min="23" style="0" width="8.75"/>
    <col collapsed="false" customWidth="true" hidden="false" outlineLevel="0" max="44" min="39" style="0" width="13.37"/>
    <col collapsed="false" customWidth="true" hidden="false" outlineLevel="0" max="63" min="45" style="0" width="9.13"/>
  </cols>
  <sheetData>
    <row r="1" customFormat="false" ht="6" hidden="false" customHeight="true" outlineLevel="0" collapsed="false">
      <c r="A1" s="44"/>
      <c r="B1" s="390"/>
      <c r="C1" s="44"/>
      <c r="D1" s="44"/>
      <c r="E1" s="44"/>
      <c r="F1" s="44"/>
      <c r="G1" s="44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</row>
    <row r="2" customFormat="false" ht="15.75" hidden="false" customHeight="true" outlineLevel="0" collapsed="false">
      <c r="A2" s="44"/>
      <c r="B2" s="46" t="s">
        <v>375</v>
      </c>
      <c r="C2" s="47"/>
      <c r="D2" s="47"/>
      <c r="E2" s="48"/>
      <c r="F2" s="48"/>
      <c r="G2" s="48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</row>
    <row r="3" customFormat="false" ht="11.25" hidden="false" customHeight="true" outlineLevel="0" collapsed="false">
      <c r="A3" s="44"/>
      <c r="B3" s="44"/>
      <c r="C3" s="44"/>
      <c r="D3" s="44"/>
      <c r="E3" s="44"/>
      <c r="F3" s="391"/>
      <c r="G3" s="391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</row>
    <row r="4" customFormat="false" ht="15.75" hidden="false" customHeight="true" outlineLevel="0" collapsed="false">
      <c r="A4" s="44"/>
      <c r="B4" s="199" t="s">
        <v>376</v>
      </c>
      <c r="C4" s="199"/>
      <c r="D4" s="200"/>
      <c r="E4" s="198"/>
      <c r="F4" s="198"/>
      <c r="G4" s="198"/>
      <c r="H4" s="198" t="n">
        <f aca="false">'Premissas Financeiras'!H12</f>
        <v>2024</v>
      </c>
      <c r="I4" s="198" t="n">
        <f aca="false">'Premissas Financeiras'!I12</f>
        <v>2025</v>
      </c>
      <c r="J4" s="198" t="n">
        <f aca="false">'Premissas Financeiras'!J12</f>
        <v>2026</v>
      </c>
      <c r="K4" s="198" t="n">
        <f aca="false">'Premissas Financeiras'!K12</f>
        <v>2027</v>
      </c>
      <c r="L4" s="198" t="n">
        <f aca="false">'Premissas Financeiras'!L12</f>
        <v>2028</v>
      </c>
      <c r="M4" s="198" t="n">
        <f aca="false">'Premissas Financeiras'!M12</f>
        <v>2029</v>
      </c>
      <c r="N4" s="198" t="n">
        <f aca="false">'Premissas Financeiras'!N12</f>
        <v>2030</v>
      </c>
      <c r="O4" s="198" t="n">
        <f aca="false">'Premissas Financeiras'!O12</f>
        <v>2031</v>
      </c>
      <c r="P4" s="198" t="n">
        <f aca="false">'Premissas Financeiras'!P12</f>
        <v>2032</v>
      </c>
      <c r="Q4" s="198" t="n">
        <f aca="false">'Premissas Financeiras'!Q12</f>
        <v>2033</v>
      </c>
      <c r="R4" s="198" t="n">
        <f aca="false">'Premissas Financeiras'!R12</f>
        <v>2034</v>
      </c>
      <c r="S4" s="198" t="n">
        <f aca="false">'Premissas Financeiras'!S12</f>
        <v>2035</v>
      </c>
      <c r="T4" s="198" t="n">
        <f aca="false">'Premissas Financeiras'!T12</f>
        <v>2036</v>
      </c>
      <c r="U4" s="198" t="n">
        <f aca="false">'Premissas Financeiras'!U12</f>
        <v>2037</v>
      </c>
      <c r="V4" s="198" t="n">
        <f aca="false">'Premissas Financeiras'!V12</f>
        <v>2038</v>
      </c>
      <c r="W4" s="198" t="n">
        <f aca="false">'Premissas Financeiras'!W12</f>
        <v>2039</v>
      </c>
      <c r="X4" s="198" t="n">
        <f aca="false">'Premissas Financeiras'!X12</f>
        <v>2040</v>
      </c>
      <c r="Y4" s="198" t="n">
        <f aca="false">'Premissas Financeiras'!Y12</f>
        <v>2041</v>
      </c>
      <c r="Z4" s="198" t="n">
        <f aca="false">'Premissas Financeiras'!Z12</f>
        <v>2042</v>
      </c>
      <c r="AA4" s="198" t="n">
        <f aca="false">'Premissas Financeiras'!AA12</f>
        <v>2043</v>
      </c>
      <c r="AB4" s="198" t="n">
        <f aca="false">'Premissas Financeiras'!AB12</f>
        <v>2044</v>
      </c>
      <c r="AC4" s="198" t="n">
        <f aca="false">'Premissas Financeiras'!AC12</f>
        <v>2045</v>
      </c>
      <c r="AD4" s="198" t="n">
        <f aca="false">'Premissas Financeiras'!AD12</f>
        <v>2046</v>
      </c>
      <c r="AE4" s="198" t="n">
        <f aca="false">'Premissas Financeiras'!AE12</f>
        <v>2047</v>
      </c>
      <c r="AF4" s="198" t="n">
        <f aca="false">'Premissas Financeiras'!AF12</f>
        <v>2048</v>
      </c>
      <c r="AG4" s="198" t="n">
        <f aca="false">'Premissas Financeiras'!AG12</f>
        <v>2049</v>
      </c>
      <c r="AH4" s="198" t="n">
        <f aca="false">'Premissas Financeiras'!AH12</f>
        <v>2050</v>
      </c>
      <c r="AI4" s="198" t="n">
        <f aca="false">'Premissas Financeiras'!AI12</f>
        <v>2051</v>
      </c>
      <c r="AJ4" s="198" t="n">
        <f aca="false">'Premissas Financeiras'!AJ12</f>
        <v>2052</v>
      </c>
      <c r="AK4" s="198" t="n">
        <f aca="false">'Premissas Financeiras'!AK12</f>
        <v>2053</v>
      </c>
      <c r="AL4" s="198" t="n">
        <f aca="false">'Premissas Financeiras'!AL12</f>
        <v>2054</v>
      </c>
      <c r="AM4" s="198" t="n">
        <f aca="false">'Premissas Financeiras'!AM12</f>
        <v>2055</v>
      </c>
      <c r="AN4" s="198" t="n">
        <f aca="false">'Premissas Financeiras'!AN12</f>
        <v>2056</v>
      </c>
      <c r="AO4" s="198" t="n">
        <f aca="false">'Premissas Financeiras'!AO12</f>
        <v>2057</v>
      </c>
      <c r="AP4" s="198" t="n">
        <f aca="false">'Premissas Financeiras'!AP12</f>
        <v>2058</v>
      </c>
      <c r="AQ4" s="198" t="n">
        <f aca="false">'Premissas Financeiras'!AQ12</f>
        <v>2059</v>
      </c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44"/>
      <c r="BG4" s="44"/>
      <c r="BH4" s="44"/>
      <c r="BI4" s="44"/>
      <c r="BJ4" s="44"/>
      <c r="BK4" s="44"/>
    </row>
    <row r="5" customFormat="false" ht="15.75" hidden="false" customHeight="true" outlineLevel="0" collapsed="false">
      <c r="A5" s="44"/>
      <c r="B5" s="199" t="s">
        <v>208</v>
      </c>
      <c r="C5" s="199"/>
      <c r="D5" s="200"/>
      <c r="E5" s="198"/>
      <c r="F5" s="198"/>
      <c r="G5" s="198" t="s">
        <v>377</v>
      </c>
      <c r="H5" s="201" t="n">
        <f aca="false">'Premissas Financeiras'!H3</f>
        <v>0</v>
      </c>
      <c r="I5" s="201" t="n">
        <f aca="false">'Premissas Financeiras'!I3</f>
        <v>1</v>
      </c>
      <c r="J5" s="201" t="n">
        <f aca="false">'Premissas Financeiras'!J3</f>
        <v>2</v>
      </c>
      <c r="K5" s="201" t="n">
        <f aca="false">'Premissas Financeiras'!K3</f>
        <v>3</v>
      </c>
      <c r="L5" s="201" t="n">
        <f aca="false">'Premissas Financeiras'!L3</f>
        <v>4</v>
      </c>
      <c r="M5" s="201" t="n">
        <f aca="false">'Premissas Financeiras'!M3</f>
        <v>5</v>
      </c>
      <c r="N5" s="201" t="n">
        <f aca="false">'Premissas Financeiras'!N3</f>
        <v>6</v>
      </c>
      <c r="O5" s="201" t="n">
        <f aca="false">'Premissas Financeiras'!O3</f>
        <v>7</v>
      </c>
      <c r="P5" s="201" t="n">
        <f aca="false">'Premissas Financeiras'!P3</f>
        <v>8</v>
      </c>
      <c r="Q5" s="201" t="n">
        <f aca="false">'Premissas Financeiras'!Q3</f>
        <v>9</v>
      </c>
      <c r="R5" s="201" t="n">
        <f aca="false">'Premissas Financeiras'!R3</f>
        <v>10</v>
      </c>
      <c r="S5" s="201" t="n">
        <f aca="false">'Premissas Financeiras'!S3</f>
        <v>11</v>
      </c>
      <c r="T5" s="201" t="n">
        <f aca="false">'Premissas Financeiras'!T3</f>
        <v>12</v>
      </c>
      <c r="U5" s="201" t="n">
        <f aca="false">'Premissas Financeiras'!U3</f>
        <v>13</v>
      </c>
      <c r="V5" s="201" t="n">
        <f aca="false">'Premissas Financeiras'!V3</f>
        <v>14</v>
      </c>
      <c r="W5" s="201" t="n">
        <f aca="false">'Premissas Financeiras'!W3</f>
        <v>15</v>
      </c>
      <c r="X5" s="201" t="n">
        <f aca="false">'Premissas Financeiras'!X3</f>
        <v>16</v>
      </c>
      <c r="Y5" s="201" t="n">
        <f aca="false">'Premissas Financeiras'!Y3</f>
        <v>17</v>
      </c>
      <c r="Z5" s="201" t="n">
        <f aca="false">'Premissas Financeiras'!Z3</f>
        <v>18</v>
      </c>
      <c r="AA5" s="201" t="n">
        <f aca="false">'Premissas Financeiras'!AA3</f>
        <v>19</v>
      </c>
      <c r="AB5" s="201" t="n">
        <f aca="false">'Premissas Financeiras'!AB3</f>
        <v>20</v>
      </c>
      <c r="AC5" s="201" t="n">
        <f aca="false">'Premissas Financeiras'!AC3</f>
        <v>21</v>
      </c>
      <c r="AD5" s="201" t="n">
        <f aca="false">'Premissas Financeiras'!AD3</f>
        <v>22</v>
      </c>
      <c r="AE5" s="201" t="n">
        <f aca="false">'Premissas Financeiras'!AE3</f>
        <v>23</v>
      </c>
      <c r="AF5" s="201" t="n">
        <f aca="false">'Premissas Financeiras'!AF3</f>
        <v>24</v>
      </c>
      <c r="AG5" s="201" t="n">
        <f aca="false">'Premissas Financeiras'!AG3</f>
        <v>25</v>
      </c>
      <c r="AH5" s="201" t="n">
        <f aca="false">'Premissas Financeiras'!AH3</f>
        <v>26</v>
      </c>
      <c r="AI5" s="201" t="n">
        <f aca="false">'Premissas Financeiras'!AI3</f>
        <v>27</v>
      </c>
      <c r="AJ5" s="201" t="n">
        <f aca="false">'Premissas Financeiras'!AJ3</f>
        <v>28</v>
      </c>
      <c r="AK5" s="201" t="n">
        <f aca="false">'Premissas Financeiras'!AK3</f>
        <v>29</v>
      </c>
      <c r="AL5" s="201" t="n">
        <f aca="false">'Premissas Financeiras'!AL3</f>
        <v>30</v>
      </c>
      <c r="AM5" s="201" t="n">
        <f aca="false">'Premissas Financeiras'!AM3</f>
        <v>31</v>
      </c>
      <c r="AN5" s="201" t="n">
        <f aca="false">'Premissas Financeiras'!AN3</f>
        <v>32</v>
      </c>
      <c r="AO5" s="201" t="n">
        <f aca="false">'Premissas Financeiras'!AO3</f>
        <v>33</v>
      </c>
      <c r="AP5" s="201" t="n">
        <f aca="false">'Premissas Financeiras'!AP3</f>
        <v>34</v>
      </c>
      <c r="AQ5" s="201" t="n">
        <f aca="false">'Premissas Financeiras'!AQ3</f>
        <v>35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44"/>
      <c r="BG5" s="44"/>
      <c r="BH5" s="44"/>
      <c r="BI5" s="44"/>
      <c r="BJ5" s="44"/>
      <c r="BK5" s="44"/>
    </row>
    <row r="6" customFormat="false" ht="9.75" hidden="false" customHeight="true" outlineLevel="0" collapsed="false">
      <c r="A6" s="44"/>
      <c r="B6" s="204"/>
      <c r="C6" s="204"/>
      <c r="D6" s="205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44"/>
      <c r="BG6" s="44"/>
      <c r="BH6" s="44"/>
      <c r="BI6" s="44"/>
      <c r="BJ6" s="44"/>
      <c r="BK6" s="44"/>
    </row>
    <row r="7" customFormat="false" ht="15.75" hidden="false" customHeight="true" outlineLevel="0" collapsed="false">
      <c r="A7" s="115"/>
      <c r="B7" s="56" t="s">
        <v>279</v>
      </c>
      <c r="C7" s="115"/>
      <c r="D7" s="115"/>
      <c r="E7" s="393"/>
      <c r="F7" s="393"/>
      <c r="G7" s="393" t="n">
        <f aca="false">SUM(H7:AQ7)</f>
        <v>2547506619.88</v>
      </c>
      <c r="H7" s="393" t="n">
        <f aca="false">SUM(H8)</f>
        <v>0</v>
      </c>
      <c r="I7" s="76" t="n">
        <f aca="false">SUM(I8)</f>
        <v>17229071.08</v>
      </c>
      <c r="J7" s="76" t="n">
        <f aca="false">SUM(J8)</f>
        <v>0</v>
      </c>
      <c r="K7" s="76" t="n">
        <f aca="false">SUM(K8)</f>
        <v>0</v>
      </c>
      <c r="L7" s="76" t="n">
        <f aca="false">SUM(L8)</f>
        <v>79071173.4</v>
      </c>
      <c r="M7" s="76" t="n">
        <f aca="false">SUM(M8)</f>
        <v>79071173.4</v>
      </c>
      <c r="N7" s="76" t="n">
        <f aca="false">SUM(N8)</f>
        <v>79071173.4</v>
      </c>
      <c r="O7" s="393" t="n">
        <f aca="false">SUM(O8)</f>
        <v>79071173.4</v>
      </c>
      <c r="P7" s="393" t="n">
        <f aca="false">SUM(P8)</f>
        <v>79071173.4</v>
      </c>
      <c r="Q7" s="393" t="n">
        <f aca="false">SUM(Q8)</f>
        <v>79071173.4</v>
      </c>
      <c r="R7" s="393" t="n">
        <f aca="false">SUM(R8)</f>
        <v>79071173.4</v>
      </c>
      <c r="S7" s="393" t="n">
        <f aca="false">SUM(S8)</f>
        <v>79071173.4</v>
      </c>
      <c r="T7" s="393" t="n">
        <f aca="false">SUM(T8)</f>
        <v>79071173.4</v>
      </c>
      <c r="U7" s="393" t="n">
        <f aca="false">SUM(U8)</f>
        <v>79071173.4</v>
      </c>
      <c r="V7" s="393" t="n">
        <f aca="false">SUM(V8)</f>
        <v>79071173.4</v>
      </c>
      <c r="W7" s="393" t="n">
        <f aca="false">SUM(W8)</f>
        <v>79071173.4</v>
      </c>
      <c r="X7" s="393" t="n">
        <f aca="false">SUM(X8)</f>
        <v>79071173.4</v>
      </c>
      <c r="Y7" s="393" t="n">
        <f aca="false">SUM(Y8)</f>
        <v>79071173.4</v>
      </c>
      <c r="Z7" s="393" t="n">
        <f aca="false">SUM(Z8)</f>
        <v>79071173.4</v>
      </c>
      <c r="AA7" s="393" t="n">
        <f aca="false">SUM(AA8)</f>
        <v>79071173.4</v>
      </c>
      <c r="AB7" s="393" t="n">
        <f aca="false">SUM(AB8)</f>
        <v>79071173.4</v>
      </c>
      <c r="AC7" s="393" t="n">
        <f aca="false">SUM(AC8)</f>
        <v>79071173.4</v>
      </c>
      <c r="AD7" s="393" t="n">
        <f aca="false">SUM(AD8)</f>
        <v>79071173.4</v>
      </c>
      <c r="AE7" s="393" t="n">
        <f aca="false">SUM(AE8)</f>
        <v>79071173.4</v>
      </c>
      <c r="AF7" s="393" t="n">
        <f aca="false">SUM(AF8)</f>
        <v>79071173.4</v>
      </c>
      <c r="AG7" s="393" t="n">
        <f aca="false">SUM(AG8)</f>
        <v>79071173.4</v>
      </c>
      <c r="AH7" s="393" t="n">
        <f aca="false">SUM(AH8)</f>
        <v>79071173.4</v>
      </c>
      <c r="AI7" s="393" t="n">
        <f aca="false">SUM(AI8)</f>
        <v>79071173.4</v>
      </c>
      <c r="AJ7" s="393" t="n">
        <f aca="false">SUM(AJ8)</f>
        <v>79071173.4</v>
      </c>
      <c r="AK7" s="393" t="n">
        <f aca="false">SUM(AK8)</f>
        <v>79071173.4</v>
      </c>
      <c r="AL7" s="393" t="n">
        <f aca="false">SUM(AL8)</f>
        <v>79071173.4</v>
      </c>
      <c r="AM7" s="393" t="n">
        <f aca="false">SUM(AM8)</f>
        <v>79071173.4</v>
      </c>
      <c r="AN7" s="393" t="n">
        <f aca="false">SUM(AN8)</f>
        <v>79071173.4</v>
      </c>
      <c r="AO7" s="393" t="n">
        <f aca="false">SUM(AO8)</f>
        <v>79071173.4</v>
      </c>
      <c r="AP7" s="393" t="n">
        <f aca="false">SUM(AP8)</f>
        <v>79071173.4</v>
      </c>
      <c r="AQ7" s="393" t="n">
        <f aca="false">SUM(AQ8)</f>
        <v>79071173.4</v>
      </c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115"/>
      <c r="BG7" s="115"/>
      <c r="BH7" s="115"/>
      <c r="BI7" s="115"/>
      <c r="BJ7" s="115"/>
      <c r="BK7" s="115"/>
    </row>
    <row r="8" customFormat="false" ht="15.75" hidden="false" customHeight="true" outlineLevel="0" collapsed="false">
      <c r="A8" s="44"/>
      <c r="B8" s="89" t="s">
        <v>268</v>
      </c>
      <c r="C8" s="44"/>
      <c r="D8" s="44"/>
      <c r="E8" s="394"/>
      <c r="F8" s="394"/>
      <c r="G8" s="394" t="n">
        <f aca="false">SUM(H8:AQ8)</f>
        <v>2547506619.88</v>
      </c>
      <c r="H8" s="394" t="n">
        <f aca="false">'Premissas Receita'!H13</f>
        <v>0</v>
      </c>
      <c r="I8" s="394" t="n">
        <f aca="false">'Premissas Receita'!I13</f>
        <v>17229071.08</v>
      </c>
      <c r="J8" s="394" t="n">
        <f aca="false">'Premissas Receita'!J13</f>
        <v>0</v>
      </c>
      <c r="K8" s="394" t="n">
        <f aca="false">'Premissas Receita'!K13</f>
        <v>0</v>
      </c>
      <c r="L8" s="394" t="n">
        <f aca="false">'Premissas Receita'!L13</f>
        <v>79071173.4</v>
      </c>
      <c r="M8" s="394" t="n">
        <f aca="false">'Premissas Receita'!M13</f>
        <v>79071173.4</v>
      </c>
      <c r="N8" s="394" t="n">
        <f aca="false">'Premissas Receita'!N13</f>
        <v>79071173.4</v>
      </c>
      <c r="O8" s="394" t="n">
        <f aca="false">'Premissas Receita'!O13</f>
        <v>79071173.4</v>
      </c>
      <c r="P8" s="394" t="n">
        <f aca="false">'Premissas Receita'!P13</f>
        <v>79071173.4</v>
      </c>
      <c r="Q8" s="394" t="n">
        <f aca="false">'Premissas Receita'!Q13</f>
        <v>79071173.4</v>
      </c>
      <c r="R8" s="394" t="n">
        <f aca="false">'Premissas Receita'!R13</f>
        <v>79071173.4</v>
      </c>
      <c r="S8" s="394" t="n">
        <f aca="false">'Premissas Receita'!S13</f>
        <v>79071173.4</v>
      </c>
      <c r="T8" s="394" t="n">
        <f aca="false">'Premissas Receita'!T13</f>
        <v>79071173.4</v>
      </c>
      <c r="U8" s="394" t="n">
        <f aca="false">'Premissas Receita'!U13</f>
        <v>79071173.4</v>
      </c>
      <c r="V8" s="394" t="n">
        <f aca="false">'Premissas Receita'!V13</f>
        <v>79071173.4</v>
      </c>
      <c r="W8" s="394" t="n">
        <f aca="false">'Premissas Receita'!W13</f>
        <v>79071173.4</v>
      </c>
      <c r="X8" s="394" t="n">
        <f aca="false">'Premissas Receita'!X13</f>
        <v>79071173.4</v>
      </c>
      <c r="Y8" s="394" t="n">
        <f aca="false">'Premissas Receita'!Y13</f>
        <v>79071173.4</v>
      </c>
      <c r="Z8" s="394" t="n">
        <f aca="false">'Premissas Receita'!Z13</f>
        <v>79071173.4</v>
      </c>
      <c r="AA8" s="394" t="n">
        <f aca="false">'Premissas Receita'!AA13</f>
        <v>79071173.4</v>
      </c>
      <c r="AB8" s="394" t="n">
        <f aca="false">'Premissas Receita'!AB13</f>
        <v>79071173.4</v>
      </c>
      <c r="AC8" s="394" t="n">
        <f aca="false">'Premissas Receita'!AC13</f>
        <v>79071173.4</v>
      </c>
      <c r="AD8" s="394" t="n">
        <f aca="false">'Premissas Receita'!AD13</f>
        <v>79071173.4</v>
      </c>
      <c r="AE8" s="394" t="n">
        <f aca="false">'Premissas Receita'!AE13</f>
        <v>79071173.4</v>
      </c>
      <c r="AF8" s="394" t="n">
        <f aca="false">'Premissas Receita'!AF13</f>
        <v>79071173.4</v>
      </c>
      <c r="AG8" s="394" t="n">
        <f aca="false">'Premissas Receita'!AG13</f>
        <v>79071173.4</v>
      </c>
      <c r="AH8" s="394" t="n">
        <f aca="false">'Premissas Receita'!AH13</f>
        <v>79071173.4</v>
      </c>
      <c r="AI8" s="394" t="n">
        <f aca="false">'Premissas Receita'!AI13</f>
        <v>79071173.4</v>
      </c>
      <c r="AJ8" s="394" t="n">
        <f aca="false">'Premissas Receita'!AJ13</f>
        <v>79071173.4</v>
      </c>
      <c r="AK8" s="394" t="n">
        <f aca="false">'Premissas Receita'!AK13</f>
        <v>79071173.4</v>
      </c>
      <c r="AL8" s="394" t="n">
        <f aca="false">'Premissas Receita'!AL13</f>
        <v>79071173.4</v>
      </c>
      <c r="AM8" s="394" t="n">
        <f aca="false">'Premissas Receita'!AM13</f>
        <v>79071173.4</v>
      </c>
      <c r="AN8" s="394" t="n">
        <f aca="false">'Premissas Receita'!AN13</f>
        <v>79071173.4</v>
      </c>
      <c r="AO8" s="394" t="n">
        <f aca="false">'Premissas Receita'!AO13</f>
        <v>79071173.4</v>
      </c>
      <c r="AP8" s="394" t="n">
        <f aca="false">'Premissas Receita'!AP13</f>
        <v>79071173.4</v>
      </c>
      <c r="AQ8" s="394" t="n">
        <f aca="false">'Premissas Receita'!AQ13</f>
        <v>79071173.4</v>
      </c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44"/>
      <c r="BG8" s="44"/>
      <c r="BH8" s="44"/>
      <c r="BI8" s="44"/>
      <c r="BJ8" s="44"/>
      <c r="BK8" s="44"/>
    </row>
    <row r="9" customFormat="false" ht="10.5" hidden="false" customHeight="true" outlineLevel="0" collapsed="false">
      <c r="A9" s="44"/>
      <c r="B9" s="44"/>
      <c r="C9" s="44"/>
      <c r="D9" s="44"/>
      <c r="E9" s="394"/>
      <c r="F9" s="393"/>
      <c r="G9" s="393"/>
      <c r="H9" s="395"/>
      <c r="I9" s="395"/>
      <c r="J9" s="394"/>
      <c r="K9" s="394"/>
      <c r="L9" s="68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44"/>
      <c r="BG9" s="44"/>
      <c r="BH9" s="44"/>
      <c r="BI9" s="44"/>
      <c r="BJ9" s="44"/>
      <c r="BK9" s="44"/>
    </row>
    <row r="10" customFormat="false" ht="15.75" hidden="false" customHeight="true" outlineLevel="0" collapsed="false">
      <c r="A10" s="44"/>
      <c r="B10" s="115" t="s">
        <v>378</v>
      </c>
      <c r="C10" s="44"/>
      <c r="D10" s="44"/>
      <c r="E10" s="394"/>
      <c r="F10" s="394"/>
      <c r="G10" s="393" t="n">
        <f aca="false">SUM(H10:AQ10)</f>
        <v>-277312707.365</v>
      </c>
      <c r="H10" s="393" t="n">
        <f aca="false">SUM(H11:H12)</f>
        <v>0</v>
      </c>
      <c r="I10" s="393" t="n">
        <f aca="false">SUM(I11:I12)</f>
        <v>-2172142.629</v>
      </c>
      <c r="J10" s="393" t="n">
        <f aca="false">SUM(J11:J12)</f>
        <v>0</v>
      </c>
      <c r="K10" s="393" t="n">
        <f aca="false">SUM(K11:K12)</f>
        <v>0</v>
      </c>
      <c r="L10" s="393" t="n">
        <f aca="false">SUM(L11:L12)</f>
        <v>-8598142.648</v>
      </c>
      <c r="M10" s="393" t="n">
        <f aca="false">SUM(M11:M12)</f>
        <v>-8598142.648</v>
      </c>
      <c r="N10" s="393" t="n">
        <f aca="false">SUM(N11:N12)</f>
        <v>-8598142.648</v>
      </c>
      <c r="O10" s="393" t="n">
        <f aca="false">SUM(O11:O12)</f>
        <v>-8598142.648</v>
      </c>
      <c r="P10" s="393" t="n">
        <f aca="false">SUM(P11:P12)</f>
        <v>-8598142.648</v>
      </c>
      <c r="Q10" s="393" t="n">
        <f aca="false">SUM(Q11:Q12)</f>
        <v>-8598142.648</v>
      </c>
      <c r="R10" s="393" t="n">
        <f aca="false">SUM(R11:R12)</f>
        <v>-8598142.648</v>
      </c>
      <c r="S10" s="393" t="n">
        <f aca="false">SUM(S11:S12)</f>
        <v>-8598142.648</v>
      </c>
      <c r="T10" s="393" t="n">
        <f aca="false">SUM(T11:T12)</f>
        <v>-8598142.648</v>
      </c>
      <c r="U10" s="393" t="n">
        <f aca="false">SUM(U11:U12)</f>
        <v>-8598142.648</v>
      </c>
      <c r="V10" s="393" t="n">
        <f aca="false">SUM(V11:V12)</f>
        <v>-8598142.648</v>
      </c>
      <c r="W10" s="393" t="n">
        <f aca="false">SUM(W11:W12)</f>
        <v>-8598142.648</v>
      </c>
      <c r="X10" s="393" t="n">
        <f aca="false">SUM(X11:X12)</f>
        <v>-8598142.648</v>
      </c>
      <c r="Y10" s="393" t="n">
        <f aca="false">SUM(Y11:Y12)</f>
        <v>-8598142.648</v>
      </c>
      <c r="Z10" s="393" t="n">
        <f aca="false">SUM(Z11:Z12)</f>
        <v>-8598142.648</v>
      </c>
      <c r="AA10" s="393" t="n">
        <f aca="false">SUM(AA11:AA12)</f>
        <v>-8598142.648</v>
      </c>
      <c r="AB10" s="393" t="n">
        <f aca="false">SUM(AB11:AB12)</f>
        <v>-8598142.648</v>
      </c>
      <c r="AC10" s="393" t="n">
        <f aca="false">SUM(AC11:AC12)</f>
        <v>-8598142.648</v>
      </c>
      <c r="AD10" s="393" t="n">
        <f aca="false">SUM(AD11:AD12)</f>
        <v>-8598142.648</v>
      </c>
      <c r="AE10" s="393" t="n">
        <f aca="false">SUM(AE11:AE12)</f>
        <v>-8598142.648</v>
      </c>
      <c r="AF10" s="393" t="n">
        <f aca="false">SUM(AF11:AF12)</f>
        <v>-8598142.648</v>
      </c>
      <c r="AG10" s="393" t="n">
        <f aca="false">SUM(AG11:AG12)</f>
        <v>-8598142.648</v>
      </c>
      <c r="AH10" s="393" t="n">
        <f aca="false">SUM(AH11:AH12)</f>
        <v>-8598142.648</v>
      </c>
      <c r="AI10" s="393" t="n">
        <f aca="false">SUM(AI11:AI12)</f>
        <v>-8598142.648</v>
      </c>
      <c r="AJ10" s="393" t="n">
        <f aca="false">SUM(AJ11:AJ12)</f>
        <v>-8598142.648</v>
      </c>
      <c r="AK10" s="393" t="n">
        <f aca="false">SUM(AK11:AK12)</f>
        <v>-8598142.648</v>
      </c>
      <c r="AL10" s="393" t="n">
        <f aca="false">SUM(AL11:AL12)</f>
        <v>-8598142.648</v>
      </c>
      <c r="AM10" s="393" t="n">
        <f aca="false">SUM(AM11:AM12)</f>
        <v>-8598142.648</v>
      </c>
      <c r="AN10" s="393" t="n">
        <f aca="false">SUM(AN11:AN12)</f>
        <v>-8598142.648</v>
      </c>
      <c r="AO10" s="393" t="n">
        <f aca="false">SUM(AO11:AO12)</f>
        <v>-8598142.648</v>
      </c>
      <c r="AP10" s="393" t="n">
        <f aca="false">SUM(AP11:AP12)</f>
        <v>-8598142.648</v>
      </c>
      <c r="AQ10" s="393" t="n">
        <f aca="false">SUM(AQ11:AQ12)</f>
        <v>-8598142.648</v>
      </c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44"/>
      <c r="BG10" s="44"/>
      <c r="BH10" s="44"/>
      <c r="BI10" s="44"/>
      <c r="BJ10" s="44"/>
      <c r="BK10" s="44"/>
    </row>
    <row r="11" customFormat="false" ht="15.75" hidden="false" customHeight="true" outlineLevel="0" collapsed="false">
      <c r="A11" s="44"/>
      <c r="B11" s="89" t="s">
        <v>379</v>
      </c>
      <c r="C11" s="44"/>
      <c r="D11" s="44"/>
      <c r="E11" s="394"/>
      <c r="F11" s="394"/>
      <c r="G11" s="394" t="n">
        <f aca="false">SUM(H11:AQ11)</f>
        <v>-235644362.355</v>
      </c>
      <c r="H11" s="394" t="n">
        <f aca="false">-Impostos!H14</f>
        <v>0</v>
      </c>
      <c r="I11" s="394" t="n">
        <f aca="false">-Impostos!I14</f>
        <v>-1593689.075</v>
      </c>
      <c r="J11" s="394" t="n">
        <f aca="false">-Impostos!J14</f>
        <v>0</v>
      </c>
      <c r="K11" s="394" t="n">
        <f aca="false">-Impostos!K14</f>
        <v>0</v>
      </c>
      <c r="L11" s="394" t="n">
        <f aca="false">-Impostos!L14</f>
        <v>-7314083.54</v>
      </c>
      <c r="M11" s="394" t="n">
        <f aca="false">-Impostos!M14</f>
        <v>-7314083.54</v>
      </c>
      <c r="N11" s="394" t="n">
        <f aca="false">-Impostos!N14</f>
        <v>-7314083.54</v>
      </c>
      <c r="O11" s="394" t="n">
        <f aca="false">-Impostos!O14</f>
        <v>-7314083.54</v>
      </c>
      <c r="P11" s="394" t="n">
        <f aca="false">-Impostos!P14</f>
        <v>-7314083.54</v>
      </c>
      <c r="Q11" s="394" t="n">
        <f aca="false">-Impostos!Q14</f>
        <v>-7314083.54</v>
      </c>
      <c r="R11" s="394" t="n">
        <f aca="false">-Impostos!R14</f>
        <v>-7314083.54</v>
      </c>
      <c r="S11" s="394" t="n">
        <f aca="false">-Impostos!S14</f>
        <v>-7314083.54</v>
      </c>
      <c r="T11" s="394" t="n">
        <f aca="false">-Impostos!T14</f>
        <v>-7314083.54</v>
      </c>
      <c r="U11" s="394" t="n">
        <f aca="false">-Impostos!U14</f>
        <v>-7314083.54</v>
      </c>
      <c r="V11" s="394" t="n">
        <f aca="false">-Impostos!V14</f>
        <v>-7314083.54</v>
      </c>
      <c r="W11" s="394" t="n">
        <f aca="false">-Impostos!W14</f>
        <v>-7314083.54</v>
      </c>
      <c r="X11" s="394" t="n">
        <f aca="false">-Impostos!X14</f>
        <v>-7314083.54</v>
      </c>
      <c r="Y11" s="394" t="n">
        <f aca="false">-Impostos!Y14</f>
        <v>-7314083.54</v>
      </c>
      <c r="Z11" s="394" t="n">
        <f aca="false">-Impostos!Z14</f>
        <v>-7314083.54</v>
      </c>
      <c r="AA11" s="394" t="n">
        <f aca="false">-Impostos!AA14</f>
        <v>-7314083.54</v>
      </c>
      <c r="AB11" s="394" t="n">
        <f aca="false">-Impostos!AB14</f>
        <v>-7314083.54</v>
      </c>
      <c r="AC11" s="394" t="n">
        <f aca="false">-Impostos!AC14</f>
        <v>-7314083.54</v>
      </c>
      <c r="AD11" s="394" t="n">
        <f aca="false">-Impostos!AD14</f>
        <v>-7314083.54</v>
      </c>
      <c r="AE11" s="394" t="n">
        <f aca="false">-Impostos!AE14</f>
        <v>-7314083.54</v>
      </c>
      <c r="AF11" s="394" t="n">
        <f aca="false">-Impostos!AF14</f>
        <v>-7314083.54</v>
      </c>
      <c r="AG11" s="394" t="n">
        <f aca="false">-Impostos!AG14</f>
        <v>-7314083.54</v>
      </c>
      <c r="AH11" s="394" t="n">
        <f aca="false">-Impostos!AH14</f>
        <v>-7314083.54</v>
      </c>
      <c r="AI11" s="394" t="n">
        <f aca="false">-Impostos!AI14</f>
        <v>-7314083.54</v>
      </c>
      <c r="AJ11" s="394" t="n">
        <f aca="false">-Impostos!AJ14</f>
        <v>-7314083.54</v>
      </c>
      <c r="AK11" s="394" t="n">
        <f aca="false">-Impostos!AK14</f>
        <v>-7314083.54</v>
      </c>
      <c r="AL11" s="394" t="n">
        <f aca="false">-Impostos!AL14</f>
        <v>-7314083.54</v>
      </c>
      <c r="AM11" s="394" t="n">
        <f aca="false">-Impostos!AM14</f>
        <v>-7314083.54</v>
      </c>
      <c r="AN11" s="394" t="n">
        <f aca="false">-Impostos!AN14</f>
        <v>-7314083.54</v>
      </c>
      <c r="AO11" s="394" t="n">
        <f aca="false">-Impostos!AO14</f>
        <v>-7314083.54</v>
      </c>
      <c r="AP11" s="394" t="n">
        <f aca="false">-Impostos!AP14</f>
        <v>-7314083.54</v>
      </c>
      <c r="AQ11" s="394" t="n">
        <f aca="false">-Impostos!AQ14</f>
        <v>-7314083.54</v>
      </c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44"/>
      <c r="BG11" s="44"/>
      <c r="BH11" s="44"/>
      <c r="BI11" s="44"/>
      <c r="BJ11" s="44"/>
      <c r="BK11" s="44"/>
    </row>
    <row r="12" customFormat="false" ht="15.75" hidden="false" customHeight="true" outlineLevel="0" collapsed="false">
      <c r="A12" s="44"/>
      <c r="B12" s="89" t="s">
        <v>380</v>
      </c>
      <c r="C12" s="44"/>
      <c r="D12" s="44"/>
      <c r="E12" s="394"/>
      <c r="F12" s="394"/>
      <c r="G12" s="394" t="n">
        <f aca="false">SUM(H12:AQ12)</f>
        <v>-41668345.01</v>
      </c>
      <c r="H12" s="394" t="n">
        <f aca="false">-Impostos!H16 + Impostos!H18</f>
        <v>0</v>
      </c>
      <c r="I12" s="394" t="n">
        <f aca="false">-Impostos!I16 + Impostos!I18</f>
        <v>-578453.554</v>
      </c>
      <c r="J12" s="394" t="n">
        <f aca="false">-Impostos!J16 + Impostos!J18</f>
        <v>0</v>
      </c>
      <c r="K12" s="394" t="n">
        <f aca="false">-Impostos!K16 - Impostos!K18</f>
        <v>0</v>
      </c>
      <c r="L12" s="394" t="n">
        <f aca="false">-Impostos!L16 - Impostos!L18</f>
        <v>-1284059.108</v>
      </c>
      <c r="M12" s="394" t="n">
        <f aca="false">-Impostos!M16 - Impostos!M18</f>
        <v>-1284059.108</v>
      </c>
      <c r="N12" s="394" t="n">
        <f aca="false">-Impostos!N16 - Impostos!N18</f>
        <v>-1284059.108</v>
      </c>
      <c r="O12" s="394" t="n">
        <f aca="false">-Impostos!O16 - Impostos!O18</f>
        <v>-1284059.108</v>
      </c>
      <c r="P12" s="394" t="n">
        <f aca="false">-Impostos!P16 - Impostos!P18</f>
        <v>-1284059.108</v>
      </c>
      <c r="Q12" s="394" t="n">
        <f aca="false">-Impostos!Q16 - Impostos!Q18</f>
        <v>-1284059.108</v>
      </c>
      <c r="R12" s="394" t="n">
        <f aca="false">-Impostos!R16 - Impostos!R18</f>
        <v>-1284059.108</v>
      </c>
      <c r="S12" s="394" t="n">
        <f aca="false">-Impostos!S16 - Impostos!S18</f>
        <v>-1284059.108</v>
      </c>
      <c r="T12" s="394" t="n">
        <f aca="false">-Impostos!T16</f>
        <v>-1284059.108</v>
      </c>
      <c r="U12" s="394" t="n">
        <f aca="false">-Impostos!U16</f>
        <v>-1284059.108</v>
      </c>
      <c r="V12" s="394" t="n">
        <f aca="false">-Impostos!V16</f>
        <v>-1284059.108</v>
      </c>
      <c r="W12" s="394" t="n">
        <f aca="false">-Impostos!W16</f>
        <v>-1284059.108</v>
      </c>
      <c r="X12" s="394" t="n">
        <f aca="false">-Impostos!X16</f>
        <v>-1284059.108</v>
      </c>
      <c r="Y12" s="394" t="n">
        <f aca="false">-Impostos!Y16</f>
        <v>-1284059.108</v>
      </c>
      <c r="Z12" s="394" t="n">
        <f aca="false">-Impostos!Z16</f>
        <v>-1284059.108</v>
      </c>
      <c r="AA12" s="394" t="n">
        <f aca="false">-Impostos!AA16</f>
        <v>-1284059.108</v>
      </c>
      <c r="AB12" s="394" t="n">
        <f aca="false">-Impostos!AB16</f>
        <v>-1284059.108</v>
      </c>
      <c r="AC12" s="394" t="n">
        <f aca="false">-Impostos!AC16</f>
        <v>-1284059.108</v>
      </c>
      <c r="AD12" s="394" t="n">
        <f aca="false">-Impostos!AD16</f>
        <v>-1284059.108</v>
      </c>
      <c r="AE12" s="394" t="n">
        <f aca="false">-Impostos!AE16</f>
        <v>-1284059.108</v>
      </c>
      <c r="AF12" s="394" t="n">
        <f aca="false">-Impostos!AF16</f>
        <v>-1284059.108</v>
      </c>
      <c r="AG12" s="394" t="n">
        <f aca="false">-Impostos!AG16</f>
        <v>-1284059.108</v>
      </c>
      <c r="AH12" s="394" t="n">
        <f aca="false">-Impostos!AH16</f>
        <v>-1284059.108</v>
      </c>
      <c r="AI12" s="394" t="n">
        <f aca="false">-Impostos!AI16</f>
        <v>-1284059.108</v>
      </c>
      <c r="AJ12" s="394" t="n">
        <f aca="false">-Impostos!AJ16</f>
        <v>-1284059.108</v>
      </c>
      <c r="AK12" s="394" t="n">
        <f aca="false">-Impostos!AK16</f>
        <v>-1284059.108</v>
      </c>
      <c r="AL12" s="394" t="n">
        <f aca="false">-Impostos!AL16</f>
        <v>-1284059.108</v>
      </c>
      <c r="AM12" s="394" t="n">
        <f aca="false">-Impostos!AM16</f>
        <v>-1284059.108</v>
      </c>
      <c r="AN12" s="394" t="n">
        <f aca="false">-Impostos!AN16</f>
        <v>-1284059.108</v>
      </c>
      <c r="AO12" s="394" t="n">
        <f aca="false">-Impostos!AO16</f>
        <v>-1284059.108</v>
      </c>
      <c r="AP12" s="394" t="n">
        <f aca="false">-Impostos!AP16</f>
        <v>-1284059.108</v>
      </c>
      <c r="AQ12" s="394" t="n">
        <f aca="false">-Impostos!AQ16</f>
        <v>-1284059.108</v>
      </c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44"/>
      <c r="BG12" s="44"/>
      <c r="BH12" s="44"/>
      <c r="BI12" s="44"/>
      <c r="BJ12" s="44"/>
      <c r="BK12" s="44"/>
    </row>
    <row r="13" customFormat="false" ht="8.25" hidden="false" customHeight="true" outlineLevel="0" collapsed="false">
      <c r="A13" s="44"/>
      <c r="B13" s="44"/>
      <c r="C13" s="44"/>
      <c r="D13" s="44"/>
      <c r="E13" s="44"/>
      <c r="F13" s="44"/>
      <c r="G13" s="44"/>
      <c r="H13" s="44"/>
      <c r="I13" s="44"/>
      <c r="J13" s="396"/>
      <c r="K13" s="396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</row>
    <row r="14" customFormat="false" ht="15.75" hidden="false" customHeight="true" outlineLevel="0" collapsed="false">
      <c r="A14" s="44"/>
      <c r="B14" s="305" t="s">
        <v>381</v>
      </c>
      <c r="C14" s="305"/>
      <c r="D14" s="305"/>
      <c r="E14" s="397"/>
      <c r="F14" s="397"/>
      <c r="G14" s="397" t="n">
        <f aca="false">SUM(H14:AQ14)</f>
        <v>2270193913</v>
      </c>
      <c r="H14" s="397" t="n">
        <f aca="false">H7+H10</f>
        <v>0</v>
      </c>
      <c r="I14" s="397" t="n">
        <f aca="false">I7+I10</f>
        <v>15056928.451</v>
      </c>
      <c r="J14" s="397" t="n">
        <f aca="false">J7+J10</f>
        <v>0</v>
      </c>
      <c r="K14" s="397" t="n">
        <f aca="false">K7+K10</f>
        <v>0</v>
      </c>
      <c r="L14" s="397" t="n">
        <f aca="false">L7+L10</f>
        <v>70473030.752</v>
      </c>
      <c r="M14" s="397" t="n">
        <f aca="false">M7+M10</f>
        <v>70473030.752</v>
      </c>
      <c r="N14" s="397" t="n">
        <f aca="false">N7+N10</f>
        <v>70473030.752</v>
      </c>
      <c r="O14" s="397" t="n">
        <f aca="false">O7+O10</f>
        <v>70473030.752</v>
      </c>
      <c r="P14" s="397" t="n">
        <f aca="false">P7+P10</f>
        <v>70473030.752</v>
      </c>
      <c r="Q14" s="397" t="n">
        <f aca="false">Q7+Q10</f>
        <v>70473030.752</v>
      </c>
      <c r="R14" s="397" t="n">
        <f aca="false">R7+R10</f>
        <v>70473030.752</v>
      </c>
      <c r="S14" s="397" t="n">
        <f aca="false">S7+S10</f>
        <v>70473030.752</v>
      </c>
      <c r="T14" s="397" t="n">
        <f aca="false">T7+T10</f>
        <v>70473030.752</v>
      </c>
      <c r="U14" s="397" t="n">
        <f aca="false">U7+U10</f>
        <v>70473030.752</v>
      </c>
      <c r="V14" s="397" t="n">
        <f aca="false">V7+V10</f>
        <v>70473030.752</v>
      </c>
      <c r="W14" s="397" t="n">
        <f aca="false">W7+W10</f>
        <v>70473030.752</v>
      </c>
      <c r="X14" s="397" t="n">
        <f aca="false">X7+X10</f>
        <v>70473030.752</v>
      </c>
      <c r="Y14" s="397" t="n">
        <f aca="false">Y7+Y10</f>
        <v>70473030.752</v>
      </c>
      <c r="Z14" s="397" t="n">
        <f aca="false">Z7+Z10</f>
        <v>70473030.752</v>
      </c>
      <c r="AA14" s="397" t="n">
        <f aca="false">AA7+AA10</f>
        <v>70473030.752</v>
      </c>
      <c r="AB14" s="397" t="n">
        <f aca="false">AB7+AB10</f>
        <v>70473030.752</v>
      </c>
      <c r="AC14" s="397" t="n">
        <f aca="false">AC7+AC10</f>
        <v>70473030.752</v>
      </c>
      <c r="AD14" s="397" t="n">
        <f aca="false">AD7+AD10</f>
        <v>70473030.752</v>
      </c>
      <c r="AE14" s="397" t="n">
        <f aca="false">AE7+AE10</f>
        <v>70473030.752</v>
      </c>
      <c r="AF14" s="397" t="n">
        <f aca="false">AF7+AF10</f>
        <v>70473030.752</v>
      </c>
      <c r="AG14" s="397" t="n">
        <f aca="false">AG7+AG10</f>
        <v>70473030.752</v>
      </c>
      <c r="AH14" s="397" t="n">
        <f aca="false">AH7+AH10</f>
        <v>70473030.752</v>
      </c>
      <c r="AI14" s="397" t="n">
        <f aca="false">AI7+AI10</f>
        <v>70473030.752</v>
      </c>
      <c r="AJ14" s="397" t="n">
        <f aca="false">AJ7+AJ10</f>
        <v>70473030.752</v>
      </c>
      <c r="AK14" s="397" t="n">
        <f aca="false">AK7+AK10</f>
        <v>70473030.752</v>
      </c>
      <c r="AL14" s="397" t="n">
        <f aca="false">AL7+AL10</f>
        <v>70473030.752</v>
      </c>
      <c r="AM14" s="397" t="n">
        <f aca="false">AM7+AM10</f>
        <v>70473030.752</v>
      </c>
      <c r="AN14" s="397" t="n">
        <f aca="false">AN7+AN10</f>
        <v>70473030.752</v>
      </c>
      <c r="AO14" s="397" t="n">
        <f aca="false">AO7+AO10</f>
        <v>70473030.752</v>
      </c>
      <c r="AP14" s="397" t="n">
        <f aca="false">AP7+AP10</f>
        <v>70473030.752</v>
      </c>
      <c r="AQ14" s="397" t="n">
        <f aca="false">AQ7+AQ10</f>
        <v>70473030.752</v>
      </c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44"/>
      <c r="BG14" s="44"/>
      <c r="BH14" s="44"/>
      <c r="BI14" s="44"/>
      <c r="BJ14" s="44"/>
      <c r="BK14" s="44"/>
    </row>
    <row r="15" customFormat="false" ht="6.75" hidden="false" customHeight="true" outlineLevel="0" collapsed="false">
      <c r="A15" s="44"/>
      <c r="B15" s="115"/>
      <c r="C15" s="115"/>
      <c r="D15" s="115"/>
      <c r="E15" s="393"/>
      <c r="F15" s="393"/>
      <c r="G15" s="393"/>
      <c r="H15" s="381"/>
      <c r="I15" s="381"/>
      <c r="J15" s="398"/>
      <c r="K15" s="398"/>
      <c r="L15" s="398"/>
      <c r="M15" s="398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44"/>
      <c r="BG15" s="44"/>
      <c r="BH15" s="44"/>
      <c r="BI15" s="44"/>
      <c r="BJ15" s="44"/>
      <c r="BK15" s="44"/>
    </row>
    <row r="16" customFormat="false" ht="15.75" hidden="false" customHeight="true" outlineLevel="0" collapsed="false">
      <c r="A16" s="115"/>
      <c r="B16" s="209" t="s">
        <v>382</v>
      </c>
      <c r="C16" s="115"/>
      <c r="D16" s="115"/>
      <c r="E16" s="393"/>
      <c r="F16" s="393"/>
      <c r="G16" s="393" t="n">
        <f aca="false">SUM(H16:AQ16)</f>
        <v>-540313133.544</v>
      </c>
      <c r="H16" s="393" t="n">
        <f aca="false">SUM(H17)</f>
        <v>0</v>
      </c>
      <c r="I16" s="393" t="n">
        <f aca="false">SUM(I17)</f>
        <v>-4747530.485</v>
      </c>
      <c r="J16" s="393" t="n">
        <f aca="false">SUM(J17)</f>
        <v>-6910767.554</v>
      </c>
      <c r="K16" s="393" t="n">
        <f aca="false">SUM(K17)</f>
        <v>-6342590.385</v>
      </c>
      <c r="L16" s="393" t="n">
        <f aca="false">SUM(L17)</f>
        <v>-16322257.66</v>
      </c>
      <c r="M16" s="393" t="n">
        <f aca="false">SUM(M17)</f>
        <v>-16322257.66</v>
      </c>
      <c r="N16" s="393" t="n">
        <f aca="false">SUM(N17)</f>
        <v>-16322257.66</v>
      </c>
      <c r="O16" s="393" t="n">
        <f aca="false">SUM(O17)</f>
        <v>-16322257.66</v>
      </c>
      <c r="P16" s="393" t="n">
        <f aca="false">SUM(P17)</f>
        <v>-16322257.66</v>
      </c>
      <c r="Q16" s="393" t="n">
        <f aca="false">SUM(Q17)</f>
        <v>-16322257.66</v>
      </c>
      <c r="R16" s="393" t="n">
        <f aca="false">SUM(R17)</f>
        <v>-16322257.66</v>
      </c>
      <c r="S16" s="393" t="n">
        <f aca="false">SUM(S17)</f>
        <v>-16322257.66</v>
      </c>
      <c r="T16" s="393" t="n">
        <f aca="false">SUM(T17)</f>
        <v>-16322257.66</v>
      </c>
      <c r="U16" s="393" t="n">
        <f aca="false">SUM(U17)</f>
        <v>-16322257.66</v>
      </c>
      <c r="V16" s="393" t="n">
        <f aca="false">SUM(V17)</f>
        <v>-16322257.66</v>
      </c>
      <c r="W16" s="393" t="n">
        <f aca="false">SUM(W17)</f>
        <v>-16322257.66</v>
      </c>
      <c r="X16" s="393" t="n">
        <f aca="false">SUM(X17)</f>
        <v>-16322257.66</v>
      </c>
      <c r="Y16" s="393" t="n">
        <f aca="false">SUM(Y17)</f>
        <v>-16322257.66</v>
      </c>
      <c r="Z16" s="393" t="n">
        <f aca="false">SUM(Z17)</f>
        <v>-16322257.66</v>
      </c>
      <c r="AA16" s="393" t="n">
        <f aca="false">SUM(AA17)</f>
        <v>-16322257.66</v>
      </c>
      <c r="AB16" s="393" t="n">
        <f aca="false">SUM(AB17)</f>
        <v>-16322257.66</v>
      </c>
      <c r="AC16" s="393" t="n">
        <f aca="false">SUM(AC17)</f>
        <v>-16322257.66</v>
      </c>
      <c r="AD16" s="393" t="n">
        <f aca="false">SUM(AD17)</f>
        <v>-16322257.66</v>
      </c>
      <c r="AE16" s="393" t="n">
        <f aca="false">SUM(AE17)</f>
        <v>-16322257.66</v>
      </c>
      <c r="AF16" s="393" t="n">
        <f aca="false">SUM(AF17)</f>
        <v>-16322257.66</v>
      </c>
      <c r="AG16" s="393" t="n">
        <f aca="false">SUM(AG17)</f>
        <v>-16322257.66</v>
      </c>
      <c r="AH16" s="393" t="n">
        <f aca="false">SUM(AH17)</f>
        <v>-16322257.66</v>
      </c>
      <c r="AI16" s="393" t="n">
        <f aca="false">SUM(AI17)</f>
        <v>-16322257.66</v>
      </c>
      <c r="AJ16" s="393" t="n">
        <f aca="false">SUM(AJ17)</f>
        <v>-16322257.66</v>
      </c>
      <c r="AK16" s="393" t="n">
        <f aca="false">SUM(AK17)</f>
        <v>-16322257.66</v>
      </c>
      <c r="AL16" s="393" t="n">
        <f aca="false">SUM(AL17)</f>
        <v>-16322257.66</v>
      </c>
      <c r="AM16" s="393" t="n">
        <f aca="false">SUM(AM17)</f>
        <v>-16322257.66</v>
      </c>
      <c r="AN16" s="393" t="n">
        <f aca="false">SUM(AN17)</f>
        <v>-16322257.66</v>
      </c>
      <c r="AO16" s="393" t="n">
        <f aca="false">SUM(AO17)</f>
        <v>-16322257.66</v>
      </c>
      <c r="AP16" s="393" t="n">
        <f aca="false">SUM(AP17)</f>
        <v>-16322257.66</v>
      </c>
      <c r="AQ16" s="393" t="n">
        <f aca="false">SUM(AQ17)</f>
        <v>-16322257.66</v>
      </c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115"/>
      <c r="BG16" s="115"/>
      <c r="BH16" s="115"/>
      <c r="BI16" s="115"/>
      <c r="BJ16" s="115"/>
      <c r="BK16" s="115"/>
    </row>
    <row r="17" customFormat="false" ht="15.75" hidden="false" customHeight="true" outlineLevel="0" collapsed="false">
      <c r="A17" s="115"/>
      <c r="B17" s="399" t="s">
        <v>383</v>
      </c>
      <c r="C17" s="115"/>
      <c r="D17" s="115"/>
      <c r="E17" s="393"/>
      <c r="F17" s="393"/>
      <c r="G17" s="394" t="n">
        <f aca="false">SUM(H17:AQ17)</f>
        <v>-540313133.544</v>
      </c>
      <c r="H17" s="394" t="n">
        <f aca="false">-'Premissas Custos'!H7</f>
        <v>0</v>
      </c>
      <c r="I17" s="394" t="n">
        <f aca="false">-'Premissas Custos'!I7</f>
        <v>-4747530.485</v>
      </c>
      <c r="J17" s="394" t="n">
        <f aca="false">-'Premissas Custos'!J7</f>
        <v>-6910767.554</v>
      </c>
      <c r="K17" s="394" t="n">
        <f aca="false">-'Premissas Custos'!K7</f>
        <v>-6342590.385</v>
      </c>
      <c r="L17" s="394" t="n">
        <f aca="false">-'Premissas Custos'!L7</f>
        <v>-16322257.66</v>
      </c>
      <c r="M17" s="394" t="n">
        <f aca="false">-'Premissas Custos'!M7</f>
        <v>-16322257.66</v>
      </c>
      <c r="N17" s="394" t="n">
        <f aca="false">-'Premissas Custos'!N7</f>
        <v>-16322257.66</v>
      </c>
      <c r="O17" s="394" t="n">
        <f aca="false">-'Premissas Custos'!O7</f>
        <v>-16322257.66</v>
      </c>
      <c r="P17" s="394" t="n">
        <f aca="false">-'Premissas Custos'!P7</f>
        <v>-16322257.66</v>
      </c>
      <c r="Q17" s="394" t="n">
        <f aca="false">-'Premissas Custos'!Q7</f>
        <v>-16322257.66</v>
      </c>
      <c r="R17" s="394" t="n">
        <f aca="false">-'Premissas Custos'!R7</f>
        <v>-16322257.66</v>
      </c>
      <c r="S17" s="394" t="n">
        <f aca="false">-'Premissas Custos'!S7</f>
        <v>-16322257.66</v>
      </c>
      <c r="T17" s="394" t="n">
        <f aca="false">-'Premissas Custos'!T7</f>
        <v>-16322257.66</v>
      </c>
      <c r="U17" s="394" t="n">
        <f aca="false">-'Premissas Custos'!U7</f>
        <v>-16322257.66</v>
      </c>
      <c r="V17" s="394" t="n">
        <f aca="false">-'Premissas Custos'!V7</f>
        <v>-16322257.66</v>
      </c>
      <c r="W17" s="394" t="n">
        <f aca="false">-'Premissas Custos'!W7</f>
        <v>-16322257.66</v>
      </c>
      <c r="X17" s="394" t="n">
        <f aca="false">-'Premissas Custos'!X7</f>
        <v>-16322257.66</v>
      </c>
      <c r="Y17" s="394" t="n">
        <f aca="false">-'Premissas Custos'!Y7</f>
        <v>-16322257.66</v>
      </c>
      <c r="Z17" s="394" t="n">
        <f aca="false">-'Premissas Custos'!Z7</f>
        <v>-16322257.66</v>
      </c>
      <c r="AA17" s="394" t="n">
        <f aca="false">-'Premissas Custos'!AA7</f>
        <v>-16322257.66</v>
      </c>
      <c r="AB17" s="394" t="n">
        <f aca="false">-'Premissas Custos'!AB7</f>
        <v>-16322257.66</v>
      </c>
      <c r="AC17" s="394" t="n">
        <f aca="false">-'Premissas Custos'!AC7</f>
        <v>-16322257.66</v>
      </c>
      <c r="AD17" s="394" t="n">
        <f aca="false">-'Premissas Custos'!AD7</f>
        <v>-16322257.66</v>
      </c>
      <c r="AE17" s="394" t="n">
        <f aca="false">-'Premissas Custos'!AE7</f>
        <v>-16322257.66</v>
      </c>
      <c r="AF17" s="394" t="n">
        <f aca="false">-'Premissas Custos'!AF7</f>
        <v>-16322257.66</v>
      </c>
      <c r="AG17" s="394" t="n">
        <f aca="false">-'Premissas Custos'!AG7</f>
        <v>-16322257.66</v>
      </c>
      <c r="AH17" s="394" t="n">
        <f aca="false">-'Premissas Custos'!AH7</f>
        <v>-16322257.66</v>
      </c>
      <c r="AI17" s="394" t="n">
        <f aca="false">-'Premissas Custos'!AI7</f>
        <v>-16322257.66</v>
      </c>
      <c r="AJ17" s="394" t="n">
        <f aca="false">-'Premissas Custos'!AJ7</f>
        <v>-16322257.66</v>
      </c>
      <c r="AK17" s="394" t="n">
        <f aca="false">-'Premissas Custos'!AK7</f>
        <v>-16322257.66</v>
      </c>
      <c r="AL17" s="394" t="n">
        <f aca="false">-'Premissas Custos'!AL7</f>
        <v>-16322257.66</v>
      </c>
      <c r="AM17" s="394" t="n">
        <f aca="false">-'Premissas Custos'!AM7</f>
        <v>-16322257.66</v>
      </c>
      <c r="AN17" s="394" t="n">
        <f aca="false">-'Premissas Custos'!AN7</f>
        <v>-16322257.66</v>
      </c>
      <c r="AO17" s="394" t="n">
        <f aca="false">-'Premissas Custos'!AO7</f>
        <v>-16322257.66</v>
      </c>
      <c r="AP17" s="394" t="n">
        <f aca="false">-'Premissas Custos'!AP7</f>
        <v>-16322257.66</v>
      </c>
      <c r="AQ17" s="394" t="n">
        <f aca="false">-'Premissas Custos'!AQ7</f>
        <v>-16322257.66</v>
      </c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115"/>
      <c r="BG17" s="115"/>
      <c r="BH17" s="115"/>
      <c r="BI17" s="115"/>
      <c r="BJ17" s="115"/>
      <c r="BK17" s="115"/>
    </row>
    <row r="18" customFormat="false" ht="11.25" hidden="false" customHeight="true" outlineLevel="0" collapsed="false">
      <c r="A18" s="44"/>
      <c r="B18" s="400"/>
      <c r="C18" s="44"/>
      <c r="D18" s="44"/>
      <c r="E18" s="394"/>
      <c r="F18" s="394"/>
      <c r="G18" s="394"/>
      <c r="H18" s="394"/>
      <c r="I18" s="394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44"/>
      <c r="BG18" s="44"/>
      <c r="BH18" s="44"/>
      <c r="BI18" s="44"/>
      <c r="BJ18" s="44"/>
      <c r="BK18" s="44"/>
    </row>
    <row r="19" customFormat="false" ht="15.75" hidden="false" customHeight="true" outlineLevel="0" collapsed="false">
      <c r="A19" s="44"/>
      <c r="B19" s="305" t="s">
        <v>384</v>
      </c>
      <c r="C19" s="305"/>
      <c r="D19" s="305"/>
      <c r="E19" s="401"/>
      <c r="F19" s="397"/>
      <c r="G19" s="397" t="n">
        <f aca="false">SUM(H19:AQ19)</f>
        <v>1729880779</v>
      </c>
      <c r="H19" s="397" t="n">
        <f aca="false">H14+H16</f>
        <v>0</v>
      </c>
      <c r="I19" s="397" t="n">
        <f aca="false">I14+I16</f>
        <v>10309397.966</v>
      </c>
      <c r="J19" s="397" t="n">
        <f aca="false">J14+J16</f>
        <v>-6910767.554</v>
      </c>
      <c r="K19" s="397" t="n">
        <f aca="false">K14+K16</f>
        <v>-6342590.385</v>
      </c>
      <c r="L19" s="397" t="n">
        <f aca="false">L14+L16</f>
        <v>54150773.092</v>
      </c>
      <c r="M19" s="397" t="n">
        <f aca="false">M14+M16</f>
        <v>54150773.092</v>
      </c>
      <c r="N19" s="397" t="n">
        <f aca="false">N14+N16</f>
        <v>54150773.092</v>
      </c>
      <c r="O19" s="397" t="n">
        <f aca="false">O14+O16</f>
        <v>54150773.092</v>
      </c>
      <c r="P19" s="397" t="n">
        <f aca="false">P14+P16</f>
        <v>54150773.092</v>
      </c>
      <c r="Q19" s="397" t="n">
        <f aca="false">Q14+Q16</f>
        <v>54150773.092</v>
      </c>
      <c r="R19" s="397" t="n">
        <f aca="false">R14+R16</f>
        <v>54150773.092</v>
      </c>
      <c r="S19" s="397" t="n">
        <f aca="false">S14+S16</f>
        <v>54150773.092</v>
      </c>
      <c r="T19" s="397" t="n">
        <f aca="false">T14+T16</f>
        <v>54150773.092</v>
      </c>
      <c r="U19" s="397" t="n">
        <f aca="false">U14+U16</f>
        <v>54150773.092</v>
      </c>
      <c r="V19" s="397" t="n">
        <f aca="false">V14+V16</f>
        <v>54150773.092</v>
      </c>
      <c r="W19" s="397" t="n">
        <f aca="false">W14+W16</f>
        <v>54150773.092</v>
      </c>
      <c r="X19" s="397" t="n">
        <f aca="false">X14+X16</f>
        <v>54150773.092</v>
      </c>
      <c r="Y19" s="397" t="n">
        <f aca="false">Y14+Y16</f>
        <v>54150773.092</v>
      </c>
      <c r="Z19" s="397" t="n">
        <f aca="false">Z14+Z16</f>
        <v>54150773.092</v>
      </c>
      <c r="AA19" s="397" t="n">
        <f aca="false">AA14+AA16</f>
        <v>54150773.092</v>
      </c>
      <c r="AB19" s="397" t="n">
        <f aca="false">AB14+AB16</f>
        <v>54150773.092</v>
      </c>
      <c r="AC19" s="397" t="n">
        <f aca="false">AC14+AC16</f>
        <v>54150773.092</v>
      </c>
      <c r="AD19" s="397" t="n">
        <f aca="false">AD14+AD16</f>
        <v>54150773.092</v>
      </c>
      <c r="AE19" s="397" t="n">
        <f aca="false">AE14+AE16</f>
        <v>54150773.092</v>
      </c>
      <c r="AF19" s="397" t="n">
        <f aca="false">AF14+AF16</f>
        <v>54150773.092</v>
      </c>
      <c r="AG19" s="397" t="n">
        <f aca="false">AG14+AG16</f>
        <v>54150773.092</v>
      </c>
      <c r="AH19" s="397" t="n">
        <f aca="false">AH14+AH16</f>
        <v>54150773.092</v>
      </c>
      <c r="AI19" s="397" t="n">
        <f aca="false">AI14+AI16</f>
        <v>54150773.092</v>
      </c>
      <c r="AJ19" s="397" t="n">
        <f aca="false">AJ14+AJ16</f>
        <v>54150773.092</v>
      </c>
      <c r="AK19" s="397" t="n">
        <f aca="false">AK14+AK16</f>
        <v>54150773.092</v>
      </c>
      <c r="AL19" s="397" t="n">
        <f aca="false">AL14+AL16</f>
        <v>54150773.092</v>
      </c>
      <c r="AM19" s="397" t="n">
        <f aca="false">AM14+AM16</f>
        <v>54150773.092</v>
      </c>
      <c r="AN19" s="397" t="n">
        <f aca="false">AN14+AN16</f>
        <v>54150773.092</v>
      </c>
      <c r="AO19" s="397" t="n">
        <f aca="false">AO14+AO16</f>
        <v>54150773.092</v>
      </c>
      <c r="AP19" s="397" t="n">
        <f aca="false">AP14+AP16</f>
        <v>54150773.092</v>
      </c>
      <c r="AQ19" s="397" t="n">
        <f aca="false">AQ14+AQ16</f>
        <v>54150773.092</v>
      </c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393"/>
      <c r="BD19" s="393"/>
      <c r="BE19" s="393"/>
      <c r="BF19" s="44"/>
      <c r="BG19" s="44"/>
      <c r="BH19" s="44"/>
      <c r="BI19" s="44"/>
      <c r="BJ19" s="44"/>
      <c r="BK19" s="44"/>
    </row>
    <row r="20" customFormat="false" ht="12.75" hidden="false" customHeight="true" outlineLevel="0" collapsed="false">
      <c r="A20" s="44"/>
      <c r="B20" s="391"/>
      <c r="C20" s="44"/>
      <c r="D20" s="44"/>
      <c r="E20" s="394"/>
      <c r="F20" s="394"/>
      <c r="G20" s="394"/>
      <c r="H20" s="68"/>
      <c r="I20" s="68"/>
      <c r="J20" s="391"/>
      <c r="K20" s="391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</row>
    <row r="21" customFormat="false" ht="15.75" hidden="false" customHeight="true" outlineLevel="0" collapsed="false">
      <c r="A21" s="115"/>
      <c r="B21" s="115" t="s">
        <v>385</v>
      </c>
      <c r="C21" s="115"/>
      <c r="D21" s="115"/>
      <c r="E21" s="393"/>
      <c r="F21" s="393"/>
      <c r="G21" s="393" t="n">
        <f aca="false">SUM(H21:AQ21)</f>
        <v>-236614711.352</v>
      </c>
      <c r="H21" s="393" t="n">
        <f aca="false">SUM(H22)</f>
        <v>-3367234.12</v>
      </c>
      <c r="I21" s="393" t="n">
        <f aca="false">SUM(I22)</f>
        <v>-1011780</v>
      </c>
      <c r="J21" s="393" t="n">
        <f aca="false">SUM(J22)</f>
        <v>-2109705.355</v>
      </c>
      <c r="K21" s="393" t="n">
        <f aca="false">SUM(K22)</f>
        <v>-2023560</v>
      </c>
      <c r="L21" s="393" t="n">
        <f aca="false">SUM(L22)</f>
        <v>-6745200</v>
      </c>
      <c r="M21" s="393" t="n">
        <f aca="false">SUM(M22)</f>
        <v>-7140555.867</v>
      </c>
      <c r="N21" s="393" t="n">
        <f aca="false">SUM(N22)</f>
        <v>-7140555.867</v>
      </c>
      <c r="O21" s="393" t="n">
        <f aca="false">SUM(O22)</f>
        <v>-7140555.867</v>
      </c>
      <c r="P21" s="393" t="n">
        <f aca="false">SUM(P22)</f>
        <v>-7140555.867</v>
      </c>
      <c r="Q21" s="393" t="n">
        <f aca="false">SUM(Q22)</f>
        <v>-7140555.867</v>
      </c>
      <c r="R21" s="393" t="n">
        <f aca="false">SUM(R22)</f>
        <v>-7140555.867</v>
      </c>
      <c r="S21" s="393" t="n">
        <f aca="false">SUM(S22)</f>
        <v>-7140555.867</v>
      </c>
      <c r="T21" s="393" t="n">
        <f aca="false">SUM(T22)</f>
        <v>-7140555.867</v>
      </c>
      <c r="U21" s="393" t="n">
        <f aca="false">SUM(U22)</f>
        <v>-7140555.867</v>
      </c>
      <c r="V21" s="393" t="n">
        <f aca="false">SUM(V22)</f>
        <v>-7140555.867</v>
      </c>
      <c r="W21" s="393" t="n">
        <f aca="false">SUM(W22)</f>
        <v>-7140555.867</v>
      </c>
      <c r="X21" s="393" t="n">
        <f aca="false">SUM(X22)</f>
        <v>-7140555.867</v>
      </c>
      <c r="Y21" s="393" t="n">
        <f aca="false">SUM(Y22)</f>
        <v>-7140555.867</v>
      </c>
      <c r="Z21" s="393" t="n">
        <f aca="false">SUM(Z22)</f>
        <v>-7140555.867</v>
      </c>
      <c r="AA21" s="393" t="n">
        <f aca="false">SUM(AA22)</f>
        <v>-7140555.867</v>
      </c>
      <c r="AB21" s="393" t="n">
        <f aca="false">SUM(AB22)</f>
        <v>-7140555.867</v>
      </c>
      <c r="AC21" s="393" t="n">
        <f aca="false">SUM(AC22)</f>
        <v>-7140555.867</v>
      </c>
      <c r="AD21" s="393" t="n">
        <f aca="false">SUM(AD22)</f>
        <v>-7140555.867</v>
      </c>
      <c r="AE21" s="393" t="n">
        <f aca="false">SUM(AE22)</f>
        <v>-7140555.867</v>
      </c>
      <c r="AF21" s="393" t="n">
        <f aca="false">SUM(AF22)</f>
        <v>-7140555.867</v>
      </c>
      <c r="AG21" s="393" t="n">
        <f aca="false">SUM(AG22)</f>
        <v>-7140555.867</v>
      </c>
      <c r="AH21" s="393" t="n">
        <f aca="false">SUM(AH22)</f>
        <v>-7140555.867</v>
      </c>
      <c r="AI21" s="393" t="n">
        <f aca="false">SUM(AI22)</f>
        <v>-7140555.867</v>
      </c>
      <c r="AJ21" s="393" t="n">
        <f aca="false">SUM(AJ22)</f>
        <v>-7140555.867</v>
      </c>
      <c r="AK21" s="393" t="n">
        <f aca="false">SUM(AK22)</f>
        <v>-7140555.867</v>
      </c>
      <c r="AL21" s="393" t="n">
        <f aca="false">SUM(AL22)</f>
        <v>-7140555.867</v>
      </c>
      <c r="AM21" s="393" t="n">
        <f aca="false">SUM(AM22)</f>
        <v>-7140555.867</v>
      </c>
      <c r="AN21" s="393" t="n">
        <f aca="false">SUM(AN22)</f>
        <v>-7140555.867</v>
      </c>
      <c r="AO21" s="393" t="n">
        <f aca="false">SUM(AO22)</f>
        <v>-7140555.867</v>
      </c>
      <c r="AP21" s="393" t="n">
        <f aca="false">SUM(AP22)</f>
        <v>-7140555.867</v>
      </c>
      <c r="AQ21" s="393" t="n">
        <f aca="false">SUM(AQ22)</f>
        <v>-7140555.867</v>
      </c>
      <c r="AR21" s="393"/>
      <c r="AS21" s="402"/>
      <c r="AT21" s="402"/>
      <c r="AU21" s="402"/>
      <c r="AV21" s="402"/>
      <c r="AW21" s="402"/>
      <c r="AX21" s="402"/>
      <c r="AY21" s="402"/>
      <c r="AZ21" s="402"/>
      <c r="BA21" s="402"/>
      <c r="BB21" s="402"/>
      <c r="BC21" s="402"/>
      <c r="BD21" s="402"/>
      <c r="BE21" s="402"/>
      <c r="BF21" s="115"/>
      <c r="BG21" s="115"/>
      <c r="BH21" s="115"/>
      <c r="BI21" s="115"/>
      <c r="BJ21" s="115"/>
      <c r="BK21" s="115"/>
    </row>
    <row r="22" customFormat="false" ht="15.75" hidden="false" customHeight="true" outlineLevel="0" collapsed="false">
      <c r="A22" s="115"/>
      <c r="B22" s="403" t="s">
        <v>386</v>
      </c>
      <c r="C22" s="115"/>
      <c r="D22" s="115"/>
      <c r="E22" s="393"/>
      <c r="F22" s="393"/>
      <c r="G22" s="394" t="n">
        <f aca="false">SUM(H22:AQ22)</f>
        <v>-236614711.352</v>
      </c>
      <c r="H22" s="394" t="n">
        <f aca="false">-'Premissas Custos'!H8</f>
        <v>-3367234.12</v>
      </c>
      <c r="I22" s="394" t="n">
        <f aca="false">-'Premissas Custos'!I8</f>
        <v>-1011780</v>
      </c>
      <c r="J22" s="394" t="n">
        <f aca="false">-'Premissas Custos'!J8</f>
        <v>-2109705.355</v>
      </c>
      <c r="K22" s="394" t="n">
        <f aca="false">-'Premissas Custos'!K8</f>
        <v>-2023560</v>
      </c>
      <c r="L22" s="394" t="n">
        <f aca="false">-'Premissas Custos'!L8</f>
        <v>-6745200</v>
      </c>
      <c r="M22" s="394" t="n">
        <f aca="false">-'Premissas Custos'!M8</f>
        <v>-7140555.867</v>
      </c>
      <c r="N22" s="394" t="n">
        <f aca="false">-'Premissas Custos'!N8</f>
        <v>-7140555.867</v>
      </c>
      <c r="O22" s="394" t="n">
        <f aca="false">-'Premissas Custos'!O8</f>
        <v>-7140555.867</v>
      </c>
      <c r="P22" s="394" t="n">
        <f aca="false">-'Premissas Custos'!P8</f>
        <v>-7140555.867</v>
      </c>
      <c r="Q22" s="394" t="n">
        <f aca="false">-'Premissas Custos'!Q8</f>
        <v>-7140555.867</v>
      </c>
      <c r="R22" s="394" t="n">
        <f aca="false">-'Premissas Custos'!R8</f>
        <v>-7140555.867</v>
      </c>
      <c r="S22" s="394" t="n">
        <f aca="false">-'Premissas Custos'!S8</f>
        <v>-7140555.867</v>
      </c>
      <c r="T22" s="394" t="n">
        <f aca="false">-'Premissas Custos'!T8</f>
        <v>-7140555.867</v>
      </c>
      <c r="U22" s="394" t="n">
        <f aca="false">-'Premissas Custos'!U8</f>
        <v>-7140555.867</v>
      </c>
      <c r="V22" s="394" t="n">
        <f aca="false">-'Premissas Custos'!V8</f>
        <v>-7140555.867</v>
      </c>
      <c r="W22" s="394" t="n">
        <f aca="false">-'Premissas Custos'!W8</f>
        <v>-7140555.867</v>
      </c>
      <c r="X22" s="394" t="n">
        <f aca="false">-'Premissas Custos'!X8</f>
        <v>-7140555.867</v>
      </c>
      <c r="Y22" s="394" t="n">
        <f aca="false">-'Premissas Custos'!Y8</f>
        <v>-7140555.867</v>
      </c>
      <c r="Z22" s="394" t="n">
        <f aca="false">-'Premissas Custos'!Z8</f>
        <v>-7140555.867</v>
      </c>
      <c r="AA22" s="394" t="n">
        <f aca="false">-'Premissas Custos'!AA8</f>
        <v>-7140555.867</v>
      </c>
      <c r="AB22" s="394" t="n">
        <f aca="false">-'Premissas Custos'!AB8</f>
        <v>-7140555.867</v>
      </c>
      <c r="AC22" s="394" t="n">
        <f aca="false">-'Premissas Custos'!AC8</f>
        <v>-7140555.867</v>
      </c>
      <c r="AD22" s="394" t="n">
        <f aca="false">-'Premissas Custos'!AD8</f>
        <v>-7140555.867</v>
      </c>
      <c r="AE22" s="394" t="n">
        <f aca="false">-'Premissas Custos'!AE8</f>
        <v>-7140555.867</v>
      </c>
      <c r="AF22" s="394" t="n">
        <f aca="false">-'Premissas Custos'!AF8</f>
        <v>-7140555.867</v>
      </c>
      <c r="AG22" s="394" t="n">
        <f aca="false">-'Premissas Custos'!AG8</f>
        <v>-7140555.867</v>
      </c>
      <c r="AH22" s="394" t="n">
        <f aca="false">-'Premissas Custos'!AH8</f>
        <v>-7140555.867</v>
      </c>
      <c r="AI22" s="394" t="n">
        <f aca="false">-'Premissas Custos'!AI8</f>
        <v>-7140555.867</v>
      </c>
      <c r="AJ22" s="394" t="n">
        <f aca="false">-'Premissas Custos'!AJ8</f>
        <v>-7140555.867</v>
      </c>
      <c r="AK22" s="394" t="n">
        <f aca="false">-'Premissas Custos'!AK8</f>
        <v>-7140555.867</v>
      </c>
      <c r="AL22" s="394" t="n">
        <f aca="false">-'Premissas Custos'!AL8</f>
        <v>-7140555.867</v>
      </c>
      <c r="AM22" s="394" t="n">
        <f aca="false">-'Premissas Custos'!AM8</f>
        <v>-7140555.867</v>
      </c>
      <c r="AN22" s="394" t="n">
        <f aca="false">-'Premissas Custos'!AN8</f>
        <v>-7140555.867</v>
      </c>
      <c r="AO22" s="394" t="n">
        <f aca="false">-'Premissas Custos'!AO8</f>
        <v>-7140555.867</v>
      </c>
      <c r="AP22" s="394" t="n">
        <f aca="false">-'Premissas Custos'!AP8</f>
        <v>-7140555.867</v>
      </c>
      <c r="AQ22" s="394" t="n">
        <f aca="false">-'Premissas Custos'!AQ8</f>
        <v>-7140555.867</v>
      </c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115"/>
      <c r="BG22" s="115"/>
      <c r="BH22" s="115"/>
      <c r="BI22" s="115"/>
      <c r="BJ22" s="115"/>
      <c r="BK22" s="115"/>
    </row>
    <row r="23" customFormat="false" ht="11.25" hidden="false" customHeight="true" outlineLevel="0" collapsed="false">
      <c r="A23" s="44"/>
      <c r="B23" s="400"/>
      <c r="C23" s="44"/>
      <c r="D23" s="44"/>
      <c r="E23" s="45"/>
      <c r="F23" s="45"/>
      <c r="G23" s="45"/>
      <c r="H23" s="45"/>
      <c r="I23" s="45"/>
      <c r="J23" s="382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44"/>
      <c r="BG23" s="44"/>
      <c r="BH23" s="44"/>
      <c r="BI23" s="44"/>
      <c r="BJ23" s="44"/>
      <c r="BK23" s="44"/>
    </row>
    <row r="24" customFormat="false" ht="15.75" hidden="false" customHeight="true" outlineLevel="0" collapsed="false">
      <c r="A24" s="44"/>
      <c r="B24" s="305" t="s">
        <v>387</v>
      </c>
      <c r="C24" s="305"/>
      <c r="D24" s="305"/>
      <c r="E24" s="401"/>
      <c r="F24" s="397"/>
      <c r="G24" s="397" t="n">
        <f aca="false">SUM(H24:AQ24)</f>
        <v>1493266068</v>
      </c>
      <c r="H24" s="397" t="n">
        <f aca="false">H19+H21</f>
        <v>-3367234.12</v>
      </c>
      <c r="I24" s="397" t="n">
        <f aca="false">I19+I21</f>
        <v>9297617.966</v>
      </c>
      <c r="J24" s="397" t="n">
        <f aca="false">J19+J21</f>
        <v>-9020472.909</v>
      </c>
      <c r="K24" s="397" t="n">
        <f aca="false">K19+K21</f>
        <v>-8366150.385</v>
      </c>
      <c r="L24" s="397" t="n">
        <f aca="false">L19+L21</f>
        <v>47405573.092</v>
      </c>
      <c r="M24" s="397" t="n">
        <f aca="false">M19+M21</f>
        <v>47010217.225</v>
      </c>
      <c r="N24" s="397" t="n">
        <f aca="false">N19+N21</f>
        <v>47010217.225</v>
      </c>
      <c r="O24" s="397" t="n">
        <f aca="false">O19+O21</f>
        <v>47010217.225</v>
      </c>
      <c r="P24" s="397" t="n">
        <f aca="false">P19+P21</f>
        <v>47010217.225</v>
      </c>
      <c r="Q24" s="397" t="n">
        <f aca="false">Q19+Q21</f>
        <v>47010217.225</v>
      </c>
      <c r="R24" s="397" t="n">
        <f aca="false">R19+R21</f>
        <v>47010217.225</v>
      </c>
      <c r="S24" s="397" t="n">
        <f aca="false">S19+S21</f>
        <v>47010217.225</v>
      </c>
      <c r="T24" s="397" t="n">
        <f aca="false">T19+T21</f>
        <v>47010217.225</v>
      </c>
      <c r="U24" s="397" t="n">
        <f aca="false">U19+U21</f>
        <v>47010217.225</v>
      </c>
      <c r="V24" s="397" t="n">
        <f aca="false">V19+V21</f>
        <v>47010217.225</v>
      </c>
      <c r="W24" s="397" t="n">
        <f aca="false">W19+W21</f>
        <v>47010217.225</v>
      </c>
      <c r="X24" s="397" t="n">
        <f aca="false">X19+X21</f>
        <v>47010217.225</v>
      </c>
      <c r="Y24" s="397" t="n">
        <f aca="false">Y19+Y21</f>
        <v>47010217.225</v>
      </c>
      <c r="Z24" s="397" t="n">
        <f aca="false">Z19+Z21</f>
        <v>47010217.225</v>
      </c>
      <c r="AA24" s="397" t="n">
        <f aca="false">AA19+AA21</f>
        <v>47010217.225</v>
      </c>
      <c r="AB24" s="397" t="n">
        <f aca="false">AB19+AB21</f>
        <v>47010217.225</v>
      </c>
      <c r="AC24" s="397" t="n">
        <f aca="false">AC19+AC21</f>
        <v>47010217.225</v>
      </c>
      <c r="AD24" s="397" t="n">
        <f aca="false">AD19+AD21</f>
        <v>47010217.225</v>
      </c>
      <c r="AE24" s="397" t="n">
        <f aca="false">AE19+AE21</f>
        <v>47010217.225</v>
      </c>
      <c r="AF24" s="397" t="n">
        <f aca="false">AF19+AF21</f>
        <v>47010217.225</v>
      </c>
      <c r="AG24" s="397" t="n">
        <f aca="false">AG19+AG21</f>
        <v>47010217.225</v>
      </c>
      <c r="AH24" s="397" t="n">
        <f aca="false">AH19+AH21</f>
        <v>47010217.225</v>
      </c>
      <c r="AI24" s="397" t="n">
        <f aca="false">AI19+AI21</f>
        <v>47010217.225</v>
      </c>
      <c r="AJ24" s="397" t="n">
        <f aca="false">AJ19+AJ21</f>
        <v>47010217.225</v>
      </c>
      <c r="AK24" s="397" t="n">
        <f aca="false">AK19+AK21</f>
        <v>47010217.225</v>
      </c>
      <c r="AL24" s="397" t="n">
        <f aca="false">AL19+AL21</f>
        <v>47010217.225</v>
      </c>
      <c r="AM24" s="397" t="n">
        <f aca="false">AM19+AM21</f>
        <v>47010217.225</v>
      </c>
      <c r="AN24" s="397" t="n">
        <f aca="false">AN19+AN21</f>
        <v>47010217.225</v>
      </c>
      <c r="AO24" s="397" t="n">
        <f aca="false">AO19+AO21</f>
        <v>47010217.225</v>
      </c>
      <c r="AP24" s="397" t="n">
        <f aca="false">AP19+AP21</f>
        <v>47010217.225</v>
      </c>
      <c r="AQ24" s="397" t="n">
        <f aca="false">AQ19+AQ21</f>
        <v>47010217.225</v>
      </c>
      <c r="AR24" s="393"/>
      <c r="AS24" s="393"/>
      <c r="AT24" s="393"/>
      <c r="AU24" s="393"/>
      <c r="AV24" s="393"/>
      <c r="AW24" s="393"/>
      <c r="AX24" s="393"/>
      <c r="AY24" s="393"/>
      <c r="AZ24" s="393"/>
      <c r="BA24" s="393"/>
      <c r="BB24" s="393"/>
      <c r="BC24" s="393"/>
      <c r="BD24" s="393"/>
      <c r="BE24" s="393"/>
      <c r="BF24" s="44"/>
      <c r="BG24" s="44"/>
      <c r="BH24" s="44"/>
      <c r="BI24" s="44"/>
      <c r="BJ24" s="44"/>
      <c r="BK24" s="44"/>
    </row>
    <row r="25" customFormat="false" ht="15.75" hidden="false" customHeight="true" outlineLevel="0" collapsed="false">
      <c r="A25" s="404"/>
      <c r="B25" s="405" t="s">
        <v>388</v>
      </c>
      <c r="C25" s="404"/>
      <c r="D25" s="404"/>
      <c r="E25" s="406"/>
      <c r="F25" s="407"/>
      <c r="G25" s="408" t="n">
        <f aca="false">IFERROR(G24/G$14,0)</f>
        <v>0.657770272155602</v>
      </c>
      <c r="H25" s="408" t="n">
        <f aca="false">IFERROR(H24/H$14,0)</f>
        <v>0</v>
      </c>
      <c r="I25" s="408" t="n">
        <f aca="false">IFERROR(I24/I$14,0)</f>
        <v>0.617497652078071</v>
      </c>
      <c r="J25" s="408" t="n">
        <f aca="false">IFERROR(J24/J$14,0)</f>
        <v>0</v>
      </c>
      <c r="K25" s="408" t="n">
        <f aca="false">IFERROR(K24/K$14,0)</f>
        <v>0</v>
      </c>
      <c r="L25" s="408" t="n">
        <f aca="false">IFERROR(L24/L$14,0)</f>
        <v>0.672676803965248</v>
      </c>
      <c r="M25" s="408" t="n">
        <f aca="false">IFERROR(M24/M$14,0)</f>
        <v>0.667066773251637</v>
      </c>
      <c r="N25" s="408" t="n">
        <f aca="false">IFERROR(N24/N$14,0)</f>
        <v>0.667066773251637</v>
      </c>
      <c r="O25" s="408" t="n">
        <f aca="false">IFERROR(O24/O$14,0)</f>
        <v>0.667066773251637</v>
      </c>
      <c r="P25" s="408" t="n">
        <f aca="false">IFERROR(P24/P$14,0)</f>
        <v>0.667066773251637</v>
      </c>
      <c r="Q25" s="408" t="n">
        <f aca="false">IFERROR(Q24/Q$14,0)</f>
        <v>0.667066773251637</v>
      </c>
      <c r="R25" s="408" t="n">
        <f aca="false">IFERROR(R24/R$14,0)</f>
        <v>0.667066773251637</v>
      </c>
      <c r="S25" s="408" t="n">
        <f aca="false">IFERROR(S24/S$14,0)</f>
        <v>0.667066773251637</v>
      </c>
      <c r="T25" s="408" t="n">
        <f aca="false">IFERROR(T24/T$14,0)</f>
        <v>0.667066773251637</v>
      </c>
      <c r="U25" s="408" t="n">
        <f aca="false">IFERROR(U24/U$14,0)</f>
        <v>0.667066773251637</v>
      </c>
      <c r="V25" s="408" t="n">
        <f aca="false">IFERROR(V24/V$14,0)</f>
        <v>0.667066773251637</v>
      </c>
      <c r="W25" s="408" t="n">
        <f aca="false">IFERROR(W24/W$14,0)</f>
        <v>0.667066773251637</v>
      </c>
      <c r="X25" s="408" t="n">
        <f aca="false">IFERROR(X24/X$14,0)</f>
        <v>0.667066773251637</v>
      </c>
      <c r="Y25" s="408" t="n">
        <f aca="false">IFERROR(Y24/Y$14,0)</f>
        <v>0.667066773251637</v>
      </c>
      <c r="Z25" s="408" t="n">
        <f aca="false">IFERROR(Z24/Z$14,0)</f>
        <v>0.667066773251637</v>
      </c>
      <c r="AA25" s="408" t="n">
        <f aca="false">IFERROR(AA24/AA$14,0)</f>
        <v>0.667066773251637</v>
      </c>
      <c r="AB25" s="408" t="n">
        <f aca="false">IFERROR(AB24/AB$14,0)</f>
        <v>0.667066773251637</v>
      </c>
      <c r="AC25" s="408" t="n">
        <f aca="false">IFERROR(AC24/AC$14,0)</f>
        <v>0.667066773251637</v>
      </c>
      <c r="AD25" s="408" t="n">
        <f aca="false">IFERROR(AD24/AD$14,0)</f>
        <v>0.667066773251637</v>
      </c>
      <c r="AE25" s="408" t="n">
        <f aca="false">IFERROR(AE24/AE$14,0)</f>
        <v>0.667066773251637</v>
      </c>
      <c r="AF25" s="408" t="n">
        <f aca="false">IFERROR(AF24/AF$14,0)</f>
        <v>0.667066773251637</v>
      </c>
      <c r="AG25" s="408" t="n">
        <f aca="false">IFERROR(AG24/AG$14,0)</f>
        <v>0.667066773251637</v>
      </c>
      <c r="AH25" s="408" t="n">
        <f aca="false">IFERROR(AH24/AH$14,0)</f>
        <v>0.667066773251637</v>
      </c>
      <c r="AI25" s="408" t="n">
        <f aca="false">IFERROR(AI24/AI$14,0)</f>
        <v>0.667066773251637</v>
      </c>
      <c r="AJ25" s="408" t="n">
        <f aca="false">IFERROR(AJ24/AJ$14,0)</f>
        <v>0.667066773251637</v>
      </c>
      <c r="AK25" s="408" t="n">
        <f aca="false">IFERROR(AK24/AK$14,0)</f>
        <v>0.667066773251637</v>
      </c>
      <c r="AL25" s="408" t="n">
        <f aca="false">IFERROR(AL24/AL$14,0)</f>
        <v>0.667066773251637</v>
      </c>
      <c r="AM25" s="408" t="n">
        <f aca="false">IFERROR(AM24/AM$14,0)</f>
        <v>0.667066773251637</v>
      </c>
      <c r="AN25" s="408" t="n">
        <f aca="false">IFERROR(AN24/AN$14,0)</f>
        <v>0.667066773251637</v>
      </c>
      <c r="AO25" s="408" t="n">
        <f aca="false">IFERROR(AO24/AO$14,0)</f>
        <v>0.667066773251637</v>
      </c>
      <c r="AP25" s="408" t="n">
        <f aca="false">IFERROR(AP24/AP$14,0)</f>
        <v>0.667066773251637</v>
      </c>
      <c r="AQ25" s="408" t="n">
        <f aca="false">IFERROR(AQ24/AQ$14,0)</f>
        <v>0.667066773251637</v>
      </c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08"/>
      <c r="BF25" s="404"/>
      <c r="BG25" s="404"/>
      <c r="BH25" s="404"/>
      <c r="BI25" s="404"/>
      <c r="BJ25" s="404"/>
      <c r="BK25" s="404"/>
    </row>
    <row r="26" customFormat="false" ht="13.5" hidden="false" customHeight="true" outlineLevel="0" collapsed="false">
      <c r="A26" s="115"/>
      <c r="B26" s="409" t="s">
        <v>389</v>
      </c>
      <c r="C26" s="115"/>
      <c r="D26" s="115"/>
      <c r="E26" s="220"/>
      <c r="F26" s="393"/>
      <c r="G26" s="394" t="n">
        <f aca="false">SUM(H26:AQ26)</f>
        <v>-272612749.1079</v>
      </c>
      <c r="H26" s="394" t="n">
        <f aca="false">Depreciação!H14</f>
        <v>-142857.1429</v>
      </c>
      <c r="I26" s="394" t="n">
        <f aca="false">Depreciação!I14</f>
        <v>-285714.2857</v>
      </c>
      <c r="J26" s="394" t="n">
        <f aca="false">Depreciação!J14</f>
        <v>-766613.1552</v>
      </c>
      <c r="K26" s="394" t="n">
        <f aca="false">Depreciação!K14</f>
        <v>-7232356.188</v>
      </c>
      <c r="L26" s="394" t="n">
        <f aca="false">Depreciação!L14</f>
        <v>-10790224.25</v>
      </c>
      <c r="M26" s="394" t="n">
        <f aca="false">Depreciação!M14</f>
        <v>-10790224.25</v>
      </c>
      <c r="N26" s="394" t="n">
        <f aca="false">Depreciação!N14</f>
        <v>-10790224.25</v>
      </c>
      <c r="O26" s="394" t="n">
        <f aca="false">Depreciação!O14</f>
        <v>-10790224.25</v>
      </c>
      <c r="P26" s="394" t="n">
        <f aca="false">Depreciação!P14</f>
        <v>-10790224.25</v>
      </c>
      <c r="Q26" s="394" t="n">
        <f aca="false">Depreciação!Q14</f>
        <v>-10790224.25</v>
      </c>
      <c r="R26" s="394" t="n">
        <f aca="false">Depreciação!R14</f>
        <v>-10790224.25</v>
      </c>
      <c r="S26" s="394" t="n">
        <f aca="false">Depreciação!S14</f>
        <v>-10790224.25</v>
      </c>
      <c r="T26" s="394" t="n">
        <f aca="false">Depreciação!T14</f>
        <v>-10790224.25</v>
      </c>
      <c r="U26" s="394" t="n">
        <f aca="false">Depreciação!U14</f>
        <v>-10790224.25</v>
      </c>
      <c r="V26" s="394" t="n">
        <f aca="false">Depreciação!V14</f>
        <v>-10790224.25</v>
      </c>
      <c r="W26" s="394" t="n">
        <f aca="false">Depreciação!W14</f>
        <v>-10790224.25</v>
      </c>
      <c r="X26" s="394" t="n">
        <f aca="false">Depreciação!X14</f>
        <v>-10790224.25</v>
      </c>
      <c r="Y26" s="394" t="n">
        <f aca="false">Depreciação!Y14</f>
        <v>-10790224.25</v>
      </c>
      <c r="Z26" s="394" t="n">
        <f aca="false">Depreciação!Z14</f>
        <v>-10790224.25</v>
      </c>
      <c r="AA26" s="394" t="n">
        <f aca="false">Depreciação!AA14</f>
        <v>-10790224.25</v>
      </c>
      <c r="AB26" s="394" t="n">
        <f aca="false">Depreciação!AB14</f>
        <v>-10790224.25</v>
      </c>
      <c r="AC26" s="394" t="n">
        <f aca="false">Depreciação!AC14</f>
        <v>-10790224.25</v>
      </c>
      <c r="AD26" s="394" t="n">
        <f aca="false">Depreciação!AD14</f>
        <v>-10790224.25</v>
      </c>
      <c r="AE26" s="394" t="n">
        <f aca="false">Depreciação!AE14</f>
        <v>-10790224.25</v>
      </c>
      <c r="AF26" s="394" t="n">
        <f aca="false">Depreciação!AF14</f>
        <v>-10790224.25</v>
      </c>
      <c r="AG26" s="394" t="n">
        <f aca="false">Depreciação!AG14</f>
        <v>-10790224.25</v>
      </c>
      <c r="AH26" s="394" t="n">
        <f aca="false">Depreciação!AH14</f>
        <v>-10790224.25</v>
      </c>
      <c r="AI26" s="394" t="n">
        <f aca="false">Depreciação!AI14</f>
        <v>-10309325.38</v>
      </c>
      <c r="AJ26" s="394" t="n">
        <f aca="false">Depreciação!AJ14</f>
        <v>-3843582.349</v>
      </c>
      <c r="AK26" s="394" t="n">
        <f aca="false">Depreciação!AK14</f>
        <v>-285714.2857</v>
      </c>
      <c r="AL26" s="394" t="n">
        <f aca="false">Depreciação!AL14</f>
        <v>-285714.2857</v>
      </c>
      <c r="AM26" s="394" t="n">
        <f aca="false">Depreciação!AM14</f>
        <v>-285714.2857</v>
      </c>
      <c r="AN26" s="394" t="n">
        <f aca="false">Depreciação!AN14</f>
        <v>-285714.2857</v>
      </c>
      <c r="AO26" s="394" t="n">
        <f aca="false">Depreciação!AO14</f>
        <v>-285714.2857</v>
      </c>
      <c r="AP26" s="394" t="n">
        <f aca="false">Depreciação!AP14</f>
        <v>-285714.2857</v>
      </c>
      <c r="AQ26" s="394" t="n">
        <f aca="false">Depreciação!AQ14</f>
        <v>-142857.1429</v>
      </c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115"/>
      <c r="BG26" s="115"/>
      <c r="BH26" s="115"/>
      <c r="BI26" s="115"/>
      <c r="BJ26" s="115"/>
      <c r="BK26" s="115"/>
    </row>
    <row r="27" customFormat="false" ht="15.75" hidden="false" customHeight="true" outlineLevel="0" collapsed="false">
      <c r="A27" s="115"/>
      <c r="B27" s="409" t="s">
        <v>390</v>
      </c>
      <c r="C27" s="115"/>
      <c r="D27" s="115"/>
      <c r="E27" s="220"/>
      <c r="F27" s="393"/>
      <c r="G27" s="394" t="n">
        <f aca="false">SUM(H27:AQ27)</f>
        <v>0</v>
      </c>
      <c r="H27" s="394" t="n">
        <v>0</v>
      </c>
      <c r="I27" s="394" t="n">
        <v>0</v>
      </c>
      <c r="J27" s="394" t="n">
        <v>0</v>
      </c>
      <c r="K27" s="394" t="n">
        <v>0</v>
      </c>
      <c r="L27" s="394" t="n">
        <v>0</v>
      </c>
      <c r="M27" s="394" t="n">
        <v>0</v>
      </c>
      <c r="N27" s="394" t="n">
        <v>0</v>
      </c>
      <c r="O27" s="394" t="n">
        <v>0</v>
      </c>
      <c r="P27" s="394" t="n">
        <v>0</v>
      </c>
      <c r="Q27" s="394" t="n">
        <v>0</v>
      </c>
      <c r="R27" s="394" t="n">
        <v>0</v>
      </c>
      <c r="S27" s="394" t="n">
        <v>0</v>
      </c>
      <c r="T27" s="394" t="n">
        <v>0</v>
      </c>
      <c r="U27" s="394" t="n">
        <v>0</v>
      </c>
      <c r="V27" s="394" t="n">
        <v>0</v>
      </c>
      <c r="W27" s="394" t="n">
        <v>0</v>
      </c>
      <c r="X27" s="394" t="n">
        <v>0</v>
      </c>
      <c r="Y27" s="394" t="n">
        <v>0</v>
      </c>
      <c r="Z27" s="394" t="n">
        <v>0</v>
      </c>
      <c r="AA27" s="394" t="n">
        <v>0</v>
      </c>
      <c r="AB27" s="394" t="n">
        <v>0</v>
      </c>
      <c r="AC27" s="394" t="n">
        <v>0</v>
      </c>
      <c r="AD27" s="394" t="n">
        <v>0</v>
      </c>
      <c r="AE27" s="394" t="n">
        <v>0</v>
      </c>
      <c r="AF27" s="394" t="n">
        <v>0</v>
      </c>
      <c r="AG27" s="394" t="n">
        <v>0</v>
      </c>
      <c r="AH27" s="394" t="n">
        <v>0</v>
      </c>
      <c r="AI27" s="394" t="n">
        <v>0</v>
      </c>
      <c r="AJ27" s="394" t="n">
        <v>0</v>
      </c>
      <c r="AK27" s="394" t="n">
        <v>0</v>
      </c>
      <c r="AL27" s="394" t="n">
        <v>0</v>
      </c>
      <c r="AM27" s="394" t="n">
        <v>0</v>
      </c>
      <c r="AN27" s="394" t="n">
        <v>0</v>
      </c>
      <c r="AO27" s="394" t="n">
        <v>0</v>
      </c>
      <c r="AP27" s="394" t="n">
        <v>0</v>
      </c>
      <c r="AQ27" s="394" t="n">
        <v>0</v>
      </c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115"/>
      <c r="BG27" s="115"/>
      <c r="BH27" s="115"/>
      <c r="BI27" s="115"/>
      <c r="BJ27" s="115"/>
      <c r="BK27" s="115"/>
    </row>
    <row r="28" customFormat="false" ht="12" hidden="false" customHeight="true" outlineLevel="0" collapsed="false">
      <c r="A28" s="44"/>
      <c r="B28" s="44"/>
      <c r="C28" s="44"/>
      <c r="D28" s="44"/>
      <c r="E28" s="410"/>
      <c r="F28" s="45"/>
      <c r="G28" s="45"/>
      <c r="H28" s="45"/>
      <c r="I28" s="45"/>
      <c r="J28" s="382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4"/>
      <c r="BG28" s="44"/>
      <c r="BH28" s="44"/>
      <c r="BI28" s="44"/>
      <c r="BJ28" s="44"/>
      <c r="BK28" s="44"/>
    </row>
    <row r="29" customFormat="false" ht="15.75" hidden="false" customHeight="true" outlineLevel="0" collapsed="false">
      <c r="A29" s="44"/>
      <c r="B29" s="305" t="s">
        <v>391</v>
      </c>
      <c r="C29" s="305"/>
      <c r="D29" s="305"/>
      <c r="E29" s="401"/>
      <c r="F29" s="397"/>
      <c r="G29" s="397" t="n">
        <f aca="false">SUM(H29:AQ29)</f>
        <v>1220653318</v>
      </c>
      <c r="H29" s="307" t="n">
        <f aca="false">H24+H26+H27</f>
        <v>-3510091.2629</v>
      </c>
      <c r="I29" s="307" t="n">
        <f aca="false">I24+I26+I27</f>
        <v>9011903.6803</v>
      </c>
      <c r="J29" s="307" t="n">
        <f aca="false">J24+J26+J27</f>
        <v>-9787086.0642</v>
      </c>
      <c r="K29" s="307" t="n">
        <f aca="false">K24+K26+K27</f>
        <v>-15598506.573</v>
      </c>
      <c r="L29" s="307" t="n">
        <f aca="false">L24+L26+L27</f>
        <v>36615348.842</v>
      </c>
      <c r="M29" s="307" t="n">
        <f aca="false">M24+M26+M27</f>
        <v>36219992.975</v>
      </c>
      <c r="N29" s="307" t="n">
        <f aca="false">N24+N26+N27</f>
        <v>36219992.975</v>
      </c>
      <c r="O29" s="307" t="n">
        <f aca="false">O24+O26+O27</f>
        <v>36219992.975</v>
      </c>
      <c r="P29" s="307" t="n">
        <f aca="false">P24+P26+P27</f>
        <v>36219992.975</v>
      </c>
      <c r="Q29" s="307" t="n">
        <f aca="false">Q24+Q26+Q27</f>
        <v>36219992.975</v>
      </c>
      <c r="R29" s="307" t="n">
        <f aca="false">R24+R26+R27</f>
        <v>36219992.975</v>
      </c>
      <c r="S29" s="307" t="n">
        <f aca="false">S24+S26+S27</f>
        <v>36219992.975</v>
      </c>
      <c r="T29" s="307" t="n">
        <f aca="false">T24+T26+T27</f>
        <v>36219992.975</v>
      </c>
      <c r="U29" s="307" t="n">
        <f aca="false">U24+U26+U27</f>
        <v>36219992.975</v>
      </c>
      <c r="V29" s="307" t="n">
        <f aca="false">V24+V26+V27</f>
        <v>36219992.975</v>
      </c>
      <c r="W29" s="307" t="n">
        <f aca="false">W24+W26+W27</f>
        <v>36219992.975</v>
      </c>
      <c r="X29" s="307" t="n">
        <f aca="false">X24+X26+X27</f>
        <v>36219992.975</v>
      </c>
      <c r="Y29" s="307" t="n">
        <f aca="false">Y24+Y26+Y27</f>
        <v>36219992.975</v>
      </c>
      <c r="Z29" s="307" t="n">
        <f aca="false">Z24+Z26+Z27</f>
        <v>36219992.975</v>
      </c>
      <c r="AA29" s="307" t="n">
        <f aca="false">AA24+AA26+AA27</f>
        <v>36219992.975</v>
      </c>
      <c r="AB29" s="307" t="n">
        <f aca="false">AB24+AB26+AB27</f>
        <v>36219992.975</v>
      </c>
      <c r="AC29" s="307" t="n">
        <f aca="false">AC24+AC26+AC27</f>
        <v>36219992.975</v>
      </c>
      <c r="AD29" s="307" t="n">
        <f aca="false">AD24+AD26+AD27</f>
        <v>36219992.975</v>
      </c>
      <c r="AE29" s="307" t="n">
        <f aca="false">AE24+AE26+AE27</f>
        <v>36219992.975</v>
      </c>
      <c r="AF29" s="307" t="n">
        <f aca="false">AF24+AF26+AF27</f>
        <v>36219992.975</v>
      </c>
      <c r="AG29" s="307" t="n">
        <f aca="false">AG24+AG26+AG27</f>
        <v>36219992.975</v>
      </c>
      <c r="AH29" s="307" t="n">
        <f aca="false">AH24+AH26+AH27</f>
        <v>36219992.975</v>
      </c>
      <c r="AI29" s="307" t="n">
        <f aca="false">AI24+AI26+AI27</f>
        <v>36700891.845</v>
      </c>
      <c r="AJ29" s="307" t="n">
        <f aca="false">AJ24+AJ26+AJ27</f>
        <v>43166634.876</v>
      </c>
      <c r="AK29" s="307" t="n">
        <f aca="false">AK24+AK26+AK27</f>
        <v>46724502.9393</v>
      </c>
      <c r="AL29" s="307" t="n">
        <f aca="false">AL24+AL26+AL27</f>
        <v>46724502.9393</v>
      </c>
      <c r="AM29" s="307" t="n">
        <f aca="false">AM24+AM26+AM27</f>
        <v>46724502.9393</v>
      </c>
      <c r="AN29" s="307" t="n">
        <f aca="false">AN24+AN26+AN27</f>
        <v>46724502.9393</v>
      </c>
      <c r="AO29" s="307" t="n">
        <f aca="false">AO24+AO26+AO27</f>
        <v>46724502.9393</v>
      </c>
      <c r="AP29" s="307" t="n">
        <f aca="false">AP24+AP26+AP27</f>
        <v>46724502.9393</v>
      </c>
      <c r="AQ29" s="307" t="n">
        <f aca="false">AQ24+AQ26+AQ27</f>
        <v>46867360.0821</v>
      </c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44"/>
      <c r="BG29" s="44"/>
      <c r="BH29" s="44"/>
      <c r="BI29" s="44"/>
      <c r="BJ29" s="44"/>
      <c r="BK29" s="44"/>
    </row>
    <row r="30" customFormat="false" ht="11.25" hidden="false" customHeight="true" outlineLevel="0" collapsed="false">
      <c r="A30" s="404"/>
      <c r="B30" s="411"/>
      <c r="C30" s="411"/>
      <c r="D30" s="411"/>
      <c r="E30" s="412"/>
      <c r="F30" s="407"/>
      <c r="G30" s="408" t="n">
        <f aca="false">IFERROR(G29/G$14,0)</f>
        <v>0.537686807726015</v>
      </c>
      <c r="H30" s="408" t="n">
        <f aca="false">IFERROR(H29/H$14,0)</f>
        <v>0</v>
      </c>
      <c r="I30" s="408" t="n">
        <f aca="false">IFERROR(I29/I$14,0)</f>
        <v>0.598522049807674</v>
      </c>
      <c r="J30" s="408" t="n">
        <f aca="false">IFERROR(J29/J$14,0)</f>
        <v>0</v>
      </c>
      <c r="K30" s="408" t="n">
        <f aca="false">IFERROR(K29/K$14,0)</f>
        <v>0</v>
      </c>
      <c r="L30" s="408" t="n">
        <f aca="false">IFERROR(L29/L$14,0)</f>
        <v>0.519565406103396</v>
      </c>
      <c r="M30" s="408" t="n">
        <f aca="false">IFERROR(M29/M$14,0)</f>
        <v>0.513955375389785</v>
      </c>
      <c r="N30" s="408" t="n">
        <f aca="false">IFERROR(N29/N$14,0)</f>
        <v>0.513955375389785</v>
      </c>
      <c r="O30" s="408" t="n">
        <f aca="false">IFERROR(O29/O$14,0)</f>
        <v>0.513955375389785</v>
      </c>
      <c r="P30" s="408" t="n">
        <f aca="false">IFERROR(P29/P$14,0)</f>
        <v>0.513955375389785</v>
      </c>
      <c r="Q30" s="408" t="n">
        <f aca="false">IFERROR(Q29/Q$14,0)</f>
        <v>0.513955375389785</v>
      </c>
      <c r="R30" s="408" t="n">
        <f aca="false">IFERROR(R29/R$14,0)</f>
        <v>0.513955375389785</v>
      </c>
      <c r="S30" s="408" t="n">
        <f aca="false">IFERROR(S29/S$14,0)</f>
        <v>0.513955375389785</v>
      </c>
      <c r="T30" s="408" t="n">
        <f aca="false">IFERROR(T29/T$14,0)</f>
        <v>0.513955375389785</v>
      </c>
      <c r="U30" s="408" t="n">
        <f aca="false">IFERROR(U29/U$14,0)</f>
        <v>0.513955375389785</v>
      </c>
      <c r="V30" s="408" t="n">
        <f aca="false">IFERROR(V29/V$14,0)</f>
        <v>0.513955375389785</v>
      </c>
      <c r="W30" s="408" t="n">
        <f aca="false">IFERROR(W29/W$14,0)</f>
        <v>0.513955375389785</v>
      </c>
      <c r="X30" s="408" t="n">
        <f aca="false">IFERROR(X29/X$14,0)</f>
        <v>0.513955375389785</v>
      </c>
      <c r="Y30" s="408" t="n">
        <f aca="false">IFERROR(Y29/Y$14,0)</f>
        <v>0.513955375389785</v>
      </c>
      <c r="Z30" s="408" t="n">
        <f aca="false">IFERROR(Z29/Z$14,0)</f>
        <v>0.513955375389785</v>
      </c>
      <c r="AA30" s="408" t="n">
        <f aca="false">IFERROR(AA29/AA$14,0)</f>
        <v>0.513955375389785</v>
      </c>
      <c r="AB30" s="408" t="n">
        <f aca="false">IFERROR(AB29/AB$14,0)</f>
        <v>0.513955375389785</v>
      </c>
      <c r="AC30" s="408" t="n">
        <f aca="false">IFERROR(AC29/AC$14,0)</f>
        <v>0.513955375389785</v>
      </c>
      <c r="AD30" s="408" t="n">
        <f aca="false">IFERROR(AD29/AD$14,0)</f>
        <v>0.513955375389785</v>
      </c>
      <c r="AE30" s="408" t="n">
        <f aca="false">IFERROR(AE29/AE$14,0)</f>
        <v>0.513955375389785</v>
      </c>
      <c r="AF30" s="408" t="n">
        <f aca="false">IFERROR(AF29/AF$14,0)</f>
        <v>0.513955375389785</v>
      </c>
      <c r="AG30" s="408" t="n">
        <f aca="false">IFERROR(AG29/AG$14,0)</f>
        <v>0.513955375389785</v>
      </c>
      <c r="AH30" s="408" t="n">
        <f aca="false">IFERROR(AH29/AH$14,0)</f>
        <v>0.513955375389785</v>
      </c>
      <c r="AI30" s="408" t="n">
        <f aca="false">IFERROR(AI29/AI$14,0)</f>
        <v>0.520779246377998</v>
      </c>
      <c r="AJ30" s="408" t="n">
        <f aca="false">IFERROR(AJ29/AJ$14,0)</f>
        <v>0.61252701090587</v>
      </c>
      <c r="AK30" s="408" t="n">
        <f aca="false">IFERROR(AK29/AK$14,0)</f>
        <v>0.663012537430483</v>
      </c>
      <c r="AL30" s="408" t="n">
        <f aca="false">IFERROR(AL29/AL$14,0)</f>
        <v>0.663012537430483</v>
      </c>
      <c r="AM30" s="408" t="n">
        <f aca="false">IFERROR(AM29/AM$14,0)</f>
        <v>0.663012537430483</v>
      </c>
      <c r="AN30" s="408" t="n">
        <f aca="false">IFERROR(AN29/AN$14,0)</f>
        <v>0.663012537430483</v>
      </c>
      <c r="AO30" s="408" t="n">
        <f aca="false">IFERROR(AO29/AO$14,0)</f>
        <v>0.663012537430483</v>
      </c>
      <c r="AP30" s="408" t="n">
        <f aca="false">IFERROR(AP29/AP$14,0)</f>
        <v>0.663012537430483</v>
      </c>
      <c r="AQ30" s="408" t="n">
        <f aca="false">IFERROR(AQ29/AQ$14,0)</f>
        <v>0.665039655340351</v>
      </c>
      <c r="AR30" s="408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4"/>
      <c r="BG30" s="404"/>
      <c r="BH30" s="404"/>
      <c r="BI30" s="404"/>
      <c r="BJ30" s="404"/>
      <c r="BK30" s="404"/>
    </row>
    <row r="31" customFormat="false" ht="15.75" hidden="false" customHeight="true" outlineLevel="0" collapsed="false">
      <c r="A31" s="115"/>
      <c r="B31" s="399" t="s">
        <v>392</v>
      </c>
      <c r="C31" s="115"/>
      <c r="D31" s="115"/>
      <c r="E31" s="220"/>
      <c r="F31" s="393"/>
      <c r="G31" s="393" t="n">
        <f aca="false">SUM(H31:AQ31)</f>
        <v>8086080.20815</v>
      </c>
      <c r="H31" s="394" t="n">
        <f aca="false">SUM(H32:H34)</f>
        <v>0</v>
      </c>
      <c r="I31" s="394" t="n">
        <f aca="false">SUM(I32:I34)</f>
        <v>-198375.0942</v>
      </c>
      <c r="J31" s="394" t="n">
        <f aca="false">SUM(J32:J34)</f>
        <v>-4177772.797</v>
      </c>
      <c r="K31" s="394" t="n">
        <f aca="false">SUM(K32:K34)</f>
        <v>-12840638.89</v>
      </c>
      <c r="L31" s="394" t="n">
        <f aca="false">SUM(L32:L34)</f>
        <v>-15733307.33</v>
      </c>
      <c r="M31" s="394" t="n">
        <f aca="false">SUM(M32:M34)</f>
        <v>-14644183.76</v>
      </c>
      <c r="N31" s="394" t="n">
        <f aca="false">SUM(N32:N34)</f>
        <v>-11961913.17</v>
      </c>
      <c r="O31" s="394" t="n">
        <f aca="false">SUM(O32:O34)</f>
        <v>-10074349.954</v>
      </c>
      <c r="P31" s="394" t="n">
        <f aca="false">SUM(P32:P34)</f>
        <v>-8785106.469</v>
      </c>
      <c r="Q31" s="394" t="n">
        <f aca="false">SUM(Q32:Q34)</f>
        <v>-7486320.042</v>
      </c>
      <c r="R31" s="394" t="n">
        <f aca="false">SUM(R32:R34)</f>
        <v>-6185373.225</v>
      </c>
      <c r="S31" s="394" t="n">
        <f aca="false">SUM(S32:S34)</f>
        <v>-4960365.7139</v>
      </c>
      <c r="T31" s="394" t="n">
        <f aca="false">SUM(T32:T34)</f>
        <v>-3518084.197</v>
      </c>
      <c r="U31" s="394" t="n">
        <f aca="false">SUM(U32:U34)</f>
        <v>-1987879.43318</v>
      </c>
      <c r="V31" s="394" t="n">
        <f aca="false">SUM(V32:V34)</f>
        <v>-229900.23097</v>
      </c>
      <c r="W31" s="394" t="n">
        <f aca="false">SUM(W32:W34)</f>
        <v>1051989.051</v>
      </c>
      <c r="X31" s="394" t="n">
        <f aca="false">SUM(X32:X34)</f>
        <v>1802761.586</v>
      </c>
      <c r="Y31" s="394" t="n">
        <f aca="false">SUM(Y32:Y34)</f>
        <v>776315.2634</v>
      </c>
      <c r="Z31" s="394" t="n">
        <f aca="false">SUM(Z32:Z34)</f>
        <v>1096187.378</v>
      </c>
      <c r="AA31" s="394" t="n">
        <f aca="false">SUM(AA32:AA34)</f>
        <v>1780352.303</v>
      </c>
      <c r="AB31" s="394" t="n">
        <f aca="false">SUM(AB32:AB34)</f>
        <v>2433538.019</v>
      </c>
      <c r="AC31" s="394" t="n">
        <f aca="false">SUM(AC32:AC34)</f>
        <v>3074653.167</v>
      </c>
      <c r="AD31" s="394" t="n">
        <f aca="false">SUM(AD32:AD34)</f>
        <v>3717504.678</v>
      </c>
      <c r="AE31" s="394" t="n">
        <f aca="false">SUM(AE32:AE34)</f>
        <v>4361946.119</v>
      </c>
      <c r="AF31" s="394" t="n">
        <f aca="false">SUM(AF32:AF34)</f>
        <v>5007515.148</v>
      </c>
      <c r="AG31" s="394" t="n">
        <f aca="false">SUM(AG32:AG34)</f>
        <v>5654202.532</v>
      </c>
      <c r="AH31" s="394" t="n">
        <f aca="false">SUM(AH32:AH34)</f>
        <v>6302025.316</v>
      </c>
      <c r="AI31" s="394" t="n">
        <f aca="false">SUM(AI32:AI34)</f>
        <v>6950986.39</v>
      </c>
      <c r="AJ31" s="394" t="n">
        <f aca="false">SUM(AJ32:AJ34)</f>
        <v>7443977.398</v>
      </c>
      <c r="AK31" s="394" t="n">
        <f aca="false">SUM(AK32:AK34)</f>
        <v>7862992.507</v>
      </c>
      <c r="AL31" s="394" t="n">
        <f aca="false">SUM(AL32:AL34)</f>
        <v>7779500.25</v>
      </c>
      <c r="AM31" s="394" t="n">
        <f aca="false">SUM(AM32:AM34)</f>
        <v>7652151.778</v>
      </c>
      <c r="AN31" s="394" t="n">
        <f aca="false">SUM(AN32:AN34)</f>
        <v>7665607.403</v>
      </c>
      <c r="AO31" s="394" t="n">
        <f aca="false">SUM(AO32:AO34)</f>
        <v>7685748.617</v>
      </c>
      <c r="AP31" s="394" t="n">
        <f aca="false">SUM(AP32:AP34)</f>
        <v>7701195.891</v>
      </c>
      <c r="AQ31" s="394" t="n">
        <f aca="false">SUM(AQ32:AQ34)</f>
        <v>13068499.72</v>
      </c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115"/>
      <c r="BG31" s="115"/>
      <c r="BH31" s="115"/>
      <c r="BI31" s="115"/>
      <c r="BJ31" s="115"/>
      <c r="BK31" s="115"/>
    </row>
    <row r="32" customFormat="false" ht="15.75" hidden="false" customHeight="true" outlineLevel="0" collapsed="false">
      <c r="A32" s="115"/>
      <c r="B32" s="399" t="s">
        <v>393</v>
      </c>
      <c r="C32" s="115"/>
      <c r="D32" s="115"/>
      <c r="E32" s="220"/>
      <c r="F32" s="393"/>
      <c r="G32" s="394" t="n">
        <f aca="false">SUM(H32:AQ32)</f>
        <v>126425543.25925</v>
      </c>
      <c r="H32" s="394" t="n">
        <f aca="false">'Premissas Receita'!H19</f>
        <v>0</v>
      </c>
      <c r="I32" s="394" t="n">
        <f aca="false">'Premissas Receita'!I19</f>
        <v>-198375.0942</v>
      </c>
      <c r="J32" s="394" t="n">
        <f aca="false">'Premissas Receita'!J19</f>
        <v>0</v>
      </c>
      <c r="K32" s="394" t="n">
        <f aca="false">'Premissas Receita'!K19</f>
        <v>0</v>
      </c>
      <c r="L32" s="394" t="n">
        <f aca="false">'Premissas Receita'!L19</f>
        <v>0</v>
      </c>
      <c r="M32" s="394" t="n">
        <f aca="false">'Premissas Receita'!M19</f>
        <v>2033149.61</v>
      </c>
      <c r="N32" s="394" t="n">
        <f aca="false">'Premissas Receita'!N19</f>
        <v>3229073.99</v>
      </c>
      <c r="O32" s="394" t="n">
        <f aca="false">'Premissas Receita'!O19</f>
        <v>3227602.536</v>
      </c>
      <c r="P32" s="394" t="n">
        <f aca="false">'Premissas Receita'!P19</f>
        <v>2627811.341</v>
      </c>
      <c r="Q32" s="394" t="n">
        <f aca="false">'Premissas Receita'!Q19</f>
        <v>2037563.1</v>
      </c>
      <c r="R32" s="394" t="n">
        <f aca="false">'Premissas Receita'!R19</f>
        <v>1449475.244</v>
      </c>
      <c r="S32" s="394" t="n">
        <f aca="false">'Premissas Receita'!S19</f>
        <v>785448.0821</v>
      </c>
      <c r="T32" s="394" t="n">
        <f aca="false">'Premissas Receita'!T19</f>
        <v>338694.926</v>
      </c>
      <c r="U32" s="394" t="n">
        <f aca="false">'Premissas Receita'!U19</f>
        <v>-20134.98218</v>
      </c>
      <c r="V32" s="394" t="n">
        <f aca="false">'Premissas Receita'!V19</f>
        <v>45583.99213</v>
      </c>
      <c r="W32" s="394" t="n">
        <f aca="false">'Premissas Receita'!W19</f>
        <v>1051989.051</v>
      </c>
      <c r="X32" s="394" t="n">
        <f aca="false">'Premissas Receita'!X19</f>
        <v>1802761.586</v>
      </c>
      <c r="Y32" s="394" t="n">
        <f aca="false">'Premissas Receita'!Y19</f>
        <v>776315.2634</v>
      </c>
      <c r="Z32" s="394" t="n">
        <f aca="false">'Premissas Receita'!Z19</f>
        <v>1096187.378</v>
      </c>
      <c r="AA32" s="394" t="n">
        <f aca="false">'Premissas Receita'!AA19</f>
        <v>1780352.303</v>
      </c>
      <c r="AB32" s="394" t="n">
        <f aca="false">'Premissas Receita'!AB19</f>
        <v>2433538.019</v>
      </c>
      <c r="AC32" s="394" t="n">
        <f aca="false">'Premissas Receita'!AC19</f>
        <v>3074653.167</v>
      </c>
      <c r="AD32" s="394" t="n">
        <f aca="false">'Premissas Receita'!AD19</f>
        <v>3717504.678</v>
      </c>
      <c r="AE32" s="394" t="n">
        <f aca="false">'Premissas Receita'!AE19</f>
        <v>4361946.119</v>
      </c>
      <c r="AF32" s="394" t="n">
        <f aca="false">'Premissas Receita'!AF19</f>
        <v>5007515.148</v>
      </c>
      <c r="AG32" s="394" t="n">
        <f aca="false">'Premissas Receita'!AG19</f>
        <v>5654202.532</v>
      </c>
      <c r="AH32" s="394" t="n">
        <f aca="false">'Premissas Receita'!AH19</f>
        <v>6302025.316</v>
      </c>
      <c r="AI32" s="394" t="n">
        <f aca="false">'Premissas Receita'!AI19</f>
        <v>6950986.39</v>
      </c>
      <c r="AJ32" s="394" t="n">
        <f aca="false">'Premissas Receita'!AJ19</f>
        <v>7443977.398</v>
      </c>
      <c r="AK32" s="394" t="n">
        <f aca="false">'Premissas Receita'!AK19</f>
        <v>7862992.507</v>
      </c>
      <c r="AL32" s="394" t="n">
        <f aca="false">'Premissas Receita'!AL19</f>
        <v>7779500.25</v>
      </c>
      <c r="AM32" s="394" t="n">
        <f aca="false">'Premissas Receita'!AM19</f>
        <v>7652151.778</v>
      </c>
      <c r="AN32" s="394" t="n">
        <f aca="false">'Premissas Receita'!AN19</f>
        <v>7665607.403</v>
      </c>
      <c r="AO32" s="394" t="n">
        <f aca="false">'Premissas Receita'!AO19</f>
        <v>7685748.617</v>
      </c>
      <c r="AP32" s="394" t="n">
        <f aca="false">'Premissas Receita'!AP19</f>
        <v>7701195.891</v>
      </c>
      <c r="AQ32" s="394" t="n">
        <f aca="false">'Premissas Receita'!AQ19</f>
        <v>13068499.72</v>
      </c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115"/>
      <c r="BG32" s="115"/>
      <c r="BH32" s="115"/>
      <c r="BI32" s="115"/>
      <c r="BJ32" s="115"/>
      <c r="BK32" s="115"/>
    </row>
    <row r="33" customFormat="false" ht="15.75" hidden="false" customHeight="true" outlineLevel="0" collapsed="false">
      <c r="A33" s="115"/>
      <c r="B33" s="399" t="s">
        <v>394</v>
      </c>
      <c r="C33" s="115"/>
      <c r="D33" s="115"/>
      <c r="E33" s="220"/>
      <c r="F33" s="393"/>
      <c r="G33" s="394" t="n">
        <f aca="false">SUM(H33:AQ33)</f>
        <v>-118339463.0511</v>
      </c>
      <c r="H33" s="394" t="n">
        <f aca="false">-Financiamento!H8</f>
        <v>0</v>
      </c>
      <c r="I33" s="394" t="n">
        <f aca="false">-Financiamento!I8</f>
        <v>0</v>
      </c>
      <c r="J33" s="394" t="n">
        <f aca="false">-Financiamento!J8</f>
        <v>-4177772.797</v>
      </c>
      <c r="K33" s="394" t="n">
        <f aca="false">-Financiamento!K8</f>
        <v>-12840638.89</v>
      </c>
      <c r="L33" s="394" t="n">
        <f aca="false">-Financiamento!L8</f>
        <v>-15733307.33</v>
      </c>
      <c r="M33" s="394" t="n">
        <f aca="false">-Financiamento!M8</f>
        <v>-16677333.37</v>
      </c>
      <c r="N33" s="394" t="n">
        <f aca="false">-Financiamento!N8</f>
        <v>-15190987.16</v>
      </c>
      <c r="O33" s="394" t="n">
        <f aca="false">-Financiamento!O8</f>
        <v>-13301952.49</v>
      </c>
      <c r="P33" s="394" t="n">
        <f aca="false">-Financiamento!P8</f>
        <v>-11412917.81</v>
      </c>
      <c r="Q33" s="394" t="n">
        <f aca="false">-Financiamento!Q8</f>
        <v>-9523883.142</v>
      </c>
      <c r="R33" s="394" t="n">
        <f aca="false">-Financiamento!R8</f>
        <v>-7634848.469</v>
      </c>
      <c r="S33" s="394" t="n">
        <f aca="false">-Financiamento!S8</f>
        <v>-5745813.796</v>
      </c>
      <c r="T33" s="394" t="n">
        <f aca="false">-Financiamento!T8</f>
        <v>-3856779.123</v>
      </c>
      <c r="U33" s="394" t="n">
        <f aca="false">-Financiamento!U8</f>
        <v>-1967744.451</v>
      </c>
      <c r="V33" s="394" t="n">
        <f aca="false">-Financiamento!V8</f>
        <v>-275484.2231</v>
      </c>
      <c r="W33" s="394" t="n">
        <f aca="false">-Financiamento!W8</f>
        <v>3.142785941E-010</v>
      </c>
      <c r="X33" s="394" t="n">
        <f aca="false">-Financiamento!X8</f>
        <v>3.144603811E-010</v>
      </c>
      <c r="Y33" s="394" t="n">
        <f aca="false">-Financiamento!Y8</f>
        <v>3.144603811E-010</v>
      </c>
      <c r="Z33" s="394" t="n">
        <f aca="false">-Financiamento!Z8</f>
        <v>3.144603811E-010</v>
      </c>
      <c r="AA33" s="394" t="n">
        <f aca="false">-Financiamento!AA8</f>
        <v>3.144603811E-010</v>
      </c>
      <c r="AB33" s="394" t="n">
        <f aca="false">-Financiamento!AB8</f>
        <v>3.144603811E-010</v>
      </c>
      <c r="AC33" s="394" t="n">
        <f aca="false">-Financiamento!AC8</f>
        <v>3.144603811E-010</v>
      </c>
      <c r="AD33" s="394" t="n">
        <f aca="false">-Financiamento!AD8</f>
        <v>3.144603811E-010</v>
      </c>
      <c r="AE33" s="394" t="n">
        <f aca="false">-Financiamento!AE8</f>
        <v>3.144603811E-010</v>
      </c>
      <c r="AF33" s="394" t="n">
        <f aca="false">-Financiamento!AF8</f>
        <v>3.144603811E-010</v>
      </c>
      <c r="AG33" s="394" t="n">
        <f aca="false">-Financiamento!AG8</f>
        <v>3.144603811E-010</v>
      </c>
      <c r="AH33" s="394" t="n">
        <f aca="false">-Financiamento!AH8</f>
        <v>3.144603811E-010</v>
      </c>
      <c r="AI33" s="394" t="n">
        <f aca="false">-Financiamento!AI8</f>
        <v>3.144603811E-010</v>
      </c>
      <c r="AJ33" s="394" t="n">
        <f aca="false">-Financiamento!AJ8</f>
        <v>3.144603811E-010</v>
      </c>
      <c r="AK33" s="394" t="n">
        <f aca="false">-Financiamento!AK8</f>
        <v>3.144603811E-010</v>
      </c>
      <c r="AL33" s="394" t="n">
        <f aca="false">-Financiamento!AL8</f>
        <v>3.144603811E-010</v>
      </c>
      <c r="AM33" s="394" t="n">
        <f aca="false">-Financiamento!AM8</f>
        <v>0</v>
      </c>
      <c r="AN33" s="394" t="n">
        <f aca="false">-Financiamento!AN8</f>
        <v>0</v>
      </c>
      <c r="AO33" s="394" t="n">
        <f aca="false">-Financiamento!AO8</f>
        <v>0</v>
      </c>
      <c r="AP33" s="394" t="n">
        <f aca="false">-Financiamento!AP8</f>
        <v>0</v>
      </c>
      <c r="AQ33" s="394" t="n">
        <f aca="false">-Financiamento!AQ8</f>
        <v>0</v>
      </c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115"/>
      <c r="BG33" s="115"/>
      <c r="BH33" s="115"/>
      <c r="BI33" s="115"/>
      <c r="BJ33" s="115"/>
      <c r="BK33" s="115"/>
    </row>
    <row r="34" customFormat="false" ht="15.75" hidden="false" customHeight="true" outlineLevel="0" collapsed="false">
      <c r="A34" s="115"/>
      <c r="B34" s="399" t="s">
        <v>395</v>
      </c>
      <c r="C34" s="115"/>
      <c r="D34" s="115"/>
      <c r="E34" s="220"/>
      <c r="F34" s="393"/>
      <c r="G34" s="394" t="n">
        <f aca="false">SUM(H34:AQ34)</f>
        <v>0</v>
      </c>
      <c r="H34" s="394" t="n">
        <f aca="false">-Financiamento!H15</f>
        <v>0</v>
      </c>
      <c r="I34" s="394" t="n">
        <f aca="false">-Financiamento!I15</f>
        <v>0</v>
      </c>
      <c r="J34" s="394" t="n">
        <f aca="false">-Financiamento!J15</f>
        <v>0</v>
      </c>
      <c r="K34" s="394" t="n">
        <f aca="false">-Financiamento!K15</f>
        <v>0</v>
      </c>
      <c r="L34" s="394" t="n">
        <f aca="false">-Financiamento!L15</f>
        <v>0</v>
      </c>
      <c r="M34" s="394" t="n">
        <f aca="false">-Financiamento!M15</f>
        <v>0</v>
      </c>
      <c r="N34" s="394" t="n">
        <f aca="false">-Financiamento!N15</f>
        <v>0</v>
      </c>
      <c r="O34" s="394" t="n">
        <f aca="false">-Financiamento!O15</f>
        <v>0</v>
      </c>
      <c r="P34" s="394" t="n">
        <f aca="false">-Financiamento!P15</f>
        <v>0</v>
      </c>
      <c r="Q34" s="394" t="n">
        <f aca="false">-Financiamento!Q15</f>
        <v>0</v>
      </c>
      <c r="R34" s="394" t="n">
        <f aca="false">-Financiamento!R15</f>
        <v>0</v>
      </c>
      <c r="S34" s="394" t="n">
        <f aca="false">-Financiamento!S15</f>
        <v>0</v>
      </c>
      <c r="T34" s="394" t="n">
        <f aca="false">-Financiamento!T15</f>
        <v>0</v>
      </c>
      <c r="U34" s="394" t="n">
        <f aca="false">-Financiamento!U15</f>
        <v>0</v>
      </c>
      <c r="V34" s="394" t="n">
        <f aca="false">-Financiamento!V15</f>
        <v>0</v>
      </c>
      <c r="W34" s="394" t="n">
        <f aca="false">-Financiamento!W15</f>
        <v>0</v>
      </c>
      <c r="X34" s="394" t="n">
        <f aca="false">-Financiamento!X15</f>
        <v>0</v>
      </c>
      <c r="Y34" s="394" t="n">
        <f aca="false">-Financiamento!Y15</f>
        <v>0</v>
      </c>
      <c r="Z34" s="394" t="n">
        <f aca="false">-Financiamento!Z15</f>
        <v>0</v>
      </c>
      <c r="AA34" s="394" t="n">
        <f aca="false">-Financiamento!AA15</f>
        <v>0</v>
      </c>
      <c r="AB34" s="394" t="n">
        <f aca="false">-Financiamento!AB15</f>
        <v>0</v>
      </c>
      <c r="AC34" s="394" t="n">
        <f aca="false">-Financiamento!AC15</f>
        <v>0</v>
      </c>
      <c r="AD34" s="394" t="n">
        <f aca="false">-Financiamento!AD15</f>
        <v>0</v>
      </c>
      <c r="AE34" s="394" t="n">
        <f aca="false">-Financiamento!AE15</f>
        <v>0</v>
      </c>
      <c r="AF34" s="394" t="n">
        <f aca="false">-Financiamento!AF15</f>
        <v>0</v>
      </c>
      <c r="AG34" s="394" t="n">
        <f aca="false">-Financiamento!AG15</f>
        <v>0</v>
      </c>
      <c r="AH34" s="394" t="n">
        <f aca="false">-Financiamento!AH15</f>
        <v>0</v>
      </c>
      <c r="AI34" s="394" t="n">
        <f aca="false">-Financiamento!AI15</f>
        <v>0</v>
      </c>
      <c r="AJ34" s="394" t="n">
        <f aca="false">-Financiamento!AJ15</f>
        <v>0</v>
      </c>
      <c r="AK34" s="394" t="n">
        <f aca="false">-Financiamento!AK15</f>
        <v>0</v>
      </c>
      <c r="AL34" s="394" t="n">
        <f aca="false">-Financiamento!AL15</f>
        <v>0</v>
      </c>
      <c r="AM34" s="394" t="n">
        <f aca="false">-Financiamento!AM15</f>
        <v>0</v>
      </c>
      <c r="AN34" s="394" t="n">
        <f aca="false">-Financiamento!AN15</f>
        <v>0</v>
      </c>
      <c r="AO34" s="394" t="n">
        <f aca="false">-Financiamento!AO15</f>
        <v>0</v>
      </c>
      <c r="AP34" s="394" t="n">
        <f aca="false">-Financiamento!AP15</f>
        <v>0</v>
      </c>
      <c r="AQ34" s="394" t="n">
        <f aca="false">-Financiamento!AQ15</f>
        <v>0</v>
      </c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115"/>
      <c r="BG34" s="115"/>
      <c r="BH34" s="115"/>
      <c r="BI34" s="115"/>
      <c r="BJ34" s="115"/>
      <c r="BK34" s="115"/>
    </row>
    <row r="35" customFormat="false" ht="10.5" hidden="false" customHeight="true" outlineLevel="0" collapsed="false">
      <c r="A35" s="115"/>
      <c r="B35" s="219"/>
      <c r="C35" s="115"/>
      <c r="D35" s="115"/>
      <c r="E35" s="220"/>
      <c r="F35" s="393"/>
      <c r="G35" s="393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115"/>
      <c r="BG35" s="115"/>
      <c r="BH35" s="115"/>
      <c r="BI35" s="115"/>
      <c r="BJ35" s="115"/>
      <c r="BK35" s="115"/>
    </row>
    <row r="36" customFormat="false" ht="15.75" hidden="false" customHeight="true" outlineLevel="0" collapsed="false">
      <c r="A36" s="44"/>
      <c r="B36" s="305" t="s">
        <v>396</v>
      </c>
      <c r="C36" s="305"/>
      <c r="D36" s="305"/>
      <c r="E36" s="401"/>
      <c r="F36" s="397"/>
      <c r="G36" s="397" t="n">
        <f aca="false">SUM(H36:AQ36)</f>
        <v>1228739399</v>
      </c>
      <c r="H36" s="307" t="n">
        <f aca="false">H29+H31</f>
        <v>-3510091.2629</v>
      </c>
      <c r="I36" s="307" t="n">
        <f aca="false">I29+I31</f>
        <v>8813528.5861</v>
      </c>
      <c r="J36" s="307" t="n">
        <f aca="false">J29+J31</f>
        <v>-13964858.8612</v>
      </c>
      <c r="K36" s="307" t="n">
        <f aca="false">K29+K31</f>
        <v>-28439145.463</v>
      </c>
      <c r="L36" s="307" t="n">
        <f aca="false">L29+L31</f>
        <v>20882041.512</v>
      </c>
      <c r="M36" s="307" t="n">
        <f aca="false">M29+M31</f>
        <v>21575809.215</v>
      </c>
      <c r="N36" s="307" t="n">
        <f aca="false">N29+N31</f>
        <v>24258079.805</v>
      </c>
      <c r="O36" s="307" t="n">
        <f aca="false">O29+O31</f>
        <v>26145643.021</v>
      </c>
      <c r="P36" s="307" t="n">
        <f aca="false">P29+P31</f>
        <v>27434886.506</v>
      </c>
      <c r="Q36" s="307" t="n">
        <f aca="false">Q29+Q31</f>
        <v>28733672.933</v>
      </c>
      <c r="R36" s="307" t="n">
        <f aca="false">R29+R31</f>
        <v>30034619.75</v>
      </c>
      <c r="S36" s="307" t="n">
        <f aca="false">S29+S31</f>
        <v>31259627.2611</v>
      </c>
      <c r="T36" s="307" t="n">
        <f aca="false">T29+T31</f>
        <v>32701908.778</v>
      </c>
      <c r="U36" s="307" t="n">
        <f aca="false">U29+U31</f>
        <v>34232113.54182</v>
      </c>
      <c r="V36" s="307" t="n">
        <f aca="false">V29+V31</f>
        <v>35990092.74403</v>
      </c>
      <c r="W36" s="307" t="n">
        <f aca="false">W29+W31</f>
        <v>37271982.026</v>
      </c>
      <c r="X36" s="307" t="n">
        <f aca="false">X29+X31</f>
        <v>38022754.561</v>
      </c>
      <c r="Y36" s="307" t="n">
        <f aca="false">Y29+Y31</f>
        <v>36996308.2384</v>
      </c>
      <c r="Z36" s="307" t="n">
        <f aca="false">Z29+Z31</f>
        <v>37316180.353</v>
      </c>
      <c r="AA36" s="307" t="n">
        <f aca="false">AA29+AA31</f>
        <v>38000345.278</v>
      </c>
      <c r="AB36" s="307" t="n">
        <f aca="false">AB29+AB31</f>
        <v>38653530.994</v>
      </c>
      <c r="AC36" s="307" t="n">
        <f aca="false">AC29+AC31</f>
        <v>39294646.142</v>
      </c>
      <c r="AD36" s="307" t="n">
        <f aca="false">AD29+AD31</f>
        <v>39937497.653</v>
      </c>
      <c r="AE36" s="307" t="n">
        <f aca="false">AE29+AE31</f>
        <v>40581939.094</v>
      </c>
      <c r="AF36" s="307" t="n">
        <f aca="false">AF29+AF31</f>
        <v>41227508.123</v>
      </c>
      <c r="AG36" s="307" t="n">
        <f aca="false">AG29+AG31</f>
        <v>41874195.507</v>
      </c>
      <c r="AH36" s="307" t="n">
        <f aca="false">AH29+AH31</f>
        <v>42522018.291</v>
      </c>
      <c r="AI36" s="307" t="n">
        <f aca="false">AI29+AI31</f>
        <v>43651878.235</v>
      </c>
      <c r="AJ36" s="307" t="n">
        <f aca="false">AJ29+AJ31</f>
        <v>50610612.274</v>
      </c>
      <c r="AK36" s="307" t="n">
        <f aca="false">AK29+AK31</f>
        <v>54587495.4463</v>
      </c>
      <c r="AL36" s="307" t="n">
        <f aca="false">AL29+AL31</f>
        <v>54504003.1893</v>
      </c>
      <c r="AM36" s="307" t="n">
        <f aca="false">AM29+AM31</f>
        <v>54376654.7173</v>
      </c>
      <c r="AN36" s="307" t="n">
        <f aca="false">AN29+AN31</f>
        <v>54390110.3423</v>
      </c>
      <c r="AO36" s="307" t="n">
        <f aca="false">AO29+AO31</f>
        <v>54410251.5563</v>
      </c>
      <c r="AP36" s="307" t="n">
        <f aca="false">AP29+AP31</f>
        <v>54425698.8303</v>
      </c>
      <c r="AQ36" s="307" t="n">
        <f aca="false">AQ29+AQ31</f>
        <v>59935859.8021</v>
      </c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44"/>
      <c r="BG36" s="44"/>
      <c r="BH36" s="44"/>
      <c r="BI36" s="44"/>
      <c r="BJ36" s="44"/>
      <c r="BK36" s="44"/>
    </row>
    <row r="37" customFormat="false" ht="9" hidden="false" customHeight="true" outlineLevel="0" collapsed="false">
      <c r="A37" s="44"/>
      <c r="B37" s="115"/>
      <c r="C37" s="115"/>
      <c r="D37" s="115"/>
      <c r="E37" s="220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44"/>
      <c r="BG37" s="44"/>
      <c r="BH37" s="44"/>
      <c r="BI37" s="44"/>
      <c r="BJ37" s="44"/>
      <c r="BK37" s="44"/>
    </row>
    <row r="38" customFormat="false" ht="15.75" hidden="false" customHeight="true" outlineLevel="0" collapsed="false">
      <c r="A38" s="115"/>
      <c r="B38" s="399" t="s">
        <v>397</v>
      </c>
      <c r="C38" s="115"/>
      <c r="D38" s="115"/>
      <c r="E38" s="220"/>
      <c r="F38" s="393"/>
      <c r="G38" s="394" t="n">
        <f aca="false">SUM(H38:AQ38)</f>
        <v>-307184057.653</v>
      </c>
      <c r="H38" s="394" t="n">
        <f aca="false">IF(H5&gt;'Painel  de Controle'!$E$26,0,Impostos!H57)</f>
        <v>0</v>
      </c>
      <c r="I38" s="394" t="n">
        <f aca="false">IF(I5&gt;'Painel  de Controle'!$E$26,0,Impostos!I57)</f>
        <v>-1542343.503</v>
      </c>
      <c r="J38" s="394" t="n">
        <f aca="false">IF(J5&gt;'Painel  de Controle'!$E$26,0,Impostos!J57)</f>
        <v>0</v>
      </c>
      <c r="K38" s="394" t="n">
        <f aca="false">IF(K5&gt;'Painel  de Controle'!$E$26,0,Impostos!K57)</f>
        <v>0</v>
      </c>
      <c r="L38" s="394" t="n">
        <f aca="false">IF(L5&gt;'Painel  de Controle'!$E$26,0,Impostos!L57)</f>
        <v>-3654333.264</v>
      </c>
      <c r="M38" s="394" t="n">
        <f aca="false">IF(M5&gt;'Painel  de Controle'!$E$26,0,Impostos!M57)</f>
        <v>-3775742.612</v>
      </c>
      <c r="N38" s="394" t="n">
        <f aca="false">IF(N5&gt;'Painel  de Controle'!$E$26,0,Impostos!N57)</f>
        <v>-4245139.965</v>
      </c>
      <c r="O38" s="394" t="n">
        <f aca="false">IF(O5&gt;'Painel  de Controle'!$E$26,0,Impostos!O57)</f>
        <v>-4575463.528</v>
      </c>
      <c r="P38" s="394" t="n">
        <f aca="false">IF(P5&gt;'Painel  de Controle'!$E$26,0,Impostos!P57)</f>
        <v>-4801081.137</v>
      </c>
      <c r="Q38" s="394" t="n">
        <f aca="false">IF(Q5&gt;'Painel  de Controle'!$E$26,0,Impostos!Q57)</f>
        <v>-5388119.482</v>
      </c>
      <c r="R38" s="394" t="n">
        <f aca="false">IF(R5&gt;'Painel  de Controle'!$E$26,0,Impostos!R57)</f>
        <v>-7508630.936</v>
      </c>
      <c r="S38" s="394" t="n">
        <f aca="false">IF(S5&gt;'Painel  de Controle'!$E$26,0,Impostos!S57)</f>
        <v>-7814882.814</v>
      </c>
      <c r="T38" s="394" t="n">
        <f aca="false">IF(T5&gt;'Painel  de Controle'!$E$26,0,Impostos!T57)</f>
        <v>-8175453.193</v>
      </c>
      <c r="U38" s="394" t="n">
        <f aca="false">IF(U5&gt;'Painel  de Controle'!$E$26,0,Impostos!U57)</f>
        <v>-8558004.384</v>
      </c>
      <c r="V38" s="394" t="n">
        <f aca="false">IF(V5&gt;'Painel  de Controle'!$E$26,0,Impostos!V57)</f>
        <v>-8997499.185</v>
      </c>
      <c r="W38" s="394" t="n">
        <f aca="false">IF(W5&gt;'Painel  de Controle'!$E$26,0,Impostos!W57)</f>
        <v>-9317971.505</v>
      </c>
      <c r="X38" s="394" t="n">
        <f aca="false">IF(X5&gt;'Painel  de Controle'!$E$26,0,Impostos!X57)</f>
        <v>-9505664.639</v>
      </c>
      <c r="Y38" s="394" t="n">
        <f aca="false">IF(Y5&gt;'Painel  de Controle'!$E$26,0,Impostos!Y57)</f>
        <v>-9249053.058</v>
      </c>
      <c r="Z38" s="394" t="n">
        <f aca="false">IF(Z5&gt;'Painel  de Controle'!$E$26,0,Impostos!Z57)</f>
        <v>-9329021.087</v>
      </c>
      <c r="AA38" s="394" t="n">
        <f aca="false">IF(AA5&gt;'Painel  de Controle'!$E$26,0,Impostos!AA57)</f>
        <v>-9500062.318</v>
      </c>
      <c r="AB38" s="394" t="n">
        <f aca="false">IF(AB5&gt;'Painel  de Controle'!$E$26,0,Impostos!AB57)</f>
        <v>-9663358.747</v>
      </c>
      <c r="AC38" s="394" t="n">
        <f aca="false">IF(AC5&gt;'Painel  de Controle'!$E$26,0,Impostos!AC57)</f>
        <v>-9823637.534</v>
      </c>
      <c r="AD38" s="394" t="n">
        <f aca="false">IF(AD5&gt;'Painel  de Controle'!$E$26,0,Impostos!AD57)</f>
        <v>-9984350.412</v>
      </c>
      <c r="AE38" s="394" t="n">
        <f aca="false">IF(AE5&gt;'Painel  de Controle'!$E$26,0,Impostos!AE57)</f>
        <v>-10145460.77</v>
      </c>
      <c r="AF38" s="394" t="n">
        <f aca="false">IF(AF5&gt;'Painel  de Controle'!$E$26,0,Impostos!AF57)</f>
        <v>-10306853.03</v>
      </c>
      <c r="AG38" s="394" t="n">
        <f aca="false">IF(AG5&gt;'Painel  de Controle'!$E$26,0,Impostos!AG57)</f>
        <v>-10468524.88</v>
      </c>
      <c r="AH38" s="394" t="n">
        <f aca="false">IF(AH5&gt;'Painel  de Controle'!$E$26,0,Impostos!AH57)</f>
        <v>-10630480.57</v>
      </c>
      <c r="AI38" s="394" t="n">
        <f aca="false">IF(AI5&gt;'Painel  de Controle'!$E$26,0,Impostos!AI57)</f>
        <v>-10912945.56</v>
      </c>
      <c r="AJ38" s="394" t="n">
        <f aca="false">IF(AJ5&gt;'Painel  de Controle'!$E$26,0,Impostos!AJ57)</f>
        <v>-12652629.07</v>
      </c>
      <c r="AK38" s="394" t="n">
        <f aca="false">IF(AK5&gt;'Painel  de Controle'!$E$26,0,Impostos!AK57)</f>
        <v>-13646849.86</v>
      </c>
      <c r="AL38" s="394" t="n">
        <f aca="false">IF(AL5&gt;'Painel  de Controle'!$E$26,0,Impostos!AL57)</f>
        <v>-13625976.8</v>
      </c>
      <c r="AM38" s="394" t="n">
        <f aca="false">IF(AM5&gt;'Painel  de Controle'!$E$26,0,Impostos!AM57)</f>
        <v>-13594139.68</v>
      </c>
      <c r="AN38" s="394" t="n">
        <f aca="false">IF(AN5&gt;'Painel  de Controle'!$E$26,0,Impostos!AN57)</f>
        <v>-13597503.58</v>
      </c>
      <c r="AO38" s="394" t="n">
        <f aca="false">IF(AO5&gt;'Painel  de Controle'!$E$26,0,Impostos!AO57)</f>
        <v>-13602538.89</v>
      </c>
      <c r="AP38" s="394" t="n">
        <f aca="false">IF(AP5&gt;'Painel  de Controle'!$E$26,0,Impostos!AP57)</f>
        <v>-13606400.71</v>
      </c>
      <c r="AQ38" s="394" t="n">
        <f aca="false">IF(AQ5&gt;'Painel  de Controle'!$E$26,0,Impostos!AQ57)</f>
        <v>-14983940.95</v>
      </c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115"/>
      <c r="BG38" s="115"/>
      <c r="BH38" s="115"/>
      <c r="BI38" s="115"/>
      <c r="BJ38" s="115"/>
      <c r="BK38" s="115"/>
    </row>
    <row r="39" customFormat="false" ht="15.75" hidden="false" customHeight="true" outlineLevel="0" collapsed="false">
      <c r="A39" s="115"/>
      <c r="B39" s="409" t="s">
        <v>398</v>
      </c>
      <c r="C39" s="115"/>
      <c r="D39" s="115"/>
      <c r="E39" s="220"/>
      <c r="F39" s="393"/>
      <c r="G39" s="394" t="n">
        <f aca="false">SUM(H39:AQ39)</f>
        <v>-110586545.871</v>
      </c>
      <c r="H39" s="394" t="n">
        <f aca="false">IF(H5&gt;'Painel  de Controle'!$E$26,0,Impostos!H58)</f>
        <v>0</v>
      </c>
      <c r="I39" s="394" t="n">
        <f aca="false">IF(I5&gt;'Painel  de Controle'!$E$26,0,Impostos!I58)</f>
        <v>-555252.301</v>
      </c>
      <c r="J39" s="394" t="n">
        <f aca="false">IF(J5&gt;'Painel  de Controle'!$E$26,0,Impostos!J58)</f>
        <v>0</v>
      </c>
      <c r="K39" s="394" t="n">
        <f aca="false">IF(K5&gt;'Painel  de Controle'!$E$26,0,Impostos!K58)</f>
        <v>0</v>
      </c>
      <c r="L39" s="394" t="n">
        <f aca="false">IF(L5&gt;'Painel  de Controle'!$E$26,0,Impostos!L58)</f>
        <v>-1315568.615</v>
      </c>
      <c r="M39" s="394" t="n">
        <f aca="false">IF(M5&gt;'Painel  de Controle'!$E$26,0,Impostos!M58)</f>
        <v>-1359275.98</v>
      </c>
      <c r="N39" s="394" t="n">
        <f aca="false">IF(N5&gt;'Painel  de Controle'!$E$26,0,Impostos!N58)</f>
        <v>-1528259.027</v>
      </c>
      <c r="O39" s="394" t="n">
        <f aca="false">IF(O5&gt;'Painel  de Controle'!$E$26,0,Impostos!O58)</f>
        <v>-1647175.51</v>
      </c>
      <c r="P39" s="394" t="n">
        <f aca="false">IF(P5&gt;'Painel  de Controle'!$E$26,0,Impostos!P58)</f>
        <v>-1728397.849</v>
      </c>
      <c r="Q39" s="394" t="n">
        <f aca="false">IF(Q5&gt;'Painel  de Controle'!$E$26,0,Impostos!Q58)</f>
        <v>-1939731.653</v>
      </c>
      <c r="R39" s="394" t="n">
        <f aca="false">IF(R5&gt;'Painel  de Controle'!$E$26,0,Impostos!R58)</f>
        <v>-2703115.777</v>
      </c>
      <c r="S39" s="394" t="n">
        <f aca="false">IF(S5&gt;'Painel  de Controle'!$E$26,0,Impostos!S58)</f>
        <v>-2813366.453</v>
      </c>
      <c r="T39" s="394" t="n">
        <f aca="false">IF(T5&gt;'Painel  de Controle'!$E$26,0,Impostos!T58)</f>
        <v>-2943171.79</v>
      </c>
      <c r="U39" s="394" t="n">
        <f aca="false">IF(U5&gt;'Painel  de Controle'!$E$26,0,Impostos!U58)</f>
        <v>-3080890.218</v>
      </c>
      <c r="V39" s="394" t="n">
        <f aca="false">IF(V5&gt;'Painel  de Controle'!$E$26,0,Impostos!V58)</f>
        <v>-3239108.347</v>
      </c>
      <c r="W39" s="394" t="n">
        <f aca="false">IF(W5&gt;'Painel  de Controle'!$E$26,0,Impostos!W58)</f>
        <v>-3354478.382</v>
      </c>
      <c r="X39" s="394" t="n">
        <f aca="false">IF(X5&gt;'Painel  de Controle'!$E$26,0,Impostos!X58)</f>
        <v>-3422047.91</v>
      </c>
      <c r="Y39" s="394" t="n">
        <f aca="false">IF(Y5&gt;'Painel  de Controle'!$E$26,0,Impostos!Y58)</f>
        <v>-3329667.741</v>
      </c>
      <c r="Z39" s="394" t="n">
        <f aca="false">IF(Z5&gt;'Painel  de Controle'!$E$26,0,Impostos!Z58)</f>
        <v>-3358456.231</v>
      </c>
      <c r="AA39" s="394" t="n">
        <f aca="false">IF(AA5&gt;'Painel  de Controle'!$E$26,0,Impostos!AA58)</f>
        <v>-3420031.075</v>
      </c>
      <c r="AB39" s="394" t="n">
        <f aca="false">IF(AB5&gt;'Painel  de Controle'!$E$26,0,Impostos!AB58)</f>
        <v>-3478817.789</v>
      </c>
      <c r="AC39" s="394" t="n">
        <f aca="false">IF(AC5&gt;'Painel  de Controle'!$E$26,0,Impostos!AC58)</f>
        <v>-3536518.152</v>
      </c>
      <c r="AD39" s="394" t="n">
        <f aca="false">IF(AD5&gt;'Painel  de Controle'!$E$26,0,Impostos!AD58)</f>
        <v>-3594374.788</v>
      </c>
      <c r="AE39" s="394" t="n">
        <f aca="false">IF(AE5&gt;'Painel  de Controle'!$E$26,0,Impostos!AE58)</f>
        <v>-3652374.518</v>
      </c>
      <c r="AF39" s="394" t="n">
        <f aca="false">IF(AF5&gt;'Painel  de Controle'!$E$26,0,Impostos!AF58)</f>
        <v>-3710475.731</v>
      </c>
      <c r="AG39" s="394" t="n">
        <f aca="false">IF(AG5&gt;'Painel  de Controle'!$E$26,0,Impostos!AG58)</f>
        <v>-3768677.595</v>
      </c>
      <c r="AH39" s="394" t="n">
        <f aca="false">IF(AH5&gt;'Painel  de Controle'!$E$26,0,Impostos!AH58)</f>
        <v>-3826981.646</v>
      </c>
      <c r="AI39" s="394" t="n">
        <f aca="false">IF(AI5&gt;'Painel  de Controle'!$E$26,0,Impostos!AI58)</f>
        <v>-3928669.041</v>
      </c>
      <c r="AJ39" s="394" t="n">
        <f aca="false">IF(AJ5&gt;'Painel  de Controle'!$E$26,0,Impostos!AJ58)</f>
        <v>-4554955.104</v>
      </c>
      <c r="AK39" s="394" t="n">
        <f aca="false">IF(AK5&gt;'Painel  de Controle'!$E$26,0,Impostos!AK58)</f>
        <v>-4912874.59</v>
      </c>
      <c r="AL39" s="394" t="n">
        <f aca="false">IF(AL5&gt;'Painel  de Controle'!$E$26,0,Impostos!AL58)</f>
        <v>-4905360.287</v>
      </c>
      <c r="AM39" s="394" t="n">
        <f aca="false">IF(AM5&gt;'Painel  de Controle'!$E$26,0,Impostos!AM58)</f>
        <v>-4893898.924</v>
      </c>
      <c r="AN39" s="394" t="n">
        <f aca="false">IF(AN5&gt;'Painel  de Controle'!$E$26,0,Impostos!AN58)</f>
        <v>-4895109.931</v>
      </c>
      <c r="AO39" s="394" t="n">
        <f aca="false">IF(AO5&gt;'Painel  de Controle'!$E$26,0,Impostos!AO58)</f>
        <v>-4896922.64</v>
      </c>
      <c r="AP39" s="394" t="n">
        <f aca="false">IF(AP5&gt;'Painel  de Controle'!$E$26,0,Impostos!AP58)</f>
        <v>-4898312.894</v>
      </c>
      <c r="AQ39" s="394" t="n">
        <f aca="false">IF(AQ5&gt;'Painel  de Controle'!$E$26,0,Impostos!AQ58)</f>
        <v>-5394227.382</v>
      </c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4"/>
      <c r="BD39" s="394"/>
      <c r="BE39" s="394"/>
      <c r="BF39" s="115"/>
      <c r="BG39" s="115"/>
      <c r="BH39" s="115"/>
      <c r="BI39" s="115"/>
      <c r="BJ39" s="115"/>
      <c r="BK39" s="115"/>
    </row>
    <row r="40" customFormat="false" ht="15" hidden="false" customHeight="true" outlineLevel="0" collapsed="false">
      <c r="A40" s="44"/>
      <c r="B40" s="44"/>
      <c r="C40" s="44"/>
      <c r="D40" s="44"/>
      <c r="E40" s="410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4"/>
      <c r="BG40" s="44"/>
      <c r="BH40" s="44"/>
      <c r="BI40" s="44"/>
      <c r="BJ40" s="44"/>
      <c r="BK40" s="44"/>
    </row>
    <row r="41" customFormat="false" ht="15.75" hidden="false" customHeight="true" outlineLevel="0" collapsed="false">
      <c r="A41" s="44"/>
      <c r="B41" s="46" t="s">
        <v>399</v>
      </c>
      <c r="C41" s="46"/>
      <c r="D41" s="46"/>
      <c r="E41" s="413"/>
      <c r="F41" s="414"/>
      <c r="G41" s="414" t="n">
        <f aca="false">SUM(H41:AQ41)</f>
        <v>810968795.1</v>
      </c>
      <c r="H41" s="414" t="n">
        <f aca="false">H36+H38+H39</f>
        <v>-3510091.2629</v>
      </c>
      <c r="I41" s="414" t="n">
        <f aca="false">I36+I38+I39</f>
        <v>6715932.7821</v>
      </c>
      <c r="J41" s="414" t="n">
        <f aca="false">J36+J38+J39</f>
        <v>-13964858.8612</v>
      </c>
      <c r="K41" s="414" t="n">
        <f aca="false">K36+K38+K39</f>
        <v>-28439145.463</v>
      </c>
      <c r="L41" s="414" t="n">
        <f aca="false">L36+L38+L39</f>
        <v>15912139.633</v>
      </c>
      <c r="M41" s="414" t="n">
        <f aca="false">M36+M38+M39</f>
        <v>16440790.623</v>
      </c>
      <c r="N41" s="414" t="n">
        <f aca="false">N36+N38+N39</f>
        <v>18484680.813</v>
      </c>
      <c r="O41" s="414" t="n">
        <f aca="false">O36+O38+O39</f>
        <v>19923003.983</v>
      </c>
      <c r="P41" s="414" t="n">
        <f aca="false">P36+P38+P39</f>
        <v>20905407.52</v>
      </c>
      <c r="Q41" s="414" t="n">
        <f aca="false">Q36+Q38+Q39</f>
        <v>21405821.798</v>
      </c>
      <c r="R41" s="414" t="n">
        <f aca="false">R36+R38+R39</f>
        <v>19822873.037</v>
      </c>
      <c r="S41" s="414" t="n">
        <f aca="false">S36+S38+S39</f>
        <v>20631377.9941</v>
      </c>
      <c r="T41" s="414" t="n">
        <f aca="false">T36+T38+T39</f>
        <v>21583283.795</v>
      </c>
      <c r="U41" s="414" t="n">
        <f aca="false">U36+U38+U39</f>
        <v>22593218.93982</v>
      </c>
      <c r="V41" s="414" t="n">
        <f aca="false">V36+V38+V39</f>
        <v>23753485.21203</v>
      </c>
      <c r="W41" s="414" t="n">
        <f aca="false">W36+W38+W39</f>
        <v>24599532.139</v>
      </c>
      <c r="X41" s="414" t="n">
        <f aca="false">X36+X38+X39</f>
        <v>25095042.012</v>
      </c>
      <c r="Y41" s="414" t="n">
        <f aca="false">Y36+Y38+Y39</f>
        <v>24417587.4394</v>
      </c>
      <c r="Z41" s="414" t="n">
        <f aca="false">Z36+Z38+Z39</f>
        <v>24628703.035</v>
      </c>
      <c r="AA41" s="414" t="n">
        <f aca="false">AA36+AA38+AA39</f>
        <v>25080251.885</v>
      </c>
      <c r="AB41" s="414" t="n">
        <f aca="false">AB36+AB38+AB39</f>
        <v>25511354.458</v>
      </c>
      <c r="AC41" s="414" t="n">
        <f aca="false">AC36+AC38+AC39</f>
        <v>25934490.456</v>
      </c>
      <c r="AD41" s="414" t="n">
        <f aca="false">AD36+AD38+AD39</f>
        <v>26358772.453</v>
      </c>
      <c r="AE41" s="414" t="n">
        <f aca="false">AE36+AE38+AE39</f>
        <v>26784103.806</v>
      </c>
      <c r="AF41" s="414" t="n">
        <f aca="false">AF36+AF38+AF39</f>
        <v>27210179.362</v>
      </c>
      <c r="AG41" s="414" t="n">
        <f aca="false">AG36+AG38+AG39</f>
        <v>27636993.032</v>
      </c>
      <c r="AH41" s="414" t="n">
        <f aca="false">AH36+AH38+AH39</f>
        <v>28064556.075</v>
      </c>
      <c r="AI41" s="414" t="n">
        <f aca="false">AI36+AI38+AI39</f>
        <v>28810263.634</v>
      </c>
      <c r="AJ41" s="414" t="n">
        <f aca="false">AJ36+AJ38+AJ39</f>
        <v>33403028.1</v>
      </c>
      <c r="AK41" s="414" t="n">
        <f aca="false">AK36+AK38+AK39</f>
        <v>36027770.9963</v>
      </c>
      <c r="AL41" s="414" t="n">
        <f aca="false">AL36+AL38+AL39</f>
        <v>35972666.1023</v>
      </c>
      <c r="AM41" s="414" t="n">
        <f aca="false">AM36+AM38+AM39</f>
        <v>35888616.1133</v>
      </c>
      <c r="AN41" s="414" t="n">
        <f aca="false">AN36+AN38+AN39</f>
        <v>35897496.8313</v>
      </c>
      <c r="AO41" s="414" t="n">
        <f aca="false">AO36+AO38+AO39</f>
        <v>35910790.0263</v>
      </c>
      <c r="AP41" s="414" t="n">
        <f aca="false">AP36+AP38+AP39</f>
        <v>35920985.2263</v>
      </c>
      <c r="AQ41" s="414" t="n">
        <f aca="false">AQ36+AQ38+AQ39</f>
        <v>39557691.4701</v>
      </c>
      <c r="AR41" s="393"/>
      <c r="AS41" s="393"/>
      <c r="AT41" s="393"/>
      <c r="AU41" s="393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44"/>
      <c r="BG41" s="44"/>
      <c r="BH41" s="44"/>
      <c r="BI41" s="44"/>
      <c r="BJ41" s="44"/>
      <c r="BK41" s="44"/>
    </row>
    <row r="42" customFormat="false" ht="15.75" hidden="false" customHeight="true" outlineLevel="0" collapsed="false">
      <c r="A42" s="404"/>
      <c r="B42" s="415" t="s">
        <v>400</v>
      </c>
      <c r="C42" s="404"/>
      <c r="D42" s="404"/>
      <c r="E42" s="416"/>
      <c r="F42" s="416"/>
      <c r="G42" s="416"/>
      <c r="H42" s="408" t="n">
        <f aca="false">IFERROR(H41/H$14,0)</f>
        <v>0</v>
      </c>
      <c r="I42" s="408" t="n">
        <f aca="false">IFERROR(I41/I$14,0)</f>
        <v>0.446036042739777</v>
      </c>
      <c r="J42" s="408" t="n">
        <f aca="false">IFERROR(J41/J$14,0)</f>
        <v>0</v>
      </c>
      <c r="K42" s="408" t="n">
        <f aca="false">IFERROR(K41/K$14,0)</f>
        <v>0</v>
      </c>
      <c r="L42" s="408" t="n">
        <f aca="false">IFERROR(L41/L$14,0)</f>
        <v>0.225790482730848</v>
      </c>
      <c r="M42" s="408" t="n">
        <f aca="false">IFERROR(M41/M$14,0)</f>
        <v>0.233291947963135</v>
      </c>
      <c r="N42" s="408" t="n">
        <f aca="false">IFERROR(N41/N$14,0)</f>
        <v>0.262294392844392</v>
      </c>
      <c r="O42" s="408" t="n">
        <f aca="false">IFERROR(O41/O$14,0)</f>
        <v>0.282703947459143</v>
      </c>
      <c r="P42" s="408" t="n">
        <f aca="false">IFERROR(P41/P$14,0)</f>
        <v>0.296644082096706</v>
      </c>
      <c r="Q42" s="408" t="n">
        <f aca="false">IFERROR(Q41/Q$14,0)</f>
        <v>0.303744873316556</v>
      </c>
      <c r="R42" s="408" t="n">
        <f aca="false">IFERROR(R41/R$14,0)</f>
        <v>0.281283106820795</v>
      </c>
      <c r="S42" s="408" t="n">
        <f aca="false">IFERROR(S41/S$14,0)</f>
        <v>0.292755650976661</v>
      </c>
      <c r="T42" s="408" t="n">
        <f aca="false">IFERROR(T41/T$14,0)</f>
        <v>0.30626302806464</v>
      </c>
      <c r="U42" s="408" t="n">
        <f aca="false">IFERROR(U41/U$14,0)</f>
        <v>0.320593831409455</v>
      </c>
      <c r="V42" s="408" t="n">
        <f aca="false">IFERROR(V41/V$14,0)</f>
        <v>0.337057807200322</v>
      </c>
      <c r="W42" s="408" t="n">
        <f aca="false">IFERROR(W41/W$14,0)</f>
        <v>0.349063065352867</v>
      </c>
      <c r="X42" s="408" t="n">
        <f aca="false">IFERROR(X41/X$14,0)</f>
        <v>0.3560942639222</v>
      </c>
      <c r="Y42" s="408" t="n">
        <f aca="false">IFERROR(Y41/Y$14,0)</f>
        <v>0.346481301837683</v>
      </c>
      <c r="Z42" s="408" t="n">
        <f aca="false">IFERROR(Z41/Z$14,0)</f>
        <v>0.349476995273132</v>
      </c>
      <c r="AA42" s="408" t="n">
        <f aca="false">IFERROR(AA41/AA$14,0)</f>
        <v>0.3558843946028</v>
      </c>
      <c r="AB42" s="408" t="n">
        <f aca="false">IFERROR(AB41/AB$14,0)</f>
        <v>0.362001664832273</v>
      </c>
      <c r="AC42" s="408" t="n">
        <f aca="false">IFERROR(AC41/AC$14,0)</f>
        <v>0.368005890753663</v>
      </c>
      <c r="AD42" s="408" t="n">
        <f aca="false">IFERROR(AD41/AD$14,0)</f>
        <v>0.374026378200741</v>
      </c>
      <c r="AE42" s="408" t="n">
        <f aca="false">IFERROR(AE41/AE$14,0)</f>
        <v>0.380061755826216</v>
      </c>
      <c r="AF42" s="408" t="n">
        <f aca="false">IFERROR(AF41/AF$14,0)</f>
        <v>0.386107693562303</v>
      </c>
      <c r="AG42" s="408" t="n">
        <f aca="false">IFERROR(AG41/AG$14,0)</f>
        <v>0.392164105007158</v>
      </c>
      <c r="AH42" s="408" t="n">
        <f aca="false">IFERROR(AH41/AH$14,0)</f>
        <v>0.398231149924023</v>
      </c>
      <c r="AI42" s="408" t="n">
        <f aca="false">IFERROR(AI41/AI$14,0)</f>
        <v>0.408812609966861</v>
      </c>
      <c r="AJ42" s="408" t="n">
        <f aca="false">IFERROR(AJ41/AJ$14,0)</f>
        <v>0.473983135726741</v>
      </c>
      <c r="AK42" s="408" t="n">
        <f aca="false">IFERROR(AK41/AK$14,0)</f>
        <v>0.511227779078844</v>
      </c>
      <c r="AL42" s="408" t="n">
        <f aca="false">IFERROR(AL41/AL$14,0)</f>
        <v>0.51044585025569</v>
      </c>
      <c r="AM42" s="408" t="n">
        <f aca="false">IFERROR(AM41/AM$14,0)</f>
        <v>0.50925319558903</v>
      </c>
      <c r="AN42" s="408" t="n">
        <f aca="false">IFERROR(AN41/AN$14,0)</f>
        <v>0.509379211426653</v>
      </c>
      <c r="AO42" s="408" t="n">
        <f aca="false">IFERROR(AO41/AO$14,0)</f>
        <v>0.509567839542375</v>
      </c>
      <c r="AP42" s="408" t="n">
        <f aca="false">IFERROR(AP41/AP$14,0)</f>
        <v>0.509712507650036</v>
      </c>
      <c r="AQ42" s="408" t="n">
        <f aca="false">IFERROR(AQ41/AQ$14,0)</f>
        <v>0.561316734188807</v>
      </c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  <c r="BD42" s="408"/>
      <c r="BE42" s="408"/>
      <c r="BF42" s="404"/>
      <c r="BG42" s="404"/>
      <c r="BH42" s="404"/>
      <c r="BI42" s="404"/>
      <c r="BJ42" s="404"/>
      <c r="BK42" s="404"/>
    </row>
    <row r="43" customFormat="false" ht="15.75" hidden="false" customHeight="true" outlineLevel="0" collapsed="false">
      <c r="A43" s="44"/>
      <c r="B43" s="400"/>
      <c r="C43" s="44"/>
      <c r="D43" s="44"/>
      <c r="E43" s="45"/>
      <c r="F43" s="45"/>
      <c r="G43" s="417"/>
      <c r="H43" s="45"/>
      <c r="I43" s="45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44"/>
      <c r="BG43" s="44"/>
      <c r="BH43" s="44"/>
      <c r="BI43" s="44"/>
      <c r="BJ43" s="44"/>
      <c r="BK43" s="44"/>
    </row>
    <row r="44" customFormat="false" ht="15.75" hidden="false" customHeight="true" outlineLevel="0" collapsed="false">
      <c r="A44" s="44"/>
      <c r="B44" s="46" t="s">
        <v>401</v>
      </c>
      <c r="C44" s="46"/>
      <c r="D44" s="46"/>
      <c r="E44" s="413"/>
      <c r="F44" s="414"/>
      <c r="G44" s="414"/>
      <c r="H44" s="414" t="n">
        <f aca="false">H41</f>
        <v>-3510091.263</v>
      </c>
      <c r="I44" s="414" t="n">
        <f aca="false">H44 + I41</f>
        <v>3205841.5191</v>
      </c>
      <c r="J44" s="414" t="n">
        <f aca="false">I44 + J41</f>
        <v>-10759017.3421</v>
      </c>
      <c r="K44" s="414" t="n">
        <f aca="false">J44 + K41</f>
        <v>-39198162.8051</v>
      </c>
      <c r="L44" s="414" t="n">
        <f aca="false">K44 + L41</f>
        <v>-23286023.1721</v>
      </c>
      <c r="M44" s="414" t="n">
        <f aca="false">L44 + M41</f>
        <v>-6845232.54909998</v>
      </c>
      <c r="N44" s="414" t="n">
        <f aca="false">M44 + N41</f>
        <v>11639448.2639</v>
      </c>
      <c r="O44" s="414" t="n">
        <f aca="false">N44 + O41</f>
        <v>31562452.2469</v>
      </c>
      <c r="P44" s="414" t="n">
        <f aca="false">O44 + P41</f>
        <v>52467859.7669</v>
      </c>
      <c r="Q44" s="414" t="n">
        <f aca="false">P44 + Q41</f>
        <v>73873681.5649001</v>
      </c>
      <c r="R44" s="414" t="n">
        <f aca="false">Q44 + R41</f>
        <v>93696554.6019001</v>
      </c>
      <c r="S44" s="414" t="n">
        <f aca="false">R44 + S41</f>
        <v>114327932.596</v>
      </c>
      <c r="T44" s="414" t="n">
        <f aca="false">S44 + T41</f>
        <v>135911216.391</v>
      </c>
      <c r="U44" s="414" t="n">
        <f aca="false">T44 + U41</f>
        <v>158504435.33082</v>
      </c>
      <c r="V44" s="414" t="n">
        <f aca="false">U44 + V41</f>
        <v>182257920.54285</v>
      </c>
      <c r="W44" s="414" t="n">
        <f aca="false">V44 + W41</f>
        <v>206857452.68185</v>
      </c>
      <c r="X44" s="414" t="n">
        <f aca="false">W44 + X41</f>
        <v>231952494.69385</v>
      </c>
      <c r="Y44" s="414" t="n">
        <f aca="false">X44 + Y41</f>
        <v>256370082.13325</v>
      </c>
      <c r="Z44" s="414" t="n">
        <f aca="false">Y44 + Z41</f>
        <v>280998785.16825</v>
      </c>
      <c r="AA44" s="414" t="n">
        <f aca="false">Z44 + AA41</f>
        <v>306079037.05325</v>
      </c>
      <c r="AB44" s="414" t="n">
        <f aca="false">AA44 + AB41</f>
        <v>331590391.51125</v>
      </c>
      <c r="AC44" s="414" t="n">
        <f aca="false">AB44 + AC41</f>
        <v>357524881.96725</v>
      </c>
      <c r="AD44" s="414" t="n">
        <f aca="false">AC44 + AD41</f>
        <v>383883654.42025</v>
      </c>
      <c r="AE44" s="414" t="n">
        <f aca="false">AD44 + AE41</f>
        <v>410667758.22625</v>
      </c>
      <c r="AF44" s="414" t="n">
        <f aca="false">AE44 + AF41</f>
        <v>437877937.58825</v>
      </c>
      <c r="AG44" s="414" t="n">
        <f aca="false">AF44 + AG41</f>
        <v>465514930.62025</v>
      </c>
      <c r="AH44" s="414" t="n">
        <f aca="false">AG44 + AH41</f>
        <v>493579486.69525</v>
      </c>
      <c r="AI44" s="414" t="n">
        <f aca="false">AH44 + AI41</f>
        <v>522389750.32925</v>
      </c>
      <c r="AJ44" s="414" t="n">
        <f aca="false">AI44 + AJ41</f>
        <v>555792778.42925</v>
      </c>
      <c r="AK44" s="414" t="n">
        <f aca="false">AJ44 + AK41</f>
        <v>591820549.42555</v>
      </c>
      <c r="AL44" s="414" t="n">
        <f aca="false">AK44 + AL41</f>
        <v>627793215.52785</v>
      </c>
      <c r="AM44" s="414" t="n">
        <f aca="false">AL44 + AM41</f>
        <v>663681831.64115</v>
      </c>
      <c r="AN44" s="414" t="n">
        <f aca="false">AM44 + AN41</f>
        <v>699579328.47245</v>
      </c>
      <c r="AO44" s="414" t="n">
        <f aca="false">AN44 + AO41</f>
        <v>735490118.49875</v>
      </c>
      <c r="AP44" s="414" t="n">
        <f aca="false">AO44 + AP41</f>
        <v>771411103.72505</v>
      </c>
      <c r="AQ44" s="414" t="n">
        <f aca="false">AP44 + AQ41</f>
        <v>810968795.19515</v>
      </c>
      <c r="AR44" s="393"/>
      <c r="AS44" s="393"/>
      <c r="AT44" s="393"/>
      <c r="AU44" s="393"/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44"/>
      <c r="BG44" s="44"/>
      <c r="BH44" s="44"/>
      <c r="BI44" s="44"/>
      <c r="BJ44" s="44"/>
      <c r="BK44" s="44"/>
    </row>
    <row r="45" customFormat="false" ht="15.75" hidden="false" customHeight="true" outlineLevel="0" collapsed="false">
      <c r="A45" s="44"/>
      <c r="B45" s="400"/>
      <c r="C45" s="44"/>
      <c r="D45" s="44"/>
      <c r="E45" s="45"/>
      <c r="F45" s="45"/>
      <c r="G45" s="45"/>
      <c r="H45" s="45"/>
      <c r="I45" s="45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44"/>
      <c r="BG45" s="44"/>
      <c r="BH45" s="44"/>
      <c r="BI45" s="44"/>
      <c r="BJ45" s="44"/>
      <c r="BK45" s="44"/>
    </row>
    <row r="46" customFormat="false" ht="15.75" hidden="false" customHeight="true" outlineLevel="0" collapsed="false">
      <c r="A46" s="44"/>
      <c r="B46" s="400"/>
      <c r="C46" s="44"/>
      <c r="D46" s="44"/>
      <c r="E46" s="45"/>
      <c r="F46" s="218" t="s">
        <v>402</v>
      </c>
      <c r="G46" s="218"/>
      <c r="H46" s="410" t="n">
        <f aca="false">-IFERROR((H38+H39)/Impostos!H55,0)</f>
        <v>0</v>
      </c>
      <c r="I46" s="410" t="n">
        <f aca="false">-IFERROR((I38+I39)/Impostos!I55,0)</f>
        <v>0.3399961099</v>
      </c>
      <c r="J46" s="410" t="n">
        <f aca="false">-IFERROR((J38+J39)/Impostos!J55,0)</f>
        <v>0</v>
      </c>
      <c r="K46" s="410" t="n">
        <f aca="false">-IFERROR((K38+K39)/Impostos!K55,0)</f>
        <v>0</v>
      </c>
      <c r="L46" s="410" t="n">
        <f aca="false">-IFERROR((L38+L39)/Impostos!L55,0)</f>
        <v>0.3399983581</v>
      </c>
      <c r="M46" s="410" t="n">
        <f aca="false">-IFERROR((M38+M39)/Impostos!M55,0)</f>
        <v>0.3399984109</v>
      </c>
      <c r="N46" s="410" t="n">
        <f aca="false">-IFERROR((N38+N39)/Impostos!N55,0)</f>
        <v>0.3399985866</v>
      </c>
      <c r="O46" s="410" t="n">
        <f aca="false">-IFERROR((O38+O39)/Impostos!O55,0)</f>
        <v>0.3399986887</v>
      </c>
      <c r="P46" s="410" t="n">
        <f aca="false">-IFERROR((P38+P39)/Impostos!P55,0)</f>
        <v>0.3399987503</v>
      </c>
      <c r="Q46" s="410" t="n">
        <f aca="false">-IFERROR((Q38+Q39)/Impostos!Q55,0)</f>
        <v>0.3399988864</v>
      </c>
      <c r="R46" s="410" t="n">
        <f aca="false">-IFERROR((R38+R39)/Impostos!R55,0)</f>
        <v>0.3399992009</v>
      </c>
      <c r="S46" s="410" t="n">
        <f aca="false">-IFERROR((S38+S39)/Impostos!S55,0)</f>
        <v>0.3399992322</v>
      </c>
      <c r="T46" s="410" t="n">
        <f aca="false">-IFERROR((T38+T39)/Impostos!T55,0)</f>
        <v>0.3399992661</v>
      </c>
      <c r="U46" s="410" t="n">
        <f aca="false">-IFERROR((U38+U39)/Impostos!U55,0)</f>
        <v>0.3399992989</v>
      </c>
      <c r="V46" s="410" t="n">
        <f aca="false">-IFERROR((V38+V39)/Impostos!V55,0)</f>
        <v>0.3399993331</v>
      </c>
      <c r="W46" s="410" t="n">
        <f aca="false">-IFERROR((W38+W39)/Impostos!W55,0)</f>
        <v>0.3399993561</v>
      </c>
      <c r="X46" s="410" t="n">
        <f aca="false">-IFERROR((X38+X39)/Impostos!X55,0)</f>
        <v>0.3399993688</v>
      </c>
      <c r="Y46" s="410" t="n">
        <f aca="false">-IFERROR((Y38+Y39)/Impostos!Y55,0)</f>
        <v>0.3399993513</v>
      </c>
      <c r="Z46" s="410" t="n">
        <f aca="false">-IFERROR((Z38+Z39)/Impostos!Z55,0)</f>
        <v>0.3399993568</v>
      </c>
      <c r="AA46" s="410" t="n">
        <f aca="false">-IFERROR((AA38+AA39)/Impostos!AA55,0)</f>
        <v>0.3399993684</v>
      </c>
      <c r="AB46" s="410" t="n">
        <f aca="false">-IFERROR((AB38+AB39)/Impostos!AB55,0)</f>
        <v>0.3399993791</v>
      </c>
      <c r="AC46" s="410" t="n">
        <f aca="false">-IFERROR((AC38+AC39)/Impostos!AC55,0)</f>
        <v>0.3399993892</v>
      </c>
      <c r="AD46" s="410" t="n">
        <f aca="false">-IFERROR((AD38+AD39)/Impostos!AD55,0)</f>
        <v>0.3399993991</v>
      </c>
      <c r="AE46" s="410" t="n">
        <f aca="false">-IFERROR((AE38+AE39)/Impostos!AE55,0)</f>
        <v>0.3399994086</v>
      </c>
      <c r="AF46" s="410" t="n">
        <f aca="false">-IFERROR((AF38+AF39)/Impostos!AF55,0)</f>
        <v>0.3399994179</v>
      </c>
      <c r="AG46" s="410" t="n">
        <f aca="false">-IFERROR((AG38+AG39)/Impostos!AG55,0)</f>
        <v>0.3399994269</v>
      </c>
      <c r="AH46" s="410" t="n">
        <f aca="false">-IFERROR((AH38+AH39)/Impostos!AH55,0)</f>
        <v>0.3399994356</v>
      </c>
      <c r="AI46" s="410" t="n">
        <f aca="false">-IFERROR((AI38+AI39)/Impostos!AI55,0)</f>
        <v>0.3399994502</v>
      </c>
      <c r="AJ46" s="410" t="n">
        <f aca="false">-IFERROR((AJ38+AJ39)/Impostos!AJ55,0)</f>
        <v>0.3399995258</v>
      </c>
      <c r="AK46" s="410" t="n">
        <f aca="false">-IFERROR((AK38+AK39)/Impostos!AK55,0)</f>
        <v>0.3399995603</v>
      </c>
      <c r="AL46" s="410" t="n">
        <f aca="false">-IFERROR((AL38+AL39)/Impostos!AL55,0)</f>
        <v>0.3399995597</v>
      </c>
      <c r="AM46" s="410" t="n">
        <f aca="false">-IFERROR((AM38+AM39)/Impostos!AM55,0)</f>
        <v>0.3399995586</v>
      </c>
      <c r="AN46" s="410" t="n">
        <f aca="false">-IFERROR((AN38+AN39)/Impostos!AN55,0)</f>
        <v>0.3399995587</v>
      </c>
      <c r="AO46" s="410" t="n">
        <f aca="false">-IFERROR((AO38+AO39)/Impostos!AO55,0)</f>
        <v>0.3399995589</v>
      </c>
      <c r="AP46" s="410" t="n">
        <f aca="false">-IFERROR((AP38+AP39)/Impostos!AP55,0)</f>
        <v>0.339999559</v>
      </c>
      <c r="AQ46" s="410" t="n">
        <f aca="false">-IFERROR((AQ38+AQ39)/Impostos!AQ55,0)</f>
        <v>0.3399995996</v>
      </c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44"/>
      <c r="BG46" s="44"/>
      <c r="BH46" s="44"/>
      <c r="BI46" s="44"/>
      <c r="BJ46" s="44"/>
      <c r="BK46" s="44"/>
    </row>
    <row r="47" customFormat="false" ht="15.75" hidden="false" customHeight="true" outlineLevel="0" collapsed="false">
      <c r="A47" s="44"/>
      <c r="B47" s="44"/>
      <c r="C47" s="44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4"/>
      <c r="BG47" s="44"/>
      <c r="BH47" s="44"/>
      <c r="BI47" s="44"/>
      <c r="BJ47" s="44"/>
      <c r="BK47" s="44"/>
    </row>
    <row r="48" customFormat="false" ht="15.75" hidden="false" customHeight="true" outlineLevel="0" collapsed="false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  <c r="BI48" s="391"/>
      <c r="BJ48" s="391"/>
      <c r="BK48" s="391"/>
    </row>
    <row r="49" customFormat="false" ht="15.75" hidden="true" customHeight="true" outlineLevel="0" collapsed="false">
      <c r="A49" s="44"/>
      <c r="B49" s="204"/>
      <c r="C49" s="204"/>
      <c r="D49" s="205"/>
      <c r="E49" s="206"/>
      <c r="F49" s="206"/>
      <c r="G49" s="206"/>
      <c r="H49" s="206"/>
      <c r="I49" s="206"/>
      <c r="J49" s="206"/>
      <c r="K49" s="206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127"/>
      <c r="AM49" s="127"/>
      <c r="AN49" s="127"/>
      <c r="AO49" s="127"/>
      <c r="AP49" s="127"/>
      <c r="AQ49" s="127"/>
      <c r="AR49" s="292"/>
      <c r="AS49" s="292"/>
      <c r="AT49" s="292"/>
      <c r="AU49" s="292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</row>
    <row r="50" customFormat="false" ht="15.75" hidden="true" customHeight="true" outlineLevel="0" collapsed="false">
      <c r="A50" s="44"/>
      <c r="B50" s="44"/>
      <c r="C50" s="44"/>
      <c r="D50" s="44"/>
      <c r="E50" s="44"/>
      <c r="F50" s="44"/>
      <c r="G50" s="44"/>
      <c r="H50" s="394"/>
      <c r="I50" s="394"/>
      <c r="J50" s="394"/>
      <c r="K50" s="394"/>
      <c r="L50" s="394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418"/>
      <c r="AM50" s="418"/>
      <c r="AN50" s="418"/>
      <c r="AO50" s="418"/>
      <c r="AP50" s="418"/>
      <c r="AQ50" s="418"/>
      <c r="AR50" s="391"/>
      <c r="AS50" s="391"/>
      <c r="AT50" s="391"/>
      <c r="AU50" s="391"/>
      <c r="AV50" s="391"/>
      <c r="AW50" s="391"/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  <c r="BK50" s="391"/>
    </row>
    <row r="51" customFormat="false" ht="15.75" hidden="true" customHeight="true" outlineLevel="0" collapsed="false">
      <c r="A51" s="44"/>
      <c r="B51" s="44"/>
      <c r="C51" s="44"/>
      <c r="D51" s="44"/>
      <c r="E51" s="44"/>
      <c r="F51" s="44"/>
      <c r="G51" s="44"/>
      <c r="H51" s="394"/>
      <c r="I51" s="394"/>
      <c r="J51" s="394"/>
      <c r="K51" s="394"/>
      <c r="L51" s="394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  <c r="BI51" s="391"/>
      <c r="BJ51" s="391"/>
      <c r="BK51" s="391"/>
    </row>
    <row r="52" customFormat="false" ht="15.75" hidden="true" customHeight="true" outlineLevel="0" collapsed="false">
      <c r="A52" s="44"/>
      <c r="B52" s="44"/>
      <c r="C52" s="44"/>
      <c r="D52" s="44"/>
      <c r="E52" s="44"/>
      <c r="F52" s="44"/>
      <c r="G52" s="4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4"/>
      <c r="BD52" s="394"/>
      <c r="BE52" s="394"/>
      <c r="BF52" s="44"/>
      <c r="BG52" s="44"/>
      <c r="BH52" s="44"/>
      <c r="BI52" s="44"/>
      <c r="BJ52" s="44"/>
      <c r="BK52" s="44"/>
    </row>
    <row r="53" customFormat="false" ht="15.75" hidden="true" customHeight="true" outlineLevel="0" collapsed="false">
      <c r="A53" s="44"/>
      <c r="B53" s="44"/>
      <c r="C53" s="44"/>
      <c r="D53" s="44"/>
      <c r="E53" s="44"/>
      <c r="F53" s="44"/>
      <c r="G53" s="4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44"/>
      <c r="BG53" s="44"/>
      <c r="BH53" s="44"/>
      <c r="BI53" s="44"/>
      <c r="BJ53" s="44"/>
      <c r="BK53" s="44"/>
    </row>
    <row r="54" customFormat="false" ht="15.75" hidden="true" customHeight="true" outlineLevel="0" collapsed="false">
      <c r="A54" s="44"/>
      <c r="B54" s="44"/>
      <c r="C54" s="44"/>
      <c r="D54" s="44"/>
      <c r="E54" s="44"/>
      <c r="F54" s="44"/>
      <c r="G54" s="44"/>
      <c r="H54" s="44"/>
      <c r="I54" s="127"/>
      <c r="J54" s="1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</row>
    <row r="55" customFormat="false" ht="15.75" hidden="tru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127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</row>
    <row r="56" customFormat="false" ht="15.75" hidden="true" customHeight="true" outlineLevel="0" collapsed="false">
      <c r="A56" s="44"/>
      <c r="B56" s="44"/>
      <c r="C56" s="44"/>
      <c r="D56" s="44"/>
      <c r="E56" s="44"/>
      <c r="F56" s="44"/>
      <c r="G56" s="44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44"/>
      <c r="BG56" s="44"/>
      <c r="BH56" s="44"/>
      <c r="BI56" s="44"/>
      <c r="BJ56" s="44"/>
      <c r="BK56" s="44"/>
    </row>
    <row r="57" customFormat="false" ht="15.75" hidden="true" customHeight="true" outlineLevel="0" collapsed="false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</row>
    <row r="58" customFormat="false" ht="15.75" hidden="true" customHeight="true" outlineLevel="0" collapsed="false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</row>
    <row r="59" customFormat="false" ht="15.75" hidden="true" customHeight="true" outlineLevel="0" collapsed="false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</row>
    <row r="60" customFormat="false" ht="15.75" hidden="true" customHeight="true" outlineLevel="0" collapsed="false">
      <c r="A60" s="44"/>
      <c r="B60" s="204"/>
      <c r="C60" s="204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44"/>
      <c r="BG60" s="44"/>
      <c r="BH60" s="44"/>
      <c r="BI60" s="44"/>
      <c r="BJ60" s="44"/>
      <c r="BK60" s="44"/>
    </row>
    <row r="61" customFormat="false" ht="15.75" hidden="true" customHeight="true" outlineLevel="0" collapsed="false">
      <c r="A61" s="44"/>
      <c r="B61" s="44"/>
      <c r="C61" s="44"/>
      <c r="D61" s="44"/>
      <c r="E61" s="44"/>
      <c r="F61" s="44"/>
      <c r="G61" s="4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4"/>
      <c r="AU61" s="394"/>
      <c r="AV61" s="394"/>
      <c r="AW61" s="394"/>
      <c r="AX61" s="394"/>
      <c r="AY61" s="394"/>
      <c r="AZ61" s="394"/>
      <c r="BA61" s="394"/>
      <c r="BB61" s="394"/>
      <c r="BC61" s="394"/>
      <c r="BD61" s="394"/>
      <c r="BE61" s="394"/>
      <c r="BF61" s="44"/>
      <c r="BG61" s="44"/>
      <c r="BH61" s="44"/>
      <c r="BI61" s="44"/>
      <c r="BJ61" s="44"/>
      <c r="BK61" s="44"/>
    </row>
    <row r="62" customFormat="false" ht="15.75" hidden="true" customHeight="true" outlineLevel="0" collapsed="false">
      <c r="A62" s="44"/>
      <c r="B62" s="44"/>
      <c r="C62" s="44"/>
      <c r="D62" s="44"/>
      <c r="E62" s="44"/>
      <c r="F62" s="44"/>
      <c r="G62" s="4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4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44"/>
      <c r="BG62" s="44"/>
      <c r="BH62" s="44"/>
      <c r="BI62" s="44"/>
      <c r="BJ62" s="44"/>
      <c r="BK62" s="44"/>
    </row>
    <row r="63" customFormat="false" ht="15.75" hidden="true" customHeight="true" outlineLevel="0" collapsed="false">
      <c r="A63" s="44"/>
      <c r="B63" s="44"/>
      <c r="C63" s="44"/>
      <c r="D63" s="44"/>
      <c r="E63" s="44"/>
      <c r="F63" s="44"/>
      <c r="G63" s="4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94"/>
      <c r="AH63" s="394"/>
      <c r="AI63" s="394"/>
      <c r="AJ63" s="394"/>
      <c r="AK63" s="394"/>
      <c r="AL63" s="394"/>
      <c r="AM63" s="394"/>
      <c r="AN63" s="394"/>
      <c r="AO63" s="394"/>
      <c r="AP63" s="394"/>
      <c r="AQ63" s="394"/>
      <c r="AR63" s="394"/>
      <c r="AS63" s="394"/>
      <c r="AT63" s="394"/>
      <c r="AU63" s="394"/>
      <c r="AV63" s="394"/>
      <c r="AW63" s="394"/>
      <c r="AX63" s="394"/>
      <c r="AY63" s="394"/>
      <c r="AZ63" s="394"/>
      <c r="BA63" s="394"/>
      <c r="BB63" s="394"/>
      <c r="BC63" s="394"/>
      <c r="BD63" s="394"/>
      <c r="BE63" s="394"/>
      <c r="BF63" s="44"/>
      <c r="BG63" s="44"/>
      <c r="BH63" s="44"/>
      <c r="BI63" s="44"/>
      <c r="BJ63" s="44"/>
      <c r="BK63" s="44"/>
    </row>
    <row r="64" customFormat="false" ht="15.75" hidden="true" customHeight="true" outlineLevel="0" collapsed="false">
      <c r="A64" s="44"/>
      <c r="B64" s="44"/>
      <c r="C64" s="44"/>
      <c r="D64" s="44"/>
      <c r="E64" s="44"/>
      <c r="F64" s="44"/>
      <c r="G64" s="4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44"/>
      <c r="BG64" s="44"/>
      <c r="BH64" s="44"/>
      <c r="BI64" s="44"/>
      <c r="BJ64" s="44"/>
      <c r="BK64" s="44"/>
    </row>
    <row r="65" customFormat="false" ht="15.75" hidden="true" customHeight="true" outlineLevel="0" collapsed="false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</row>
    <row r="66" customFormat="false" ht="15.75" hidden="true" customHeight="true" outlineLevel="0" collapsed="false">
      <c r="A66" s="44"/>
      <c r="B66" s="44"/>
      <c r="C66" s="44"/>
      <c r="D66" s="44"/>
      <c r="E66" s="44"/>
      <c r="F66" s="44"/>
      <c r="G66" s="4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AO66" s="394"/>
      <c r="AP66" s="394"/>
      <c r="AQ66" s="394"/>
      <c r="AR66" s="394"/>
      <c r="AS66" s="394"/>
      <c r="AT66" s="394"/>
      <c r="AU66" s="394"/>
      <c r="AV66" s="394"/>
      <c r="AW66" s="394"/>
      <c r="AX66" s="394"/>
      <c r="AY66" s="394"/>
      <c r="AZ66" s="394"/>
      <c r="BA66" s="394"/>
      <c r="BB66" s="394"/>
      <c r="BC66" s="394"/>
      <c r="BD66" s="394"/>
      <c r="BE66" s="394"/>
      <c r="BF66" s="44"/>
      <c r="BG66" s="44"/>
      <c r="BH66" s="44"/>
      <c r="BI66" s="44"/>
      <c r="BJ66" s="44"/>
      <c r="BK66" s="44"/>
    </row>
    <row r="67" customFormat="false" ht="15.75" hidden="true" customHeight="true" outlineLevel="0" collapsed="false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customFormat="false" ht="15.75" hidden="true" customHeight="true" outlineLevel="0" collapsed="false">
      <c r="A68" s="115"/>
      <c r="B68" s="389"/>
      <c r="C68" s="115"/>
      <c r="D68" s="115"/>
      <c r="E68" s="393"/>
      <c r="F68" s="393"/>
      <c r="G68" s="393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115"/>
      <c r="BG68" s="115"/>
      <c r="BH68" s="115"/>
      <c r="BI68" s="115"/>
      <c r="BJ68" s="115"/>
      <c r="BK68" s="115"/>
    </row>
    <row r="69" customFormat="false" ht="15.75" hidden="true" customHeight="true" outlineLevel="0" collapsed="false">
      <c r="A69" s="44"/>
      <c r="B69" s="115"/>
      <c r="C69" s="44"/>
      <c r="D69" s="4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44"/>
      <c r="BG69" s="44"/>
      <c r="BH69" s="44"/>
      <c r="BI69" s="44"/>
      <c r="BJ69" s="44"/>
      <c r="BK69" s="44"/>
    </row>
    <row r="70" customFormat="false" ht="15.75" hidden="true" customHeight="true" outlineLevel="0" collapsed="false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</row>
    <row r="71" customFormat="false" ht="15.75" hidden="true" customHeight="true" outlineLevel="0" collapsed="false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customFormat="false" ht="15.75" hidden="true" customHeight="true" outlineLevel="0" collapsed="false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</row>
    <row r="73" customFormat="false" ht="15.75" hidden="false" customHeight="true" outlineLevel="0" collapsed="false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customFormat="false" ht="15.75" hidden="false" customHeight="true" outlineLevel="0" collapsed="false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</row>
    <row r="75" customFormat="false" ht="15.75" hidden="false" customHeight="true" outlineLevel="0" collapsed="false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customFormat="false" ht="15.75" hidden="false" customHeight="true" outlineLevel="0" collapsed="false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</row>
    <row r="77" customFormat="false" ht="15.75" hidden="false" customHeight="true" outlineLevel="0" collapsed="false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customFormat="false" ht="15.75" hidden="false" customHeight="true" outlineLevel="0" collapsed="false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</row>
    <row r="79" customFormat="false" ht="15.75" hidden="false" customHeight="true" outlineLevel="0" collapsed="false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customFormat="false" ht="15.75" hidden="false" customHeight="true" outlineLevel="0" collapsed="false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</row>
    <row r="81" customFormat="false" ht="15.75" hidden="false" customHeight="true" outlineLevel="0" collapsed="false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</row>
    <row r="82" customFormat="false" ht="15.75" hidden="false" customHeight="true" outlineLevel="0" collapsed="false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</row>
    <row r="83" customFormat="false" ht="15.75" hidden="false" customHeight="true" outlineLevel="0" collapsed="false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</row>
    <row r="84" customFormat="false" ht="15.75" hidden="false" customHeight="true" outlineLevel="0" collapsed="false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</row>
    <row r="85" customFormat="false" ht="15.75" hidden="false" customHeight="true" outlineLevel="0" collapsed="false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</row>
    <row r="86" customFormat="false" ht="15.75" hidden="false" customHeight="true" outlineLevel="0" collapsed="false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</row>
    <row r="87" customFormat="false" ht="15.75" hidden="false" customHeight="true" outlineLevel="0" collapsed="false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</row>
    <row r="88" customFormat="false" ht="15.75" hidden="false" customHeight="true" outlineLevel="0" collapsed="false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</row>
    <row r="89" customFormat="false" ht="15.75" hidden="false" customHeight="true" outlineLevel="0" collapsed="false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</row>
    <row r="90" customFormat="false" ht="15.75" hidden="false" customHeight="true" outlineLevel="0" collapsed="false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</row>
    <row r="91" customFormat="false" ht="15.75" hidden="false" customHeight="true" outlineLevel="0" collapsed="false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</row>
    <row r="92" customFormat="false" ht="15.75" hidden="false" customHeight="true" outlineLevel="0" collapsed="false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</row>
    <row r="93" customFormat="false" ht="15.75" hidden="false" customHeight="true" outlineLevel="0" collapsed="false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</row>
    <row r="94" customFormat="false" ht="15.75" hidden="false" customHeight="true" outlineLevel="0" collapsed="false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</row>
    <row r="95" customFormat="false" ht="15.75" hidden="false" customHeight="true" outlineLevel="0" collapsed="false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</row>
    <row r="96" customFormat="false" ht="15.75" hidden="false" customHeight="true" outlineLevel="0" collapsed="false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</row>
    <row r="97" customFormat="false" ht="15.75" hidden="false" customHeight="true" outlineLevel="0" collapsed="false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</row>
    <row r="98" customFormat="false" ht="15.75" hidden="false" customHeight="true" outlineLevel="0" collapsed="false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</row>
    <row r="99" customFormat="false" ht="15.75" hidden="false" customHeight="true" outlineLevel="0" collapsed="false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</row>
    <row r="100" customFormat="false" ht="15.75" hidden="false" customHeight="true" outlineLevel="0" collapsed="false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</row>
    <row r="101" customFormat="false" ht="15.75" hidden="false" customHeight="true" outlineLevel="0" collapsed="false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</row>
    <row r="102" customFormat="false" ht="15.75" hidden="false" customHeight="true" outlineLevel="0" collapsed="false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</row>
    <row r="103" customFormat="false" ht="15.75" hidden="false" customHeight="true" outlineLevel="0" collapsed="false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</row>
    <row r="104" customFormat="false" ht="15.75" hidden="false" customHeight="true" outlineLevel="0" collapsed="false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</row>
    <row r="105" customFormat="false" ht="15.75" hidden="false" customHeight="true" outlineLevel="0" collapsed="false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</row>
    <row r="106" customFormat="false" ht="15.75" hidden="false" customHeight="true" outlineLevel="0" collapsed="false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</row>
    <row r="107" customFormat="false" ht="15.75" hidden="false" customHeight="true" outlineLevel="0" collapsed="false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</row>
    <row r="108" customFormat="false" ht="15.75" hidden="false" customHeight="true" outlineLevel="0" collapsed="false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</row>
    <row r="109" customFormat="false" ht="15.75" hidden="false" customHeight="true" outlineLevel="0" collapsed="false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</row>
    <row r="110" customFormat="false" ht="15.75" hidden="false" customHeight="true" outlineLevel="0" collapsed="false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</row>
    <row r="111" customFormat="false" ht="15.75" hidden="false" customHeight="true" outlineLevel="0" collapsed="false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</row>
    <row r="112" customFormat="false" ht="15.75" hidden="false" customHeight="true" outlineLevel="0" collapsed="false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</row>
    <row r="113" customFormat="false" ht="15.75" hidden="false" customHeight="true" outlineLevel="0" collapsed="false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</row>
    <row r="114" customFormat="false" ht="15.75" hidden="false" customHeight="true" outlineLevel="0" collapsed="false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</row>
    <row r="115" customFormat="false" ht="15.75" hidden="false" customHeight="true" outlineLevel="0" collapsed="false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</row>
    <row r="116" customFormat="false" ht="15.75" hidden="false" customHeight="true" outlineLevel="0" collapsed="false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</row>
    <row r="117" customFormat="false" ht="15.75" hidden="false" customHeight="true" outlineLevel="0" collapsed="false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</row>
    <row r="118" customFormat="false" ht="15.75" hidden="false" customHeight="true" outlineLevel="0" collapsed="false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</row>
    <row r="119" customFormat="false" ht="15.75" hidden="false" customHeight="true" outlineLevel="0" collapsed="false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</row>
    <row r="120" customFormat="false" ht="15.75" hidden="false" customHeight="true" outlineLevel="0" collapsed="false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</row>
    <row r="121" customFormat="false" ht="15.75" hidden="false" customHeight="true" outlineLevel="0" collapsed="false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</row>
    <row r="122" customFormat="false" ht="15.75" hidden="false" customHeight="true" outlineLevel="0" collapsed="false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</row>
    <row r="123" customFormat="false" ht="15.75" hidden="false" customHeight="true" outlineLevel="0" collapsed="false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</row>
    <row r="124" customFormat="false" ht="15.75" hidden="false" customHeight="true" outlineLevel="0" collapsed="false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</row>
    <row r="125" customFormat="false" ht="15.75" hidden="false" customHeight="true" outlineLevel="0" collapsed="false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</row>
    <row r="126" customFormat="false" ht="15.75" hidden="false" customHeight="true" outlineLevel="0" collapsed="false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</row>
    <row r="127" customFormat="false" ht="15.75" hidden="false" customHeight="true" outlineLevel="0" collapsed="false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</row>
    <row r="128" customFormat="false" ht="15.75" hidden="false" customHeight="true" outlineLevel="0" collapsed="false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</row>
    <row r="129" customFormat="false" ht="15.75" hidden="false" customHeight="true" outlineLevel="0" collapsed="false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</row>
    <row r="130" customFormat="false" ht="15.75" hidden="false" customHeight="true" outlineLevel="0" collapsed="false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</row>
    <row r="131" customFormat="false" ht="15.75" hidden="false" customHeight="true" outlineLevel="0" collapsed="false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</row>
    <row r="132" customFormat="false" ht="15.75" hidden="false" customHeight="true" outlineLevel="0" collapsed="false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</row>
    <row r="133" customFormat="false" ht="15.75" hidden="false" customHeight="true" outlineLevel="0" collapsed="false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</row>
    <row r="134" customFormat="false" ht="15.75" hidden="false" customHeight="true" outlineLevel="0" collapsed="false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</row>
    <row r="135" customFormat="false" ht="15.75" hidden="false" customHeight="true" outlineLevel="0" collapsed="false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</row>
    <row r="136" customFormat="false" ht="15.75" hidden="false" customHeight="true" outlineLevel="0" collapsed="false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</row>
    <row r="137" customFormat="false" ht="15.75" hidden="false" customHeight="true" outlineLevel="0" collapsed="false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</row>
    <row r="138" customFormat="false" ht="15.75" hidden="false" customHeight="true" outlineLevel="0" collapsed="false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</row>
    <row r="139" customFormat="false" ht="15.75" hidden="false" customHeight="true" outlineLevel="0" collapsed="false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</row>
    <row r="140" customFormat="false" ht="15.75" hidden="false" customHeight="true" outlineLevel="0" collapsed="false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</row>
    <row r="141" customFormat="false" ht="15.75" hidden="false" customHeight="true" outlineLevel="0" collapsed="false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</row>
    <row r="142" customFormat="false" ht="15.75" hidden="false" customHeight="true" outlineLevel="0" collapsed="false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</row>
    <row r="143" customFormat="false" ht="15.75" hidden="false" customHeight="true" outlineLevel="0" collapsed="false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</row>
    <row r="144" customFormat="false" ht="15.75" hidden="false" customHeight="true" outlineLevel="0" collapsed="false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</row>
    <row r="145" customFormat="false" ht="15.75" hidden="false" customHeight="true" outlineLevel="0" collapsed="false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</row>
    <row r="146" customFormat="false" ht="15.75" hidden="false" customHeight="true" outlineLevel="0" collapsed="false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</row>
    <row r="147" customFormat="false" ht="15.75" hidden="false" customHeight="true" outlineLevel="0" collapsed="false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</row>
    <row r="148" customFormat="false" ht="15.75" hidden="false" customHeight="true" outlineLevel="0" collapsed="false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</row>
    <row r="149" customFormat="false" ht="15.75" hidden="false" customHeight="true" outlineLevel="0" collapsed="false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</row>
    <row r="150" customFormat="false" ht="15.75" hidden="false" customHeight="true" outlineLevel="0" collapsed="false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</row>
    <row r="151" customFormat="false" ht="15.75" hidden="false" customHeight="true" outlineLevel="0" collapsed="false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</row>
    <row r="152" customFormat="false" ht="15.75" hidden="false" customHeight="true" outlineLevel="0" collapsed="false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</row>
    <row r="153" customFormat="false" ht="15.75" hidden="false" customHeight="true" outlineLevel="0" collapsed="false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</row>
    <row r="154" customFormat="false" ht="15.75" hidden="false" customHeight="true" outlineLevel="0" collapsed="false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</row>
    <row r="155" customFormat="false" ht="15.75" hidden="false" customHeight="true" outlineLevel="0" collapsed="false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</row>
    <row r="156" customFormat="false" ht="15.75" hidden="false" customHeight="true" outlineLevel="0" collapsed="false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</row>
    <row r="157" customFormat="false" ht="15.75" hidden="false" customHeight="true" outlineLevel="0" collapsed="false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</row>
    <row r="158" customFormat="false" ht="15.75" hidden="false" customHeight="true" outlineLevel="0" collapsed="false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</row>
    <row r="159" customFormat="false" ht="15.75" hidden="false" customHeight="true" outlineLevel="0" collapsed="false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</row>
    <row r="160" customFormat="false" ht="15.75" hidden="false" customHeight="true" outlineLevel="0" collapsed="false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</row>
    <row r="161" customFormat="false" ht="15.75" hidden="false" customHeight="true" outlineLevel="0" collapsed="false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</row>
    <row r="162" customFormat="false" ht="15.75" hidden="false" customHeight="true" outlineLevel="0" collapsed="false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</row>
    <row r="163" customFormat="false" ht="15.75" hidden="false" customHeight="true" outlineLevel="0" collapsed="false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</row>
    <row r="164" customFormat="false" ht="15.75" hidden="false" customHeight="true" outlineLevel="0" collapsed="false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</row>
    <row r="165" customFormat="false" ht="15.75" hidden="false" customHeight="true" outlineLevel="0" collapsed="false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</row>
    <row r="166" customFormat="false" ht="15.75" hidden="false" customHeight="true" outlineLevel="0" collapsed="false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</row>
    <row r="167" customFormat="false" ht="15.75" hidden="false" customHeight="true" outlineLevel="0" collapsed="false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</row>
    <row r="168" customFormat="false" ht="15.75" hidden="false" customHeight="true" outlineLevel="0" collapsed="false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</row>
    <row r="169" customFormat="false" ht="15.75" hidden="false" customHeight="true" outlineLevel="0" collapsed="false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</row>
    <row r="170" customFormat="false" ht="15.75" hidden="false" customHeight="true" outlineLevel="0" collapsed="false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</row>
    <row r="171" customFormat="false" ht="15.75" hidden="false" customHeight="true" outlineLevel="0" collapsed="false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</row>
    <row r="172" customFormat="false" ht="15.75" hidden="false" customHeight="true" outlineLevel="0" collapsed="false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</row>
    <row r="173" customFormat="false" ht="15.75" hidden="false" customHeight="true" outlineLevel="0" collapsed="false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</row>
    <row r="174" customFormat="false" ht="15.75" hidden="false" customHeight="true" outlineLevel="0" collapsed="false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</row>
    <row r="175" customFormat="false" ht="15.75" hidden="false" customHeight="true" outlineLevel="0" collapsed="false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</row>
    <row r="176" customFormat="false" ht="15.75" hidden="false" customHeight="true" outlineLevel="0" collapsed="false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</row>
    <row r="177" customFormat="false" ht="15.75" hidden="false" customHeight="true" outlineLevel="0" collapsed="false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</row>
    <row r="178" customFormat="false" ht="15.75" hidden="false" customHeight="true" outlineLevel="0" collapsed="false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</row>
    <row r="179" customFormat="false" ht="15.75" hidden="false" customHeight="true" outlineLevel="0" collapsed="false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</row>
    <row r="180" customFormat="false" ht="15.75" hidden="false" customHeight="true" outlineLevel="0" collapsed="false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</row>
    <row r="181" customFormat="false" ht="15.75" hidden="false" customHeight="true" outlineLevel="0" collapsed="false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</row>
    <row r="182" customFormat="false" ht="15.75" hidden="false" customHeight="true" outlineLevel="0" collapsed="false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</row>
    <row r="183" customFormat="false" ht="15.75" hidden="false" customHeight="true" outlineLevel="0" collapsed="false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</row>
    <row r="184" customFormat="false" ht="15.75" hidden="false" customHeight="true" outlineLevel="0" collapsed="false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</row>
    <row r="185" customFormat="false" ht="15.75" hidden="false" customHeight="true" outlineLevel="0" collapsed="false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</row>
    <row r="186" customFormat="false" ht="15.75" hidden="false" customHeight="true" outlineLevel="0" collapsed="false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</row>
    <row r="187" customFormat="false" ht="15.75" hidden="false" customHeight="true" outlineLevel="0" collapsed="false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</row>
    <row r="188" customFormat="false" ht="15.75" hidden="false" customHeight="true" outlineLevel="0" collapsed="false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</row>
    <row r="189" customFormat="false" ht="15.75" hidden="false" customHeight="true" outlineLevel="0" collapsed="false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</row>
    <row r="190" customFormat="false" ht="15.75" hidden="false" customHeight="true" outlineLevel="0" collapsed="false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</row>
    <row r="191" customFormat="false" ht="15.75" hidden="false" customHeight="true" outlineLevel="0" collapsed="false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</row>
    <row r="192" customFormat="false" ht="15.75" hidden="false" customHeight="true" outlineLevel="0" collapsed="false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</row>
    <row r="193" customFormat="false" ht="15.75" hidden="false" customHeight="true" outlineLevel="0" collapsed="false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</row>
    <row r="194" customFormat="false" ht="15.75" hidden="false" customHeight="true" outlineLevel="0" collapsed="false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</row>
    <row r="195" customFormat="false" ht="15.75" hidden="false" customHeight="true" outlineLevel="0" collapsed="false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</row>
    <row r="196" customFormat="false" ht="15.75" hidden="false" customHeight="true" outlineLevel="0" collapsed="false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</row>
    <row r="197" customFormat="false" ht="15.75" hidden="false" customHeight="true" outlineLevel="0" collapsed="false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</row>
    <row r="198" customFormat="false" ht="15.75" hidden="false" customHeight="true" outlineLevel="0" collapsed="false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</row>
    <row r="199" customFormat="false" ht="15.75" hidden="false" customHeight="true" outlineLevel="0" collapsed="false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</row>
    <row r="200" customFormat="false" ht="15.75" hidden="false" customHeight="true" outlineLevel="0" collapsed="false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</row>
    <row r="201" customFormat="false" ht="15.75" hidden="false" customHeight="true" outlineLevel="0" collapsed="false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</row>
    <row r="202" customFormat="false" ht="15.75" hidden="false" customHeight="true" outlineLevel="0" collapsed="false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</row>
    <row r="203" customFormat="false" ht="15.75" hidden="false" customHeight="true" outlineLevel="0" collapsed="false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</row>
    <row r="204" customFormat="false" ht="15.75" hidden="false" customHeight="true" outlineLevel="0" collapsed="false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</row>
    <row r="205" customFormat="false" ht="15.75" hidden="false" customHeight="true" outlineLevel="0" collapsed="false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</row>
    <row r="206" customFormat="false" ht="15.75" hidden="false" customHeight="true" outlineLevel="0" collapsed="false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</row>
    <row r="207" customFormat="false" ht="15.75" hidden="false" customHeight="true" outlineLevel="0" collapsed="false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</row>
    <row r="208" customFormat="false" ht="15.75" hidden="false" customHeight="true" outlineLevel="0" collapsed="false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</row>
    <row r="209" customFormat="false" ht="15.75" hidden="false" customHeight="true" outlineLevel="0" collapsed="false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</row>
    <row r="210" customFormat="false" ht="15.75" hidden="false" customHeight="true" outlineLevel="0" collapsed="false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</row>
    <row r="211" customFormat="false" ht="15.75" hidden="false" customHeight="true" outlineLevel="0" collapsed="false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</row>
    <row r="212" customFormat="false" ht="15.75" hidden="false" customHeight="true" outlineLevel="0" collapsed="false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</row>
    <row r="213" customFormat="false" ht="15.75" hidden="false" customHeight="true" outlineLevel="0" collapsed="false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</row>
    <row r="214" customFormat="false" ht="15.75" hidden="false" customHeight="true" outlineLevel="0" collapsed="false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</row>
    <row r="215" customFormat="false" ht="15.75" hidden="false" customHeight="true" outlineLevel="0" collapsed="false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</row>
    <row r="216" customFormat="false" ht="15.75" hidden="false" customHeight="true" outlineLevel="0" collapsed="false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</row>
    <row r="217" customFormat="false" ht="15.75" hidden="false" customHeight="true" outlineLevel="0" collapsed="false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</row>
    <row r="218" customFormat="false" ht="15.75" hidden="false" customHeight="true" outlineLevel="0" collapsed="false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</row>
    <row r="219" customFormat="false" ht="15.75" hidden="false" customHeight="true" outlineLevel="0" collapsed="false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</row>
    <row r="220" customFormat="false" ht="15.75" hidden="false" customHeight="true" outlineLevel="0" collapsed="false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</row>
    <row r="221" customFormat="false" ht="15.75" hidden="false" customHeight="true" outlineLevel="0" collapsed="false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</row>
    <row r="222" customFormat="false" ht="15.75" hidden="false" customHeight="true" outlineLevel="0" collapsed="false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</row>
    <row r="223" customFormat="false" ht="15.75" hidden="false" customHeight="true" outlineLevel="0" collapsed="false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</row>
    <row r="224" customFormat="false" ht="15.75" hidden="false" customHeight="true" outlineLevel="0" collapsed="false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</row>
    <row r="225" customFormat="false" ht="15.75" hidden="false" customHeight="true" outlineLevel="0" collapsed="false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</row>
    <row r="226" customFormat="false" ht="15.75" hidden="false" customHeight="true" outlineLevel="0" collapsed="false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</row>
    <row r="227" customFormat="false" ht="15.75" hidden="false" customHeight="true" outlineLevel="0" collapsed="false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</row>
    <row r="228" customFormat="false" ht="15.75" hidden="false" customHeight="true" outlineLevel="0" collapsed="false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</row>
    <row r="229" customFormat="false" ht="15.75" hidden="false" customHeight="true" outlineLevel="0" collapsed="false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</row>
    <row r="230" customFormat="false" ht="15.75" hidden="false" customHeight="true" outlineLevel="0" collapsed="false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</row>
    <row r="231" customFormat="false" ht="15.75" hidden="false" customHeight="true" outlineLevel="0" collapsed="false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</row>
    <row r="232" customFormat="false" ht="15.75" hidden="false" customHeight="true" outlineLevel="0" collapsed="false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</row>
    <row r="233" customFormat="false" ht="15.75" hidden="false" customHeight="true" outlineLevel="0" collapsed="false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</row>
    <row r="234" customFormat="false" ht="15.75" hidden="false" customHeight="true" outlineLevel="0" collapsed="false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</row>
    <row r="235" customFormat="false" ht="15.75" hidden="false" customHeight="true" outlineLevel="0" collapsed="false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</row>
    <row r="236" customFormat="false" ht="15.75" hidden="false" customHeight="true" outlineLevel="0" collapsed="false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</row>
    <row r="237" customFormat="false" ht="15.75" hidden="false" customHeight="true" outlineLevel="0" collapsed="false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</row>
    <row r="238" customFormat="false" ht="15.75" hidden="false" customHeight="true" outlineLevel="0" collapsed="false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</row>
    <row r="239" customFormat="false" ht="15.75" hidden="false" customHeight="true" outlineLevel="0" collapsed="false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</row>
    <row r="240" customFormat="false" ht="15.75" hidden="false" customHeight="true" outlineLevel="0" collapsed="false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</row>
    <row r="241" customFormat="false" ht="15.75" hidden="false" customHeight="true" outlineLevel="0" collapsed="false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</row>
    <row r="242" customFormat="false" ht="15.75" hidden="false" customHeight="true" outlineLevel="0" collapsed="false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</row>
    <row r="243" customFormat="false" ht="15.75" hidden="false" customHeight="true" outlineLevel="0" collapsed="false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</row>
    <row r="244" customFormat="false" ht="15.75" hidden="false" customHeight="true" outlineLevel="0" collapsed="false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</row>
    <row r="245" customFormat="false" ht="15.75" hidden="false" customHeight="true" outlineLevel="0" collapsed="false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</row>
    <row r="246" customFormat="false" ht="15.75" hidden="false" customHeight="true" outlineLevel="0" collapsed="false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</row>
    <row r="247" customFormat="false" ht="15.75" hidden="false" customHeight="true" outlineLevel="0" collapsed="false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</row>
    <row r="248" customFormat="false" ht="15.75" hidden="false" customHeight="true" outlineLevel="0" collapsed="false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</row>
    <row r="249" customFormat="false" ht="15.75" hidden="false" customHeight="true" outlineLevel="0" collapsed="false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</row>
    <row r="250" customFormat="false" ht="15.75" hidden="false" customHeight="true" outlineLevel="0" collapsed="false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</row>
    <row r="251" customFormat="false" ht="15.75" hidden="false" customHeight="true" outlineLevel="0" collapsed="false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</row>
    <row r="252" customFormat="false" ht="15.75" hidden="false" customHeight="true" outlineLevel="0" collapsed="false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</row>
    <row r="253" customFormat="false" ht="15.75" hidden="false" customHeight="true" outlineLevel="0" collapsed="false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</row>
    <row r="254" customFormat="false" ht="15.75" hidden="false" customHeight="true" outlineLevel="0" collapsed="false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</row>
    <row r="255" customFormat="false" ht="15.75" hidden="false" customHeight="true" outlineLevel="0" collapsed="false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</row>
    <row r="256" customFormat="false" ht="15.75" hidden="false" customHeight="true" outlineLevel="0" collapsed="false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</row>
    <row r="257" customFormat="false" ht="15.75" hidden="false" customHeight="true" outlineLevel="0" collapsed="false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</row>
    <row r="258" customFormat="false" ht="15.75" hidden="false" customHeight="true" outlineLevel="0" collapsed="false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</row>
    <row r="259" customFormat="false" ht="15.75" hidden="false" customHeight="true" outlineLevel="0" collapsed="false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</row>
    <row r="260" customFormat="false" ht="15.75" hidden="false" customHeight="true" outlineLevel="0" collapsed="false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</row>
    <row r="261" customFormat="false" ht="15.75" hidden="false" customHeight="true" outlineLevel="0" collapsed="false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</row>
    <row r="262" customFormat="false" ht="15.75" hidden="false" customHeight="true" outlineLevel="0" collapsed="false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</row>
    <row r="263" customFormat="false" ht="15.75" hidden="false" customHeight="true" outlineLevel="0" collapsed="false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</row>
    <row r="264" customFormat="false" ht="15.75" hidden="false" customHeight="true" outlineLevel="0" collapsed="false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</row>
    <row r="265" customFormat="false" ht="15.75" hidden="false" customHeight="true" outlineLevel="0" collapsed="false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</row>
    <row r="266" customFormat="false" ht="15.75" hidden="false" customHeight="true" outlineLevel="0" collapsed="false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</row>
    <row r="267" customFormat="false" ht="15.75" hidden="false" customHeight="true" outlineLevel="0" collapsed="false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</row>
    <row r="268" customFormat="false" ht="15.75" hidden="false" customHeight="true" outlineLevel="0" collapsed="false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</row>
    <row r="269" customFormat="false" ht="15.75" hidden="false" customHeight="true" outlineLevel="0" collapsed="false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</row>
    <row r="270" customFormat="false" ht="15.75" hidden="false" customHeight="true" outlineLevel="0" collapsed="false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</row>
    <row r="271" customFormat="false" ht="15.75" hidden="false" customHeight="true" outlineLevel="0" collapsed="false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</row>
    <row r="272" customFormat="false" ht="15.75" hidden="false" customHeight="true" outlineLevel="0" collapsed="false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</row>
    <row r="273" customFormat="false" ht="15.75" hidden="false" customHeight="true" outlineLevel="0" collapsed="false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</row>
    <row r="274" customFormat="false" ht="15.75" hidden="false" customHeight="true" outlineLevel="0" collapsed="false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</row>
    <row r="275" customFormat="false" ht="15.75" hidden="false" customHeight="true" outlineLevel="0" collapsed="false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</row>
    <row r="276" customFormat="false" ht="15.75" hidden="false" customHeight="true" outlineLevel="0" collapsed="false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</row>
    <row r="277" customFormat="false" ht="15.75" hidden="false" customHeight="true" outlineLevel="0" collapsed="false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</row>
    <row r="278" customFormat="false" ht="15.75" hidden="false" customHeight="true" outlineLevel="0" collapsed="false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</row>
    <row r="279" customFormat="false" ht="15.75" hidden="false" customHeight="true" outlineLevel="0" collapsed="false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</row>
    <row r="280" customFormat="false" ht="15.75" hidden="false" customHeight="true" outlineLevel="0" collapsed="false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</row>
    <row r="281" customFormat="false" ht="15.75" hidden="false" customHeight="true" outlineLevel="0" collapsed="false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</row>
    <row r="282" customFormat="false" ht="15.75" hidden="false" customHeight="true" outlineLevel="0" collapsed="false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</row>
    <row r="283" customFormat="false" ht="15.75" hidden="false" customHeight="true" outlineLevel="0" collapsed="false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</row>
    <row r="284" customFormat="false" ht="15.75" hidden="false" customHeight="true" outlineLevel="0" collapsed="false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</row>
    <row r="285" customFormat="false" ht="15.75" hidden="false" customHeight="true" outlineLevel="0" collapsed="false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</row>
    <row r="286" customFormat="false" ht="15.75" hidden="false" customHeight="true" outlineLevel="0" collapsed="false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</row>
    <row r="287" customFormat="false" ht="15.75" hidden="false" customHeight="true" outlineLevel="0" collapsed="false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</row>
    <row r="288" customFormat="false" ht="15.75" hidden="false" customHeight="true" outlineLevel="0" collapsed="false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</row>
    <row r="289" customFormat="false" ht="15.75" hidden="false" customHeight="true" outlineLevel="0" collapsed="false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</row>
    <row r="290" customFormat="false" ht="15.75" hidden="false" customHeight="true" outlineLevel="0" collapsed="false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</row>
    <row r="291" customFormat="false" ht="15.75" hidden="false" customHeight="true" outlineLevel="0" collapsed="false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</row>
    <row r="292" customFormat="false" ht="15.75" hidden="false" customHeight="true" outlineLevel="0" collapsed="false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</row>
    <row r="293" customFormat="false" ht="15.75" hidden="false" customHeight="true" outlineLevel="0" collapsed="false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</row>
    <row r="294" customFormat="false" ht="15.75" hidden="false" customHeight="true" outlineLevel="0" collapsed="false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</row>
    <row r="295" customFormat="false" ht="15.75" hidden="false" customHeight="true" outlineLevel="0" collapsed="false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</row>
    <row r="296" customFormat="false" ht="15.75" hidden="false" customHeight="true" outlineLevel="0" collapsed="false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</row>
    <row r="297" customFormat="false" ht="15.75" hidden="false" customHeight="true" outlineLevel="0" collapsed="false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</row>
    <row r="298" customFormat="false" ht="15.75" hidden="false" customHeight="true" outlineLevel="0" collapsed="false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</row>
    <row r="299" customFormat="false" ht="15.75" hidden="false" customHeight="true" outlineLevel="0" collapsed="false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</row>
    <row r="300" customFormat="false" ht="15.75" hidden="false" customHeight="true" outlineLevel="0" collapsed="false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</row>
    <row r="301" customFormat="false" ht="15.75" hidden="false" customHeight="true" outlineLevel="0" collapsed="false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</row>
    <row r="302" customFormat="false" ht="15.75" hidden="false" customHeight="true" outlineLevel="0" collapsed="false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</row>
    <row r="303" customFormat="false" ht="15.75" hidden="false" customHeight="true" outlineLevel="0" collapsed="false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</row>
    <row r="304" customFormat="false" ht="15.75" hidden="false" customHeight="true" outlineLevel="0" collapsed="false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</row>
    <row r="305" customFormat="false" ht="15.75" hidden="false" customHeight="true" outlineLevel="0" collapsed="false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</row>
    <row r="306" customFormat="false" ht="15.75" hidden="false" customHeight="true" outlineLevel="0" collapsed="false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</row>
    <row r="307" customFormat="false" ht="15.75" hidden="false" customHeight="true" outlineLevel="0" collapsed="false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</row>
    <row r="308" customFormat="false" ht="15.75" hidden="false" customHeight="true" outlineLevel="0" collapsed="false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</row>
    <row r="309" customFormat="false" ht="15.75" hidden="false" customHeight="true" outlineLevel="0" collapsed="false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</row>
    <row r="310" customFormat="false" ht="15.75" hidden="false" customHeight="true" outlineLevel="0" collapsed="false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</row>
    <row r="311" customFormat="false" ht="15.75" hidden="false" customHeight="true" outlineLevel="0" collapsed="false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</row>
    <row r="312" customFormat="false" ht="15.75" hidden="false" customHeight="true" outlineLevel="0" collapsed="false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</row>
    <row r="313" customFormat="false" ht="15.75" hidden="false" customHeight="true" outlineLevel="0" collapsed="false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</row>
    <row r="314" customFormat="false" ht="15.75" hidden="false" customHeight="true" outlineLevel="0" collapsed="false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</row>
    <row r="315" customFormat="false" ht="15.75" hidden="false" customHeight="true" outlineLevel="0" collapsed="false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</row>
    <row r="316" customFormat="false" ht="15.75" hidden="false" customHeight="true" outlineLevel="0" collapsed="false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</row>
    <row r="317" customFormat="false" ht="15.75" hidden="false" customHeight="true" outlineLevel="0" collapsed="false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</row>
    <row r="318" customFormat="false" ht="15.75" hidden="false" customHeight="true" outlineLevel="0" collapsed="false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</row>
    <row r="319" customFormat="false" ht="15.75" hidden="false" customHeight="true" outlineLevel="0" collapsed="false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</row>
    <row r="320" customFormat="false" ht="15.75" hidden="false" customHeight="true" outlineLevel="0" collapsed="false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</row>
    <row r="321" customFormat="false" ht="15.75" hidden="false" customHeight="true" outlineLevel="0" collapsed="false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</row>
    <row r="322" customFormat="false" ht="15.75" hidden="false" customHeight="true" outlineLevel="0" collapsed="false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</row>
    <row r="323" customFormat="false" ht="15.75" hidden="false" customHeight="true" outlineLevel="0" collapsed="false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</row>
    <row r="324" customFormat="false" ht="15.75" hidden="false" customHeight="true" outlineLevel="0" collapsed="false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</row>
    <row r="325" customFormat="false" ht="15.75" hidden="false" customHeight="true" outlineLevel="0" collapsed="false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</row>
    <row r="326" customFormat="false" ht="15.75" hidden="false" customHeight="true" outlineLevel="0" collapsed="false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</row>
    <row r="327" customFormat="false" ht="15.75" hidden="false" customHeight="true" outlineLevel="0" collapsed="false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</row>
    <row r="328" customFormat="false" ht="15.75" hidden="false" customHeight="true" outlineLevel="0" collapsed="false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</row>
    <row r="329" customFormat="false" ht="15.75" hidden="false" customHeight="true" outlineLevel="0" collapsed="false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</row>
    <row r="330" customFormat="false" ht="15.75" hidden="false" customHeight="true" outlineLevel="0" collapsed="false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</row>
    <row r="331" customFormat="false" ht="15.75" hidden="false" customHeight="true" outlineLevel="0" collapsed="false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</row>
    <row r="332" customFormat="false" ht="15.75" hidden="false" customHeight="true" outlineLevel="0" collapsed="false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</row>
    <row r="333" customFormat="false" ht="15.75" hidden="false" customHeight="true" outlineLevel="0" collapsed="false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</row>
    <row r="334" customFormat="false" ht="15.75" hidden="false" customHeight="true" outlineLevel="0" collapsed="false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</row>
    <row r="335" customFormat="false" ht="15.75" hidden="false" customHeight="true" outlineLevel="0" collapsed="false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</row>
    <row r="336" customFormat="false" ht="15.75" hidden="false" customHeight="true" outlineLevel="0" collapsed="false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</row>
    <row r="337" customFormat="false" ht="15.75" hidden="false" customHeight="true" outlineLevel="0" collapsed="false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</row>
    <row r="338" customFormat="false" ht="15.75" hidden="false" customHeight="true" outlineLevel="0" collapsed="false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</row>
    <row r="339" customFormat="false" ht="15.75" hidden="false" customHeight="true" outlineLevel="0" collapsed="false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</row>
    <row r="340" customFormat="false" ht="15.75" hidden="false" customHeight="true" outlineLevel="0" collapsed="false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</row>
    <row r="341" customFormat="false" ht="15.75" hidden="false" customHeight="true" outlineLevel="0" collapsed="false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</row>
    <row r="342" customFormat="false" ht="15.75" hidden="false" customHeight="true" outlineLevel="0" collapsed="false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</row>
    <row r="343" customFormat="false" ht="15.75" hidden="false" customHeight="true" outlineLevel="0" collapsed="false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</row>
    <row r="344" customFormat="false" ht="15.75" hidden="false" customHeight="true" outlineLevel="0" collapsed="false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</row>
    <row r="345" customFormat="false" ht="15.75" hidden="false" customHeight="true" outlineLevel="0" collapsed="false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</row>
    <row r="346" customFormat="false" ht="15.75" hidden="false" customHeight="true" outlineLevel="0" collapsed="false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</row>
    <row r="347" customFormat="false" ht="15.75" hidden="false" customHeight="true" outlineLevel="0" collapsed="false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</row>
    <row r="348" customFormat="false" ht="15.75" hidden="false" customHeight="true" outlineLevel="0" collapsed="false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</row>
    <row r="349" customFormat="false" ht="15.75" hidden="false" customHeight="true" outlineLevel="0" collapsed="false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</row>
    <row r="350" customFormat="false" ht="15.75" hidden="false" customHeight="true" outlineLevel="0" collapsed="false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</row>
    <row r="351" customFormat="false" ht="15.75" hidden="false" customHeight="true" outlineLevel="0" collapsed="false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</row>
    <row r="352" customFormat="false" ht="15.75" hidden="false" customHeight="true" outlineLevel="0" collapsed="false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</row>
    <row r="353" customFormat="false" ht="15.75" hidden="false" customHeight="true" outlineLevel="0" collapsed="false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</row>
    <row r="354" customFormat="false" ht="15.75" hidden="false" customHeight="true" outlineLevel="0" collapsed="false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</row>
    <row r="355" customFormat="false" ht="15.75" hidden="false" customHeight="true" outlineLevel="0" collapsed="false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</row>
    <row r="356" customFormat="false" ht="15.75" hidden="false" customHeight="true" outlineLevel="0" collapsed="false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</row>
    <row r="357" customFormat="false" ht="15.75" hidden="false" customHeight="true" outlineLevel="0" collapsed="false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</row>
    <row r="358" customFormat="false" ht="15.75" hidden="false" customHeight="true" outlineLevel="0" collapsed="false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</row>
    <row r="359" customFormat="false" ht="15.75" hidden="false" customHeight="true" outlineLevel="0" collapsed="false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</row>
    <row r="360" customFormat="false" ht="15.75" hidden="false" customHeight="true" outlineLevel="0" collapsed="false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</row>
    <row r="361" customFormat="false" ht="15.75" hidden="false" customHeight="true" outlineLevel="0" collapsed="false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</row>
    <row r="362" customFormat="false" ht="15.75" hidden="false" customHeight="true" outlineLevel="0" collapsed="false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</row>
    <row r="363" customFormat="false" ht="15.75" hidden="false" customHeight="true" outlineLevel="0" collapsed="false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</row>
    <row r="364" customFormat="false" ht="15.75" hidden="false" customHeight="true" outlineLevel="0" collapsed="false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</row>
    <row r="365" customFormat="false" ht="15.75" hidden="false" customHeight="true" outlineLevel="0" collapsed="false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</row>
    <row r="366" customFormat="false" ht="15.75" hidden="false" customHeight="true" outlineLevel="0" collapsed="false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</row>
    <row r="367" customFormat="false" ht="15.75" hidden="false" customHeight="true" outlineLevel="0" collapsed="false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</row>
    <row r="368" customFormat="false" ht="15.75" hidden="false" customHeight="true" outlineLevel="0" collapsed="false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</row>
    <row r="369" customFormat="false" ht="15.75" hidden="false" customHeight="true" outlineLevel="0" collapsed="false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</row>
    <row r="370" customFormat="false" ht="15.75" hidden="false" customHeight="true" outlineLevel="0" collapsed="false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</row>
    <row r="371" customFormat="false" ht="15.75" hidden="false" customHeight="true" outlineLevel="0" collapsed="false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</row>
    <row r="372" customFormat="false" ht="15.75" hidden="false" customHeight="true" outlineLevel="0" collapsed="false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</row>
    <row r="373" customFormat="false" ht="15.75" hidden="false" customHeight="true" outlineLevel="0" collapsed="false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</row>
    <row r="374" customFormat="false" ht="15.75" hidden="false" customHeight="true" outlineLevel="0" collapsed="false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</row>
    <row r="375" customFormat="false" ht="15.75" hidden="false" customHeight="true" outlineLevel="0" collapsed="false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</row>
    <row r="376" customFormat="false" ht="15.75" hidden="false" customHeight="true" outlineLevel="0" collapsed="false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</row>
    <row r="377" customFormat="false" ht="15.75" hidden="false" customHeight="true" outlineLevel="0" collapsed="false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</row>
    <row r="378" customFormat="false" ht="15.75" hidden="false" customHeight="true" outlineLevel="0" collapsed="false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</row>
    <row r="379" customFormat="false" ht="15.75" hidden="false" customHeight="true" outlineLevel="0" collapsed="false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</row>
    <row r="380" customFormat="false" ht="15.75" hidden="false" customHeight="true" outlineLevel="0" collapsed="false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</row>
    <row r="381" customFormat="false" ht="15.75" hidden="false" customHeight="true" outlineLevel="0" collapsed="false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</row>
    <row r="382" customFormat="false" ht="15.75" hidden="false" customHeight="true" outlineLevel="0" collapsed="false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</row>
    <row r="383" customFormat="false" ht="15.75" hidden="false" customHeight="true" outlineLevel="0" collapsed="false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</row>
    <row r="384" customFormat="false" ht="15.75" hidden="false" customHeight="true" outlineLevel="0" collapsed="false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</row>
    <row r="385" customFormat="false" ht="15.75" hidden="false" customHeight="true" outlineLevel="0" collapsed="false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</row>
    <row r="386" customFormat="false" ht="15.75" hidden="false" customHeight="true" outlineLevel="0" collapsed="false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</row>
    <row r="387" customFormat="false" ht="15.75" hidden="false" customHeight="true" outlineLevel="0" collapsed="false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</row>
    <row r="388" customFormat="false" ht="15.75" hidden="false" customHeight="true" outlineLevel="0" collapsed="false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</row>
    <row r="389" customFormat="false" ht="15.75" hidden="false" customHeight="true" outlineLevel="0" collapsed="false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</row>
    <row r="390" customFormat="false" ht="15.75" hidden="false" customHeight="true" outlineLevel="0" collapsed="false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</row>
    <row r="391" customFormat="false" ht="15.75" hidden="false" customHeight="true" outlineLevel="0" collapsed="false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</row>
    <row r="392" customFormat="false" ht="15.75" hidden="false" customHeight="true" outlineLevel="0" collapsed="false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</row>
    <row r="393" customFormat="false" ht="15.75" hidden="false" customHeight="true" outlineLevel="0" collapsed="false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</row>
    <row r="394" customFormat="false" ht="15.75" hidden="false" customHeight="true" outlineLevel="0" collapsed="false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</row>
    <row r="395" customFormat="false" ht="15.75" hidden="false" customHeight="true" outlineLevel="0" collapsed="false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</row>
    <row r="396" customFormat="false" ht="15.75" hidden="false" customHeight="true" outlineLevel="0" collapsed="false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</row>
    <row r="397" customFormat="false" ht="15.75" hidden="false" customHeight="true" outlineLevel="0" collapsed="false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</row>
    <row r="398" customFormat="false" ht="15.75" hidden="false" customHeight="true" outlineLevel="0" collapsed="false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</row>
    <row r="399" customFormat="false" ht="15.75" hidden="false" customHeight="true" outlineLevel="0" collapsed="false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</row>
    <row r="400" customFormat="false" ht="15.75" hidden="false" customHeight="true" outlineLevel="0" collapsed="false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</row>
    <row r="401" customFormat="false" ht="15.75" hidden="false" customHeight="true" outlineLevel="0" collapsed="false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</row>
    <row r="402" customFormat="false" ht="15.75" hidden="false" customHeight="true" outlineLevel="0" collapsed="false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</row>
    <row r="403" customFormat="false" ht="15.75" hidden="false" customHeight="true" outlineLevel="0" collapsed="false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</row>
    <row r="404" customFormat="false" ht="15.75" hidden="false" customHeight="true" outlineLevel="0" collapsed="false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</row>
    <row r="405" customFormat="false" ht="15.75" hidden="false" customHeight="true" outlineLevel="0" collapsed="false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</row>
    <row r="406" customFormat="false" ht="15.75" hidden="false" customHeight="true" outlineLevel="0" collapsed="false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</row>
    <row r="407" customFormat="false" ht="15.75" hidden="false" customHeight="true" outlineLevel="0" collapsed="false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</row>
    <row r="408" customFormat="false" ht="15.75" hidden="false" customHeight="true" outlineLevel="0" collapsed="false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</row>
    <row r="409" customFormat="false" ht="15.75" hidden="false" customHeight="true" outlineLevel="0" collapsed="false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</row>
    <row r="410" customFormat="false" ht="15.75" hidden="false" customHeight="true" outlineLevel="0" collapsed="false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</row>
    <row r="411" customFormat="false" ht="15.75" hidden="false" customHeight="true" outlineLevel="0" collapsed="false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</row>
    <row r="412" customFormat="false" ht="15.75" hidden="false" customHeight="true" outlineLevel="0" collapsed="false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</row>
    <row r="413" customFormat="false" ht="15.75" hidden="false" customHeight="true" outlineLevel="0" collapsed="false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</row>
    <row r="414" customFormat="false" ht="15.75" hidden="false" customHeight="true" outlineLevel="0" collapsed="false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</row>
    <row r="415" customFormat="false" ht="15.75" hidden="false" customHeight="true" outlineLevel="0" collapsed="false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</row>
    <row r="416" customFormat="false" ht="15.75" hidden="false" customHeight="true" outlineLevel="0" collapsed="false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</row>
    <row r="417" customFormat="false" ht="15.75" hidden="false" customHeight="true" outlineLevel="0" collapsed="false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</row>
    <row r="418" customFormat="false" ht="15.75" hidden="false" customHeight="true" outlineLevel="0" collapsed="false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</row>
    <row r="419" customFormat="false" ht="15.75" hidden="false" customHeight="true" outlineLevel="0" collapsed="false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</row>
    <row r="420" customFormat="false" ht="15.75" hidden="false" customHeight="true" outlineLevel="0" collapsed="false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</row>
    <row r="421" customFormat="false" ht="15.75" hidden="false" customHeight="true" outlineLevel="0" collapsed="false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</row>
    <row r="422" customFormat="false" ht="15.75" hidden="false" customHeight="true" outlineLevel="0" collapsed="false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</row>
    <row r="423" customFormat="false" ht="15.75" hidden="false" customHeight="true" outlineLevel="0" collapsed="false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</row>
    <row r="424" customFormat="false" ht="15.75" hidden="false" customHeight="true" outlineLevel="0" collapsed="false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</row>
    <row r="425" customFormat="false" ht="15.75" hidden="false" customHeight="true" outlineLevel="0" collapsed="false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</row>
    <row r="426" customFormat="false" ht="15.75" hidden="false" customHeight="true" outlineLevel="0" collapsed="false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</row>
    <row r="427" customFormat="false" ht="15.75" hidden="false" customHeight="true" outlineLevel="0" collapsed="false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</row>
    <row r="428" customFormat="false" ht="15.75" hidden="false" customHeight="true" outlineLevel="0" collapsed="false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</row>
    <row r="429" customFormat="false" ht="15.75" hidden="false" customHeight="true" outlineLevel="0" collapsed="false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</row>
    <row r="430" customFormat="false" ht="15.75" hidden="false" customHeight="true" outlineLevel="0" collapsed="false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</row>
    <row r="431" customFormat="false" ht="15.75" hidden="false" customHeight="true" outlineLevel="0" collapsed="false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</row>
    <row r="432" customFormat="false" ht="15.75" hidden="false" customHeight="true" outlineLevel="0" collapsed="false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</row>
    <row r="433" customFormat="false" ht="15.75" hidden="false" customHeight="true" outlineLevel="0" collapsed="false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</row>
    <row r="434" customFormat="false" ht="15.75" hidden="false" customHeight="true" outlineLevel="0" collapsed="false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</row>
    <row r="435" customFormat="false" ht="15.75" hidden="false" customHeight="true" outlineLevel="0" collapsed="false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</row>
    <row r="436" customFormat="false" ht="15.75" hidden="false" customHeight="true" outlineLevel="0" collapsed="false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</row>
    <row r="437" customFormat="false" ht="15.75" hidden="false" customHeight="true" outlineLevel="0" collapsed="false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</row>
    <row r="438" customFormat="false" ht="15.75" hidden="false" customHeight="true" outlineLevel="0" collapsed="false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</row>
    <row r="439" customFormat="false" ht="15.75" hidden="false" customHeight="true" outlineLevel="0" collapsed="false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</row>
    <row r="440" customFormat="false" ht="15.75" hidden="false" customHeight="true" outlineLevel="0" collapsed="false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</row>
    <row r="441" customFormat="false" ht="15.75" hidden="false" customHeight="true" outlineLevel="0" collapsed="false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</row>
    <row r="442" customFormat="false" ht="15.75" hidden="false" customHeight="true" outlineLevel="0" collapsed="false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</row>
    <row r="443" customFormat="false" ht="15.75" hidden="false" customHeight="true" outlineLevel="0" collapsed="false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</row>
    <row r="444" customFormat="false" ht="15.75" hidden="false" customHeight="true" outlineLevel="0" collapsed="false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</row>
    <row r="445" customFormat="false" ht="15.75" hidden="false" customHeight="true" outlineLevel="0" collapsed="false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</row>
    <row r="446" customFormat="false" ht="15.75" hidden="false" customHeight="true" outlineLevel="0" collapsed="false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</row>
    <row r="447" customFormat="false" ht="15.75" hidden="false" customHeight="true" outlineLevel="0" collapsed="false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</row>
    <row r="448" customFormat="false" ht="15.75" hidden="false" customHeight="true" outlineLevel="0" collapsed="false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</row>
    <row r="449" customFormat="false" ht="15.75" hidden="false" customHeight="true" outlineLevel="0" collapsed="false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</row>
    <row r="450" customFormat="false" ht="15.75" hidden="false" customHeight="true" outlineLevel="0" collapsed="false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</row>
    <row r="451" customFormat="false" ht="15.75" hidden="false" customHeight="true" outlineLevel="0" collapsed="false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</row>
    <row r="452" customFormat="false" ht="15.75" hidden="false" customHeight="true" outlineLevel="0" collapsed="false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</row>
    <row r="453" customFormat="false" ht="15.75" hidden="false" customHeight="true" outlineLevel="0" collapsed="false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</row>
    <row r="454" customFormat="false" ht="15.75" hidden="false" customHeight="true" outlineLevel="0" collapsed="false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</row>
    <row r="455" customFormat="false" ht="15.75" hidden="false" customHeight="true" outlineLevel="0" collapsed="false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</row>
    <row r="456" customFormat="false" ht="15.75" hidden="false" customHeight="true" outlineLevel="0" collapsed="false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</row>
    <row r="457" customFormat="false" ht="15.75" hidden="false" customHeight="true" outlineLevel="0" collapsed="false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</row>
    <row r="458" customFormat="false" ht="15.75" hidden="false" customHeight="true" outlineLevel="0" collapsed="false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</row>
    <row r="459" customFormat="false" ht="15.75" hidden="false" customHeight="true" outlineLevel="0" collapsed="false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</row>
    <row r="460" customFormat="false" ht="15.75" hidden="false" customHeight="true" outlineLevel="0" collapsed="false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</row>
    <row r="461" customFormat="false" ht="15.75" hidden="false" customHeight="true" outlineLevel="0" collapsed="false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</row>
    <row r="462" customFormat="false" ht="15.75" hidden="false" customHeight="true" outlineLevel="0" collapsed="false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</row>
    <row r="463" customFormat="false" ht="15.75" hidden="false" customHeight="true" outlineLevel="0" collapsed="false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</row>
    <row r="464" customFormat="false" ht="15.75" hidden="false" customHeight="true" outlineLevel="0" collapsed="false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</row>
    <row r="465" customFormat="false" ht="15.75" hidden="false" customHeight="true" outlineLevel="0" collapsed="false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</row>
    <row r="466" customFormat="false" ht="15.75" hidden="false" customHeight="true" outlineLevel="0" collapsed="false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</row>
    <row r="467" customFormat="false" ht="15.75" hidden="false" customHeight="true" outlineLevel="0" collapsed="false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</row>
    <row r="468" customFormat="false" ht="15.75" hidden="false" customHeight="true" outlineLevel="0" collapsed="false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</row>
    <row r="469" customFormat="false" ht="15.75" hidden="false" customHeight="true" outlineLevel="0" collapsed="false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</row>
    <row r="470" customFormat="false" ht="15.75" hidden="false" customHeight="true" outlineLevel="0" collapsed="false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</row>
    <row r="471" customFormat="false" ht="15.75" hidden="false" customHeight="true" outlineLevel="0" collapsed="false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</row>
    <row r="472" customFormat="false" ht="15.75" hidden="false" customHeight="true" outlineLevel="0" collapsed="false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</row>
    <row r="473" customFormat="false" ht="15.75" hidden="false" customHeight="true" outlineLevel="0" collapsed="false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</row>
    <row r="474" customFormat="false" ht="15.75" hidden="false" customHeight="true" outlineLevel="0" collapsed="false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</row>
    <row r="475" customFormat="false" ht="15.75" hidden="false" customHeight="true" outlineLevel="0" collapsed="false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</row>
    <row r="476" customFormat="false" ht="15.75" hidden="false" customHeight="true" outlineLevel="0" collapsed="false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</row>
    <row r="477" customFormat="false" ht="15.75" hidden="false" customHeight="true" outlineLevel="0" collapsed="false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</row>
    <row r="478" customFormat="false" ht="15.75" hidden="false" customHeight="true" outlineLevel="0" collapsed="false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</row>
    <row r="479" customFormat="false" ht="15.75" hidden="false" customHeight="true" outlineLevel="0" collapsed="false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</row>
    <row r="480" customFormat="false" ht="15.75" hidden="false" customHeight="true" outlineLevel="0" collapsed="false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</row>
    <row r="481" customFormat="false" ht="15.75" hidden="false" customHeight="true" outlineLevel="0" collapsed="false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</row>
    <row r="482" customFormat="false" ht="15.75" hidden="false" customHeight="true" outlineLevel="0" collapsed="false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</row>
    <row r="483" customFormat="false" ht="15.75" hidden="false" customHeight="true" outlineLevel="0" collapsed="false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</row>
    <row r="484" customFormat="false" ht="15.75" hidden="false" customHeight="true" outlineLevel="0" collapsed="false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</row>
    <row r="485" customFormat="false" ht="15.75" hidden="false" customHeight="true" outlineLevel="0" collapsed="false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</row>
    <row r="486" customFormat="false" ht="15.75" hidden="false" customHeight="true" outlineLevel="0" collapsed="false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</row>
    <row r="487" customFormat="false" ht="15.75" hidden="false" customHeight="true" outlineLevel="0" collapsed="false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</row>
    <row r="488" customFormat="false" ht="15.75" hidden="false" customHeight="true" outlineLevel="0" collapsed="false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</row>
    <row r="489" customFormat="false" ht="15.75" hidden="false" customHeight="true" outlineLevel="0" collapsed="false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</row>
    <row r="490" customFormat="false" ht="15.75" hidden="false" customHeight="true" outlineLevel="0" collapsed="false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  <c r="BH490" s="44"/>
      <c r="BI490" s="44"/>
      <c r="BJ490" s="44"/>
      <c r="BK490" s="44"/>
    </row>
    <row r="491" customFormat="false" ht="15.75" hidden="false" customHeight="true" outlineLevel="0" collapsed="false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  <c r="BH491" s="44"/>
      <c r="BI491" s="44"/>
      <c r="BJ491" s="44"/>
      <c r="BK491" s="44"/>
    </row>
    <row r="492" customFormat="false" ht="15.75" hidden="false" customHeight="true" outlineLevel="0" collapsed="false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  <c r="BH492" s="44"/>
      <c r="BI492" s="44"/>
      <c r="BJ492" s="44"/>
      <c r="BK492" s="44"/>
    </row>
    <row r="493" customFormat="false" ht="15.75" hidden="false" customHeight="true" outlineLevel="0" collapsed="false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  <c r="BK493" s="44"/>
    </row>
    <row r="494" customFormat="false" ht="15.75" hidden="false" customHeight="true" outlineLevel="0" collapsed="false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</row>
    <row r="495" customFormat="false" ht="15.75" hidden="false" customHeight="true" outlineLevel="0" collapsed="false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</row>
    <row r="496" customFormat="false" ht="15.75" hidden="false" customHeight="true" outlineLevel="0" collapsed="false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</row>
    <row r="497" customFormat="false" ht="15.75" hidden="false" customHeight="true" outlineLevel="0" collapsed="false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</row>
    <row r="498" customFormat="false" ht="15.75" hidden="false" customHeight="true" outlineLevel="0" collapsed="false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</row>
    <row r="499" customFormat="false" ht="15.75" hidden="false" customHeight="true" outlineLevel="0" collapsed="false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</row>
    <row r="500" customFormat="false" ht="15.75" hidden="false" customHeight="true" outlineLevel="0" collapsed="false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</row>
    <row r="501" customFormat="false" ht="15.75" hidden="false" customHeight="true" outlineLevel="0" collapsed="false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</row>
    <row r="502" customFormat="false" ht="15.75" hidden="false" customHeight="true" outlineLevel="0" collapsed="false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  <c r="BK502" s="44"/>
    </row>
    <row r="503" customFormat="false" ht="15.75" hidden="false" customHeight="true" outlineLevel="0" collapsed="false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  <c r="BK503" s="44"/>
    </row>
    <row r="504" customFormat="false" ht="15.75" hidden="false" customHeight="true" outlineLevel="0" collapsed="false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</row>
    <row r="505" customFormat="false" ht="15.75" hidden="false" customHeight="true" outlineLevel="0" collapsed="false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4"/>
      <c r="BK505" s="44"/>
    </row>
    <row r="506" customFormat="false" ht="15.75" hidden="false" customHeight="true" outlineLevel="0" collapsed="false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  <c r="BK506" s="44"/>
    </row>
    <row r="507" customFormat="false" ht="15.75" hidden="false" customHeight="true" outlineLevel="0" collapsed="false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  <c r="BK507" s="44"/>
    </row>
    <row r="508" customFormat="false" ht="15.75" hidden="false" customHeight="true" outlineLevel="0" collapsed="false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</row>
    <row r="509" customFormat="false" ht="15.75" hidden="false" customHeight="true" outlineLevel="0" collapsed="false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</row>
    <row r="510" customFormat="false" ht="15.75" hidden="false" customHeight="true" outlineLevel="0" collapsed="false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  <c r="BH510" s="44"/>
      <c r="BI510" s="44"/>
      <c r="BJ510" s="44"/>
      <c r="BK510" s="44"/>
    </row>
    <row r="511" customFormat="false" ht="15.75" hidden="false" customHeight="true" outlineLevel="0" collapsed="false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  <c r="BH511" s="44"/>
      <c r="BI511" s="44"/>
      <c r="BJ511" s="44"/>
      <c r="BK511" s="44"/>
    </row>
    <row r="512" customFormat="false" ht="15.75" hidden="false" customHeight="true" outlineLevel="0" collapsed="false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  <c r="BH512" s="44"/>
      <c r="BI512" s="44"/>
      <c r="BJ512" s="44"/>
      <c r="BK512" s="44"/>
    </row>
    <row r="513" customFormat="false" ht="15.75" hidden="false" customHeight="true" outlineLevel="0" collapsed="false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</row>
    <row r="514" customFormat="false" ht="15.75" hidden="false" customHeight="true" outlineLevel="0" collapsed="false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  <c r="BH514" s="44"/>
      <c r="BI514" s="44"/>
      <c r="BJ514" s="44"/>
      <c r="BK514" s="44"/>
    </row>
    <row r="515" customFormat="false" ht="15.75" hidden="false" customHeight="true" outlineLevel="0" collapsed="false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  <c r="BH515" s="44"/>
      <c r="BI515" s="44"/>
      <c r="BJ515" s="44"/>
      <c r="BK515" s="44"/>
    </row>
    <row r="516" customFormat="false" ht="15.75" hidden="false" customHeight="true" outlineLevel="0" collapsed="false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</row>
    <row r="517" customFormat="false" ht="15.75" hidden="false" customHeight="true" outlineLevel="0" collapsed="false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</row>
    <row r="518" customFormat="false" ht="15.75" hidden="false" customHeight="true" outlineLevel="0" collapsed="false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  <c r="BH518" s="44"/>
      <c r="BI518" s="44"/>
      <c r="BJ518" s="44"/>
      <c r="BK518" s="44"/>
    </row>
    <row r="519" customFormat="false" ht="15.75" hidden="false" customHeight="true" outlineLevel="0" collapsed="false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  <c r="BK519" s="44"/>
    </row>
    <row r="520" customFormat="false" ht="15.75" hidden="false" customHeight="true" outlineLevel="0" collapsed="false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  <c r="BH520" s="44"/>
      <c r="BI520" s="44"/>
      <c r="BJ520" s="44"/>
      <c r="BK520" s="44"/>
    </row>
    <row r="521" customFormat="false" ht="15.75" hidden="false" customHeight="true" outlineLevel="0" collapsed="false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  <c r="BH521" s="44"/>
      <c r="BI521" s="44"/>
      <c r="BJ521" s="44"/>
      <c r="BK521" s="44"/>
    </row>
    <row r="522" customFormat="false" ht="15.75" hidden="false" customHeight="true" outlineLevel="0" collapsed="false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  <c r="BH522" s="44"/>
      <c r="BI522" s="44"/>
      <c r="BJ522" s="44"/>
      <c r="BK522" s="44"/>
    </row>
    <row r="523" customFormat="false" ht="15.75" hidden="false" customHeight="true" outlineLevel="0" collapsed="false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</row>
    <row r="524" customFormat="false" ht="15.75" hidden="false" customHeight="true" outlineLevel="0" collapsed="false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</row>
    <row r="525" customFormat="false" ht="15.75" hidden="false" customHeight="true" outlineLevel="0" collapsed="false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</row>
    <row r="526" customFormat="false" ht="15.75" hidden="false" customHeight="true" outlineLevel="0" collapsed="false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</row>
    <row r="527" customFormat="false" ht="15.75" hidden="false" customHeight="true" outlineLevel="0" collapsed="false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  <c r="BH527" s="44"/>
      <c r="BI527" s="44"/>
      <c r="BJ527" s="44"/>
      <c r="BK527" s="44"/>
    </row>
    <row r="528" customFormat="false" ht="15.75" hidden="false" customHeight="true" outlineLevel="0" collapsed="false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  <c r="BH528" s="44"/>
      <c r="BI528" s="44"/>
      <c r="BJ528" s="44"/>
      <c r="BK528" s="44"/>
    </row>
    <row r="529" customFormat="false" ht="15.75" hidden="false" customHeight="true" outlineLevel="0" collapsed="false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  <c r="BH529" s="44"/>
      <c r="BI529" s="44"/>
      <c r="BJ529" s="44"/>
      <c r="BK529" s="44"/>
    </row>
    <row r="530" customFormat="false" ht="15.75" hidden="false" customHeight="true" outlineLevel="0" collapsed="false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</row>
    <row r="531" customFormat="false" ht="15.75" hidden="false" customHeight="true" outlineLevel="0" collapsed="false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</row>
    <row r="532" customFormat="false" ht="15.75" hidden="false" customHeight="true" outlineLevel="0" collapsed="false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  <c r="BH532" s="44"/>
      <c r="BI532" s="44"/>
      <c r="BJ532" s="44"/>
      <c r="BK532" s="44"/>
    </row>
    <row r="533" customFormat="false" ht="15.75" hidden="false" customHeight="true" outlineLevel="0" collapsed="false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  <c r="BK533" s="44"/>
    </row>
    <row r="534" customFormat="false" ht="15.75" hidden="false" customHeight="true" outlineLevel="0" collapsed="false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  <c r="BK534" s="44"/>
    </row>
    <row r="535" customFormat="false" ht="15.75" hidden="false" customHeight="true" outlineLevel="0" collapsed="false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</row>
    <row r="536" customFormat="false" ht="15.75" hidden="false" customHeight="true" outlineLevel="0" collapsed="false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  <c r="BK536" s="44"/>
    </row>
    <row r="537" customFormat="false" ht="15.75" hidden="false" customHeight="true" outlineLevel="0" collapsed="false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  <c r="BH537" s="44"/>
      <c r="BI537" s="44"/>
      <c r="BJ537" s="44"/>
      <c r="BK537" s="44"/>
    </row>
    <row r="538" customFormat="false" ht="15.75" hidden="false" customHeight="true" outlineLevel="0" collapsed="false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  <c r="BH538" s="44"/>
      <c r="BI538" s="44"/>
      <c r="BJ538" s="44"/>
      <c r="BK538" s="44"/>
    </row>
    <row r="539" customFormat="false" ht="15.75" hidden="false" customHeight="true" outlineLevel="0" collapsed="false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  <c r="BH539" s="44"/>
      <c r="BI539" s="44"/>
      <c r="BJ539" s="44"/>
      <c r="BK539" s="44"/>
    </row>
    <row r="540" customFormat="false" ht="15.75" hidden="false" customHeight="true" outlineLevel="0" collapsed="false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  <c r="BH540" s="44"/>
      <c r="BI540" s="44"/>
      <c r="BJ540" s="44"/>
      <c r="BK540" s="44"/>
    </row>
    <row r="541" customFormat="false" ht="15.75" hidden="false" customHeight="true" outlineLevel="0" collapsed="false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  <c r="BH541" s="44"/>
      <c r="BI541" s="44"/>
      <c r="BJ541" s="44"/>
      <c r="BK541" s="44"/>
    </row>
    <row r="542" customFormat="false" ht="15.75" hidden="false" customHeight="true" outlineLevel="0" collapsed="false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  <c r="BH542" s="44"/>
      <c r="BI542" s="44"/>
      <c r="BJ542" s="44"/>
      <c r="BK542" s="44"/>
    </row>
    <row r="543" customFormat="false" ht="15.75" hidden="false" customHeight="true" outlineLevel="0" collapsed="false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  <c r="BH543" s="44"/>
      <c r="BI543" s="44"/>
      <c r="BJ543" s="44"/>
      <c r="BK543" s="44"/>
    </row>
    <row r="544" customFormat="false" ht="15.75" hidden="false" customHeight="true" outlineLevel="0" collapsed="false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  <c r="BH544" s="44"/>
      <c r="BI544" s="44"/>
      <c r="BJ544" s="44"/>
      <c r="BK544" s="44"/>
    </row>
    <row r="545" customFormat="false" ht="15.75" hidden="false" customHeight="true" outlineLevel="0" collapsed="false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  <c r="BH545" s="44"/>
      <c r="BI545" s="44"/>
      <c r="BJ545" s="44"/>
      <c r="BK545" s="44"/>
    </row>
    <row r="546" customFormat="false" ht="15.75" hidden="false" customHeight="true" outlineLevel="0" collapsed="false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  <c r="BH546" s="44"/>
      <c r="BI546" s="44"/>
      <c r="BJ546" s="44"/>
      <c r="BK546" s="44"/>
    </row>
    <row r="547" customFormat="false" ht="15.75" hidden="false" customHeight="true" outlineLevel="0" collapsed="false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  <c r="BH547" s="44"/>
      <c r="BI547" s="44"/>
      <c r="BJ547" s="44"/>
      <c r="BK547" s="44"/>
    </row>
    <row r="548" customFormat="false" ht="15.75" hidden="false" customHeight="true" outlineLevel="0" collapsed="false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  <c r="BH548" s="44"/>
      <c r="BI548" s="44"/>
      <c r="BJ548" s="44"/>
      <c r="BK548" s="44"/>
    </row>
    <row r="549" customFormat="false" ht="15.75" hidden="false" customHeight="true" outlineLevel="0" collapsed="false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  <c r="BH549" s="44"/>
      <c r="BI549" s="44"/>
      <c r="BJ549" s="44"/>
      <c r="BK549" s="44"/>
    </row>
    <row r="550" customFormat="false" ht="15.75" hidden="false" customHeight="true" outlineLevel="0" collapsed="false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  <c r="BH550" s="44"/>
      <c r="BI550" s="44"/>
      <c r="BJ550" s="44"/>
      <c r="BK550" s="44"/>
    </row>
    <row r="551" customFormat="false" ht="15.75" hidden="false" customHeight="true" outlineLevel="0" collapsed="false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  <c r="BH551" s="44"/>
      <c r="BI551" s="44"/>
      <c r="BJ551" s="44"/>
      <c r="BK551" s="44"/>
    </row>
    <row r="552" customFormat="false" ht="15.75" hidden="false" customHeight="true" outlineLevel="0" collapsed="false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  <c r="BH552" s="44"/>
      <c r="BI552" s="44"/>
      <c r="BJ552" s="44"/>
      <c r="BK552" s="44"/>
    </row>
    <row r="553" customFormat="false" ht="15.75" hidden="false" customHeight="true" outlineLevel="0" collapsed="false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4"/>
      <c r="BK553" s="44"/>
    </row>
    <row r="554" customFormat="false" ht="15.75" hidden="false" customHeight="true" outlineLevel="0" collapsed="false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  <c r="BH554" s="44"/>
      <c r="BI554" s="44"/>
      <c r="BJ554" s="44"/>
      <c r="BK554" s="44"/>
    </row>
    <row r="555" customFormat="false" ht="15.75" hidden="false" customHeight="true" outlineLevel="0" collapsed="false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  <c r="BH555" s="44"/>
      <c r="BI555" s="44"/>
      <c r="BJ555" s="44"/>
      <c r="BK555" s="44"/>
    </row>
    <row r="556" customFormat="false" ht="15.75" hidden="false" customHeight="true" outlineLevel="0" collapsed="false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  <c r="BH556" s="44"/>
      <c r="BI556" s="44"/>
      <c r="BJ556" s="44"/>
      <c r="BK556" s="44"/>
    </row>
    <row r="557" customFormat="false" ht="15.75" hidden="false" customHeight="true" outlineLevel="0" collapsed="false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  <c r="BH557" s="44"/>
      <c r="BI557" s="44"/>
      <c r="BJ557" s="44"/>
      <c r="BK557" s="44"/>
    </row>
    <row r="558" customFormat="false" ht="15.75" hidden="false" customHeight="true" outlineLevel="0" collapsed="false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  <c r="BH558" s="44"/>
      <c r="BI558" s="44"/>
      <c r="BJ558" s="44"/>
      <c r="BK558" s="44"/>
    </row>
    <row r="559" customFormat="false" ht="15.75" hidden="false" customHeight="true" outlineLevel="0" collapsed="false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  <c r="BH559" s="44"/>
      <c r="BI559" s="44"/>
      <c r="BJ559" s="44"/>
      <c r="BK559" s="44"/>
    </row>
    <row r="560" customFormat="false" ht="15.75" hidden="false" customHeight="true" outlineLevel="0" collapsed="false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  <c r="BH560" s="44"/>
      <c r="BI560" s="44"/>
      <c r="BJ560" s="44"/>
      <c r="BK560" s="44"/>
    </row>
    <row r="561" customFormat="false" ht="15.75" hidden="false" customHeight="true" outlineLevel="0" collapsed="false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  <c r="BH561" s="44"/>
      <c r="BI561" s="44"/>
      <c r="BJ561" s="44"/>
      <c r="BK561" s="44"/>
    </row>
    <row r="562" customFormat="false" ht="15.75" hidden="false" customHeight="true" outlineLevel="0" collapsed="false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  <c r="BH562" s="44"/>
      <c r="BI562" s="44"/>
      <c r="BJ562" s="44"/>
      <c r="BK562" s="44"/>
    </row>
    <row r="563" customFormat="false" ht="15.75" hidden="false" customHeight="true" outlineLevel="0" collapsed="false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  <c r="BH563" s="44"/>
      <c r="BI563" s="44"/>
      <c r="BJ563" s="44"/>
      <c r="BK563" s="44"/>
    </row>
    <row r="564" customFormat="false" ht="15.75" hidden="false" customHeight="true" outlineLevel="0" collapsed="false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  <c r="BH564" s="44"/>
      <c r="BI564" s="44"/>
      <c r="BJ564" s="44"/>
      <c r="BK564" s="44"/>
    </row>
    <row r="565" customFormat="false" ht="15.75" hidden="false" customHeight="true" outlineLevel="0" collapsed="false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4"/>
      <c r="BK565" s="44"/>
    </row>
    <row r="566" customFormat="false" ht="15.75" hidden="false" customHeight="true" outlineLevel="0" collapsed="false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  <c r="BK566" s="44"/>
    </row>
    <row r="567" customFormat="false" ht="15.75" hidden="false" customHeight="true" outlineLevel="0" collapsed="false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</row>
    <row r="568" customFormat="false" ht="15.75" hidden="false" customHeight="true" outlineLevel="0" collapsed="false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  <c r="BH568" s="44"/>
      <c r="BI568" s="44"/>
      <c r="BJ568" s="44"/>
      <c r="BK568" s="44"/>
    </row>
    <row r="569" customFormat="false" ht="15.75" hidden="false" customHeight="true" outlineLevel="0" collapsed="false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  <c r="BH569" s="44"/>
      <c r="BI569" s="44"/>
      <c r="BJ569" s="44"/>
      <c r="BK569" s="44"/>
    </row>
    <row r="570" customFormat="false" ht="15.75" hidden="false" customHeight="true" outlineLevel="0" collapsed="false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  <c r="BH570" s="44"/>
      <c r="BI570" s="44"/>
      <c r="BJ570" s="44"/>
      <c r="BK570" s="44"/>
    </row>
    <row r="571" customFormat="false" ht="15.75" hidden="false" customHeight="true" outlineLevel="0" collapsed="false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  <c r="BH571" s="44"/>
      <c r="BI571" s="44"/>
      <c r="BJ571" s="44"/>
      <c r="BK571" s="44"/>
    </row>
    <row r="572" customFormat="false" ht="15.75" hidden="false" customHeight="true" outlineLevel="0" collapsed="false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  <c r="BH572" s="44"/>
      <c r="BI572" s="44"/>
      <c r="BJ572" s="44"/>
      <c r="BK572" s="44"/>
    </row>
    <row r="573" customFormat="false" ht="15.75" hidden="false" customHeight="true" outlineLevel="0" collapsed="false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  <c r="BH573" s="44"/>
      <c r="BI573" s="44"/>
      <c r="BJ573" s="44"/>
      <c r="BK573" s="44"/>
    </row>
    <row r="574" customFormat="false" ht="15.75" hidden="false" customHeight="true" outlineLevel="0" collapsed="false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  <c r="BH574" s="44"/>
      <c r="BI574" s="44"/>
      <c r="BJ574" s="44"/>
      <c r="BK574" s="44"/>
    </row>
    <row r="575" customFormat="false" ht="15.75" hidden="false" customHeight="true" outlineLevel="0" collapsed="false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  <c r="BH575" s="44"/>
      <c r="BI575" s="44"/>
      <c r="BJ575" s="44"/>
      <c r="BK575" s="44"/>
    </row>
    <row r="576" customFormat="false" ht="15.75" hidden="false" customHeight="true" outlineLevel="0" collapsed="false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  <c r="BH576" s="44"/>
      <c r="BI576" s="44"/>
      <c r="BJ576" s="44"/>
      <c r="BK576" s="44"/>
    </row>
    <row r="577" customFormat="false" ht="15.75" hidden="false" customHeight="true" outlineLevel="0" collapsed="false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  <c r="BH577" s="44"/>
      <c r="BI577" s="44"/>
      <c r="BJ577" s="44"/>
      <c r="BK577" s="44"/>
    </row>
    <row r="578" customFormat="false" ht="15.75" hidden="false" customHeight="true" outlineLevel="0" collapsed="false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  <c r="BK578" s="44"/>
    </row>
    <row r="579" customFormat="false" ht="15.75" hidden="false" customHeight="true" outlineLevel="0" collapsed="false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  <c r="BH579" s="44"/>
      <c r="BI579" s="44"/>
      <c r="BJ579" s="44"/>
      <c r="BK579" s="44"/>
    </row>
    <row r="580" customFormat="false" ht="15.75" hidden="false" customHeight="true" outlineLevel="0" collapsed="false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  <c r="BH580" s="44"/>
      <c r="BI580" s="44"/>
      <c r="BJ580" s="44"/>
      <c r="BK580" s="44"/>
    </row>
    <row r="581" customFormat="false" ht="15.75" hidden="false" customHeight="true" outlineLevel="0" collapsed="false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  <c r="BK581" s="44"/>
    </row>
    <row r="582" customFormat="false" ht="15.75" hidden="false" customHeight="true" outlineLevel="0" collapsed="false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  <c r="BH582" s="44"/>
      <c r="BI582" s="44"/>
      <c r="BJ582" s="44"/>
      <c r="BK582" s="44"/>
    </row>
    <row r="583" customFormat="false" ht="15.75" hidden="false" customHeight="true" outlineLevel="0" collapsed="false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  <c r="BK583" s="44"/>
    </row>
    <row r="584" customFormat="false" ht="15.75" hidden="false" customHeight="true" outlineLevel="0" collapsed="false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  <c r="BK584" s="44"/>
    </row>
    <row r="585" customFormat="false" ht="15.75" hidden="false" customHeight="true" outlineLevel="0" collapsed="false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  <c r="BH585" s="44"/>
      <c r="BI585" s="44"/>
      <c r="BJ585" s="44"/>
      <c r="BK585" s="44"/>
    </row>
    <row r="586" customFormat="false" ht="15.75" hidden="false" customHeight="true" outlineLevel="0" collapsed="false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  <c r="BH586" s="44"/>
      <c r="BI586" s="44"/>
      <c r="BJ586" s="44"/>
      <c r="BK586" s="44"/>
    </row>
    <row r="587" customFormat="false" ht="15.75" hidden="false" customHeight="true" outlineLevel="0" collapsed="false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  <c r="BH587" s="44"/>
      <c r="BI587" s="44"/>
      <c r="BJ587" s="44"/>
      <c r="BK587" s="44"/>
    </row>
    <row r="588" customFormat="false" ht="15.75" hidden="false" customHeight="true" outlineLevel="0" collapsed="false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  <c r="BH588" s="44"/>
      <c r="BI588" s="44"/>
      <c r="BJ588" s="44"/>
      <c r="BK588" s="44"/>
    </row>
    <row r="589" customFormat="false" ht="15.75" hidden="false" customHeight="true" outlineLevel="0" collapsed="false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  <c r="BH589" s="44"/>
      <c r="BI589" s="44"/>
      <c r="BJ589" s="44"/>
      <c r="BK589" s="44"/>
    </row>
    <row r="590" customFormat="false" ht="15.75" hidden="false" customHeight="true" outlineLevel="0" collapsed="false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</row>
    <row r="591" customFormat="false" ht="15.75" hidden="false" customHeight="true" outlineLevel="0" collapsed="false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</row>
    <row r="592" customFormat="false" ht="15.75" hidden="false" customHeight="true" outlineLevel="0" collapsed="false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  <c r="BH592" s="44"/>
      <c r="BI592" s="44"/>
      <c r="BJ592" s="44"/>
      <c r="BK592" s="44"/>
    </row>
    <row r="593" customFormat="false" ht="15.75" hidden="false" customHeight="true" outlineLevel="0" collapsed="false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  <c r="BH593" s="44"/>
      <c r="BI593" s="44"/>
      <c r="BJ593" s="44"/>
      <c r="BK593" s="44"/>
    </row>
    <row r="594" customFormat="false" ht="15.75" hidden="false" customHeight="true" outlineLevel="0" collapsed="false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  <c r="BH594" s="44"/>
      <c r="BI594" s="44"/>
      <c r="BJ594" s="44"/>
      <c r="BK594" s="44"/>
    </row>
    <row r="595" customFormat="false" ht="15.75" hidden="false" customHeight="true" outlineLevel="0" collapsed="false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4"/>
      <c r="BK595" s="44"/>
    </row>
    <row r="596" customFormat="false" ht="15.75" hidden="false" customHeight="true" outlineLevel="0" collapsed="false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  <c r="BH596" s="44"/>
      <c r="BI596" s="44"/>
      <c r="BJ596" s="44"/>
      <c r="BK596" s="44"/>
    </row>
    <row r="597" customFormat="false" ht="15.75" hidden="false" customHeight="true" outlineLevel="0" collapsed="false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  <c r="BH597" s="44"/>
      <c r="BI597" s="44"/>
      <c r="BJ597" s="44"/>
      <c r="BK597" s="44"/>
    </row>
    <row r="598" customFormat="false" ht="15.75" hidden="false" customHeight="true" outlineLevel="0" collapsed="false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  <c r="BH598" s="44"/>
      <c r="BI598" s="44"/>
      <c r="BJ598" s="44"/>
      <c r="BK598" s="44"/>
    </row>
    <row r="599" customFormat="false" ht="15.75" hidden="false" customHeight="true" outlineLevel="0" collapsed="false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  <c r="BK599" s="44"/>
    </row>
    <row r="600" customFormat="false" ht="15.75" hidden="false" customHeight="true" outlineLevel="0" collapsed="false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  <c r="BH600" s="44"/>
      <c r="BI600" s="44"/>
      <c r="BJ600" s="44"/>
      <c r="BK600" s="44"/>
    </row>
    <row r="601" customFormat="false" ht="15.75" hidden="false" customHeight="true" outlineLevel="0" collapsed="false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  <c r="BH601" s="44"/>
      <c r="BI601" s="44"/>
      <c r="BJ601" s="44"/>
      <c r="BK601" s="44"/>
    </row>
    <row r="602" customFormat="false" ht="15.75" hidden="false" customHeight="true" outlineLevel="0" collapsed="false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  <c r="BH602" s="44"/>
      <c r="BI602" s="44"/>
      <c r="BJ602" s="44"/>
      <c r="BK602" s="44"/>
    </row>
    <row r="603" customFormat="false" ht="15.75" hidden="false" customHeight="true" outlineLevel="0" collapsed="false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  <c r="BH603" s="44"/>
      <c r="BI603" s="44"/>
      <c r="BJ603" s="44"/>
      <c r="BK603" s="44"/>
    </row>
    <row r="604" customFormat="false" ht="15.75" hidden="false" customHeight="true" outlineLevel="0" collapsed="false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  <c r="BH604" s="44"/>
      <c r="BI604" s="44"/>
      <c r="BJ604" s="44"/>
      <c r="BK604" s="44"/>
    </row>
    <row r="605" customFormat="false" ht="15.75" hidden="false" customHeight="true" outlineLevel="0" collapsed="false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  <c r="BK605" s="44"/>
    </row>
    <row r="606" customFormat="false" ht="15.75" hidden="false" customHeight="true" outlineLevel="0" collapsed="false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  <c r="BH606" s="44"/>
      <c r="BI606" s="44"/>
      <c r="BJ606" s="44"/>
      <c r="BK606" s="44"/>
    </row>
    <row r="607" customFormat="false" ht="15.75" hidden="false" customHeight="true" outlineLevel="0" collapsed="false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  <c r="BH607" s="44"/>
      <c r="BI607" s="44"/>
      <c r="BJ607" s="44"/>
      <c r="BK607" s="44"/>
    </row>
    <row r="608" customFormat="false" ht="15.75" hidden="false" customHeight="true" outlineLevel="0" collapsed="false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  <c r="BH608" s="44"/>
      <c r="BI608" s="44"/>
      <c r="BJ608" s="44"/>
      <c r="BK608" s="44"/>
    </row>
    <row r="609" customFormat="false" ht="15.75" hidden="false" customHeight="true" outlineLevel="0" collapsed="false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  <c r="BH609" s="44"/>
      <c r="BI609" s="44"/>
      <c r="BJ609" s="44"/>
      <c r="BK609" s="44"/>
    </row>
    <row r="610" customFormat="false" ht="15.75" hidden="false" customHeight="true" outlineLevel="0" collapsed="false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  <c r="BH610" s="44"/>
      <c r="BI610" s="44"/>
      <c r="BJ610" s="44"/>
      <c r="BK610" s="44"/>
    </row>
    <row r="611" customFormat="false" ht="15.75" hidden="false" customHeight="true" outlineLevel="0" collapsed="false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  <c r="BH611" s="44"/>
      <c r="BI611" s="44"/>
      <c r="BJ611" s="44"/>
      <c r="BK611" s="44"/>
    </row>
    <row r="612" customFormat="false" ht="15.75" hidden="false" customHeight="true" outlineLevel="0" collapsed="false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  <c r="BH612" s="44"/>
      <c r="BI612" s="44"/>
      <c r="BJ612" s="44"/>
      <c r="BK612" s="44"/>
    </row>
    <row r="613" customFormat="false" ht="15.75" hidden="false" customHeight="true" outlineLevel="0" collapsed="false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4"/>
      <c r="BK613" s="44"/>
    </row>
    <row r="614" customFormat="false" ht="15.75" hidden="false" customHeight="true" outlineLevel="0" collapsed="false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  <c r="BH614" s="44"/>
      <c r="BI614" s="44"/>
      <c r="BJ614" s="44"/>
      <c r="BK614" s="44"/>
    </row>
    <row r="615" customFormat="false" ht="15.75" hidden="false" customHeight="true" outlineLevel="0" collapsed="false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  <c r="BH615" s="44"/>
      <c r="BI615" s="44"/>
      <c r="BJ615" s="44"/>
      <c r="BK615" s="44"/>
    </row>
    <row r="616" customFormat="false" ht="15.75" hidden="false" customHeight="true" outlineLevel="0" collapsed="false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  <c r="BH616" s="44"/>
      <c r="BI616" s="44"/>
      <c r="BJ616" s="44"/>
      <c r="BK616" s="44"/>
    </row>
    <row r="617" customFormat="false" ht="15.75" hidden="false" customHeight="true" outlineLevel="0" collapsed="false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  <c r="BH617" s="44"/>
      <c r="BI617" s="44"/>
      <c r="BJ617" s="44"/>
      <c r="BK617" s="44"/>
    </row>
    <row r="618" customFormat="false" ht="15.75" hidden="false" customHeight="true" outlineLevel="0" collapsed="false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  <c r="BK618" s="44"/>
    </row>
    <row r="619" customFormat="false" ht="15.75" hidden="false" customHeight="true" outlineLevel="0" collapsed="false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  <c r="BH619" s="44"/>
      <c r="BI619" s="44"/>
      <c r="BJ619" s="44"/>
      <c r="BK619" s="44"/>
    </row>
    <row r="620" customFormat="false" ht="15.75" hidden="false" customHeight="true" outlineLevel="0" collapsed="false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</row>
    <row r="621" customFormat="false" ht="15.75" hidden="false" customHeight="true" outlineLevel="0" collapsed="false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  <c r="BH621" s="44"/>
      <c r="BI621" s="44"/>
      <c r="BJ621" s="44"/>
      <c r="BK621" s="44"/>
    </row>
    <row r="622" customFormat="false" ht="15.75" hidden="false" customHeight="true" outlineLevel="0" collapsed="false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  <c r="BH622" s="44"/>
      <c r="BI622" s="44"/>
      <c r="BJ622" s="44"/>
      <c r="BK622" s="44"/>
    </row>
    <row r="623" customFormat="false" ht="15.75" hidden="false" customHeight="true" outlineLevel="0" collapsed="false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  <c r="BH623" s="44"/>
      <c r="BI623" s="44"/>
      <c r="BJ623" s="44"/>
      <c r="BK623" s="44"/>
    </row>
    <row r="624" customFormat="false" ht="15.75" hidden="false" customHeight="true" outlineLevel="0" collapsed="false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  <c r="BH624" s="44"/>
      <c r="BI624" s="44"/>
      <c r="BJ624" s="44"/>
      <c r="BK624" s="44"/>
    </row>
    <row r="625" customFormat="false" ht="15.75" hidden="false" customHeight="true" outlineLevel="0" collapsed="false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4"/>
      <c r="BK625" s="44"/>
    </row>
    <row r="626" customFormat="false" ht="15.75" hidden="false" customHeight="true" outlineLevel="0" collapsed="false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  <c r="BK626" s="44"/>
    </row>
    <row r="627" customFormat="false" ht="15.75" hidden="false" customHeight="true" outlineLevel="0" collapsed="false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  <c r="BH627" s="44"/>
      <c r="BI627" s="44"/>
      <c r="BJ627" s="44"/>
      <c r="BK627" s="44"/>
    </row>
    <row r="628" customFormat="false" ht="15.75" hidden="false" customHeight="true" outlineLevel="0" collapsed="false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  <c r="BH628" s="44"/>
      <c r="BI628" s="44"/>
      <c r="BJ628" s="44"/>
      <c r="BK628" s="44"/>
    </row>
    <row r="629" customFormat="false" ht="15.75" hidden="false" customHeight="true" outlineLevel="0" collapsed="false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  <c r="BH629" s="44"/>
      <c r="BI629" s="44"/>
      <c r="BJ629" s="44"/>
      <c r="BK629" s="44"/>
    </row>
    <row r="630" customFormat="false" ht="15.75" hidden="false" customHeight="true" outlineLevel="0" collapsed="false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  <c r="BH630" s="44"/>
      <c r="BI630" s="44"/>
      <c r="BJ630" s="44"/>
      <c r="BK630" s="44"/>
    </row>
    <row r="631" customFormat="false" ht="15.75" hidden="false" customHeight="true" outlineLevel="0" collapsed="false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  <c r="BH631" s="44"/>
      <c r="BI631" s="44"/>
      <c r="BJ631" s="44"/>
      <c r="BK631" s="44"/>
    </row>
    <row r="632" customFormat="false" ht="15.75" hidden="false" customHeight="true" outlineLevel="0" collapsed="false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  <c r="BH632" s="44"/>
      <c r="BI632" s="44"/>
      <c r="BJ632" s="44"/>
      <c r="BK632" s="44"/>
    </row>
    <row r="633" customFormat="false" ht="15.75" hidden="false" customHeight="true" outlineLevel="0" collapsed="false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</row>
    <row r="634" customFormat="false" ht="15.75" hidden="false" customHeight="true" outlineLevel="0" collapsed="false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</row>
    <row r="635" customFormat="false" ht="15.75" hidden="false" customHeight="true" outlineLevel="0" collapsed="false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</row>
    <row r="636" customFormat="false" ht="15.75" hidden="false" customHeight="true" outlineLevel="0" collapsed="false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</row>
    <row r="637" customFormat="false" ht="15.75" hidden="false" customHeight="true" outlineLevel="0" collapsed="false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  <c r="BH637" s="44"/>
      <c r="BI637" s="44"/>
      <c r="BJ637" s="44"/>
      <c r="BK637" s="44"/>
    </row>
    <row r="638" customFormat="false" ht="15.75" hidden="false" customHeight="true" outlineLevel="0" collapsed="false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</row>
    <row r="639" customFormat="false" ht="15.75" hidden="false" customHeight="true" outlineLevel="0" collapsed="false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</row>
    <row r="640" customFormat="false" ht="15.75" hidden="false" customHeight="true" outlineLevel="0" collapsed="false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</row>
    <row r="641" customFormat="false" ht="15.75" hidden="false" customHeight="true" outlineLevel="0" collapsed="false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</row>
    <row r="642" customFormat="false" ht="15.75" hidden="false" customHeight="true" outlineLevel="0" collapsed="false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</row>
    <row r="643" customFormat="false" ht="15.75" hidden="false" customHeight="true" outlineLevel="0" collapsed="false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</row>
    <row r="644" customFormat="false" ht="15.75" hidden="false" customHeight="true" outlineLevel="0" collapsed="false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</row>
    <row r="645" customFormat="false" ht="15.75" hidden="false" customHeight="true" outlineLevel="0" collapsed="false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</row>
    <row r="646" customFormat="false" ht="15.75" hidden="false" customHeight="true" outlineLevel="0" collapsed="false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</row>
    <row r="647" customFormat="false" ht="15.75" hidden="false" customHeight="true" outlineLevel="0" collapsed="false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</row>
    <row r="648" customFormat="false" ht="15.75" hidden="false" customHeight="true" outlineLevel="0" collapsed="false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</row>
    <row r="649" customFormat="false" ht="15.75" hidden="false" customHeight="true" outlineLevel="0" collapsed="false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</row>
    <row r="650" customFormat="false" ht="15.75" hidden="false" customHeight="true" outlineLevel="0" collapsed="false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</row>
    <row r="651" customFormat="false" ht="15.75" hidden="false" customHeight="true" outlineLevel="0" collapsed="false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</row>
    <row r="652" customFormat="false" ht="15.75" hidden="false" customHeight="true" outlineLevel="0" collapsed="false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  <c r="BK652" s="44"/>
    </row>
    <row r="653" customFormat="false" ht="15.75" hidden="false" customHeight="true" outlineLevel="0" collapsed="false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</row>
    <row r="654" customFormat="false" ht="15.75" hidden="false" customHeight="true" outlineLevel="0" collapsed="false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</row>
    <row r="655" customFormat="false" ht="15.75" hidden="false" customHeight="true" outlineLevel="0" collapsed="false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</row>
    <row r="656" customFormat="false" ht="15.75" hidden="false" customHeight="true" outlineLevel="0" collapsed="false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</row>
    <row r="657" customFormat="false" ht="15.75" hidden="false" customHeight="true" outlineLevel="0" collapsed="false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</row>
    <row r="658" customFormat="false" ht="15.75" hidden="false" customHeight="true" outlineLevel="0" collapsed="false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</row>
    <row r="659" customFormat="false" ht="15.75" hidden="false" customHeight="true" outlineLevel="0" collapsed="false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</row>
    <row r="660" customFormat="false" ht="15.75" hidden="false" customHeight="true" outlineLevel="0" collapsed="false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</row>
    <row r="661" customFormat="false" ht="15.75" hidden="false" customHeight="true" outlineLevel="0" collapsed="false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</row>
    <row r="662" customFormat="false" ht="15.75" hidden="false" customHeight="true" outlineLevel="0" collapsed="false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</row>
    <row r="663" customFormat="false" ht="15.75" hidden="false" customHeight="true" outlineLevel="0" collapsed="false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</row>
    <row r="664" customFormat="false" ht="15.75" hidden="false" customHeight="true" outlineLevel="0" collapsed="false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</row>
    <row r="665" customFormat="false" ht="15.75" hidden="false" customHeight="true" outlineLevel="0" collapsed="false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</row>
    <row r="666" customFormat="false" ht="15.75" hidden="false" customHeight="true" outlineLevel="0" collapsed="false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</row>
    <row r="667" customFormat="false" ht="15.75" hidden="false" customHeight="true" outlineLevel="0" collapsed="false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</row>
    <row r="668" customFormat="false" ht="15.75" hidden="false" customHeight="true" outlineLevel="0" collapsed="false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</row>
    <row r="669" customFormat="false" ht="15.75" hidden="false" customHeight="true" outlineLevel="0" collapsed="false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</row>
    <row r="670" customFormat="false" ht="15.75" hidden="false" customHeight="true" outlineLevel="0" collapsed="false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</row>
    <row r="671" customFormat="false" ht="15.75" hidden="false" customHeight="true" outlineLevel="0" collapsed="false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</row>
    <row r="672" customFormat="false" ht="15.75" hidden="false" customHeight="true" outlineLevel="0" collapsed="false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</row>
    <row r="673" customFormat="false" ht="15.75" hidden="false" customHeight="true" outlineLevel="0" collapsed="false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</row>
    <row r="674" customFormat="false" ht="15.75" hidden="false" customHeight="true" outlineLevel="0" collapsed="false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</row>
    <row r="675" customFormat="false" ht="15.75" hidden="false" customHeight="true" outlineLevel="0" collapsed="false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</row>
    <row r="676" customFormat="false" ht="15.75" hidden="false" customHeight="true" outlineLevel="0" collapsed="false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</row>
    <row r="677" customFormat="false" ht="15.75" hidden="false" customHeight="true" outlineLevel="0" collapsed="false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</row>
    <row r="678" customFormat="false" ht="15.75" hidden="false" customHeight="true" outlineLevel="0" collapsed="false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</row>
    <row r="679" customFormat="false" ht="15.75" hidden="false" customHeight="true" outlineLevel="0" collapsed="false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</row>
    <row r="680" customFormat="false" ht="15.75" hidden="false" customHeight="true" outlineLevel="0" collapsed="false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</row>
    <row r="681" customFormat="false" ht="15.75" hidden="false" customHeight="true" outlineLevel="0" collapsed="false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</row>
    <row r="682" customFormat="false" ht="15.75" hidden="false" customHeight="true" outlineLevel="0" collapsed="false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</row>
    <row r="683" customFormat="false" ht="15.75" hidden="false" customHeight="true" outlineLevel="0" collapsed="false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</row>
    <row r="684" customFormat="false" ht="15.75" hidden="false" customHeight="true" outlineLevel="0" collapsed="false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</row>
    <row r="685" customFormat="false" ht="15.75" hidden="false" customHeight="true" outlineLevel="0" collapsed="false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</row>
    <row r="686" customFormat="false" ht="15.75" hidden="false" customHeight="true" outlineLevel="0" collapsed="false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</row>
    <row r="687" customFormat="false" ht="15.75" hidden="false" customHeight="true" outlineLevel="0" collapsed="false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</row>
    <row r="688" customFormat="false" ht="15.75" hidden="false" customHeight="true" outlineLevel="0" collapsed="false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</row>
    <row r="689" customFormat="false" ht="15.75" hidden="false" customHeight="true" outlineLevel="0" collapsed="false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</row>
    <row r="690" customFormat="false" ht="15.75" hidden="false" customHeight="true" outlineLevel="0" collapsed="false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</row>
    <row r="691" customFormat="false" ht="15.75" hidden="false" customHeight="true" outlineLevel="0" collapsed="false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</row>
    <row r="692" customFormat="false" ht="15.75" hidden="false" customHeight="true" outlineLevel="0" collapsed="false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</row>
    <row r="693" customFormat="false" ht="15.75" hidden="false" customHeight="true" outlineLevel="0" collapsed="false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</row>
    <row r="694" customFormat="false" ht="15.75" hidden="false" customHeight="true" outlineLevel="0" collapsed="false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</row>
    <row r="695" customFormat="false" ht="15.75" hidden="false" customHeight="true" outlineLevel="0" collapsed="false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</row>
    <row r="696" customFormat="false" ht="15.75" hidden="false" customHeight="true" outlineLevel="0" collapsed="false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</row>
    <row r="697" customFormat="false" ht="15.75" hidden="false" customHeight="true" outlineLevel="0" collapsed="false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</row>
    <row r="698" customFormat="false" ht="15.75" hidden="false" customHeight="true" outlineLevel="0" collapsed="false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</row>
    <row r="699" customFormat="false" ht="15.75" hidden="false" customHeight="true" outlineLevel="0" collapsed="false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</row>
    <row r="700" customFormat="false" ht="15.75" hidden="false" customHeight="true" outlineLevel="0" collapsed="false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  <c r="BH700" s="44"/>
      <c r="BI700" s="44"/>
      <c r="BJ700" s="44"/>
      <c r="BK700" s="44"/>
    </row>
    <row r="701" customFormat="false" ht="15.75" hidden="false" customHeight="true" outlineLevel="0" collapsed="false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</row>
    <row r="702" customFormat="false" ht="15.75" hidden="false" customHeight="true" outlineLevel="0" collapsed="false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  <c r="BH702" s="44"/>
      <c r="BI702" s="44"/>
      <c r="BJ702" s="44"/>
      <c r="BK702" s="44"/>
    </row>
    <row r="703" customFormat="false" ht="15.75" hidden="false" customHeight="true" outlineLevel="0" collapsed="false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</row>
    <row r="704" customFormat="false" ht="15.75" hidden="false" customHeight="true" outlineLevel="0" collapsed="false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</row>
    <row r="705" customFormat="false" ht="15.75" hidden="false" customHeight="true" outlineLevel="0" collapsed="false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</row>
    <row r="706" customFormat="false" ht="15.75" hidden="false" customHeight="true" outlineLevel="0" collapsed="false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</row>
    <row r="707" customFormat="false" ht="15.75" hidden="false" customHeight="true" outlineLevel="0" collapsed="false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</row>
    <row r="708" customFormat="false" ht="15.75" hidden="false" customHeight="true" outlineLevel="0" collapsed="false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</row>
    <row r="709" customFormat="false" ht="15.75" hidden="false" customHeight="true" outlineLevel="0" collapsed="false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</row>
    <row r="710" customFormat="false" ht="15.75" hidden="false" customHeight="true" outlineLevel="0" collapsed="false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</row>
    <row r="711" customFormat="false" ht="15.75" hidden="false" customHeight="true" outlineLevel="0" collapsed="false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</row>
    <row r="712" customFormat="false" ht="15.75" hidden="false" customHeight="true" outlineLevel="0" collapsed="false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</row>
    <row r="713" customFormat="false" ht="15.75" hidden="false" customHeight="true" outlineLevel="0" collapsed="false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</row>
    <row r="714" customFormat="false" ht="15.75" hidden="false" customHeight="true" outlineLevel="0" collapsed="false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</row>
    <row r="715" customFormat="false" ht="15.75" hidden="false" customHeight="true" outlineLevel="0" collapsed="false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</row>
    <row r="716" customFormat="false" ht="15.75" hidden="false" customHeight="true" outlineLevel="0" collapsed="false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</row>
    <row r="717" customFormat="false" ht="15.75" hidden="false" customHeight="true" outlineLevel="0" collapsed="false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</row>
    <row r="718" customFormat="false" ht="15.75" hidden="false" customHeight="true" outlineLevel="0" collapsed="false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</row>
    <row r="719" customFormat="false" ht="15.75" hidden="false" customHeight="true" outlineLevel="0" collapsed="false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</row>
    <row r="720" customFormat="false" ht="15.75" hidden="false" customHeight="true" outlineLevel="0" collapsed="false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</row>
    <row r="721" customFormat="false" ht="15.75" hidden="false" customHeight="true" outlineLevel="0" collapsed="false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</row>
    <row r="722" customFormat="false" ht="15.75" hidden="false" customHeight="true" outlineLevel="0" collapsed="false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</row>
    <row r="723" customFormat="false" ht="15.75" hidden="false" customHeight="true" outlineLevel="0" collapsed="false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</row>
    <row r="724" customFormat="false" ht="15.75" hidden="false" customHeight="true" outlineLevel="0" collapsed="false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</row>
    <row r="725" customFormat="false" ht="15.75" hidden="false" customHeight="true" outlineLevel="0" collapsed="false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</row>
    <row r="726" customFormat="false" ht="15.75" hidden="false" customHeight="true" outlineLevel="0" collapsed="false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</row>
    <row r="727" customFormat="false" ht="15.75" hidden="false" customHeight="true" outlineLevel="0" collapsed="false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</row>
    <row r="728" customFormat="false" ht="15.75" hidden="false" customHeight="true" outlineLevel="0" collapsed="false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</row>
    <row r="729" customFormat="false" ht="15.75" hidden="false" customHeight="true" outlineLevel="0" collapsed="false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</row>
    <row r="730" customFormat="false" ht="15.75" hidden="false" customHeight="true" outlineLevel="0" collapsed="false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</row>
    <row r="731" customFormat="false" ht="15.75" hidden="false" customHeight="true" outlineLevel="0" collapsed="false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</row>
    <row r="732" customFormat="false" ht="15.75" hidden="false" customHeight="true" outlineLevel="0" collapsed="false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  <c r="BH732" s="44"/>
      <c r="BI732" s="44"/>
      <c r="BJ732" s="44"/>
      <c r="BK732" s="44"/>
    </row>
    <row r="733" customFormat="false" ht="15.75" hidden="false" customHeight="true" outlineLevel="0" collapsed="false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</row>
    <row r="734" customFormat="false" ht="15.75" hidden="false" customHeight="true" outlineLevel="0" collapsed="false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</row>
    <row r="735" customFormat="false" ht="15.75" hidden="false" customHeight="true" outlineLevel="0" collapsed="false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</row>
    <row r="736" customFormat="false" ht="15.75" hidden="false" customHeight="true" outlineLevel="0" collapsed="false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</row>
    <row r="737" customFormat="false" ht="15.75" hidden="false" customHeight="true" outlineLevel="0" collapsed="false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</row>
    <row r="738" customFormat="false" ht="15.75" hidden="false" customHeight="true" outlineLevel="0" collapsed="false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</row>
    <row r="739" customFormat="false" ht="15.75" hidden="false" customHeight="true" outlineLevel="0" collapsed="false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</row>
    <row r="740" customFormat="false" ht="15.75" hidden="false" customHeight="true" outlineLevel="0" collapsed="false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</row>
    <row r="741" customFormat="false" ht="15.75" hidden="false" customHeight="true" outlineLevel="0" collapsed="false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</row>
    <row r="742" customFormat="false" ht="15.75" hidden="false" customHeight="true" outlineLevel="0" collapsed="false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</row>
    <row r="743" customFormat="false" ht="15.75" hidden="false" customHeight="true" outlineLevel="0" collapsed="false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</row>
    <row r="744" customFormat="false" ht="15.75" hidden="false" customHeight="true" outlineLevel="0" collapsed="false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</row>
    <row r="745" customFormat="false" ht="15.75" hidden="false" customHeight="true" outlineLevel="0" collapsed="false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</row>
    <row r="746" customFormat="false" ht="15.75" hidden="false" customHeight="true" outlineLevel="0" collapsed="false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  <c r="BH746" s="44"/>
      <c r="BI746" s="44"/>
      <c r="BJ746" s="44"/>
      <c r="BK746" s="44"/>
    </row>
    <row r="747" customFormat="false" ht="15.75" hidden="false" customHeight="true" outlineLevel="0" collapsed="false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</row>
    <row r="748" customFormat="false" ht="15.75" hidden="false" customHeight="true" outlineLevel="0" collapsed="false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</row>
    <row r="749" customFormat="false" ht="15.75" hidden="false" customHeight="true" outlineLevel="0" collapsed="false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</row>
    <row r="750" customFormat="false" ht="15.75" hidden="false" customHeight="true" outlineLevel="0" collapsed="false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</row>
    <row r="751" customFormat="false" ht="15.75" hidden="false" customHeight="true" outlineLevel="0" collapsed="false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</row>
    <row r="752" customFormat="false" ht="15.75" hidden="false" customHeight="true" outlineLevel="0" collapsed="false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</row>
    <row r="753" customFormat="false" ht="15.75" hidden="false" customHeight="true" outlineLevel="0" collapsed="false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</row>
    <row r="754" customFormat="false" ht="15.75" hidden="false" customHeight="true" outlineLevel="0" collapsed="false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</row>
    <row r="755" customFormat="false" ht="15.75" hidden="false" customHeight="true" outlineLevel="0" collapsed="false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</row>
    <row r="756" customFormat="false" ht="15.75" hidden="false" customHeight="true" outlineLevel="0" collapsed="false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</row>
    <row r="757" customFormat="false" ht="15.75" hidden="false" customHeight="true" outlineLevel="0" collapsed="false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</row>
    <row r="758" customFormat="false" ht="15.75" hidden="false" customHeight="true" outlineLevel="0" collapsed="false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</row>
    <row r="759" customFormat="false" ht="15.75" hidden="false" customHeight="true" outlineLevel="0" collapsed="false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</row>
    <row r="760" customFormat="false" ht="15.75" hidden="false" customHeight="true" outlineLevel="0" collapsed="false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</row>
    <row r="761" customFormat="false" ht="15.75" hidden="false" customHeight="true" outlineLevel="0" collapsed="false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</row>
    <row r="762" customFormat="false" ht="15.75" hidden="false" customHeight="true" outlineLevel="0" collapsed="false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</row>
    <row r="763" customFormat="false" ht="15.75" hidden="false" customHeight="true" outlineLevel="0" collapsed="false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</row>
    <row r="764" customFormat="false" ht="15.75" hidden="false" customHeight="true" outlineLevel="0" collapsed="false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</row>
    <row r="765" customFormat="false" ht="15.75" hidden="false" customHeight="true" outlineLevel="0" collapsed="false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</row>
    <row r="766" customFormat="false" ht="15.75" hidden="false" customHeight="true" outlineLevel="0" collapsed="false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</row>
    <row r="767" customFormat="false" ht="15.75" hidden="false" customHeight="true" outlineLevel="0" collapsed="false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</row>
    <row r="768" customFormat="false" ht="15.75" hidden="false" customHeight="true" outlineLevel="0" collapsed="false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</row>
    <row r="769" customFormat="false" ht="15.75" hidden="false" customHeight="true" outlineLevel="0" collapsed="false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</row>
    <row r="770" customFormat="false" ht="15.75" hidden="false" customHeight="true" outlineLevel="0" collapsed="false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</row>
    <row r="771" customFormat="false" ht="15.75" hidden="false" customHeight="true" outlineLevel="0" collapsed="false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</row>
    <row r="772" customFormat="false" ht="15.75" hidden="false" customHeight="true" outlineLevel="0" collapsed="false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</row>
    <row r="773" customFormat="false" ht="15.75" hidden="false" customHeight="true" outlineLevel="0" collapsed="false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</row>
    <row r="774" customFormat="false" ht="15.75" hidden="false" customHeight="true" outlineLevel="0" collapsed="false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</row>
    <row r="775" customFormat="false" ht="15.75" hidden="false" customHeight="true" outlineLevel="0" collapsed="false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</row>
    <row r="776" customFormat="false" ht="15.75" hidden="false" customHeight="true" outlineLevel="0" collapsed="false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</row>
    <row r="777" customFormat="false" ht="15.75" hidden="false" customHeight="true" outlineLevel="0" collapsed="false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</row>
    <row r="778" customFormat="false" ht="15.75" hidden="false" customHeight="true" outlineLevel="0" collapsed="false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</row>
    <row r="779" customFormat="false" ht="15.75" hidden="false" customHeight="true" outlineLevel="0" collapsed="false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</row>
    <row r="780" customFormat="false" ht="15.75" hidden="false" customHeight="true" outlineLevel="0" collapsed="false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</row>
    <row r="781" customFormat="false" ht="15.75" hidden="false" customHeight="true" outlineLevel="0" collapsed="false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</row>
    <row r="782" customFormat="false" ht="15.75" hidden="false" customHeight="true" outlineLevel="0" collapsed="false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</row>
    <row r="783" customFormat="false" ht="15.75" hidden="false" customHeight="true" outlineLevel="0" collapsed="false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</row>
    <row r="784" customFormat="false" ht="15.75" hidden="false" customHeight="true" outlineLevel="0" collapsed="false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</row>
    <row r="785" customFormat="false" ht="15.75" hidden="false" customHeight="true" outlineLevel="0" collapsed="false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</row>
    <row r="786" customFormat="false" ht="15.75" hidden="false" customHeight="true" outlineLevel="0" collapsed="false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</row>
    <row r="787" customFormat="false" ht="15.75" hidden="false" customHeight="true" outlineLevel="0" collapsed="false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</row>
    <row r="788" customFormat="false" ht="15.75" hidden="false" customHeight="true" outlineLevel="0" collapsed="false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</row>
    <row r="789" customFormat="false" ht="15.75" hidden="false" customHeight="true" outlineLevel="0" collapsed="false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</row>
    <row r="790" customFormat="false" ht="15.75" hidden="false" customHeight="true" outlineLevel="0" collapsed="false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</row>
    <row r="791" customFormat="false" ht="15.75" hidden="false" customHeight="true" outlineLevel="0" collapsed="false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</row>
    <row r="792" customFormat="false" ht="15.75" hidden="false" customHeight="true" outlineLevel="0" collapsed="false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</row>
    <row r="793" customFormat="false" ht="15.75" hidden="false" customHeight="true" outlineLevel="0" collapsed="false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</row>
    <row r="794" customFormat="false" ht="15.75" hidden="false" customHeight="true" outlineLevel="0" collapsed="false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</row>
    <row r="795" customFormat="false" ht="15.75" hidden="false" customHeight="true" outlineLevel="0" collapsed="false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</row>
    <row r="796" customFormat="false" ht="15.75" hidden="false" customHeight="true" outlineLevel="0" collapsed="false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</row>
    <row r="797" customFormat="false" ht="15.75" hidden="false" customHeight="true" outlineLevel="0" collapsed="false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</row>
    <row r="798" customFormat="false" ht="15.75" hidden="false" customHeight="true" outlineLevel="0" collapsed="false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</row>
    <row r="799" customFormat="false" ht="15.75" hidden="false" customHeight="true" outlineLevel="0" collapsed="false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</row>
    <row r="800" customFormat="false" ht="15.75" hidden="false" customHeight="true" outlineLevel="0" collapsed="false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</row>
    <row r="801" customFormat="false" ht="15.75" hidden="false" customHeight="true" outlineLevel="0" collapsed="false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</row>
    <row r="802" customFormat="false" ht="15.75" hidden="false" customHeight="true" outlineLevel="0" collapsed="false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</row>
    <row r="803" customFormat="false" ht="15.75" hidden="false" customHeight="true" outlineLevel="0" collapsed="false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</row>
    <row r="804" customFormat="false" ht="15.75" hidden="false" customHeight="true" outlineLevel="0" collapsed="false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</row>
    <row r="805" customFormat="false" ht="15.75" hidden="false" customHeight="true" outlineLevel="0" collapsed="false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</row>
    <row r="806" customFormat="false" ht="15.75" hidden="false" customHeight="true" outlineLevel="0" collapsed="false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</row>
    <row r="807" customFormat="false" ht="15.75" hidden="false" customHeight="true" outlineLevel="0" collapsed="false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</row>
    <row r="808" customFormat="false" ht="15.75" hidden="false" customHeight="true" outlineLevel="0" collapsed="false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</row>
    <row r="809" customFormat="false" ht="15.75" hidden="false" customHeight="true" outlineLevel="0" collapsed="false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</row>
    <row r="810" customFormat="false" ht="15.75" hidden="false" customHeight="true" outlineLevel="0" collapsed="false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</row>
    <row r="811" customFormat="false" ht="15.75" hidden="false" customHeight="true" outlineLevel="0" collapsed="false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</row>
    <row r="812" customFormat="false" ht="15.75" hidden="false" customHeight="true" outlineLevel="0" collapsed="false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</row>
    <row r="813" customFormat="false" ht="15.75" hidden="false" customHeight="true" outlineLevel="0" collapsed="false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</row>
    <row r="814" customFormat="false" ht="15.75" hidden="false" customHeight="true" outlineLevel="0" collapsed="false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</row>
    <row r="815" customFormat="false" ht="15.75" hidden="false" customHeight="true" outlineLevel="0" collapsed="false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</row>
    <row r="816" customFormat="false" ht="15.75" hidden="false" customHeight="true" outlineLevel="0" collapsed="false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</row>
    <row r="817" customFormat="false" ht="15.75" hidden="false" customHeight="true" outlineLevel="0" collapsed="false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</row>
    <row r="818" customFormat="false" ht="15.75" hidden="false" customHeight="true" outlineLevel="0" collapsed="false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</row>
    <row r="819" customFormat="false" ht="15.75" hidden="false" customHeight="true" outlineLevel="0" collapsed="false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</row>
    <row r="820" customFormat="false" ht="15.75" hidden="false" customHeight="true" outlineLevel="0" collapsed="false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</row>
    <row r="821" customFormat="false" ht="15.75" hidden="false" customHeight="true" outlineLevel="0" collapsed="false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</row>
    <row r="822" customFormat="false" ht="15.75" hidden="false" customHeight="true" outlineLevel="0" collapsed="false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</row>
    <row r="823" customFormat="false" ht="15.75" hidden="false" customHeight="true" outlineLevel="0" collapsed="false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</row>
    <row r="824" customFormat="false" ht="15.75" hidden="false" customHeight="true" outlineLevel="0" collapsed="false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</row>
    <row r="825" customFormat="false" ht="15.75" hidden="false" customHeight="true" outlineLevel="0" collapsed="false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</row>
    <row r="826" customFormat="false" ht="15.75" hidden="false" customHeight="true" outlineLevel="0" collapsed="false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</row>
    <row r="827" customFormat="false" ht="15.75" hidden="false" customHeight="true" outlineLevel="0" collapsed="false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</row>
    <row r="828" customFormat="false" ht="15.75" hidden="false" customHeight="true" outlineLevel="0" collapsed="false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</row>
    <row r="829" customFormat="false" ht="15.75" hidden="false" customHeight="true" outlineLevel="0" collapsed="false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</row>
    <row r="830" customFormat="false" ht="15.75" hidden="false" customHeight="true" outlineLevel="0" collapsed="false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</row>
    <row r="831" customFormat="false" ht="15.75" hidden="false" customHeight="true" outlineLevel="0" collapsed="false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</row>
    <row r="832" customFormat="false" ht="15.75" hidden="false" customHeight="true" outlineLevel="0" collapsed="false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</row>
    <row r="833" customFormat="false" ht="15.75" hidden="false" customHeight="true" outlineLevel="0" collapsed="false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</row>
    <row r="834" customFormat="false" ht="15.75" hidden="false" customHeight="true" outlineLevel="0" collapsed="false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</row>
    <row r="835" customFormat="false" ht="15.75" hidden="false" customHeight="true" outlineLevel="0" collapsed="false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</row>
    <row r="836" customFormat="false" ht="15.75" hidden="false" customHeight="true" outlineLevel="0" collapsed="false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</row>
    <row r="837" customFormat="false" ht="15.75" hidden="false" customHeight="true" outlineLevel="0" collapsed="false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</row>
    <row r="838" customFormat="false" ht="15.75" hidden="false" customHeight="true" outlineLevel="0" collapsed="false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</row>
    <row r="839" customFormat="false" ht="15.75" hidden="false" customHeight="true" outlineLevel="0" collapsed="false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</row>
    <row r="840" customFormat="false" ht="15.75" hidden="false" customHeight="true" outlineLevel="0" collapsed="false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</row>
    <row r="841" customFormat="false" ht="15.75" hidden="false" customHeight="true" outlineLevel="0" collapsed="false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</row>
    <row r="842" customFormat="false" ht="15.75" hidden="false" customHeight="true" outlineLevel="0" collapsed="false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</row>
    <row r="843" customFormat="false" ht="15.75" hidden="false" customHeight="true" outlineLevel="0" collapsed="false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</row>
    <row r="844" customFormat="false" ht="15.75" hidden="false" customHeight="true" outlineLevel="0" collapsed="false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</row>
    <row r="845" customFormat="false" ht="15.75" hidden="false" customHeight="true" outlineLevel="0" collapsed="false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</row>
    <row r="846" customFormat="false" ht="15.75" hidden="false" customHeight="true" outlineLevel="0" collapsed="false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</row>
    <row r="847" customFormat="false" ht="15.75" hidden="false" customHeight="true" outlineLevel="0" collapsed="false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</row>
    <row r="848" customFormat="false" ht="15.75" hidden="false" customHeight="true" outlineLevel="0" collapsed="false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</row>
    <row r="849" customFormat="false" ht="15.75" hidden="false" customHeight="true" outlineLevel="0" collapsed="false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</row>
    <row r="850" customFormat="false" ht="15.75" hidden="false" customHeight="true" outlineLevel="0" collapsed="false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</row>
    <row r="851" customFormat="false" ht="15.75" hidden="false" customHeight="true" outlineLevel="0" collapsed="false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</row>
    <row r="852" customFormat="false" ht="15.75" hidden="false" customHeight="true" outlineLevel="0" collapsed="false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</row>
    <row r="853" customFormat="false" ht="15.75" hidden="false" customHeight="true" outlineLevel="0" collapsed="false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</row>
    <row r="854" customFormat="false" ht="15.75" hidden="false" customHeight="true" outlineLevel="0" collapsed="false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</row>
    <row r="855" customFormat="false" ht="15.75" hidden="false" customHeight="true" outlineLevel="0" collapsed="false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</row>
    <row r="856" customFormat="false" ht="15.75" hidden="false" customHeight="true" outlineLevel="0" collapsed="false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</row>
    <row r="857" customFormat="false" ht="15.75" hidden="false" customHeight="true" outlineLevel="0" collapsed="false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  <c r="BH857" s="44"/>
      <c r="BI857" s="44"/>
      <c r="BJ857" s="44"/>
      <c r="BK857" s="44"/>
    </row>
    <row r="858" customFormat="false" ht="15.75" hidden="false" customHeight="true" outlineLevel="0" collapsed="false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</row>
    <row r="859" customFormat="false" ht="15.75" hidden="false" customHeight="true" outlineLevel="0" collapsed="false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</row>
    <row r="860" customFormat="false" ht="15.75" hidden="false" customHeight="true" outlineLevel="0" collapsed="false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</row>
    <row r="861" customFormat="false" ht="15.75" hidden="false" customHeight="true" outlineLevel="0" collapsed="false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</row>
    <row r="862" customFormat="false" ht="15.75" hidden="false" customHeight="true" outlineLevel="0" collapsed="false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</row>
    <row r="863" customFormat="false" ht="15.75" hidden="false" customHeight="true" outlineLevel="0" collapsed="false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</row>
    <row r="864" customFormat="false" ht="15.75" hidden="false" customHeight="true" outlineLevel="0" collapsed="false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</row>
    <row r="865" customFormat="false" ht="15.75" hidden="false" customHeight="true" outlineLevel="0" collapsed="false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</row>
    <row r="866" customFormat="false" ht="15.75" hidden="false" customHeight="true" outlineLevel="0" collapsed="false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</row>
    <row r="867" customFormat="false" ht="15.75" hidden="false" customHeight="true" outlineLevel="0" collapsed="false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</row>
    <row r="868" customFormat="false" ht="15.75" hidden="false" customHeight="true" outlineLevel="0" collapsed="false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</row>
    <row r="869" customFormat="false" ht="15.75" hidden="false" customHeight="true" outlineLevel="0" collapsed="false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</row>
    <row r="870" customFormat="false" ht="15.75" hidden="false" customHeight="true" outlineLevel="0" collapsed="false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</row>
    <row r="871" customFormat="false" ht="15.75" hidden="false" customHeight="true" outlineLevel="0" collapsed="false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</row>
    <row r="872" customFormat="false" ht="15.75" hidden="false" customHeight="true" outlineLevel="0" collapsed="false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</row>
    <row r="873" customFormat="false" ht="15.75" hidden="false" customHeight="true" outlineLevel="0" collapsed="false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</row>
    <row r="874" customFormat="false" ht="15.75" hidden="false" customHeight="true" outlineLevel="0" collapsed="false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</row>
    <row r="875" customFormat="false" ht="15.75" hidden="false" customHeight="true" outlineLevel="0" collapsed="false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</row>
    <row r="876" customFormat="false" ht="15.75" hidden="false" customHeight="true" outlineLevel="0" collapsed="false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</row>
    <row r="877" customFormat="false" ht="15.75" hidden="false" customHeight="true" outlineLevel="0" collapsed="false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</row>
    <row r="878" customFormat="false" ht="15.75" hidden="false" customHeight="true" outlineLevel="0" collapsed="false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</row>
    <row r="879" customFormat="false" ht="15.75" hidden="false" customHeight="true" outlineLevel="0" collapsed="false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</row>
    <row r="880" customFormat="false" ht="15.75" hidden="false" customHeight="true" outlineLevel="0" collapsed="false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</row>
    <row r="881" customFormat="false" ht="15.75" hidden="false" customHeight="true" outlineLevel="0" collapsed="false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</row>
    <row r="882" customFormat="false" ht="15.75" hidden="false" customHeight="true" outlineLevel="0" collapsed="false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</row>
    <row r="883" customFormat="false" ht="15.75" hidden="false" customHeight="true" outlineLevel="0" collapsed="false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</row>
    <row r="884" customFormat="false" ht="15.75" hidden="false" customHeight="true" outlineLevel="0" collapsed="false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</row>
    <row r="885" customFormat="false" ht="15.75" hidden="false" customHeight="true" outlineLevel="0" collapsed="false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</row>
    <row r="886" customFormat="false" ht="15.75" hidden="false" customHeight="true" outlineLevel="0" collapsed="false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</row>
    <row r="887" customFormat="false" ht="15.75" hidden="false" customHeight="true" outlineLevel="0" collapsed="false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</row>
    <row r="888" customFormat="false" ht="15.75" hidden="false" customHeight="true" outlineLevel="0" collapsed="false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</row>
    <row r="889" customFormat="false" ht="15.75" hidden="false" customHeight="true" outlineLevel="0" collapsed="false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</row>
    <row r="890" customFormat="false" ht="15.75" hidden="false" customHeight="true" outlineLevel="0" collapsed="false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</row>
    <row r="891" customFormat="false" ht="15.75" hidden="false" customHeight="true" outlineLevel="0" collapsed="false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</row>
    <row r="892" customFormat="false" ht="15.75" hidden="false" customHeight="true" outlineLevel="0" collapsed="false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</row>
    <row r="893" customFormat="false" ht="15.75" hidden="false" customHeight="true" outlineLevel="0" collapsed="false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</row>
    <row r="894" customFormat="false" ht="15.75" hidden="false" customHeight="true" outlineLevel="0" collapsed="false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</row>
    <row r="895" customFormat="false" ht="15.75" hidden="false" customHeight="true" outlineLevel="0" collapsed="false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</row>
    <row r="896" customFormat="false" ht="15.75" hidden="false" customHeight="true" outlineLevel="0" collapsed="false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</row>
    <row r="897" customFormat="false" ht="15.75" hidden="false" customHeight="true" outlineLevel="0" collapsed="false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</row>
    <row r="898" customFormat="false" ht="15.75" hidden="false" customHeight="true" outlineLevel="0" collapsed="false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</row>
    <row r="899" customFormat="false" ht="15.75" hidden="false" customHeight="true" outlineLevel="0" collapsed="false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</row>
    <row r="900" customFormat="false" ht="15.75" hidden="false" customHeight="true" outlineLevel="0" collapsed="false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</row>
    <row r="901" customFormat="false" ht="15.75" hidden="false" customHeight="true" outlineLevel="0" collapsed="false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</row>
    <row r="902" customFormat="false" ht="15.75" hidden="false" customHeight="true" outlineLevel="0" collapsed="false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</row>
    <row r="903" customFormat="false" ht="15.75" hidden="false" customHeight="true" outlineLevel="0" collapsed="false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</row>
    <row r="904" customFormat="false" ht="15.75" hidden="false" customHeight="true" outlineLevel="0" collapsed="false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  <c r="BH904" s="44"/>
      <c r="BI904" s="44"/>
      <c r="BJ904" s="44"/>
      <c r="BK904" s="44"/>
    </row>
    <row r="905" customFormat="false" ht="15.75" hidden="false" customHeight="true" outlineLevel="0" collapsed="false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</row>
    <row r="906" customFormat="false" ht="15.75" hidden="false" customHeight="true" outlineLevel="0" collapsed="false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</row>
    <row r="907" customFormat="false" ht="15.75" hidden="false" customHeight="true" outlineLevel="0" collapsed="false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</row>
    <row r="908" customFormat="false" ht="15.75" hidden="false" customHeight="true" outlineLevel="0" collapsed="false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  <c r="BH908" s="44"/>
      <c r="BI908" s="44"/>
      <c r="BJ908" s="44"/>
      <c r="BK908" s="44"/>
    </row>
    <row r="909" customFormat="false" ht="15.75" hidden="false" customHeight="true" outlineLevel="0" collapsed="false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</row>
    <row r="910" customFormat="false" ht="15.75" hidden="false" customHeight="true" outlineLevel="0" collapsed="false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</row>
    <row r="911" customFormat="false" ht="15.75" hidden="false" customHeight="true" outlineLevel="0" collapsed="false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  <c r="BK911" s="44"/>
    </row>
    <row r="912" customFormat="false" ht="15.75" hidden="false" customHeight="true" outlineLevel="0" collapsed="false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</row>
    <row r="913" customFormat="false" ht="15.75" hidden="false" customHeight="true" outlineLevel="0" collapsed="false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</row>
    <row r="914" customFormat="false" ht="15.75" hidden="false" customHeight="true" outlineLevel="0" collapsed="false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</row>
    <row r="915" customFormat="false" ht="15.75" hidden="false" customHeight="true" outlineLevel="0" collapsed="false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</row>
    <row r="916" customFormat="false" ht="15.75" hidden="false" customHeight="true" outlineLevel="0" collapsed="false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</row>
    <row r="917" customFormat="false" ht="15.75" hidden="false" customHeight="true" outlineLevel="0" collapsed="false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</row>
    <row r="918" customFormat="false" ht="15.75" hidden="false" customHeight="true" outlineLevel="0" collapsed="false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</row>
    <row r="919" customFormat="false" ht="15.75" hidden="false" customHeight="true" outlineLevel="0" collapsed="false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  <c r="BH919" s="44"/>
      <c r="BI919" s="44"/>
      <c r="BJ919" s="44"/>
      <c r="BK919" s="44"/>
    </row>
    <row r="920" customFormat="false" ht="15.75" hidden="false" customHeight="true" outlineLevel="0" collapsed="false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</row>
    <row r="921" customFormat="false" ht="15.75" hidden="false" customHeight="true" outlineLevel="0" collapsed="false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</row>
    <row r="922" customFormat="false" ht="15.75" hidden="false" customHeight="true" outlineLevel="0" collapsed="false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</row>
    <row r="923" customFormat="false" ht="15.75" hidden="false" customHeight="true" outlineLevel="0" collapsed="false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</row>
    <row r="924" customFormat="false" ht="15.75" hidden="false" customHeight="true" outlineLevel="0" collapsed="false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</row>
    <row r="925" customFormat="false" ht="15.75" hidden="false" customHeight="true" outlineLevel="0" collapsed="false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  <c r="BH925" s="44"/>
      <c r="BI925" s="44"/>
      <c r="BJ925" s="44"/>
      <c r="BK925" s="44"/>
    </row>
    <row r="926" customFormat="false" ht="15.75" hidden="false" customHeight="true" outlineLevel="0" collapsed="false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</row>
    <row r="927" customFormat="false" ht="15.75" hidden="false" customHeight="true" outlineLevel="0" collapsed="false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</row>
    <row r="928" customFormat="false" ht="15.75" hidden="false" customHeight="true" outlineLevel="0" collapsed="false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  <c r="BH928" s="44"/>
      <c r="BI928" s="44"/>
      <c r="BJ928" s="44"/>
      <c r="BK928" s="44"/>
    </row>
    <row r="929" customFormat="false" ht="15.75" hidden="false" customHeight="true" outlineLevel="0" collapsed="false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  <c r="BH929" s="44"/>
      <c r="BI929" s="44"/>
      <c r="BJ929" s="44"/>
      <c r="BK929" s="44"/>
    </row>
    <row r="930" customFormat="false" ht="15.75" hidden="false" customHeight="true" outlineLevel="0" collapsed="false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</row>
    <row r="931" customFormat="false" ht="15.75" hidden="false" customHeight="true" outlineLevel="0" collapsed="false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</row>
    <row r="932" customFormat="false" ht="15.75" hidden="false" customHeight="true" outlineLevel="0" collapsed="false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</row>
    <row r="933" customFormat="false" ht="15.75" hidden="false" customHeight="true" outlineLevel="0" collapsed="false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</row>
    <row r="934" customFormat="false" ht="15.75" hidden="false" customHeight="true" outlineLevel="0" collapsed="false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</row>
    <row r="935" customFormat="false" ht="15.75" hidden="false" customHeight="true" outlineLevel="0" collapsed="false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</row>
    <row r="936" customFormat="false" ht="15.75" hidden="false" customHeight="true" outlineLevel="0" collapsed="false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</row>
    <row r="937" customFormat="false" ht="15.75" hidden="false" customHeight="true" outlineLevel="0" collapsed="false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</row>
    <row r="938" customFormat="false" ht="15.75" hidden="false" customHeight="true" outlineLevel="0" collapsed="false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</row>
    <row r="939" customFormat="false" ht="15.75" hidden="false" customHeight="true" outlineLevel="0" collapsed="false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</row>
    <row r="940" customFormat="false" ht="15.75" hidden="false" customHeight="true" outlineLevel="0" collapsed="false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</row>
    <row r="941" customFormat="false" ht="15.75" hidden="false" customHeight="true" outlineLevel="0" collapsed="false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</row>
    <row r="942" customFormat="false" ht="15.75" hidden="false" customHeight="true" outlineLevel="0" collapsed="false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</row>
    <row r="943" customFormat="false" ht="15.75" hidden="false" customHeight="true" outlineLevel="0" collapsed="false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</row>
    <row r="944" customFormat="false" ht="15.75" hidden="false" customHeight="true" outlineLevel="0" collapsed="false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</row>
    <row r="945" customFormat="false" ht="15.75" hidden="false" customHeight="true" outlineLevel="0" collapsed="false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</row>
    <row r="946" customFormat="false" ht="15.75" hidden="false" customHeight="true" outlineLevel="0" collapsed="false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</row>
    <row r="947" customFormat="false" ht="15.75" hidden="false" customHeight="true" outlineLevel="0" collapsed="false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</row>
    <row r="948" customFormat="false" ht="15.75" hidden="false" customHeight="true" outlineLevel="0" collapsed="false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</row>
    <row r="949" customFormat="false" ht="15.75" hidden="false" customHeight="true" outlineLevel="0" collapsed="false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</row>
    <row r="950" customFormat="false" ht="15.75" hidden="false" customHeight="true" outlineLevel="0" collapsed="false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</row>
    <row r="951" customFormat="false" ht="15.75" hidden="false" customHeight="true" outlineLevel="0" collapsed="false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</row>
    <row r="952" customFormat="false" ht="15.75" hidden="false" customHeight="true" outlineLevel="0" collapsed="false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</row>
    <row r="953" customFormat="false" ht="15.75" hidden="false" customHeight="true" outlineLevel="0" collapsed="false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</row>
    <row r="954" customFormat="false" ht="15.75" hidden="false" customHeight="true" outlineLevel="0" collapsed="false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</row>
    <row r="955" customFormat="false" ht="15.75" hidden="false" customHeight="true" outlineLevel="0" collapsed="false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</row>
    <row r="956" customFormat="false" ht="15.75" hidden="false" customHeight="true" outlineLevel="0" collapsed="false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</row>
    <row r="957" customFormat="false" ht="15.75" hidden="false" customHeight="true" outlineLevel="0" collapsed="false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</row>
    <row r="958" customFormat="false" ht="15.75" hidden="false" customHeight="true" outlineLevel="0" collapsed="false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</row>
    <row r="959" customFormat="false" ht="15.75" hidden="false" customHeight="true" outlineLevel="0" collapsed="false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</row>
    <row r="960" customFormat="false" ht="15.75" hidden="false" customHeight="true" outlineLevel="0" collapsed="false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</row>
    <row r="961" customFormat="false" ht="15.75" hidden="false" customHeight="true" outlineLevel="0" collapsed="false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  <c r="BH961" s="44"/>
      <c r="BI961" s="44"/>
      <c r="BJ961" s="44"/>
      <c r="BK961" s="44"/>
    </row>
    <row r="962" customFormat="false" ht="15.75" hidden="false" customHeight="true" outlineLevel="0" collapsed="false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  <c r="BH962" s="44"/>
      <c r="BI962" s="44"/>
      <c r="BJ962" s="44"/>
      <c r="BK962" s="44"/>
    </row>
    <row r="963" customFormat="false" ht="15.75" hidden="false" customHeight="true" outlineLevel="0" collapsed="false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</row>
    <row r="964" customFormat="false" ht="15.75" hidden="false" customHeight="true" outlineLevel="0" collapsed="false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  <c r="BH964" s="44"/>
      <c r="BI964" s="44"/>
      <c r="BJ964" s="44"/>
      <c r="BK964" s="44"/>
    </row>
    <row r="965" customFormat="false" ht="15.75" hidden="false" customHeight="true" outlineLevel="0" collapsed="false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</row>
    <row r="966" customFormat="false" ht="15.75" hidden="false" customHeight="true" outlineLevel="0" collapsed="false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</row>
    <row r="967" customFormat="false" ht="15.75" hidden="false" customHeight="true" outlineLevel="0" collapsed="false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</row>
    <row r="968" customFormat="false" ht="15.75" hidden="false" customHeight="true" outlineLevel="0" collapsed="false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</row>
    <row r="969" customFormat="false" ht="15.75" hidden="false" customHeight="true" outlineLevel="0" collapsed="false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</row>
    <row r="970" customFormat="false" ht="15.75" hidden="false" customHeight="true" outlineLevel="0" collapsed="false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</row>
    <row r="971" customFormat="false" ht="15.75" hidden="false" customHeight="true" outlineLevel="0" collapsed="false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</row>
    <row r="972" customFormat="false" ht="15.75" hidden="false" customHeight="true" outlineLevel="0" collapsed="false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</row>
    <row r="973" customFormat="false" ht="15.75" hidden="false" customHeight="true" outlineLevel="0" collapsed="false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</row>
    <row r="974" customFormat="false" ht="15.75" hidden="false" customHeight="true" outlineLevel="0" collapsed="false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</row>
    <row r="975" customFormat="false" ht="15.75" hidden="false" customHeight="true" outlineLevel="0" collapsed="false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</row>
    <row r="976" customFormat="false" ht="15.75" hidden="false" customHeight="true" outlineLevel="0" collapsed="false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</row>
    <row r="977" customFormat="false" ht="15.75" hidden="false" customHeight="true" outlineLevel="0" collapsed="false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</row>
    <row r="978" customFormat="false" ht="15.75" hidden="false" customHeight="true" outlineLevel="0" collapsed="false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</row>
    <row r="979" customFormat="false" ht="15.75" hidden="false" customHeight="true" outlineLevel="0" collapsed="false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</row>
    <row r="980" customFormat="false" ht="15.75" hidden="false" customHeight="true" outlineLevel="0" collapsed="false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</row>
    <row r="981" customFormat="false" ht="15.75" hidden="false" customHeight="true" outlineLevel="0" collapsed="false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</row>
    <row r="982" customFormat="false" ht="15.75" hidden="false" customHeight="true" outlineLevel="0" collapsed="false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</row>
    <row r="983" customFormat="false" ht="15.75" hidden="false" customHeight="true" outlineLevel="0" collapsed="false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</row>
    <row r="984" customFormat="false" ht="15.75" hidden="false" customHeight="true" outlineLevel="0" collapsed="false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</row>
    <row r="985" customFormat="false" ht="15.75" hidden="false" customHeight="true" outlineLevel="0" collapsed="false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</row>
    <row r="986" customFormat="false" ht="15.75" hidden="false" customHeight="true" outlineLevel="0" collapsed="false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</row>
    <row r="987" customFormat="false" ht="15.75" hidden="false" customHeight="true" outlineLevel="0" collapsed="false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</row>
    <row r="988" customFormat="false" ht="15.75" hidden="false" customHeight="true" outlineLevel="0" collapsed="false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</row>
    <row r="989" customFormat="false" ht="15.75" hidden="false" customHeight="true" outlineLevel="0" collapsed="false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  <c r="BK989" s="44"/>
    </row>
    <row r="990" customFormat="false" ht="15.75" hidden="false" customHeight="true" outlineLevel="0" collapsed="false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</row>
    <row r="991" customFormat="false" ht="15.75" hidden="false" customHeight="true" outlineLevel="0" collapsed="false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</row>
    <row r="992" customFormat="false" ht="15.75" hidden="false" customHeight="true" outlineLevel="0" collapsed="false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</row>
    <row r="993" customFormat="false" ht="15.75" hidden="false" customHeight="true" outlineLevel="0" collapsed="false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</row>
    <row r="994" customFormat="false" ht="15.75" hidden="false" customHeight="true" outlineLevel="0" collapsed="false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</row>
    <row r="995" customFormat="false" ht="15.75" hidden="false" customHeight="true" outlineLevel="0" collapsed="false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</row>
    <row r="996" customFormat="false" ht="15.75" hidden="false" customHeight="true" outlineLevel="0" collapsed="false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</row>
    <row r="997" customFormat="false" ht="15.75" hidden="false" customHeight="true" outlineLevel="0" collapsed="false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  <c r="BH997" s="44"/>
      <c r="BI997" s="44"/>
      <c r="BJ997" s="44"/>
      <c r="BK997" s="44"/>
    </row>
    <row r="998" customFormat="false" ht="15.75" hidden="false" customHeight="true" outlineLevel="0" collapsed="false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</row>
    <row r="999" customFormat="false" ht="15.75" hidden="false" customHeight="true" outlineLevel="0" collapsed="false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</row>
  </sheetData>
  <printOptions headings="false" gridLines="false" gridLinesSet="true" horizontalCentered="false" verticalCentered="false"/>
  <pageMargins left="0.747916666666667" right="0.747916666666667" top="0.511805555555556" bottom="0.511805555555556" header="0.511811023622047" footer="0.511811023622047"/>
  <pageSetup paperSize="9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064A2"/>
    <pageSetUpPr fitToPage="false"/>
  </sheetPr>
  <dimension ref="A1:AQ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1" outlineLevelCol="0"/>
  <cols>
    <col collapsed="false" customWidth="true" hidden="false" outlineLevel="0" max="1" min="1" style="0" width="1.38"/>
    <col collapsed="false" customWidth="true" hidden="false" outlineLevel="0" max="2" min="2" style="0" width="31.38"/>
    <col collapsed="false" customWidth="true" hidden="false" outlineLevel="0" max="3" min="3" style="0" width="5.24"/>
    <col collapsed="false" customWidth="true" hidden="false" outlineLevel="0" max="4" min="4" style="0" width="10.25"/>
    <col collapsed="false" customWidth="true" hidden="false" outlineLevel="0" max="5" min="5" style="0" width="12.13"/>
    <col collapsed="false" customWidth="true" hidden="true" outlineLevel="0" max="6" min="6" style="0" width="2.88"/>
    <col collapsed="false" customWidth="true" hidden="false" outlineLevel="0" max="7" min="7" style="0" width="1.25"/>
    <col collapsed="false" customWidth="true" hidden="false" outlineLevel="0" max="9" min="8" style="0" width="8.75"/>
    <col collapsed="false" customWidth="true" hidden="false" outlineLevel="0" max="18" min="10" style="0" width="9.63"/>
    <col collapsed="false" customWidth="true" hidden="false" outlineLevel="0" max="21" min="19" style="0" width="8.75"/>
    <col collapsed="false" customWidth="true" hidden="false" outlineLevel="0" max="25" min="22" style="0" width="8.25"/>
    <col collapsed="false" customWidth="true" hidden="false" outlineLevel="0" max="38" min="26" style="0" width="9.13"/>
    <col collapsed="false" customWidth="true" hidden="false" outlineLevel="0" max="43" min="39" style="0" width="13.01"/>
  </cols>
  <sheetData>
    <row r="1" customFormat="false" ht="6" hidden="false" customHeight="true" outlineLevel="0" collapsed="false">
      <c r="A1" s="196"/>
      <c r="B1" s="196"/>
      <c r="C1" s="196"/>
      <c r="D1" s="196"/>
      <c r="E1" s="342"/>
      <c r="F1" s="342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</row>
    <row r="2" customFormat="false" ht="15.75" hidden="false" customHeight="true" outlineLevel="0" collapsed="false">
      <c r="A2" s="44"/>
      <c r="B2" s="46" t="s">
        <v>403</v>
      </c>
      <c r="C2" s="47"/>
      <c r="D2" s="47"/>
      <c r="E2" s="48"/>
      <c r="F2" s="48"/>
      <c r="G2" s="48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</row>
    <row r="3" customFormat="false" ht="6.75" hidden="false" customHeight="true" outlineLevel="0" collapsed="false">
      <c r="A3" s="196"/>
      <c r="B3" s="196"/>
      <c r="C3" s="196"/>
      <c r="D3" s="196"/>
      <c r="E3" s="342"/>
      <c r="F3" s="342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</row>
    <row r="4" customFormat="false" ht="16.5" hidden="false" customHeight="true" outlineLevel="0" collapsed="false">
      <c r="A4" s="44"/>
      <c r="B4" s="419" t="s">
        <v>404</v>
      </c>
      <c r="C4" s="419"/>
      <c r="D4" s="419"/>
      <c r="E4" s="420"/>
      <c r="F4" s="420"/>
      <c r="G4" s="421"/>
      <c r="H4" s="351" t="n">
        <f aca="false">BP!H4</f>
        <v>2024</v>
      </c>
      <c r="I4" s="351" t="n">
        <f aca="false">H4+1</f>
        <v>2025</v>
      </c>
      <c r="J4" s="351" t="n">
        <f aca="false">I4+1</f>
        <v>2026</v>
      </c>
      <c r="K4" s="351" t="n">
        <f aca="false">J4+1</f>
        <v>2027</v>
      </c>
      <c r="L4" s="351" t="n">
        <f aca="false">K4+1</f>
        <v>2028</v>
      </c>
      <c r="M4" s="351" t="n">
        <f aca="false">L4+1</f>
        <v>2029</v>
      </c>
      <c r="N4" s="351" t="n">
        <f aca="false">M4+1</f>
        <v>2030</v>
      </c>
      <c r="O4" s="351" t="n">
        <f aca="false">N4+1</f>
        <v>2031</v>
      </c>
      <c r="P4" s="351" t="n">
        <f aca="false">O4+1</f>
        <v>2032</v>
      </c>
      <c r="Q4" s="351" t="n">
        <f aca="false">P4+1</f>
        <v>2033</v>
      </c>
      <c r="R4" s="351" t="n">
        <f aca="false">Q4+1</f>
        <v>2034</v>
      </c>
      <c r="S4" s="351" t="n">
        <f aca="false">R4+1</f>
        <v>2035</v>
      </c>
      <c r="T4" s="351" t="n">
        <f aca="false">S4+1</f>
        <v>2036</v>
      </c>
      <c r="U4" s="351" t="n">
        <f aca="false">T4+1</f>
        <v>2037</v>
      </c>
      <c r="V4" s="351" t="n">
        <f aca="false">U4+1</f>
        <v>2038</v>
      </c>
      <c r="W4" s="351" t="n">
        <f aca="false">V4+1</f>
        <v>2039</v>
      </c>
      <c r="X4" s="351" t="n">
        <f aca="false">W4+1</f>
        <v>2040</v>
      </c>
      <c r="Y4" s="351" t="n">
        <f aca="false">X4+1</f>
        <v>2041</v>
      </c>
      <c r="Z4" s="351" t="n">
        <f aca="false">Y4+1</f>
        <v>2042</v>
      </c>
      <c r="AA4" s="351" t="n">
        <f aca="false">Z4+1</f>
        <v>2043</v>
      </c>
      <c r="AB4" s="351" t="n">
        <f aca="false">AA4+1</f>
        <v>2044</v>
      </c>
      <c r="AC4" s="351" t="n">
        <f aca="false">AB4+1</f>
        <v>2045</v>
      </c>
      <c r="AD4" s="351" t="n">
        <f aca="false">AC4+1</f>
        <v>2046</v>
      </c>
      <c r="AE4" s="351" t="n">
        <f aca="false">AD4+1</f>
        <v>2047</v>
      </c>
      <c r="AF4" s="351" t="n">
        <f aca="false">AE4+1</f>
        <v>2048</v>
      </c>
      <c r="AG4" s="351" t="n">
        <f aca="false">AF4+1</f>
        <v>2049</v>
      </c>
      <c r="AH4" s="351" t="n">
        <f aca="false">AG4+1</f>
        <v>2050</v>
      </c>
      <c r="AI4" s="351" t="n">
        <f aca="false">AH4+1</f>
        <v>2051</v>
      </c>
      <c r="AJ4" s="351" t="n">
        <f aca="false">AI4+1</f>
        <v>2052</v>
      </c>
      <c r="AK4" s="351" t="n">
        <f aca="false">AJ4+1</f>
        <v>2053</v>
      </c>
      <c r="AL4" s="351" t="n">
        <f aca="false">AK4+1</f>
        <v>2054</v>
      </c>
      <c r="AM4" s="351" t="n">
        <f aca="false">AL4+1</f>
        <v>2055</v>
      </c>
      <c r="AN4" s="351" t="n">
        <f aca="false">AM4+1</f>
        <v>2056</v>
      </c>
      <c r="AO4" s="351" t="n">
        <f aca="false">AN4+1</f>
        <v>2057</v>
      </c>
      <c r="AP4" s="351" t="n">
        <f aca="false">AO4+1</f>
        <v>2058</v>
      </c>
      <c r="AQ4" s="351" t="n">
        <f aca="false">AP4+1</f>
        <v>2059</v>
      </c>
    </row>
    <row r="5" customFormat="false" ht="16.5" hidden="false" customHeight="true" outlineLevel="0" collapsed="false">
      <c r="A5" s="44"/>
      <c r="B5" s="419" t="s">
        <v>208</v>
      </c>
      <c r="C5" s="419"/>
      <c r="D5" s="419"/>
      <c r="E5" s="420"/>
      <c r="F5" s="420"/>
      <c r="G5" s="421"/>
      <c r="H5" s="353" t="n">
        <f aca="false">BP!H5</f>
        <v>0</v>
      </c>
      <c r="I5" s="353" t="n">
        <f aca="false">H5+1</f>
        <v>1</v>
      </c>
      <c r="J5" s="353" t="n">
        <f aca="false">I5+1</f>
        <v>2</v>
      </c>
      <c r="K5" s="353" t="n">
        <f aca="false">J5+1</f>
        <v>3</v>
      </c>
      <c r="L5" s="353" t="n">
        <f aca="false">K5+1</f>
        <v>4</v>
      </c>
      <c r="M5" s="353" t="n">
        <f aca="false">L5+1</f>
        <v>5</v>
      </c>
      <c r="N5" s="353" t="n">
        <f aca="false">M5+1</f>
        <v>6</v>
      </c>
      <c r="O5" s="353" t="n">
        <f aca="false">N5+1</f>
        <v>7</v>
      </c>
      <c r="P5" s="353" t="n">
        <f aca="false">O5+1</f>
        <v>8</v>
      </c>
      <c r="Q5" s="353" t="n">
        <f aca="false">P5+1</f>
        <v>9</v>
      </c>
      <c r="R5" s="353" t="n">
        <f aca="false">Q5+1</f>
        <v>10</v>
      </c>
      <c r="S5" s="353" t="n">
        <f aca="false">R5+1</f>
        <v>11</v>
      </c>
      <c r="T5" s="353" t="n">
        <f aca="false">S5+1</f>
        <v>12</v>
      </c>
      <c r="U5" s="353" t="n">
        <f aca="false">T5+1</f>
        <v>13</v>
      </c>
      <c r="V5" s="353" t="n">
        <f aca="false">U5+1</f>
        <v>14</v>
      </c>
      <c r="W5" s="353" t="n">
        <f aca="false">V5+1</f>
        <v>15</v>
      </c>
      <c r="X5" s="353" t="n">
        <f aca="false">W5+1</f>
        <v>16</v>
      </c>
      <c r="Y5" s="353" t="n">
        <f aca="false">X5+1</f>
        <v>17</v>
      </c>
      <c r="Z5" s="353" t="n">
        <f aca="false">Y5+1</f>
        <v>18</v>
      </c>
      <c r="AA5" s="353" t="n">
        <f aca="false">Z5+1</f>
        <v>19</v>
      </c>
      <c r="AB5" s="353" t="n">
        <f aca="false">AA5+1</f>
        <v>20</v>
      </c>
      <c r="AC5" s="353" t="n">
        <f aca="false">AB5+1</f>
        <v>21</v>
      </c>
      <c r="AD5" s="353" t="n">
        <f aca="false">AC5+1</f>
        <v>22</v>
      </c>
      <c r="AE5" s="353" t="n">
        <f aca="false">AD5+1</f>
        <v>23</v>
      </c>
      <c r="AF5" s="353" t="n">
        <f aca="false">AE5+1</f>
        <v>24</v>
      </c>
      <c r="AG5" s="353" t="n">
        <f aca="false">AF5+1</f>
        <v>25</v>
      </c>
      <c r="AH5" s="353" t="n">
        <f aca="false">AG5+1</f>
        <v>26</v>
      </c>
      <c r="AI5" s="353" t="n">
        <f aca="false">AH5+1</f>
        <v>27</v>
      </c>
      <c r="AJ5" s="353" t="n">
        <f aca="false">AI5+1</f>
        <v>28</v>
      </c>
      <c r="AK5" s="353" t="n">
        <f aca="false">AJ5+1</f>
        <v>29</v>
      </c>
      <c r="AL5" s="353" t="n">
        <f aca="false">AK5+1</f>
        <v>30</v>
      </c>
      <c r="AM5" s="353" t="n">
        <f aca="false">AL5+1</f>
        <v>31</v>
      </c>
      <c r="AN5" s="353" t="n">
        <f aca="false">AM5+1</f>
        <v>32</v>
      </c>
      <c r="AO5" s="353" t="n">
        <f aca="false">AN5+1</f>
        <v>33</v>
      </c>
      <c r="AP5" s="353" t="n">
        <f aca="false">AO5+1</f>
        <v>34</v>
      </c>
      <c r="AQ5" s="353" t="n">
        <f aca="false">AP5+1</f>
        <v>35</v>
      </c>
    </row>
    <row r="6" customFormat="false" ht="12" hidden="false" customHeight="true" outlineLevel="0" collapsed="false">
      <c r="A6" s="44"/>
      <c r="B6" s="204"/>
      <c r="C6" s="204"/>
      <c r="D6" s="204"/>
      <c r="E6" s="214"/>
      <c r="F6" s="214"/>
      <c r="G6" s="205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</row>
    <row r="7" customFormat="false" ht="13.5" hidden="false" customHeight="true" outlineLevel="0" collapsed="false">
      <c r="A7" s="196"/>
      <c r="B7" s="422" t="s">
        <v>405</v>
      </c>
      <c r="C7" s="422"/>
      <c r="D7" s="423" t="s">
        <v>319</v>
      </c>
      <c r="E7" s="357" t="n">
        <f aca="false">SUM(F7:AQ7)</f>
        <v>1076055796</v>
      </c>
      <c r="F7" s="423"/>
      <c r="G7" s="371"/>
      <c r="H7" s="357" t="n">
        <f aca="false">SUM(H9:H12)</f>
        <v>-3090475.1513</v>
      </c>
      <c r="I7" s="357" t="n">
        <f aca="false">SUM(I9:I12)</f>
        <v>6284267.2784</v>
      </c>
      <c r="J7" s="357" t="n">
        <f aca="false">SUM(J9:J12)</f>
        <v>-7687281.5338</v>
      </c>
      <c r="K7" s="357" t="n">
        <f aca="false">SUM(K9:K12)</f>
        <v>-8419930.31551</v>
      </c>
      <c r="L7" s="357" t="n">
        <f aca="false">SUM(L9:L12)</f>
        <v>34515651.881</v>
      </c>
      <c r="M7" s="357" t="n">
        <f aca="false">SUM(M9:M12)</f>
        <v>38435949.13247</v>
      </c>
      <c r="N7" s="357" t="n">
        <f aca="false">SUM(N9:N12)</f>
        <v>36224026.72198</v>
      </c>
      <c r="O7" s="357" t="n">
        <f aca="false">SUM(O9:O12)</f>
        <v>34732367.44941</v>
      </c>
      <c r="P7" s="357" t="n">
        <f aca="false">SUM(P9:P12)</f>
        <v>34720663.33172</v>
      </c>
      <c r="Q7" s="357" t="n">
        <f aca="false">SUM(Q9:Q12)</f>
        <v>34761063.2387</v>
      </c>
      <c r="R7" s="357" t="n">
        <f aca="false">SUM(R9:R12)</f>
        <v>34932476.1233</v>
      </c>
      <c r="S7" s="357" t="n">
        <f aca="false">SUM(S9:S12)</f>
        <v>34729676.6966</v>
      </c>
      <c r="T7" s="357" t="n">
        <f aca="false">SUM(T9:T12)</f>
        <v>34735748.46334</v>
      </c>
      <c r="U7" s="357" t="n">
        <f aca="false">SUM(U9:U12)</f>
        <v>34738205.49657</v>
      </c>
      <c r="V7" s="357" t="n">
        <f aca="false">SUM(V9:V12)</f>
        <v>34744570.70003</v>
      </c>
      <c r="W7" s="357" t="n">
        <f aca="false">SUM(W9:W12)</f>
        <v>34731266.2694</v>
      </c>
      <c r="X7" s="357" t="n">
        <f aca="false">SUM(X9:X12)</f>
        <v>34716424.10276</v>
      </c>
      <c r="Y7" s="357" t="n">
        <f aca="false">SUM(Y9:Y12)</f>
        <v>34666759.35659</v>
      </c>
      <c r="Z7" s="357" t="n">
        <f aca="false">SUM(Z9:Z12)</f>
        <v>34704382.501966</v>
      </c>
      <c r="AA7" s="357" t="n">
        <f aca="false">SUM(AA9:AA12)</f>
        <v>34714562.73942</v>
      </c>
      <c r="AB7" s="357" t="n">
        <f aca="false">SUM(AB9:AB12)</f>
        <v>34713697.01905</v>
      </c>
      <c r="AC7" s="357" t="n">
        <f aca="false">SUM(AC9:AC12)</f>
        <v>34713359.70454</v>
      </c>
      <c r="AD7" s="357" t="n">
        <f aca="false">SUM(AD9:AD12)</f>
        <v>34713408.22758</v>
      </c>
      <c r="AE7" s="357" t="n">
        <f aca="false">SUM(AE9:AE12)</f>
        <v>34713452.65846</v>
      </c>
      <c r="AF7" s="357" t="n">
        <f aca="false">SUM(AF9:AF12)</f>
        <v>34713484.16918</v>
      </c>
      <c r="AG7" s="357" t="n">
        <f aca="false">SUM(AG9:AG12)</f>
        <v>34713515.42184</v>
      </c>
      <c r="AH7" s="357" t="n">
        <f aca="false">SUM(AH9:AH12)</f>
        <v>34713547.1508</v>
      </c>
      <c r="AI7" s="357" t="n">
        <f aca="false">SUM(AI9:AI12)</f>
        <v>34563512.1583</v>
      </c>
      <c r="AJ7" s="357" t="n">
        <f aca="false">SUM(AJ9:AJ12)</f>
        <v>32528048.6116</v>
      </c>
      <c r="AK7" s="357" t="n">
        <f aca="false">SUM(AK9:AK12)</f>
        <v>31235045.0431</v>
      </c>
      <c r="AL7" s="357" t="n">
        <f aca="false">SUM(AL9:AL12)</f>
        <v>31121577.017427</v>
      </c>
      <c r="AM7" s="357" t="n">
        <f aca="false">SUM(AM9:AM12)</f>
        <v>31120351.446474</v>
      </c>
      <c r="AN7" s="357" t="n">
        <f aca="false">SUM(AN9:AN12)</f>
        <v>31124286.2459152</v>
      </c>
      <c r="AO7" s="357" t="n">
        <f aca="false">SUM(AO9:AO12)</f>
        <v>31124473.076039</v>
      </c>
      <c r="AP7" s="357" t="n">
        <f aca="false">SUM(AP9:AP12)</f>
        <v>31124341.9029657</v>
      </c>
      <c r="AQ7" s="357" t="n">
        <f aca="false">SUM(AQ9:AQ12)</f>
        <v>31229321.3735</v>
      </c>
    </row>
    <row r="8" customFormat="false" ht="7.5" hidden="false" customHeight="true" outlineLevel="0" collapsed="false">
      <c r="A8" s="196"/>
      <c r="B8" s="219"/>
      <c r="C8" s="219"/>
      <c r="D8" s="342"/>
      <c r="E8" s="354"/>
      <c r="F8" s="342"/>
      <c r="G8" s="352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</row>
    <row r="9" customFormat="false" ht="16.5" hidden="false" customHeight="true" outlineLevel="0" collapsed="false">
      <c r="A9" s="196"/>
      <c r="B9" s="219" t="s">
        <v>406</v>
      </c>
      <c r="C9" s="219"/>
      <c r="D9" s="342"/>
      <c r="E9" s="394" t="n">
        <f aca="false">SUM(F9:AQ9)</f>
        <v>1220653318.393</v>
      </c>
      <c r="F9" s="342"/>
      <c r="G9" s="352"/>
      <c r="H9" s="354" t="n">
        <f aca="false">'DRE '!H29</f>
        <v>-3510091.263</v>
      </c>
      <c r="I9" s="354" t="n">
        <f aca="false">'DRE '!I29</f>
        <v>9011903.681</v>
      </c>
      <c r="J9" s="354" t="n">
        <f aca="false">'DRE '!J29</f>
        <v>-9787086.065</v>
      </c>
      <c r="K9" s="354" t="n">
        <f aca="false">'DRE '!K29</f>
        <v>-15598506.57</v>
      </c>
      <c r="L9" s="354" t="n">
        <f aca="false">'DRE '!L29</f>
        <v>36615348.84</v>
      </c>
      <c r="M9" s="354" t="n">
        <f aca="false">'DRE '!M29</f>
        <v>36219992.97</v>
      </c>
      <c r="N9" s="354" t="n">
        <f aca="false">'DRE '!N29</f>
        <v>36219992.97</v>
      </c>
      <c r="O9" s="354" t="n">
        <f aca="false">'DRE '!O29</f>
        <v>36219992.97</v>
      </c>
      <c r="P9" s="354" t="n">
        <f aca="false">'DRE '!P29</f>
        <v>36219992.97</v>
      </c>
      <c r="Q9" s="354" t="n">
        <f aca="false">'DRE '!Q29</f>
        <v>36219992.97</v>
      </c>
      <c r="R9" s="354" t="n">
        <f aca="false">'DRE '!R29</f>
        <v>36219992.97</v>
      </c>
      <c r="S9" s="354" t="n">
        <f aca="false">'DRE '!S29</f>
        <v>36219992.97</v>
      </c>
      <c r="T9" s="354" t="n">
        <f aca="false">'DRE '!T29</f>
        <v>36219992.97</v>
      </c>
      <c r="U9" s="354" t="n">
        <f aca="false">'DRE '!U29</f>
        <v>36219992.97</v>
      </c>
      <c r="V9" s="354" t="n">
        <f aca="false">'DRE '!V29</f>
        <v>36219992.97</v>
      </c>
      <c r="W9" s="354" t="n">
        <f aca="false">'DRE '!W29</f>
        <v>36219992.97</v>
      </c>
      <c r="X9" s="354" t="n">
        <f aca="false">'DRE '!X29</f>
        <v>36219992.97</v>
      </c>
      <c r="Y9" s="354" t="n">
        <f aca="false">'DRE '!Y29</f>
        <v>36219992.97</v>
      </c>
      <c r="Z9" s="354" t="n">
        <f aca="false">'DRE '!Z29</f>
        <v>36219992.97</v>
      </c>
      <c r="AA9" s="354" t="n">
        <f aca="false">'DRE '!AA29</f>
        <v>36219992.97</v>
      </c>
      <c r="AB9" s="354" t="n">
        <f aca="false">'DRE '!AB29</f>
        <v>36219992.97</v>
      </c>
      <c r="AC9" s="354" t="n">
        <f aca="false">'DRE '!AC29</f>
        <v>36219992.97</v>
      </c>
      <c r="AD9" s="354" t="n">
        <f aca="false">'DRE '!AD29</f>
        <v>36219992.97</v>
      </c>
      <c r="AE9" s="354" t="n">
        <f aca="false">'DRE '!AE29</f>
        <v>36219992.97</v>
      </c>
      <c r="AF9" s="354" t="n">
        <f aca="false">'DRE '!AF29</f>
        <v>36219992.97</v>
      </c>
      <c r="AG9" s="354" t="n">
        <f aca="false">'DRE '!AG29</f>
        <v>36219992.97</v>
      </c>
      <c r="AH9" s="354" t="n">
        <f aca="false">'DRE '!AH29</f>
        <v>36219992.97</v>
      </c>
      <c r="AI9" s="354" t="n">
        <f aca="false">'DRE '!AI29</f>
        <v>36700891.84</v>
      </c>
      <c r="AJ9" s="354" t="n">
        <f aca="false">'DRE '!AJ29</f>
        <v>43166634.87</v>
      </c>
      <c r="AK9" s="354" t="n">
        <f aca="false">'DRE '!AK29</f>
        <v>46724502.94</v>
      </c>
      <c r="AL9" s="354" t="n">
        <f aca="false">'DRE '!AL29</f>
        <v>46724502.94</v>
      </c>
      <c r="AM9" s="354" t="n">
        <f aca="false">'DRE '!AM29</f>
        <v>46724502.94</v>
      </c>
      <c r="AN9" s="354" t="n">
        <f aca="false">'DRE '!AN29</f>
        <v>46724502.94</v>
      </c>
      <c r="AO9" s="354" t="n">
        <f aca="false">'DRE '!AO29</f>
        <v>46724502.94</v>
      </c>
      <c r="AP9" s="354" t="n">
        <f aca="false">'DRE '!AP29</f>
        <v>46724502.94</v>
      </c>
      <c r="AQ9" s="354" t="n">
        <f aca="false">'DRE '!AQ29</f>
        <v>46867360.08</v>
      </c>
    </row>
    <row r="10" customFormat="false" ht="16.5" hidden="false" customHeight="true" outlineLevel="0" collapsed="false">
      <c r="A10" s="196"/>
      <c r="B10" s="219" t="s">
        <v>407</v>
      </c>
      <c r="C10" s="219"/>
      <c r="D10" s="342"/>
      <c r="E10" s="394" t="n">
        <f aca="false">SUM(F10:AQ10)</f>
        <v>272612749.1079</v>
      </c>
      <c r="F10" s="342"/>
      <c r="G10" s="352"/>
      <c r="H10" s="354" t="n">
        <f aca="false">-'DRE '!H26-'DRE '!H27</f>
        <v>142857.1429</v>
      </c>
      <c r="I10" s="354" t="n">
        <f aca="false">-'DRE '!I26-'DRE '!I27</f>
        <v>285714.2857</v>
      </c>
      <c r="J10" s="354" t="n">
        <f aca="false">-'DRE '!J26-'DRE '!J27</f>
        <v>766613.1552</v>
      </c>
      <c r="K10" s="354" t="n">
        <f aca="false">-'DRE '!K26-'DRE '!K27</f>
        <v>7232356.188</v>
      </c>
      <c r="L10" s="354" t="n">
        <f aca="false">-'DRE '!L26-'DRE '!L27</f>
        <v>10790224.25</v>
      </c>
      <c r="M10" s="354" t="n">
        <f aca="false">-'DRE '!M26-'DRE '!M27</f>
        <v>10790224.25</v>
      </c>
      <c r="N10" s="354" t="n">
        <f aca="false">-'DRE '!N26-'DRE '!N27</f>
        <v>10790224.25</v>
      </c>
      <c r="O10" s="354" t="n">
        <f aca="false">-'DRE '!O26-'DRE '!O27</f>
        <v>10790224.25</v>
      </c>
      <c r="P10" s="354" t="n">
        <f aca="false">-'DRE '!P26-'DRE '!P27</f>
        <v>10790224.25</v>
      </c>
      <c r="Q10" s="354" t="n">
        <f aca="false">-'DRE '!Q26-'DRE '!Q27</f>
        <v>10790224.25</v>
      </c>
      <c r="R10" s="354" t="n">
        <f aca="false">-'DRE '!R26-'DRE '!R27</f>
        <v>10790224.25</v>
      </c>
      <c r="S10" s="354" t="n">
        <f aca="false">-'DRE '!S26-'DRE '!S27</f>
        <v>10790224.25</v>
      </c>
      <c r="T10" s="354" t="n">
        <f aca="false">-'DRE '!T26-'DRE '!T27</f>
        <v>10790224.25</v>
      </c>
      <c r="U10" s="354" t="n">
        <f aca="false">-'DRE '!U26-'DRE '!U27</f>
        <v>10790224.25</v>
      </c>
      <c r="V10" s="354" t="n">
        <f aca="false">-'DRE '!V26-'DRE '!V27</f>
        <v>10790224.25</v>
      </c>
      <c r="W10" s="354" t="n">
        <f aca="false">-'DRE '!W26-'DRE '!W27</f>
        <v>10790224.25</v>
      </c>
      <c r="X10" s="354" t="n">
        <f aca="false">-'DRE '!X26-'DRE '!X27</f>
        <v>10790224.25</v>
      </c>
      <c r="Y10" s="354" t="n">
        <f aca="false">-'DRE '!Y26-'DRE '!Y27</f>
        <v>10790224.25</v>
      </c>
      <c r="Z10" s="354" t="n">
        <f aca="false">-'DRE '!Z26-'DRE '!Z27</f>
        <v>10790224.25</v>
      </c>
      <c r="AA10" s="354" t="n">
        <f aca="false">-'DRE '!AA26-'DRE '!AA27</f>
        <v>10790224.25</v>
      </c>
      <c r="AB10" s="354" t="n">
        <f aca="false">-'DRE '!AB26-'DRE '!AB27</f>
        <v>10790224.25</v>
      </c>
      <c r="AC10" s="354" t="n">
        <f aca="false">-'DRE '!AC26-'DRE '!AC27</f>
        <v>10790224.25</v>
      </c>
      <c r="AD10" s="354" t="n">
        <f aca="false">-'DRE '!AD26-'DRE '!AD27</f>
        <v>10790224.25</v>
      </c>
      <c r="AE10" s="354" t="n">
        <f aca="false">-'DRE '!AE26-'DRE '!AE27</f>
        <v>10790224.25</v>
      </c>
      <c r="AF10" s="354" t="n">
        <f aca="false">-'DRE '!AF26-'DRE '!AF27</f>
        <v>10790224.25</v>
      </c>
      <c r="AG10" s="354" t="n">
        <f aca="false">-'DRE '!AG26-'DRE '!AG27</f>
        <v>10790224.25</v>
      </c>
      <c r="AH10" s="354" t="n">
        <f aca="false">-'DRE '!AH26-'DRE '!AH27</f>
        <v>10790224.25</v>
      </c>
      <c r="AI10" s="354" t="n">
        <f aca="false">-'DRE '!AI26-'DRE '!AI27</f>
        <v>10309325.38</v>
      </c>
      <c r="AJ10" s="354" t="n">
        <f aca="false">-'DRE '!AJ26-'DRE '!AJ27</f>
        <v>3843582.349</v>
      </c>
      <c r="AK10" s="354" t="n">
        <f aca="false">-'DRE '!AK26-'DRE '!AK27</f>
        <v>285714.2857</v>
      </c>
      <c r="AL10" s="354" t="n">
        <f aca="false">-'DRE '!AL26-'DRE '!AL27</f>
        <v>285714.2857</v>
      </c>
      <c r="AM10" s="354" t="n">
        <f aca="false">-'DRE '!AM26-'DRE '!AM27</f>
        <v>285714.2857</v>
      </c>
      <c r="AN10" s="354" t="n">
        <f aca="false">-'DRE '!AN26-'DRE '!AN27</f>
        <v>285714.2857</v>
      </c>
      <c r="AO10" s="354" t="n">
        <f aca="false">-'DRE '!AO26-'DRE '!AO27</f>
        <v>285714.2857</v>
      </c>
      <c r="AP10" s="354" t="n">
        <f aca="false">-'DRE '!AP26-'DRE '!AP27</f>
        <v>285714.2857</v>
      </c>
      <c r="AQ10" s="354" t="n">
        <f aca="false">-'DRE '!AQ26-'DRE '!AQ27</f>
        <v>142857.1429</v>
      </c>
    </row>
    <row r="11" customFormat="false" ht="16.5" hidden="false" customHeight="true" outlineLevel="0" collapsed="false">
      <c r="A11" s="196"/>
      <c r="B11" s="219" t="s">
        <v>408</v>
      </c>
      <c r="C11" s="219"/>
      <c r="D11" s="342"/>
      <c r="E11" s="394" t="n">
        <f aca="false">SUM(F11:AQ11)</f>
        <v>-2188935.5250831</v>
      </c>
      <c r="F11" s="342"/>
      <c r="G11" s="352"/>
      <c r="H11" s="354" t="n">
        <f aca="false">BP!H62</f>
        <v>276758.9688</v>
      </c>
      <c r="I11" s="354" t="n">
        <f aca="false">BP!I62</f>
        <v>-868541.6123</v>
      </c>
      <c r="J11" s="354" t="n">
        <f aca="false">BP!J62</f>
        <v>1333191.376</v>
      </c>
      <c r="K11" s="354" t="n">
        <f aca="false">BP!K62</f>
        <v>-53779.93351</v>
      </c>
      <c r="L11" s="354" t="n">
        <f aca="false">BP!L62</f>
        <v>-4175492.186</v>
      </c>
      <c r="M11" s="354" t="n">
        <f aca="false">BP!M62</f>
        <v>46066.23947</v>
      </c>
      <c r="N11" s="354" t="n">
        <f aca="false">BP!N62</f>
        <v>52469.62198</v>
      </c>
      <c r="O11" s="354" t="n">
        <f aca="false">BP!O62</f>
        <v>36923.83941</v>
      </c>
      <c r="P11" s="354" t="n">
        <f aca="false">BP!P62</f>
        <v>25219.72172</v>
      </c>
      <c r="Q11" s="354" t="n">
        <f aca="false">BP!Q62</f>
        <v>65619.6287</v>
      </c>
      <c r="R11" s="354" t="n">
        <f aca="false">BP!R62</f>
        <v>237032.5133</v>
      </c>
      <c r="S11" s="354" t="n">
        <f aca="false">BP!S62</f>
        <v>34233.0866</v>
      </c>
      <c r="T11" s="354" t="n">
        <f aca="false">BP!T62</f>
        <v>40304.85334</v>
      </c>
      <c r="U11" s="354" t="n">
        <f aca="false">BP!U62</f>
        <v>42761.88657</v>
      </c>
      <c r="V11" s="354" t="n">
        <f aca="false">BP!V62</f>
        <v>49127.09003</v>
      </c>
      <c r="W11" s="354" t="n">
        <f aca="false">BP!W$62</f>
        <v>35822.6594</v>
      </c>
      <c r="X11" s="354" t="n">
        <f aca="false">BP!X62</f>
        <v>20980.49276</v>
      </c>
      <c r="Y11" s="354" t="n">
        <f aca="false">BP!Y62</f>
        <v>-28684.25341</v>
      </c>
      <c r="Z11" s="354" t="n">
        <f aca="false">BP!Z62</f>
        <v>8938.891966</v>
      </c>
      <c r="AA11" s="354" t="n">
        <f aca="false">BP!AA62</f>
        <v>19119.12942</v>
      </c>
      <c r="AB11" s="354" t="n">
        <f aca="false">BP!AB62</f>
        <v>18253.40905</v>
      </c>
      <c r="AC11" s="354" t="n">
        <f aca="false">BP!AC62</f>
        <v>17916.09454</v>
      </c>
      <c r="AD11" s="354" t="n">
        <f aca="false">BP!AD62</f>
        <v>17964.61758</v>
      </c>
      <c r="AE11" s="354" t="n">
        <f aca="false">BP!AE62</f>
        <v>18009.04846</v>
      </c>
      <c r="AF11" s="354" t="n">
        <f aca="false">BP!AF62</f>
        <v>18040.55918</v>
      </c>
      <c r="AG11" s="354" t="n">
        <f aca="false">BP!AG62</f>
        <v>18071.81184</v>
      </c>
      <c r="AH11" s="354" t="n">
        <f aca="false">BP!AH62</f>
        <v>18103.5408</v>
      </c>
      <c r="AI11" s="354" t="n">
        <f aca="false">BP!AI62</f>
        <v>31574.1683</v>
      </c>
      <c r="AJ11" s="354" t="n">
        <f aca="false">BP!AJ62</f>
        <v>194463.2526</v>
      </c>
      <c r="AK11" s="354" t="n">
        <f aca="false">BP!AK62</f>
        <v>111134.8174</v>
      </c>
      <c r="AL11" s="354" t="n">
        <f aca="false">BP!AL62</f>
        <v>-2333.208273</v>
      </c>
      <c r="AM11" s="354" t="n">
        <f aca="false">BP!AM62</f>
        <v>-3558.779226</v>
      </c>
      <c r="AN11" s="354" t="n">
        <f aca="false">BP!AN62</f>
        <v>376.0202152</v>
      </c>
      <c r="AO11" s="354" t="n">
        <f aca="false">BP!AO62</f>
        <v>562.850339</v>
      </c>
      <c r="AP11" s="354" t="n">
        <f aca="false">BP!AP62</f>
        <v>431.6772657</v>
      </c>
      <c r="AQ11" s="354" t="n">
        <f aca="false">BP!AQ62</f>
        <v>153982.5806</v>
      </c>
    </row>
    <row r="12" customFormat="false" ht="16.5" hidden="false" customHeight="true" outlineLevel="0" collapsed="false">
      <c r="A12" s="196"/>
      <c r="B12" s="424" t="s">
        <v>409</v>
      </c>
      <c r="C12" s="424"/>
      <c r="D12" s="342"/>
      <c r="E12" s="394" t="n">
        <f aca="false">SUM(F12:AQ12)</f>
        <v>-415021336.266</v>
      </c>
      <c r="F12" s="342"/>
      <c r="G12" s="352"/>
      <c r="H12" s="354" t="n">
        <f aca="false">Impostos!H37+Impostos!H38</f>
        <v>0</v>
      </c>
      <c r="I12" s="354" t="n">
        <f aca="false">Impostos!I37+Impostos!I38</f>
        <v>-2144809.076</v>
      </c>
      <c r="J12" s="354" t="n">
        <f aca="false">Impostos!J37+Impostos!J38</f>
        <v>0</v>
      </c>
      <c r="K12" s="354" t="n">
        <f aca="false">Impostos!K37+Impostos!K38</f>
        <v>0</v>
      </c>
      <c r="L12" s="354" t="n">
        <f aca="false">Impostos!L37+Impostos!L38</f>
        <v>-8714429.023</v>
      </c>
      <c r="M12" s="354" t="n">
        <f aca="false">Impostos!M37+Impostos!M38</f>
        <v>-8620334.327</v>
      </c>
      <c r="N12" s="425" t="n">
        <f aca="false">Impostos!N37+Impostos!N38</f>
        <v>-10838660.12</v>
      </c>
      <c r="O12" s="354" t="n">
        <f aca="false">Impostos!O37+Impostos!O38</f>
        <v>-12314773.61</v>
      </c>
      <c r="P12" s="354" t="n">
        <f aca="false">Impostos!P37+Impostos!P38</f>
        <v>-12314773.61</v>
      </c>
      <c r="Q12" s="354" t="n">
        <f aca="false">Impostos!Q37+Impostos!Q38</f>
        <v>-12314773.61</v>
      </c>
      <c r="R12" s="354" t="n">
        <f aca="false">Impostos!R37+Impostos!R38</f>
        <v>-12314773.61</v>
      </c>
      <c r="S12" s="354" t="n">
        <f aca="false">Impostos!S37+Impostos!S38</f>
        <v>-12314773.61</v>
      </c>
      <c r="T12" s="354" t="n">
        <f aca="false">Impostos!T37+Impostos!T38</f>
        <v>-12314773.61</v>
      </c>
      <c r="U12" s="354" t="n">
        <f aca="false">Impostos!U37+Impostos!U38</f>
        <v>-12314773.61</v>
      </c>
      <c r="V12" s="354" t="n">
        <f aca="false">Impostos!V37+Impostos!V38</f>
        <v>-12314773.61</v>
      </c>
      <c r="W12" s="354" t="n">
        <f aca="false">Impostos!W37+Impostos!W38</f>
        <v>-12314773.61</v>
      </c>
      <c r="X12" s="354" t="n">
        <f aca="false">Impostos!X37+Impostos!X38</f>
        <v>-12314773.61</v>
      </c>
      <c r="Y12" s="354" t="n">
        <f aca="false">Impostos!Y37+Impostos!Y38</f>
        <v>-12314773.61</v>
      </c>
      <c r="Z12" s="354" t="n">
        <f aca="false">Impostos!Z37+Impostos!Z38</f>
        <v>-12314773.61</v>
      </c>
      <c r="AA12" s="354" t="n">
        <f aca="false">Impostos!AA37+Impostos!AA38</f>
        <v>-12314773.61</v>
      </c>
      <c r="AB12" s="354" t="n">
        <f aca="false">Impostos!AB37+Impostos!AB38</f>
        <v>-12314773.61</v>
      </c>
      <c r="AC12" s="354" t="n">
        <f aca="false">Impostos!AC37+Impostos!AC38</f>
        <v>-12314773.61</v>
      </c>
      <c r="AD12" s="354" t="n">
        <f aca="false">Impostos!AD37+Impostos!AD38</f>
        <v>-12314773.61</v>
      </c>
      <c r="AE12" s="354" t="n">
        <f aca="false">Impostos!AE37+Impostos!AE38</f>
        <v>-12314773.61</v>
      </c>
      <c r="AF12" s="354" t="n">
        <f aca="false">Impostos!AF37+Impostos!AF38</f>
        <v>-12314773.61</v>
      </c>
      <c r="AG12" s="354" t="n">
        <f aca="false">Impostos!AG37+Impostos!AG38</f>
        <v>-12314773.61</v>
      </c>
      <c r="AH12" s="354" t="n">
        <f aca="false">Impostos!AH37+Impostos!AH38</f>
        <v>-12314773.61</v>
      </c>
      <c r="AI12" s="354" t="n">
        <f aca="false">Impostos!AI37+Impostos!AI38</f>
        <v>-12478279.23</v>
      </c>
      <c r="AJ12" s="354" t="n">
        <f aca="false">Impostos!AJ37+Impostos!AJ38</f>
        <v>-14676631.86</v>
      </c>
      <c r="AK12" s="354" t="n">
        <f aca="false">Impostos!AK37+Impostos!AK38</f>
        <v>-15886307</v>
      </c>
      <c r="AL12" s="354" t="n">
        <f aca="false">Impostos!AL37+Impostos!AL38</f>
        <v>-15886307</v>
      </c>
      <c r="AM12" s="354" t="n">
        <f aca="false">Impostos!AM37+Impostos!AM38</f>
        <v>-15886307</v>
      </c>
      <c r="AN12" s="354" t="n">
        <f aca="false">Impostos!AN37+Impostos!AN38</f>
        <v>-15886307</v>
      </c>
      <c r="AO12" s="354" t="n">
        <f aca="false">Impostos!AO37+Impostos!AO38</f>
        <v>-15886307</v>
      </c>
      <c r="AP12" s="354" t="n">
        <f aca="false">Impostos!AP37+Impostos!AP38</f>
        <v>-15886307</v>
      </c>
      <c r="AQ12" s="354" t="n">
        <f aca="false">Impostos!AQ37+Impostos!AQ38</f>
        <v>-15934878.43</v>
      </c>
    </row>
    <row r="13" customFormat="false" ht="7.5" hidden="false" customHeight="true" outlineLevel="0" collapsed="false">
      <c r="A13" s="196"/>
      <c r="B13" s="196"/>
      <c r="C13" s="196"/>
      <c r="D13" s="342"/>
      <c r="E13" s="354"/>
      <c r="F13" s="342"/>
      <c r="G13" s="352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</row>
    <row r="14" customFormat="false" ht="13.5" hidden="false" customHeight="true" outlineLevel="0" collapsed="false">
      <c r="A14" s="196"/>
      <c r="B14" s="422" t="s">
        <v>410</v>
      </c>
      <c r="C14" s="422"/>
      <c r="D14" s="423" t="s">
        <v>323</v>
      </c>
      <c r="E14" s="357" t="n">
        <f aca="false">SUM(F14:AQ14)</f>
        <v>-272612749.1</v>
      </c>
      <c r="F14" s="423"/>
      <c r="G14" s="371"/>
      <c r="H14" s="357" t="n">
        <f aca="false">SUM(H16:H17)</f>
        <v>-10000000</v>
      </c>
      <c r="I14" s="357" t="n">
        <f aca="false">SUM(I16:I17)</f>
        <v>-12022471.74</v>
      </c>
      <c r="J14" s="357" t="n">
        <f aca="false">SUM(J16:J17)</f>
        <v>-161643575.8</v>
      </c>
      <c r="K14" s="357" t="n">
        <f aca="false">SUM(K16:K17)</f>
        <v>-88946701.59</v>
      </c>
      <c r="L14" s="357" t="n">
        <f aca="false">SUM(L16:L17)</f>
        <v>0</v>
      </c>
      <c r="M14" s="357" t="n">
        <f aca="false">SUM(M16:M17)</f>
        <v>0</v>
      </c>
      <c r="N14" s="357" t="n">
        <f aca="false">SUM(N16:N17)</f>
        <v>0</v>
      </c>
      <c r="O14" s="357" t="n">
        <f aca="false">SUM(O16:O17)</f>
        <v>0</v>
      </c>
      <c r="P14" s="357" t="n">
        <f aca="false">SUM(P16:P17)</f>
        <v>0</v>
      </c>
      <c r="Q14" s="357" t="n">
        <f aca="false">SUM(Q16:Q17)</f>
        <v>0</v>
      </c>
      <c r="R14" s="357" t="n">
        <f aca="false">SUM(R16:R17)</f>
        <v>0</v>
      </c>
      <c r="S14" s="357" t="n">
        <f aca="false">SUM(S16:S17)</f>
        <v>0</v>
      </c>
      <c r="T14" s="357" t="n">
        <f aca="false">SUM(T16:T17)</f>
        <v>0</v>
      </c>
      <c r="U14" s="357" t="n">
        <f aca="false">SUM(U16:U17)</f>
        <v>0</v>
      </c>
      <c r="V14" s="357" t="n">
        <f aca="false">SUM(V16:V17)</f>
        <v>0</v>
      </c>
      <c r="W14" s="357" t="n">
        <f aca="false">SUM(W16:W17)</f>
        <v>0</v>
      </c>
      <c r="X14" s="357" t="n">
        <f aca="false">SUM(X16:X17)</f>
        <v>0</v>
      </c>
      <c r="Y14" s="357" t="n">
        <f aca="false">SUM(Y16:Y17)</f>
        <v>0</v>
      </c>
      <c r="Z14" s="357" t="n">
        <f aca="false">SUM(Z16:Z17)</f>
        <v>0</v>
      </c>
      <c r="AA14" s="357" t="n">
        <f aca="false">SUM(AA16:AA17)</f>
        <v>0</v>
      </c>
      <c r="AB14" s="357" t="n">
        <f aca="false">SUM(AB16:AB17)</f>
        <v>0</v>
      </c>
      <c r="AC14" s="357" t="n">
        <f aca="false">SUM(AC16:AC17)</f>
        <v>0</v>
      </c>
      <c r="AD14" s="357" t="n">
        <f aca="false">SUM(AD16:AD17)</f>
        <v>0</v>
      </c>
      <c r="AE14" s="357" t="n">
        <f aca="false">SUM(AE16:AE17)</f>
        <v>0</v>
      </c>
      <c r="AF14" s="357" t="n">
        <f aca="false">SUM(AF16:AF17)</f>
        <v>0</v>
      </c>
      <c r="AG14" s="357" t="n">
        <f aca="false">SUM(AG16:AG17)</f>
        <v>0</v>
      </c>
      <c r="AH14" s="357" t="n">
        <f aca="false">SUM(AH16:AH17)</f>
        <v>0</v>
      </c>
      <c r="AI14" s="357" t="n">
        <f aca="false">SUM(AI16:AI17)</f>
        <v>0</v>
      </c>
      <c r="AJ14" s="357" t="n">
        <f aca="false">SUM(AJ16:AJ17)</f>
        <v>0</v>
      </c>
      <c r="AK14" s="357" t="n">
        <f aca="false">SUM(AK16:AK17)</f>
        <v>0</v>
      </c>
      <c r="AL14" s="357" t="n">
        <f aca="false">SUM(AL16:AL17)</f>
        <v>0</v>
      </c>
      <c r="AM14" s="357" t="n">
        <f aca="false">SUM(AM16:AM17)</f>
        <v>0</v>
      </c>
      <c r="AN14" s="357" t="n">
        <f aca="false">SUM(AN16:AN17)</f>
        <v>0</v>
      </c>
      <c r="AO14" s="357" t="n">
        <f aca="false">SUM(AO16:AO17)</f>
        <v>0</v>
      </c>
      <c r="AP14" s="357" t="n">
        <f aca="false">SUM(AP16:AP17)</f>
        <v>0</v>
      </c>
      <c r="AQ14" s="357" t="n">
        <f aca="false">SUM(AQ16:AQ17)</f>
        <v>0</v>
      </c>
    </row>
    <row r="15" customFormat="false" ht="7.5" hidden="false" customHeight="true" outlineLevel="0" collapsed="false">
      <c r="A15" s="196"/>
      <c r="B15" s="219"/>
      <c r="C15" s="219"/>
      <c r="D15" s="342"/>
      <c r="E15" s="354"/>
      <c r="F15" s="342"/>
      <c r="G15" s="352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</row>
    <row r="16" customFormat="false" ht="16.5" hidden="false" customHeight="true" outlineLevel="0" collapsed="false">
      <c r="A16" s="196"/>
      <c r="B16" s="219" t="s">
        <v>411</v>
      </c>
      <c r="C16" s="219"/>
      <c r="D16" s="342"/>
      <c r="E16" s="394" t="n">
        <f aca="false">SUM(F16:AQ16)</f>
        <v>-272612749.1</v>
      </c>
      <c r="F16" s="342"/>
      <c r="G16" s="352"/>
      <c r="H16" s="354" t="n">
        <f aca="false">-'Premissas Investimento'!H12</f>
        <v>-10000000</v>
      </c>
      <c r="I16" s="354" t="n">
        <f aca="false">-'Premissas Investimento'!I12</f>
        <v>-12022471.74</v>
      </c>
      <c r="J16" s="354" t="n">
        <f aca="false">-'Premissas Investimento'!J12</f>
        <v>-161643575.8</v>
      </c>
      <c r="K16" s="354" t="n">
        <f aca="false">-'Premissas Investimento'!K12</f>
        <v>-88946701.59</v>
      </c>
      <c r="L16" s="354" t="n">
        <f aca="false">-'Premissas Investimento'!L12</f>
        <v>0</v>
      </c>
      <c r="M16" s="354" t="n">
        <f aca="false">-'Premissas Investimento'!M12</f>
        <v>0</v>
      </c>
      <c r="N16" s="354" t="n">
        <f aca="false">-'Premissas Investimento'!N12</f>
        <v>0</v>
      </c>
      <c r="O16" s="354" t="n">
        <f aca="false">-'Premissas Investimento'!O12</f>
        <v>0</v>
      </c>
      <c r="P16" s="354" t="n">
        <f aca="false">-'Premissas Investimento'!P12</f>
        <v>0</v>
      </c>
      <c r="Q16" s="354" t="n">
        <f aca="false">-'Premissas Investimento'!Q12</f>
        <v>0</v>
      </c>
      <c r="R16" s="354" t="n">
        <f aca="false">-'Premissas Investimento'!R12</f>
        <v>0</v>
      </c>
      <c r="S16" s="354" t="n">
        <f aca="false">-'Premissas Investimento'!S12</f>
        <v>0</v>
      </c>
      <c r="T16" s="354" t="n">
        <f aca="false">-'Premissas Investimento'!T12</f>
        <v>0</v>
      </c>
      <c r="U16" s="354" t="n">
        <f aca="false">-'Premissas Investimento'!U12</f>
        <v>0</v>
      </c>
      <c r="V16" s="354" t="n">
        <f aca="false">-'Premissas Investimento'!V12</f>
        <v>0</v>
      </c>
      <c r="W16" s="354" t="n">
        <f aca="false">-'Premissas Investimento'!W12</f>
        <v>0</v>
      </c>
      <c r="X16" s="354" t="n">
        <f aca="false">-'Premissas Investimento'!X12</f>
        <v>0</v>
      </c>
      <c r="Y16" s="354" t="n">
        <f aca="false">-'Premissas Investimento'!Y12</f>
        <v>0</v>
      </c>
      <c r="Z16" s="354" t="n">
        <f aca="false">-'Premissas Investimento'!Z12</f>
        <v>0</v>
      </c>
      <c r="AA16" s="354" t="n">
        <f aca="false">-'Premissas Investimento'!AA12</f>
        <v>0</v>
      </c>
      <c r="AB16" s="354" t="n">
        <f aca="false">-'Premissas Investimento'!AB12</f>
        <v>0</v>
      </c>
      <c r="AC16" s="354" t="n">
        <f aca="false">-'Premissas Investimento'!AC12</f>
        <v>0</v>
      </c>
      <c r="AD16" s="354" t="n">
        <f aca="false">-'Premissas Investimento'!AD12</f>
        <v>0</v>
      </c>
      <c r="AE16" s="354" t="n">
        <f aca="false">-'Premissas Investimento'!AE12</f>
        <v>0</v>
      </c>
      <c r="AF16" s="354" t="n">
        <f aca="false">-'Premissas Investimento'!AF12</f>
        <v>0</v>
      </c>
      <c r="AG16" s="354" t="n">
        <f aca="false">-'Premissas Investimento'!AG12</f>
        <v>0</v>
      </c>
      <c r="AH16" s="354" t="n">
        <f aca="false">-'Premissas Investimento'!AH12</f>
        <v>0</v>
      </c>
      <c r="AI16" s="354" t="n">
        <f aca="false">-'Premissas Investimento'!AI12</f>
        <v>0</v>
      </c>
      <c r="AJ16" s="354" t="n">
        <f aca="false">-'Premissas Investimento'!AJ12</f>
        <v>0</v>
      </c>
      <c r="AK16" s="354" t="n">
        <f aca="false">-'Premissas Investimento'!AK12</f>
        <v>0</v>
      </c>
      <c r="AL16" s="354" t="n">
        <f aca="false">-'Premissas Investimento'!AL12</f>
        <v>0</v>
      </c>
      <c r="AM16" s="354" t="n">
        <f aca="false">-'Premissas Investimento'!AM12</f>
        <v>0</v>
      </c>
      <c r="AN16" s="354" t="n">
        <f aca="false">-'Premissas Investimento'!AN12</f>
        <v>0</v>
      </c>
      <c r="AO16" s="354" t="n">
        <f aca="false">-'Premissas Investimento'!AO12</f>
        <v>0</v>
      </c>
      <c r="AP16" s="354" t="n">
        <f aca="false">-'Premissas Investimento'!AP12</f>
        <v>0</v>
      </c>
      <c r="AQ16" s="354" t="n">
        <f aca="false">-'Premissas Investimento'!AQ12</f>
        <v>0</v>
      </c>
    </row>
    <row r="17" customFormat="false" ht="10.5" hidden="false" customHeight="true" outlineLevel="0" collapsed="false">
      <c r="A17" s="196"/>
      <c r="B17" s="219"/>
      <c r="C17" s="219"/>
      <c r="D17" s="342"/>
      <c r="E17" s="354"/>
      <c r="F17" s="342"/>
      <c r="G17" s="352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</row>
    <row r="18" customFormat="false" ht="13.5" hidden="false" customHeight="true" outlineLevel="0" collapsed="false">
      <c r="A18" s="196"/>
      <c r="B18" s="422" t="s">
        <v>412</v>
      </c>
      <c r="C18" s="422"/>
      <c r="D18" s="423" t="s">
        <v>330</v>
      </c>
      <c r="E18" s="357" t="n">
        <f aca="false">SUM(F18:AQ18)</f>
        <v>803443046.579817</v>
      </c>
      <c r="F18" s="423"/>
      <c r="G18" s="371"/>
      <c r="H18" s="357" t="n">
        <f aca="false">H7+H14</f>
        <v>-13090475.1513</v>
      </c>
      <c r="I18" s="357" t="n">
        <f aca="false">I7+I14</f>
        <v>-5738204.4616</v>
      </c>
      <c r="J18" s="357" t="n">
        <f aca="false">J7+J14</f>
        <v>-169330857.3338</v>
      </c>
      <c r="K18" s="357" t="n">
        <f aca="false">K7+K14</f>
        <v>-97366631.90551</v>
      </c>
      <c r="L18" s="357" t="n">
        <f aca="false">L7+L14</f>
        <v>34515651.881</v>
      </c>
      <c r="M18" s="357" t="n">
        <f aca="false">M7+M14</f>
        <v>38435949.13247</v>
      </c>
      <c r="N18" s="357" t="n">
        <f aca="false">N7+N14</f>
        <v>36224026.72198</v>
      </c>
      <c r="O18" s="357" t="n">
        <f aca="false">O7+O14</f>
        <v>34732367.44941</v>
      </c>
      <c r="P18" s="357" t="n">
        <f aca="false">P7+P14</f>
        <v>34720663.33172</v>
      </c>
      <c r="Q18" s="357" t="n">
        <f aca="false">Q7+Q14</f>
        <v>34761063.2387</v>
      </c>
      <c r="R18" s="357" t="n">
        <f aca="false">R7+R14</f>
        <v>34932476.1233</v>
      </c>
      <c r="S18" s="357" t="n">
        <f aca="false">S7+S14</f>
        <v>34729676.6966</v>
      </c>
      <c r="T18" s="357" t="n">
        <f aca="false">T7+T14</f>
        <v>34735748.46334</v>
      </c>
      <c r="U18" s="357" t="n">
        <f aca="false">U7+U14</f>
        <v>34738205.49657</v>
      </c>
      <c r="V18" s="357" t="n">
        <f aca="false">V7+V14</f>
        <v>34744570.70003</v>
      </c>
      <c r="W18" s="357" t="n">
        <f aca="false">W7+W14</f>
        <v>34731266.2694</v>
      </c>
      <c r="X18" s="357" t="n">
        <f aca="false">X7+X14</f>
        <v>34716424.10276</v>
      </c>
      <c r="Y18" s="357" t="n">
        <f aca="false">Y7+Y14</f>
        <v>34666759.35659</v>
      </c>
      <c r="Z18" s="357" t="n">
        <f aca="false">Z7+Z14</f>
        <v>34704382.501966</v>
      </c>
      <c r="AA18" s="357" t="n">
        <f aca="false">AA7+AA14</f>
        <v>34714562.73942</v>
      </c>
      <c r="AB18" s="357" t="n">
        <f aca="false">AB7+AB14</f>
        <v>34713697.01905</v>
      </c>
      <c r="AC18" s="357" t="n">
        <f aca="false">AC7+AC14</f>
        <v>34713359.70454</v>
      </c>
      <c r="AD18" s="357" t="n">
        <f aca="false">AD7+AD14</f>
        <v>34713408.22758</v>
      </c>
      <c r="AE18" s="357" t="n">
        <f aca="false">AE7+AE14</f>
        <v>34713452.65846</v>
      </c>
      <c r="AF18" s="357" t="n">
        <f aca="false">AF7+AF14</f>
        <v>34713484.16918</v>
      </c>
      <c r="AG18" s="357" t="n">
        <f aca="false">AG7+AG14</f>
        <v>34713515.42184</v>
      </c>
      <c r="AH18" s="357" t="n">
        <f aca="false">AH7+AH14</f>
        <v>34713547.1508</v>
      </c>
      <c r="AI18" s="357" t="n">
        <f aca="false">AI7+AI14</f>
        <v>34563512.1583</v>
      </c>
      <c r="AJ18" s="357" t="n">
        <f aca="false">AJ7+AJ14</f>
        <v>32528048.6116</v>
      </c>
      <c r="AK18" s="357" t="n">
        <f aca="false">AK7+AK14</f>
        <v>31235045.0431</v>
      </c>
      <c r="AL18" s="357" t="n">
        <f aca="false">AL7+AL14</f>
        <v>31121577.017427</v>
      </c>
      <c r="AM18" s="357" t="n">
        <f aca="false">AM7+AM14</f>
        <v>31120351.446474</v>
      </c>
      <c r="AN18" s="357" t="n">
        <f aca="false">AN7+AN14</f>
        <v>31124286.2459152</v>
      </c>
      <c r="AO18" s="357" t="n">
        <f aca="false">AO7+AO14</f>
        <v>31124473.076039</v>
      </c>
      <c r="AP18" s="357" t="n">
        <f aca="false">AP7+AP14</f>
        <v>31124341.9029657</v>
      </c>
      <c r="AQ18" s="357" t="n">
        <f aca="false">AQ7+AQ14</f>
        <v>31229321.3735</v>
      </c>
    </row>
    <row r="19" customFormat="false" ht="16.5" hidden="false" customHeight="true" outlineLevel="0" collapsed="false">
      <c r="A19" s="426"/>
      <c r="B19" s="426"/>
      <c r="C19" s="426"/>
      <c r="D19" s="426"/>
      <c r="E19" s="427" t="n">
        <f aca="false">SUM(F19:AQ19)</f>
        <v>803443046.63</v>
      </c>
      <c r="F19" s="426"/>
      <c r="G19" s="428"/>
      <c r="H19" s="428" t="n">
        <f aca="false">H18 / 'Premissas Financeiras'!H5</f>
        <v>-13090475.15</v>
      </c>
      <c r="I19" s="428" t="n">
        <f aca="false">I18 / 'Premissas Financeiras'!I5</f>
        <v>-5738204.46</v>
      </c>
      <c r="J19" s="428" t="n">
        <f aca="false">J18 / 'Premissas Financeiras'!J5</f>
        <v>-169330857.3</v>
      </c>
      <c r="K19" s="428" t="n">
        <f aca="false">K18 / 'Premissas Financeiras'!K5</f>
        <v>-97366631.91</v>
      </c>
      <c r="L19" s="428" t="n">
        <f aca="false">L18 / 'Premissas Financeiras'!L5</f>
        <v>34515651.88</v>
      </c>
      <c r="M19" s="428" t="n">
        <f aca="false">M18 / 'Premissas Financeiras'!M5</f>
        <v>38435949.13</v>
      </c>
      <c r="N19" s="428" t="n">
        <f aca="false">N18 / 'Premissas Financeiras'!N5</f>
        <v>36224026.72</v>
      </c>
      <c r="O19" s="428" t="n">
        <f aca="false">O18 / 'Premissas Financeiras'!O5</f>
        <v>34732367.45</v>
      </c>
      <c r="P19" s="428" t="n">
        <f aca="false">P18 / 'Premissas Financeiras'!P5</f>
        <v>34720663.33</v>
      </c>
      <c r="Q19" s="428" t="n">
        <f aca="false">Q18 / 'Premissas Financeiras'!Q5</f>
        <v>34761063.24</v>
      </c>
      <c r="R19" s="428" t="n">
        <f aca="false">R18 / 'Premissas Financeiras'!R5</f>
        <v>34932476.13</v>
      </c>
      <c r="S19" s="428" t="n">
        <f aca="false">S18 / 'Premissas Financeiras'!S5</f>
        <v>34729676.7</v>
      </c>
      <c r="T19" s="428" t="n">
        <f aca="false">T18 / 'Premissas Financeiras'!T5</f>
        <v>34735748.47</v>
      </c>
      <c r="U19" s="428" t="n">
        <f aca="false">U18 / 'Premissas Financeiras'!U5</f>
        <v>34738205.5</v>
      </c>
      <c r="V19" s="428" t="n">
        <f aca="false">V18 / 'Premissas Financeiras'!V5</f>
        <v>34744570.7</v>
      </c>
      <c r="W19" s="428" t="n">
        <f aca="false">W18 / 'Premissas Financeiras'!W5</f>
        <v>34731266.27</v>
      </c>
      <c r="X19" s="428" t="n">
        <f aca="false">X18 / 'Premissas Financeiras'!X5</f>
        <v>34716424.1</v>
      </c>
      <c r="Y19" s="428" t="n">
        <f aca="false">Y18 / 'Premissas Financeiras'!Y5</f>
        <v>34666759.36</v>
      </c>
      <c r="Z19" s="428" t="n">
        <f aca="false">Z18 / 'Premissas Financeiras'!Z5</f>
        <v>34704382.5</v>
      </c>
      <c r="AA19" s="428" t="n">
        <f aca="false">AA18 / 'Premissas Financeiras'!AA5</f>
        <v>34714562.74</v>
      </c>
      <c r="AB19" s="428" t="n">
        <f aca="false">AB18 / 'Premissas Financeiras'!AB5</f>
        <v>34713697.02</v>
      </c>
      <c r="AC19" s="428" t="n">
        <f aca="false">AC18 / 'Premissas Financeiras'!AC5</f>
        <v>34713359.71</v>
      </c>
      <c r="AD19" s="428" t="n">
        <f aca="false">AD18 / 'Premissas Financeiras'!AD5</f>
        <v>34713408.23</v>
      </c>
      <c r="AE19" s="428" t="n">
        <f aca="false">AE18 / 'Premissas Financeiras'!AE5</f>
        <v>34713452.66</v>
      </c>
      <c r="AF19" s="428" t="n">
        <f aca="false">AF18 / 'Premissas Financeiras'!AF5</f>
        <v>34713484.17</v>
      </c>
      <c r="AG19" s="428" t="n">
        <f aca="false">AG18 / 'Premissas Financeiras'!AG5</f>
        <v>34713515.42</v>
      </c>
      <c r="AH19" s="428" t="n">
        <f aca="false">AH18 / 'Premissas Financeiras'!AH5</f>
        <v>34713547.15</v>
      </c>
      <c r="AI19" s="428" t="n">
        <f aca="false">AI18 / 'Premissas Financeiras'!AI5</f>
        <v>34563512.16</v>
      </c>
      <c r="AJ19" s="428" t="n">
        <f aca="false">AJ18 / 'Premissas Financeiras'!AJ5</f>
        <v>32528048.62</v>
      </c>
      <c r="AK19" s="428" t="n">
        <f aca="false">AK18 / 'Premissas Financeiras'!AK5</f>
        <v>31235045.04</v>
      </c>
      <c r="AL19" s="428" t="n">
        <f aca="false">AL18 / 'Premissas Financeiras'!AL5</f>
        <v>31121577.02</v>
      </c>
      <c r="AM19" s="428" t="n">
        <f aca="false">AM18 / 'Premissas Financeiras'!AM5</f>
        <v>31120351.44</v>
      </c>
      <c r="AN19" s="428" t="n">
        <f aca="false">AN18 / 'Premissas Financeiras'!AN5</f>
        <v>31124286.24</v>
      </c>
      <c r="AO19" s="428" t="n">
        <f aca="false">AO18 / 'Premissas Financeiras'!AO5</f>
        <v>31124473.07</v>
      </c>
      <c r="AP19" s="428" t="n">
        <f aca="false">AP18 / 'Premissas Financeiras'!AP5</f>
        <v>31124341.9</v>
      </c>
      <c r="AQ19" s="428" t="n">
        <f aca="false">AQ18 / 'Premissas Financeiras'!AQ5</f>
        <v>31229321.38</v>
      </c>
    </row>
    <row r="20" customFormat="false" ht="16.5" hidden="false" customHeight="true" outlineLevel="0" collapsed="false">
      <c r="A20" s="426"/>
      <c r="B20" s="429"/>
      <c r="C20" s="426"/>
      <c r="D20" s="426"/>
      <c r="E20" s="427"/>
      <c r="F20" s="426"/>
      <c r="G20" s="428"/>
      <c r="H20" s="428" t="n">
        <f aca="false">H19</f>
        <v>-13090475.15</v>
      </c>
      <c r="I20" s="428" t="n">
        <f aca="false">H20+I19</f>
        <v>-18828679.61</v>
      </c>
      <c r="J20" s="428" t="n">
        <f aca="false">I20+J19</f>
        <v>-188159536.91</v>
      </c>
      <c r="K20" s="428" t="n">
        <f aca="false">J20+K19</f>
        <v>-285526168.82</v>
      </c>
      <c r="L20" s="428" t="n">
        <f aca="false">K20+L19</f>
        <v>-251010516.94</v>
      </c>
      <c r="M20" s="428" t="n">
        <f aca="false">L20+M19</f>
        <v>-212574567.81</v>
      </c>
      <c r="N20" s="428" t="n">
        <f aca="false">M20+N19</f>
        <v>-176350541.09</v>
      </c>
      <c r="O20" s="428" t="n">
        <f aca="false">N20+O19</f>
        <v>-141618173.64</v>
      </c>
      <c r="P20" s="428" t="n">
        <f aca="false">O20+P19</f>
        <v>-106897510.31</v>
      </c>
      <c r="Q20" s="428" t="n">
        <f aca="false">P20+Q19</f>
        <v>-72136447.0700001</v>
      </c>
      <c r="R20" s="428" t="n">
        <f aca="false">Q20+R19</f>
        <v>-37203970.94</v>
      </c>
      <c r="S20" s="428" t="n">
        <f aca="false">R20+S19</f>
        <v>-2474294.24000005</v>
      </c>
      <c r="T20" s="428" t="n">
        <f aca="false">S20+T19</f>
        <v>32261454.23</v>
      </c>
      <c r="U20" s="428" t="n">
        <f aca="false">T20+U19</f>
        <v>66999659.73</v>
      </c>
      <c r="V20" s="428" t="n">
        <f aca="false">U20+V19</f>
        <v>101744230.43</v>
      </c>
      <c r="W20" s="428" t="n">
        <f aca="false">V20+W19</f>
        <v>136475496.7</v>
      </c>
      <c r="X20" s="428" t="n">
        <f aca="false">W20+X19</f>
        <v>171191920.8</v>
      </c>
      <c r="Y20" s="428" t="n">
        <f aca="false">X20+Y19</f>
        <v>205858680.16</v>
      </c>
      <c r="Z20" s="428" t="n">
        <f aca="false">Y20+Z19</f>
        <v>240563062.66</v>
      </c>
      <c r="AA20" s="428" t="n">
        <f aca="false">Z20+AA19</f>
        <v>275277625.4</v>
      </c>
      <c r="AB20" s="428" t="n">
        <f aca="false">AA20+AB19</f>
        <v>309991322.42</v>
      </c>
      <c r="AC20" s="428" t="n">
        <f aca="false">AB20+AC19</f>
        <v>344704682.13</v>
      </c>
      <c r="AD20" s="428" t="n">
        <f aca="false">AC20+AD19</f>
        <v>379418090.36</v>
      </c>
      <c r="AE20" s="428" t="n">
        <f aca="false">AD20+AE19</f>
        <v>414131543.02</v>
      </c>
      <c r="AF20" s="428" t="n">
        <f aca="false">AE20+AF19</f>
        <v>448845027.19</v>
      </c>
      <c r="AG20" s="428" t="n">
        <f aca="false">AF20+AG19</f>
        <v>483558542.61</v>
      </c>
      <c r="AH20" s="428" t="n">
        <f aca="false">AG20+AH19</f>
        <v>518272089.76</v>
      </c>
      <c r="AI20" s="428" t="n">
        <f aca="false">AH20+AI19</f>
        <v>552835601.92</v>
      </c>
      <c r="AJ20" s="428" t="n">
        <f aca="false">AI20+AJ19</f>
        <v>585363650.54</v>
      </c>
      <c r="AK20" s="428" t="n">
        <f aca="false">AJ20+AK19</f>
        <v>616598695.58</v>
      </c>
      <c r="AL20" s="428" t="n">
        <f aca="false">AK20+AL19</f>
        <v>647720272.6</v>
      </c>
      <c r="AM20" s="428" t="n">
        <f aca="false">AL20+AM19</f>
        <v>678840624.04</v>
      </c>
      <c r="AN20" s="428" t="n">
        <f aca="false">AM20+AN19</f>
        <v>709964910.28</v>
      </c>
      <c r="AO20" s="428" t="n">
        <f aca="false">AN20+AO19</f>
        <v>741089383.35</v>
      </c>
      <c r="AP20" s="428" t="n">
        <f aca="false">AO20+AP19</f>
        <v>772213725.25</v>
      </c>
      <c r="AQ20" s="428" t="n">
        <f aca="false">AP20+AQ19</f>
        <v>803443046.63</v>
      </c>
    </row>
    <row r="21" customFormat="false" ht="10.5" hidden="false" customHeight="true" outlineLevel="0" collapsed="false">
      <c r="A21" s="426"/>
      <c r="B21" s="426"/>
      <c r="C21" s="426"/>
      <c r="D21" s="426"/>
      <c r="E21" s="427"/>
      <c r="F21" s="426"/>
      <c r="G21" s="428"/>
      <c r="H21" s="430" t="n">
        <f aca="false">IF(H20&lt;0,1,0)</f>
        <v>1</v>
      </c>
      <c r="I21" s="430" t="n">
        <f aca="false">IF(I20&lt;0,1,0)</f>
        <v>1</v>
      </c>
      <c r="J21" s="430" t="n">
        <f aca="false">IF(J20&lt;0,1,0)</f>
        <v>1</v>
      </c>
      <c r="K21" s="430" t="n">
        <f aca="false">IF(K20&lt;0,1,0)</f>
        <v>1</v>
      </c>
      <c r="L21" s="430" t="n">
        <f aca="false">IF(L20&lt;0,1,0)</f>
        <v>1</v>
      </c>
      <c r="M21" s="430" t="n">
        <f aca="false">IF(M20&lt;0,1,0)</f>
        <v>1</v>
      </c>
      <c r="N21" s="430" t="n">
        <f aca="false">IF(N20&lt;0,1,0)</f>
        <v>1</v>
      </c>
      <c r="O21" s="430" t="n">
        <f aca="false">IF(O20&lt;0,1,0)</f>
        <v>1</v>
      </c>
      <c r="P21" s="430" t="n">
        <f aca="false">IF(P20&lt;0,1,0)</f>
        <v>1</v>
      </c>
      <c r="Q21" s="430" t="n">
        <f aca="false">IF(Q20&lt;0,1,0)</f>
        <v>1</v>
      </c>
      <c r="R21" s="430" t="n">
        <f aca="false">IF(R20&lt;0,1,0)</f>
        <v>1</v>
      </c>
      <c r="S21" s="430" t="n">
        <f aca="false">IF(S20&lt;0,1,0)</f>
        <v>1</v>
      </c>
      <c r="T21" s="430" t="n">
        <f aca="false">IF(T20&lt;0,1,0)</f>
        <v>0</v>
      </c>
      <c r="U21" s="430" t="n">
        <f aca="false">IF(U20&lt;0,1,0)</f>
        <v>0</v>
      </c>
      <c r="V21" s="430" t="n">
        <f aca="false">IF(V20&lt;0,1,0)</f>
        <v>0</v>
      </c>
      <c r="W21" s="430" t="n">
        <f aca="false">IF(W20&lt;0,1,0)</f>
        <v>0</v>
      </c>
      <c r="X21" s="430" t="n">
        <f aca="false">IF(X20&lt;0,1,0)</f>
        <v>0</v>
      </c>
      <c r="Y21" s="430" t="n">
        <f aca="false">IF(Y20&lt;0,1,0)</f>
        <v>0</v>
      </c>
      <c r="Z21" s="430" t="n">
        <f aca="false">IF(Z20&lt;0,1,0)</f>
        <v>0</v>
      </c>
      <c r="AA21" s="430" t="n">
        <f aca="false">IF(AA20&lt;0,1,0)</f>
        <v>0</v>
      </c>
      <c r="AB21" s="430" t="n">
        <f aca="false">IF(AB20&lt;0,1,0)</f>
        <v>0</v>
      </c>
      <c r="AC21" s="430" t="n">
        <f aca="false">IF(AC20&lt;0,1,0)</f>
        <v>0</v>
      </c>
      <c r="AD21" s="430" t="n">
        <f aca="false">IF(AD20&lt;0,1,0)</f>
        <v>0</v>
      </c>
      <c r="AE21" s="430" t="n">
        <f aca="false">IF(AE20&lt;0,1,0)</f>
        <v>0</v>
      </c>
      <c r="AF21" s="430" t="n">
        <f aca="false">IF(AF20&lt;0,1,0)</f>
        <v>0</v>
      </c>
      <c r="AG21" s="430" t="n">
        <f aca="false">IF(AG20&lt;0,1,0)</f>
        <v>0</v>
      </c>
      <c r="AH21" s="430" t="n">
        <f aca="false">IF(AH20&lt;0,1,0)</f>
        <v>0</v>
      </c>
      <c r="AI21" s="430" t="n">
        <f aca="false">IF(AI20&lt;0,1,0)</f>
        <v>0</v>
      </c>
      <c r="AJ21" s="430" t="n">
        <f aca="false">IF(AJ20&lt;0,1,0)</f>
        <v>0</v>
      </c>
      <c r="AK21" s="430" t="n">
        <f aca="false">IF(AK20&lt;0,1,0)</f>
        <v>0</v>
      </c>
      <c r="AL21" s="430" t="n">
        <f aca="false">IF(AL20&lt;0,1,0)</f>
        <v>0</v>
      </c>
      <c r="AM21" s="430" t="n">
        <f aca="false">IF(AM20&lt;0,1,0)</f>
        <v>0</v>
      </c>
      <c r="AN21" s="430" t="n">
        <f aca="false">IF(AN20&lt;0,1,0)</f>
        <v>0</v>
      </c>
      <c r="AO21" s="430" t="n">
        <f aca="false">IF(AO20&lt;0,1,0)</f>
        <v>0</v>
      </c>
      <c r="AP21" s="430" t="n">
        <f aca="false">IF(AP20&lt;0,1,0)</f>
        <v>0</v>
      </c>
      <c r="AQ21" s="430" t="n">
        <f aca="false">IF(AQ20&lt;0,1,0)</f>
        <v>0</v>
      </c>
    </row>
    <row r="22" customFormat="false" ht="7.5" hidden="false" customHeight="true" outlineLevel="0" collapsed="false">
      <c r="A22" s="426"/>
      <c r="B22" s="426"/>
      <c r="C22" s="426"/>
      <c r="D22" s="426"/>
      <c r="E22" s="427"/>
      <c r="F22" s="426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28"/>
      <c r="AL22" s="428"/>
      <c r="AM22" s="428"/>
      <c r="AN22" s="428"/>
      <c r="AO22" s="428"/>
      <c r="AP22" s="428"/>
      <c r="AQ22" s="428"/>
    </row>
    <row r="23" customFormat="false" ht="16.5" hidden="false" customHeight="true" outlineLevel="0" collapsed="false">
      <c r="A23" s="196"/>
      <c r="B23" s="109" t="s">
        <v>413</v>
      </c>
      <c r="C23" s="109"/>
      <c r="D23" s="431"/>
      <c r="E23" s="431"/>
      <c r="F23" s="431"/>
      <c r="G23" s="361"/>
      <c r="H23" s="432" t="n">
        <f aca="false">IF('Painel  de Controle'!$E$28="Nominal",IRR(H19:AQ19),IRR(H18:AQ18))</f>
        <v>0.1088038024</v>
      </c>
      <c r="I23" s="433"/>
      <c r="J23" s="433"/>
      <c r="K23" s="434"/>
      <c r="L23" s="435"/>
      <c r="M23" s="435"/>
      <c r="N23" s="435"/>
      <c r="O23" s="436"/>
      <c r="P23" s="436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</row>
    <row r="24" customFormat="false" ht="2.25" hidden="false" customHeight="true" outlineLevel="0" collapsed="false">
      <c r="A24" s="196"/>
      <c r="B24" s="389"/>
      <c r="C24" s="389"/>
      <c r="D24" s="342"/>
      <c r="E24" s="342"/>
      <c r="F24" s="342"/>
      <c r="G24" s="352"/>
      <c r="H24" s="429"/>
      <c r="I24" s="429"/>
      <c r="J24" s="429"/>
      <c r="K24" s="352"/>
      <c r="L24" s="352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</row>
    <row r="25" customFormat="false" ht="16.5" hidden="false" customHeight="true" outlineLevel="0" collapsed="false">
      <c r="A25" s="196"/>
      <c r="B25" s="109" t="s">
        <v>414</v>
      </c>
      <c r="C25" s="109"/>
      <c r="D25" s="431"/>
      <c r="E25" s="431"/>
      <c r="F25" s="431"/>
      <c r="G25" s="361"/>
      <c r="H25" s="437" t="n">
        <f aca="false">SUM(H21:AQ21)</f>
        <v>12</v>
      </c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</row>
    <row r="26" customFormat="false" ht="3" hidden="false" customHeight="true" outlineLevel="0" collapsed="false">
      <c r="A26" s="196"/>
      <c r="B26" s="389"/>
      <c r="C26" s="389"/>
      <c r="D26" s="342"/>
      <c r="E26" s="342"/>
      <c r="F26" s="342"/>
      <c r="G26" s="352"/>
      <c r="H26" s="429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</row>
    <row r="27" customFormat="false" ht="16.5" hidden="false" customHeight="true" outlineLevel="0" collapsed="false">
      <c r="A27" s="196"/>
      <c r="B27" s="109" t="s">
        <v>415</v>
      </c>
      <c r="C27" s="109"/>
      <c r="D27" s="431"/>
      <c r="E27" s="431"/>
      <c r="F27" s="431"/>
      <c r="G27" s="361"/>
      <c r="H27" s="437" t="n">
        <f aca="false" t="array" ref="H27:H27">NPV('Painel  de Controle'!E5,H19:AQ19)</f>
        <v>17973253.0325254</v>
      </c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438"/>
    </row>
    <row r="28" customFormat="false" ht="9" hidden="false" customHeight="true" outlineLevel="0" collapsed="false">
      <c r="A28" s="196"/>
      <c r="B28" s="196"/>
      <c r="C28" s="196"/>
      <c r="D28" s="342"/>
      <c r="E28" s="342"/>
      <c r="F28" s="342"/>
      <c r="G28" s="352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</row>
    <row r="29" customFormat="false" ht="16.5" hidden="false" customHeight="true" outlineLevel="0" collapsed="false">
      <c r="A29" s="44"/>
      <c r="B29" s="419" t="s">
        <v>416</v>
      </c>
      <c r="C29" s="419"/>
      <c r="D29" s="420"/>
      <c r="E29" s="420"/>
      <c r="F29" s="420"/>
      <c r="G29" s="421"/>
      <c r="H29" s="351" t="n">
        <f aca="false">H4</f>
        <v>2024</v>
      </c>
      <c r="I29" s="351" t="n">
        <f aca="false">I4</f>
        <v>2025</v>
      </c>
      <c r="J29" s="351" t="n">
        <f aca="false">J4</f>
        <v>2026</v>
      </c>
      <c r="K29" s="351" t="n">
        <f aca="false">K4</f>
        <v>2027</v>
      </c>
      <c r="L29" s="351" t="n">
        <f aca="false">L4</f>
        <v>2028</v>
      </c>
      <c r="M29" s="351" t="n">
        <f aca="false">M4</f>
        <v>2029</v>
      </c>
      <c r="N29" s="351" t="n">
        <f aca="false">N4</f>
        <v>2030</v>
      </c>
      <c r="O29" s="351" t="n">
        <f aca="false">O4</f>
        <v>2031</v>
      </c>
      <c r="P29" s="351" t="n">
        <f aca="false">P4</f>
        <v>2032</v>
      </c>
      <c r="Q29" s="351" t="n">
        <f aca="false">Q4</f>
        <v>2033</v>
      </c>
      <c r="R29" s="351" t="n">
        <f aca="false">R4</f>
        <v>2034</v>
      </c>
      <c r="S29" s="351" t="n">
        <f aca="false">S4</f>
        <v>2035</v>
      </c>
      <c r="T29" s="351" t="n">
        <f aca="false">T4</f>
        <v>2036</v>
      </c>
      <c r="U29" s="351" t="n">
        <f aca="false">U4</f>
        <v>2037</v>
      </c>
      <c r="V29" s="351" t="n">
        <f aca="false">V4</f>
        <v>2038</v>
      </c>
      <c r="W29" s="351" t="n">
        <f aca="false">W4</f>
        <v>2039</v>
      </c>
      <c r="X29" s="351" t="n">
        <f aca="false">X4</f>
        <v>2040</v>
      </c>
      <c r="Y29" s="351" t="n">
        <f aca="false">Y4</f>
        <v>2041</v>
      </c>
      <c r="Z29" s="351" t="n">
        <f aca="false">Z4</f>
        <v>2042</v>
      </c>
      <c r="AA29" s="351" t="n">
        <f aca="false">AA4</f>
        <v>2043</v>
      </c>
      <c r="AB29" s="351" t="n">
        <f aca="false">AB4</f>
        <v>2044</v>
      </c>
      <c r="AC29" s="351" t="n">
        <f aca="false">AC4</f>
        <v>2045</v>
      </c>
      <c r="AD29" s="351" t="n">
        <f aca="false">AD4</f>
        <v>2046</v>
      </c>
      <c r="AE29" s="351" t="n">
        <f aca="false">AE4</f>
        <v>2047</v>
      </c>
      <c r="AF29" s="351" t="n">
        <f aca="false">AF4</f>
        <v>2048</v>
      </c>
      <c r="AG29" s="351" t="n">
        <f aca="false">AG4</f>
        <v>2049</v>
      </c>
      <c r="AH29" s="351" t="n">
        <f aca="false">AH4</f>
        <v>2050</v>
      </c>
      <c r="AI29" s="351" t="n">
        <f aca="false">AI4</f>
        <v>2051</v>
      </c>
      <c r="AJ29" s="351" t="n">
        <f aca="false">AJ4</f>
        <v>2052</v>
      </c>
      <c r="AK29" s="351" t="n">
        <f aca="false">AK4</f>
        <v>2053</v>
      </c>
      <c r="AL29" s="351" t="n">
        <f aca="false">AL4</f>
        <v>2054</v>
      </c>
      <c r="AM29" s="351" t="n">
        <f aca="false">AM4</f>
        <v>2055</v>
      </c>
      <c r="AN29" s="351" t="n">
        <f aca="false">AN4</f>
        <v>2056</v>
      </c>
      <c r="AO29" s="351" t="n">
        <f aca="false">AO4</f>
        <v>2057</v>
      </c>
      <c r="AP29" s="351" t="n">
        <f aca="false">AP4</f>
        <v>2058</v>
      </c>
      <c r="AQ29" s="351" t="n">
        <f aca="false">AQ4</f>
        <v>2059</v>
      </c>
    </row>
    <row r="30" customFormat="false" ht="16.5" hidden="false" customHeight="true" outlineLevel="0" collapsed="false">
      <c r="A30" s="44"/>
      <c r="B30" s="419" t="s">
        <v>208</v>
      </c>
      <c r="C30" s="419"/>
      <c r="D30" s="420"/>
      <c r="E30" s="420"/>
      <c r="F30" s="420"/>
      <c r="G30" s="421"/>
      <c r="H30" s="353" t="n">
        <v>0</v>
      </c>
      <c r="I30" s="353" t="n">
        <f aca="false">H30+1</f>
        <v>1</v>
      </c>
      <c r="J30" s="353" t="n">
        <f aca="false">I30+1</f>
        <v>2</v>
      </c>
      <c r="K30" s="353" t="n">
        <f aca="false">J30+1</f>
        <v>3</v>
      </c>
      <c r="L30" s="353" t="n">
        <f aca="false">K30+1</f>
        <v>4</v>
      </c>
      <c r="M30" s="353" t="n">
        <f aca="false">L30+1</f>
        <v>5</v>
      </c>
      <c r="N30" s="353" t="n">
        <f aca="false">M30+1</f>
        <v>6</v>
      </c>
      <c r="O30" s="353" t="n">
        <f aca="false">N30+1</f>
        <v>7</v>
      </c>
      <c r="P30" s="353" t="n">
        <f aca="false">O30+1</f>
        <v>8</v>
      </c>
      <c r="Q30" s="353" t="n">
        <f aca="false">P30+1</f>
        <v>9</v>
      </c>
      <c r="R30" s="353" t="n">
        <f aca="false">Q30+1</f>
        <v>10</v>
      </c>
      <c r="S30" s="353" t="n">
        <f aca="false">R30+1</f>
        <v>11</v>
      </c>
      <c r="T30" s="353" t="n">
        <f aca="false">S30+1</f>
        <v>12</v>
      </c>
      <c r="U30" s="353" t="n">
        <f aca="false">T30+1</f>
        <v>13</v>
      </c>
      <c r="V30" s="353" t="n">
        <f aca="false">U30+1</f>
        <v>14</v>
      </c>
      <c r="W30" s="353" t="n">
        <f aca="false">V30+1</f>
        <v>15</v>
      </c>
      <c r="X30" s="353" t="n">
        <f aca="false">W30+1</f>
        <v>16</v>
      </c>
      <c r="Y30" s="353" t="n">
        <f aca="false">X30+1</f>
        <v>17</v>
      </c>
      <c r="Z30" s="353" t="n">
        <f aca="false">Y30+1</f>
        <v>18</v>
      </c>
      <c r="AA30" s="353" t="n">
        <f aca="false">Z30+1</f>
        <v>19</v>
      </c>
      <c r="AB30" s="353" t="n">
        <f aca="false">AA30+1</f>
        <v>20</v>
      </c>
      <c r="AC30" s="353" t="n">
        <f aca="false">AB30+1</f>
        <v>21</v>
      </c>
      <c r="AD30" s="353" t="n">
        <f aca="false">AC30+1</f>
        <v>22</v>
      </c>
      <c r="AE30" s="353" t="n">
        <f aca="false">AD30+1</f>
        <v>23</v>
      </c>
      <c r="AF30" s="353" t="n">
        <f aca="false">AE30+1</f>
        <v>24</v>
      </c>
      <c r="AG30" s="353" t="n">
        <f aca="false">AF30+1</f>
        <v>25</v>
      </c>
      <c r="AH30" s="353" t="n">
        <f aca="false">AG30+1</f>
        <v>26</v>
      </c>
      <c r="AI30" s="353" t="n">
        <f aca="false">AH30+1</f>
        <v>27</v>
      </c>
      <c r="AJ30" s="353" t="n">
        <f aca="false">AI30+1</f>
        <v>28</v>
      </c>
      <c r="AK30" s="353" t="n">
        <f aca="false">AJ30+1</f>
        <v>29</v>
      </c>
      <c r="AL30" s="353" t="n">
        <f aca="false">AK30+1</f>
        <v>30</v>
      </c>
      <c r="AM30" s="353" t="n">
        <f aca="false">AL30+1</f>
        <v>31</v>
      </c>
      <c r="AN30" s="353" t="n">
        <f aca="false">AM30+1</f>
        <v>32</v>
      </c>
      <c r="AO30" s="353" t="n">
        <f aca="false">AN30+1</f>
        <v>33</v>
      </c>
      <c r="AP30" s="353" t="n">
        <f aca="false">AO30+1</f>
        <v>34</v>
      </c>
      <c r="AQ30" s="353" t="n">
        <f aca="false">AP30+1</f>
        <v>35</v>
      </c>
    </row>
    <row r="31" customFormat="false" ht="15" hidden="false" customHeight="true" outlineLevel="0" collapsed="false">
      <c r="A31" s="44"/>
      <c r="B31" s="204"/>
      <c r="C31" s="204"/>
      <c r="D31" s="214"/>
      <c r="E31" s="214"/>
      <c r="F31" s="214"/>
      <c r="G31" s="205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</row>
    <row r="32" customFormat="false" ht="13.5" hidden="false" customHeight="true" outlineLevel="0" collapsed="false">
      <c r="A32" s="196"/>
      <c r="B32" s="422" t="s">
        <v>417</v>
      </c>
      <c r="C32" s="422"/>
      <c r="D32" s="423" t="s">
        <v>319</v>
      </c>
      <c r="E32" s="357" t="n">
        <f aca="false">SUM(F32:AQ32)</f>
        <v>1199732072</v>
      </c>
      <c r="F32" s="423"/>
      <c r="G32" s="371"/>
      <c r="H32" s="357" t="n">
        <f aca="false">SUM(H34:H37)</f>
        <v>-3090475.1513</v>
      </c>
      <c r="I32" s="357" t="n">
        <f aca="false">SUM(I34:I37)</f>
        <v>6133105.4564</v>
      </c>
      <c r="J32" s="357" t="n">
        <f aca="false">SUM(J34:J37)</f>
        <v>-7687281.5318</v>
      </c>
      <c r="K32" s="357" t="n">
        <f aca="false">SUM(K34:K37)</f>
        <v>-8419930.31551</v>
      </c>
      <c r="L32" s="357" t="n">
        <f aca="false">SUM(L34:L37)</f>
        <v>38260179.024</v>
      </c>
      <c r="M32" s="357" t="n">
        <f aca="false">SUM(M34:M37)</f>
        <v>43954414.47947</v>
      </c>
      <c r="N32" s="357" t="n">
        <f aca="false">SUM(N34:N37)</f>
        <v>44518361.84198</v>
      </c>
      <c r="O32" s="357" t="n">
        <f aca="false">SUM(O34:O37)</f>
        <v>44052104.55941</v>
      </c>
      <c r="P32" s="357" t="n">
        <f aca="false">SUM(P34:P37)</f>
        <v>43133769.29172</v>
      </c>
      <c r="Q32" s="357" t="n">
        <f aca="false">SUM(Q34:Q37)</f>
        <v>41785548.8107</v>
      </c>
      <c r="R32" s="357" t="n">
        <f aca="false">SUM(R34:R37)</f>
        <v>38484978.2623</v>
      </c>
      <c r="S32" s="357" t="n">
        <f aca="false">SUM(S34:S37)</f>
        <v>37201649.1226</v>
      </c>
      <c r="T32" s="357" t="n">
        <f aca="false">SUM(T34:T37)</f>
        <v>36270592.01634</v>
      </c>
      <c r="U32" s="357" t="n">
        <f aca="false">SUM(U34:U37)</f>
        <v>35393949.51757</v>
      </c>
      <c r="V32" s="357" t="n">
        <f aca="false">SUM(V34:V37)</f>
        <v>34868320.77313</v>
      </c>
      <c r="W32" s="357" t="n">
        <f aca="false">SUM(W34:W37)</f>
        <v>35425579.0394</v>
      </c>
      <c r="X32" s="357" t="n">
        <f aca="false">SUM(X34:X37)</f>
        <v>35906246.75276</v>
      </c>
      <c r="Y32" s="357" t="n">
        <f aca="false">SUM(Y34:Y37)</f>
        <v>35179127.42659</v>
      </c>
      <c r="Z32" s="357" t="n">
        <f aca="false">SUM(Z34:Z37)</f>
        <v>35427866.171966</v>
      </c>
      <c r="AA32" s="357" t="n">
        <f aca="false">SUM(AA34:AA37)</f>
        <v>35889595.25942</v>
      </c>
      <c r="AB32" s="357" t="n">
        <f aca="false">SUM(AB34:AB37)</f>
        <v>36319832.10905</v>
      </c>
      <c r="AC32" s="357" t="n">
        <f aca="false">SUM(AC34:AC37)</f>
        <v>36742630.79454</v>
      </c>
      <c r="AD32" s="357" t="n">
        <f aca="false">SUM(AD34:AD37)</f>
        <v>37166961.31758</v>
      </c>
      <c r="AE32" s="357" t="n">
        <f aca="false">SUM(AE34:AE37)</f>
        <v>37592337.09846</v>
      </c>
      <c r="AF32" s="357" t="n">
        <f aca="false">SUM(AF34:AF37)</f>
        <v>38018444.16918</v>
      </c>
      <c r="AG32" s="357" t="n">
        <f aca="false">SUM(AG34:AG37)</f>
        <v>38445289.09184</v>
      </c>
      <c r="AH32" s="357" t="n">
        <f aca="false">SUM(AH34:AH37)</f>
        <v>38872883.8608</v>
      </c>
      <c r="AI32" s="357" t="n">
        <f aca="false">SUM(AI34:AI37)</f>
        <v>39151163.1783</v>
      </c>
      <c r="AJ32" s="357" t="n">
        <f aca="false">SUM(AJ34:AJ37)</f>
        <v>37441073.7016</v>
      </c>
      <c r="AK32" s="357" t="n">
        <f aca="false">SUM(AK34:AK37)</f>
        <v>36424620.0931</v>
      </c>
      <c r="AL32" s="357" t="n">
        <f aca="false">SUM(AL34:AL37)</f>
        <v>36256047.177427</v>
      </c>
      <c r="AM32" s="357" t="n">
        <f aca="false">SUM(AM34:AM37)</f>
        <v>36170771.616474</v>
      </c>
      <c r="AN32" s="357" t="n">
        <f aca="false">SUM(AN34:AN37)</f>
        <v>36183587.1259152</v>
      </c>
      <c r="AO32" s="357" t="n">
        <f aca="false">SUM(AO34:AO37)</f>
        <v>36197067.156039</v>
      </c>
      <c r="AP32" s="357" t="n">
        <f aca="false">SUM(AP34:AP37)</f>
        <v>36207131.1929657</v>
      </c>
      <c r="AQ32" s="357" t="n">
        <f aca="false">SUM(AQ34:AQ37)</f>
        <v>39854531.1935</v>
      </c>
    </row>
    <row r="33" customFormat="false" ht="7.5" hidden="false" customHeight="true" outlineLevel="0" collapsed="false">
      <c r="A33" s="196"/>
      <c r="B33" s="219"/>
      <c r="C33" s="219"/>
      <c r="D33" s="342"/>
      <c r="E33" s="354"/>
      <c r="F33" s="342"/>
      <c r="G33" s="352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</row>
    <row r="34" customFormat="false" ht="16.5" hidden="false" customHeight="true" outlineLevel="0" collapsed="false">
      <c r="A34" s="196"/>
      <c r="B34" s="219" t="s">
        <v>418</v>
      </c>
      <c r="C34" s="219"/>
      <c r="D34" s="342"/>
      <c r="E34" s="394" t="n">
        <f aca="false">SUM(F34:AQ34)</f>
        <v>810968795.05</v>
      </c>
      <c r="F34" s="342"/>
      <c r="G34" s="352"/>
      <c r="H34" s="354" t="n">
        <f aca="false">'DRE '!H41</f>
        <v>-3510091.263</v>
      </c>
      <c r="I34" s="354" t="n">
        <f aca="false">'DRE '!I41</f>
        <v>6715932.783</v>
      </c>
      <c r="J34" s="354" t="n">
        <f aca="false">'DRE '!J41</f>
        <v>-13964858.86</v>
      </c>
      <c r="K34" s="354" t="n">
        <f aca="false">'DRE '!K41</f>
        <v>-28439145.46</v>
      </c>
      <c r="L34" s="354" t="n">
        <f aca="false">'DRE '!L41</f>
        <v>15912139.63</v>
      </c>
      <c r="M34" s="354" t="n">
        <f aca="false">'DRE '!M41</f>
        <v>16440790.62</v>
      </c>
      <c r="N34" s="354" t="n">
        <f aca="false">'DRE '!N41</f>
        <v>18484680.81</v>
      </c>
      <c r="O34" s="354" t="n">
        <f aca="false">'DRE '!O41</f>
        <v>19923003.98</v>
      </c>
      <c r="P34" s="354" t="n">
        <f aca="false">'DRE '!P41</f>
        <v>20905407.51</v>
      </c>
      <c r="Q34" s="354" t="n">
        <f aca="false">'DRE '!Q41</f>
        <v>21405821.79</v>
      </c>
      <c r="R34" s="354" t="n">
        <f aca="false">'DRE '!R41</f>
        <v>19822873.03</v>
      </c>
      <c r="S34" s="354" t="n">
        <f aca="false">'DRE '!S41</f>
        <v>20631377.99</v>
      </c>
      <c r="T34" s="354" t="n">
        <f aca="false">'DRE '!T41</f>
        <v>21583283.79</v>
      </c>
      <c r="U34" s="354" t="n">
        <f aca="false">'DRE '!U41</f>
        <v>22593218.93</v>
      </c>
      <c r="V34" s="354" t="n">
        <f aca="false">'DRE '!V41</f>
        <v>23753485.21</v>
      </c>
      <c r="W34" s="354" t="n">
        <f aca="false">'DRE '!W41</f>
        <v>24599532.13</v>
      </c>
      <c r="X34" s="354" t="n">
        <f aca="false">'DRE '!X41</f>
        <v>25095042.01</v>
      </c>
      <c r="Y34" s="354" t="n">
        <f aca="false">'DRE '!Y41</f>
        <v>24417587.43</v>
      </c>
      <c r="Z34" s="354" t="n">
        <f aca="false">'DRE '!Z41</f>
        <v>24628703.03</v>
      </c>
      <c r="AA34" s="354" t="n">
        <f aca="false">'DRE '!AA41</f>
        <v>25080251.88</v>
      </c>
      <c r="AB34" s="354" t="n">
        <f aca="false">'DRE '!AB41</f>
        <v>25511354.45</v>
      </c>
      <c r="AC34" s="354" t="n">
        <f aca="false">'DRE '!AC41</f>
        <v>25934490.45</v>
      </c>
      <c r="AD34" s="354" t="n">
        <f aca="false">'DRE '!AD41</f>
        <v>26358772.45</v>
      </c>
      <c r="AE34" s="354" t="n">
        <f aca="false">'DRE '!AE41</f>
        <v>26784103.8</v>
      </c>
      <c r="AF34" s="354" t="n">
        <f aca="false">'DRE '!AF41</f>
        <v>27210179.36</v>
      </c>
      <c r="AG34" s="354" t="n">
        <f aca="false">'DRE '!AG41</f>
        <v>27636993.03</v>
      </c>
      <c r="AH34" s="354" t="n">
        <f aca="false">'DRE '!AH41</f>
        <v>28064556.07</v>
      </c>
      <c r="AI34" s="354" t="n">
        <f aca="false">'DRE '!AI41</f>
        <v>28810263.63</v>
      </c>
      <c r="AJ34" s="354" t="n">
        <f aca="false">'DRE '!AJ41</f>
        <v>33403028.1</v>
      </c>
      <c r="AK34" s="354" t="n">
        <f aca="false">'DRE '!AK41</f>
        <v>36027770.99</v>
      </c>
      <c r="AL34" s="354" t="n">
        <f aca="false">'DRE '!AL41</f>
        <v>35972666.1</v>
      </c>
      <c r="AM34" s="354" t="n">
        <f aca="false">'DRE '!AM41</f>
        <v>35888616.11</v>
      </c>
      <c r="AN34" s="354" t="n">
        <f aca="false">'DRE '!AN41</f>
        <v>35897496.82</v>
      </c>
      <c r="AO34" s="354" t="n">
        <f aca="false">'DRE '!AO41</f>
        <v>35910790.02</v>
      </c>
      <c r="AP34" s="354" t="n">
        <f aca="false">'DRE '!AP41</f>
        <v>35920985.23</v>
      </c>
      <c r="AQ34" s="354" t="n">
        <f aca="false">'DRE '!AQ41</f>
        <v>39557691.47</v>
      </c>
    </row>
    <row r="35" customFormat="false" ht="16.5" hidden="false" customHeight="true" outlineLevel="0" collapsed="false">
      <c r="A35" s="196"/>
      <c r="B35" s="219" t="s">
        <v>419</v>
      </c>
      <c r="C35" s="219"/>
      <c r="D35" s="342"/>
      <c r="E35" s="394" t="n">
        <f aca="false">SUM(F35:AQ35)</f>
        <v>118339463.0511</v>
      </c>
      <c r="F35" s="342"/>
      <c r="G35" s="352"/>
      <c r="H35" s="354" t="n">
        <f aca="false">-'DRE '!H33</f>
        <v>0</v>
      </c>
      <c r="I35" s="354" t="n">
        <f aca="false">-'DRE '!I33</f>
        <v>0</v>
      </c>
      <c r="J35" s="354" t="n">
        <f aca="false">-'DRE '!J33</f>
        <v>4177772.797</v>
      </c>
      <c r="K35" s="354" t="n">
        <f aca="false">-'DRE '!K33</f>
        <v>12840638.89</v>
      </c>
      <c r="L35" s="354" t="n">
        <f aca="false">-'DRE '!L33</f>
        <v>15733307.33</v>
      </c>
      <c r="M35" s="354" t="n">
        <f aca="false">-'DRE '!M33</f>
        <v>16677333.37</v>
      </c>
      <c r="N35" s="354" t="n">
        <f aca="false">-'DRE '!N33</f>
        <v>15190987.16</v>
      </c>
      <c r="O35" s="354" t="n">
        <f aca="false">-'DRE '!O33</f>
        <v>13301952.49</v>
      </c>
      <c r="P35" s="354" t="n">
        <f aca="false">-'DRE '!P33</f>
        <v>11412917.81</v>
      </c>
      <c r="Q35" s="354" t="n">
        <f aca="false">-'DRE '!Q33</f>
        <v>9523883.142</v>
      </c>
      <c r="R35" s="354" t="n">
        <f aca="false">-'DRE '!R33</f>
        <v>7634848.469</v>
      </c>
      <c r="S35" s="354" t="n">
        <f aca="false">-'DRE '!S33</f>
        <v>5745813.796</v>
      </c>
      <c r="T35" s="354" t="n">
        <f aca="false">-'DRE '!T33</f>
        <v>3856779.123</v>
      </c>
      <c r="U35" s="354" t="n">
        <f aca="false">-'DRE '!U33</f>
        <v>1967744.451</v>
      </c>
      <c r="V35" s="354" t="n">
        <f aca="false">-'DRE '!V33</f>
        <v>275484.2231</v>
      </c>
      <c r="W35" s="354" t="n">
        <f aca="false">-'DRE '!W33</f>
        <v>-3.142785941E-010</v>
      </c>
      <c r="X35" s="354" t="n">
        <f aca="false">-'DRE '!X33</f>
        <v>-3.144603811E-010</v>
      </c>
      <c r="Y35" s="354" t="n">
        <f aca="false">-'DRE '!Y33</f>
        <v>-3.144603811E-010</v>
      </c>
      <c r="Z35" s="354" t="n">
        <f aca="false">-'DRE '!Z33</f>
        <v>-3.144603811E-010</v>
      </c>
      <c r="AA35" s="354" t="n">
        <f aca="false">-'DRE '!AA33</f>
        <v>-3.144603811E-010</v>
      </c>
      <c r="AB35" s="354" t="n">
        <f aca="false">-'DRE '!AB33</f>
        <v>-3.144603811E-010</v>
      </c>
      <c r="AC35" s="354" t="n">
        <f aca="false">-'DRE '!AC33</f>
        <v>-3.144603811E-010</v>
      </c>
      <c r="AD35" s="354" t="n">
        <f aca="false">-'DRE '!AD33</f>
        <v>-3.144603811E-010</v>
      </c>
      <c r="AE35" s="354" t="n">
        <f aca="false">-'DRE '!AE33</f>
        <v>-3.144603811E-010</v>
      </c>
      <c r="AF35" s="354" t="n">
        <f aca="false">-'DRE '!AF33</f>
        <v>-3.144603811E-010</v>
      </c>
      <c r="AG35" s="354" t="n">
        <f aca="false">-'DRE '!AG33</f>
        <v>-3.144603811E-010</v>
      </c>
      <c r="AH35" s="354" t="n">
        <f aca="false">-'DRE '!AH33</f>
        <v>-3.144603811E-010</v>
      </c>
      <c r="AI35" s="354" t="n">
        <f aca="false">-'DRE '!AI33</f>
        <v>-3.144603811E-010</v>
      </c>
      <c r="AJ35" s="354" t="n">
        <f aca="false">-'DRE '!AJ33</f>
        <v>-3.144603811E-010</v>
      </c>
      <c r="AK35" s="354" t="n">
        <f aca="false">-'DRE '!AK33</f>
        <v>-3.144603811E-010</v>
      </c>
      <c r="AL35" s="354" t="n">
        <f aca="false">-'DRE '!AL33</f>
        <v>-3.144603811E-010</v>
      </c>
      <c r="AM35" s="354" t="n">
        <f aca="false">-'DRE '!AM33</f>
        <v>0</v>
      </c>
      <c r="AN35" s="354" t="n">
        <f aca="false">-'DRE '!AN33</f>
        <v>0</v>
      </c>
      <c r="AO35" s="354" t="n">
        <f aca="false">-'DRE '!AO33</f>
        <v>0</v>
      </c>
      <c r="AP35" s="354" t="n">
        <f aca="false">-'DRE '!AP33</f>
        <v>0</v>
      </c>
      <c r="AQ35" s="354" t="n">
        <f aca="false">-'DRE '!AQ33</f>
        <v>0</v>
      </c>
    </row>
    <row r="36" customFormat="false" ht="16.5" hidden="false" customHeight="true" outlineLevel="0" collapsed="false">
      <c r="A36" s="196"/>
      <c r="B36" s="219" t="s">
        <v>407</v>
      </c>
      <c r="C36" s="219"/>
      <c r="D36" s="342"/>
      <c r="E36" s="354" t="n">
        <f aca="false">SUM(F36:AQ36)</f>
        <v>272612749.1079</v>
      </c>
      <c r="F36" s="342"/>
      <c r="G36" s="352"/>
      <c r="H36" s="354" t="n">
        <f aca="false">H10</f>
        <v>142857.1429</v>
      </c>
      <c r="I36" s="354" t="n">
        <f aca="false">I10</f>
        <v>285714.2857</v>
      </c>
      <c r="J36" s="354" t="n">
        <f aca="false">J10</f>
        <v>766613.1552</v>
      </c>
      <c r="K36" s="354" t="n">
        <f aca="false">K10</f>
        <v>7232356.188</v>
      </c>
      <c r="L36" s="354" t="n">
        <f aca="false">L10</f>
        <v>10790224.25</v>
      </c>
      <c r="M36" s="354" t="n">
        <f aca="false">M10</f>
        <v>10790224.25</v>
      </c>
      <c r="N36" s="354" t="n">
        <f aca="false">N10</f>
        <v>10790224.25</v>
      </c>
      <c r="O36" s="354" t="n">
        <f aca="false">O10</f>
        <v>10790224.25</v>
      </c>
      <c r="P36" s="354" t="n">
        <f aca="false">P10</f>
        <v>10790224.25</v>
      </c>
      <c r="Q36" s="354" t="n">
        <f aca="false">Q10</f>
        <v>10790224.25</v>
      </c>
      <c r="R36" s="354" t="n">
        <f aca="false">R10</f>
        <v>10790224.25</v>
      </c>
      <c r="S36" s="354" t="n">
        <f aca="false">S10</f>
        <v>10790224.25</v>
      </c>
      <c r="T36" s="354" t="n">
        <f aca="false">T10</f>
        <v>10790224.25</v>
      </c>
      <c r="U36" s="354" t="n">
        <f aca="false">U10</f>
        <v>10790224.25</v>
      </c>
      <c r="V36" s="354" t="n">
        <f aca="false">V10</f>
        <v>10790224.25</v>
      </c>
      <c r="W36" s="354" t="n">
        <f aca="false">W10</f>
        <v>10790224.25</v>
      </c>
      <c r="X36" s="354" t="n">
        <f aca="false">X10</f>
        <v>10790224.25</v>
      </c>
      <c r="Y36" s="354" t="n">
        <f aca="false">Y10</f>
        <v>10790224.25</v>
      </c>
      <c r="Z36" s="354" t="n">
        <f aca="false">Z10</f>
        <v>10790224.25</v>
      </c>
      <c r="AA36" s="354" t="n">
        <f aca="false">AA10</f>
        <v>10790224.25</v>
      </c>
      <c r="AB36" s="354" t="n">
        <f aca="false">AB10</f>
        <v>10790224.25</v>
      </c>
      <c r="AC36" s="354" t="n">
        <f aca="false">AC10</f>
        <v>10790224.25</v>
      </c>
      <c r="AD36" s="354" t="n">
        <f aca="false">AD10</f>
        <v>10790224.25</v>
      </c>
      <c r="AE36" s="354" t="n">
        <f aca="false">AE10</f>
        <v>10790224.25</v>
      </c>
      <c r="AF36" s="354" t="n">
        <f aca="false">AF10</f>
        <v>10790224.25</v>
      </c>
      <c r="AG36" s="354" t="n">
        <f aca="false">AG10</f>
        <v>10790224.25</v>
      </c>
      <c r="AH36" s="354" t="n">
        <f aca="false">AH10</f>
        <v>10790224.25</v>
      </c>
      <c r="AI36" s="354" t="n">
        <f aca="false">AI10</f>
        <v>10309325.38</v>
      </c>
      <c r="AJ36" s="354" t="n">
        <f aca="false">AJ10</f>
        <v>3843582.349</v>
      </c>
      <c r="AK36" s="354" t="n">
        <f aca="false">AK10</f>
        <v>285714.2857</v>
      </c>
      <c r="AL36" s="354" t="n">
        <f aca="false">AL10</f>
        <v>285714.2857</v>
      </c>
      <c r="AM36" s="354" t="n">
        <f aca="false">AM10</f>
        <v>285714.2857</v>
      </c>
      <c r="AN36" s="354" t="n">
        <f aca="false">AN10</f>
        <v>285714.2857</v>
      </c>
      <c r="AO36" s="354" t="n">
        <f aca="false">AO10</f>
        <v>285714.2857</v>
      </c>
      <c r="AP36" s="354" t="n">
        <f aca="false">AP10</f>
        <v>285714.2857</v>
      </c>
      <c r="AQ36" s="354" t="n">
        <f aca="false">AQ10</f>
        <v>142857.1429</v>
      </c>
    </row>
    <row r="37" customFormat="false" ht="15" hidden="false" customHeight="true" outlineLevel="0" collapsed="false">
      <c r="A37" s="196"/>
      <c r="B37" s="219" t="s">
        <v>408</v>
      </c>
      <c r="C37" s="219"/>
      <c r="D37" s="342"/>
      <c r="E37" s="354" t="n">
        <f aca="false">SUM(F37:AQ37)</f>
        <v>-2188935.5250831</v>
      </c>
      <c r="F37" s="342"/>
      <c r="G37" s="352"/>
      <c r="H37" s="354" t="n">
        <f aca="false">BP!H$62</f>
        <v>276758.9688</v>
      </c>
      <c r="I37" s="354" t="n">
        <f aca="false">BP!I$62</f>
        <v>-868541.6123</v>
      </c>
      <c r="J37" s="354" t="n">
        <f aca="false">BP!J$62</f>
        <v>1333191.376</v>
      </c>
      <c r="K37" s="354" t="n">
        <f aca="false">BP!K$62</f>
        <v>-53779.93351</v>
      </c>
      <c r="L37" s="354" t="n">
        <f aca="false">BP!L$62</f>
        <v>-4175492.186</v>
      </c>
      <c r="M37" s="354" t="n">
        <f aca="false">BP!M$62</f>
        <v>46066.23947</v>
      </c>
      <c r="N37" s="354" t="n">
        <f aca="false">BP!N$62</f>
        <v>52469.62198</v>
      </c>
      <c r="O37" s="354" t="n">
        <f aca="false">BP!O$62</f>
        <v>36923.83941</v>
      </c>
      <c r="P37" s="354" t="n">
        <f aca="false">BP!P$62</f>
        <v>25219.72172</v>
      </c>
      <c r="Q37" s="354" t="n">
        <f aca="false">BP!Q$62</f>
        <v>65619.6287</v>
      </c>
      <c r="R37" s="354" t="n">
        <f aca="false">BP!R$62</f>
        <v>237032.5133</v>
      </c>
      <c r="S37" s="354" t="n">
        <f aca="false">BP!S$62</f>
        <v>34233.0866</v>
      </c>
      <c r="T37" s="354" t="n">
        <f aca="false">BP!T$62</f>
        <v>40304.85334</v>
      </c>
      <c r="U37" s="354" t="n">
        <f aca="false">BP!U$62</f>
        <v>42761.88657</v>
      </c>
      <c r="V37" s="354" t="n">
        <f aca="false">BP!V$62</f>
        <v>49127.09003</v>
      </c>
      <c r="W37" s="354" t="n">
        <f aca="false">BP!W$62</f>
        <v>35822.6594</v>
      </c>
      <c r="X37" s="354" t="n">
        <f aca="false">BP!X$62</f>
        <v>20980.49276</v>
      </c>
      <c r="Y37" s="354" t="n">
        <f aca="false">BP!Y$62</f>
        <v>-28684.25341</v>
      </c>
      <c r="Z37" s="354" t="n">
        <f aca="false">BP!Z$62</f>
        <v>8938.891966</v>
      </c>
      <c r="AA37" s="354" t="n">
        <f aca="false">BP!AA$62</f>
        <v>19119.12942</v>
      </c>
      <c r="AB37" s="354" t="n">
        <f aca="false">BP!AB$62</f>
        <v>18253.40905</v>
      </c>
      <c r="AC37" s="354" t="n">
        <f aca="false">BP!AC$62</f>
        <v>17916.09454</v>
      </c>
      <c r="AD37" s="354" t="n">
        <f aca="false">BP!AD$62</f>
        <v>17964.61758</v>
      </c>
      <c r="AE37" s="354" t="n">
        <f aca="false">BP!AE$62</f>
        <v>18009.04846</v>
      </c>
      <c r="AF37" s="354" t="n">
        <f aca="false">BP!AF$62</f>
        <v>18040.55918</v>
      </c>
      <c r="AG37" s="354" t="n">
        <f aca="false">BP!AG$62</f>
        <v>18071.81184</v>
      </c>
      <c r="AH37" s="354" t="n">
        <f aca="false">BP!AH$62</f>
        <v>18103.5408</v>
      </c>
      <c r="AI37" s="354" t="n">
        <f aca="false">BP!AI$62</f>
        <v>31574.1683</v>
      </c>
      <c r="AJ37" s="354" t="n">
        <f aca="false">BP!AJ$62</f>
        <v>194463.2526</v>
      </c>
      <c r="AK37" s="354" t="n">
        <f aca="false">BP!AK$62</f>
        <v>111134.8174</v>
      </c>
      <c r="AL37" s="354" t="n">
        <f aca="false">BP!AL$62</f>
        <v>-2333.208273</v>
      </c>
      <c r="AM37" s="354" t="n">
        <f aca="false">BP!AM$62</f>
        <v>-3558.779226</v>
      </c>
      <c r="AN37" s="354" t="n">
        <f aca="false">BP!AN$62</f>
        <v>376.0202152</v>
      </c>
      <c r="AO37" s="354" t="n">
        <f aca="false">BP!AO$62</f>
        <v>562.850339</v>
      </c>
      <c r="AP37" s="354" t="n">
        <f aca="false">BP!AP$62</f>
        <v>431.6772657</v>
      </c>
      <c r="AQ37" s="354" t="n">
        <f aca="false">BP!AQ$62</f>
        <v>153982.5806</v>
      </c>
    </row>
    <row r="38" customFormat="false" ht="7.5" hidden="false" customHeight="true" outlineLevel="0" collapsed="false">
      <c r="A38" s="196"/>
      <c r="B38" s="196"/>
      <c r="C38" s="196"/>
      <c r="D38" s="342"/>
      <c r="E38" s="354"/>
      <c r="F38" s="342"/>
      <c r="G38" s="352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</row>
    <row r="39" customFormat="false" ht="13.5" hidden="false" customHeight="true" outlineLevel="0" collapsed="false">
      <c r="A39" s="196"/>
      <c r="B39" s="422" t="s">
        <v>420</v>
      </c>
      <c r="C39" s="422"/>
      <c r="D39" s="423" t="s">
        <v>323</v>
      </c>
      <c r="E39" s="357" t="n">
        <f aca="false">SUM(F39:AQ39)</f>
        <v>-272612749.1</v>
      </c>
      <c r="F39" s="423"/>
      <c r="G39" s="371"/>
      <c r="H39" s="357" t="n">
        <f aca="false">SUM(H41:H42)</f>
        <v>-10000000</v>
      </c>
      <c r="I39" s="357" t="n">
        <f aca="false">SUM(I41:I42)</f>
        <v>-12022471.74</v>
      </c>
      <c r="J39" s="357" t="n">
        <f aca="false">SUM(J41:J42)</f>
        <v>-161643575.8</v>
      </c>
      <c r="K39" s="357" t="n">
        <f aca="false">SUM(K41:K42)</f>
        <v>-88946701.59</v>
      </c>
      <c r="L39" s="357" t="n">
        <f aca="false">SUM(L41:L42)</f>
        <v>0</v>
      </c>
      <c r="M39" s="357" t="n">
        <f aca="false">SUM(M41:M42)</f>
        <v>0</v>
      </c>
      <c r="N39" s="357" t="n">
        <f aca="false">SUM(N41:N42)</f>
        <v>0</v>
      </c>
      <c r="O39" s="357" t="n">
        <f aca="false">SUM(O41:O42)</f>
        <v>0</v>
      </c>
      <c r="P39" s="357" t="n">
        <f aca="false">SUM(P41:P42)</f>
        <v>0</v>
      </c>
      <c r="Q39" s="357" t="n">
        <f aca="false">SUM(Q41:Q42)</f>
        <v>0</v>
      </c>
      <c r="R39" s="357" t="n">
        <f aca="false">SUM(R41:R42)</f>
        <v>0</v>
      </c>
      <c r="S39" s="357" t="n">
        <f aca="false">SUM(S41:S42)</f>
        <v>0</v>
      </c>
      <c r="T39" s="357" t="n">
        <f aca="false">SUM(T41:T42)</f>
        <v>0</v>
      </c>
      <c r="U39" s="357" t="n">
        <f aca="false">SUM(U41:U42)</f>
        <v>0</v>
      </c>
      <c r="V39" s="357" t="n">
        <f aca="false">SUM(V41:V42)</f>
        <v>0</v>
      </c>
      <c r="W39" s="357" t="n">
        <f aca="false">SUM(W41:W42)</f>
        <v>0</v>
      </c>
      <c r="X39" s="357" t="n">
        <f aca="false">SUM(X41:X42)</f>
        <v>0</v>
      </c>
      <c r="Y39" s="357" t="n">
        <f aca="false">SUM(Y41:Y42)</f>
        <v>0</v>
      </c>
      <c r="Z39" s="357" t="n">
        <f aca="false">SUM(Z41:Z42)</f>
        <v>0</v>
      </c>
      <c r="AA39" s="357" t="n">
        <f aca="false">SUM(AA41:AA42)</f>
        <v>0</v>
      </c>
      <c r="AB39" s="357" t="n">
        <f aca="false">SUM(AB41:AB42)</f>
        <v>0</v>
      </c>
      <c r="AC39" s="357" t="n">
        <f aca="false">SUM(AC41:AC42)</f>
        <v>0</v>
      </c>
      <c r="AD39" s="357" t="n">
        <f aca="false">SUM(AD41:AD42)</f>
        <v>0</v>
      </c>
      <c r="AE39" s="357" t="n">
        <f aca="false">SUM(AE41:AE42)</f>
        <v>0</v>
      </c>
      <c r="AF39" s="357" t="n">
        <f aca="false">SUM(AF41:AF42)</f>
        <v>0</v>
      </c>
      <c r="AG39" s="357" t="n">
        <f aca="false">SUM(AG41:AG42)</f>
        <v>0</v>
      </c>
      <c r="AH39" s="357" t="n">
        <f aca="false">SUM(AH41:AH42)</f>
        <v>0</v>
      </c>
      <c r="AI39" s="357" t="n">
        <f aca="false">SUM(AI41:AI42)</f>
        <v>0</v>
      </c>
      <c r="AJ39" s="357" t="n">
        <f aca="false">SUM(AJ41:AJ42)</f>
        <v>0</v>
      </c>
      <c r="AK39" s="357" t="n">
        <f aca="false">SUM(AK41:AK42)</f>
        <v>0</v>
      </c>
      <c r="AL39" s="357" t="n">
        <f aca="false">SUM(AL41:AL42)</f>
        <v>0</v>
      </c>
      <c r="AM39" s="357" t="n">
        <f aca="false">SUM(AM41:AM42)</f>
        <v>0</v>
      </c>
      <c r="AN39" s="357" t="n">
        <f aca="false">SUM(AN41:AN42)</f>
        <v>0</v>
      </c>
      <c r="AO39" s="357" t="n">
        <f aca="false">SUM(AO41:AO42)</f>
        <v>0</v>
      </c>
      <c r="AP39" s="357" t="n">
        <f aca="false">SUM(AP41:AP42)</f>
        <v>0</v>
      </c>
      <c r="AQ39" s="357" t="n">
        <f aca="false">SUM(AQ41:AQ42)</f>
        <v>0</v>
      </c>
    </row>
    <row r="40" customFormat="false" ht="5.25" hidden="false" customHeight="true" outlineLevel="0" collapsed="false">
      <c r="A40" s="196"/>
      <c r="B40" s="219"/>
      <c r="C40" s="219"/>
      <c r="D40" s="342"/>
      <c r="E40" s="354"/>
      <c r="F40" s="342"/>
      <c r="G40" s="352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</row>
    <row r="41" customFormat="false" ht="16.5" hidden="false" customHeight="true" outlineLevel="0" collapsed="false">
      <c r="A41" s="196"/>
      <c r="B41" s="219" t="s">
        <v>421</v>
      </c>
      <c r="C41" s="219"/>
      <c r="D41" s="342"/>
      <c r="E41" s="354" t="n">
        <f aca="false">SUM(F41:AQ41)</f>
        <v>-272612749.1</v>
      </c>
      <c r="F41" s="342"/>
      <c r="G41" s="352"/>
      <c r="H41" s="354" t="n">
        <f aca="false">H16</f>
        <v>-10000000</v>
      </c>
      <c r="I41" s="354" t="n">
        <f aca="false">I16</f>
        <v>-12022471.74</v>
      </c>
      <c r="J41" s="354" t="n">
        <f aca="false">J16</f>
        <v>-161643575.8</v>
      </c>
      <c r="K41" s="354" t="n">
        <f aca="false">K16</f>
        <v>-88946701.59</v>
      </c>
      <c r="L41" s="354" t="n">
        <f aca="false">L16</f>
        <v>0</v>
      </c>
      <c r="M41" s="354" t="n">
        <f aca="false">M16</f>
        <v>0</v>
      </c>
      <c r="N41" s="354" t="n">
        <f aca="false">N16</f>
        <v>0</v>
      </c>
      <c r="O41" s="354" t="n">
        <f aca="false">O16</f>
        <v>0</v>
      </c>
      <c r="P41" s="354" t="n">
        <f aca="false">P16</f>
        <v>0</v>
      </c>
      <c r="Q41" s="354" t="n">
        <f aca="false">Q16</f>
        <v>0</v>
      </c>
      <c r="R41" s="354" t="n">
        <f aca="false">R16</f>
        <v>0</v>
      </c>
      <c r="S41" s="354" t="n">
        <f aca="false">S16</f>
        <v>0</v>
      </c>
      <c r="T41" s="354" t="n">
        <f aca="false">T16</f>
        <v>0</v>
      </c>
      <c r="U41" s="354" t="n">
        <f aca="false">U16</f>
        <v>0</v>
      </c>
      <c r="V41" s="354" t="n">
        <f aca="false">V16</f>
        <v>0</v>
      </c>
      <c r="W41" s="354" t="n">
        <f aca="false">W16</f>
        <v>0</v>
      </c>
      <c r="X41" s="354" t="n">
        <f aca="false">X16</f>
        <v>0</v>
      </c>
      <c r="Y41" s="354" t="n">
        <f aca="false">Y16</f>
        <v>0</v>
      </c>
      <c r="Z41" s="354" t="n">
        <f aca="false">Z16</f>
        <v>0</v>
      </c>
      <c r="AA41" s="354" t="n">
        <f aca="false">AA16</f>
        <v>0</v>
      </c>
      <c r="AB41" s="354" t="n">
        <f aca="false">AB16</f>
        <v>0</v>
      </c>
      <c r="AC41" s="354" t="n">
        <f aca="false">AC16</f>
        <v>0</v>
      </c>
      <c r="AD41" s="354" t="n">
        <f aca="false">AD16</f>
        <v>0</v>
      </c>
      <c r="AE41" s="354" t="n">
        <f aca="false">AE16</f>
        <v>0</v>
      </c>
      <c r="AF41" s="354" t="n">
        <f aca="false">AF16</f>
        <v>0</v>
      </c>
      <c r="AG41" s="354" t="n">
        <f aca="false">AG16</f>
        <v>0</v>
      </c>
      <c r="AH41" s="354" t="n">
        <f aca="false">AH16</f>
        <v>0</v>
      </c>
      <c r="AI41" s="354" t="n">
        <f aca="false">AI16</f>
        <v>0</v>
      </c>
      <c r="AJ41" s="354" t="n">
        <f aca="false">AJ16</f>
        <v>0</v>
      </c>
      <c r="AK41" s="354" t="n">
        <f aca="false">AK16</f>
        <v>0</v>
      </c>
      <c r="AL41" s="354" t="n">
        <f aca="false">AL16</f>
        <v>0</v>
      </c>
      <c r="AM41" s="354" t="n">
        <f aca="false">AM16</f>
        <v>0</v>
      </c>
      <c r="AN41" s="354" t="n">
        <f aca="false">AN16</f>
        <v>0</v>
      </c>
      <c r="AO41" s="354" t="n">
        <f aca="false">AO16</f>
        <v>0</v>
      </c>
      <c r="AP41" s="354" t="n">
        <f aca="false">AP16</f>
        <v>0</v>
      </c>
      <c r="AQ41" s="354" t="n">
        <f aca="false">AQ16</f>
        <v>0</v>
      </c>
    </row>
    <row r="42" customFormat="false" ht="6" hidden="false" customHeight="true" outlineLevel="0" collapsed="false">
      <c r="A42" s="196"/>
      <c r="B42" s="219"/>
      <c r="C42" s="219"/>
      <c r="D42" s="342"/>
      <c r="E42" s="354"/>
      <c r="F42" s="342"/>
      <c r="G42" s="352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</row>
    <row r="43" customFormat="false" ht="13.5" hidden="false" customHeight="true" outlineLevel="0" collapsed="false">
      <c r="A43" s="196"/>
      <c r="B43" s="422" t="s">
        <v>422</v>
      </c>
      <c r="C43" s="422"/>
      <c r="D43" s="423" t="s">
        <v>423</v>
      </c>
      <c r="E43" s="357" t="n">
        <f aca="false">SUM(F43:AQ43)</f>
        <v>-118339463.1</v>
      </c>
      <c r="F43" s="423"/>
      <c r="G43" s="371"/>
      <c r="H43" s="357" t="n">
        <f aca="false">SUM(H45:H47)+SUM(H49:H50)</f>
        <v>0</v>
      </c>
      <c r="I43" s="357" t="n">
        <f aca="false">SUM(I45:I47)+SUM(I49:I50)</f>
        <v>0</v>
      </c>
      <c r="J43" s="357" t="n">
        <f aca="false">SUM(J45:J47)+SUM(J49:J50)</f>
        <v>110199628.5</v>
      </c>
      <c r="K43" s="357" t="n">
        <f aca="false">SUM(K45:K47)+SUM(K49:K50)</f>
        <v>53368020.96</v>
      </c>
      <c r="L43" s="357" t="n">
        <f aca="false">SUM(L45:L47)+SUM(L49:L50)</f>
        <v>0</v>
      </c>
      <c r="M43" s="357" t="n">
        <f aca="false">SUM(M45:M47)+SUM(M49:M50)</f>
        <v>-26811615.077</v>
      </c>
      <c r="N43" s="357" t="n">
        <f aca="false">SUM(N45:N47)+SUM(N49:N50)</f>
        <v>-41795147.673</v>
      </c>
      <c r="O43" s="357" t="n">
        <f aca="false">SUM(O45:O47)+SUM(O49:O50)</f>
        <v>-35364683.211</v>
      </c>
      <c r="P43" s="357" t="n">
        <f aca="false">SUM(P45:P47)+SUM(P49:P50)</f>
        <v>-33475648.532</v>
      </c>
      <c r="Q43" s="357" t="n">
        <f aca="false">SUM(Q45:Q47)+SUM(Q49:Q50)</f>
        <v>-31586613.864</v>
      </c>
      <c r="R43" s="357" t="n">
        <f aca="false">SUM(R45:R47)+SUM(R49:R50)</f>
        <v>-29697579.191</v>
      </c>
      <c r="S43" s="357" t="n">
        <f aca="false">SUM(S45:S47)+SUM(S49:S50)</f>
        <v>-27808544.518</v>
      </c>
      <c r="T43" s="357" t="n">
        <f aca="false">SUM(T45:T47)+SUM(T49:T50)</f>
        <v>-25919509.844</v>
      </c>
      <c r="U43" s="357" t="n">
        <f aca="false">SUM(U45:U47)+SUM(U49:U50)</f>
        <v>-24030475.173</v>
      </c>
      <c r="V43" s="357" t="n">
        <f aca="false">SUM(V45:V47)+SUM(V49:V50)</f>
        <v>-8303040.1931</v>
      </c>
      <c r="W43" s="357" t="n">
        <f aca="false">SUM(W45:W47)+SUM(W49:W50)</f>
        <v>2885744.73</v>
      </c>
      <c r="X43" s="357" t="n">
        <f aca="false">SUM(X45:X47)+SUM(X49:X50)</f>
        <v>3.144603811E-010</v>
      </c>
      <c r="Y43" s="357" t="n">
        <f aca="false">SUM(Y45:Y47)+SUM(Y49:Y50)</f>
        <v>3.144603811E-010</v>
      </c>
      <c r="Z43" s="357" t="n">
        <f aca="false">SUM(Z45:Z47)+SUM(Z49:Z50)</f>
        <v>3.144603811E-010</v>
      </c>
      <c r="AA43" s="357" t="n">
        <f aca="false">SUM(AA45:AA47)+SUM(AA49:AA50)</f>
        <v>3.144603811E-010</v>
      </c>
      <c r="AB43" s="357" t="n">
        <f aca="false">SUM(AB45:AB47)+SUM(AB49:AB50)</f>
        <v>3.144603811E-010</v>
      </c>
      <c r="AC43" s="357" t="n">
        <f aca="false">SUM(AC45:AC47)+SUM(AC49:AC50)</f>
        <v>3.144603811E-010</v>
      </c>
      <c r="AD43" s="357" t="n">
        <f aca="false">SUM(AD45:AD47)+SUM(AD49:AD50)</f>
        <v>3.144603811E-010</v>
      </c>
      <c r="AE43" s="357" t="n">
        <f aca="false">SUM(AE45:AE47)+SUM(AE49:AE50)</f>
        <v>3.144603811E-010</v>
      </c>
      <c r="AF43" s="357" t="n">
        <f aca="false">SUM(AF45:AF47)+SUM(AF49:AF50)</f>
        <v>3.144603811E-010</v>
      </c>
      <c r="AG43" s="357" t="n">
        <f aca="false">SUM(AG45:AG47)+SUM(AG49:AG50)</f>
        <v>3.144603811E-010</v>
      </c>
      <c r="AH43" s="357" t="n">
        <f aca="false">SUM(AH45:AH47)+SUM(AH49:AH50)</f>
        <v>3.144603811E-010</v>
      </c>
      <c r="AI43" s="357" t="n">
        <f aca="false">SUM(AI45:AI47)+SUM(AI49:AI50)</f>
        <v>3.144603811E-010</v>
      </c>
      <c r="AJ43" s="357" t="n">
        <f aca="false">SUM(AJ45:AJ47)+SUM(AJ49:AJ50)</f>
        <v>3.144603811E-010</v>
      </c>
      <c r="AK43" s="357" t="n">
        <f aca="false">SUM(AK45:AK47)+SUM(AK49:AK50)</f>
        <v>3.144603811E-010</v>
      </c>
      <c r="AL43" s="357" t="n">
        <f aca="false">SUM(AL45:AL47)+SUM(AL49:AL50)</f>
        <v>3.144603811E-010</v>
      </c>
      <c r="AM43" s="357" t="n">
        <f aca="false">SUM(AM45:AM47)+SUM(AM49:AM50)</f>
        <v>0</v>
      </c>
      <c r="AN43" s="357" t="n">
        <f aca="false">SUM(AN45:AN47)+SUM(AN49:AN50)</f>
        <v>0</v>
      </c>
      <c r="AO43" s="357" t="n">
        <f aca="false">SUM(AO45:AO47)+SUM(AO49:AO50)</f>
        <v>0</v>
      </c>
      <c r="AP43" s="357" t="n">
        <f aca="false">SUM(AP45:AP47)+SUM(AP49:AP50)</f>
        <v>0</v>
      </c>
      <c r="AQ43" s="357" t="n">
        <f aca="false">SUM(AQ45:AQ47)+SUM(AQ49:AQ50)</f>
        <v>0</v>
      </c>
    </row>
    <row r="44" customFormat="false" ht="7.5" hidden="false" customHeight="true" outlineLevel="0" collapsed="false">
      <c r="A44" s="196"/>
      <c r="B44" s="219"/>
      <c r="C44" s="219"/>
      <c r="D44" s="342"/>
      <c r="E44" s="354"/>
      <c r="F44" s="342"/>
      <c r="G44" s="352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</row>
    <row r="45" customFormat="false" ht="16.5" hidden="false" customHeight="true" outlineLevel="0" collapsed="false">
      <c r="A45" s="196"/>
      <c r="B45" s="219" t="s">
        <v>424</v>
      </c>
      <c r="C45" s="219"/>
      <c r="D45" s="342"/>
      <c r="E45" s="354" t="n">
        <f aca="false">SUM(F45:AQ45)</f>
        <v>163567649.46</v>
      </c>
      <c r="F45" s="342"/>
      <c r="G45" s="352" t="s">
        <v>425</v>
      </c>
      <c r="H45" s="354" t="n">
        <f aca="false">Financiamento!H7</f>
        <v>0</v>
      </c>
      <c r="I45" s="354" t="n">
        <f aca="false">Financiamento!I7</f>
        <v>0</v>
      </c>
      <c r="J45" s="354" t="n">
        <f aca="false">Financiamento!J7</f>
        <v>110199628.5</v>
      </c>
      <c r="K45" s="354" t="n">
        <f aca="false">Financiamento!K7</f>
        <v>53368020.96</v>
      </c>
      <c r="L45" s="354" t="n">
        <f aca="false">Financiamento!L7</f>
        <v>0</v>
      </c>
      <c r="M45" s="354" t="n">
        <f aca="false">Financiamento!M7</f>
        <v>0</v>
      </c>
      <c r="N45" s="354" t="n">
        <f aca="false">Financiamento!N7</f>
        <v>0</v>
      </c>
      <c r="O45" s="354" t="n">
        <f aca="false">Financiamento!O7</f>
        <v>0</v>
      </c>
      <c r="P45" s="354" t="n">
        <f aca="false">Financiamento!P7</f>
        <v>0</v>
      </c>
      <c r="Q45" s="354" t="n">
        <f aca="false">Financiamento!Q7</f>
        <v>0</v>
      </c>
      <c r="R45" s="354" t="n">
        <f aca="false">Financiamento!R7</f>
        <v>0</v>
      </c>
      <c r="S45" s="354" t="n">
        <f aca="false">Financiamento!S7</f>
        <v>0</v>
      </c>
      <c r="T45" s="354" t="n">
        <f aca="false">Financiamento!T7</f>
        <v>0</v>
      </c>
      <c r="U45" s="354" t="n">
        <f aca="false">Financiamento!U7</f>
        <v>0</v>
      </c>
      <c r="V45" s="354" t="n">
        <f aca="false">Financiamento!V7</f>
        <v>0</v>
      </c>
      <c r="W45" s="354" t="n">
        <f aca="false">Financiamento!W7</f>
        <v>0</v>
      </c>
      <c r="X45" s="354" t="n">
        <f aca="false">Financiamento!X7</f>
        <v>0</v>
      </c>
      <c r="Y45" s="354" t="n">
        <f aca="false">Financiamento!Y7</f>
        <v>0</v>
      </c>
      <c r="Z45" s="354" t="n">
        <f aca="false">Financiamento!Z7</f>
        <v>0</v>
      </c>
      <c r="AA45" s="354" t="n">
        <f aca="false">Financiamento!AA7</f>
        <v>0</v>
      </c>
      <c r="AB45" s="354" t="n">
        <f aca="false">Financiamento!AB7</f>
        <v>0</v>
      </c>
      <c r="AC45" s="354" t="n">
        <f aca="false">Financiamento!AC7</f>
        <v>0</v>
      </c>
      <c r="AD45" s="354" t="n">
        <f aca="false">Financiamento!AD7</f>
        <v>0</v>
      </c>
      <c r="AE45" s="354" t="n">
        <f aca="false">Financiamento!AE7</f>
        <v>0</v>
      </c>
      <c r="AF45" s="354" t="n">
        <f aca="false">Financiamento!AF7</f>
        <v>0</v>
      </c>
      <c r="AG45" s="354" t="n">
        <f aca="false">Financiamento!AG7</f>
        <v>0</v>
      </c>
      <c r="AH45" s="354" t="n">
        <f aca="false">Financiamento!AH7</f>
        <v>0</v>
      </c>
      <c r="AI45" s="354" t="n">
        <f aca="false">Financiamento!AI7</f>
        <v>0</v>
      </c>
      <c r="AJ45" s="354" t="n">
        <f aca="false">Financiamento!AJ7</f>
        <v>0</v>
      </c>
      <c r="AK45" s="354" t="n">
        <f aca="false">Financiamento!AK7</f>
        <v>0</v>
      </c>
      <c r="AL45" s="354" t="n">
        <f aca="false">Financiamento!AL7</f>
        <v>0</v>
      </c>
      <c r="AM45" s="354" t="n">
        <f aca="false">Financiamento!AM7</f>
        <v>0</v>
      </c>
      <c r="AN45" s="354" t="n">
        <f aca="false">Financiamento!AN7</f>
        <v>0</v>
      </c>
      <c r="AO45" s="354" t="n">
        <f aca="false">Financiamento!AO7</f>
        <v>0</v>
      </c>
      <c r="AP45" s="354" t="n">
        <f aca="false">Financiamento!AP7</f>
        <v>0</v>
      </c>
      <c r="AQ45" s="354" t="n">
        <f aca="false">Financiamento!AQ7</f>
        <v>0</v>
      </c>
    </row>
    <row r="46" customFormat="false" ht="16.5" hidden="false" customHeight="true" outlineLevel="0" collapsed="false">
      <c r="A46" s="196"/>
      <c r="B46" s="219" t="s">
        <v>426</v>
      </c>
      <c r="C46" s="219"/>
      <c r="D46" s="342"/>
      <c r="E46" s="354" t="n">
        <f aca="false">SUM(F46:AQ46)</f>
        <v>-77214292.2461</v>
      </c>
      <c r="F46" s="342"/>
      <c r="G46" s="352"/>
      <c r="H46" s="354" t="n">
        <f aca="false">Financiamento!H9</f>
        <v>0</v>
      </c>
      <c r="I46" s="354" t="n">
        <f aca="false">Financiamento!I9</f>
        <v>0</v>
      </c>
      <c r="J46" s="354" t="n">
        <f aca="false">Financiamento!J9</f>
        <v>0</v>
      </c>
      <c r="K46" s="354" t="n">
        <f aca="false">Financiamento!K9</f>
        <v>0</v>
      </c>
      <c r="L46" s="354" t="n">
        <f aca="false">Financiamento!L9</f>
        <v>0</v>
      </c>
      <c r="M46" s="354" t="n">
        <f aca="false">Financiamento!M9</f>
        <v>-8303881.582</v>
      </c>
      <c r="N46" s="354" t="n">
        <f aca="false">Financiamento!N9</f>
        <v>-15190987.16</v>
      </c>
      <c r="O46" s="354" t="n">
        <f aca="false">Financiamento!O9</f>
        <v>-13301952.49</v>
      </c>
      <c r="P46" s="354" t="n">
        <f aca="false">Financiamento!P9</f>
        <v>-11412917.81</v>
      </c>
      <c r="Q46" s="354" t="n">
        <f aca="false">Financiamento!Q9</f>
        <v>-9523883.142</v>
      </c>
      <c r="R46" s="354" t="n">
        <f aca="false">Financiamento!R9</f>
        <v>-7634848.469</v>
      </c>
      <c r="S46" s="354" t="n">
        <f aca="false">Financiamento!S9</f>
        <v>-5745813.796</v>
      </c>
      <c r="T46" s="354" t="n">
        <f aca="false">Financiamento!T9</f>
        <v>-3856779.123</v>
      </c>
      <c r="U46" s="354" t="n">
        <f aca="false">Financiamento!U9</f>
        <v>-1967744.451</v>
      </c>
      <c r="V46" s="354" t="n">
        <f aca="false">Financiamento!V9</f>
        <v>-275484.2231</v>
      </c>
      <c r="W46" s="354" t="n">
        <f aca="false">Financiamento!W9</f>
        <v>2.882553493E-010</v>
      </c>
      <c r="X46" s="354" t="n">
        <f aca="false">Financiamento!X9</f>
        <v>3.144603811E-010</v>
      </c>
      <c r="Y46" s="354" t="n">
        <f aca="false">Financiamento!Y9</f>
        <v>3.144603811E-010</v>
      </c>
      <c r="Z46" s="354" t="n">
        <f aca="false">Financiamento!Z9</f>
        <v>3.144603811E-010</v>
      </c>
      <c r="AA46" s="354" t="n">
        <f aca="false">Financiamento!AA9</f>
        <v>3.144603811E-010</v>
      </c>
      <c r="AB46" s="354" t="n">
        <f aca="false">Financiamento!AB9</f>
        <v>3.144603811E-010</v>
      </c>
      <c r="AC46" s="354" t="n">
        <f aca="false">Financiamento!AC9</f>
        <v>3.144603811E-010</v>
      </c>
      <c r="AD46" s="354" t="n">
        <f aca="false">Financiamento!AD9</f>
        <v>3.144603811E-010</v>
      </c>
      <c r="AE46" s="354" t="n">
        <f aca="false">Financiamento!AE9</f>
        <v>3.144603811E-010</v>
      </c>
      <c r="AF46" s="354" t="n">
        <f aca="false">Financiamento!AF9</f>
        <v>3.144603811E-010</v>
      </c>
      <c r="AG46" s="354" t="n">
        <f aca="false">Financiamento!AG9</f>
        <v>3.144603811E-010</v>
      </c>
      <c r="AH46" s="354" t="n">
        <f aca="false">Financiamento!AH9</f>
        <v>3.144603811E-010</v>
      </c>
      <c r="AI46" s="354" t="n">
        <f aca="false">Financiamento!AI9</f>
        <v>3.144603811E-010</v>
      </c>
      <c r="AJ46" s="354" t="n">
        <f aca="false">Financiamento!AJ9</f>
        <v>3.144603811E-010</v>
      </c>
      <c r="AK46" s="354" t="n">
        <f aca="false">Financiamento!AK9</f>
        <v>3.144603811E-010</v>
      </c>
      <c r="AL46" s="354" t="n">
        <f aca="false">Financiamento!AL9</f>
        <v>3.144603811E-010</v>
      </c>
      <c r="AM46" s="354" t="n">
        <f aca="false">Financiamento!AM9</f>
        <v>0</v>
      </c>
      <c r="AN46" s="354" t="n">
        <f aca="false">Financiamento!AN9</f>
        <v>0</v>
      </c>
      <c r="AO46" s="354" t="n">
        <f aca="false">Financiamento!AO9</f>
        <v>0</v>
      </c>
      <c r="AP46" s="354" t="n">
        <f aca="false">Financiamento!AP9</f>
        <v>0</v>
      </c>
      <c r="AQ46" s="354" t="n">
        <f aca="false">Financiamento!AQ9</f>
        <v>0</v>
      </c>
    </row>
    <row r="47" customFormat="false" ht="16.5" hidden="false" customHeight="true" outlineLevel="0" collapsed="false">
      <c r="A47" s="196"/>
      <c r="B47" s="219" t="s">
        <v>427</v>
      </c>
      <c r="C47" s="219"/>
      <c r="D47" s="342"/>
      <c r="E47" s="354" t="n">
        <f aca="false">SUM(F47:AQ47)</f>
        <v>-204692820.3</v>
      </c>
      <c r="F47" s="342"/>
      <c r="G47" s="352"/>
      <c r="H47" s="354" t="n">
        <f aca="false">Financiamento!H10</f>
        <v>0</v>
      </c>
      <c r="I47" s="354" t="n">
        <f aca="false">Financiamento!I10</f>
        <v>0</v>
      </c>
      <c r="J47" s="354" t="n">
        <f aca="false">Financiamento!J10</f>
        <v>0</v>
      </c>
      <c r="K47" s="354" t="n">
        <f aca="false">Financiamento!K10</f>
        <v>0</v>
      </c>
      <c r="L47" s="354" t="n">
        <f aca="false">Financiamento!L10</f>
        <v>0</v>
      </c>
      <c r="M47" s="354" t="n">
        <f aca="false">Financiamento!M10</f>
        <v>-13145410.48</v>
      </c>
      <c r="N47" s="354" t="n">
        <f aca="false">Financiamento!N10</f>
        <v>-22534989.39</v>
      </c>
      <c r="O47" s="354" t="n">
        <f aca="false">Financiamento!O10</f>
        <v>-22534989.39</v>
      </c>
      <c r="P47" s="354" t="n">
        <f aca="false">Financiamento!P10</f>
        <v>-22534989.39</v>
      </c>
      <c r="Q47" s="354" t="n">
        <f aca="false">Financiamento!Q10</f>
        <v>-22534989.39</v>
      </c>
      <c r="R47" s="354" t="n">
        <f aca="false">Financiamento!R10</f>
        <v>-22534989.39</v>
      </c>
      <c r="S47" s="354" t="n">
        <f aca="false">Financiamento!S10</f>
        <v>-22534989.39</v>
      </c>
      <c r="T47" s="354" t="n">
        <f aca="false">Financiamento!T10</f>
        <v>-22534989.39</v>
      </c>
      <c r="U47" s="354" t="n">
        <f aca="false">Financiamento!U10</f>
        <v>-22534989.39</v>
      </c>
      <c r="V47" s="354" t="n">
        <f aca="false">Financiamento!V10</f>
        <v>-11267494.7</v>
      </c>
      <c r="W47" s="354" t="n">
        <f aca="false">Financiamento!W10</f>
        <v>0</v>
      </c>
      <c r="X47" s="354" t="n">
        <f aca="false">Financiamento!X10</f>
        <v>0</v>
      </c>
      <c r="Y47" s="354" t="n">
        <f aca="false">Financiamento!Y10</f>
        <v>0</v>
      </c>
      <c r="Z47" s="354" t="n">
        <f aca="false">Financiamento!Z10</f>
        <v>0</v>
      </c>
      <c r="AA47" s="354" t="n">
        <f aca="false">Financiamento!AA10</f>
        <v>0</v>
      </c>
      <c r="AB47" s="354" t="n">
        <f aca="false">Financiamento!AB10</f>
        <v>0</v>
      </c>
      <c r="AC47" s="354" t="n">
        <f aca="false">Financiamento!AC10</f>
        <v>0</v>
      </c>
      <c r="AD47" s="354" t="n">
        <f aca="false">Financiamento!AD10</f>
        <v>0</v>
      </c>
      <c r="AE47" s="354" t="n">
        <f aca="false">Financiamento!AE10</f>
        <v>0</v>
      </c>
      <c r="AF47" s="354" t="n">
        <f aca="false">Financiamento!AF10</f>
        <v>0</v>
      </c>
      <c r="AG47" s="354" t="n">
        <f aca="false">Financiamento!AG10</f>
        <v>0</v>
      </c>
      <c r="AH47" s="354" t="n">
        <f aca="false">Financiamento!AH10</f>
        <v>0</v>
      </c>
      <c r="AI47" s="354" t="n">
        <f aca="false">Financiamento!AI10</f>
        <v>0</v>
      </c>
      <c r="AJ47" s="354" t="n">
        <f aca="false">Financiamento!AJ10</f>
        <v>0</v>
      </c>
      <c r="AK47" s="354" t="n">
        <f aca="false">Financiamento!AK10</f>
        <v>0</v>
      </c>
      <c r="AL47" s="354" t="n">
        <f aca="false">Financiamento!AL10</f>
        <v>0</v>
      </c>
      <c r="AM47" s="354" t="n">
        <f aca="false">Financiamento!AM10</f>
        <v>0</v>
      </c>
      <c r="AN47" s="354" t="n">
        <f aca="false">Financiamento!AN10</f>
        <v>0</v>
      </c>
      <c r="AO47" s="354" t="n">
        <f aca="false">Financiamento!AO10</f>
        <v>0</v>
      </c>
      <c r="AP47" s="354" t="n">
        <f aca="false">Financiamento!AP10</f>
        <v>0</v>
      </c>
      <c r="AQ47" s="354" t="n">
        <f aca="false">Financiamento!AQ10</f>
        <v>0</v>
      </c>
    </row>
    <row r="48" customFormat="false" ht="7.5" hidden="false" customHeight="true" outlineLevel="0" collapsed="false">
      <c r="A48" s="196"/>
      <c r="B48" s="219"/>
      <c r="C48" s="219"/>
      <c r="D48" s="342"/>
      <c r="E48" s="354"/>
      <c r="F48" s="342"/>
      <c r="G48" s="352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</row>
    <row r="49" customFormat="false" ht="14.25" hidden="false" customHeight="true" outlineLevel="0" collapsed="false">
      <c r="A49" s="196"/>
      <c r="B49" s="219" t="s">
        <v>428</v>
      </c>
      <c r="C49" s="219"/>
      <c r="D49" s="342"/>
      <c r="E49" s="354" t="n">
        <f aca="false">SUM(F49:AQ49)</f>
        <v>0</v>
      </c>
      <c r="F49" s="342"/>
      <c r="G49" s="352"/>
      <c r="H49" s="354" t="n">
        <f aca="false">-H92</f>
        <v>-0</v>
      </c>
      <c r="I49" s="354" t="n">
        <f aca="false">-I92</f>
        <v>-0</v>
      </c>
      <c r="J49" s="354" t="n">
        <f aca="false">-J92</f>
        <v>-0</v>
      </c>
      <c r="K49" s="354" t="n">
        <f aca="false">-K92</f>
        <v>-0</v>
      </c>
      <c r="L49" s="354" t="n">
        <f aca="false">-L92</f>
        <v>-0</v>
      </c>
      <c r="M49" s="354" t="n">
        <f aca="false">-M92</f>
        <v>-5362323.015</v>
      </c>
      <c r="N49" s="354" t="n">
        <f aca="false">-N92</f>
        <v>-4069171.123</v>
      </c>
      <c r="O49" s="354" t="n">
        <f aca="false">-O92</f>
        <v>472258.669</v>
      </c>
      <c r="P49" s="354" t="n">
        <f aca="false">-P92</f>
        <v>472258.668</v>
      </c>
      <c r="Q49" s="354" t="n">
        <f aca="false">-Q92</f>
        <v>472258.668000001</v>
      </c>
      <c r="R49" s="354" t="n">
        <f aca="false">-R92</f>
        <v>472258.668000001</v>
      </c>
      <c r="S49" s="354" t="n">
        <f aca="false">-S92</f>
        <v>472258.668</v>
      </c>
      <c r="T49" s="354" t="n">
        <f aca="false">-T92</f>
        <v>472258.669000001</v>
      </c>
      <c r="U49" s="354" t="n">
        <f aca="false">-U92</f>
        <v>472258.668</v>
      </c>
      <c r="V49" s="354" t="n">
        <f aca="false">-V92</f>
        <v>3239938.73</v>
      </c>
      <c r="W49" s="354" t="n">
        <f aca="false">-W92</f>
        <v>2885744.73</v>
      </c>
      <c r="X49" s="354" t="n">
        <f aca="false">-X92</f>
        <v>-0</v>
      </c>
      <c r="Y49" s="354" t="n">
        <f aca="false">-Y92</f>
        <v>-0</v>
      </c>
      <c r="Z49" s="354" t="n">
        <f aca="false">-Z92</f>
        <v>-0</v>
      </c>
      <c r="AA49" s="354" t="n">
        <f aca="false">-AA92</f>
        <v>-0</v>
      </c>
      <c r="AB49" s="354" t="n">
        <f aca="false">-AB92</f>
        <v>-0</v>
      </c>
      <c r="AC49" s="354" t="n">
        <f aca="false">-AC92</f>
        <v>-0</v>
      </c>
      <c r="AD49" s="354" t="n">
        <f aca="false">-AD92</f>
        <v>-0</v>
      </c>
      <c r="AE49" s="354" t="n">
        <f aca="false">-AE92</f>
        <v>-0</v>
      </c>
      <c r="AF49" s="354" t="n">
        <f aca="false">-AF92</f>
        <v>-0</v>
      </c>
      <c r="AG49" s="354" t="n">
        <f aca="false">-AG92</f>
        <v>-0</v>
      </c>
      <c r="AH49" s="354" t="n">
        <f aca="false">-AH92</f>
        <v>-0</v>
      </c>
      <c r="AI49" s="354" t="n">
        <f aca="false">-AI92</f>
        <v>-0</v>
      </c>
      <c r="AJ49" s="354" t="n">
        <f aca="false">-AJ92</f>
        <v>-0</v>
      </c>
      <c r="AK49" s="354" t="n">
        <f aca="false">-AK92</f>
        <v>-0</v>
      </c>
      <c r="AL49" s="354" t="n">
        <f aca="false">-AL92</f>
        <v>-0</v>
      </c>
      <c r="AM49" s="354" t="n">
        <f aca="false">-AM92</f>
        <v>-0</v>
      </c>
      <c r="AN49" s="354" t="n">
        <f aca="false">-AN92</f>
        <v>-0</v>
      </c>
      <c r="AO49" s="354" t="n">
        <f aca="false">-AO92</f>
        <v>-0</v>
      </c>
      <c r="AP49" s="354" t="n">
        <f aca="false">-AP92</f>
        <v>-0</v>
      </c>
      <c r="AQ49" s="354" t="n">
        <f aca="false">-AQ92</f>
        <v>-0</v>
      </c>
    </row>
    <row r="50" customFormat="false" ht="14.25" hidden="false" customHeight="true" outlineLevel="0" collapsed="false">
      <c r="A50" s="196"/>
      <c r="B50" s="219" t="s">
        <v>429</v>
      </c>
      <c r="C50" s="219"/>
      <c r="D50" s="342"/>
      <c r="E50" s="354" t="n">
        <f aca="false">SUM(F50:AQ50)</f>
        <v>0</v>
      </c>
      <c r="F50" s="342"/>
      <c r="G50" s="352"/>
      <c r="H50" s="354" t="n">
        <f aca="false">IF(H5&gt;'Painel  de Controle'!$E$26,0,-H94)</f>
        <v>0</v>
      </c>
      <c r="I50" s="354" t="n">
        <f aca="false">IF(I5&gt;'Painel  de Controle'!$E$26,0,-I94)</f>
        <v>0</v>
      </c>
      <c r="J50" s="354" t="n">
        <f aca="false">IF(J5&gt;'Painel  de Controle'!$E$26,0,-J94)</f>
        <v>0</v>
      </c>
      <c r="K50" s="354" t="n">
        <f aca="false">IF(K5&gt;'Painel  de Controle'!$E$26,0,-K94)</f>
        <v>0</v>
      </c>
      <c r="L50" s="354" t="n">
        <f aca="false">IF(L5&gt;'Painel  de Controle'!$E$26,0,-L94)</f>
        <v>0</v>
      </c>
      <c r="M50" s="354" t="n">
        <f aca="false">IF(M5&gt;'Painel  de Controle'!$E$26,0,-M94)</f>
        <v>0</v>
      </c>
      <c r="N50" s="354" t="n">
        <f aca="false">IF(N5&gt;'Painel  de Controle'!$E$26,0,-N94)</f>
        <v>0</v>
      </c>
      <c r="O50" s="354" t="n">
        <f aca="false">IF(O5&gt;'Painel  de Controle'!$E$26,0,-O94)</f>
        <v>0</v>
      </c>
      <c r="P50" s="354" t="n">
        <f aca="false">IF(P5&gt;'Painel  de Controle'!$E$26,0,-P94)</f>
        <v>0</v>
      </c>
      <c r="Q50" s="354" t="n">
        <f aca="false">IF(Q5&gt;'Painel  de Controle'!$E$26,0,-Q94)</f>
        <v>0</v>
      </c>
      <c r="R50" s="354" t="n">
        <f aca="false">IF(R5&gt;'Painel  de Controle'!$E$26,0,-R94)</f>
        <v>0</v>
      </c>
      <c r="S50" s="354" t="n">
        <f aca="false">IF(S5&gt;'Painel  de Controle'!$E$26,0,-S94)</f>
        <v>0</v>
      </c>
      <c r="T50" s="354" t="n">
        <f aca="false">IF(T5&gt;'Painel  de Controle'!$E$26,0,-T94)</f>
        <v>0</v>
      </c>
      <c r="U50" s="354" t="n">
        <f aca="false">IF(U5&gt;'Painel  de Controle'!$E$26,0,-U94)</f>
        <v>0</v>
      </c>
      <c r="V50" s="354" t="n">
        <f aca="false">IF(V5&gt;'Painel  de Controle'!$E$26,0,-V94)</f>
        <v>0</v>
      </c>
      <c r="W50" s="354" t="n">
        <f aca="false">IF(W5&gt;'Painel  de Controle'!$E$26,0,-W94)</f>
        <v>0</v>
      </c>
      <c r="X50" s="354" t="n">
        <f aca="false">IF(X5&gt;'Painel  de Controle'!$E$26,0,-X94)</f>
        <v>0</v>
      </c>
      <c r="Y50" s="354" t="n">
        <f aca="false">IF(Y5&gt;'Painel  de Controle'!$E$26,0,-Y94)</f>
        <v>0</v>
      </c>
      <c r="Z50" s="354" t="n">
        <f aca="false">IF(Z5&gt;'Painel  de Controle'!$E$26,0,-Z94)</f>
        <v>0</v>
      </c>
      <c r="AA50" s="354" t="n">
        <f aca="false">IF(AA5&gt;'Painel  de Controle'!$E$26,0,-AA94)</f>
        <v>0</v>
      </c>
      <c r="AB50" s="354" t="n">
        <f aca="false">IF(AB5&gt;'Painel  de Controle'!$E$26,0,-AB94)</f>
        <v>0</v>
      </c>
      <c r="AC50" s="354" t="n">
        <f aca="false">IF(AC5&gt;'Painel  de Controle'!$E$26,0,-AC94)</f>
        <v>0</v>
      </c>
      <c r="AD50" s="354" t="n">
        <f aca="false">IF(AD5&gt;'Painel  de Controle'!$E$26,0,-AD94)</f>
        <v>0</v>
      </c>
      <c r="AE50" s="354" t="n">
        <f aca="false">IF(AE5&gt;'Painel  de Controle'!$E$26,0,-AE94)</f>
        <v>0</v>
      </c>
      <c r="AF50" s="354" t="n">
        <f aca="false">IF(AF5&gt;'Painel  de Controle'!$E$26,0,-AF94)</f>
        <v>0</v>
      </c>
      <c r="AG50" s="354" t="n">
        <f aca="false">IF(AG5&gt;'Painel  de Controle'!$E$26,0,-AG94)</f>
        <v>0</v>
      </c>
      <c r="AH50" s="354" t="n">
        <f aca="false">IF(AH5&gt;'Painel  de Controle'!$E$26,0,-AH94)</f>
        <v>0</v>
      </c>
      <c r="AI50" s="354" t="n">
        <f aca="false">IF(AI5&gt;'Painel  de Controle'!$E$26,0,-AI94)</f>
        <v>0</v>
      </c>
      <c r="AJ50" s="354" t="n">
        <f aca="false">IF(AJ5&gt;'Painel  de Controle'!$E$26,0,-AJ94)</f>
        <v>0</v>
      </c>
      <c r="AK50" s="354" t="n">
        <f aca="false">IF(AK5&gt;'Painel  de Controle'!$E$26,0,-AK94)</f>
        <v>0</v>
      </c>
      <c r="AL50" s="354" t="n">
        <f aca="false">IF(AL5&gt;'Painel  de Controle'!$E$26,0,-AL94)</f>
        <v>0</v>
      </c>
      <c r="AM50" s="354" t="n">
        <f aca="false">IF(AM5&gt;'Painel  de Controle'!$E$26,0,-AM94)</f>
        <v>0</v>
      </c>
      <c r="AN50" s="354" t="n">
        <f aca="false">IF(AN5&gt;'Painel  de Controle'!$E$26,0,-AN94)</f>
        <v>0</v>
      </c>
      <c r="AO50" s="354" t="n">
        <f aca="false">IF(AO5&gt;'Painel  de Controle'!$E$26,0,-AO94)</f>
        <v>0</v>
      </c>
      <c r="AP50" s="354" t="n">
        <f aca="false">IF(AP5&gt;'Painel  de Controle'!$E$26,0,-AP94)</f>
        <v>0</v>
      </c>
      <c r="AQ50" s="354" t="n">
        <f aca="false">IF(AQ5&gt;'Painel  de Controle'!$E$26,0,-AQ94)</f>
        <v>0</v>
      </c>
    </row>
    <row r="51" customFormat="false" ht="12.75" hidden="false" customHeight="true" outlineLevel="0" collapsed="false">
      <c r="A51" s="196"/>
      <c r="B51" s="219"/>
      <c r="C51" s="219"/>
      <c r="D51" s="342"/>
      <c r="E51" s="354"/>
      <c r="F51" s="342"/>
      <c r="G51" s="352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</row>
    <row r="52" customFormat="false" ht="16.5" hidden="false" customHeight="true" outlineLevel="0" collapsed="false">
      <c r="A52" s="196"/>
      <c r="B52" s="422" t="s">
        <v>430</v>
      </c>
      <c r="C52" s="422"/>
      <c r="D52" s="423" t="s">
        <v>431</v>
      </c>
      <c r="E52" s="357" t="n">
        <f aca="false">SUM(F52:AQ52)</f>
        <v>808779859.5</v>
      </c>
      <c r="F52" s="423"/>
      <c r="G52" s="371"/>
      <c r="H52" s="357" t="n">
        <f aca="false">H32+H39+H43</f>
        <v>-13090475.1513</v>
      </c>
      <c r="I52" s="357" t="n">
        <f aca="false">I32+I39+I43</f>
        <v>-5889366.2836</v>
      </c>
      <c r="J52" s="357" t="n">
        <f aca="false">J32+J39+J43</f>
        <v>-59131228.8318</v>
      </c>
      <c r="K52" s="357" t="n">
        <f aca="false">K32+K39+K43</f>
        <v>-43998610.94551</v>
      </c>
      <c r="L52" s="357" t="n">
        <f aca="false">L32+L39+L43</f>
        <v>38260179.024</v>
      </c>
      <c r="M52" s="357" t="n">
        <f aca="false">M32+M39+M43</f>
        <v>17142799.40247</v>
      </c>
      <c r="N52" s="357" t="n">
        <f aca="false">N32+N39+N43</f>
        <v>2723214.16897999</v>
      </c>
      <c r="O52" s="357" t="n">
        <f aca="false">O32+O39+O43</f>
        <v>8687421.34841</v>
      </c>
      <c r="P52" s="357" t="n">
        <f aca="false">P32+P39+P43</f>
        <v>9658120.75972</v>
      </c>
      <c r="Q52" s="357" t="n">
        <f aca="false">Q32+Q39+Q43</f>
        <v>10198934.9467</v>
      </c>
      <c r="R52" s="357" t="n">
        <f aca="false">R32+R39+R43</f>
        <v>8787399.0713</v>
      </c>
      <c r="S52" s="357" t="n">
        <f aca="false">S32+S39+S43</f>
        <v>9393104.6046</v>
      </c>
      <c r="T52" s="357" t="n">
        <f aca="false">T32+T39+T43</f>
        <v>10351082.17234</v>
      </c>
      <c r="U52" s="357" t="n">
        <f aca="false">U32+U39+U43</f>
        <v>11363474.34457</v>
      </c>
      <c r="V52" s="357" t="n">
        <f aca="false">V32+V39+V43</f>
        <v>26565280.58003</v>
      </c>
      <c r="W52" s="357" t="n">
        <f aca="false">W32+W39+W43</f>
        <v>38311323.7694</v>
      </c>
      <c r="X52" s="357" t="n">
        <f aca="false">X32+X39+X43</f>
        <v>35906246.75276</v>
      </c>
      <c r="Y52" s="357" t="n">
        <f aca="false">Y32+Y39+Y43</f>
        <v>35179127.42659</v>
      </c>
      <c r="Z52" s="357" t="n">
        <f aca="false">Z32+Z39+Z43</f>
        <v>35427866.171966</v>
      </c>
      <c r="AA52" s="357" t="n">
        <f aca="false">AA32+AA39+AA43</f>
        <v>35889595.25942</v>
      </c>
      <c r="AB52" s="357" t="n">
        <f aca="false">AB32+AB39+AB43</f>
        <v>36319832.10905</v>
      </c>
      <c r="AC52" s="357" t="n">
        <f aca="false">AC32+AC39+AC43</f>
        <v>36742630.79454</v>
      </c>
      <c r="AD52" s="357" t="n">
        <f aca="false">AD32+AD39+AD43</f>
        <v>37166961.31758</v>
      </c>
      <c r="AE52" s="357" t="n">
        <f aca="false">AE32+AE39+AE43</f>
        <v>37592337.09846</v>
      </c>
      <c r="AF52" s="357" t="n">
        <f aca="false">AF32+AF39+AF43</f>
        <v>38018444.16918</v>
      </c>
      <c r="AG52" s="357" t="n">
        <f aca="false">AG32+AG39+AG43</f>
        <v>38445289.09184</v>
      </c>
      <c r="AH52" s="357" t="n">
        <f aca="false">AH32+AH39+AH43</f>
        <v>38872883.8608</v>
      </c>
      <c r="AI52" s="357" t="n">
        <f aca="false">AI32+AI39+AI43</f>
        <v>39151163.1783</v>
      </c>
      <c r="AJ52" s="357" t="n">
        <f aca="false">AJ32+AJ39+AJ43</f>
        <v>37441073.7016</v>
      </c>
      <c r="AK52" s="357" t="n">
        <f aca="false">AK32+AK39+AK43</f>
        <v>36424620.0931</v>
      </c>
      <c r="AL52" s="357" t="n">
        <f aca="false">AL32+AL39+AL43</f>
        <v>36256047.177427</v>
      </c>
      <c r="AM52" s="357" t="n">
        <f aca="false">AM32+AM39+AM43</f>
        <v>36170771.616474</v>
      </c>
      <c r="AN52" s="357" t="n">
        <f aca="false">AN32+AN39+AN43</f>
        <v>36183587.1259152</v>
      </c>
      <c r="AO52" s="357" t="n">
        <f aca="false">AO32+AO39+AO43</f>
        <v>36197067.156039</v>
      </c>
      <c r="AP52" s="357" t="n">
        <f aca="false">AP32+AP39+AP43</f>
        <v>36207131.1929657</v>
      </c>
      <c r="AQ52" s="357" t="n">
        <f aca="false">AQ32+AQ39+AQ43</f>
        <v>39854531.1935</v>
      </c>
    </row>
    <row r="53" customFormat="false" ht="16.5" hidden="false" customHeight="true" outlineLevel="0" collapsed="false">
      <c r="A53" s="426"/>
      <c r="B53" s="426"/>
      <c r="C53" s="426"/>
      <c r="D53" s="426"/>
      <c r="E53" s="428" t="n">
        <f aca="false">SUM(H53:AQ53)</f>
        <v>892359823.4</v>
      </c>
      <c r="F53" s="426"/>
      <c r="G53" s="428"/>
      <c r="H53" s="428" t="n">
        <f aca="false">H52 / 'Premissas Financeiras'!H5</f>
        <v>-13090475.15</v>
      </c>
      <c r="I53" s="428" t="n">
        <f aca="false">I52 / 'Premissas Financeiras'!I5</f>
        <v>-5889366.282</v>
      </c>
      <c r="J53" s="428" t="n">
        <f aca="false">J52 / 'Premissas Financeiras'!J5</f>
        <v>-59131228.82</v>
      </c>
      <c r="K53" s="428" t="n">
        <f aca="false">K52 / 'Premissas Financeiras'!K5</f>
        <v>-43998610.96</v>
      </c>
      <c r="L53" s="428" t="n">
        <f aca="false">L52 / 'Premissas Financeiras'!L5</f>
        <v>38260179.02</v>
      </c>
      <c r="M53" s="428" t="n">
        <f aca="false">M52 / 'Premissas Financeiras'!M5</f>
        <v>17142799.4</v>
      </c>
      <c r="N53" s="428" t="n">
        <f aca="false">N52 / 'Premissas Financeiras'!N5</f>
        <v>2723214.168</v>
      </c>
      <c r="O53" s="428" t="n">
        <f aca="false">O52 / 'Premissas Financeiras'!O5</f>
        <v>8687421.349</v>
      </c>
      <c r="P53" s="428" t="n">
        <f aca="false">P52 / 'Premissas Financeiras'!P5</f>
        <v>9658120.761</v>
      </c>
      <c r="Q53" s="428" t="n">
        <f aca="false">Q52 / 'Premissas Financeiras'!Q5</f>
        <v>10198934.95</v>
      </c>
      <c r="R53" s="428" t="n">
        <f aca="false">R52 / 'Premissas Financeiras'!R5</f>
        <v>8787399.075</v>
      </c>
      <c r="S53" s="428" t="n">
        <f aca="false">S52 / 'Premissas Financeiras'!S5</f>
        <v>9393104.605</v>
      </c>
      <c r="T53" s="428" t="n">
        <f aca="false">S53 / 0.1</f>
        <v>93931046.05</v>
      </c>
      <c r="U53" s="428" t="n">
        <f aca="false">U52 / 'Premissas Financeiras'!U5</f>
        <v>11363474.35</v>
      </c>
      <c r="V53" s="428" t="n">
        <f aca="false">V52 / 'Premissas Financeiras'!V5</f>
        <v>26565280.58</v>
      </c>
      <c r="W53" s="428" t="n">
        <f aca="false">W52 / 'Premissas Financeiras'!W5</f>
        <v>38311323.77</v>
      </c>
      <c r="X53" s="428" t="n">
        <f aca="false">X52 / 'Premissas Financeiras'!X5</f>
        <v>35906246.75</v>
      </c>
      <c r="Y53" s="428" t="n">
        <f aca="false">Y52 / 'Premissas Financeiras'!Y5</f>
        <v>35179127.43</v>
      </c>
      <c r="Z53" s="428" t="n">
        <f aca="false">Z52 / 'Premissas Financeiras'!Z5</f>
        <v>35427866.17</v>
      </c>
      <c r="AA53" s="428" t="n">
        <f aca="false">AA52 / 'Premissas Financeiras'!AA5</f>
        <v>35889595.26</v>
      </c>
      <c r="AB53" s="428" t="n">
        <f aca="false">AB52 / 'Premissas Financeiras'!AB5</f>
        <v>36319832.11</v>
      </c>
      <c r="AC53" s="428" t="n">
        <f aca="false">AC52 / 'Premissas Financeiras'!AC5</f>
        <v>36742630.8</v>
      </c>
      <c r="AD53" s="428" t="n">
        <f aca="false">AD52 / 'Premissas Financeiras'!AD5</f>
        <v>37166961.32</v>
      </c>
      <c r="AE53" s="428" t="n">
        <f aca="false">AE52 / 'Premissas Financeiras'!AE5</f>
        <v>37592337.1</v>
      </c>
      <c r="AF53" s="428" t="n">
        <f aca="false">AF52 / 'Premissas Financeiras'!AF5</f>
        <v>38018444.17</v>
      </c>
      <c r="AG53" s="428" t="n">
        <f aca="false">AG52 / 'Premissas Financeiras'!AG5</f>
        <v>38445289.1</v>
      </c>
      <c r="AH53" s="428" t="n">
        <f aca="false">AH52 / 'Premissas Financeiras'!AH5</f>
        <v>38872883.86</v>
      </c>
      <c r="AI53" s="428" t="n">
        <f aca="false">AI52 / 'Premissas Financeiras'!AI5</f>
        <v>39151163.18</v>
      </c>
      <c r="AJ53" s="428" t="n">
        <f aca="false">AJ52 / 'Premissas Financeiras'!AJ5</f>
        <v>37441073.7</v>
      </c>
      <c r="AK53" s="428" t="n">
        <f aca="false">AK52 / 'Premissas Financeiras'!AK5</f>
        <v>36424620.1</v>
      </c>
      <c r="AL53" s="428" t="n">
        <f aca="false">AL52 / 'Premissas Financeiras'!AL5</f>
        <v>36256047.18</v>
      </c>
      <c r="AM53" s="428" t="n">
        <f aca="false">AM52 / 'Premissas Financeiras'!AM5</f>
        <v>36170771.62</v>
      </c>
      <c r="AN53" s="428" t="n">
        <f aca="false">AN52 / 'Premissas Financeiras'!AN5</f>
        <v>36183587.13</v>
      </c>
      <c r="AO53" s="428" t="n">
        <f aca="false">AO52 / 'Premissas Financeiras'!AO5</f>
        <v>36197067.16</v>
      </c>
      <c r="AP53" s="428" t="n">
        <f aca="false">AP52 / 'Premissas Financeiras'!AP5</f>
        <v>36207131.19</v>
      </c>
      <c r="AQ53" s="428" t="n">
        <f aca="false">AQ52 / 'Premissas Financeiras'!AQ5</f>
        <v>39854531.19</v>
      </c>
    </row>
    <row r="54" customFormat="false" ht="16.5" hidden="false" customHeight="true" outlineLevel="0" collapsed="false">
      <c r="A54" s="196"/>
      <c r="B54" s="109" t="s">
        <v>432</v>
      </c>
      <c r="C54" s="109"/>
      <c r="D54" s="431"/>
      <c r="E54" s="431"/>
      <c r="F54" s="431"/>
      <c r="G54" s="361"/>
      <c r="H54" s="439" t="n">
        <f aca="false">IF('Painel  de Controle'!$E$28="Nominal",IRR(H53:AQ53),IRR(H52:AQ52))</f>
        <v>0.1419250954</v>
      </c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</row>
    <row r="55" customFormat="false" ht="16.5" hidden="false" customHeight="true" outlineLevel="0" collapsed="false">
      <c r="A55" s="196"/>
      <c r="B55" s="196"/>
      <c r="C55" s="196"/>
      <c r="D55" s="342"/>
      <c r="E55" s="342"/>
      <c r="F55" s="34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</row>
    <row r="56" customFormat="false" ht="16.5" hidden="false" customHeight="true" outlineLevel="0" collapsed="false">
      <c r="A56" s="115"/>
      <c r="B56" s="109" t="s">
        <v>433</v>
      </c>
      <c r="C56" s="109"/>
      <c r="D56" s="440"/>
      <c r="E56" s="440"/>
      <c r="F56" s="440"/>
      <c r="G56" s="441"/>
      <c r="H56" s="442" t="str">
        <f aca="false">Financiamento!H17</f>
        <v>n/a</v>
      </c>
      <c r="I56" s="442" t="str">
        <f aca="false">Financiamento!I17</f>
        <v>n/a</v>
      </c>
      <c r="J56" s="442" t="str">
        <f aca="false">Financiamento!J17</f>
        <v>n/a</v>
      </c>
      <c r="K56" s="442" t="str">
        <f aca="false">Financiamento!K17</f>
        <v>n/a</v>
      </c>
      <c r="L56" s="442" t="str">
        <f aca="false">Financiamento!L17</f>
        <v>n/a</v>
      </c>
      <c r="M56" s="442" t="str">
        <f aca="false">Financiamento!M17</f>
        <v>n/a</v>
      </c>
      <c r="N56" s="442" t="n">
        <f aca="false">Financiamento!N17</f>
        <v>1.43676182</v>
      </c>
      <c r="O56" s="442" t="n">
        <f aca="false">Financiamento!O17</f>
        <v>1.512062528</v>
      </c>
      <c r="P56" s="442" t="n">
        <f aca="false">Financiamento!P17</f>
        <v>1.595856631</v>
      </c>
      <c r="Q56" s="442" t="n">
        <f aca="false">Financiamento!Q17</f>
        <v>1.691150949</v>
      </c>
      <c r="R56" s="442" t="n">
        <f aca="false">Financiamento!R17</f>
        <v>1.802721177</v>
      </c>
      <c r="S56" s="442" t="n">
        <f aca="false">Financiamento!S17</f>
        <v>1.91596419</v>
      </c>
      <c r="T56" s="442" t="n">
        <f aca="false">Financiamento!T17</f>
        <v>2.053332573</v>
      </c>
      <c r="U56" s="442" t="n">
        <f aca="false">Financiamento!U17</f>
        <v>2.211734222</v>
      </c>
      <c r="V56" s="442" t="n">
        <f aca="false">Financiamento!V17</f>
        <v>4.69548637</v>
      </c>
      <c r="W56" s="442" t="n">
        <f aca="false">Financiamento!W17</f>
        <v>-1.87981E+017</v>
      </c>
      <c r="X56" s="442" t="n">
        <f aca="false">Financiamento!X17</f>
        <v>-1.72269E+017</v>
      </c>
      <c r="Y56" s="442" t="n">
        <f aca="false">Financiamento!Y17</f>
        <v>-1.72111E+017</v>
      </c>
      <c r="Z56" s="442" t="n">
        <f aca="false">Financiamento!Z17</f>
        <v>-1.72231E+017</v>
      </c>
      <c r="AA56" s="442" t="n">
        <f aca="false">Financiamento!AA17</f>
        <v>-1.72263E+017</v>
      </c>
      <c r="AB56" s="442" t="n">
        <f aca="false">Financiamento!AB17</f>
        <v>-1.7226E+017</v>
      </c>
      <c r="AC56" s="442" t="n">
        <f aca="false">Financiamento!AC17</f>
        <v>-1.72259E+017</v>
      </c>
      <c r="AD56" s="442" t="n">
        <f aca="false">Financiamento!AD17</f>
        <v>-1.72259E+017</v>
      </c>
      <c r="AE56" s="442" t="n">
        <f aca="false">Financiamento!AE17</f>
        <v>-1.72259E+017</v>
      </c>
      <c r="AF56" s="442" t="n">
        <f aca="false">Financiamento!AF17</f>
        <v>-1.7226E+017</v>
      </c>
      <c r="AG56" s="442" t="n">
        <f aca="false">Financiamento!AG17</f>
        <v>-1.7226E+017</v>
      </c>
      <c r="AH56" s="442" t="n">
        <f aca="false">Financiamento!AH17</f>
        <v>-1.7226E+017</v>
      </c>
      <c r="AI56" s="442" t="n">
        <f aca="false">Financiamento!AI17</f>
        <v>-1.72303E+017</v>
      </c>
      <c r="AJ56" s="442" t="n">
        <f aca="false">Financiamento!AJ17</f>
        <v>-1.72821E+017</v>
      </c>
      <c r="AK56" s="442" t="n">
        <f aca="false">Financiamento!AK17</f>
        <v>-1.72556E+017</v>
      </c>
      <c r="AL56" s="442" t="n">
        <f aca="false">Financiamento!AL17</f>
        <v>-1.72195E+017</v>
      </c>
      <c r="AM56" s="442" t="n">
        <f aca="false">Financiamento!AM17</f>
        <v>0</v>
      </c>
      <c r="AN56" s="442" t="n">
        <f aca="false">Financiamento!AN17</f>
        <v>0</v>
      </c>
      <c r="AO56" s="442" t="n">
        <f aca="false">Financiamento!AO17</f>
        <v>0</v>
      </c>
      <c r="AP56" s="442" t="n">
        <f aca="false">Financiamento!AP17</f>
        <v>0</v>
      </c>
      <c r="AQ56" s="442" t="n">
        <f aca="false">Financiamento!AQ17</f>
        <v>0</v>
      </c>
    </row>
    <row r="57" customFormat="false" ht="16.5" hidden="false" customHeight="true" outlineLevel="0" collapsed="false">
      <c r="A57" s="389"/>
      <c r="B57" s="443" t="s">
        <v>434</v>
      </c>
      <c r="C57" s="443"/>
      <c r="D57" s="195"/>
      <c r="E57" s="195"/>
      <c r="F57" s="195"/>
      <c r="G57" s="355"/>
      <c r="H57" s="444"/>
      <c r="I57" s="444"/>
      <c r="J57" s="444"/>
      <c r="K57" s="444"/>
      <c r="L57" s="444"/>
      <c r="M57" s="444"/>
      <c r="N57" s="444"/>
      <c r="O57" s="444"/>
      <c r="P57" s="444"/>
      <c r="Q57" s="444"/>
      <c r="R57" s="444"/>
      <c r="S57" s="444"/>
      <c r="T57" s="444"/>
      <c r="U57" s="444"/>
      <c r="V57" s="444"/>
      <c r="W57" s="444"/>
      <c r="X57" s="444"/>
      <c r="Y57" s="444"/>
      <c r="Z57" s="444"/>
      <c r="AA57" s="444"/>
      <c r="AB57" s="444"/>
      <c r="AC57" s="444"/>
      <c r="AD57" s="444"/>
      <c r="AE57" s="444"/>
      <c r="AF57" s="444"/>
      <c r="AG57" s="444"/>
      <c r="AH57" s="444"/>
      <c r="AI57" s="444"/>
      <c r="AJ57" s="444"/>
      <c r="AK57" s="444"/>
      <c r="AL57" s="444"/>
      <c r="AM57" s="444"/>
      <c r="AN57" s="444"/>
      <c r="AO57" s="444"/>
      <c r="AP57" s="444"/>
      <c r="AQ57" s="444"/>
    </row>
    <row r="58" customFormat="false" ht="16.5" hidden="false" customHeight="true" outlineLevel="0" collapsed="false">
      <c r="A58" s="196"/>
      <c r="B58" s="445"/>
      <c r="C58" s="445"/>
      <c r="D58" s="342"/>
      <c r="E58" s="342"/>
      <c r="F58" s="342"/>
      <c r="G58" s="352"/>
      <c r="H58" s="363"/>
      <c r="I58" s="446"/>
      <c r="J58" s="446"/>
      <c r="K58" s="445"/>
      <c r="L58" s="352"/>
      <c r="M58" s="352"/>
      <c r="N58" s="446"/>
      <c r="O58" s="446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6"/>
      <c r="AH58" s="446"/>
      <c r="AI58" s="446"/>
      <c r="AJ58" s="446"/>
      <c r="AK58" s="446"/>
      <c r="AL58" s="446"/>
      <c r="AM58" s="446"/>
      <c r="AN58" s="446"/>
      <c r="AO58" s="446"/>
      <c r="AP58" s="446"/>
      <c r="AQ58" s="446"/>
    </row>
    <row r="59" customFormat="false" ht="12" hidden="false" customHeight="true" outlineLevel="0" collapsed="false">
      <c r="A59" s="196"/>
      <c r="B59" s="389"/>
      <c r="C59" s="389"/>
      <c r="D59" s="342"/>
      <c r="E59" s="342"/>
      <c r="F59" s="342"/>
      <c r="G59" s="352"/>
      <c r="H59" s="447"/>
      <c r="I59" s="447"/>
      <c r="J59" s="352"/>
      <c r="K59" s="448"/>
      <c r="L59" s="448"/>
      <c r="M59" s="448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</row>
    <row r="60" customFormat="false" ht="16.5" hidden="false" customHeight="true" outlineLevel="0" collapsed="false">
      <c r="A60" s="196"/>
      <c r="B60" s="419" t="s">
        <v>435</v>
      </c>
      <c r="C60" s="419"/>
      <c r="D60" s="349"/>
      <c r="E60" s="349"/>
      <c r="F60" s="349"/>
      <c r="G60" s="350"/>
      <c r="H60" s="351" t="n">
        <f aca="false">H29</f>
        <v>2024</v>
      </c>
      <c r="I60" s="351" t="n">
        <f aca="false">I29</f>
        <v>2025</v>
      </c>
      <c r="J60" s="351" t="n">
        <f aca="false">J29</f>
        <v>2026</v>
      </c>
      <c r="K60" s="351" t="n">
        <f aca="false">K29</f>
        <v>2027</v>
      </c>
      <c r="L60" s="351" t="n">
        <f aca="false">L29</f>
        <v>2028</v>
      </c>
      <c r="M60" s="351" t="n">
        <f aca="false">M29</f>
        <v>2029</v>
      </c>
      <c r="N60" s="351" t="n">
        <f aca="false">N29</f>
        <v>2030</v>
      </c>
      <c r="O60" s="351" t="n">
        <f aca="false">O29</f>
        <v>2031</v>
      </c>
      <c r="P60" s="351" t="n">
        <f aca="false">P29</f>
        <v>2032</v>
      </c>
      <c r="Q60" s="351" t="n">
        <f aca="false">Q29</f>
        <v>2033</v>
      </c>
      <c r="R60" s="351" t="n">
        <f aca="false">R29</f>
        <v>2034</v>
      </c>
      <c r="S60" s="351" t="n">
        <f aca="false">S29</f>
        <v>2035</v>
      </c>
      <c r="T60" s="351" t="n">
        <f aca="false">T29</f>
        <v>2036</v>
      </c>
      <c r="U60" s="351" t="n">
        <f aca="false">U29</f>
        <v>2037</v>
      </c>
      <c r="V60" s="351" t="n">
        <f aca="false">V29</f>
        <v>2038</v>
      </c>
      <c r="W60" s="351" t="n">
        <f aca="false">W29</f>
        <v>2039</v>
      </c>
      <c r="X60" s="351" t="n">
        <f aca="false">X29</f>
        <v>2040</v>
      </c>
      <c r="Y60" s="351" t="n">
        <f aca="false">Y29</f>
        <v>2041</v>
      </c>
      <c r="Z60" s="351" t="n">
        <f aca="false">Z29</f>
        <v>2042</v>
      </c>
      <c r="AA60" s="351" t="n">
        <f aca="false">AA29</f>
        <v>2043</v>
      </c>
      <c r="AB60" s="351" t="n">
        <f aca="false">AB29</f>
        <v>2044</v>
      </c>
      <c r="AC60" s="351" t="n">
        <f aca="false">AC29</f>
        <v>2045</v>
      </c>
      <c r="AD60" s="351" t="n">
        <f aca="false">AD29</f>
        <v>2046</v>
      </c>
      <c r="AE60" s="351" t="n">
        <f aca="false">AE29</f>
        <v>2047</v>
      </c>
      <c r="AF60" s="351" t="n">
        <f aca="false">AF29</f>
        <v>2048</v>
      </c>
      <c r="AG60" s="351" t="n">
        <f aca="false">AG29</f>
        <v>2049</v>
      </c>
      <c r="AH60" s="351" t="n">
        <f aca="false">AH29</f>
        <v>2050</v>
      </c>
      <c r="AI60" s="351" t="n">
        <f aca="false">AI29</f>
        <v>2051</v>
      </c>
      <c r="AJ60" s="351" t="n">
        <f aca="false">AJ29</f>
        <v>2052</v>
      </c>
      <c r="AK60" s="351" t="n">
        <f aca="false">AK29</f>
        <v>2053</v>
      </c>
      <c r="AL60" s="351" t="n">
        <f aca="false">AL29</f>
        <v>2054</v>
      </c>
      <c r="AM60" s="351" t="n">
        <f aca="false">AM29</f>
        <v>2055</v>
      </c>
      <c r="AN60" s="351" t="n">
        <f aca="false">AN29</f>
        <v>2056</v>
      </c>
      <c r="AO60" s="351" t="n">
        <f aca="false">AO29</f>
        <v>2057</v>
      </c>
      <c r="AP60" s="351" t="n">
        <f aca="false">AP29</f>
        <v>2058</v>
      </c>
      <c r="AQ60" s="351" t="n">
        <f aca="false">AQ29</f>
        <v>2059</v>
      </c>
    </row>
    <row r="61" customFormat="false" ht="16.5" hidden="false" customHeight="true" outlineLevel="0" collapsed="false">
      <c r="A61" s="44"/>
      <c r="B61" s="419" t="s">
        <v>208</v>
      </c>
      <c r="C61" s="419"/>
      <c r="D61" s="420"/>
      <c r="E61" s="420"/>
      <c r="F61" s="420"/>
      <c r="G61" s="421"/>
      <c r="H61" s="353" t="n">
        <v>0</v>
      </c>
      <c r="I61" s="353" t="n">
        <f aca="false">H61+1</f>
        <v>1</v>
      </c>
      <c r="J61" s="353" t="n">
        <f aca="false">I61+1</f>
        <v>2</v>
      </c>
      <c r="K61" s="353" t="n">
        <f aca="false">J61+1</f>
        <v>3</v>
      </c>
      <c r="L61" s="353" t="n">
        <f aca="false">K61+1</f>
        <v>4</v>
      </c>
      <c r="M61" s="353" t="n">
        <f aca="false">L61+1</f>
        <v>5</v>
      </c>
      <c r="N61" s="353" t="n">
        <f aca="false">M61+1</f>
        <v>6</v>
      </c>
      <c r="O61" s="353" t="n">
        <f aca="false">N61+1</f>
        <v>7</v>
      </c>
      <c r="P61" s="353" t="n">
        <f aca="false">O61+1</f>
        <v>8</v>
      </c>
      <c r="Q61" s="353" t="n">
        <f aca="false">P61+1</f>
        <v>9</v>
      </c>
      <c r="R61" s="353" t="n">
        <f aca="false">Q61+1</f>
        <v>10</v>
      </c>
      <c r="S61" s="353" t="n">
        <f aca="false">R61+1</f>
        <v>11</v>
      </c>
      <c r="T61" s="353" t="n">
        <f aca="false">S61+1</f>
        <v>12</v>
      </c>
      <c r="U61" s="353" t="n">
        <f aca="false">T61+1</f>
        <v>13</v>
      </c>
      <c r="V61" s="353" t="n">
        <f aca="false">U61+1</f>
        <v>14</v>
      </c>
      <c r="W61" s="353" t="n">
        <f aca="false">V61+1</f>
        <v>15</v>
      </c>
      <c r="X61" s="353" t="n">
        <f aca="false">W61+1</f>
        <v>16</v>
      </c>
      <c r="Y61" s="353" t="n">
        <f aca="false">X61+1</f>
        <v>17</v>
      </c>
      <c r="Z61" s="353" t="n">
        <f aca="false">Y61+1</f>
        <v>18</v>
      </c>
      <c r="AA61" s="353" t="n">
        <f aca="false">Z61+1</f>
        <v>19</v>
      </c>
      <c r="AB61" s="353" t="n">
        <f aca="false">AA61+1</f>
        <v>20</v>
      </c>
      <c r="AC61" s="353" t="n">
        <f aca="false">AB61+1</f>
        <v>21</v>
      </c>
      <c r="AD61" s="353" t="n">
        <f aca="false">AC61+1</f>
        <v>22</v>
      </c>
      <c r="AE61" s="353" t="n">
        <f aca="false">AD61+1</f>
        <v>23</v>
      </c>
      <c r="AF61" s="353" t="n">
        <f aca="false">AE61+1</f>
        <v>24</v>
      </c>
      <c r="AG61" s="353" t="n">
        <f aca="false">AF61+1</f>
        <v>25</v>
      </c>
      <c r="AH61" s="353" t="n">
        <f aca="false">AG61+1</f>
        <v>26</v>
      </c>
      <c r="AI61" s="353" t="n">
        <f aca="false">AH61+1</f>
        <v>27</v>
      </c>
      <c r="AJ61" s="353" t="n">
        <f aca="false">AI61+1</f>
        <v>28</v>
      </c>
      <c r="AK61" s="353" t="n">
        <f aca="false">AJ61+1</f>
        <v>29</v>
      </c>
      <c r="AL61" s="353" t="n">
        <f aca="false">AK61+1</f>
        <v>30</v>
      </c>
      <c r="AM61" s="353" t="n">
        <f aca="false">AL61+1</f>
        <v>31</v>
      </c>
      <c r="AN61" s="353" t="n">
        <f aca="false">AM61+1</f>
        <v>32</v>
      </c>
      <c r="AO61" s="353" t="n">
        <f aca="false">AN61+1</f>
        <v>33</v>
      </c>
      <c r="AP61" s="353" t="n">
        <f aca="false">AO61+1</f>
        <v>34</v>
      </c>
      <c r="AQ61" s="353" t="n">
        <f aca="false">AP61+1</f>
        <v>35</v>
      </c>
    </row>
    <row r="62" customFormat="false" ht="16.5" hidden="false" customHeight="true" outlineLevel="0" collapsed="false">
      <c r="A62" s="196"/>
      <c r="B62" s="196" t="s">
        <v>436</v>
      </c>
      <c r="C62" s="196"/>
      <c r="D62" s="354"/>
      <c r="E62" s="354" t="n">
        <f aca="false">SUM(F62:AQ62)</f>
        <v>-122109681.21191</v>
      </c>
      <c r="F62" s="354"/>
      <c r="G62" s="352"/>
      <c r="H62" s="354" t="n">
        <f aca="false">IF((H52+H104)&gt;'Painel  de Controle'!E47,(H52+H104),-'Painel  de Controle'!E47)</f>
        <v>-10000000</v>
      </c>
      <c r="I62" s="354" t="n">
        <f aca="false">IF((I52+I104)&lt;0,(I52+I104),0)</f>
        <v>-8979841.4346</v>
      </c>
      <c r="J62" s="354" t="n">
        <f aca="false">IF((J52+J104)&lt;0,(J52+J104),0)</f>
        <v>-59131228.8318</v>
      </c>
      <c r="K62" s="354" t="n">
        <f aca="false">IF((K52+K104)&lt;0,(K52+K104),0)</f>
        <v>-43998610.94551</v>
      </c>
      <c r="L62" s="354" t="n">
        <f aca="false">IF((L52+L104)&lt;0,(L52+L104),0)</f>
        <v>0</v>
      </c>
      <c r="M62" s="354" t="n">
        <f aca="false">IF((M52+M104)&lt;0,(M52+M104),0)</f>
        <v>0</v>
      </c>
      <c r="N62" s="354" t="n">
        <f aca="false">IF((N52+N104)&lt;0,(N52+N104),0)</f>
        <v>0</v>
      </c>
      <c r="O62" s="354" t="n">
        <f aca="false">IF((O52+O104)&lt;0,(O52+O104),0)</f>
        <v>0</v>
      </c>
      <c r="P62" s="354" t="n">
        <f aca="false">IF((P52+P104)&lt;0,(P52+P104),0)</f>
        <v>0</v>
      </c>
      <c r="Q62" s="354" t="n">
        <f aca="false">IF((Q52+Q104)&lt;0,(Q52+Q104),0)</f>
        <v>0</v>
      </c>
      <c r="R62" s="354" t="n">
        <f aca="false">IF((R52+R104)&lt;0,(R52+R104),0)</f>
        <v>0</v>
      </c>
      <c r="S62" s="354" t="n">
        <f aca="false">IF((S52+S104)&lt;0,(S52+S104),0)</f>
        <v>0</v>
      </c>
      <c r="T62" s="354" t="n">
        <f aca="false">IF((T52+T104)&lt;0,(T52+T104),0)</f>
        <v>0</v>
      </c>
      <c r="U62" s="354" t="n">
        <f aca="false">IF((U52+U104)&lt;0,(U52+U104),0)</f>
        <v>0</v>
      </c>
      <c r="V62" s="354" t="n">
        <f aca="false">IF((V52+V104)&lt;0,(V52+V104),0)</f>
        <v>0</v>
      </c>
      <c r="W62" s="354" t="n">
        <f aca="false">IF((W52+W104)&lt;0,(W52+W104),0)</f>
        <v>0</v>
      </c>
      <c r="X62" s="354" t="n">
        <f aca="false">IF((X52+X104)&lt;0,(X52+X104),0)</f>
        <v>0</v>
      </c>
      <c r="Y62" s="354" t="n">
        <f aca="false">IF((Y52+Y104)&lt;0,(Y52+Y104),0)</f>
        <v>0</v>
      </c>
      <c r="Z62" s="354" t="n">
        <f aca="false">IF((Z52+Z104)&lt;0,(Z52+Z104),0)</f>
        <v>0</v>
      </c>
      <c r="AA62" s="354" t="n">
        <f aca="false">IF((AA52+AA104)&lt;0,(AA52+AA104),0)</f>
        <v>0</v>
      </c>
      <c r="AB62" s="354" t="n">
        <f aca="false">IF((AB52+AB104)&lt;0,(AB52+AB104),0)</f>
        <v>0</v>
      </c>
      <c r="AC62" s="354" t="n">
        <f aca="false">IF((AC52+AC104)&lt;0,(AC52+AC104),0)</f>
        <v>0</v>
      </c>
      <c r="AD62" s="354" t="n">
        <f aca="false">IF((AD52+AD104)&lt;0,(AD52+AD104),0)</f>
        <v>0</v>
      </c>
      <c r="AE62" s="354" t="n">
        <f aca="false">IF((AE52+AE104)&lt;0,(AE52+AE104),0)</f>
        <v>0</v>
      </c>
      <c r="AF62" s="354" t="n">
        <f aca="false">IF((AF52+AF104)&lt;0,(AF52+AF104),0)</f>
        <v>0</v>
      </c>
      <c r="AG62" s="354" t="n">
        <f aca="false">IF((AG52+AG104)&lt;0,(AG52+AG104),0)</f>
        <v>0</v>
      </c>
      <c r="AH62" s="354" t="n">
        <f aca="false">IF((AH52+AH104)&lt;0,(AH52+AH104),0)</f>
        <v>0</v>
      </c>
      <c r="AI62" s="354" t="n">
        <f aca="false">IF((AI52+AI104)&lt;0,(AI52+AI104),0)</f>
        <v>0</v>
      </c>
      <c r="AJ62" s="354" t="n">
        <f aca="false">IF((AJ52+AJ104)&lt;0,(AJ52+AJ104),0)</f>
        <v>0</v>
      </c>
      <c r="AK62" s="354" t="n">
        <f aca="false">IF((AK52+AK104)&lt;0,(AK52+AK104),0)</f>
        <v>0</v>
      </c>
      <c r="AL62" s="354" t="n">
        <f aca="false">IF((AL52+AL104)&lt;0,(AL52+AL104),0)</f>
        <v>0</v>
      </c>
      <c r="AM62" s="354" t="n">
        <f aca="false">IF((AM52+AM104)&lt;0,(AM52+AM104),0)</f>
        <v>0</v>
      </c>
      <c r="AN62" s="354" t="n">
        <f aca="false">IF((AN52+AN104)&lt;0,(AN52+AN104),0)</f>
        <v>0</v>
      </c>
      <c r="AO62" s="354" t="n">
        <f aca="false">IF((AO52+AO104)&lt;0,(AO52+AO104),0)</f>
        <v>0</v>
      </c>
      <c r="AP62" s="354" t="n">
        <f aca="false">IF((AP52+AP104)&lt;0,(AP52+AP104),0)</f>
        <v>0</v>
      </c>
      <c r="AQ62" s="354" t="n">
        <f aca="false">IF((AQ52+AQ104)&lt;0,(AQ52+AQ104),0)</f>
        <v>0</v>
      </c>
    </row>
    <row r="63" customFormat="false" ht="16.5" hidden="false" customHeight="true" outlineLevel="0" collapsed="false">
      <c r="A63" s="196"/>
      <c r="B63" s="196" t="s">
        <v>437</v>
      </c>
      <c r="C63" s="196"/>
      <c r="D63" s="342"/>
      <c r="E63" s="354" t="n">
        <f aca="false">SUM(F63:AQ63)</f>
        <v>147691327.7</v>
      </c>
      <c r="F63" s="342"/>
      <c r="G63" s="352"/>
      <c r="H63" s="354" t="n">
        <f aca="false">IF(H61='Painel  de Controle'!$E$26 - 1,BP!H39,0)</f>
        <v>0</v>
      </c>
      <c r="I63" s="354" t="n">
        <f aca="false">IF(I61='Painel  de Controle'!$E$26 - 1,BP!I39,0)</f>
        <v>0</v>
      </c>
      <c r="J63" s="354" t="n">
        <f aca="false">IF(J61='Painel  de Controle'!$E$26 - 1,BP!J39,0)</f>
        <v>0</v>
      </c>
      <c r="K63" s="354" t="n">
        <f aca="false">IF(K61='Painel  de Controle'!$E$26 - 1,BP!K39,0)</f>
        <v>0</v>
      </c>
      <c r="L63" s="354" t="n">
        <f aca="false">IF(L61='Painel  de Controle'!$E$26 - 1,BP!L39,0)</f>
        <v>0</v>
      </c>
      <c r="M63" s="354" t="n">
        <f aca="false">IF(M61='Painel  de Controle'!$E$26 - 1,BP!M39,0)</f>
        <v>0</v>
      </c>
      <c r="N63" s="354" t="n">
        <f aca="false">IF(N61='Painel  de Controle'!$E$26 - 1,BP!N39,0)</f>
        <v>0</v>
      </c>
      <c r="O63" s="354" t="n">
        <f aca="false">IF(O61='Painel  de Controle'!$E$26 - 1,BP!O39,0)</f>
        <v>0</v>
      </c>
      <c r="P63" s="354" t="n">
        <f aca="false">IF(P61='Painel  de Controle'!$E$26 - 1,BP!P39,0)</f>
        <v>0</v>
      </c>
      <c r="Q63" s="354" t="n">
        <f aca="false">IF(Q61='Painel  de Controle'!$E$26 - 1,BP!Q39,0)</f>
        <v>0</v>
      </c>
      <c r="R63" s="354" t="n">
        <f aca="false">IF(R61='Painel  de Controle'!$E$26 - 1,BP!R39,0)</f>
        <v>0</v>
      </c>
      <c r="S63" s="354" t="n">
        <f aca="false">IF(S61='Painel  de Controle'!$E$26 - 1,BP!S39,0)</f>
        <v>0</v>
      </c>
      <c r="T63" s="354" t="n">
        <f aca="false">IF(T61='Painel  de Controle'!$E$26 - 1,BP!T39,0)</f>
        <v>0</v>
      </c>
      <c r="U63" s="354" t="n">
        <f aca="false">IF(U61='Painel  de Controle'!$E$26 - 1,BP!U39,0)</f>
        <v>0</v>
      </c>
      <c r="V63" s="354" t="n">
        <f aca="false">IF(V61='Painel  de Controle'!$E$26 - 1,BP!V39,0)</f>
        <v>0</v>
      </c>
      <c r="W63" s="354" t="n">
        <f aca="false">IF(W61='Painel  de Controle'!$E$26 - 1,BP!W39,0)</f>
        <v>0</v>
      </c>
      <c r="X63" s="354" t="n">
        <f aca="false">IF(X61='Painel  de Controle'!$E$26 - 1,BP!X39,0)</f>
        <v>0</v>
      </c>
      <c r="Y63" s="354" t="n">
        <f aca="false">IF(Y61='Painel  de Controle'!$E$26 - 1,BP!Y39,0)</f>
        <v>0</v>
      </c>
      <c r="Z63" s="354" t="n">
        <f aca="false">IF(Z61='Painel  de Controle'!$E$26 - 1,BP!Z39,0)</f>
        <v>0</v>
      </c>
      <c r="AA63" s="354" t="n">
        <f aca="false">IF(AA61='Painel  de Controle'!$E$26 - 1,BP!AA39,0)</f>
        <v>0</v>
      </c>
      <c r="AB63" s="354" t="n">
        <f aca="false">IF(AB61='Painel  de Controle'!$E$26 - 1,BP!AB39,0)</f>
        <v>0</v>
      </c>
      <c r="AC63" s="354" t="n">
        <f aca="false">IF(AC61='Painel  de Controle'!$E$26 - 1,BP!AC39,0)</f>
        <v>0</v>
      </c>
      <c r="AD63" s="354" t="n">
        <f aca="false">IF(AD61='Painel  de Controle'!$E$26 - 1,BP!AD39,0)</f>
        <v>0</v>
      </c>
      <c r="AE63" s="354" t="n">
        <f aca="false">IF(AE61='Painel  de Controle'!$E$26 - 1,BP!AE39,0)</f>
        <v>0</v>
      </c>
      <c r="AF63" s="354" t="n">
        <f aca="false">IF(AF61='Painel  de Controle'!$E$26 - 1,BP!AF39,0)</f>
        <v>0</v>
      </c>
      <c r="AG63" s="354" t="n">
        <f aca="false">IF(AG61='Painel  de Controle'!$E$26 - 1,BP!AG39,0)</f>
        <v>0</v>
      </c>
      <c r="AH63" s="354" t="n">
        <f aca="false">IF(AH61='Painel  de Controle'!$E$26 - 1,BP!AH39,0)</f>
        <v>0</v>
      </c>
      <c r="AI63" s="354" t="n">
        <f aca="false">IF(AI61='Painel  de Controle'!$E$26 - 1,BP!AI39,0)</f>
        <v>0</v>
      </c>
      <c r="AJ63" s="354" t="n">
        <f aca="false">IF(AJ61='Painel  de Controle'!$E$26 - 1,BP!AJ39,0)</f>
        <v>0</v>
      </c>
      <c r="AK63" s="354" t="n">
        <f aca="false">IF(AK61='Painel  de Controle'!$E$26 - 1,BP!AK39,0)</f>
        <v>0</v>
      </c>
      <c r="AL63" s="354" t="n">
        <f aca="false">IF(AL61='Painel  de Controle'!$E$26 - 1,BP!AL39,0)</f>
        <v>0</v>
      </c>
      <c r="AM63" s="354" t="n">
        <f aca="false">IF(AM61='Painel  de Controle'!$E$26 - 1,BP!AM39,0)</f>
        <v>0</v>
      </c>
      <c r="AN63" s="354" t="n">
        <f aca="false">IF(AN61='Painel  de Controle'!$E$26 - 1,BP!AN39,0)</f>
        <v>0</v>
      </c>
      <c r="AO63" s="354" t="n">
        <f aca="false">IF(AO61='Painel  de Controle'!$E$26 - 1,BP!AO39,0)</f>
        <v>0</v>
      </c>
      <c r="AP63" s="354" t="n">
        <f aca="false">IF(AP61='Painel  de Controle'!$E$26 - 1,BP!AP39,0)</f>
        <v>147691327.7</v>
      </c>
      <c r="AQ63" s="354" t="n">
        <f aca="false">IF(AQ61='Painel  de Controle'!$E$26 - 1,BP!AQ39,0)</f>
        <v>0</v>
      </c>
    </row>
    <row r="64" customFormat="false" ht="16.5" hidden="false" customHeight="true" outlineLevel="0" collapsed="false">
      <c r="A64" s="196"/>
      <c r="B64" s="196" t="s">
        <v>438</v>
      </c>
      <c r="C64" s="196"/>
      <c r="D64" s="354"/>
      <c r="E64" s="354" t="n">
        <f aca="false">SUM(F64:AQ64)</f>
        <v>781760637.518</v>
      </c>
      <c r="F64" s="354"/>
      <c r="G64" s="352"/>
      <c r="H64" s="354" t="n">
        <f aca="false">-H107</f>
        <v>-0</v>
      </c>
      <c r="I64" s="354" t="n">
        <f aca="false">-I107</f>
        <v>-0</v>
      </c>
      <c r="J64" s="354" t="n">
        <f aca="false">-J107</f>
        <v>-0</v>
      </c>
      <c r="K64" s="354" t="n">
        <f aca="false">-K107</f>
        <v>-0</v>
      </c>
      <c r="L64" s="354" t="n">
        <f aca="false">-L107</f>
        <v>-0</v>
      </c>
      <c r="M64" s="354" t="n">
        <f aca="false">-M107</f>
        <v>-0</v>
      </c>
      <c r="N64" s="354" t="n">
        <f aca="false">-N107</f>
        <v>6820075.376</v>
      </c>
      <c r="O64" s="354" t="n">
        <f aca="false">-O107</f>
        <v>19502142.45</v>
      </c>
      <c r="P64" s="354" t="n">
        <f aca="false">-P107</f>
        <v>20293260.8</v>
      </c>
      <c r="Q64" s="354" t="n">
        <f aca="false">-Q107</f>
        <v>20793420.49</v>
      </c>
      <c r="R64" s="354" t="n">
        <f aca="false">-R107</f>
        <v>20810924.27</v>
      </c>
      <c r="S64" s="354" t="n">
        <f aca="false">-S107</f>
        <v>17327928.06</v>
      </c>
      <c r="T64" s="354" t="n">
        <f aca="false">-T107</f>
        <v>16631349.96</v>
      </c>
      <c r="U64" s="354" t="n">
        <f aca="false">-U107</f>
        <v>9654504.075</v>
      </c>
      <c r="V64" s="354" t="n">
        <f aca="false">-V107</f>
        <v>4386628.467</v>
      </c>
      <c r="W64" s="354" t="n">
        <f aca="false">-W107</f>
        <v>21297404.98</v>
      </c>
      <c r="X64" s="354" t="n">
        <f aca="false">-X107</f>
        <v>55222100.28</v>
      </c>
      <c r="Y64" s="354" t="n">
        <f aca="false">-Y107</f>
        <v>29159715.82</v>
      </c>
      <c r="Z64" s="354" t="n">
        <f aca="false">-Z107</f>
        <v>22553126.22</v>
      </c>
      <c r="AA64" s="354" t="n">
        <f aca="false">-AA107</f>
        <v>23597827.69</v>
      </c>
      <c r="AB64" s="354" t="n">
        <f aca="false">-AB107</f>
        <v>24255210.69</v>
      </c>
      <c r="AC64" s="354" t="n">
        <f aca="false">-AC107</f>
        <v>24645334.17</v>
      </c>
      <c r="AD64" s="354" t="n">
        <f aca="false">-AD107</f>
        <v>25039745.13</v>
      </c>
      <c r="AE64" s="354" t="n">
        <f aca="false">-AE107</f>
        <v>25443901.72</v>
      </c>
      <c r="AF64" s="354" t="n">
        <f aca="false">-AF107</f>
        <v>25848963.39</v>
      </c>
      <c r="AG64" s="354" t="n">
        <f aca="false">-AG107</f>
        <v>26254442.17</v>
      </c>
      <c r="AH64" s="354" t="n">
        <f aca="false">-AH107</f>
        <v>26660616.37</v>
      </c>
      <c r="AI64" s="354" t="n">
        <f aca="false">-AI107</f>
        <v>29873968.76</v>
      </c>
      <c r="AJ64" s="354" t="n">
        <f aca="false">-AJ107</f>
        <v>29555971.19</v>
      </c>
      <c r="AK64" s="354" t="n">
        <f aca="false">-AK107</f>
        <v>37995792.57</v>
      </c>
      <c r="AL64" s="354" t="n">
        <f aca="false">-AL107</f>
        <v>38652513.89</v>
      </c>
      <c r="AM64" s="354" t="n">
        <f aca="false">-AM107</f>
        <v>35917561.21</v>
      </c>
      <c r="AN64" s="354" t="n">
        <f aca="false">-AN107</f>
        <v>35804566.12</v>
      </c>
      <c r="AO64" s="354" t="n">
        <f aca="false">-AO107</f>
        <v>35906377.54</v>
      </c>
      <c r="AP64" s="354" t="n">
        <f aca="false">-AP107</f>
        <v>35924083.23</v>
      </c>
      <c r="AQ64" s="354" t="n">
        <f aca="false">-AQ107</f>
        <v>35931180.43</v>
      </c>
    </row>
    <row r="65" customFormat="false" ht="6" hidden="false" customHeight="true" outlineLevel="0" collapsed="false">
      <c r="A65" s="196"/>
      <c r="B65" s="196"/>
      <c r="C65" s="196"/>
      <c r="D65" s="342"/>
      <c r="E65" s="342"/>
      <c r="F65" s="34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2"/>
      <c r="AQ65" s="352"/>
    </row>
    <row r="66" customFormat="false" ht="16.5" hidden="false" customHeight="true" outlineLevel="0" collapsed="false">
      <c r="A66" s="196"/>
      <c r="B66" s="344" t="s">
        <v>439</v>
      </c>
      <c r="C66" s="344"/>
      <c r="D66" s="449"/>
      <c r="E66" s="450" t="n">
        <f aca="false">SUM(F66:AQ66)</f>
        <v>807342284.00609</v>
      </c>
      <c r="F66" s="449"/>
      <c r="G66" s="451"/>
      <c r="H66" s="450" t="n">
        <f aca="false">SUM(H62:H65)</f>
        <v>-10000000</v>
      </c>
      <c r="I66" s="450" t="n">
        <f aca="false">SUM(I62:I65)</f>
        <v>-8979841.4346</v>
      </c>
      <c r="J66" s="450" t="n">
        <f aca="false">SUM(J62:J65)</f>
        <v>-59131228.8318</v>
      </c>
      <c r="K66" s="450" t="n">
        <f aca="false">SUM(K62:K65)</f>
        <v>-43998610.94551</v>
      </c>
      <c r="L66" s="450" t="n">
        <f aca="false">SUM(L62:L65)</f>
        <v>0</v>
      </c>
      <c r="M66" s="450" t="n">
        <f aca="false">SUM(M62:M65)</f>
        <v>0</v>
      </c>
      <c r="N66" s="450" t="n">
        <f aca="false">SUM(N62:N65)</f>
        <v>6820075.376</v>
      </c>
      <c r="O66" s="450" t="n">
        <f aca="false">SUM(O62:O65)</f>
        <v>19502142.45</v>
      </c>
      <c r="P66" s="450" t="n">
        <f aca="false">SUM(P62:P65)</f>
        <v>20293260.8</v>
      </c>
      <c r="Q66" s="450" t="n">
        <f aca="false">SUM(Q62:Q65)</f>
        <v>20793420.49</v>
      </c>
      <c r="R66" s="450" t="n">
        <f aca="false">SUM(R62:R65)</f>
        <v>20810924.27</v>
      </c>
      <c r="S66" s="450" t="n">
        <f aca="false">SUM(S62:S65)</f>
        <v>17327928.06</v>
      </c>
      <c r="T66" s="450" t="n">
        <f aca="false">SUM(T62:T65)</f>
        <v>16631349.96</v>
      </c>
      <c r="U66" s="450" t="n">
        <f aca="false">SUM(U62:U65)</f>
        <v>9654504.075</v>
      </c>
      <c r="V66" s="450" t="n">
        <f aca="false">SUM(V62:V65)</f>
        <v>4386628.467</v>
      </c>
      <c r="W66" s="450" t="n">
        <f aca="false">SUM(W62:W65)</f>
        <v>21297404.98</v>
      </c>
      <c r="X66" s="450" t="n">
        <f aca="false">SUM(X62:X65)</f>
        <v>55222100.28</v>
      </c>
      <c r="Y66" s="450" t="n">
        <f aca="false">SUM(Y62:Y65)</f>
        <v>29159715.82</v>
      </c>
      <c r="Z66" s="450" t="n">
        <f aca="false">SUM(Z62:Z65)</f>
        <v>22553126.22</v>
      </c>
      <c r="AA66" s="450" t="n">
        <f aca="false">SUM(AA62:AA65)</f>
        <v>23597827.69</v>
      </c>
      <c r="AB66" s="450" t="n">
        <f aca="false">SUM(AB62:AB65)</f>
        <v>24255210.69</v>
      </c>
      <c r="AC66" s="450" t="n">
        <f aca="false">SUM(AC62:AC65)</f>
        <v>24645334.17</v>
      </c>
      <c r="AD66" s="450" t="n">
        <f aca="false">SUM(AD62:AD65)</f>
        <v>25039745.13</v>
      </c>
      <c r="AE66" s="450" t="n">
        <f aca="false">SUM(AE62:AE65)</f>
        <v>25443901.72</v>
      </c>
      <c r="AF66" s="450" t="n">
        <f aca="false">SUM(AF62:AF65)</f>
        <v>25848963.39</v>
      </c>
      <c r="AG66" s="450" t="n">
        <f aca="false">SUM(AG62:AG65)</f>
        <v>26254442.17</v>
      </c>
      <c r="AH66" s="450" t="n">
        <f aca="false">SUM(AH62:AH65)</f>
        <v>26660616.37</v>
      </c>
      <c r="AI66" s="450" t="n">
        <f aca="false">SUM(AI62:AI65)</f>
        <v>29873968.76</v>
      </c>
      <c r="AJ66" s="450" t="n">
        <f aca="false">SUM(AJ62:AJ65)</f>
        <v>29555971.19</v>
      </c>
      <c r="AK66" s="450" t="n">
        <f aca="false">SUM(AK62:AK65)</f>
        <v>37995792.57</v>
      </c>
      <c r="AL66" s="450" t="n">
        <f aca="false">SUM(AL62:AL65)</f>
        <v>38652513.89</v>
      </c>
      <c r="AM66" s="450" t="n">
        <f aca="false">SUM(AM62:AM65)</f>
        <v>35917561.21</v>
      </c>
      <c r="AN66" s="450" t="n">
        <f aca="false">SUM(AN62:AN65)</f>
        <v>35804566.12</v>
      </c>
      <c r="AO66" s="450" t="n">
        <f aca="false">SUM(AO62:AO65)</f>
        <v>35906377.54</v>
      </c>
      <c r="AP66" s="450" t="n">
        <f aca="false">SUM(AP62:AP65)</f>
        <v>183615410.93</v>
      </c>
      <c r="AQ66" s="450" t="n">
        <f aca="false">SUM(AQ62:AQ65)</f>
        <v>35931180.43</v>
      </c>
    </row>
    <row r="67" customFormat="false" ht="16.5" hidden="false" customHeight="true" outlineLevel="0" collapsed="false">
      <c r="A67" s="426"/>
      <c r="B67" s="428"/>
      <c r="C67" s="428"/>
      <c r="D67" s="428"/>
      <c r="E67" s="428" t="n">
        <f aca="false">SUM(F67:AQ67)</f>
        <v>807342283.975</v>
      </c>
      <c r="F67" s="428"/>
      <c r="G67" s="428"/>
      <c r="H67" s="428" t="n">
        <f aca="false">H66 / 'Premissas Financeiras'!H5</f>
        <v>-10000000</v>
      </c>
      <c r="I67" s="428" t="n">
        <f aca="false">I66 / 'Premissas Financeiras'!I5</f>
        <v>-8979841.433</v>
      </c>
      <c r="J67" s="428" t="n">
        <f aca="false">J66 / 'Premissas Financeiras'!J5</f>
        <v>-59131228.82</v>
      </c>
      <c r="K67" s="428" t="n">
        <f aca="false">K66 / 'Premissas Financeiras'!K5</f>
        <v>-43998610.96</v>
      </c>
      <c r="L67" s="428" t="n">
        <f aca="false">L66 / 'Premissas Financeiras'!L5</f>
        <v>0</v>
      </c>
      <c r="M67" s="428" t="n">
        <f aca="false">M66 / 'Premissas Financeiras'!M5</f>
        <v>0</v>
      </c>
      <c r="N67" s="428" t="n">
        <f aca="false">N66 / 'Premissas Financeiras'!N5</f>
        <v>6820075.376</v>
      </c>
      <c r="O67" s="428" t="n">
        <f aca="false">O66 / 'Premissas Financeiras'!O5</f>
        <v>19502142.45</v>
      </c>
      <c r="P67" s="428" t="n">
        <f aca="false">P66 / 'Premissas Financeiras'!P5</f>
        <v>20293260.8</v>
      </c>
      <c r="Q67" s="428" t="n">
        <f aca="false">Q66 / 'Premissas Financeiras'!Q5</f>
        <v>20793420.49</v>
      </c>
      <c r="R67" s="428" t="n">
        <f aca="false">R66 / 'Premissas Financeiras'!R5</f>
        <v>20810924.27</v>
      </c>
      <c r="S67" s="428" t="n">
        <f aca="false">S66 / 'Premissas Financeiras'!S5</f>
        <v>17327928.06</v>
      </c>
      <c r="T67" s="428" t="n">
        <f aca="false">T66 / 'Premissas Financeiras'!T5</f>
        <v>16631349.96</v>
      </c>
      <c r="U67" s="428" t="n">
        <f aca="false">U66 / 'Premissas Financeiras'!U5</f>
        <v>9654504.075</v>
      </c>
      <c r="V67" s="428" t="n">
        <f aca="false">V66 / 'Premissas Financeiras'!V5</f>
        <v>4386628.467</v>
      </c>
      <c r="W67" s="428" t="n">
        <f aca="false">W66 / 'Premissas Financeiras'!W5</f>
        <v>21297404.98</v>
      </c>
      <c r="X67" s="428" t="n">
        <f aca="false">X66 / 'Premissas Financeiras'!X5</f>
        <v>55222100.28</v>
      </c>
      <c r="Y67" s="428" t="n">
        <f aca="false">Y66 / 'Premissas Financeiras'!Y5</f>
        <v>29159715.82</v>
      </c>
      <c r="Z67" s="428" t="n">
        <f aca="false">Z66 / 'Premissas Financeiras'!Z5</f>
        <v>22553126.22</v>
      </c>
      <c r="AA67" s="428" t="n">
        <f aca="false">AA66 / 'Premissas Financeiras'!AA5</f>
        <v>23597827.69</v>
      </c>
      <c r="AB67" s="428" t="n">
        <f aca="false">AB66 / 'Premissas Financeiras'!AB5</f>
        <v>24255210.69</v>
      </c>
      <c r="AC67" s="428" t="n">
        <f aca="false">AC66 / 'Premissas Financeiras'!AC5</f>
        <v>24645334.17</v>
      </c>
      <c r="AD67" s="428" t="n">
        <f aca="false">AD66 / 'Premissas Financeiras'!AD5</f>
        <v>25039745.13</v>
      </c>
      <c r="AE67" s="428" t="n">
        <f aca="false">AE66 / 'Premissas Financeiras'!AE5</f>
        <v>25443901.72</v>
      </c>
      <c r="AF67" s="428" t="n">
        <f aca="false">AF66 / 'Premissas Financeiras'!AF5</f>
        <v>25848963.39</v>
      </c>
      <c r="AG67" s="428" t="n">
        <f aca="false">AG66 / 'Premissas Financeiras'!AG5</f>
        <v>26254442.17</v>
      </c>
      <c r="AH67" s="428" t="n">
        <f aca="false">AH66 / 'Premissas Financeiras'!AH5</f>
        <v>26660616.37</v>
      </c>
      <c r="AI67" s="428" t="n">
        <f aca="false">AI66 / 'Premissas Financeiras'!AI5</f>
        <v>29873968.76</v>
      </c>
      <c r="AJ67" s="428" t="n">
        <f aca="false">AJ66 / 'Premissas Financeiras'!AJ5</f>
        <v>29555971.19</v>
      </c>
      <c r="AK67" s="428" t="n">
        <f aca="false">AK66 / 'Premissas Financeiras'!AK5</f>
        <v>37995792.57</v>
      </c>
      <c r="AL67" s="428" t="n">
        <f aca="false">AL66 / 'Premissas Financeiras'!AL5</f>
        <v>38652513.89</v>
      </c>
      <c r="AM67" s="428" t="n">
        <f aca="false">AM66 / 'Premissas Financeiras'!AM5</f>
        <v>35917561.21</v>
      </c>
      <c r="AN67" s="428" t="n">
        <f aca="false">AN66 / 'Premissas Financeiras'!AN5</f>
        <v>35804566.12</v>
      </c>
      <c r="AO67" s="428" t="n">
        <f aca="false">AO66 / 'Premissas Financeiras'!AO5</f>
        <v>35906377.54</v>
      </c>
      <c r="AP67" s="428" t="n">
        <f aca="false">AP66 / 'Premissas Financeiras'!AP5</f>
        <v>183615410.9</v>
      </c>
      <c r="AQ67" s="428" t="n">
        <f aca="false">AQ66 / 'Premissas Financeiras'!AQ5</f>
        <v>35931180.43</v>
      </c>
    </row>
    <row r="68" customFormat="false" ht="16.5" hidden="false" customHeight="true" outlineLevel="0" collapsed="false">
      <c r="A68" s="196"/>
      <c r="B68" s="109" t="s">
        <v>440</v>
      </c>
      <c r="C68" s="109"/>
      <c r="D68" s="109"/>
      <c r="E68" s="431"/>
      <c r="F68" s="431"/>
      <c r="G68" s="361"/>
      <c r="H68" s="439" t="n">
        <f aca="false">IF('Painel  de Controle'!$E$28="Nominal",IRR(H67:AQ67),IRR(H66:AQ66))</f>
        <v>0.1196332847</v>
      </c>
      <c r="I68" s="433"/>
      <c r="J68" s="352"/>
      <c r="K68" s="436"/>
      <c r="L68" s="436"/>
      <c r="M68" s="436"/>
      <c r="N68" s="436"/>
      <c r="O68" s="436"/>
      <c r="P68" s="436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</row>
    <row r="69" customFormat="false" ht="16.5" hidden="true" customHeight="true" outlineLevel="0" collapsed="false">
      <c r="A69" s="196"/>
      <c r="B69" s="109" t="s">
        <v>415</v>
      </c>
      <c r="C69" s="109"/>
      <c r="D69" s="109"/>
      <c r="E69" s="431"/>
      <c r="F69" s="431"/>
      <c r="G69" s="361"/>
      <c r="H69" s="452"/>
      <c r="I69" s="433"/>
      <c r="J69" s="352"/>
      <c r="K69" s="435"/>
      <c r="L69" s="435"/>
      <c r="M69" s="435"/>
      <c r="N69" s="435"/>
      <c r="O69" s="448"/>
      <c r="P69" s="448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  <c r="AL69" s="352"/>
      <c r="AM69" s="352"/>
      <c r="AN69" s="352"/>
      <c r="AO69" s="352"/>
      <c r="AP69" s="352"/>
      <c r="AQ69" s="352"/>
    </row>
    <row r="70" customFormat="false" ht="16.5" hidden="false" customHeight="true" outlineLevel="0" collapsed="false">
      <c r="A70" s="196"/>
      <c r="B70" s="196"/>
      <c r="C70" s="196"/>
      <c r="D70" s="196"/>
      <c r="E70" s="342"/>
      <c r="F70" s="342"/>
      <c r="G70" s="352"/>
      <c r="H70" s="352"/>
      <c r="I70" s="433"/>
      <c r="J70" s="352"/>
      <c r="K70" s="448"/>
      <c r="L70" s="448"/>
      <c r="M70" s="453"/>
      <c r="N70" s="453"/>
      <c r="O70" s="453"/>
      <c r="P70" s="453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</row>
    <row r="71" customFormat="false" ht="16.5" hidden="false" customHeight="true" outlineLevel="0" collapsed="false">
      <c r="A71" s="196"/>
      <c r="B71" s="419" t="s">
        <v>441</v>
      </c>
      <c r="C71" s="419"/>
      <c r="D71" s="349"/>
      <c r="E71" s="349"/>
      <c r="F71" s="349"/>
      <c r="G71" s="350"/>
      <c r="H71" s="351" t="n">
        <f aca="false">H60</f>
        <v>2024</v>
      </c>
      <c r="I71" s="351" t="n">
        <f aca="false">I60</f>
        <v>2025</v>
      </c>
      <c r="J71" s="351" t="n">
        <f aca="false">J60</f>
        <v>2026</v>
      </c>
      <c r="K71" s="351" t="n">
        <f aca="false">K60</f>
        <v>2027</v>
      </c>
      <c r="L71" s="351" t="n">
        <f aca="false">L60</f>
        <v>2028</v>
      </c>
      <c r="M71" s="351" t="n">
        <f aca="false">M60</f>
        <v>2029</v>
      </c>
      <c r="N71" s="351" t="n">
        <f aca="false">N60</f>
        <v>2030</v>
      </c>
      <c r="O71" s="351" t="n">
        <f aca="false">O60</f>
        <v>2031</v>
      </c>
      <c r="P71" s="351" t="n">
        <f aca="false">P60</f>
        <v>2032</v>
      </c>
      <c r="Q71" s="351" t="n">
        <f aca="false">Q60</f>
        <v>2033</v>
      </c>
      <c r="R71" s="351" t="n">
        <f aca="false">R60</f>
        <v>2034</v>
      </c>
      <c r="S71" s="351" t="n">
        <f aca="false">S60</f>
        <v>2035</v>
      </c>
      <c r="T71" s="351" t="n">
        <f aca="false">T60</f>
        <v>2036</v>
      </c>
      <c r="U71" s="351" t="n">
        <f aca="false">U60</f>
        <v>2037</v>
      </c>
      <c r="V71" s="351" t="n">
        <f aca="false">V60</f>
        <v>2038</v>
      </c>
      <c r="W71" s="351" t="n">
        <f aca="false">W60</f>
        <v>2039</v>
      </c>
      <c r="X71" s="351" t="n">
        <f aca="false">X60</f>
        <v>2040</v>
      </c>
      <c r="Y71" s="351" t="n">
        <f aca="false">Y60</f>
        <v>2041</v>
      </c>
      <c r="Z71" s="351" t="n">
        <f aca="false">Z60</f>
        <v>2042</v>
      </c>
      <c r="AA71" s="351" t="n">
        <f aca="false">AA60</f>
        <v>2043</v>
      </c>
      <c r="AB71" s="351" t="n">
        <f aca="false">AB60</f>
        <v>2044</v>
      </c>
      <c r="AC71" s="351" t="n">
        <f aca="false">AC60</f>
        <v>2045</v>
      </c>
      <c r="AD71" s="351" t="n">
        <f aca="false">AD60</f>
        <v>2046</v>
      </c>
      <c r="AE71" s="351" t="n">
        <f aca="false">AE60</f>
        <v>2047</v>
      </c>
      <c r="AF71" s="351" t="n">
        <f aca="false">AF60</f>
        <v>2048</v>
      </c>
      <c r="AG71" s="351" t="n">
        <f aca="false">AG60</f>
        <v>2049</v>
      </c>
      <c r="AH71" s="351" t="n">
        <f aca="false">AH60</f>
        <v>2050</v>
      </c>
      <c r="AI71" s="351" t="n">
        <f aca="false">AI60</f>
        <v>2051</v>
      </c>
      <c r="AJ71" s="351" t="n">
        <f aca="false">AJ60</f>
        <v>2052</v>
      </c>
      <c r="AK71" s="351" t="n">
        <f aca="false">AK60</f>
        <v>2053</v>
      </c>
      <c r="AL71" s="351" t="n">
        <f aca="false">AL60</f>
        <v>2054</v>
      </c>
      <c r="AM71" s="351" t="n">
        <f aca="false">AM60</f>
        <v>2055</v>
      </c>
      <c r="AN71" s="351" t="n">
        <f aca="false">AN60</f>
        <v>2056</v>
      </c>
      <c r="AO71" s="351" t="n">
        <f aca="false">AO60</f>
        <v>2057</v>
      </c>
      <c r="AP71" s="351" t="n">
        <f aca="false">AP60</f>
        <v>2058</v>
      </c>
      <c r="AQ71" s="351" t="n">
        <f aca="false">AQ60</f>
        <v>2059</v>
      </c>
    </row>
    <row r="72" customFormat="false" ht="16.5" hidden="false" customHeight="true" outlineLevel="0" collapsed="false">
      <c r="A72" s="44"/>
      <c r="B72" s="419" t="s">
        <v>208</v>
      </c>
      <c r="C72" s="419"/>
      <c r="D72" s="420"/>
      <c r="E72" s="420"/>
      <c r="F72" s="420"/>
      <c r="G72" s="421"/>
      <c r="H72" s="353" t="n">
        <v>0</v>
      </c>
      <c r="I72" s="353" t="n">
        <f aca="false">H72+1</f>
        <v>1</v>
      </c>
      <c r="J72" s="353" t="n">
        <f aca="false">I72+1</f>
        <v>2</v>
      </c>
      <c r="K72" s="353" t="n">
        <f aca="false">J72+1</f>
        <v>3</v>
      </c>
      <c r="L72" s="353" t="n">
        <f aca="false">K72+1</f>
        <v>4</v>
      </c>
      <c r="M72" s="353" t="n">
        <f aca="false">L72+1</f>
        <v>5</v>
      </c>
      <c r="N72" s="353" t="n">
        <f aca="false">M72+1</f>
        <v>6</v>
      </c>
      <c r="O72" s="353" t="n">
        <f aca="false">N72+1</f>
        <v>7</v>
      </c>
      <c r="P72" s="353" t="n">
        <f aca="false">O72+1</f>
        <v>8</v>
      </c>
      <c r="Q72" s="353" t="n">
        <f aca="false">P72+1</f>
        <v>9</v>
      </c>
      <c r="R72" s="353" t="n">
        <f aca="false">Q72+1</f>
        <v>10</v>
      </c>
      <c r="S72" s="353" t="n">
        <f aca="false">R72+1</f>
        <v>11</v>
      </c>
      <c r="T72" s="353" t="n">
        <f aca="false">S72+1</f>
        <v>12</v>
      </c>
      <c r="U72" s="353" t="n">
        <f aca="false">T72+1</f>
        <v>13</v>
      </c>
      <c r="V72" s="353" t="n">
        <f aca="false">U72+1</f>
        <v>14</v>
      </c>
      <c r="W72" s="353" t="n">
        <f aca="false">V72+1</f>
        <v>15</v>
      </c>
      <c r="X72" s="353" t="n">
        <f aca="false">W72+1</f>
        <v>16</v>
      </c>
      <c r="Y72" s="353" t="n">
        <f aca="false">X72+1</f>
        <v>17</v>
      </c>
      <c r="Z72" s="353" t="n">
        <f aca="false">Y72+1</f>
        <v>18</v>
      </c>
      <c r="AA72" s="353" t="n">
        <f aca="false">Z72+1</f>
        <v>19</v>
      </c>
      <c r="AB72" s="353" t="n">
        <f aca="false">AA72+1</f>
        <v>20</v>
      </c>
      <c r="AC72" s="353" t="n">
        <f aca="false">AB72+1</f>
        <v>21</v>
      </c>
      <c r="AD72" s="353" t="n">
        <f aca="false">AC72+1</f>
        <v>22</v>
      </c>
      <c r="AE72" s="353" t="n">
        <f aca="false">AD72+1</f>
        <v>23</v>
      </c>
      <c r="AF72" s="353" t="n">
        <f aca="false">AE72+1</f>
        <v>24</v>
      </c>
      <c r="AG72" s="353" t="n">
        <f aca="false">AF72+1</f>
        <v>25</v>
      </c>
      <c r="AH72" s="353" t="n">
        <f aca="false">AG72+1</f>
        <v>26</v>
      </c>
      <c r="AI72" s="353" t="n">
        <f aca="false">AH72+1</f>
        <v>27</v>
      </c>
      <c r="AJ72" s="353" t="n">
        <f aca="false">AI72+1</f>
        <v>28</v>
      </c>
      <c r="AK72" s="353" t="n">
        <f aca="false">AJ72+1</f>
        <v>29</v>
      </c>
      <c r="AL72" s="353" t="n">
        <f aca="false">AK72+1</f>
        <v>30</v>
      </c>
      <c r="AM72" s="353" t="n">
        <f aca="false">AL72+1</f>
        <v>31</v>
      </c>
      <c r="AN72" s="353" t="n">
        <f aca="false">AM72+1</f>
        <v>32</v>
      </c>
      <c r="AO72" s="353" t="n">
        <f aca="false">AN72+1</f>
        <v>33</v>
      </c>
      <c r="AP72" s="353" t="n">
        <f aca="false">AO72+1</f>
        <v>34</v>
      </c>
      <c r="AQ72" s="353" t="n">
        <f aca="false">AP72+1</f>
        <v>35</v>
      </c>
    </row>
    <row r="73" customFormat="false" ht="16.5" hidden="false" customHeight="true" outlineLevel="0" collapsed="false">
      <c r="A73" s="196"/>
      <c r="B73" s="196" t="s">
        <v>416</v>
      </c>
      <c r="C73" s="196"/>
      <c r="D73" s="354"/>
      <c r="E73" s="354" t="n">
        <f aca="false">SUM(F73:AQ73)</f>
        <v>808779859.467817</v>
      </c>
      <c r="F73" s="354"/>
      <c r="G73" s="352"/>
      <c r="H73" s="354" t="n">
        <f aca="false">H52</f>
        <v>-13090475.1513</v>
      </c>
      <c r="I73" s="354" t="n">
        <f aca="false">I52</f>
        <v>-5889366.2836</v>
      </c>
      <c r="J73" s="354" t="n">
        <f aca="false">J52</f>
        <v>-59131228.8318</v>
      </c>
      <c r="K73" s="354" t="n">
        <f aca="false">K52</f>
        <v>-43998610.94551</v>
      </c>
      <c r="L73" s="354" t="n">
        <f aca="false">L52</f>
        <v>38260179.024</v>
      </c>
      <c r="M73" s="354" t="n">
        <f aca="false">M52</f>
        <v>17142799.40247</v>
      </c>
      <c r="N73" s="354" t="n">
        <f aca="false">N52</f>
        <v>2723214.16897999</v>
      </c>
      <c r="O73" s="354" t="n">
        <f aca="false">O52</f>
        <v>8687421.34841</v>
      </c>
      <c r="P73" s="354" t="n">
        <f aca="false">P52</f>
        <v>9658120.75972</v>
      </c>
      <c r="Q73" s="354" t="n">
        <f aca="false">Q52</f>
        <v>10198934.9467</v>
      </c>
      <c r="R73" s="354" t="n">
        <f aca="false">R52</f>
        <v>8787399.0713</v>
      </c>
      <c r="S73" s="354" t="n">
        <f aca="false">S52</f>
        <v>9393104.6046</v>
      </c>
      <c r="T73" s="354" t="n">
        <f aca="false">T52</f>
        <v>10351082.17234</v>
      </c>
      <c r="U73" s="354" t="n">
        <f aca="false">U52</f>
        <v>11363474.34457</v>
      </c>
      <c r="V73" s="354" t="n">
        <f aca="false">V52</f>
        <v>26565280.58003</v>
      </c>
      <c r="W73" s="354" t="n">
        <f aca="false">W52</f>
        <v>38311323.7694</v>
      </c>
      <c r="X73" s="354" t="n">
        <f aca="false">X52</f>
        <v>35906246.75276</v>
      </c>
      <c r="Y73" s="354" t="n">
        <f aca="false">Y52</f>
        <v>35179127.42659</v>
      </c>
      <c r="Z73" s="354" t="n">
        <f aca="false">Z52</f>
        <v>35427866.171966</v>
      </c>
      <c r="AA73" s="354" t="n">
        <f aca="false">AA52</f>
        <v>35889595.25942</v>
      </c>
      <c r="AB73" s="354" t="n">
        <f aca="false">AB52</f>
        <v>36319832.10905</v>
      </c>
      <c r="AC73" s="354" t="n">
        <f aca="false">AC52</f>
        <v>36742630.79454</v>
      </c>
      <c r="AD73" s="354" t="n">
        <f aca="false">AD52</f>
        <v>37166961.31758</v>
      </c>
      <c r="AE73" s="354" t="n">
        <f aca="false">AE52</f>
        <v>37592337.09846</v>
      </c>
      <c r="AF73" s="354" t="n">
        <f aca="false">AF52</f>
        <v>38018444.16918</v>
      </c>
      <c r="AG73" s="354" t="n">
        <f aca="false">AG52</f>
        <v>38445289.09184</v>
      </c>
      <c r="AH73" s="354" t="n">
        <f aca="false">AH52</f>
        <v>38872883.8608</v>
      </c>
      <c r="AI73" s="354" t="n">
        <f aca="false">AI52</f>
        <v>39151163.1783</v>
      </c>
      <c r="AJ73" s="354" t="n">
        <f aca="false">AJ52</f>
        <v>37441073.7016</v>
      </c>
      <c r="AK73" s="354" t="n">
        <f aca="false">AK52</f>
        <v>36424620.0931</v>
      </c>
      <c r="AL73" s="354" t="n">
        <f aca="false">AL52</f>
        <v>36256047.177427</v>
      </c>
      <c r="AM73" s="354" t="n">
        <f aca="false">AM52</f>
        <v>36170771.616474</v>
      </c>
      <c r="AN73" s="354" t="n">
        <f aca="false">AN52</f>
        <v>36183587.1259152</v>
      </c>
      <c r="AO73" s="354" t="n">
        <f aca="false">AO52</f>
        <v>36197067.156039</v>
      </c>
      <c r="AP73" s="354" t="n">
        <f aca="false">AP52</f>
        <v>36207131.1929657</v>
      </c>
      <c r="AQ73" s="354" t="n">
        <f aca="false">AQ52</f>
        <v>39854531.1935</v>
      </c>
    </row>
    <row r="74" customFormat="false" ht="16.5" hidden="false" customHeight="true" outlineLevel="0" collapsed="false">
      <c r="A74" s="196"/>
      <c r="B74" s="196" t="s">
        <v>442</v>
      </c>
      <c r="C74" s="196"/>
      <c r="D74" s="342"/>
      <c r="E74" s="354" t="n">
        <f aca="false">SUM(F74:AQ74)</f>
        <v>-122680400.45958</v>
      </c>
      <c r="F74" s="342"/>
      <c r="G74" s="352"/>
      <c r="H74" s="354" t="n">
        <f aca="false">-'Premissas Receita'!H16</f>
        <v>0</v>
      </c>
      <c r="I74" s="354" t="n">
        <f aca="false">-'Premissas Receita'!I16</f>
        <v>198375.0942</v>
      </c>
      <c r="J74" s="354" t="n">
        <f aca="false">-'Premissas Receita'!J16</f>
        <v>0</v>
      </c>
      <c r="K74" s="354" t="n">
        <f aca="false">-'Premissas Receita'!K16</f>
        <v>0</v>
      </c>
      <c r="L74" s="354" t="n">
        <f aca="false">-'Premissas Receita'!L16</f>
        <v>0</v>
      </c>
      <c r="M74" s="354" t="n">
        <f aca="false">-'Premissas Receita'!M16</f>
        <v>-2033149.61</v>
      </c>
      <c r="N74" s="354" t="n">
        <f aca="false">-'Premissas Receita'!N16</f>
        <v>-2944119.627</v>
      </c>
      <c r="O74" s="354" t="n">
        <f aca="false">-'Premissas Receita'!O16</f>
        <v>-2726412.026</v>
      </c>
      <c r="P74" s="354" t="n">
        <f aca="false">-'Premissas Receita'!P16</f>
        <v>-2151716.702</v>
      </c>
      <c r="Q74" s="354" t="n">
        <f aca="false">-'Premissas Receita'!Q16</f>
        <v>-1586564.333</v>
      </c>
      <c r="R74" s="354" t="n">
        <f aca="false">-'Premissas Receita'!R16</f>
        <v>-1023572.348</v>
      </c>
      <c r="S74" s="354" t="n">
        <f aca="false">-'Premissas Receita'!S16</f>
        <v>-384641.0574</v>
      </c>
      <c r="T74" s="354" t="n">
        <f aca="false">-'Premissas Receita'!T16</f>
        <v>37016.22742</v>
      </c>
      <c r="U74" s="354" t="n">
        <f aca="false">-'Premissas Receita'!U16</f>
        <v>370750.2644</v>
      </c>
      <c r="V74" s="354" t="n">
        <f aca="false">-'Premissas Receita'!V16</f>
        <v>279935.4188</v>
      </c>
      <c r="W74" s="354" t="n">
        <f aca="false">-'Premissas Receita'!W16</f>
        <v>-898640.2976</v>
      </c>
      <c r="X74" s="354" t="n">
        <f aca="false">-'Premissas Receita'!X16</f>
        <v>-1802761.586</v>
      </c>
      <c r="Y74" s="354" t="n">
        <f aca="false">-'Premissas Receita'!Y16</f>
        <v>-776315.2634</v>
      </c>
      <c r="Z74" s="354" t="n">
        <f aca="false">-'Premissas Receita'!Z16</f>
        <v>-1096187.378</v>
      </c>
      <c r="AA74" s="354" t="n">
        <f aca="false">-'Premissas Receita'!AA16</f>
        <v>-1780352.303</v>
      </c>
      <c r="AB74" s="354" t="n">
        <f aca="false">-'Premissas Receita'!AB16</f>
        <v>-2433538.019</v>
      </c>
      <c r="AC74" s="354" t="n">
        <f aca="false">-'Premissas Receita'!AC16</f>
        <v>-3074653.167</v>
      </c>
      <c r="AD74" s="354" t="n">
        <f aca="false">-'Premissas Receita'!AD16</f>
        <v>-3717504.678</v>
      </c>
      <c r="AE74" s="354" t="n">
        <f aca="false">-'Premissas Receita'!AE16</f>
        <v>-4361946.119</v>
      </c>
      <c r="AF74" s="354" t="n">
        <f aca="false">-'Premissas Receita'!AF16</f>
        <v>-5007515.148</v>
      </c>
      <c r="AG74" s="354" t="n">
        <f aca="false">-'Premissas Receita'!AG16</f>
        <v>-5654202.532</v>
      </c>
      <c r="AH74" s="354" t="n">
        <f aca="false">-'Premissas Receita'!AH16</f>
        <v>-6302025.316</v>
      </c>
      <c r="AI74" s="354" t="n">
        <f aca="false">-'Premissas Receita'!AI16</f>
        <v>-6950986.39</v>
      </c>
      <c r="AJ74" s="354" t="n">
        <f aca="false">-'Premissas Receita'!AJ16</f>
        <v>-7443977.398</v>
      </c>
      <c r="AK74" s="354" t="n">
        <f aca="false">-'Premissas Receita'!AK16</f>
        <v>-7862992.507</v>
      </c>
      <c r="AL74" s="354" t="n">
        <f aca="false">-'Premissas Receita'!AL16</f>
        <v>-7779500.25</v>
      </c>
      <c r="AM74" s="354" t="n">
        <f aca="false">-'Premissas Receita'!AM16</f>
        <v>-7652151.778</v>
      </c>
      <c r="AN74" s="354" t="n">
        <f aca="false">-'Premissas Receita'!AN16</f>
        <v>-7665607.403</v>
      </c>
      <c r="AO74" s="354" t="n">
        <f aca="false">-'Premissas Receita'!AO16</f>
        <v>-7685748.617</v>
      </c>
      <c r="AP74" s="354" t="n">
        <f aca="false">-'Premissas Receita'!AP16</f>
        <v>-7701195.891</v>
      </c>
      <c r="AQ74" s="354" t="n">
        <f aca="false">-'Premissas Receita'!AQ16</f>
        <v>-13068499.72</v>
      </c>
    </row>
    <row r="75" customFormat="false" ht="16.5" hidden="false" customHeight="true" outlineLevel="0" collapsed="false">
      <c r="A75" s="196"/>
      <c r="B75" s="196" t="s">
        <v>443</v>
      </c>
      <c r="C75" s="196"/>
      <c r="D75" s="354"/>
      <c r="E75" s="354" t="n">
        <f aca="false">SUM(F75:AQ75)</f>
        <v>10000000</v>
      </c>
      <c r="F75" s="354"/>
      <c r="G75" s="352"/>
      <c r="H75" s="354" t="n">
        <f aca="false">-H62</f>
        <v>10000000</v>
      </c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4"/>
      <c r="AL75" s="354"/>
      <c r="AM75" s="354"/>
      <c r="AN75" s="354"/>
      <c r="AO75" s="354"/>
      <c r="AP75" s="354"/>
      <c r="AQ75" s="354"/>
    </row>
    <row r="76" customFormat="false" ht="16.5" hidden="false" customHeight="true" outlineLevel="0" collapsed="false">
      <c r="A76" s="196"/>
      <c r="B76" s="196" t="s">
        <v>444</v>
      </c>
      <c r="C76" s="196"/>
      <c r="D76" s="354"/>
      <c r="E76" s="354" t="n">
        <f aca="false">SUM(F76:AQ76)</f>
        <v>-696099459.008537</v>
      </c>
      <c r="F76" s="354"/>
      <c r="G76" s="352"/>
      <c r="H76" s="354"/>
      <c r="I76" s="354" t="n">
        <f aca="false">-(I73 + I74) - H78</f>
        <v>8781466.3404</v>
      </c>
      <c r="J76" s="354" t="n">
        <f aca="false">-(J73 + J74) - I78</f>
        <v>59131228.8318</v>
      </c>
      <c r="K76" s="354" t="n">
        <f aca="false">-(K73 + K74) - J78</f>
        <v>43998610.94551</v>
      </c>
      <c r="L76" s="354" t="n">
        <f aca="false">-(L73 + L74) - K78</f>
        <v>-38260179.024</v>
      </c>
      <c r="M76" s="354" t="n">
        <f aca="false">-(M73 + M74) - L78</f>
        <v>-15109649.79247</v>
      </c>
      <c r="N76" s="354" t="n">
        <f aca="false">-(N73 + N74) - M78</f>
        <v>220905.458020006</v>
      </c>
      <c r="O76" s="354" t="n">
        <f aca="false">-(O73 + O74) - N78</f>
        <v>-5961009.32240999</v>
      </c>
      <c r="P76" s="354" t="n">
        <f aca="false">-(P73 + P74) - O78</f>
        <v>-7506404.05772</v>
      </c>
      <c r="Q76" s="354" t="n">
        <f aca="false">-(Q73 + Q74) - P78</f>
        <v>-8612370.6137</v>
      </c>
      <c r="R76" s="354" t="n">
        <f aca="false">-(R73 + R74) - Q78</f>
        <v>-7763826.7233</v>
      </c>
      <c r="S76" s="354" t="n">
        <f aca="false">-(S73 + S74) - R78</f>
        <v>-9008463.5472</v>
      </c>
      <c r="T76" s="354" t="n">
        <f aca="false">-(T73 + T74) - S78</f>
        <v>-10388098.39976</v>
      </c>
      <c r="U76" s="354" t="n">
        <f aca="false">-(U73 + U74) - T78</f>
        <v>-11734224.60897</v>
      </c>
      <c r="V76" s="354" t="n">
        <f aca="false">-(V73 + V74) - U78</f>
        <v>-26845215.99883</v>
      </c>
      <c r="W76" s="354" t="n">
        <f aca="false">-(W73 + W74) - V78</f>
        <v>-37412683.4718</v>
      </c>
      <c r="X76" s="354" t="n">
        <f aca="false">-(X73 + X74) - W78</f>
        <v>-34103485.16676</v>
      </c>
      <c r="Y76" s="354" t="n">
        <f aca="false">-(Y73 + Y74) - X78</f>
        <v>-34402812.16319</v>
      </c>
      <c r="Z76" s="354" t="n">
        <f aca="false">-(Z73 + Z74) - Y78</f>
        <v>-34331678.793966</v>
      </c>
      <c r="AA76" s="354" t="n">
        <f aca="false">-(AA73 + AA74) - Z78</f>
        <v>-34109242.95642</v>
      </c>
      <c r="AB76" s="354" t="n">
        <f aca="false">-(AB73 + AB74) - AA78</f>
        <v>-33886294.09005</v>
      </c>
      <c r="AC76" s="354" t="n">
        <f aca="false">-(AC73 + AC74) - AB78</f>
        <v>-33667977.62754</v>
      </c>
      <c r="AD76" s="354" t="n">
        <f aca="false">-(AD73 + AD74) - AC78</f>
        <v>-33449456.63958</v>
      </c>
      <c r="AE76" s="354" t="n">
        <f aca="false">-(AE73 + AE74) - AD78</f>
        <v>-33230390.97946</v>
      </c>
      <c r="AF76" s="354" t="n">
        <f aca="false">-(AF73 + AF74) - AE78</f>
        <v>-33010929.02118</v>
      </c>
      <c r="AG76" s="354" t="n">
        <f aca="false">-(AG73 + AG74) - AF78</f>
        <v>-32791086.55984</v>
      </c>
      <c r="AH76" s="354" t="n">
        <f aca="false">-(AH73 + AH74) - AG78</f>
        <v>-32570858.5448</v>
      </c>
      <c r="AI76" s="354" t="n">
        <f aca="false">-(AI73 + AI74) - AH78</f>
        <v>-32200176.7883</v>
      </c>
      <c r="AJ76" s="354" t="n">
        <f aca="false">-(AJ73 + AJ74) - AI78</f>
        <v>-29997096.3036</v>
      </c>
      <c r="AK76" s="354" t="n">
        <f aca="false">-(AK73 + AK74) - AJ78</f>
        <v>-28561627.5861</v>
      </c>
      <c r="AL76" s="354" t="n">
        <f aca="false">-(AL73 + AL74) - AK78</f>
        <v>-28476546.927427</v>
      </c>
      <c r="AM76" s="354" t="n">
        <f aca="false">-(AM73 + AM74) - AL78</f>
        <v>-28518619.838474</v>
      </c>
      <c r="AN76" s="354" t="n">
        <f aca="false">-(AN73 + AN74) - AM78</f>
        <v>-28517979.7229152</v>
      </c>
      <c r="AO76" s="354" t="n">
        <f aca="false">-(AO73 + AO74) - AN78</f>
        <v>-28511318.539039</v>
      </c>
      <c r="AP76" s="354" t="n">
        <f aca="false">-(AP73 + AP74) - AO78</f>
        <v>-28505935.3019657</v>
      </c>
      <c r="AQ76" s="354" t="n">
        <f aca="false">-(AQ73 + AQ74) - AP78</f>
        <v>-26786031.4735</v>
      </c>
    </row>
    <row r="77" customFormat="false" ht="6" hidden="false" customHeight="true" outlineLevel="0" collapsed="false">
      <c r="A77" s="196"/>
      <c r="B77" s="196"/>
      <c r="C77" s="196"/>
      <c r="D77" s="342"/>
      <c r="E77" s="342"/>
      <c r="F77" s="34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2"/>
      <c r="AN77" s="352"/>
      <c r="AO77" s="352"/>
      <c r="AP77" s="352"/>
      <c r="AQ77" s="352"/>
    </row>
    <row r="78" customFormat="false" ht="16.5" hidden="false" customHeight="true" outlineLevel="0" collapsed="false">
      <c r="A78" s="196"/>
      <c r="B78" s="344" t="s">
        <v>445</v>
      </c>
      <c r="C78" s="344"/>
      <c r="D78" s="449"/>
      <c r="E78" s="450" t="n">
        <f aca="false">SUM(F78:AQ78)</f>
        <v>-3090475.151</v>
      </c>
      <c r="F78" s="449"/>
      <c r="G78" s="451"/>
      <c r="H78" s="450" t="n">
        <f aca="false">SUM(H73:H77)</f>
        <v>-3090475.151</v>
      </c>
      <c r="I78" s="450" t="n">
        <f aca="false">SUM(I73:I77) + H78</f>
        <v>0</v>
      </c>
      <c r="J78" s="450" t="n">
        <f aca="false">SUM(J73:J77) + I78</f>
        <v>0</v>
      </c>
      <c r="K78" s="450" t="n">
        <f aca="false">SUM(K73:K77) + J78</f>
        <v>0</v>
      </c>
      <c r="L78" s="450" t="n">
        <f aca="false">SUM(L73:L77) + K78</f>
        <v>0</v>
      </c>
      <c r="M78" s="450" t="n">
        <f aca="false">SUM(M73:M77) + L78</f>
        <v>-6.98491930961609E-010</v>
      </c>
      <c r="N78" s="450" t="n">
        <f aca="false">SUM(N73:N77) + M78</f>
        <v>0</v>
      </c>
      <c r="O78" s="450" t="n">
        <f aca="false">SUM(O73:O77) + N78</f>
        <v>4.65661287307739E-010</v>
      </c>
      <c r="P78" s="450" t="n">
        <f aca="false">SUM(P73:P77) + O78</f>
        <v>0</v>
      </c>
      <c r="Q78" s="450" t="n">
        <f aca="false">SUM(Q73:Q77) + P78</f>
        <v>4.65661287307739E-010</v>
      </c>
      <c r="R78" s="450" t="n">
        <f aca="false">SUM(R73:R77) + Q78</f>
        <v>-2.3283064365387E-010</v>
      </c>
      <c r="S78" s="450" t="n">
        <f aca="false">SUM(S73:S77) + R78</f>
        <v>-8.73114913702011E-010</v>
      </c>
      <c r="T78" s="450" t="n">
        <f aca="false">SUM(T73:T77) + S78</f>
        <v>-1.229636836797E-009</v>
      </c>
      <c r="U78" s="450" t="n">
        <f aca="false">SUM(U73:U77) + T78</f>
        <v>8.65838956087828E-010</v>
      </c>
      <c r="V78" s="450" t="n">
        <f aca="false">SUM(V73:V77) + U78</f>
        <v>7.49423634260893E-010</v>
      </c>
      <c r="W78" s="450" t="n">
        <f aca="false">SUM(W73:W77) + V78</f>
        <v>1.79716153070331E-009</v>
      </c>
      <c r="X78" s="450" t="n">
        <f aca="false">SUM(X73:X77) + W78</f>
        <v>4.82395989820361E-009</v>
      </c>
      <c r="Y78" s="450" t="n">
        <f aca="false">SUM(Y73:Y77) + X78</f>
        <v>6.33008312433958E-010</v>
      </c>
      <c r="Z78" s="450" t="n">
        <f aca="false">SUM(Z73:Z77) + Y78</f>
        <v>-7.6397554948926E-010</v>
      </c>
      <c r="AA78" s="450" t="n">
        <f aca="false">SUM(AA73:AA77) + Z78</f>
        <v>2.26282281801105E-009</v>
      </c>
      <c r="AB78" s="450" t="n">
        <f aca="false">SUM(AB73:AB77) + AA78</f>
        <v>3.65980667993426E-009</v>
      </c>
      <c r="AC78" s="450" t="n">
        <f aca="false">SUM(AC73:AC77) + AB78</f>
        <v>6.91943569108844E-009</v>
      </c>
      <c r="AD78" s="450" t="n">
        <f aca="false">SUM(AD73:AD77) + AC78</f>
        <v>-9.96806193143129E-010</v>
      </c>
      <c r="AE78" s="450" t="n">
        <f aca="false">SUM(AE73:AE77) + AD78</f>
        <v>-1.92812876775861E-009</v>
      </c>
      <c r="AF78" s="450" t="n">
        <f aca="false">SUM(AF73:AF77) + AE78</f>
        <v>3.65980667993426E-009</v>
      </c>
      <c r="AG78" s="450" t="n">
        <f aca="false">SUM(AG73:AG77) + AF78</f>
        <v>-1.92812876775861E-009</v>
      </c>
      <c r="AH78" s="450" t="n">
        <f aca="false">SUM(AH73:AH77) + AG78</f>
        <v>1.79716153070331E-009</v>
      </c>
      <c r="AI78" s="450" t="n">
        <f aca="false">SUM(AI73:AI77) + AH78</f>
        <v>2.72848410531878E-009</v>
      </c>
      <c r="AJ78" s="450" t="n">
        <f aca="false">SUM(AJ73:AJ77) + AI78</f>
        <v>8.65838956087828E-010</v>
      </c>
      <c r="AK78" s="450" t="n">
        <f aca="false">SUM(AK73:AK77) + AJ78</f>
        <v>-6.54836185276508E-011</v>
      </c>
      <c r="AL78" s="450" t="n">
        <f aca="false">SUM(AL73:AL77) + AK78</f>
        <v>-6.54836185276508E-011</v>
      </c>
      <c r="AM78" s="450" t="n">
        <f aca="false">SUM(AM73:AM77) + AL78</f>
        <v>8.65838956087828E-010</v>
      </c>
      <c r="AN78" s="450" t="n">
        <f aca="false">SUM(AN73:AN77) + AM78</f>
        <v>1.79716153070331E-009</v>
      </c>
      <c r="AO78" s="450" t="n">
        <f aca="false">SUM(AO73:AO77) + AN78</f>
        <v>8.65838956087828E-010</v>
      </c>
      <c r="AP78" s="450" t="n">
        <f aca="false">SUM(AP73:AP77) + AO78</f>
        <v>-6.54836185276508E-011</v>
      </c>
      <c r="AQ78" s="450" t="n">
        <f aca="false">SUM(AQ73:AQ77) + AP78</f>
        <v>-1.92812876775861E-009</v>
      </c>
    </row>
    <row r="79" customFormat="false" ht="16.5" hidden="false" customHeight="true" outlineLevel="0" collapsed="false">
      <c r="A79" s="196"/>
      <c r="B79" s="389"/>
      <c r="C79" s="389"/>
      <c r="D79" s="195"/>
      <c r="E79" s="356"/>
      <c r="F79" s="195"/>
      <c r="G79" s="355"/>
      <c r="H79" s="356"/>
      <c r="I79" s="356"/>
      <c r="J79" s="356"/>
      <c r="K79" s="356"/>
      <c r="L79" s="356"/>
      <c r="M79" s="356"/>
      <c r="N79" s="356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</row>
    <row r="80" customFormat="false" ht="16.5" hidden="false" customHeight="true" outlineLevel="0" collapsed="false">
      <c r="A80" s="196"/>
      <c r="B80" s="344" t="s">
        <v>446</v>
      </c>
      <c r="C80" s="344"/>
      <c r="D80" s="449"/>
      <c r="E80" s="450" t="n">
        <f aca="false">SUM(F80:AQ80)</f>
        <v>686099459.008537</v>
      </c>
      <c r="F80" s="449"/>
      <c r="G80" s="451"/>
      <c r="H80" s="450" t="n">
        <f aca="false">-H75</f>
        <v>-10000000</v>
      </c>
      <c r="I80" s="450" t="n">
        <f aca="false">-I76</f>
        <v>-8781466.3404</v>
      </c>
      <c r="J80" s="450" t="n">
        <f aca="false">-J76</f>
        <v>-59131228.8318</v>
      </c>
      <c r="K80" s="450" t="n">
        <f aca="false">-K76</f>
        <v>-43998610.94551</v>
      </c>
      <c r="L80" s="450" t="n">
        <f aca="false">-L76</f>
        <v>38260179.024</v>
      </c>
      <c r="M80" s="450" t="n">
        <f aca="false">-M76</f>
        <v>15109649.79247</v>
      </c>
      <c r="N80" s="450" t="n">
        <f aca="false">-N76</f>
        <v>-220905.458020006</v>
      </c>
      <c r="O80" s="450" t="n">
        <f aca="false">-O76</f>
        <v>5961009.32240999</v>
      </c>
      <c r="P80" s="450" t="n">
        <f aca="false">-P76</f>
        <v>7506404.05772</v>
      </c>
      <c r="Q80" s="450" t="n">
        <f aca="false">-Q76</f>
        <v>8612370.6137</v>
      </c>
      <c r="R80" s="450" t="n">
        <f aca="false">-R76</f>
        <v>7763826.7233</v>
      </c>
      <c r="S80" s="450" t="n">
        <f aca="false">-S76</f>
        <v>9008463.5472</v>
      </c>
      <c r="T80" s="450" t="n">
        <f aca="false">-T76</f>
        <v>10388098.39976</v>
      </c>
      <c r="U80" s="450" t="n">
        <f aca="false">-U76</f>
        <v>11734224.60897</v>
      </c>
      <c r="V80" s="450" t="n">
        <f aca="false">-V76</f>
        <v>26845215.99883</v>
      </c>
      <c r="W80" s="450" t="n">
        <f aca="false">-W76</f>
        <v>37412683.4718</v>
      </c>
      <c r="X80" s="450" t="n">
        <f aca="false">-X76</f>
        <v>34103485.16676</v>
      </c>
      <c r="Y80" s="450" t="n">
        <f aca="false">-Y76</f>
        <v>34402812.16319</v>
      </c>
      <c r="Z80" s="450" t="n">
        <f aca="false">-Z76</f>
        <v>34331678.793966</v>
      </c>
      <c r="AA80" s="450" t="n">
        <f aca="false">-AA76</f>
        <v>34109242.95642</v>
      </c>
      <c r="AB80" s="450" t="n">
        <f aca="false">-AB76</f>
        <v>33886294.09005</v>
      </c>
      <c r="AC80" s="450" t="n">
        <f aca="false">-AC76</f>
        <v>33667977.62754</v>
      </c>
      <c r="AD80" s="450" t="n">
        <f aca="false">-AD76</f>
        <v>33449456.63958</v>
      </c>
      <c r="AE80" s="450" t="n">
        <f aca="false">-AE76</f>
        <v>33230390.97946</v>
      </c>
      <c r="AF80" s="450" t="n">
        <f aca="false">-AF76</f>
        <v>33010929.02118</v>
      </c>
      <c r="AG80" s="450" t="n">
        <f aca="false">-AG76</f>
        <v>32791086.55984</v>
      </c>
      <c r="AH80" s="450" t="n">
        <f aca="false">-AH76</f>
        <v>32570858.5448</v>
      </c>
      <c r="AI80" s="450" t="n">
        <f aca="false">-AI76</f>
        <v>32200176.7883</v>
      </c>
      <c r="AJ80" s="450" t="n">
        <f aca="false">-AJ76</f>
        <v>29997096.3036</v>
      </c>
      <c r="AK80" s="450" t="n">
        <f aca="false">-AK76</f>
        <v>28561627.5861</v>
      </c>
      <c r="AL80" s="450" t="n">
        <f aca="false">-AL76</f>
        <v>28476546.927427</v>
      </c>
      <c r="AM80" s="450" t="n">
        <f aca="false">-AM76</f>
        <v>28518619.838474</v>
      </c>
      <c r="AN80" s="450" t="n">
        <f aca="false">-AN76</f>
        <v>28517979.7229152</v>
      </c>
      <c r="AO80" s="450" t="n">
        <f aca="false">-AO76</f>
        <v>28511318.539039</v>
      </c>
      <c r="AP80" s="450" t="n">
        <f aca="false">-AP76</f>
        <v>28505935.3019657</v>
      </c>
      <c r="AQ80" s="450" t="n">
        <f aca="false">-AQ76</f>
        <v>26786031.4735</v>
      </c>
    </row>
    <row r="81" customFormat="false" ht="16.5" hidden="false" customHeight="true" outlineLevel="0" collapsed="false">
      <c r="A81" s="426"/>
      <c r="B81" s="428"/>
      <c r="C81" s="428"/>
      <c r="D81" s="428"/>
      <c r="E81" s="428" t="n">
        <f aca="false">SUM(F81:AQ81)</f>
        <v>686099459.0587</v>
      </c>
      <c r="F81" s="428"/>
      <c r="G81" s="428"/>
      <c r="H81" s="428" t="n">
        <f aca="false">H80 / 'Premissas Financeiras'!H5</f>
        <v>-10000000</v>
      </c>
      <c r="I81" s="428" t="n">
        <f aca="false">I80 / 'Premissas Financeiras'!I5</f>
        <v>-8781466.339</v>
      </c>
      <c r="J81" s="428" t="n">
        <f aca="false">J80 / 'Premissas Financeiras'!J5</f>
        <v>-59131228.82</v>
      </c>
      <c r="K81" s="428" t="n">
        <f aca="false">K80 / 'Premissas Financeiras'!K5</f>
        <v>-43998610.96</v>
      </c>
      <c r="L81" s="428" t="n">
        <f aca="false">L80 / 'Premissas Financeiras'!L5</f>
        <v>38260179.02</v>
      </c>
      <c r="M81" s="428" t="n">
        <f aca="false">M80 / 'Premissas Financeiras'!M5</f>
        <v>15109649.79</v>
      </c>
      <c r="N81" s="428" t="n">
        <f aca="false">N80 / 'Premissas Financeiras'!N5</f>
        <v>-220905.4583</v>
      </c>
      <c r="O81" s="428" t="n">
        <f aca="false">O80 / 'Premissas Financeiras'!O5</f>
        <v>5961009.323</v>
      </c>
      <c r="P81" s="428" t="n">
        <f aca="false">P80 / 'Premissas Financeiras'!P5</f>
        <v>7506404.059</v>
      </c>
      <c r="Q81" s="428" t="n">
        <f aca="false">Q80 / 'Premissas Financeiras'!Q5</f>
        <v>8612370.619</v>
      </c>
      <c r="R81" s="428" t="n">
        <f aca="false">R80 / 'Premissas Financeiras'!R5</f>
        <v>7763826.727</v>
      </c>
      <c r="S81" s="428" t="n">
        <f aca="false">S80 / 'Premissas Financeiras'!S5</f>
        <v>9008463.548</v>
      </c>
      <c r="T81" s="428" t="n">
        <f aca="false">T80 / 'Premissas Financeiras'!T5</f>
        <v>10388098.4</v>
      </c>
      <c r="U81" s="428" t="n">
        <f aca="false">U80 / 'Premissas Financeiras'!U5</f>
        <v>11734224.61</v>
      </c>
      <c r="V81" s="428" t="n">
        <f aca="false">V80 / 'Premissas Financeiras'!V5</f>
        <v>26845216</v>
      </c>
      <c r="W81" s="428" t="n">
        <f aca="false">W80 / 'Premissas Financeiras'!W5</f>
        <v>37412683.48</v>
      </c>
      <c r="X81" s="428" t="n">
        <f aca="false">X80 / 'Premissas Financeiras'!X5</f>
        <v>34103485.17</v>
      </c>
      <c r="Y81" s="428" t="n">
        <f aca="false">Y80 / 'Premissas Financeiras'!Y5</f>
        <v>34402812.17</v>
      </c>
      <c r="Z81" s="428" t="n">
        <f aca="false">Z80 / 'Premissas Financeiras'!Z5</f>
        <v>34331678.8</v>
      </c>
      <c r="AA81" s="428" t="n">
        <f aca="false">AA80 / 'Premissas Financeiras'!AA5</f>
        <v>34109242.96</v>
      </c>
      <c r="AB81" s="428" t="n">
        <f aca="false">AB80 / 'Premissas Financeiras'!AB5</f>
        <v>33886294.09</v>
      </c>
      <c r="AC81" s="428" t="n">
        <f aca="false">AC80 / 'Premissas Financeiras'!AC5</f>
        <v>33667977.63</v>
      </c>
      <c r="AD81" s="428" t="n">
        <f aca="false">AD80 / 'Premissas Financeiras'!AD5</f>
        <v>33449456.64</v>
      </c>
      <c r="AE81" s="428" t="n">
        <f aca="false">AE80 / 'Premissas Financeiras'!AE5</f>
        <v>33230390.98</v>
      </c>
      <c r="AF81" s="428" t="n">
        <f aca="false">AF80 / 'Premissas Financeiras'!AF5</f>
        <v>33010929.02</v>
      </c>
      <c r="AG81" s="428" t="n">
        <f aca="false">AG80 / 'Premissas Financeiras'!AG5</f>
        <v>32791086.56</v>
      </c>
      <c r="AH81" s="428" t="n">
        <f aca="false">AH80 / 'Premissas Financeiras'!AH5</f>
        <v>32570858.55</v>
      </c>
      <c r="AI81" s="428" t="n">
        <f aca="false">AI80 / 'Premissas Financeiras'!AI5</f>
        <v>32200176.79</v>
      </c>
      <c r="AJ81" s="428" t="n">
        <f aca="false">AJ80 / 'Premissas Financeiras'!AJ5</f>
        <v>29997096.3</v>
      </c>
      <c r="AK81" s="428" t="n">
        <f aca="false">AK80 / 'Premissas Financeiras'!AK5</f>
        <v>28561627.59</v>
      </c>
      <c r="AL81" s="428" t="n">
        <f aca="false">AL80 / 'Premissas Financeiras'!AL5</f>
        <v>28476546.93</v>
      </c>
      <c r="AM81" s="428" t="n">
        <f aca="false">AM80 / 'Premissas Financeiras'!AM5</f>
        <v>28518619.84</v>
      </c>
      <c r="AN81" s="428" t="n">
        <f aca="false">AN80 / 'Premissas Financeiras'!AN5</f>
        <v>28517979.73</v>
      </c>
      <c r="AO81" s="428" t="n">
        <f aca="false">AO80 / 'Premissas Financeiras'!AO5</f>
        <v>28511318.54</v>
      </c>
      <c r="AP81" s="428" t="n">
        <f aca="false">AP80 / 'Premissas Financeiras'!AP5</f>
        <v>28505935.3</v>
      </c>
      <c r="AQ81" s="428" t="n">
        <f aca="false">AQ80 / 'Premissas Financeiras'!AQ5</f>
        <v>26786031.47</v>
      </c>
    </row>
    <row r="82" customFormat="false" ht="16.5" hidden="false" customHeight="true" outlineLevel="0" collapsed="false">
      <c r="A82" s="196"/>
      <c r="B82" s="109" t="s">
        <v>440</v>
      </c>
      <c r="C82" s="109"/>
      <c r="D82" s="109"/>
      <c r="E82" s="431"/>
      <c r="F82" s="431"/>
      <c r="G82" s="361"/>
      <c r="H82" s="439" t="n">
        <f aca="false">IF('Painel  de Controle'!$E$28="Nominal",IRR(H81:AQ81),IRR(H80:AQ80))</f>
        <v>0.1326767159</v>
      </c>
      <c r="I82" s="433"/>
      <c r="J82" s="352"/>
      <c r="K82" s="436"/>
      <c r="L82" s="436"/>
      <c r="M82" s="436"/>
      <c r="N82" s="436"/>
      <c r="O82" s="436"/>
      <c r="P82" s="436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</row>
    <row r="83" customFormat="false" ht="16.5" hidden="false" customHeight="true" outlineLevel="0" collapsed="false">
      <c r="A83" s="196"/>
      <c r="B83" s="109" t="s">
        <v>447</v>
      </c>
      <c r="C83" s="109"/>
      <c r="D83" s="109"/>
      <c r="E83" s="431"/>
      <c r="F83" s="431"/>
      <c r="G83" s="361"/>
      <c r="H83" s="452" t="n">
        <f aca="false" t="array" ref="H83:H83">IF('Painel  de Controle'!$E$28="Nominal",NPV('Painel  de Controle'!E5,H81:AQ81),NPV('Painel  de Controle'!E5,H80:AQ80))</f>
        <v>38058251.6535114</v>
      </c>
      <c r="I83" s="433"/>
      <c r="J83" s="352"/>
      <c r="K83" s="435"/>
      <c r="L83" s="435"/>
      <c r="M83" s="435"/>
      <c r="N83" s="435"/>
      <c r="O83" s="448"/>
      <c r="P83" s="448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</row>
    <row r="84" customFormat="false" ht="16.5" hidden="false" customHeight="true" outlineLevel="0" collapsed="false">
      <c r="A84" s="196"/>
      <c r="B84" s="196"/>
      <c r="C84" s="196"/>
      <c r="D84" s="196"/>
      <c r="E84" s="342"/>
      <c r="F84" s="34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</row>
    <row r="85" customFormat="false" ht="13.5" hidden="false" customHeight="true" outlineLevel="0" collapsed="false">
      <c r="A85" s="196"/>
      <c r="B85" s="196"/>
      <c r="C85" s="196"/>
      <c r="D85" s="196"/>
      <c r="E85" s="342"/>
      <c r="F85" s="34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</row>
    <row r="86" customFormat="false" ht="18" hidden="false" customHeight="true" outlineLevel="0" collapsed="false">
      <c r="A86" s="196"/>
      <c r="B86" s="348" t="s">
        <v>448</v>
      </c>
      <c r="C86" s="348"/>
      <c r="D86" s="348"/>
      <c r="E86" s="349"/>
      <c r="F86" s="349"/>
      <c r="G86" s="350"/>
      <c r="H86" s="351" t="n">
        <f aca="false">H60</f>
        <v>2024</v>
      </c>
      <c r="I86" s="351" t="n">
        <f aca="false">I60</f>
        <v>2025</v>
      </c>
      <c r="J86" s="351" t="n">
        <f aca="false">J60</f>
        <v>2026</v>
      </c>
      <c r="K86" s="351" t="n">
        <f aca="false">K60</f>
        <v>2027</v>
      </c>
      <c r="L86" s="351" t="n">
        <f aca="false">L60</f>
        <v>2028</v>
      </c>
      <c r="M86" s="351" t="n">
        <f aca="false">M60</f>
        <v>2029</v>
      </c>
      <c r="N86" s="351" t="n">
        <f aca="false">N60</f>
        <v>2030</v>
      </c>
      <c r="O86" s="351" t="n">
        <f aca="false">O60</f>
        <v>2031</v>
      </c>
      <c r="P86" s="351" t="n">
        <f aca="false">P60</f>
        <v>2032</v>
      </c>
      <c r="Q86" s="351" t="n">
        <f aca="false">Q60</f>
        <v>2033</v>
      </c>
      <c r="R86" s="351" t="n">
        <f aca="false">R60</f>
        <v>2034</v>
      </c>
      <c r="S86" s="351" t="n">
        <f aca="false">S60</f>
        <v>2035</v>
      </c>
      <c r="T86" s="351" t="n">
        <f aca="false">T60</f>
        <v>2036</v>
      </c>
      <c r="U86" s="351" t="n">
        <f aca="false">U60</f>
        <v>2037</v>
      </c>
      <c r="V86" s="351" t="n">
        <f aca="false">V60</f>
        <v>2038</v>
      </c>
      <c r="W86" s="351" t="n">
        <f aca="false">W60</f>
        <v>2039</v>
      </c>
      <c r="X86" s="351" t="n">
        <f aca="false">X60</f>
        <v>2040</v>
      </c>
      <c r="Y86" s="351" t="n">
        <f aca="false">Y60</f>
        <v>2041</v>
      </c>
      <c r="Z86" s="351" t="n">
        <f aca="false">Z60</f>
        <v>2042</v>
      </c>
      <c r="AA86" s="351" t="n">
        <f aca="false">AA60</f>
        <v>2043</v>
      </c>
      <c r="AB86" s="351" t="n">
        <f aca="false">AB60</f>
        <v>2044</v>
      </c>
      <c r="AC86" s="351" t="n">
        <f aca="false">AC60</f>
        <v>2045</v>
      </c>
      <c r="AD86" s="351" t="n">
        <f aca="false">AD60</f>
        <v>2046</v>
      </c>
      <c r="AE86" s="351" t="n">
        <f aca="false">AE60</f>
        <v>2047</v>
      </c>
      <c r="AF86" s="351" t="n">
        <f aca="false">AF60</f>
        <v>2048</v>
      </c>
      <c r="AG86" s="351" t="n">
        <f aca="false">AG60</f>
        <v>2049</v>
      </c>
      <c r="AH86" s="351" t="n">
        <f aca="false">AH60</f>
        <v>2050</v>
      </c>
      <c r="AI86" s="351" t="n">
        <f aca="false">AI60</f>
        <v>2051</v>
      </c>
      <c r="AJ86" s="351" t="n">
        <f aca="false">AJ60</f>
        <v>2052</v>
      </c>
      <c r="AK86" s="351" t="n">
        <f aca="false">AK60</f>
        <v>2053</v>
      </c>
      <c r="AL86" s="351" t="n">
        <f aca="false">AL60</f>
        <v>2054</v>
      </c>
      <c r="AM86" s="351" t="n">
        <f aca="false">AM60</f>
        <v>2055</v>
      </c>
      <c r="AN86" s="351" t="n">
        <f aca="false">AN60</f>
        <v>2056</v>
      </c>
      <c r="AO86" s="351" t="n">
        <f aca="false">AO60</f>
        <v>2057</v>
      </c>
      <c r="AP86" s="351" t="n">
        <f aca="false">AP60</f>
        <v>2058</v>
      </c>
      <c r="AQ86" s="351" t="n">
        <f aca="false">AQ60</f>
        <v>2059</v>
      </c>
    </row>
    <row r="87" customFormat="false" ht="16.5" hidden="false" customHeight="true" outlineLevel="0" collapsed="false">
      <c r="A87" s="44"/>
      <c r="B87" s="419" t="s">
        <v>208</v>
      </c>
      <c r="C87" s="419"/>
      <c r="D87" s="419"/>
      <c r="E87" s="420"/>
      <c r="F87" s="420"/>
      <c r="G87" s="421"/>
      <c r="H87" s="353" t="n">
        <v>0</v>
      </c>
      <c r="I87" s="353" t="n">
        <f aca="false">H87+1</f>
        <v>1</v>
      </c>
      <c r="J87" s="353" t="n">
        <f aca="false">I87+1</f>
        <v>2</v>
      </c>
      <c r="K87" s="353" t="n">
        <f aca="false">J87+1</f>
        <v>3</v>
      </c>
      <c r="L87" s="353" t="n">
        <f aca="false">K87+1</f>
        <v>4</v>
      </c>
      <c r="M87" s="353" t="n">
        <f aca="false">L87+1</f>
        <v>5</v>
      </c>
      <c r="N87" s="353" t="n">
        <f aca="false">M87+1</f>
        <v>6</v>
      </c>
      <c r="O87" s="353" t="n">
        <f aca="false">N87+1</f>
        <v>7</v>
      </c>
      <c r="P87" s="353" t="n">
        <f aca="false">O87+1</f>
        <v>8</v>
      </c>
      <c r="Q87" s="353" t="n">
        <f aca="false">P87+1</f>
        <v>9</v>
      </c>
      <c r="R87" s="353" t="n">
        <f aca="false">Q87+1</f>
        <v>10</v>
      </c>
      <c r="S87" s="353" t="n">
        <f aca="false">R87+1</f>
        <v>11</v>
      </c>
      <c r="T87" s="353" t="n">
        <f aca="false">S87+1</f>
        <v>12</v>
      </c>
      <c r="U87" s="353" t="n">
        <f aca="false">T87+1</f>
        <v>13</v>
      </c>
      <c r="V87" s="353" t="n">
        <f aca="false">U87+1</f>
        <v>14</v>
      </c>
      <c r="W87" s="353" t="n">
        <f aca="false">V87+1</f>
        <v>15</v>
      </c>
      <c r="X87" s="353" t="n">
        <f aca="false">W87+1</f>
        <v>16</v>
      </c>
      <c r="Y87" s="353" t="n">
        <f aca="false">X87+1</f>
        <v>17</v>
      </c>
      <c r="Z87" s="353" t="n">
        <f aca="false">Y87+1</f>
        <v>18</v>
      </c>
      <c r="AA87" s="353" t="n">
        <f aca="false">Z87+1</f>
        <v>19</v>
      </c>
      <c r="AB87" s="353" t="n">
        <f aca="false">AA87+1</f>
        <v>20</v>
      </c>
      <c r="AC87" s="353" t="n">
        <f aca="false">AB87+1</f>
        <v>21</v>
      </c>
      <c r="AD87" s="353" t="n">
        <f aca="false">AC87+1</f>
        <v>22</v>
      </c>
      <c r="AE87" s="353" t="n">
        <f aca="false">AD87+1</f>
        <v>23</v>
      </c>
      <c r="AF87" s="353" t="n">
        <f aca="false">AE87+1</f>
        <v>24</v>
      </c>
      <c r="AG87" s="353" t="n">
        <f aca="false">AF87+1</f>
        <v>25</v>
      </c>
      <c r="AH87" s="353" t="n">
        <f aca="false">AG87+1</f>
        <v>26</v>
      </c>
      <c r="AI87" s="353" t="n">
        <f aca="false">AH87+1</f>
        <v>27</v>
      </c>
      <c r="AJ87" s="353" t="n">
        <f aca="false">AI87+1</f>
        <v>28</v>
      </c>
      <c r="AK87" s="353" t="n">
        <f aca="false">AJ87+1</f>
        <v>29</v>
      </c>
      <c r="AL87" s="353" t="n">
        <f aca="false">AK87+1</f>
        <v>30</v>
      </c>
      <c r="AM87" s="353" t="n">
        <f aca="false">AL87+1</f>
        <v>31</v>
      </c>
      <c r="AN87" s="353" t="n">
        <f aca="false">AM87+1</f>
        <v>32</v>
      </c>
      <c r="AO87" s="353" t="n">
        <f aca="false">AN87+1</f>
        <v>33</v>
      </c>
      <c r="AP87" s="353" t="n">
        <f aca="false">AO87+1</f>
        <v>34</v>
      </c>
      <c r="AQ87" s="353" t="n">
        <f aca="false">AP87+1</f>
        <v>35</v>
      </c>
    </row>
    <row r="88" customFormat="false" ht="16.5" hidden="false" customHeight="true" outlineLevel="0" collapsed="false">
      <c r="A88" s="196"/>
      <c r="B88" s="344"/>
      <c r="C88" s="344"/>
      <c r="D88" s="344"/>
      <c r="E88" s="449"/>
      <c r="F88" s="449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51"/>
      <c r="AQ88" s="451"/>
    </row>
    <row r="89" customFormat="false" ht="16.5" hidden="false" customHeight="true" outlineLevel="0" collapsed="false">
      <c r="A89" s="196"/>
      <c r="B89" s="89" t="s">
        <v>449</v>
      </c>
      <c r="C89" s="89"/>
      <c r="D89" s="89"/>
      <c r="E89" s="342"/>
      <c r="F89" s="342"/>
      <c r="G89" s="352"/>
      <c r="H89" s="352" t="n">
        <f aca="false">BP!H42</f>
        <v>0</v>
      </c>
      <c r="I89" s="352" t="n">
        <f aca="false">BP!I42</f>
        <v>335796.6391</v>
      </c>
      <c r="J89" s="352" t="n">
        <f aca="false">BP!J42</f>
        <v>335796.6391</v>
      </c>
      <c r="K89" s="352" t="n">
        <f aca="false">BP!K42</f>
        <v>335796.6391</v>
      </c>
      <c r="L89" s="352" t="n">
        <f aca="false">BP!L42</f>
        <v>1131403.621</v>
      </c>
      <c r="M89" s="352" t="n">
        <f aca="false">BP!M42</f>
        <v>1953443.151</v>
      </c>
      <c r="N89" s="352" t="n">
        <f aca="false">BP!N42</f>
        <v>2877677.192</v>
      </c>
      <c r="O89" s="352" t="n">
        <f aca="false">BP!O42</f>
        <v>3873827.391</v>
      </c>
      <c r="P89" s="352" t="n">
        <f aca="false">BP!P42</f>
        <v>4919097.766</v>
      </c>
      <c r="Q89" s="352" t="n">
        <f aca="false">BP!Q42</f>
        <v>5989388.856</v>
      </c>
      <c r="R89" s="352" t="n">
        <f aca="false">BP!R42</f>
        <v>6980532.508</v>
      </c>
      <c r="S89" s="352" t="n">
        <f aca="false">BP!S42</f>
        <v>8012101.407</v>
      </c>
      <c r="T89" s="352" t="n">
        <f aca="false">BP!T42</f>
        <v>9091265.596</v>
      </c>
      <c r="U89" s="352" t="n">
        <f aca="false">BP!U42</f>
        <v>10220926.54</v>
      </c>
      <c r="V89" s="352" t="n">
        <f aca="false">BP!V42</f>
        <v>11408600.8</v>
      </c>
      <c r="W89" s="352" t="n">
        <f aca="false">BP!W42</f>
        <v>12638577.41</v>
      </c>
      <c r="X89" s="352" t="n">
        <f aca="false">BP!X42</f>
        <v>13893329.51</v>
      </c>
      <c r="Y89" s="352" t="n">
        <f aca="false">BP!Y42</f>
        <v>15114208.88</v>
      </c>
      <c r="Z89" s="352" t="n">
        <f aca="false">BP!Z42</f>
        <v>16345644.03</v>
      </c>
      <c r="AA89" s="352" t="n">
        <f aca="false">BP!AA42</f>
        <v>17599656.63</v>
      </c>
      <c r="AB89" s="352" t="n">
        <f aca="false">BP!AB42</f>
        <v>18875224.35</v>
      </c>
      <c r="AC89" s="352" t="n">
        <f aca="false">BP!AC42</f>
        <v>20171948.87</v>
      </c>
      <c r="AD89" s="352" t="n">
        <f aca="false">BP!AD42</f>
        <v>21489887.5</v>
      </c>
      <c r="AE89" s="352" t="n">
        <f aca="false">BP!AE42</f>
        <v>22829092.69</v>
      </c>
      <c r="AF89" s="352" t="n">
        <f aca="false">BP!AF42</f>
        <v>24189601.65</v>
      </c>
      <c r="AG89" s="352" t="n">
        <f aca="false">BP!AG42</f>
        <v>25571451.3</v>
      </c>
      <c r="AH89" s="352" t="n">
        <f aca="false">BP!AH42</f>
        <v>25571451.3</v>
      </c>
      <c r="AI89" s="352" t="n">
        <f aca="false">BP!AI42</f>
        <v>25571451.3</v>
      </c>
      <c r="AJ89" s="352" t="n">
        <f aca="false">BP!AJ42</f>
        <v>25571451.3</v>
      </c>
      <c r="AK89" s="352" t="n">
        <f aca="false">BP!AK42</f>
        <v>25571451.3</v>
      </c>
      <c r="AL89" s="352" t="n">
        <f aca="false">BP!AL42</f>
        <v>25571451.3</v>
      </c>
      <c r="AM89" s="352" t="n">
        <f aca="false">BP!AM42</f>
        <v>25571451.3</v>
      </c>
      <c r="AN89" s="352" t="n">
        <f aca="false">BP!AN42</f>
        <v>25571451.3</v>
      </c>
      <c r="AO89" s="352" t="n">
        <f aca="false">BP!AO42</f>
        <v>25571451.3</v>
      </c>
      <c r="AP89" s="352" t="n">
        <f aca="false">BP!AP42</f>
        <v>25571451.3</v>
      </c>
      <c r="AQ89" s="352" t="n">
        <f aca="false">BP!AQ42</f>
        <v>25571451.3</v>
      </c>
    </row>
    <row r="90" customFormat="false" ht="16.5" hidden="false" customHeight="true" outlineLevel="0" collapsed="false">
      <c r="A90" s="196"/>
      <c r="B90" s="89" t="s">
        <v>342</v>
      </c>
      <c r="C90" s="89"/>
      <c r="D90" s="89"/>
      <c r="E90" s="342"/>
      <c r="F90" s="342"/>
      <c r="G90" s="352"/>
      <c r="H90" s="352" t="n">
        <f aca="false">IF(BP!G42&lt;0.2*BP!G41,IF('DRE '!H41&gt;0,0.05*'DRE '!H41,0),0)</f>
        <v>0</v>
      </c>
      <c r="I90" s="352" t="n">
        <f aca="false">IF(BP!H42&lt;0.2*BP!H41,IF('DRE '!I41&gt;0,0.05*'DRE '!I41,0),0)</f>
        <v>335796.6391</v>
      </c>
      <c r="J90" s="352" t="n">
        <f aca="false">IF(BP!I42&lt;0.2*BP!I41,IF('DRE '!J41&gt;0,0.05*'DRE '!J41,0),0)</f>
        <v>0</v>
      </c>
      <c r="K90" s="352" t="n">
        <f aca="false">IF(BP!J42&lt;0.2*BP!J41,IF('DRE '!K41&gt;0,0.05*'DRE '!K41,0),0)</f>
        <v>0</v>
      </c>
      <c r="L90" s="352" t="n">
        <f aca="false">IF(BP!K42&lt;0.2*BP!K41,IF('DRE '!L41&gt;0,0.05*'DRE '!L41,0),0)</f>
        <v>795606.9814</v>
      </c>
      <c r="M90" s="352" t="n">
        <f aca="false">IF(BP!L42&lt;0.2*BP!L41,IF('DRE '!M41&gt;0,0.05*'DRE '!M41,0),0)</f>
        <v>822039.5309</v>
      </c>
      <c r="N90" s="352" t="n">
        <f aca="false">IF(BP!M42&lt;0.2*BP!M41,IF('DRE '!N41&gt;0,0.05*'DRE '!N41,0),0)</f>
        <v>924234.0404</v>
      </c>
      <c r="O90" s="352" t="n">
        <f aca="false">IF(BP!N42&lt;0.2*BP!N41,IF('DRE '!O41&gt;0,0.05*'DRE '!O41,0),0)</f>
        <v>996150.199</v>
      </c>
      <c r="P90" s="352" t="n">
        <f aca="false">IF(BP!O42&lt;0.2*BP!O41,IF('DRE '!P41&gt;0,0.05*'DRE '!P41,0),0)</f>
        <v>1045270.376</v>
      </c>
      <c r="Q90" s="352" t="n">
        <f aca="false">IF(BP!P42&lt;0.2*BP!P41,IF('DRE '!Q41&gt;0,0.05*'DRE '!Q41,0),0)</f>
        <v>1070291.09</v>
      </c>
      <c r="R90" s="352" t="n">
        <f aca="false">IF(BP!Q42&lt;0.2*BP!Q41,IF('DRE '!R41&gt;0,0.05*'DRE '!R41,0),0)</f>
        <v>991143.6516</v>
      </c>
      <c r="S90" s="352" t="n">
        <f aca="false">IF(BP!R42&lt;0.2*BP!R41,IF('DRE '!S41&gt;0,0.05*'DRE '!S41,0),0)</f>
        <v>1031568.899</v>
      </c>
      <c r="T90" s="352" t="n">
        <f aca="false">IF(BP!S42&lt;0.2*BP!S41,IF('DRE '!T41&gt;0,0.05*'DRE '!T41,0),0)</f>
        <v>1079164.189</v>
      </c>
      <c r="U90" s="352" t="n">
        <f aca="false">IF(BP!T42&lt;0.2*BP!T41,IF('DRE '!U41&gt;0,0.05*'DRE '!U41,0),0)</f>
        <v>1129660.947</v>
      </c>
      <c r="V90" s="352" t="n">
        <f aca="false">IF(BP!U42&lt;0.2*BP!U41,IF('DRE '!V41&gt;0,0.05*'DRE '!V41,0),0)</f>
        <v>1187674.26</v>
      </c>
      <c r="W90" s="352" t="n">
        <f aca="false">IF(BP!V42&lt;0.2*BP!V41,IF('DRE '!W41&gt;0,0.05*'DRE '!W41,0),0)</f>
        <v>1229976.607</v>
      </c>
      <c r="X90" s="352" t="n">
        <f aca="false">IF(BP!W42&lt;0.2*BP!W41,IF('DRE '!X41&gt;0,0.05*'DRE '!X41,0),0)</f>
        <v>1254752.1</v>
      </c>
      <c r="Y90" s="352" t="n">
        <f aca="false">IF(BP!X42&lt;0.2*BP!X41,IF('DRE '!Y41&gt;0,0.05*'DRE '!Y41,0),0)</f>
        <v>1220879.372</v>
      </c>
      <c r="Z90" s="352" t="n">
        <f aca="false">IF(BP!Y42&lt;0.2*BP!Y41,IF('DRE '!Z41&gt;0,0.05*'DRE '!Z41,0),0)</f>
        <v>1231435.151</v>
      </c>
      <c r="AA90" s="352" t="n">
        <f aca="false">IF(BP!Z42&lt;0.2*BP!Z41,IF('DRE '!AA41&gt;0,0.05*'DRE '!AA41,0),0)</f>
        <v>1254012.594</v>
      </c>
      <c r="AB90" s="352" t="n">
        <f aca="false">IF(BP!AA42&lt;0.2*BP!AA41,IF('DRE '!AB41&gt;0,0.05*'DRE '!AB41,0),0)</f>
        <v>1275567.723</v>
      </c>
      <c r="AC90" s="352" t="n">
        <f aca="false">IF(BP!AB42&lt;0.2*BP!AB41,IF('DRE '!AC41&gt;0,0.05*'DRE '!AC41,0),0)</f>
        <v>1296724.523</v>
      </c>
      <c r="AD90" s="352" t="n">
        <f aca="false">IF(BP!AC42&lt;0.2*BP!AC41,IF('DRE '!AD41&gt;0,0.05*'DRE '!AD41,0),0)</f>
        <v>1317938.622</v>
      </c>
      <c r="AE90" s="352" t="n">
        <f aca="false">IF(BP!AD42&lt;0.2*BP!AD41,IF('DRE '!AE41&gt;0,0.05*'DRE '!AE41,0),0)</f>
        <v>1339205.19</v>
      </c>
      <c r="AF90" s="352" t="n">
        <f aca="false">IF(BP!AE42&lt;0.2*BP!AE41,IF('DRE '!AF41&gt;0,0.05*'DRE '!AF41,0),0)</f>
        <v>1360508.968</v>
      </c>
      <c r="AG90" s="352" t="n">
        <f aca="false">IF(BP!AF42&lt;0.2*BP!AF41,IF('DRE '!AG41&gt;0,0.05*'DRE '!AG41,0),0)</f>
        <v>1381849.652</v>
      </c>
      <c r="AH90" s="352" t="n">
        <f aca="false">IF(BP!AG42&lt;0.2*BP!AG41,IF('DRE '!AH41&gt;0,0.05*'DRE '!AH41,0),0)</f>
        <v>0</v>
      </c>
      <c r="AI90" s="352" t="n">
        <f aca="false">IF(BP!AH42&lt;0.2*BP!AH41,IF('DRE '!AI41&gt;0,0.05*'DRE '!AI41,0),0)</f>
        <v>0</v>
      </c>
      <c r="AJ90" s="352" t="n">
        <f aca="false">IF(BP!AI42&lt;0.2*BP!AI41,IF('DRE '!AJ41&gt;0,0.05*'DRE '!AJ41,0),0)</f>
        <v>0</v>
      </c>
      <c r="AK90" s="352" t="n">
        <f aca="false">IF(BP!AJ42&lt;0.2*BP!AJ41,IF('DRE '!AK41&gt;0,0.05*'DRE '!AK41,0),0)</f>
        <v>0</v>
      </c>
      <c r="AL90" s="352" t="n">
        <f aca="false">IF(BP!AK42&lt;0.2*BP!AK41,IF('DRE '!AL41&gt;0,0.05*'DRE '!AL41,0),0)</f>
        <v>0</v>
      </c>
      <c r="AM90" s="352" t="n">
        <f aca="false">IF(BP!AL42&lt;0.2*BP!AL41,IF('DRE '!AM41&gt;0,0.05*'DRE '!AM41,0),0)</f>
        <v>0</v>
      </c>
      <c r="AN90" s="352" t="n">
        <f aca="false">IF(BP!AM42&lt;0.2*BP!AM41,IF('DRE '!AN41&gt;0,0.05*'DRE '!AN41,0),0)</f>
        <v>0</v>
      </c>
      <c r="AO90" s="352" t="n">
        <f aca="false">IF(BP!AN42&lt;0.2*BP!AN41,IF('DRE '!AO41&gt;0,0.05*'DRE '!AO41,0),0)</f>
        <v>0</v>
      </c>
      <c r="AP90" s="352" t="n">
        <f aca="false">IF(BP!AO42&lt;0.2*BP!AO41,IF('DRE '!AP41&gt;0,0.05*'DRE '!AP41,0),0)</f>
        <v>0</v>
      </c>
      <c r="AQ90" s="352" t="n">
        <f aca="false">IF(BP!AP42&lt;0.2*BP!AP41,IF('DRE '!AQ41&gt;0,0.05*'DRE '!AQ41,0),0)</f>
        <v>0</v>
      </c>
    </row>
    <row r="91" customFormat="false" ht="16.5" hidden="false" customHeight="true" outlineLevel="0" collapsed="false">
      <c r="A91" s="196"/>
      <c r="B91" s="89" t="s">
        <v>450</v>
      </c>
      <c r="C91" s="89"/>
      <c r="D91" s="89"/>
      <c r="E91" s="342"/>
      <c r="F91" s="342"/>
      <c r="G91" s="352"/>
      <c r="H91" s="352" t="n">
        <f aca="false">'Painel  de Controle'!$E$31/12*(Financiamento!H11)*-1</f>
        <v>0</v>
      </c>
      <c r="I91" s="352" t="n">
        <f aca="false">'Painel  de Controle'!$E$31/12*(Financiamento!I11)*-1*0</f>
        <v>0</v>
      </c>
      <c r="J91" s="352" t="n">
        <f aca="false">'Painel  de Controle'!$E$31/12*(Financiamento!J11)*-1</f>
        <v>0</v>
      </c>
      <c r="K91" s="352" t="n">
        <f aca="false">'Painel  de Controle'!$E$31/12*(Financiamento!K11)*-1</f>
        <v>0</v>
      </c>
      <c r="L91" s="352" t="n">
        <f aca="false">'Painel  de Controle'!$E$31/12*(Financiamento!L11)*-1</f>
        <v>0</v>
      </c>
      <c r="M91" s="352" t="n">
        <f aca="false">'Painel  de Controle'!$E$31/12*(Financiamento!M11)*-1</f>
        <v>5362323.015</v>
      </c>
      <c r="N91" s="352" t="n">
        <f aca="false">'Painel  de Controle'!$E$31/12*(Financiamento!N11)*-1</f>
        <v>9431494.138</v>
      </c>
      <c r="O91" s="352" t="n">
        <f aca="false">'Painel  de Controle'!$E$31/12*(Financiamento!O11)*-1</f>
        <v>8959235.469</v>
      </c>
      <c r="P91" s="352" t="n">
        <f aca="false">'Painel  de Controle'!$E$31/12*(Financiamento!P11)*-1</f>
        <v>8486976.801</v>
      </c>
      <c r="Q91" s="352" t="n">
        <f aca="false">'Painel  de Controle'!$E$31/12*(Financiamento!Q11)*-1</f>
        <v>8014718.133</v>
      </c>
      <c r="R91" s="352" t="n">
        <f aca="false">'Painel  de Controle'!$E$31/12*(Financiamento!R11)*-1</f>
        <v>7542459.465</v>
      </c>
      <c r="S91" s="352" t="n">
        <f aca="false">'Painel  de Controle'!$E$31/12*(Financiamento!S11)*-1</f>
        <v>7070200.797</v>
      </c>
      <c r="T91" s="352" t="n">
        <f aca="false">'Painel  de Controle'!$E$31/12*(Financiamento!T11)*-1</f>
        <v>6597942.128</v>
      </c>
      <c r="U91" s="352" t="n">
        <f aca="false">'Painel  de Controle'!$E$31/12*(Financiamento!U11)*-1</f>
        <v>6125683.46</v>
      </c>
      <c r="V91" s="352" t="n">
        <f aca="false">'Painel  de Controle'!$E$31/12*(Financiamento!V11)*-1</f>
        <v>2885744.73</v>
      </c>
      <c r="W91" s="352" t="n">
        <f aca="false">'Painel  de Controle'!$E$31/12*(Financiamento!W11)*-1</f>
        <v>0</v>
      </c>
      <c r="X91" s="352" t="n">
        <f aca="false">'Painel  de Controle'!$E$31/12*(Financiamento!X11)*-1</f>
        <v>0</v>
      </c>
      <c r="Y91" s="352" t="n">
        <f aca="false">'Painel  de Controle'!$E$31/12*(Financiamento!Y11)*-1</f>
        <v>0</v>
      </c>
      <c r="Z91" s="352" t="n">
        <f aca="false">'Painel  de Controle'!$E$31/12*(Financiamento!Z11)*-1</f>
        <v>0</v>
      </c>
      <c r="AA91" s="352" t="n">
        <f aca="false">'Painel  de Controle'!$E$31/12*(Financiamento!AA11)*-1</f>
        <v>0</v>
      </c>
      <c r="AB91" s="352" t="n">
        <f aca="false">'Painel  de Controle'!$E$31/12*(Financiamento!AB11)*-1</f>
        <v>0</v>
      </c>
      <c r="AC91" s="352" t="n">
        <f aca="false">'Painel  de Controle'!$E$31/12*(Financiamento!AC11)*-1</f>
        <v>0</v>
      </c>
      <c r="AD91" s="352" t="n">
        <f aca="false">'Painel  de Controle'!$E$31/12*(Financiamento!AD11)*-1</f>
        <v>0</v>
      </c>
      <c r="AE91" s="352" t="n">
        <f aca="false">'Painel  de Controle'!$E$31/12*(Financiamento!AE11)*-1</f>
        <v>0</v>
      </c>
      <c r="AF91" s="352" t="n">
        <f aca="false">'Painel  de Controle'!$E$31/12*(Financiamento!AF11)*-1</f>
        <v>0</v>
      </c>
      <c r="AG91" s="352" t="n">
        <f aca="false">'Painel  de Controle'!$E$31/12*(Financiamento!AG11)*-1</f>
        <v>0</v>
      </c>
      <c r="AH91" s="352" t="n">
        <f aca="false">'Painel  de Controle'!$E$31/12*(Financiamento!AH11)*-1</f>
        <v>0</v>
      </c>
      <c r="AI91" s="352" t="n">
        <f aca="false">'Painel  de Controle'!$E$31/12*(Financiamento!AI11)*-1</f>
        <v>0</v>
      </c>
      <c r="AJ91" s="352" t="n">
        <f aca="false">'Painel  de Controle'!$E$31/12*(Financiamento!AJ11)*-1</f>
        <v>0</v>
      </c>
      <c r="AK91" s="352" t="n">
        <f aca="false">'Painel  de Controle'!$E$31/12*(Financiamento!AK11)*-1</f>
        <v>0</v>
      </c>
      <c r="AL91" s="352" t="n">
        <f aca="false">'Painel  de Controle'!$E$31/12*(Financiamento!AL11)*-1</f>
        <v>0</v>
      </c>
      <c r="AM91" s="352" t="n">
        <f aca="false">'Painel  de Controle'!$E$31/12*(Financiamento!AM11)*-1</f>
        <v>0</v>
      </c>
      <c r="AN91" s="352" t="n">
        <f aca="false">'Painel  de Controle'!$E$31/12*(Financiamento!AN11)*-1</f>
        <v>0</v>
      </c>
      <c r="AO91" s="352" t="n">
        <f aca="false">'Painel  de Controle'!$E$31/12*(Financiamento!AO11)*-1</f>
        <v>0</v>
      </c>
      <c r="AP91" s="352" t="n">
        <f aca="false">'Painel  de Controle'!$E$31/12*(Financiamento!AP11)*-1</f>
        <v>0</v>
      </c>
      <c r="AQ91" s="352" t="n">
        <f aca="false">'Painel  de Controle'!$E$31/12*(Financiamento!AQ11)*-1</f>
        <v>0</v>
      </c>
    </row>
    <row r="92" customFormat="false" ht="16.5" hidden="false" customHeight="true" outlineLevel="0" collapsed="false">
      <c r="A92" s="196"/>
      <c r="B92" s="89" t="s">
        <v>451</v>
      </c>
      <c r="C92" s="89"/>
      <c r="D92" s="89"/>
      <c r="E92" s="342"/>
      <c r="F92" s="342"/>
      <c r="G92" s="352"/>
      <c r="H92" s="352" t="n">
        <f aca="false">H91-G91</f>
        <v>0</v>
      </c>
      <c r="I92" s="352" t="n">
        <f aca="false">I91-H91</f>
        <v>0</v>
      </c>
      <c r="J92" s="352" t="n">
        <f aca="false">J91-I91</f>
        <v>0</v>
      </c>
      <c r="K92" s="352" t="n">
        <f aca="false">K91-J91</f>
        <v>0</v>
      </c>
      <c r="L92" s="352" t="n">
        <f aca="false">L91-K91</f>
        <v>0</v>
      </c>
      <c r="M92" s="352" t="n">
        <f aca="false">M91-L91</f>
        <v>5362323.015</v>
      </c>
      <c r="N92" s="352" t="n">
        <f aca="false">N91-M91</f>
        <v>4069171.123</v>
      </c>
      <c r="O92" s="352" t="n">
        <f aca="false">O91-N91</f>
        <v>-472258.669</v>
      </c>
      <c r="P92" s="352" t="n">
        <f aca="false">P91-O91</f>
        <v>-472258.668</v>
      </c>
      <c r="Q92" s="352" t="n">
        <f aca="false">Q91-P91</f>
        <v>-472258.668000001</v>
      </c>
      <c r="R92" s="352" t="n">
        <f aca="false">R91-Q91</f>
        <v>-472258.668000001</v>
      </c>
      <c r="S92" s="352" t="n">
        <f aca="false">S91-R91</f>
        <v>-472258.668</v>
      </c>
      <c r="T92" s="352" t="n">
        <f aca="false">T91-S91</f>
        <v>-472258.669000001</v>
      </c>
      <c r="U92" s="352" t="n">
        <f aca="false">U91-T91</f>
        <v>-472258.668</v>
      </c>
      <c r="V92" s="352" t="n">
        <f aca="false">V91-U91</f>
        <v>-3239938.73</v>
      </c>
      <c r="W92" s="352" t="n">
        <f aca="false">W91-V91</f>
        <v>-2885744.73</v>
      </c>
      <c r="X92" s="352" t="n">
        <f aca="false">X91-W91</f>
        <v>0</v>
      </c>
      <c r="Y92" s="352" t="n">
        <f aca="false">Y91-X91</f>
        <v>0</v>
      </c>
      <c r="Z92" s="352" t="n">
        <f aca="false">Z91-Y91</f>
        <v>0</v>
      </c>
      <c r="AA92" s="352" t="n">
        <f aca="false">AA91-Z91</f>
        <v>0</v>
      </c>
      <c r="AB92" s="352" t="n">
        <f aca="false">AB91-AA91</f>
        <v>0</v>
      </c>
      <c r="AC92" s="352" t="n">
        <f aca="false">AC91-AB91</f>
        <v>0</v>
      </c>
      <c r="AD92" s="352" t="n">
        <f aca="false">AD91-AC91</f>
        <v>0</v>
      </c>
      <c r="AE92" s="352" t="n">
        <f aca="false">AE91-AD91</f>
        <v>0</v>
      </c>
      <c r="AF92" s="352" t="n">
        <f aca="false">AF91-AE91</f>
        <v>0</v>
      </c>
      <c r="AG92" s="352" t="n">
        <f aca="false">AG91-AF91</f>
        <v>0</v>
      </c>
      <c r="AH92" s="352" t="n">
        <f aca="false">AH91-AG91</f>
        <v>0</v>
      </c>
      <c r="AI92" s="352" t="n">
        <f aca="false">AI91-AH91</f>
        <v>0</v>
      </c>
      <c r="AJ92" s="352" t="n">
        <f aca="false">AJ91-AI91</f>
        <v>0</v>
      </c>
      <c r="AK92" s="352" t="n">
        <f aca="false">AK91-AJ91</f>
        <v>0</v>
      </c>
      <c r="AL92" s="352" t="n">
        <f aca="false">AL91-AK91</f>
        <v>0</v>
      </c>
      <c r="AM92" s="352" t="n">
        <f aca="false">AM91-AL91</f>
        <v>0</v>
      </c>
      <c r="AN92" s="352" t="n">
        <f aca="false">AN91-AM91</f>
        <v>0</v>
      </c>
      <c r="AO92" s="352" t="n">
        <f aca="false">AO91-AN91</f>
        <v>0</v>
      </c>
      <c r="AP92" s="352" t="n">
        <f aca="false">AP91-AO91</f>
        <v>0</v>
      </c>
      <c r="AQ92" s="352" t="n">
        <f aca="false">AQ91-AP91</f>
        <v>0</v>
      </c>
    </row>
    <row r="93" customFormat="false" ht="16.5" hidden="false" customHeight="true" outlineLevel="0" collapsed="false">
      <c r="A93" s="196"/>
      <c r="B93" s="89" t="s">
        <v>452</v>
      </c>
      <c r="C93" s="89"/>
      <c r="D93" s="89"/>
      <c r="E93" s="342"/>
      <c r="F93" s="342"/>
      <c r="G93" s="352"/>
      <c r="H93" s="352" t="n">
        <f aca="false">'DRE '!I7*'Painel  de Controle'!$E$29/'Painel  de Controle'!$E$33</f>
        <v>0</v>
      </c>
      <c r="I93" s="352" t="n">
        <f aca="false">'DRE '!J7*'Painel  de Controle'!$E$29/'Painel  de Controle'!$E$33</f>
        <v>0</v>
      </c>
      <c r="J93" s="352" t="n">
        <f aca="false">'DRE '!K7*'Painel  de Controle'!$E$29/'Painel  de Controle'!$E$33</f>
        <v>0</v>
      </c>
      <c r="K93" s="352" t="n">
        <f aca="false">'DRE '!L7*'Painel  de Controle'!$E$29/'Painel  de Controle'!$E$33</f>
        <v>0</v>
      </c>
      <c r="L93" s="352" t="n">
        <f aca="false">'DRE '!M7*'Painel  de Controle'!$E$29/'Painel  de Controle'!$E$33</f>
        <v>0</v>
      </c>
      <c r="M93" s="352" t="n">
        <f aca="false">'DRE '!N7*'Painel  de Controle'!$E$29/'Painel  de Controle'!$E$33</f>
        <v>0</v>
      </c>
      <c r="N93" s="352" t="n">
        <f aca="false">'DRE '!O7*'Painel  de Controle'!$E$29/'Painel  de Controle'!$E$33</f>
        <v>0</v>
      </c>
      <c r="O93" s="352" t="n">
        <f aca="false">'DRE '!P7*'Painel  de Controle'!$E$29/'Painel  de Controle'!$E$33</f>
        <v>0</v>
      </c>
      <c r="P93" s="352" t="n">
        <f aca="false">'DRE '!AL7*'Painel  de Controle'!$E$29/'Painel  de Controle'!$E$33</f>
        <v>0</v>
      </c>
      <c r="Q93" s="352" t="n">
        <f aca="false">'DRE '!AM7*'Painel  de Controle'!$E$29/'Painel  de Controle'!$E$33</f>
        <v>0</v>
      </c>
      <c r="R93" s="352" t="n">
        <f aca="false">'DRE '!AN7*'Painel  de Controle'!$E$29/'Painel  de Controle'!$E$33</f>
        <v>0</v>
      </c>
      <c r="S93" s="352" t="n">
        <f aca="false">'DRE '!AO7*'Painel  de Controle'!$E$29/'Painel  de Controle'!$E$33</f>
        <v>0</v>
      </c>
      <c r="T93" s="352" t="n">
        <f aca="false">'DRE '!AP7*'Painel  de Controle'!$E$29/'Painel  de Controle'!$E$33</f>
        <v>0</v>
      </c>
      <c r="U93" s="352" t="n">
        <f aca="false">'DRE '!AQ7*'Painel  de Controle'!$E$29/'Painel  de Controle'!$E$33</f>
        <v>0</v>
      </c>
      <c r="V93" s="352" t="n">
        <f aca="false">'DRE '!AR7*'Painel  de Controle'!$E$29/'Painel  de Controle'!$E$33</f>
        <v>0</v>
      </c>
      <c r="W93" s="352" t="n">
        <f aca="false">'DRE '!AS7*'Painel  de Controle'!$E$29/'Painel  de Controle'!$E$33</f>
        <v>0</v>
      </c>
      <c r="X93" s="352" t="n">
        <f aca="false">'DRE '!AT7*'Painel  de Controle'!$E$29/'Painel  de Controle'!$E$33</f>
        <v>0</v>
      </c>
      <c r="Y93" s="352" t="n">
        <f aca="false">'DRE '!AU7*'Painel  de Controle'!$E$29/'Painel  de Controle'!$E$33</f>
        <v>0</v>
      </c>
      <c r="Z93" s="352" t="n">
        <f aca="false">'DRE '!AV7*'Painel  de Controle'!$E$29/'Painel  de Controle'!$E$33</f>
        <v>0</v>
      </c>
      <c r="AA93" s="352" t="n">
        <f aca="false">'DRE '!AW7*'Painel  de Controle'!$E$29/'Painel  de Controle'!$E$33</f>
        <v>0</v>
      </c>
      <c r="AB93" s="352" t="n">
        <f aca="false">'DRE '!AX7*'Painel  de Controle'!$E$29/'Painel  de Controle'!$E$33</f>
        <v>0</v>
      </c>
      <c r="AC93" s="352" t="n">
        <f aca="false">'DRE '!AY7*'Painel  de Controle'!$E$29/'Painel  de Controle'!$E$33</f>
        <v>0</v>
      </c>
      <c r="AD93" s="352" t="n">
        <f aca="false">'DRE '!AZ7*'Painel  de Controle'!$E$29/'Painel  de Controle'!$E$33</f>
        <v>0</v>
      </c>
      <c r="AE93" s="352" t="n">
        <f aca="false">'DRE '!BA7*'Painel  de Controle'!$E$29/'Painel  de Controle'!$E$33</f>
        <v>0</v>
      </c>
      <c r="AF93" s="352" t="n">
        <f aca="false">'DRE '!BB7*'Painel  de Controle'!$E$29/'Painel  de Controle'!$E$33</f>
        <v>0</v>
      </c>
      <c r="AG93" s="352" t="n">
        <f aca="false">'DRE '!BC7*'Painel  de Controle'!$E$29/'Painel  de Controle'!$E$33</f>
        <v>0</v>
      </c>
      <c r="AH93" s="352" t="n">
        <f aca="false">'DRE '!BD7*'Painel  de Controle'!$E$29/'Painel  de Controle'!$E$33</f>
        <v>0</v>
      </c>
      <c r="AI93" s="352" t="n">
        <f aca="false">'DRE '!BE7*'Painel  de Controle'!$E$29/'Painel  de Controle'!$E$33</f>
        <v>0</v>
      </c>
      <c r="AJ93" s="352" t="n">
        <f aca="false">'DRE '!BF7*'Painel  de Controle'!$E$29/'Painel  de Controle'!$E$33</f>
        <v>0</v>
      </c>
      <c r="AK93" s="352" t="n">
        <f aca="false">'DRE '!BG7*'Painel  de Controle'!$E$29/'Painel  de Controle'!$E$33</f>
        <v>0</v>
      </c>
      <c r="AL93" s="352" t="n">
        <f aca="false">'DRE '!BH7*'Painel  de Controle'!$E$29/'Painel  de Controle'!$E$33</f>
        <v>0</v>
      </c>
      <c r="AM93" s="352" t="n">
        <f aca="false">'DRE '!BI7*'Painel  de Controle'!$E$29/'Painel  de Controle'!$E$33</f>
        <v>0</v>
      </c>
      <c r="AN93" s="352" t="n">
        <f aca="false">'DRE '!BJ7*'Painel  de Controle'!$E$29/'Painel  de Controle'!$E$33</f>
        <v>0</v>
      </c>
      <c r="AO93" s="352" t="n">
        <f aca="false">'DRE '!BK7*'Painel  de Controle'!$E$29/'Painel  de Controle'!$E$33</f>
        <v>0</v>
      </c>
      <c r="AP93" s="352" t="n">
        <f aca="false">'DRE '!BL7*'Painel  de Controle'!$E$29/'Painel  de Controle'!$E$33</f>
        <v>0</v>
      </c>
      <c r="AQ93" s="352" t="n">
        <f aca="false">'DRE '!BM7*'Painel  de Controle'!$E$29/'Painel  de Controle'!$E$33</f>
        <v>0</v>
      </c>
    </row>
    <row r="94" customFormat="false" ht="16.5" hidden="false" customHeight="true" outlineLevel="0" collapsed="false">
      <c r="A94" s="196"/>
      <c r="B94" s="89" t="s">
        <v>453</v>
      </c>
      <c r="C94" s="89"/>
      <c r="D94" s="89"/>
      <c r="E94" s="342"/>
      <c r="F94" s="342"/>
      <c r="G94" s="352"/>
      <c r="H94" s="352" t="n">
        <f aca="false">H93-G93</f>
        <v>0</v>
      </c>
      <c r="I94" s="352" t="n">
        <f aca="false">I93-H93</f>
        <v>0</v>
      </c>
      <c r="J94" s="352" t="n">
        <f aca="false">J93-I93</f>
        <v>0</v>
      </c>
      <c r="K94" s="352" t="n">
        <f aca="false">K93-J93</f>
        <v>0</v>
      </c>
      <c r="L94" s="352" t="n">
        <f aca="false">L93-K93</f>
        <v>0</v>
      </c>
      <c r="M94" s="352" t="n">
        <f aca="false">M93-L93</f>
        <v>0</v>
      </c>
      <c r="N94" s="352" t="n">
        <f aca="false">N93-M93</f>
        <v>0</v>
      </c>
      <c r="O94" s="352" t="n">
        <f aca="false">O93-N93</f>
        <v>0</v>
      </c>
      <c r="P94" s="352" t="n">
        <f aca="false">P93-O93</f>
        <v>0</v>
      </c>
      <c r="Q94" s="352" t="n">
        <f aca="false">Q93-P93</f>
        <v>0</v>
      </c>
      <c r="R94" s="352" t="n">
        <f aca="false">R93-Q93</f>
        <v>0</v>
      </c>
      <c r="S94" s="352" t="n">
        <f aca="false">S93-R93</f>
        <v>0</v>
      </c>
      <c r="T94" s="352" t="n">
        <f aca="false">T93-S93</f>
        <v>0</v>
      </c>
      <c r="U94" s="352" t="n">
        <f aca="false">U93-T93</f>
        <v>0</v>
      </c>
      <c r="V94" s="352" t="n">
        <f aca="false">V93-U93</f>
        <v>0</v>
      </c>
      <c r="W94" s="352" t="n">
        <f aca="false">W93-V93</f>
        <v>0</v>
      </c>
      <c r="X94" s="352" t="n">
        <f aca="false">X93-W93</f>
        <v>0</v>
      </c>
      <c r="Y94" s="352" t="n">
        <f aca="false">Y93-X93</f>
        <v>0</v>
      </c>
      <c r="Z94" s="352" t="n">
        <f aca="false">Z93-Y93</f>
        <v>0</v>
      </c>
      <c r="AA94" s="352" t="n">
        <f aca="false">AA93-Z93</f>
        <v>0</v>
      </c>
      <c r="AB94" s="352" t="n">
        <f aca="false">AB93-AA93</f>
        <v>0</v>
      </c>
      <c r="AC94" s="352" t="n">
        <f aca="false">AC93-AB93</f>
        <v>0</v>
      </c>
      <c r="AD94" s="352" t="n">
        <f aca="false">AD93-AC93</f>
        <v>0</v>
      </c>
      <c r="AE94" s="352" t="n">
        <f aca="false">AE93-AD93</f>
        <v>0</v>
      </c>
      <c r="AF94" s="352" t="n">
        <f aca="false">AF93-AE93</f>
        <v>0</v>
      </c>
      <c r="AG94" s="352" t="n">
        <f aca="false">AG93-AF93</f>
        <v>0</v>
      </c>
      <c r="AH94" s="352" t="n">
        <f aca="false">AH93-AG93</f>
        <v>0</v>
      </c>
      <c r="AI94" s="352" t="n">
        <f aca="false">AI93-AH93</f>
        <v>0</v>
      </c>
      <c r="AJ94" s="352" t="n">
        <f aca="false">AJ93-AI93</f>
        <v>0</v>
      </c>
      <c r="AK94" s="352" t="n">
        <f aca="false">AK93-AJ93</f>
        <v>0</v>
      </c>
      <c r="AL94" s="352" t="n">
        <f aca="false">AL93-AK93</f>
        <v>0</v>
      </c>
      <c r="AM94" s="352" t="n">
        <f aca="false">AM93-AL93</f>
        <v>0</v>
      </c>
      <c r="AN94" s="352" t="n">
        <f aca="false">AN93-AM93</f>
        <v>0</v>
      </c>
      <c r="AO94" s="352" t="n">
        <f aca="false">AO93-AN93</f>
        <v>0</v>
      </c>
      <c r="AP94" s="352" t="n">
        <f aca="false">AP93-AO93</f>
        <v>0</v>
      </c>
      <c r="AQ94" s="352" t="n">
        <f aca="false">AQ93-AP93</f>
        <v>0</v>
      </c>
    </row>
    <row r="95" customFormat="false" ht="4.5" hidden="false" customHeight="true" outlineLevel="0" collapsed="false">
      <c r="A95" s="196"/>
      <c r="B95" s="89"/>
      <c r="C95" s="89"/>
      <c r="D95" s="89"/>
      <c r="E95" s="342"/>
      <c r="F95" s="34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/>
      <c r="AP95" s="352"/>
      <c r="AQ95" s="352"/>
    </row>
    <row r="96" customFormat="false" ht="16.5" hidden="false" customHeight="true" outlineLevel="0" collapsed="false">
      <c r="A96" s="196"/>
      <c r="B96" s="89" t="s">
        <v>454</v>
      </c>
      <c r="C96" s="89"/>
      <c r="D96" s="89"/>
      <c r="E96" s="342"/>
      <c r="F96" s="342"/>
      <c r="G96" s="352"/>
      <c r="H96" s="352" t="n">
        <f aca="false">H91+H93</f>
        <v>0</v>
      </c>
      <c r="I96" s="352" t="n">
        <f aca="false">I91+I93</f>
        <v>0</v>
      </c>
      <c r="J96" s="352" t="n">
        <f aca="false">J91+J93</f>
        <v>0</v>
      </c>
      <c r="K96" s="352" t="n">
        <f aca="false">K91+K93</f>
        <v>0</v>
      </c>
      <c r="L96" s="352" t="n">
        <f aca="false">L91+L93</f>
        <v>0</v>
      </c>
      <c r="M96" s="352" t="n">
        <f aca="false">M91+M93</f>
        <v>5362323.015</v>
      </c>
      <c r="N96" s="352" t="n">
        <f aca="false">N91+N93</f>
        <v>9431494.138</v>
      </c>
      <c r="O96" s="352" t="n">
        <f aca="false">O91+O93</f>
        <v>8959235.469</v>
      </c>
      <c r="P96" s="352" t="n">
        <f aca="false">P91+P93</f>
        <v>8486976.801</v>
      </c>
      <c r="Q96" s="352" t="n">
        <f aca="false">Q91+Q93</f>
        <v>8014718.133</v>
      </c>
      <c r="R96" s="352" t="n">
        <f aca="false">R91+R93</f>
        <v>7542459.465</v>
      </c>
      <c r="S96" s="352" t="n">
        <f aca="false">S91+S93</f>
        <v>7070200.797</v>
      </c>
      <c r="T96" s="352" t="n">
        <f aca="false">T91+T93</f>
        <v>6597942.128</v>
      </c>
      <c r="U96" s="352" t="n">
        <f aca="false">U91+U93</f>
        <v>6125683.46</v>
      </c>
      <c r="V96" s="352" t="n">
        <f aca="false">V91+V93</f>
        <v>2885744.73</v>
      </c>
      <c r="W96" s="352" t="n">
        <f aca="false">W91+W93</f>
        <v>0</v>
      </c>
      <c r="X96" s="352" t="n">
        <f aca="false">X91+X93</f>
        <v>0</v>
      </c>
      <c r="Y96" s="352" t="n">
        <f aca="false">Y91+Y93</f>
        <v>0</v>
      </c>
      <c r="Z96" s="352" t="n">
        <f aca="false">Z91+Z93</f>
        <v>0</v>
      </c>
      <c r="AA96" s="352" t="n">
        <f aca="false">AA91+AA93</f>
        <v>0</v>
      </c>
      <c r="AB96" s="352" t="n">
        <f aca="false">AB91+AB93</f>
        <v>0</v>
      </c>
      <c r="AC96" s="352" t="n">
        <f aca="false">AC91+AC93</f>
        <v>0</v>
      </c>
      <c r="AD96" s="352" t="n">
        <f aca="false">AD91+AD93</f>
        <v>0</v>
      </c>
      <c r="AE96" s="352" t="n">
        <f aca="false">AE91+AE93</f>
        <v>0</v>
      </c>
      <c r="AF96" s="352" t="n">
        <f aca="false">AF91+AF93</f>
        <v>0</v>
      </c>
      <c r="AG96" s="352" t="n">
        <f aca="false">AG91+AG93</f>
        <v>0</v>
      </c>
      <c r="AH96" s="352" t="n">
        <f aca="false">AH91+AH93</f>
        <v>0</v>
      </c>
      <c r="AI96" s="352" t="n">
        <f aca="false">AI91+AI93</f>
        <v>0</v>
      </c>
      <c r="AJ96" s="352" t="n">
        <f aca="false">AJ91+AJ93</f>
        <v>0</v>
      </c>
      <c r="AK96" s="352" t="n">
        <f aca="false">AK91+AK93</f>
        <v>0</v>
      </c>
      <c r="AL96" s="352" t="n">
        <f aca="false">AL91+AL93</f>
        <v>0</v>
      </c>
      <c r="AM96" s="352" t="n">
        <f aca="false">AM91+AM93</f>
        <v>0</v>
      </c>
      <c r="AN96" s="352" t="n">
        <f aca="false">AN91+AN93</f>
        <v>0</v>
      </c>
      <c r="AO96" s="352" t="n">
        <f aca="false">AO91+AO93</f>
        <v>0</v>
      </c>
      <c r="AP96" s="352" t="n">
        <f aca="false">AP91+AP93</f>
        <v>0</v>
      </c>
      <c r="AQ96" s="352" t="n">
        <f aca="false">AQ91+AQ93</f>
        <v>0</v>
      </c>
    </row>
    <row r="97" customFormat="false" ht="5.25" hidden="false" customHeight="true" outlineLevel="0" collapsed="false">
      <c r="A97" s="196"/>
      <c r="B97" s="89"/>
      <c r="C97" s="89"/>
      <c r="D97" s="89"/>
      <c r="E97" s="342"/>
      <c r="F97" s="342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</row>
    <row r="98" customFormat="false" ht="16.5" hidden="false" customHeight="true" outlineLevel="0" collapsed="false">
      <c r="A98" s="196"/>
      <c r="B98" s="344" t="s">
        <v>455</v>
      </c>
      <c r="C98" s="344"/>
      <c r="D98" s="344"/>
      <c r="E98" s="449"/>
      <c r="F98" s="449"/>
      <c r="G98" s="451"/>
      <c r="H98" s="454" t="n">
        <f aca="false">G96-H96</f>
        <v>0</v>
      </c>
      <c r="I98" s="454" t="n">
        <f aca="false">H96-I96</f>
        <v>0</v>
      </c>
      <c r="J98" s="454" t="n">
        <f aca="false">I96-J96</f>
        <v>0</v>
      </c>
      <c r="K98" s="454" t="n">
        <f aca="false">J96-K96</f>
        <v>0</v>
      </c>
      <c r="L98" s="454" t="n">
        <f aca="false">K96-L96</f>
        <v>0</v>
      </c>
      <c r="M98" s="454" t="n">
        <f aca="false">L96-M96</f>
        <v>-5362323.015</v>
      </c>
      <c r="N98" s="454" t="n">
        <f aca="false">M96-N96</f>
        <v>-4069171.123</v>
      </c>
      <c r="O98" s="454" t="n">
        <f aca="false">N96-O96</f>
        <v>472258.669</v>
      </c>
      <c r="P98" s="454" t="n">
        <f aca="false">O96-P96</f>
        <v>472258.668</v>
      </c>
      <c r="Q98" s="454" t="n">
        <f aca="false">P96-Q96</f>
        <v>472258.668000001</v>
      </c>
      <c r="R98" s="454" t="n">
        <f aca="false">Q96-R96</f>
        <v>472258.668000001</v>
      </c>
      <c r="S98" s="454" t="n">
        <f aca="false">R96-S96</f>
        <v>472258.668</v>
      </c>
      <c r="T98" s="454" t="n">
        <f aca="false">S96-T96</f>
        <v>472258.669000001</v>
      </c>
      <c r="U98" s="454" t="n">
        <f aca="false">T96-U96</f>
        <v>472258.668</v>
      </c>
      <c r="V98" s="454" t="n">
        <f aca="false">U96-V96</f>
        <v>3239938.73</v>
      </c>
      <c r="W98" s="454" t="n">
        <f aca="false">V96-W96</f>
        <v>2885744.73</v>
      </c>
      <c r="X98" s="454" t="n">
        <f aca="false">W96-X96</f>
        <v>0</v>
      </c>
      <c r="Y98" s="454" t="n">
        <f aca="false">X96-Y96</f>
        <v>0</v>
      </c>
      <c r="Z98" s="454" t="n">
        <f aca="false">Y96-Z96</f>
        <v>0</v>
      </c>
      <c r="AA98" s="454" t="n">
        <f aca="false">Z96-AA96</f>
        <v>0</v>
      </c>
      <c r="AB98" s="454" t="n">
        <f aca="false">AA96-AB96</f>
        <v>0</v>
      </c>
      <c r="AC98" s="454" t="n">
        <f aca="false">AB96-AC96</f>
        <v>0</v>
      </c>
      <c r="AD98" s="454" t="n">
        <f aca="false">AC96-AD96</f>
        <v>0</v>
      </c>
      <c r="AE98" s="454" t="n">
        <f aca="false">AD96-AE96</f>
        <v>0</v>
      </c>
      <c r="AF98" s="454" t="n">
        <f aca="false">AE96-AF96</f>
        <v>0</v>
      </c>
      <c r="AG98" s="454" t="n">
        <f aca="false">AF96-AG96</f>
        <v>0</v>
      </c>
      <c r="AH98" s="454" t="n">
        <f aca="false">AG96-AH96</f>
        <v>0</v>
      </c>
      <c r="AI98" s="454" t="n">
        <f aca="false">AH96-AI96</f>
        <v>0</v>
      </c>
      <c r="AJ98" s="454" t="n">
        <f aca="false">AI96-AJ96</f>
        <v>0</v>
      </c>
      <c r="AK98" s="454" t="n">
        <f aca="false">AJ96-AK96</f>
        <v>0</v>
      </c>
      <c r="AL98" s="454" t="n">
        <f aca="false">AK96-AL96</f>
        <v>0</v>
      </c>
      <c r="AM98" s="454" t="n">
        <f aca="false">AL96-AM96</f>
        <v>0</v>
      </c>
      <c r="AN98" s="454" t="n">
        <f aca="false">AM96-AN96</f>
        <v>0</v>
      </c>
      <c r="AO98" s="454" t="n">
        <f aca="false">AN96-AO96</f>
        <v>0</v>
      </c>
      <c r="AP98" s="454" t="n">
        <f aca="false">AO96-AP96</f>
        <v>0</v>
      </c>
      <c r="AQ98" s="454" t="n">
        <f aca="false">AP96-AQ96</f>
        <v>0</v>
      </c>
    </row>
    <row r="99" customFormat="false" ht="5.25" hidden="false" customHeight="true" outlineLevel="0" collapsed="false">
      <c r="A99" s="196"/>
      <c r="B99" s="196"/>
      <c r="C99" s="196"/>
      <c r="D99" s="196"/>
      <c r="E99" s="342"/>
      <c r="F99" s="34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352"/>
      <c r="AO99" s="352"/>
      <c r="AP99" s="352"/>
      <c r="AQ99" s="352"/>
    </row>
    <row r="100" customFormat="false" ht="16.5" hidden="false" customHeight="true" outlineLevel="0" collapsed="false">
      <c r="A100" s="196"/>
      <c r="B100" s="196"/>
      <c r="C100" s="196"/>
      <c r="D100" s="196"/>
      <c r="E100" s="342"/>
      <c r="F100" s="342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52"/>
    </row>
    <row r="101" customFormat="false" ht="16.5" hidden="false" customHeight="true" outlineLevel="0" collapsed="false">
      <c r="A101" s="196"/>
      <c r="B101" s="196"/>
      <c r="C101" s="196"/>
      <c r="D101" s="196"/>
      <c r="E101" s="342"/>
      <c r="F101" s="34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</row>
    <row r="102" customFormat="false" ht="16.5" hidden="false" customHeight="true" outlineLevel="0" collapsed="false">
      <c r="A102" s="196"/>
      <c r="B102" s="348" t="s">
        <v>456</v>
      </c>
      <c r="C102" s="348"/>
      <c r="D102" s="348"/>
      <c r="E102" s="349"/>
      <c r="F102" s="349"/>
      <c r="G102" s="350"/>
      <c r="H102" s="351" t="n">
        <f aca="false">H86</f>
        <v>2024</v>
      </c>
      <c r="I102" s="351" t="n">
        <f aca="false">I86</f>
        <v>2025</v>
      </c>
      <c r="J102" s="351" t="n">
        <f aca="false">J86</f>
        <v>2026</v>
      </c>
      <c r="K102" s="351" t="n">
        <f aca="false">K86</f>
        <v>2027</v>
      </c>
      <c r="L102" s="351" t="n">
        <f aca="false">L86</f>
        <v>2028</v>
      </c>
      <c r="M102" s="351" t="n">
        <f aca="false">M86</f>
        <v>2029</v>
      </c>
      <c r="N102" s="351" t="n">
        <f aca="false">N86</f>
        <v>2030</v>
      </c>
      <c r="O102" s="351" t="n">
        <f aca="false">O86</f>
        <v>2031</v>
      </c>
      <c r="P102" s="351" t="n">
        <f aca="false">P86</f>
        <v>2032</v>
      </c>
      <c r="Q102" s="351" t="n">
        <f aca="false">Q86</f>
        <v>2033</v>
      </c>
      <c r="R102" s="351" t="n">
        <f aca="false">R86</f>
        <v>2034</v>
      </c>
      <c r="S102" s="351" t="n">
        <f aca="false">S86</f>
        <v>2035</v>
      </c>
      <c r="T102" s="351" t="n">
        <f aca="false">T86</f>
        <v>2036</v>
      </c>
      <c r="U102" s="351" t="n">
        <f aca="false">U86</f>
        <v>2037</v>
      </c>
      <c r="V102" s="351" t="n">
        <f aca="false">V86</f>
        <v>2038</v>
      </c>
      <c r="W102" s="351" t="n">
        <f aca="false">W86</f>
        <v>2039</v>
      </c>
      <c r="X102" s="351" t="n">
        <f aca="false">X86</f>
        <v>2040</v>
      </c>
      <c r="Y102" s="351" t="n">
        <f aca="false">Y86</f>
        <v>2041</v>
      </c>
      <c r="Z102" s="351" t="n">
        <f aca="false">Z86</f>
        <v>2042</v>
      </c>
      <c r="AA102" s="351" t="n">
        <f aca="false">AA86</f>
        <v>2043</v>
      </c>
      <c r="AB102" s="351" t="n">
        <f aca="false">AB86</f>
        <v>2044</v>
      </c>
      <c r="AC102" s="351" t="n">
        <f aca="false">AC86</f>
        <v>2045</v>
      </c>
      <c r="AD102" s="351" t="n">
        <f aca="false">AD86</f>
        <v>2046</v>
      </c>
      <c r="AE102" s="351" t="n">
        <f aca="false">AE86</f>
        <v>2047</v>
      </c>
      <c r="AF102" s="351" t="n">
        <f aca="false">AF86</f>
        <v>2048</v>
      </c>
      <c r="AG102" s="351" t="n">
        <f aca="false">AG86</f>
        <v>2049</v>
      </c>
      <c r="AH102" s="351" t="n">
        <f aca="false">AH86</f>
        <v>2050</v>
      </c>
      <c r="AI102" s="351" t="n">
        <f aca="false">AI86</f>
        <v>2051</v>
      </c>
      <c r="AJ102" s="351" t="n">
        <f aca="false">AJ86</f>
        <v>2052</v>
      </c>
      <c r="AK102" s="351" t="n">
        <f aca="false">AK86</f>
        <v>2053</v>
      </c>
      <c r="AL102" s="351" t="n">
        <f aca="false">AL86</f>
        <v>2054</v>
      </c>
      <c r="AM102" s="351" t="n">
        <f aca="false">AM86</f>
        <v>2055</v>
      </c>
      <c r="AN102" s="351" t="n">
        <f aca="false">AN86</f>
        <v>2056</v>
      </c>
      <c r="AO102" s="351" t="n">
        <f aca="false">AO86</f>
        <v>2057</v>
      </c>
      <c r="AP102" s="351" t="n">
        <f aca="false">AP86</f>
        <v>2058</v>
      </c>
      <c r="AQ102" s="351" t="n">
        <f aca="false">AQ86</f>
        <v>2059</v>
      </c>
    </row>
    <row r="103" customFormat="false" ht="16.5" hidden="false" customHeight="true" outlineLevel="0" collapsed="false">
      <c r="A103" s="44"/>
      <c r="B103" s="419" t="s">
        <v>208</v>
      </c>
      <c r="C103" s="419"/>
      <c r="D103" s="419"/>
      <c r="E103" s="420"/>
      <c r="F103" s="420"/>
      <c r="G103" s="421"/>
      <c r="H103" s="353" t="n">
        <v>0</v>
      </c>
      <c r="I103" s="353" t="n">
        <f aca="false">H103+1</f>
        <v>1</v>
      </c>
      <c r="J103" s="353" t="n">
        <f aca="false">I103+1</f>
        <v>2</v>
      </c>
      <c r="K103" s="353" t="n">
        <f aca="false">J103+1</f>
        <v>3</v>
      </c>
      <c r="L103" s="353" t="n">
        <f aca="false">K103+1</f>
        <v>4</v>
      </c>
      <c r="M103" s="353" t="n">
        <f aca="false">L103+1</f>
        <v>5</v>
      </c>
      <c r="N103" s="353" t="n">
        <f aca="false">M103+1</f>
        <v>6</v>
      </c>
      <c r="O103" s="353" t="n">
        <f aca="false">N103+1</f>
        <v>7</v>
      </c>
      <c r="P103" s="353" t="n">
        <f aca="false">O103+1</f>
        <v>8</v>
      </c>
      <c r="Q103" s="353" t="n">
        <f aca="false">P103+1</f>
        <v>9</v>
      </c>
      <c r="R103" s="353" t="n">
        <f aca="false">Q103+1</f>
        <v>10</v>
      </c>
      <c r="S103" s="353" t="n">
        <f aca="false">R103+1</f>
        <v>11</v>
      </c>
      <c r="T103" s="353" t="n">
        <f aca="false">S103+1</f>
        <v>12</v>
      </c>
      <c r="U103" s="353" t="n">
        <f aca="false">T103+1</f>
        <v>13</v>
      </c>
      <c r="V103" s="353" t="n">
        <f aca="false">U103+1</f>
        <v>14</v>
      </c>
      <c r="W103" s="353" t="n">
        <f aca="false">V103+1</f>
        <v>15</v>
      </c>
      <c r="X103" s="353" t="n">
        <f aca="false">W103+1</f>
        <v>16</v>
      </c>
      <c r="Y103" s="353" t="n">
        <f aca="false">X103+1</f>
        <v>17</v>
      </c>
      <c r="Z103" s="353" t="n">
        <f aca="false">Y103+1</f>
        <v>18</v>
      </c>
      <c r="AA103" s="353" t="n">
        <f aca="false">Z103+1</f>
        <v>19</v>
      </c>
      <c r="AB103" s="353" t="n">
        <f aca="false">AA103+1</f>
        <v>20</v>
      </c>
      <c r="AC103" s="353" t="n">
        <f aca="false">AB103+1</f>
        <v>21</v>
      </c>
      <c r="AD103" s="353" t="n">
        <f aca="false">AC103+1</f>
        <v>22</v>
      </c>
      <c r="AE103" s="353" t="n">
        <f aca="false">AD103+1</f>
        <v>23</v>
      </c>
      <c r="AF103" s="353" t="n">
        <f aca="false">AE103+1</f>
        <v>24</v>
      </c>
      <c r="AG103" s="353" t="n">
        <f aca="false">AF103+1</f>
        <v>25</v>
      </c>
      <c r="AH103" s="353" t="n">
        <f aca="false">AG103+1</f>
        <v>26</v>
      </c>
      <c r="AI103" s="353" t="n">
        <f aca="false">AH103+1</f>
        <v>27</v>
      </c>
      <c r="AJ103" s="353" t="n">
        <f aca="false">AI103+1</f>
        <v>28</v>
      </c>
      <c r="AK103" s="353" t="n">
        <f aca="false">AJ103+1</f>
        <v>29</v>
      </c>
      <c r="AL103" s="353" t="n">
        <f aca="false">AK103+1</f>
        <v>30</v>
      </c>
      <c r="AM103" s="353" t="n">
        <f aca="false">AL103+1</f>
        <v>31</v>
      </c>
      <c r="AN103" s="353" t="n">
        <f aca="false">AM103+1</f>
        <v>32</v>
      </c>
      <c r="AO103" s="353" t="n">
        <f aca="false">AN103+1</f>
        <v>33</v>
      </c>
      <c r="AP103" s="353" t="n">
        <f aca="false">AO103+1</f>
        <v>34</v>
      </c>
      <c r="AQ103" s="353" t="n">
        <f aca="false">AP103+1</f>
        <v>35</v>
      </c>
    </row>
    <row r="104" customFormat="false" ht="16.5" hidden="false" customHeight="true" outlineLevel="0" collapsed="false">
      <c r="A104" s="196"/>
      <c r="B104" s="344" t="s">
        <v>457</v>
      </c>
      <c r="C104" s="344"/>
      <c r="D104" s="344"/>
      <c r="E104" s="449"/>
      <c r="F104" s="449"/>
      <c r="G104" s="451"/>
      <c r="H104" s="450" t="n">
        <f aca="false">IF(H103&gt;'Painel  de Controle'!$E$26,0,G108)</f>
        <v>0</v>
      </c>
      <c r="I104" s="451" t="n">
        <f aca="false">H108</f>
        <v>-3090475.151</v>
      </c>
      <c r="J104" s="451" t="n">
        <f aca="false">I108</f>
        <v>0</v>
      </c>
      <c r="K104" s="451" t="n">
        <f aca="false">J108</f>
        <v>0</v>
      </c>
      <c r="L104" s="451" t="n">
        <f aca="false">K108</f>
        <v>0</v>
      </c>
      <c r="M104" s="451" t="n">
        <f aca="false">L108</f>
        <v>38260179.02</v>
      </c>
      <c r="N104" s="451" t="n">
        <f aca="false">M108</f>
        <v>55402978.43</v>
      </c>
      <c r="O104" s="451" t="n">
        <f aca="false">N108</f>
        <v>51306117.22</v>
      </c>
      <c r="P104" s="451" t="n">
        <f aca="false">O108</f>
        <v>40491396.12</v>
      </c>
      <c r="Q104" s="451" t="n">
        <f aca="false">P108</f>
        <v>29856256.09</v>
      </c>
      <c r="R104" s="451" t="n">
        <f aca="false">Q108</f>
        <v>19261770.55</v>
      </c>
      <c r="S104" s="451" t="n">
        <f aca="false">R108</f>
        <v>7238245.354</v>
      </c>
      <c r="T104" s="451" t="n">
        <f aca="false">S108</f>
        <v>-696578.0978</v>
      </c>
      <c r="U104" s="451" t="n">
        <f aca="false">T108</f>
        <v>-6976845.884</v>
      </c>
      <c r="V104" s="451" t="n">
        <f aca="false">U108</f>
        <v>-5267875.608</v>
      </c>
      <c r="W104" s="451" t="n">
        <f aca="false">V108</f>
        <v>16910776.51</v>
      </c>
      <c r="X104" s="451" t="n">
        <f aca="false">W108</f>
        <v>33924695.31</v>
      </c>
      <c r="Y104" s="451" t="n">
        <f aca="false">X108</f>
        <v>14608841.77</v>
      </c>
      <c r="Z104" s="451" t="n">
        <f aca="false">Y108</f>
        <v>20628253.38</v>
      </c>
      <c r="AA104" s="451" t="n">
        <f aca="false">Z108</f>
        <v>33502993.34</v>
      </c>
      <c r="AB104" s="451" t="n">
        <f aca="false">AA108</f>
        <v>45794760.91</v>
      </c>
      <c r="AC104" s="451" t="n">
        <f aca="false">AB108</f>
        <v>57859382.33</v>
      </c>
      <c r="AD104" s="451" t="n">
        <f aca="false">AC108</f>
        <v>69956678.95</v>
      </c>
      <c r="AE104" s="451" t="n">
        <f aca="false">AD108</f>
        <v>82083895.14</v>
      </c>
      <c r="AF104" s="451" t="n">
        <f aca="false">AE108</f>
        <v>94232330.51</v>
      </c>
      <c r="AG104" s="451" t="n">
        <f aca="false">AF108</f>
        <v>106401811.3</v>
      </c>
      <c r="AH104" s="451" t="n">
        <f aca="false">AG108</f>
        <v>118592658.2</v>
      </c>
      <c r="AI104" s="451" t="n">
        <f aca="false">AH108</f>
        <v>130804925.7</v>
      </c>
      <c r="AJ104" s="451" t="n">
        <f aca="false">AI108</f>
        <v>140082120.1</v>
      </c>
      <c r="AK104" s="451" t="n">
        <f aca="false">AJ108</f>
        <v>147967222.6</v>
      </c>
      <c r="AL104" s="451" t="n">
        <f aca="false">AK108</f>
        <v>146396050.2</v>
      </c>
      <c r="AM104" s="451" t="n">
        <f aca="false">AL108</f>
        <v>143999583.5</v>
      </c>
      <c r="AN104" s="451" t="n">
        <f aca="false">AM108</f>
        <v>144252793.9</v>
      </c>
      <c r="AO104" s="451" t="n">
        <f aca="false">AN108</f>
        <v>144631814.9</v>
      </c>
      <c r="AP104" s="451" t="n">
        <f aca="false">AO108</f>
        <v>144922504.5</v>
      </c>
      <c r="AQ104" s="451" t="n">
        <f aca="false">AP108</f>
        <v>145205552.5</v>
      </c>
    </row>
    <row r="105" customFormat="false" ht="16.5" hidden="false" customHeight="true" outlineLevel="0" collapsed="false">
      <c r="A105" s="196"/>
      <c r="B105" s="196" t="s">
        <v>458</v>
      </c>
      <c r="C105" s="196"/>
      <c r="D105" s="196"/>
      <c r="E105" s="342"/>
      <c r="F105" s="342"/>
      <c r="G105" s="352"/>
      <c r="H105" s="352" t="n">
        <f aca="false">H52</f>
        <v>-13090475.1513</v>
      </c>
      <c r="I105" s="352" t="n">
        <f aca="false">I52</f>
        <v>-5889366.2836</v>
      </c>
      <c r="J105" s="352" t="n">
        <f aca="false">J52</f>
        <v>-59131228.8318</v>
      </c>
      <c r="K105" s="352" t="n">
        <f aca="false">K52</f>
        <v>-43998610.94551</v>
      </c>
      <c r="L105" s="352" t="n">
        <f aca="false">L52</f>
        <v>38260179.024</v>
      </c>
      <c r="M105" s="352" t="n">
        <f aca="false">M52</f>
        <v>17142799.40247</v>
      </c>
      <c r="N105" s="352" t="n">
        <f aca="false">N52</f>
        <v>2723214.16897999</v>
      </c>
      <c r="O105" s="352" t="n">
        <f aca="false">O52</f>
        <v>8687421.34841</v>
      </c>
      <c r="P105" s="352" t="n">
        <f aca="false">P52</f>
        <v>9658120.75972</v>
      </c>
      <c r="Q105" s="352" t="n">
        <f aca="false">Q52</f>
        <v>10198934.9467</v>
      </c>
      <c r="R105" s="352" t="n">
        <f aca="false">R52</f>
        <v>8787399.0713</v>
      </c>
      <c r="S105" s="352" t="n">
        <f aca="false">S52</f>
        <v>9393104.6046</v>
      </c>
      <c r="T105" s="352" t="n">
        <f aca="false">T52</f>
        <v>10351082.17234</v>
      </c>
      <c r="U105" s="352" t="n">
        <f aca="false">U52</f>
        <v>11363474.34457</v>
      </c>
      <c r="V105" s="352" t="n">
        <f aca="false">V52</f>
        <v>26565280.58003</v>
      </c>
      <c r="W105" s="352" t="n">
        <f aca="false">W52</f>
        <v>38311323.7694</v>
      </c>
      <c r="X105" s="352" t="n">
        <f aca="false">X52</f>
        <v>35906246.75276</v>
      </c>
      <c r="Y105" s="352" t="n">
        <f aca="false">Y52</f>
        <v>35179127.42659</v>
      </c>
      <c r="Z105" s="352" t="n">
        <f aca="false">Z52</f>
        <v>35427866.171966</v>
      </c>
      <c r="AA105" s="352" t="n">
        <f aca="false">AA52</f>
        <v>35889595.25942</v>
      </c>
      <c r="AB105" s="352" t="n">
        <f aca="false">AB52</f>
        <v>36319832.10905</v>
      </c>
      <c r="AC105" s="352" t="n">
        <f aca="false">AC52</f>
        <v>36742630.79454</v>
      </c>
      <c r="AD105" s="352" t="n">
        <f aca="false">AD52</f>
        <v>37166961.31758</v>
      </c>
      <c r="AE105" s="352" t="n">
        <f aca="false">AE52</f>
        <v>37592337.09846</v>
      </c>
      <c r="AF105" s="352" t="n">
        <f aca="false">AF52</f>
        <v>38018444.16918</v>
      </c>
      <c r="AG105" s="352" t="n">
        <f aca="false">AG52</f>
        <v>38445289.09184</v>
      </c>
      <c r="AH105" s="352" t="n">
        <f aca="false">AH52</f>
        <v>38872883.8608</v>
      </c>
      <c r="AI105" s="352" t="n">
        <f aca="false">AI52</f>
        <v>39151163.1783</v>
      </c>
      <c r="AJ105" s="352" t="n">
        <f aca="false">AJ52</f>
        <v>37441073.7016</v>
      </c>
      <c r="AK105" s="352" t="n">
        <f aca="false">AK52</f>
        <v>36424620.0931</v>
      </c>
      <c r="AL105" s="352" t="n">
        <f aca="false">AL52</f>
        <v>36256047.177427</v>
      </c>
      <c r="AM105" s="352" t="n">
        <f aca="false">AM52</f>
        <v>36170771.616474</v>
      </c>
      <c r="AN105" s="352" t="n">
        <f aca="false">AN52</f>
        <v>36183587.1259152</v>
      </c>
      <c r="AO105" s="352" t="n">
        <f aca="false">AO52</f>
        <v>36197067.156039</v>
      </c>
      <c r="AP105" s="352" t="n">
        <f aca="false">AP52</f>
        <v>36207131.1929657</v>
      </c>
      <c r="AQ105" s="352" t="n">
        <f aca="false">AQ52</f>
        <v>39854531.1935</v>
      </c>
    </row>
    <row r="106" customFormat="false" ht="16.5" hidden="false" customHeight="true" outlineLevel="0" collapsed="false">
      <c r="A106" s="196"/>
      <c r="B106" s="196" t="s">
        <v>459</v>
      </c>
      <c r="C106" s="196"/>
      <c r="D106" s="196"/>
      <c r="E106" s="342"/>
      <c r="F106" s="342"/>
      <c r="G106" s="352"/>
      <c r="H106" s="352" t="n">
        <f aca="false">-H62</f>
        <v>10000000</v>
      </c>
      <c r="I106" s="352" t="n">
        <f aca="false">-I62</f>
        <v>8979841.4346</v>
      </c>
      <c r="J106" s="352" t="n">
        <f aca="false">-J62</f>
        <v>59131228.8318</v>
      </c>
      <c r="K106" s="352" t="n">
        <f aca="false">-K62</f>
        <v>43998610.94551</v>
      </c>
      <c r="L106" s="352" t="n">
        <f aca="false">-L62</f>
        <v>-0</v>
      </c>
      <c r="M106" s="352" t="n">
        <f aca="false">-M62</f>
        <v>-0</v>
      </c>
      <c r="N106" s="352" t="n">
        <f aca="false">-N62</f>
        <v>-0</v>
      </c>
      <c r="O106" s="352" t="n">
        <f aca="false">-O62</f>
        <v>-0</v>
      </c>
      <c r="P106" s="352" t="n">
        <f aca="false">-P62</f>
        <v>-0</v>
      </c>
      <c r="Q106" s="352" t="n">
        <f aca="false">-Q62</f>
        <v>-0</v>
      </c>
      <c r="R106" s="352" t="n">
        <f aca="false">-R62</f>
        <v>-0</v>
      </c>
      <c r="S106" s="352" t="n">
        <f aca="false">-S62</f>
        <v>-0</v>
      </c>
      <c r="T106" s="352" t="n">
        <f aca="false">-T62</f>
        <v>-0</v>
      </c>
      <c r="U106" s="352" t="n">
        <f aca="false">-U62</f>
        <v>-0</v>
      </c>
      <c r="V106" s="352" t="n">
        <f aca="false">-V62</f>
        <v>-0</v>
      </c>
      <c r="W106" s="352" t="n">
        <f aca="false">-W62</f>
        <v>-0</v>
      </c>
      <c r="X106" s="352" t="n">
        <f aca="false">-X62</f>
        <v>-0</v>
      </c>
      <c r="Y106" s="352" t="n">
        <f aca="false">-Y62</f>
        <v>-0</v>
      </c>
      <c r="Z106" s="352" t="n">
        <f aca="false">-Z62</f>
        <v>-0</v>
      </c>
      <c r="AA106" s="352" t="n">
        <f aca="false">-AA62</f>
        <v>-0</v>
      </c>
      <c r="AB106" s="352" t="n">
        <f aca="false">-AB62</f>
        <v>-0</v>
      </c>
      <c r="AC106" s="352" t="n">
        <f aca="false">-AC62</f>
        <v>-0</v>
      </c>
      <c r="AD106" s="352" t="n">
        <f aca="false">-AD62</f>
        <v>-0</v>
      </c>
      <c r="AE106" s="352" t="n">
        <f aca="false">-AE62</f>
        <v>-0</v>
      </c>
      <c r="AF106" s="352" t="n">
        <f aca="false">-AF62</f>
        <v>-0</v>
      </c>
      <c r="AG106" s="352" t="n">
        <f aca="false">-AG62</f>
        <v>-0</v>
      </c>
      <c r="AH106" s="352" t="n">
        <f aca="false">-AH62</f>
        <v>-0</v>
      </c>
      <c r="AI106" s="352" t="n">
        <f aca="false">-AI62</f>
        <v>-0</v>
      </c>
      <c r="AJ106" s="352" t="n">
        <f aca="false">-AJ62</f>
        <v>-0</v>
      </c>
      <c r="AK106" s="352" t="n">
        <f aca="false">-AK62</f>
        <v>-0</v>
      </c>
      <c r="AL106" s="352" t="n">
        <f aca="false">-AL62</f>
        <v>-0</v>
      </c>
      <c r="AM106" s="352" t="n">
        <f aca="false">-AM62</f>
        <v>-0</v>
      </c>
      <c r="AN106" s="352" t="n">
        <f aca="false">-AN62</f>
        <v>-0</v>
      </c>
      <c r="AO106" s="352" t="n">
        <f aca="false">-AO62</f>
        <v>-0</v>
      </c>
      <c r="AP106" s="352" t="n">
        <f aca="false">-AP62</f>
        <v>-0</v>
      </c>
      <c r="AQ106" s="352" t="n">
        <f aca="false">-AQ62</f>
        <v>-0</v>
      </c>
    </row>
    <row r="107" customFormat="false" ht="16.5" hidden="false" customHeight="true" outlineLevel="0" collapsed="false">
      <c r="A107" s="196"/>
      <c r="B107" s="196" t="s">
        <v>460</v>
      </c>
      <c r="C107" s="196"/>
      <c r="D107" s="196"/>
      <c r="E107" s="342"/>
      <c r="F107" s="342"/>
      <c r="G107" s="352"/>
      <c r="H107" s="352"/>
      <c r="I107" s="352" t="n">
        <f aca="false">IF(I103&lt;'Painel  de Controle'!$E$32,0,-IF(AND((BP!H43+'DRE '!H41-H90)&gt;0,(FCI!H104+FCI!H105+FCI!H106)&gt;0),MIN((BP!H43+'DRE '!H41-H90),(FCI!H104+FCI!H105+FCI!H106)),0))</f>
        <v>0</v>
      </c>
      <c r="J107" s="352" t="n">
        <f aca="false">IF(J103&lt;'Painel  de Controle'!$E$32,0,-IF(AND((BP!I43+'DRE '!I41-I90)&gt;0,(FCI!I104+FCI!I105+FCI!I106)&gt;0),MIN((BP!I43+'DRE '!I41-I90),(FCI!I104+FCI!I105+FCI!I106)),0))</f>
        <v>0</v>
      </c>
      <c r="K107" s="352" t="n">
        <f aca="false">IF(K103&lt;'Painel  de Controle'!$E$32,0,-IF(AND((BP!J43+'DRE '!J41-J90)&gt;0,(FCI!J104+FCI!J105+FCI!J106)&gt;0),MIN((BP!J43+'DRE '!J41-J90),(FCI!J104+FCI!J105+FCI!J106)),0))</f>
        <v>0</v>
      </c>
      <c r="L107" s="455" t="n">
        <f aca="false">IF(L103&lt;'Painel  de Controle'!$E$32,0,-IF(AND((BP!K43+'DRE '!K41-K90)&gt;0,(FCI!K104+FCI!K105+FCI!K106)&gt;0),MIN((BP!K43+'DRE '!K41-K90),(FCI!K104+FCI!K105+FCI!K106)),0))</f>
        <v>0</v>
      </c>
      <c r="M107" s="352" t="n">
        <f aca="false">IF(M103&lt;'Painel  de Controle'!$E$32,0,-IF(AND((BP!L43+'DRE '!L41-L90)&gt;0,(FCI!L104+FCI!L105+FCI!L106)&gt;0),MIN((BP!L43+'DRE '!L41-L90),(FCI!L104+FCI!L105+FCI!L106)),0))</f>
        <v>0</v>
      </c>
      <c r="N107" s="352" t="n">
        <f aca="false">IF(N103&lt;'Painel  de Controle'!$E$32,0,-IF(AND((BP!M43+'DRE '!M41-M90)&gt;0,(FCI!M104+FCI!M105+FCI!M106)&gt;0),MIN((BP!M43+'DRE '!M41-M90),(FCI!M104+FCI!M105+FCI!M106)),0))</f>
        <v>-6820075.376</v>
      </c>
      <c r="O107" s="352" t="n">
        <f aca="false">IF(O103&lt;'Painel  de Controle'!$E$32,0,-IF(AND((BP!N43+'DRE '!N41-N90)&gt;0,(FCI!N104+FCI!N105+FCI!N106)&gt;0),MIN((BP!N43+'DRE '!N41-N90),(FCI!N104+FCI!N105+FCI!N106)),0))</f>
        <v>-19502142.45</v>
      </c>
      <c r="P107" s="352" t="n">
        <f aca="false">IF(P103&lt;'Painel  de Controle'!$E$32,0,-IF(AND((BP!O43+'DRE '!O41-O90)&gt;0,(FCI!O104+FCI!O105+FCI!O106)&gt;0),MIN((BP!O43+'DRE '!O41-O90),(FCI!O104+FCI!O105+FCI!O106)),0))</f>
        <v>-20293260.8</v>
      </c>
      <c r="Q107" s="352" t="n">
        <f aca="false">IF(Q103&lt;'Painel  de Controle'!$E$32,0,-IF(AND((BP!P43+'DRE '!P41-P90)&gt;0,(FCI!P104+FCI!P105+FCI!P106)&gt;0),MIN((BP!P43+'DRE '!P41-P90),(FCI!P104+FCI!P105+FCI!P106)),0))</f>
        <v>-20793420.49</v>
      </c>
      <c r="R107" s="352" t="n">
        <f aca="false">IF(R103&lt;'Painel  de Controle'!$E$32,0,-IF(AND((BP!Q43+'DRE '!Q41-Q90)&gt;0,(FCI!Q104+FCI!Q105+FCI!Q106)&gt;0),MIN((BP!Q43+'DRE '!Q41-Q90),(FCI!Q104+FCI!Q105+FCI!Q106)),0))</f>
        <v>-20810924.27</v>
      </c>
      <c r="S107" s="352" t="n">
        <f aca="false">IF(S103&lt;'Painel  de Controle'!$E$32,0,-IF(AND((BP!R43+'DRE '!R41-R90)&gt;0,(FCI!R104+FCI!R105+FCI!R106)&gt;0),MIN((BP!R43+'DRE '!R41-R90),(FCI!R104+FCI!R105+FCI!R106)),0))</f>
        <v>-17327928.06</v>
      </c>
      <c r="T107" s="352" t="n">
        <f aca="false">IF(T103&lt;'Painel  de Controle'!$E$32,0,-IF(AND((BP!S43+'DRE '!S41-S90)&gt;0,(FCI!S104+FCI!S105+FCI!S106)&gt;0),MIN((BP!S43+'DRE '!S41-S90),(FCI!S104+FCI!S105+FCI!S106)),0))</f>
        <v>-16631349.96</v>
      </c>
      <c r="U107" s="352" t="n">
        <f aca="false">IF(U103&lt;'Painel  de Controle'!$E$32,0,-IF(AND((BP!T43+'DRE '!T41-T90)&gt;0,(FCI!T104+FCI!T105+FCI!T106)&gt;0),MIN((BP!T43+'DRE '!T41-T90),(FCI!T104+FCI!T105+FCI!T106)),0))</f>
        <v>-9654504.075</v>
      </c>
      <c r="V107" s="352" t="n">
        <f aca="false">IF(V103&lt;'Painel  de Controle'!$E$32,0,-IF(AND((BP!U43+'DRE '!U41-U90)&gt;0,(FCI!U104+FCI!U105+FCI!U106)&gt;0),MIN((BP!U43+'DRE '!U41-U90),(FCI!U104+FCI!U105+FCI!U106)),0))</f>
        <v>-4386628.467</v>
      </c>
      <c r="W107" s="352" t="n">
        <f aca="false">IF(W103&lt;'Painel  de Controle'!$E$32,0,-IF(AND((BP!V43+'DRE '!V41-V90)&gt;0,(FCI!V104+FCI!V105+FCI!V106)&gt;0),MIN((BP!V43+'DRE '!V41-V90),(FCI!V104+FCI!V105+FCI!V106)),0))</f>
        <v>-21297404.98</v>
      </c>
      <c r="X107" s="352" t="n">
        <f aca="false">IF(X103&lt;'Painel  de Controle'!$E$32,0,-IF(AND((BP!W43+'DRE '!W41-W90)&gt;0,(FCI!W104+FCI!W105+FCI!W106)&gt;0),MIN((BP!W43+'DRE '!W41-W90),(FCI!W104+FCI!W105+FCI!W106)),0))</f>
        <v>-55222100.28</v>
      </c>
      <c r="Y107" s="352" t="n">
        <f aca="false">IF(Y103&lt;'Painel  de Controle'!$E$32,0,-IF(AND((BP!X43+'DRE '!X41-X90)&gt;0,(FCI!X104+FCI!X105+FCI!X106)&gt;0),MIN((BP!X43+'DRE '!X41-X90),(FCI!X104+FCI!X105+FCI!X106)),0))</f>
        <v>-29159715.82</v>
      </c>
      <c r="Z107" s="352" t="n">
        <f aca="false">IF(Z103&lt;'Painel  de Controle'!$E$32,0,-IF(AND((BP!Y43+'DRE '!Y41-Y90)&gt;0,(FCI!Y104+FCI!Y105+FCI!Y106)&gt;0),MIN((BP!Y43+'DRE '!Y41-Y90),(FCI!Y104+FCI!Y105+FCI!Y106)),0))</f>
        <v>-22553126.22</v>
      </c>
      <c r="AA107" s="352" t="n">
        <f aca="false">IF(AA103&lt;'Painel  de Controle'!$E$32,0,-IF(AND((BP!Z43+'DRE '!Z41-Z90)&gt;0,(FCI!Z104+FCI!Z105+FCI!Z106)&gt;0),MIN((BP!Z43+'DRE '!Z41-Z90),(FCI!Z104+FCI!Z105+FCI!Z106)),0))</f>
        <v>-23597827.69</v>
      </c>
      <c r="AB107" s="352" t="n">
        <f aca="false">IF(AB103&lt;'Painel  de Controle'!$E$32,0,-IF(AND((BP!AA43+'DRE '!AA41-AA90)&gt;0,(FCI!AA104+FCI!AA105+FCI!AA106)&gt;0),MIN((BP!AA43+'DRE '!AA41-AA90),(FCI!AA104+FCI!AA105+FCI!AA106)),0))</f>
        <v>-24255210.69</v>
      </c>
      <c r="AC107" s="352" t="n">
        <f aca="false">IF(AC103&lt;'Painel  de Controle'!$E$32,0,-IF(AND((BP!AB43+'DRE '!AB41-AB90)&gt;0,(FCI!AB104+FCI!AB105+FCI!AB106)&gt;0),MIN((BP!AB43+'DRE '!AB41-AB90),(FCI!AB104+FCI!AB105+FCI!AB106)),0))</f>
        <v>-24645334.17</v>
      </c>
      <c r="AD107" s="352" t="n">
        <f aca="false">IF(AD103&lt;'Painel  de Controle'!$E$32,0,-IF(AND((BP!AC43+'DRE '!AC41-AC90)&gt;0,(FCI!AC104+FCI!AC105+FCI!AC106)&gt;0),MIN((BP!AC43+'DRE '!AC41-AC90),(FCI!AC104+FCI!AC105+FCI!AC106)),0))</f>
        <v>-25039745.13</v>
      </c>
      <c r="AE107" s="352" t="n">
        <f aca="false">IF(AE103&lt;'Painel  de Controle'!$E$32,0,-IF(AND((BP!AD43+'DRE '!AD41-AD90)&gt;0,(FCI!AD104+FCI!AD105+FCI!AD106)&gt;0),MIN((BP!AD43+'DRE '!AD41-AD90),(FCI!AD104+FCI!AD105+FCI!AD106)),0))</f>
        <v>-25443901.72</v>
      </c>
      <c r="AF107" s="352" t="n">
        <f aca="false">IF(AF103&lt;'Painel  de Controle'!$E$32,0,-IF(AND((BP!AE43+'DRE '!AE41-AE90)&gt;0,(FCI!AE104+FCI!AE105+FCI!AE106)&gt;0),MIN((BP!AE43+'DRE '!AE41-AE90),(FCI!AE104+FCI!AE105+FCI!AE106)),0))</f>
        <v>-25848963.39</v>
      </c>
      <c r="AG107" s="352" t="n">
        <f aca="false">IF(AG103&lt;'Painel  de Controle'!$E$32,0,-IF(AND((BP!AF43+'DRE '!AF41-AF90)&gt;0,(FCI!AF104+FCI!AF105+FCI!AF106)&gt;0),MIN((BP!AF43+'DRE '!AF41-AF90),(FCI!AF104+FCI!AF105+FCI!AF106)),0))</f>
        <v>-26254442.17</v>
      </c>
      <c r="AH107" s="352" t="n">
        <f aca="false">IF(AH103&lt;'Painel  de Controle'!$E$32,0,-IF(AND((BP!AG43+'DRE '!AG41-AG90)&gt;0,(FCI!AG104+FCI!AG105+FCI!AG106)&gt;0),MIN((BP!AG43+'DRE '!AG41-AG90),(FCI!AG104+FCI!AG105+FCI!AG106)),0))</f>
        <v>-26660616.37</v>
      </c>
      <c r="AI107" s="352" t="n">
        <f aca="false">IF(AI103&lt;'Painel  de Controle'!$E$32,0,-IF(AND((BP!AH43+'DRE '!AH41-AH90)&gt;0,(FCI!AH104+FCI!AH105+FCI!AH106)&gt;0),MIN((BP!AH43+'DRE '!AH41-AH90),(FCI!AH104+FCI!AH105+FCI!AH106)),0))</f>
        <v>-29873968.76</v>
      </c>
      <c r="AJ107" s="352" t="n">
        <f aca="false">IF(AJ103&lt;'Painel  de Controle'!$E$32,0,-IF(AND((BP!AI43+'DRE '!AI41-AI90)&gt;0,(FCI!AI104+FCI!AI105+FCI!AI106)&gt;0),MIN((BP!AI43+'DRE '!AI41-AI90),(FCI!AI104+FCI!AI105+FCI!AI106)),0))</f>
        <v>-29555971.19</v>
      </c>
      <c r="AK107" s="352" t="n">
        <f aca="false">IF(AK103&lt;'Painel  de Controle'!$E$32,0,-IF(AND((BP!AJ43+'DRE '!AJ41-AJ90)&gt;0,(FCI!AJ104+FCI!AJ105+FCI!AJ106)&gt;0),MIN((BP!AJ43+'DRE '!AJ41-AJ90),(FCI!AJ104+FCI!AJ105+FCI!AJ106)),0))</f>
        <v>-37995792.57</v>
      </c>
      <c r="AL107" s="352" t="n">
        <f aca="false">IF(AL103&lt;'Painel  de Controle'!$E$32,0,-IF(AND((BP!AK43+'DRE '!AK41-AK90)&gt;0,(FCI!AK104+FCI!AK105+FCI!AK106)&gt;0),MIN((BP!AK43+'DRE '!AK41-AK90),(FCI!AK104+FCI!AK105+FCI!AK106)),0))</f>
        <v>-38652513.89</v>
      </c>
      <c r="AM107" s="352" t="n">
        <f aca="false">IF(AM103&lt;'Painel  de Controle'!$E$32,0,-IF(AND((BP!AL43+'DRE '!AL41-AL90)&gt;0,(FCI!AL104+FCI!AL105+FCI!AL106)&gt;0),MIN((BP!AL43+'DRE '!AL41-AL90),(FCI!AL104+FCI!AL105+FCI!AL106)),0))</f>
        <v>-35917561.21</v>
      </c>
      <c r="AN107" s="352" t="n">
        <f aca="false">IF(AN103&lt;'Painel  de Controle'!$E$32,0,-IF(AND((BP!AM43+'DRE '!AM41-AM90)&gt;0,(FCI!AM104+FCI!AM105+FCI!AM106)&gt;0),MIN((BP!AM43+'DRE '!AM41-AM90),(FCI!AM104+FCI!AM105+FCI!AM106)),0))</f>
        <v>-35804566.12</v>
      </c>
      <c r="AO107" s="352" t="n">
        <f aca="false">IF(AO103&lt;'Painel  de Controle'!$E$32,0,-IF(AND((BP!AN43+'DRE '!AN41-AN90)&gt;0,(FCI!AN104+FCI!AN105+FCI!AN106)&gt;0),MIN((BP!AN43+'DRE '!AN41-AN90),(FCI!AN104+FCI!AN105+FCI!AN106)),0))</f>
        <v>-35906377.54</v>
      </c>
      <c r="AP107" s="352" t="n">
        <f aca="false">IF(AP103&lt;'Painel  de Controle'!$E$32,0,-IF(AND((BP!AO43+'DRE '!AO41-AO90)&gt;0,(FCI!AO104+FCI!AO105+FCI!AO106)&gt;0),MIN((BP!AO43+'DRE '!AO41-AO90),(FCI!AO104+FCI!AO105+FCI!AO106)),0))</f>
        <v>-35924083.23</v>
      </c>
      <c r="AQ107" s="352" t="n">
        <f aca="false">IF(AQ103&lt;'Painel  de Controle'!$E$32,0,-IF(AND((BP!AP43+'DRE '!AP41-AP90)&gt;0,(FCI!AP104+FCI!AP105+FCI!AP106)&gt;0),MIN((BP!AP43+'DRE '!AP41-AP90),(FCI!AP104+FCI!AP105+FCI!AP106)),0))</f>
        <v>-35931180.43</v>
      </c>
    </row>
    <row r="108" customFormat="false" ht="16.5" hidden="false" customHeight="true" outlineLevel="0" collapsed="false">
      <c r="A108" s="196"/>
      <c r="B108" s="344" t="s">
        <v>461</v>
      </c>
      <c r="C108" s="344"/>
      <c r="D108" s="344"/>
      <c r="E108" s="449"/>
      <c r="F108" s="449"/>
      <c r="G108" s="451"/>
      <c r="H108" s="451" t="n">
        <f aca="false">IF(H103&gt;'Painel  de Controle'!$E$26,0,SUM(H104:H107))</f>
        <v>-3090475.151</v>
      </c>
      <c r="I108" s="451" t="n">
        <f aca="false">IF(I103&gt;'Painel  de Controle'!$E$26,0,SUM(I104:I107))</f>
        <v>0</v>
      </c>
      <c r="J108" s="451" t="n">
        <f aca="false">IF(J103&gt;'Painel  de Controle'!$E$26,0,SUM(J104:J107))</f>
        <v>0</v>
      </c>
      <c r="K108" s="451" t="n">
        <f aca="false">IF(K103&gt;'Painel  de Controle'!$E$26,0,SUM(K104:K107))</f>
        <v>0</v>
      </c>
      <c r="L108" s="451" t="n">
        <f aca="false">IF(L103&gt;'Painel  de Controle'!$E$26,0,SUM(L104:L107))</f>
        <v>38260179.02</v>
      </c>
      <c r="M108" s="451" t="n">
        <f aca="false">IF(M103&gt;'Painel  de Controle'!$E$26,0,SUM(M104:M107))</f>
        <v>55402978.43</v>
      </c>
      <c r="N108" s="451" t="n">
        <f aca="false">IF(N103&gt;'Painel  de Controle'!$E$26,0,SUM(N104:N107))</f>
        <v>51306117.22</v>
      </c>
      <c r="O108" s="451" t="n">
        <f aca="false">IF(O103&gt;'Painel  de Controle'!$E$26,0,SUM(O104:O107))</f>
        <v>40491396.12</v>
      </c>
      <c r="P108" s="451" t="n">
        <f aca="false">IF(P103&gt;'Painel  de Controle'!$E$26,0,SUM(P104:P107))</f>
        <v>29856256.09</v>
      </c>
      <c r="Q108" s="451" t="n">
        <f aca="false">IF(Q103&gt;'Painel  de Controle'!$E$26,0,SUM(Q104:Q107))</f>
        <v>19261770.55</v>
      </c>
      <c r="R108" s="451" t="n">
        <f aca="false">IF(R103&gt;'Painel  de Controle'!$E$26,0,SUM(R104:R107))</f>
        <v>7238245.354</v>
      </c>
      <c r="S108" s="451" t="n">
        <f aca="false">IF(S103&gt;'Painel  de Controle'!$E$26,0,SUM(S104:S107))</f>
        <v>-696578.0978</v>
      </c>
      <c r="T108" s="451" t="n">
        <f aca="false">IF(T103&gt;'Painel  de Controle'!$E$26,0,SUM(T104:T107))</f>
        <v>-6976845.884</v>
      </c>
      <c r="U108" s="451" t="n">
        <f aca="false">IF(U103&gt;'Painel  de Controle'!$E$26,0,SUM(U104:U107))</f>
        <v>-5267875.608</v>
      </c>
      <c r="V108" s="451" t="n">
        <f aca="false">IF(V103&gt;'Painel  de Controle'!$E$26,0,SUM(V104:V107))</f>
        <v>16910776.51</v>
      </c>
      <c r="W108" s="451" t="n">
        <f aca="false">IF(W103&gt;'Painel  de Controle'!$E$26,0,SUM(W104:W107))</f>
        <v>33924695.31</v>
      </c>
      <c r="X108" s="451" t="n">
        <f aca="false">IF(X103&gt;'Painel  de Controle'!$E$26,0,SUM(X104:X107))</f>
        <v>14608841.77</v>
      </c>
      <c r="Y108" s="451" t="n">
        <f aca="false">IF(Y103&gt;'Painel  de Controle'!$E$26,0,SUM(Y104:Y107))</f>
        <v>20628253.38</v>
      </c>
      <c r="Z108" s="451" t="n">
        <f aca="false">IF(Z103&gt;'Painel  de Controle'!$E$26,0,SUM(Z104:Z107))</f>
        <v>33502993.34</v>
      </c>
      <c r="AA108" s="451" t="n">
        <f aca="false">IF(AA103&gt;'Painel  de Controle'!$E$26,0,SUM(AA104:AA107))</f>
        <v>45794760.91</v>
      </c>
      <c r="AB108" s="451" t="n">
        <f aca="false">IF(AB103&gt;'Painel  de Controle'!$E$26,0,SUM(AB104:AB107))</f>
        <v>57859382.33</v>
      </c>
      <c r="AC108" s="451" t="n">
        <f aca="false">IF(AC103&gt;'Painel  de Controle'!$E$26,0,SUM(AC104:AC107))</f>
        <v>69956678.95</v>
      </c>
      <c r="AD108" s="451" t="n">
        <f aca="false">IF(AD103&gt;'Painel  de Controle'!$E$26,0,SUM(AD104:AD107))</f>
        <v>82083895.14</v>
      </c>
      <c r="AE108" s="451" t="n">
        <f aca="false">IF(AE103&gt;'Painel  de Controle'!$E$26,0,SUM(AE104:AE107))</f>
        <v>94232330.51</v>
      </c>
      <c r="AF108" s="451" t="n">
        <f aca="false">IF(AF103&gt;'Painel  de Controle'!$E$26,0,SUM(AF104:AF107))</f>
        <v>106401811.3</v>
      </c>
      <c r="AG108" s="451" t="n">
        <f aca="false">IF(AG103&gt;'Painel  de Controle'!$E$26,0,SUM(AG104:AG107))</f>
        <v>118592658.2</v>
      </c>
      <c r="AH108" s="451" t="n">
        <f aca="false">IF(AH103&gt;'Painel  de Controle'!$E$26,0,SUM(AH104:AH107))</f>
        <v>130804925.7</v>
      </c>
      <c r="AI108" s="451" t="n">
        <f aca="false">IF(AI103&gt;'Painel  de Controle'!$E$26,0,SUM(AI104:AI107))</f>
        <v>140082120.1</v>
      </c>
      <c r="AJ108" s="451" t="n">
        <f aca="false">IF(AJ103&gt;'Painel  de Controle'!$E$26,0,SUM(AJ104:AJ107))</f>
        <v>147967222.6</v>
      </c>
      <c r="AK108" s="451" t="n">
        <f aca="false">IF(AK103&gt;'Painel  de Controle'!$E$26,0,SUM(AK104:AK107))</f>
        <v>146396050.2</v>
      </c>
      <c r="AL108" s="451" t="n">
        <f aca="false">IF(AL103&gt;'Painel  de Controle'!$E$26,0,SUM(AL104:AL107))</f>
        <v>143999583.5</v>
      </c>
      <c r="AM108" s="451" t="n">
        <f aca="false">IF(AM103&gt;'Painel  de Controle'!$E$26,0,SUM(AM104:AM107))</f>
        <v>144252793.9</v>
      </c>
      <c r="AN108" s="451" t="n">
        <f aca="false">IF(AN103&gt;'Painel  de Controle'!$E$26,0,SUM(AN104:AN107))</f>
        <v>144631814.9</v>
      </c>
      <c r="AO108" s="451" t="n">
        <f aca="false">IF(AO103&gt;'Painel  de Controle'!$E$26,0,SUM(AO104:AO107))</f>
        <v>144922504.5</v>
      </c>
      <c r="AP108" s="451" t="n">
        <f aca="false">IF(AP103&gt;'Painel  de Controle'!$E$26,0,SUM(AP104:AP107))</f>
        <v>145205552.5</v>
      </c>
      <c r="AQ108" s="451" t="n">
        <f aca="false">IF(AQ103&gt;'Painel  de Controle'!$E$26,0,SUM(AQ104:AQ107))</f>
        <v>149128903.2</v>
      </c>
    </row>
    <row r="109" customFormat="false" ht="16.5" hidden="false" customHeight="true" outlineLevel="0" collapsed="false">
      <c r="A109" s="196"/>
      <c r="B109" s="196"/>
      <c r="C109" s="196"/>
      <c r="D109" s="196"/>
      <c r="E109" s="342"/>
      <c r="F109" s="34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2"/>
      <c r="AQ109" s="352"/>
    </row>
    <row r="110" customFormat="false" ht="14.25" hidden="false" customHeight="true" outlineLevel="1" collapsed="false">
      <c r="A110" s="196"/>
      <c r="B110" s="196" t="s">
        <v>462</v>
      </c>
      <c r="C110" s="196"/>
      <c r="D110" s="196"/>
      <c r="E110" s="342"/>
      <c r="F110" s="34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  <c r="AM110" s="352"/>
      <c r="AN110" s="352"/>
      <c r="AO110" s="352"/>
      <c r="AP110" s="352"/>
      <c r="AQ110" s="352"/>
    </row>
    <row r="111" customFormat="false" ht="9.75" hidden="false" customHeight="true" outlineLevel="1" collapsed="false">
      <c r="A111" s="196"/>
      <c r="B111" s="196"/>
      <c r="C111" s="196"/>
      <c r="D111" s="196"/>
      <c r="E111" s="342"/>
      <c r="F111" s="34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</row>
    <row r="112" customFormat="false" ht="14.25" hidden="false" customHeight="true" outlineLevel="1" collapsed="false">
      <c r="A112" s="196"/>
      <c r="B112" s="321" t="s">
        <v>463</v>
      </c>
      <c r="C112" s="321"/>
      <c r="D112" s="321"/>
      <c r="E112" s="342"/>
      <c r="F112" s="342"/>
      <c r="G112" s="352"/>
      <c r="H112" s="352" t="n">
        <f aca="false">BP!G43+'DRE '!H41-H90</f>
        <v>-3510091.263</v>
      </c>
      <c r="I112" s="352" t="n">
        <f aca="false">BP!H43+'DRE '!I41-I90</f>
        <v>2870044.881</v>
      </c>
      <c r="J112" s="352" t="n">
        <f aca="false">BP!I43+'DRE '!J41-J90</f>
        <v>-11094813.98</v>
      </c>
      <c r="K112" s="352" t="n">
        <f aca="false">BP!J43+'DRE '!K41-K90</f>
        <v>-39533959.44</v>
      </c>
      <c r="L112" s="352" t="n">
        <f aca="false">BP!K43+'DRE '!L41-L90</f>
        <v>-24417426.8</v>
      </c>
      <c r="M112" s="352" t="n">
        <f aca="false">BP!L43+'DRE '!M41-M90</f>
        <v>-8798675.71</v>
      </c>
      <c r="N112" s="352" t="n">
        <f aca="false">BP!M43+'DRE '!N41-N90</f>
        <v>8761771.057</v>
      </c>
      <c r="O112" s="352" t="n">
        <f aca="false">BP!N43+'DRE '!O41-O90</f>
        <v>20868549.46</v>
      </c>
      <c r="P112" s="352" t="n">
        <f aca="false">BP!O43+'DRE '!P41-P90</f>
        <v>21226544.15</v>
      </c>
      <c r="Q112" s="352" t="n">
        <f aca="false">BP!P43+'DRE '!Q41-Q90</f>
        <v>21268814.06</v>
      </c>
      <c r="R112" s="352" t="n">
        <f aca="false">BP!Q43+'DRE '!R41-R90</f>
        <v>19307122.95</v>
      </c>
      <c r="S112" s="352" t="n">
        <f aca="false">BP!R43+'DRE '!S41-S90</f>
        <v>18096007.77</v>
      </c>
      <c r="T112" s="352" t="n">
        <f aca="false">BP!S43+'DRE '!T41-T90</f>
        <v>21272199.31</v>
      </c>
      <c r="U112" s="352" t="n">
        <f aca="false">BP!T43+'DRE '!U41-U90</f>
        <v>26104407.34</v>
      </c>
      <c r="V112" s="352" t="n">
        <f aca="false">BP!U43+'DRE '!V41-V90</f>
        <v>39015714.21</v>
      </c>
      <c r="W112" s="352" t="n">
        <f aca="false">BP!V43+'DRE '!W41-W90</f>
        <v>57998641.27</v>
      </c>
      <c r="X112" s="352" t="n">
        <f aca="false">BP!W43+'DRE '!X41-X90</f>
        <v>60541526.2</v>
      </c>
      <c r="Y112" s="352" t="n">
        <f aca="false">BP!X43+'DRE '!Y41-Y90</f>
        <v>28516133.98</v>
      </c>
      <c r="Z112" s="352" t="n">
        <f aca="false">BP!Y43+'DRE '!Z41-Z90</f>
        <v>22753686.03</v>
      </c>
      <c r="AA112" s="352" t="n">
        <f aca="false">BP!Z43+'DRE '!AA41-AA90</f>
        <v>24026799.1</v>
      </c>
      <c r="AB112" s="352" t="n">
        <f aca="false">BP!AA43+'DRE '!AB41-AB90</f>
        <v>24664758.14</v>
      </c>
      <c r="AC112" s="352" t="n">
        <f aca="false">BP!AB43+'DRE '!AC41-AC90</f>
        <v>25047313.37</v>
      </c>
      <c r="AD112" s="352" t="n">
        <f aca="false">BP!AC43+'DRE '!AD41-AD90</f>
        <v>25442813.02</v>
      </c>
      <c r="AE112" s="352" t="n">
        <f aca="false">BP!AD43+'DRE '!AE41-AE90</f>
        <v>25847966.51</v>
      </c>
      <c r="AF112" s="352" t="n">
        <f aca="false">BP!AE43+'DRE '!AF41-AF90</f>
        <v>26253735.17</v>
      </c>
      <c r="AG112" s="352" t="n">
        <f aca="false">BP!AF43+'DRE '!AG41-AG90</f>
        <v>26659915.16</v>
      </c>
      <c r="AH112" s="352" t="n">
        <f aca="false">BP!AG43+'DRE '!AH41-AH90</f>
        <v>28470029.06</v>
      </c>
      <c r="AI112" s="352" t="n">
        <f aca="false">BP!AH43+'DRE '!AI41-AI90</f>
        <v>30619676.32</v>
      </c>
      <c r="AJ112" s="352" t="n">
        <f aca="false">BP!AI43+'DRE '!AJ41-AJ90</f>
        <v>34148735.66</v>
      </c>
      <c r="AK112" s="352" t="n">
        <f aca="false">BP!AJ43+'DRE '!AK41-AK90</f>
        <v>40620535.46</v>
      </c>
      <c r="AL112" s="352" t="n">
        <f aca="false">BP!AK43+'DRE '!AL41-AL90</f>
        <v>38597409</v>
      </c>
      <c r="AM112" s="352" t="n">
        <f aca="false">BP!AL43+'DRE '!AM41-AM90</f>
        <v>35833511.22</v>
      </c>
      <c r="AN112" s="352" t="n">
        <f aca="false">BP!AM43+'DRE '!AN41-AN90</f>
        <v>35813446.83</v>
      </c>
      <c r="AO112" s="352" t="n">
        <f aca="false">BP!AN43+'DRE '!AO41-AO90</f>
        <v>35919670.74</v>
      </c>
      <c r="AP112" s="352" t="n">
        <f aca="false">BP!AO43+'DRE '!AP41-AP90</f>
        <v>35934278.43</v>
      </c>
      <c r="AQ112" s="352" t="n">
        <f aca="false">BP!AP43+'DRE '!AQ41-AQ90</f>
        <v>39567886.67</v>
      </c>
    </row>
    <row r="113" customFormat="false" ht="14.25" hidden="false" customHeight="true" outlineLevel="1" collapsed="false">
      <c r="A113" s="196"/>
      <c r="B113" s="321" t="s">
        <v>464</v>
      </c>
      <c r="C113" s="321"/>
      <c r="D113" s="321"/>
      <c r="E113" s="342"/>
      <c r="F113" s="342"/>
      <c r="G113" s="352"/>
      <c r="H113" s="352" t="n">
        <f aca="false">FCI!H104+FCI!H105+FCI!H106</f>
        <v>-3090475.151</v>
      </c>
      <c r="I113" s="352" t="n">
        <f aca="false">FCI!I104+FCI!I105+FCI!I106</f>
        <v>0</v>
      </c>
      <c r="J113" s="352" t="n">
        <f aca="false">FCI!J104+FCI!J105+FCI!J106</f>
        <v>0</v>
      </c>
      <c r="K113" s="352" t="n">
        <f aca="false">FCI!K104+FCI!K105+FCI!K106</f>
        <v>0</v>
      </c>
      <c r="L113" s="352" t="n">
        <f aca="false">FCI!L104+FCI!L105+FCI!L106</f>
        <v>38260179.02</v>
      </c>
      <c r="M113" s="352" t="n">
        <f aca="false">FCI!M104+FCI!M105+FCI!M106</f>
        <v>55402978.43</v>
      </c>
      <c r="N113" s="352" t="n">
        <f aca="false">FCI!N104+FCI!N105+FCI!N106</f>
        <v>58126192.6</v>
      </c>
      <c r="O113" s="352" t="n">
        <f aca="false">FCI!O104+FCI!O105+FCI!O106</f>
        <v>59993538.57</v>
      </c>
      <c r="P113" s="352" t="n">
        <f aca="false">FCI!P104+FCI!P105+FCI!P106</f>
        <v>50149516.88</v>
      </c>
      <c r="Q113" s="352" t="n">
        <f aca="false">FCI!Q104+FCI!Q105+FCI!Q106</f>
        <v>40055191.04</v>
      </c>
      <c r="R113" s="352" t="n">
        <f aca="false">FCI!R104+FCI!R105+FCI!R106</f>
        <v>28049169.63</v>
      </c>
      <c r="S113" s="352" t="n">
        <f aca="false">FCI!S104+FCI!S105+FCI!S106</f>
        <v>16631349.96</v>
      </c>
      <c r="T113" s="352" t="n">
        <f aca="false">FCI!T104+FCI!T105+FCI!T106</f>
        <v>9654504.075</v>
      </c>
      <c r="U113" s="352" t="n">
        <f aca="false">FCI!U104+FCI!U105+FCI!U106</f>
        <v>4386628.467</v>
      </c>
      <c r="V113" s="352" t="n">
        <f aca="false">FCI!V104+FCI!V105+FCI!V106</f>
        <v>21297404.98</v>
      </c>
      <c r="W113" s="352" t="n">
        <f aca="false">FCI!W104+FCI!W105+FCI!W106</f>
        <v>55222100.28</v>
      </c>
      <c r="X113" s="352" t="n">
        <f aca="false">FCI!X104+FCI!X105+FCI!X106</f>
        <v>69830942.06</v>
      </c>
      <c r="Y113" s="352" t="n">
        <f aca="false">FCI!Y104+FCI!Y105+FCI!Y106</f>
        <v>49787969.21</v>
      </c>
      <c r="Z113" s="352" t="n">
        <f aca="false">FCI!Z104+FCI!Z105+FCI!Z106</f>
        <v>56056119.56</v>
      </c>
      <c r="AA113" s="352" t="n">
        <f aca="false">FCI!AA104+FCI!AA105+FCI!AA106</f>
        <v>69392588.6</v>
      </c>
      <c r="AB113" s="352" t="n">
        <f aca="false">FCI!AB104+FCI!AB105+FCI!AB106</f>
        <v>82114593.02</v>
      </c>
      <c r="AC113" s="352" t="n">
        <f aca="false">FCI!AC104+FCI!AC105+FCI!AC106</f>
        <v>94602013.12</v>
      </c>
      <c r="AD113" s="352" t="n">
        <f aca="false">FCI!AD104+FCI!AD105+FCI!AD106</f>
        <v>107123640.3</v>
      </c>
      <c r="AE113" s="352" t="n">
        <f aca="false">FCI!AE104+FCI!AE105+FCI!AE106</f>
        <v>119676232.2</v>
      </c>
      <c r="AF113" s="352" t="n">
        <f aca="false">FCI!AF104+FCI!AF105+FCI!AF106</f>
        <v>132250774.7</v>
      </c>
      <c r="AG113" s="352" t="n">
        <f aca="false">FCI!AG104+FCI!AG105+FCI!AG106</f>
        <v>144847100.4</v>
      </c>
      <c r="AH113" s="352" t="n">
        <f aca="false">FCI!AH104+FCI!AH105+FCI!AH106</f>
        <v>157465542.1</v>
      </c>
      <c r="AI113" s="352" t="n">
        <f aca="false">FCI!AI104+FCI!AI105+FCI!AI106</f>
        <v>169956088.9</v>
      </c>
      <c r="AJ113" s="352" t="n">
        <f aca="false">FCI!AJ104+FCI!AJ105+FCI!AJ106</f>
        <v>177523193.8</v>
      </c>
      <c r="AK113" s="352" t="n">
        <f aca="false">FCI!AK104+FCI!AK105+FCI!AK106</f>
        <v>184391842.7</v>
      </c>
      <c r="AL113" s="352" t="n">
        <f aca="false">FCI!AL104+FCI!AL105+FCI!AL106</f>
        <v>182652097.3</v>
      </c>
      <c r="AM113" s="352" t="n">
        <f aca="false">FCI!AM104+FCI!AM105+FCI!AM106</f>
        <v>180170355.1</v>
      </c>
      <c r="AN113" s="352" t="n">
        <f aca="false">FCI!AN104+FCI!AN105+FCI!AN106</f>
        <v>180436381</v>
      </c>
      <c r="AO113" s="352" t="n">
        <f aca="false">FCI!AO104+FCI!AO105+FCI!AO106</f>
        <v>180828882</v>
      </c>
      <c r="AP113" s="352" t="n">
        <f aca="false">FCI!AP104+FCI!AP105+FCI!AP106</f>
        <v>181129635.7</v>
      </c>
      <c r="AQ113" s="352" t="n">
        <f aca="false">FCI!AQ104+FCI!AQ105+FCI!AQ106</f>
        <v>185060083.7</v>
      </c>
    </row>
    <row r="114" customFormat="false" ht="12.75" hidden="false" customHeight="true" outlineLevel="1" collapsed="false">
      <c r="A114" s="196"/>
      <c r="B114" s="196"/>
      <c r="C114" s="196"/>
      <c r="D114" s="196"/>
      <c r="E114" s="342"/>
      <c r="F114" s="34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/>
      <c r="Y114" s="352"/>
      <c r="Z114" s="352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2"/>
      <c r="AL114" s="352"/>
      <c r="AM114" s="352"/>
      <c r="AN114" s="352"/>
      <c r="AO114" s="352"/>
      <c r="AP114" s="352"/>
      <c r="AQ114" s="352"/>
    </row>
    <row r="115" customFormat="false" ht="9.75" hidden="false" customHeight="true" outlineLevel="0" collapsed="false">
      <c r="A115" s="196"/>
      <c r="B115" s="196"/>
      <c r="C115" s="196"/>
      <c r="D115" s="196"/>
      <c r="E115" s="342"/>
      <c r="F115" s="34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</row>
    <row r="116" customFormat="false" ht="9.75" hidden="false" customHeight="true" outlineLevel="0" collapsed="false">
      <c r="A116" s="196"/>
      <c r="B116" s="196"/>
      <c r="C116" s="196"/>
      <c r="D116" s="196"/>
      <c r="E116" s="342"/>
      <c r="F116" s="34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U116" s="352"/>
      <c r="V116" s="352"/>
      <c r="W116" s="352"/>
      <c r="X116" s="352"/>
      <c r="Y116" s="352"/>
      <c r="Z116" s="352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  <c r="AM116" s="352"/>
      <c r="AN116" s="352"/>
      <c r="AO116" s="352"/>
      <c r="AP116" s="352"/>
      <c r="AQ116" s="352"/>
    </row>
    <row r="117" customFormat="false" ht="9.75" hidden="false" customHeight="true" outlineLevel="0" collapsed="false">
      <c r="A117" s="196"/>
      <c r="B117" s="196"/>
      <c r="C117" s="196"/>
      <c r="D117" s="196"/>
      <c r="E117" s="342"/>
      <c r="F117" s="34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</row>
    <row r="118" customFormat="false" ht="9.75" hidden="false" customHeight="true" outlineLevel="0" collapsed="false">
      <c r="A118" s="196"/>
      <c r="B118" s="196"/>
      <c r="C118" s="196"/>
      <c r="D118" s="196"/>
      <c r="E118" s="342"/>
      <c r="F118" s="34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2"/>
      <c r="AM118" s="352"/>
      <c r="AN118" s="352"/>
      <c r="AO118" s="352"/>
      <c r="AP118" s="352"/>
      <c r="AQ118" s="352"/>
    </row>
    <row r="119" customFormat="false" ht="16.5" hidden="false" customHeight="true" outlineLevel="0" collapsed="false">
      <c r="A119" s="196"/>
      <c r="B119" s="196"/>
      <c r="C119" s="196"/>
      <c r="D119" s="196"/>
      <c r="E119" s="342"/>
      <c r="F119" s="34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</row>
    <row r="120" customFormat="false" ht="16.5" hidden="true" customHeight="true" outlineLevel="0" collapsed="false">
      <c r="A120" s="196"/>
      <c r="B120" s="196"/>
      <c r="C120" s="196"/>
      <c r="D120" s="196"/>
      <c r="E120" s="342"/>
      <c r="F120" s="342"/>
      <c r="G120" s="352"/>
      <c r="H120" s="456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</row>
    <row r="121" customFormat="false" ht="16.5" hidden="true" customHeight="true" outlineLevel="0" collapsed="false">
      <c r="A121" s="196"/>
      <c r="B121" s="196"/>
      <c r="C121" s="196"/>
      <c r="D121" s="196"/>
      <c r="E121" s="342"/>
      <c r="F121" s="34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</row>
    <row r="122" customFormat="false" ht="16.5" hidden="true" customHeight="true" outlineLevel="0" collapsed="false">
      <c r="A122" s="196"/>
      <c r="B122" s="196"/>
      <c r="C122" s="196"/>
      <c r="D122" s="196"/>
      <c r="E122" s="342"/>
      <c r="F122" s="342"/>
      <c r="G122" s="352"/>
      <c r="H122" s="457"/>
      <c r="I122" s="457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52"/>
      <c r="AQ122" s="352"/>
    </row>
    <row r="123" customFormat="false" ht="16.5" hidden="true" customHeight="true" outlineLevel="0" collapsed="false">
      <c r="A123" s="196"/>
      <c r="B123" s="196"/>
      <c r="C123" s="196"/>
      <c r="D123" s="196"/>
      <c r="E123" s="342"/>
      <c r="F123" s="34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</row>
    <row r="124" customFormat="false" ht="16.5" hidden="true" customHeight="true" outlineLevel="0" collapsed="false">
      <c r="A124" s="196"/>
      <c r="B124" s="196"/>
      <c r="C124" s="196"/>
      <c r="D124" s="196"/>
      <c r="E124" s="342"/>
      <c r="F124" s="342"/>
      <c r="G124" s="352"/>
      <c r="H124" s="457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</row>
    <row r="125" customFormat="false" ht="17.25" hidden="true" customHeight="true" outlineLevel="0" collapsed="false">
      <c r="A125" s="196"/>
      <c r="B125" s="196"/>
      <c r="C125" s="196"/>
      <c r="D125" s="196"/>
      <c r="E125" s="342"/>
      <c r="F125" s="34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2"/>
      <c r="AC125" s="352"/>
      <c r="AD125" s="352"/>
      <c r="AE125" s="352"/>
      <c r="AF125" s="352"/>
      <c r="AG125" s="352"/>
      <c r="AH125" s="352"/>
      <c r="AI125" s="352"/>
      <c r="AJ125" s="352"/>
      <c r="AK125" s="352"/>
      <c r="AL125" s="352"/>
      <c r="AM125" s="352"/>
      <c r="AN125" s="352"/>
      <c r="AO125" s="352"/>
      <c r="AP125" s="352"/>
      <c r="AQ125" s="352"/>
    </row>
    <row r="126" customFormat="false" ht="17.25" hidden="true" customHeight="true" outlineLevel="0" collapsed="false">
      <c r="A126" s="196"/>
      <c r="B126" s="196"/>
      <c r="C126" s="196"/>
      <c r="D126" s="196"/>
      <c r="E126" s="342"/>
      <c r="F126" s="34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/>
      <c r="AA126" s="352"/>
      <c r="AB126" s="352"/>
      <c r="AC126" s="352"/>
      <c r="AD126" s="352"/>
      <c r="AE126" s="352"/>
      <c r="AF126" s="352"/>
      <c r="AG126" s="352"/>
      <c r="AH126" s="352"/>
      <c r="AI126" s="352"/>
      <c r="AJ126" s="352"/>
      <c r="AK126" s="352"/>
      <c r="AL126" s="352"/>
      <c r="AM126" s="352"/>
      <c r="AN126" s="352"/>
      <c r="AO126" s="352"/>
      <c r="AP126" s="352"/>
      <c r="AQ126" s="352"/>
    </row>
    <row r="127" customFormat="false" ht="17.25" hidden="true" customHeight="true" outlineLevel="0" collapsed="false">
      <c r="A127" s="196"/>
      <c r="B127" s="196"/>
      <c r="C127" s="196"/>
      <c r="D127" s="196"/>
      <c r="E127" s="342"/>
      <c r="F127" s="34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</row>
    <row r="128" customFormat="false" ht="17.25" hidden="true" customHeight="true" outlineLevel="0" collapsed="false">
      <c r="A128" s="196"/>
      <c r="B128" s="196"/>
      <c r="C128" s="196"/>
      <c r="D128" s="196"/>
      <c r="E128" s="342"/>
      <c r="F128" s="342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2"/>
      <c r="AL128" s="352"/>
      <c r="AM128" s="352"/>
      <c r="AN128" s="352"/>
      <c r="AO128" s="352"/>
      <c r="AP128" s="352"/>
      <c r="AQ128" s="352"/>
    </row>
    <row r="129" customFormat="false" ht="17.25" hidden="true" customHeight="true" outlineLevel="0" collapsed="false">
      <c r="A129" s="196"/>
      <c r="B129" s="196"/>
      <c r="C129" s="196"/>
      <c r="D129" s="196"/>
      <c r="E129" s="342"/>
      <c r="F129" s="342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</row>
    <row r="130" customFormat="false" ht="17.25" hidden="true" customHeight="true" outlineLevel="0" collapsed="false">
      <c r="A130" s="196"/>
      <c r="B130" s="196"/>
      <c r="C130" s="196"/>
      <c r="D130" s="196"/>
      <c r="E130" s="342"/>
      <c r="F130" s="342"/>
      <c r="G130" s="352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  <c r="X130" s="352"/>
      <c r="Y130" s="352"/>
      <c r="Z130" s="352"/>
      <c r="AA130" s="352"/>
      <c r="AB130" s="352"/>
      <c r="AC130" s="352"/>
      <c r="AD130" s="352"/>
      <c r="AE130" s="352"/>
      <c r="AF130" s="352"/>
      <c r="AG130" s="352"/>
      <c r="AH130" s="352"/>
      <c r="AI130" s="352"/>
      <c r="AJ130" s="352"/>
      <c r="AK130" s="352"/>
      <c r="AL130" s="352"/>
      <c r="AM130" s="352"/>
      <c r="AN130" s="352"/>
      <c r="AO130" s="352"/>
      <c r="AP130" s="352"/>
      <c r="AQ130" s="352"/>
    </row>
    <row r="131" customFormat="false" ht="17.25" hidden="true" customHeight="true" outlineLevel="0" collapsed="false">
      <c r="A131" s="196"/>
      <c r="B131" s="196"/>
      <c r="C131" s="196"/>
      <c r="D131" s="196"/>
      <c r="E131" s="342"/>
      <c r="F131" s="34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2"/>
      <c r="Z131" s="352"/>
      <c r="AA131" s="352"/>
      <c r="AB131" s="352"/>
      <c r="AC131" s="352"/>
      <c r="AD131" s="352"/>
      <c r="AE131" s="352"/>
      <c r="AF131" s="352"/>
      <c r="AG131" s="352"/>
      <c r="AH131" s="352"/>
      <c r="AI131" s="352"/>
      <c r="AJ131" s="352"/>
      <c r="AK131" s="352"/>
      <c r="AL131" s="352"/>
      <c r="AM131" s="352"/>
      <c r="AN131" s="352"/>
      <c r="AO131" s="352"/>
      <c r="AP131" s="352"/>
      <c r="AQ131" s="352"/>
    </row>
    <row r="132" customFormat="false" ht="17.25" hidden="true" customHeight="true" outlineLevel="0" collapsed="false">
      <c r="A132" s="196"/>
      <c r="B132" s="196"/>
      <c r="C132" s="196"/>
      <c r="D132" s="196"/>
      <c r="E132" s="342"/>
      <c r="F132" s="342"/>
      <c r="G132" s="352"/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2"/>
      <c r="X132" s="352"/>
      <c r="Y132" s="352"/>
      <c r="Z132" s="352"/>
      <c r="AA132" s="352"/>
      <c r="AB132" s="352"/>
      <c r="AC132" s="352"/>
      <c r="AD132" s="352"/>
      <c r="AE132" s="352"/>
      <c r="AF132" s="352"/>
      <c r="AG132" s="352"/>
      <c r="AH132" s="352"/>
      <c r="AI132" s="352"/>
      <c r="AJ132" s="352"/>
      <c r="AK132" s="352"/>
      <c r="AL132" s="352"/>
      <c r="AM132" s="352"/>
      <c r="AN132" s="352"/>
      <c r="AO132" s="352"/>
      <c r="AP132" s="352"/>
      <c r="AQ132" s="352"/>
    </row>
    <row r="133" customFormat="false" ht="17.25" hidden="true" customHeight="true" outlineLevel="0" collapsed="false">
      <c r="A133" s="196"/>
      <c r="B133" s="196"/>
      <c r="C133" s="196"/>
      <c r="D133" s="196"/>
      <c r="E133" s="342"/>
      <c r="F133" s="34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52"/>
      <c r="AQ133" s="352"/>
    </row>
    <row r="134" customFormat="false" ht="17.25" hidden="true" customHeight="true" outlineLevel="0" collapsed="false">
      <c r="A134" s="196"/>
      <c r="B134" s="196"/>
      <c r="C134" s="196"/>
      <c r="D134" s="196"/>
      <c r="E134" s="342"/>
      <c r="F134" s="342"/>
      <c r="G134" s="352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2"/>
      <c r="AD134" s="352"/>
      <c r="AE134" s="352"/>
      <c r="AF134" s="352"/>
      <c r="AG134" s="352"/>
      <c r="AH134" s="352"/>
      <c r="AI134" s="352"/>
      <c r="AJ134" s="352"/>
      <c r="AK134" s="352"/>
      <c r="AL134" s="352"/>
      <c r="AM134" s="352"/>
      <c r="AN134" s="352"/>
      <c r="AO134" s="352"/>
      <c r="AP134" s="352"/>
      <c r="AQ134" s="352"/>
    </row>
    <row r="135" customFormat="false" ht="17.25" hidden="true" customHeight="true" outlineLevel="0" collapsed="false">
      <c r="A135" s="196"/>
      <c r="B135" s="196"/>
      <c r="C135" s="196"/>
      <c r="D135" s="196"/>
      <c r="E135" s="342"/>
      <c r="F135" s="34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</row>
    <row r="136" customFormat="false" ht="17.25" hidden="true" customHeight="true" outlineLevel="0" collapsed="false">
      <c r="A136" s="196"/>
      <c r="B136" s="196"/>
      <c r="C136" s="196"/>
      <c r="D136" s="196"/>
      <c r="E136" s="342"/>
      <c r="F136" s="34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</row>
    <row r="137" customFormat="false" ht="17.25" hidden="true" customHeight="true" outlineLevel="0" collapsed="false">
      <c r="A137" s="196"/>
      <c r="B137" s="196"/>
      <c r="C137" s="196"/>
      <c r="D137" s="196"/>
      <c r="E137" s="342"/>
      <c r="F137" s="342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</row>
    <row r="138" customFormat="false" ht="17.25" hidden="true" customHeight="true" outlineLevel="0" collapsed="false">
      <c r="A138" s="196"/>
      <c r="B138" s="196"/>
      <c r="C138" s="196"/>
      <c r="D138" s="196"/>
      <c r="E138" s="342"/>
      <c r="F138" s="34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</row>
    <row r="139" customFormat="false" ht="17.25" hidden="true" customHeight="true" outlineLevel="0" collapsed="false">
      <c r="A139" s="196"/>
      <c r="B139" s="196"/>
      <c r="C139" s="196"/>
      <c r="D139" s="196"/>
      <c r="E139" s="342"/>
      <c r="F139" s="34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</row>
    <row r="140" customFormat="false" ht="17.25" hidden="true" customHeight="true" outlineLevel="0" collapsed="false">
      <c r="A140" s="196"/>
      <c r="B140" s="196"/>
      <c r="C140" s="196"/>
      <c r="D140" s="196"/>
      <c r="E140" s="342"/>
      <c r="F140" s="342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  <c r="AE140" s="352"/>
      <c r="AF140" s="352"/>
      <c r="AG140" s="352"/>
      <c r="AH140" s="352"/>
      <c r="AI140" s="352"/>
      <c r="AJ140" s="352"/>
      <c r="AK140" s="352"/>
      <c r="AL140" s="352"/>
      <c r="AM140" s="352"/>
      <c r="AN140" s="352"/>
      <c r="AO140" s="352"/>
      <c r="AP140" s="352"/>
      <c r="AQ140" s="352"/>
    </row>
    <row r="141" customFormat="false" ht="17.25" hidden="true" customHeight="true" outlineLevel="0" collapsed="false">
      <c r="A141" s="196"/>
      <c r="B141" s="196"/>
      <c r="C141" s="196"/>
      <c r="D141" s="196"/>
      <c r="E141" s="342"/>
      <c r="F141" s="34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</row>
    <row r="142" customFormat="false" ht="17.25" hidden="true" customHeight="true" outlineLevel="0" collapsed="false">
      <c r="A142" s="196"/>
      <c r="B142" s="196"/>
      <c r="C142" s="196"/>
      <c r="D142" s="196"/>
      <c r="E142" s="342"/>
      <c r="F142" s="34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2"/>
      <c r="Z142" s="352"/>
      <c r="AA142" s="352"/>
      <c r="AB142" s="352"/>
      <c r="AC142" s="352"/>
      <c r="AD142" s="352"/>
      <c r="AE142" s="352"/>
      <c r="AF142" s="352"/>
      <c r="AG142" s="352"/>
      <c r="AH142" s="352"/>
      <c r="AI142" s="352"/>
      <c r="AJ142" s="352"/>
      <c r="AK142" s="352"/>
      <c r="AL142" s="352"/>
      <c r="AM142" s="352"/>
      <c r="AN142" s="352"/>
      <c r="AO142" s="352"/>
      <c r="AP142" s="352"/>
      <c r="AQ142" s="352"/>
    </row>
    <row r="143" customFormat="false" ht="17.25" hidden="true" customHeight="true" outlineLevel="0" collapsed="false">
      <c r="A143" s="196"/>
      <c r="B143" s="196"/>
      <c r="C143" s="196"/>
      <c r="D143" s="196"/>
      <c r="E143" s="342"/>
      <c r="F143" s="342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  <c r="X143" s="352"/>
      <c r="Y143" s="352"/>
      <c r="Z143" s="352"/>
      <c r="AA143" s="352"/>
      <c r="AB143" s="352"/>
      <c r="AC143" s="352"/>
      <c r="AD143" s="352"/>
      <c r="AE143" s="352"/>
      <c r="AF143" s="352"/>
      <c r="AG143" s="352"/>
      <c r="AH143" s="352"/>
      <c r="AI143" s="352"/>
      <c r="AJ143" s="352"/>
      <c r="AK143" s="352"/>
      <c r="AL143" s="352"/>
      <c r="AM143" s="352"/>
      <c r="AN143" s="352"/>
      <c r="AO143" s="352"/>
      <c r="AP143" s="352"/>
      <c r="AQ143" s="352"/>
    </row>
    <row r="144" customFormat="false" ht="17.25" hidden="true" customHeight="true" outlineLevel="0" collapsed="false">
      <c r="A144" s="196"/>
      <c r="B144" s="196"/>
      <c r="C144" s="196"/>
      <c r="D144" s="196"/>
      <c r="E144" s="342"/>
      <c r="F144" s="34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52"/>
      <c r="AA144" s="352"/>
      <c r="AB144" s="352"/>
      <c r="AC144" s="352"/>
      <c r="AD144" s="352"/>
      <c r="AE144" s="352"/>
      <c r="AF144" s="352"/>
      <c r="AG144" s="352"/>
      <c r="AH144" s="352"/>
      <c r="AI144" s="352"/>
      <c r="AJ144" s="352"/>
      <c r="AK144" s="352"/>
      <c r="AL144" s="352"/>
      <c r="AM144" s="352"/>
      <c r="AN144" s="352"/>
      <c r="AO144" s="352"/>
      <c r="AP144" s="352"/>
      <c r="AQ144" s="352"/>
    </row>
    <row r="145" customFormat="false" ht="17.25" hidden="true" customHeight="true" outlineLevel="0" collapsed="false">
      <c r="A145" s="196"/>
      <c r="B145" s="196"/>
      <c r="C145" s="196"/>
      <c r="D145" s="196"/>
      <c r="E145" s="342"/>
      <c r="F145" s="34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  <c r="AP145" s="352"/>
      <c r="AQ145" s="352"/>
    </row>
    <row r="146" customFormat="false" ht="17.25" hidden="true" customHeight="true" outlineLevel="0" collapsed="false">
      <c r="A146" s="196"/>
      <c r="B146" s="196"/>
      <c r="C146" s="196"/>
      <c r="D146" s="196"/>
      <c r="E146" s="342"/>
      <c r="F146" s="34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  <c r="AP146" s="352"/>
      <c r="AQ146" s="352"/>
    </row>
    <row r="147" customFormat="false" ht="17.25" hidden="true" customHeight="true" outlineLevel="0" collapsed="false">
      <c r="A147" s="196"/>
      <c r="B147" s="196"/>
      <c r="C147" s="196"/>
      <c r="D147" s="196"/>
      <c r="E147" s="342"/>
      <c r="F147" s="34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  <c r="AP147" s="352"/>
      <c r="AQ147" s="352"/>
    </row>
    <row r="148" customFormat="false" ht="17.25" hidden="true" customHeight="true" outlineLevel="0" collapsed="false">
      <c r="A148" s="196"/>
      <c r="B148" s="196"/>
      <c r="C148" s="196"/>
      <c r="D148" s="196"/>
      <c r="E148" s="342"/>
      <c r="F148" s="34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  <c r="AP148" s="352"/>
      <c r="AQ148" s="352"/>
    </row>
    <row r="149" customFormat="false" ht="17.25" hidden="true" customHeight="true" outlineLevel="0" collapsed="false">
      <c r="A149" s="196"/>
      <c r="B149" s="196"/>
      <c r="C149" s="196"/>
      <c r="D149" s="196"/>
      <c r="E149" s="342"/>
      <c r="F149" s="34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</row>
    <row r="150" customFormat="false" ht="17.25" hidden="true" customHeight="true" outlineLevel="0" collapsed="false">
      <c r="A150" s="196"/>
      <c r="B150" s="196"/>
      <c r="C150" s="196"/>
      <c r="D150" s="196"/>
      <c r="E150" s="342"/>
      <c r="F150" s="34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  <c r="AP150" s="352"/>
      <c r="AQ150" s="352"/>
    </row>
    <row r="151" customFormat="false" ht="17.25" hidden="true" customHeight="true" outlineLevel="0" collapsed="false">
      <c r="A151" s="196"/>
      <c r="B151" s="196"/>
      <c r="C151" s="196"/>
      <c r="D151" s="196"/>
      <c r="E151" s="342"/>
      <c r="F151" s="34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</row>
    <row r="152" customFormat="false" ht="17.25" hidden="true" customHeight="true" outlineLevel="0" collapsed="false">
      <c r="A152" s="196"/>
      <c r="B152" s="196"/>
      <c r="C152" s="196"/>
      <c r="D152" s="196"/>
      <c r="E152" s="342"/>
      <c r="F152" s="34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  <c r="AP152" s="352"/>
      <c r="AQ152" s="352"/>
    </row>
    <row r="153" customFormat="false" ht="17.25" hidden="true" customHeight="true" outlineLevel="0" collapsed="false">
      <c r="A153" s="196"/>
      <c r="B153" s="196"/>
      <c r="C153" s="196"/>
      <c r="D153" s="196"/>
      <c r="E153" s="342"/>
      <c r="F153" s="34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</row>
    <row r="154" customFormat="false" ht="17.25" hidden="true" customHeight="true" outlineLevel="0" collapsed="false">
      <c r="A154" s="196"/>
      <c r="B154" s="196"/>
      <c r="C154" s="196"/>
      <c r="D154" s="196"/>
      <c r="E154" s="342"/>
      <c r="F154" s="34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  <c r="AP154" s="352"/>
      <c r="AQ154" s="352"/>
    </row>
    <row r="155" customFormat="false" ht="17.25" hidden="true" customHeight="true" outlineLevel="0" collapsed="false">
      <c r="A155" s="196"/>
      <c r="B155" s="196"/>
      <c r="C155" s="196"/>
      <c r="D155" s="196"/>
      <c r="E155" s="342"/>
      <c r="F155" s="34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</row>
    <row r="156" customFormat="false" ht="17.25" hidden="true" customHeight="true" outlineLevel="0" collapsed="false">
      <c r="A156" s="196"/>
      <c r="B156" s="196"/>
      <c r="C156" s="196"/>
      <c r="D156" s="196"/>
      <c r="E156" s="342"/>
      <c r="F156" s="342"/>
      <c r="G156" s="352"/>
      <c r="H156" s="352"/>
      <c r="I156" s="352"/>
      <c r="J156" s="352"/>
      <c r="K156" s="352"/>
      <c r="L156" s="352"/>
      <c r="M156" s="352"/>
      <c r="N156" s="352"/>
      <c r="O156" s="352"/>
      <c r="P156" s="352"/>
      <c r="Q156" s="352"/>
      <c r="R156" s="352"/>
      <c r="S156" s="352"/>
      <c r="T156" s="352"/>
      <c r="U156" s="352"/>
      <c r="V156" s="352"/>
      <c r="W156" s="352"/>
      <c r="X156" s="352"/>
      <c r="Y156" s="352"/>
      <c r="Z156" s="352"/>
      <c r="AA156" s="352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</row>
    <row r="157" customFormat="false" ht="17.25" hidden="true" customHeight="true" outlineLevel="0" collapsed="false">
      <c r="A157" s="196"/>
      <c r="B157" s="196"/>
      <c r="C157" s="196"/>
      <c r="D157" s="196"/>
      <c r="E157" s="342"/>
      <c r="F157" s="34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</row>
    <row r="158" customFormat="false" ht="17.25" hidden="true" customHeight="true" outlineLevel="0" collapsed="false">
      <c r="A158" s="196"/>
      <c r="B158" s="196"/>
      <c r="C158" s="196"/>
      <c r="D158" s="196"/>
      <c r="E158" s="342"/>
      <c r="F158" s="34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352"/>
      <c r="AQ158" s="352"/>
    </row>
    <row r="159" customFormat="false" ht="17.25" hidden="true" customHeight="true" outlineLevel="0" collapsed="false">
      <c r="A159" s="196"/>
      <c r="B159" s="196"/>
      <c r="C159" s="196"/>
      <c r="D159" s="196"/>
      <c r="E159" s="342"/>
      <c r="F159" s="34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P159" s="352"/>
      <c r="AQ159" s="352"/>
    </row>
    <row r="160" customFormat="false" ht="17.25" hidden="true" customHeight="true" outlineLevel="0" collapsed="false">
      <c r="A160" s="196"/>
      <c r="B160" s="196"/>
      <c r="C160" s="196"/>
      <c r="D160" s="196"/>
      <c r="E160" s="342"/>
      <c r="F160" s="34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352"/>
      <c r="AP160" s="352"/>
      <c r="AQ160" s="352"/>
    </row>
    <row r="161" customFormat="false" ht="17.25" hidden="true" customHeight="true" outlineLevel="0" collapsed="false">
      <c r="A161" s="196"/>
      <c r="B161" s="196"/>
      <c r="C161" s="196"/>
      <c r="D161" s="196"/>
      <c r="E161" s="342"/>
      <c r="F161" s="34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352"/>
      <c r="AP161" s="352"/>
      <c r="AQ161" s="352"/>
    </row>
    <row r="162" customFormat="false" ht="17.25" hidden="true" customHeight="true" outlineLevel="0" collapsed="false">
      <c r="A162" s="196"/>
      <c r="B162" s="196"/>
      <c r="C162" s="196"/>
      <c r="D162" s="196"/>
      <c r="E162" s="342"/>
      <c r="F162" s="34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352"/>
      <c r="AP162" s="352"/>
      <c r="AQ162" s="352"/>
    </row>
    <row r="163" customFormat="false" ht="17.25" hidden="true" customHeight="true" outlineLevel="0" collapsed="false">
      <c r="A163" s="196"/>
      <c r="B163" s="196"/>
      <c r="C163" s="196"/>
      <c r="D163" s="196"/>
      <c r="E163" s="342"/>
      <c r="F163" s="34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</row>
    <row r="164" customFormat="false" ht="17.25" hidden="true" customHeight="true" outlineLevel="0" collapsed="false">
      <c r="A164" s="196"/>
      <c r="B164" s="196"/>
      <c r="C164" s="196"/>
      <c r="D164" s="196"/>
      <c r="E164" s="342"/>
      <c r="F164" s="34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352"/>
      <c r="AP164" s="352"/>
      <c r="AQ164" s="352"/>
    </row>
    <row r="165" customFormat="false" ht="17.25" hidden="true" customHeight="true" outlineLevel="0" collapsed="false">
      <c r="A165" s="196"/>
      <c r="B165" s="196"/>
      <c r="C165" s="196"/>
      <c r="D165" s="196"/>
      <c r="E165" s="342"/>
      <c r="F165" s="34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352"/>
      <c r="AP165" s="352"/>
      <c r="AQ165" s="352"/>
    </row>
    <row r="166" customFormat="false" ht="17.25" hidden="true" customHeight="true" outlineLevel="0" collapsed="false">
      <c r="A166" s="196"/>
      <c r="B166" s="196"/>
      <c r="C166" s="196"/>
      <c r="D166" s="196"/>
      <c r="E166" s="342"/>
      <c r="F166" s="34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352"/>
      <c r="AP166" s="352"/>
      <c r="AQ166" s="352"/>
    </row>
    <row r="167" customFormat="false" ht="17.25" hidden="true" customHeight="true" outlineLevel="0" collapsed="false">
      <c r="A167" s="196"/>
      <c r="B167" s="196"/>
      <c r="C167" s="196"/>
      <c r="D167" s="196"/>
      <c r="E167" s="342"/>
      <c r="F167" s="342"/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  <c r="X167" s="352"/>
      <c r="Y167" s="352"/>
      <c r="Z167" s="352"/>
      <c r="AA167" s="352"/>
      <c r="AB167" s="352"/>
      <c r="AC167" s="352"/>
      <c r="AD167" s="352"/>
      <c r="AE167" s="352"/>
      <c r="AF167" s="352"/>
      <c r="AG167" s="352"/>
      <c r="AH167" s="352"/>
      <c r="AI167" s="352"/>
      <c r="AJ167" s="352"/>
      <c r="AK167" s="352"/>
      <c r="AL167" s="352"/>
      <c r="AM167" s="352"/>
      <c r="AN167" s="352"/>
      <c r="AO167" s="352"/>
      <c r="AP167" s="352"/>
      <c r="AQ167" s="352"/>
    </row>
    <row r="168" customFormat="false" ht="17.25" hidden="true" customHeight="true" outlineLevel="0" collapsed="false">
      <c r="A168" s="196"/>
      <c r="B168" s="196"/>
      <c r="C168" s="196"/>
      <c r="D168" s="196"/>
      <c r="E168" s="342"/>
      <c r="F168" s="342"/>
      <c r="G168" s="352"/>
      <c r="H168" s="352"/>
      <c r="I168" s="352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2"/>
      <c r="AB168" s="352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  <c r="AN168" s="352"/>
      <c r="AO168" s="352"/>
      <c r="AP168" s="352"/>
      <c r="AQ168" s="352"/>
    </row>
    <row r="169" customFormat="false" ht="17.25" hidden="true" customHeight="true" outlineLevel="0" collapsed="false">
      <c r="A169" s="196"/>
      <c r="B169" s="196"/>
      <c r="C169" s="196"/>
      <c r="D169" s="196"/>
      <c r="E169" s="342"/>
      <c r="F169" s="342"/>
      <c r="G169" s="352"/>
      <c r="H169" s="352"/>
      <c r="I169" s="352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</row>
    <row r="170" customFormat="false" ht="17.25" hidden="true" customHeight="true" outlineLevel="0" collapsed="false">
      <c r="A170" s="196"/>
      <c r="B170" s="196"/>
      <c r="C170" s="196"/>
      <c r="D170" s="196"/>
      <c r="E170" s="342"/>
      <c r="F170" s="342"/>
      <c r="G170" s="352"/>
      <c r="H170" s="352"/>
      <c r="I170" s="352"/>
      <c r="J170" s="352"/>
      <c r="K170" s="352"/>
      <c r="L170" s="352"/>
      <c r="M170" s="352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  <c r="X170" s="352"/>
      <c r="Y170" s="352"/>
      <c r="Z170" s="352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2"/>
      <c r="AN170" s="352"/>
      <c r="AO170" s="352"/>
      <c r="AP170" s="352"/>
      <c r="AQ170" s="352"/>
    </row>
    <row r="171" customFormat="false" ht="17.25" hidden="true" customHeight="true" outlineLevel="0" collapsed="false">
      <c r="A171" s="196"/>
      <c r="B171" s="196"/>
      <c r="C171" s="196"/>
      <c r="D171" s="196"/>
      <c r="E171" s="342"/>
      <c r="F171" s="34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/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2"/>
      <c r="AN171" s="352"/>
      <c r="AO171" s="352"/>
      <c r="AP171" s="352"/>
      <c r="AQ171" s="352"/>
    </row>
    <row r="172" customFormat="false" ht="17.25" hidden="true" customHeight="true" outlineLevel="0" collapsed="false">
      <c r="A172" s="196"/>
      <c r="B172" s="196"/>
      <c r="C172" s="196"/>
      <c r="D172" s="196"/>
      <c r="E172" s="342"/>
      <c r="F172" s="342"/>
      <c r="G172" s="352"/>
      <c r="H172" s="352"/>
      <c r="I172" s="352"/>
      <c r="J172" s="352"/>
      <c r="K172" s="352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  <c r="AA172" s="352"/>
      <c r="AB172" s="352"/>
      <c r="AC172" s="352"/>
      <c r="AD172" s="352"/>
      <c r="AE172" s="352"/>
      <c r="AF172" s="352"/>
      <c r="AG172" s="352"/>
      <c r="AH172" s="352"/>
      <c r="AI172" s="352"/>
      <c r="AJ172" s="352"/>
      <c r="AK172" s="352"/>
      <c r="AL172" s="352"/>
      <c r="AM172" s="352"/>
      <c r="AN172" s="352"/>
      <c r="AO172" s="352"/>
      <c r="AP172" s="352"/>
      <c r="AQ172" s="352"/>
    </row>
    <row r="173" customFormat="false" ht="17.25" hidden="true" customHeight="true" outlineLevel="0" collapsed="false">
      <c r="A173" s="196"/>
      <c r="B173" s="196"/>
      <c r="C173" s="196"/>
      <c r="D173" s="196"/>
      <c r="E173" s="342"/>
      <c r="F173" s="342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</row>
    <row r="174" customFormat="false" ht="17.25" hidden="true" customHeight="true" outlineLevel="0" collapsed="false">
      <c r="A174" s="196"/>
      <c r="B174" s="196"/>
      <c r="C174" s="196"/>
      <c r="D174" s="196"/>
      <c r="E174" s="342"/>
      <c r="F174" s="342"/>
      <c r="G174" s="352"/>
      <c r="H174" s="352"/>
      <c r="I174" s="352"/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</row>
    <row r="175" customFormat="false" ht="17.25" hidden="true" customHeight="true" outlineLevel="0" collapsed="false">
      <c r="A175" s="196"/>
      <c r="B175" s="196"/>
      <c r="C175" s="196"/>
      <c r="D175" s="196"/>
      <c r="E175" s="342"/>
      <c r="F175" s="34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</row>
    <row r="176" customFormat="false" ht="17.25" hidden="true" customHeight="true" outlineLevel="0" collapsed="false">
      <c r="A176" s="196"/>
      <c r="B176" s="196"/>
      <c r="C176" s="196"/>
      <c r="D176" s="196"/>
      <c r="E176" s="342"/>
      <c r="F176" s="342"/>
      <c r="G176" s="352"/>
      <c r="H176" s="352"/>
      <c r="I176" s="352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</row>
    <row r="177" customFormat="false" ht="17.25" hidden="true" customHeight="true" outlineLevel="0" collapsed="false">
      <c r="A177" s="196"/>
      <c r="B177" s="196"/>
      <c r="C177" s="196"/>
      <c r="D177" s="196"/>
      <c r="E177" s="342"/>
      <c r="F177" s="34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</row>
    <row r="178" customFormat="false" ht="17.25" hidden="true" customHeight="true" outlineLevel="0" collapsed="false">
      <c r="A178" s="196"/>
      <c r="B178" s="196"/>
      <c r="C178" s="196"/>
      <c r="D178" s="196"/>
      <c r="E178" s="342"/>
      <c r="F178" s="34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  <c r="AA178" s="352"/>
      <c r="AB178" s="352"/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</row>
    <row r="179" customFormat="false" ht="17.25" hidden="true" customHeight="true" outlineLevel="0" collapsed="false">
      <c r="A179" s="196"/>
      <c r="B179" s="196"/>
      <c r="C179" s="196"/>
      <c r="D179" s="196"/>
      <c r="E179" s="342"/>
      <c r="F179" s="342"/>
      <c r="G179" s="352"/>
      <c r="H179" s="352"/>
      <c r="I179" s="352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</row>
    <row r="180" customFormat="false" ht="17.25" hidden="true" customHeight="true" outlineLevel="0" collapsed="false">
      <c r="A180" s="196"/>
      <c r="B180" s="196"/>
      <c r="C180" s="196"/>
      <c r="D180" s="196"/>
      <c r="E180" s="342"/>
      <c r="F180" s="342"/>
      <c r="G180" s="352"/>
      <c r="H180" s="352"/>
      <c r="I180" s="352"/>
      <c r="J180" s="352"/>
      <c r="K180" s="352"/>
      <c r="L180" s="352"/>
      <c r="M180" s="352"/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  <c r="X180" s="352"/>
      <c r="Y180" s="352"/>
      <c r="Z180" s="352"/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2"/>
      <c r="AN180" s="352"/>
      <c r="AO180" s="352"/>
      <c r="AP180" s="352"/>
      <c r="AQ180" s="352"/>
    </row>
    <row r="181" customFormat="false" ht="17.25" hidden="true" customHeight="true" outlineLevel="0" collapsed="false">
      <c r="A181" s="196"/>
      <c r="B181" s="196"/>
      <c r="C181" s="196"/>
      <c r="D181" s="196"/>
      <c r="E181" s="342"/>
      <c r="F181" s="342"/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</row>
    <row r="182" customFormat="false" ht="17.25" hidden="true" customHeight="true" outlineLevel="0" collapsed="false">
      <c r="A182" s="196"/>
      <c r="B182" s="196"/>
      <c r="C182" s="196"/>
      <c r="D182" s="196"/>
      <c r="E182" s="342"/>
      <c r="F182" s="342"/>
      <c r="G182" s="352"/>
      <c r="H182" s="352"/>
      <c r="I182" s="352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/>
      <c r="AB182" s="352"/>
      <c r="AC182" s="352"/>
      <c r="AD182" s="352"/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</row>
    <row r="183" customFormat="false" ht="17.25" hidden="true" customHeight="true" outlineLevel="0" collapsed="false">
      <c r="A183" s="196"/>
      <c r="B183" s="196"/>
      <c r="C183" s="196"/>
      <c r="D183" s="196"/>
      <c r="E183" s="342"/>
      <c r="F183" s="342"/>
      <c r="G183" s="352"/>
      <c r="H183" s="352"/>
      <c r="I183" s="352"/>
      <c r="J183" s="352"/>
      <c r="K183" s="352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2"/>
      <c r="AB183" s="352"/>
      <c r="AC183" s="352"/>
      <c r="AD183" s="352"/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</row>
    <row r="184" customFormat="false" ht="17.25" hidden="true" customHeight="true" outlineLevel="0" collapsed="false">
      <c r="A184" s="196"/>
      <c r="B184" s="196"/>
      <c r="C184" s="196"/>
      <c r="D184" s="196"/>
      <c r="E184" s="342"/>
      <c r="F184" s="342"/>
      <c r="G184" s="352"/>
      <c r="H184" s="352"/>
      <c r="I184" s="352"/>
      <c r="J184" s="352"/>
      <c r="K184" s="352"/>
      <c r="L184" s="352"/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</row>
    <row r="185" customFormat="false" ht="17.25" hidden="true" customHeight="true" outlineLevel="0" collapsed="false">
      <c r="A185" s="196"/>
      <c r="B185" s="196"/>
      <c r="C185" s="196"/>
      <c r="D185" s="196"/>
      <c r="E185" s="342"/>
      <c r="F185" s="342"/>
      <c r="G185" s="352"/>
      <c r="H185" s="352"/>
      <c r="I185" s="352"/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  <c r="AP185" s="352"/>
      <c r="AQ185" s="352"/>
    </row>
    <row r="186" customFormat="false" ht="17.25" hidden="true" customHeight="true" outlineLevel="0" collapsed="false">
      <c r="A186" s="196"/>
      <c r="B186" s="196"/>
      <c r="C186" s="196"/>
      <c r="D186" s="196"/>
      <c r="E186" s="342"/>
      <c r="F186" s="342"/>
      <c r="G186" s="352"/>
      <c r="H186" s="352"/>
      <c r="I186" s="352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  <c r="T186" s="352"/>
      <c r="U186" s="352"/>
      <c r="V186" s="352"/>
      <c r="W186" s="352"/>
      <c r="X186" s="352"/>
      <c r="Y186" s="352"/>
      <c r="Z186" s="352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352"/>
      <c r="AO186" s="352"/>
      <c r="AP186" s="352"/>
      <c r="AQ186" s="352"/>
    </row>
    <row r="187" customFormat="false" ht="17.25" hidden="true" customHeight="true" outlineLevel="0" collapsed="false">
      <c r="A187" s="196"/>
      <c r="B187" s="196"/>
      <c r="C187" s="196"/>
      <c r="D187" s="196"/>
      <c r="E187" s="342"/>
      <c r="F187" s="342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</row>
    <row r="188" customFormat="false" ht="17.25" hidden="true" customHeight="true" outlineLevel="0" collapsed="false">
      <c r="A188" s="196"/>
      <c r="B188" s="196"/>
      <c r="C188" s="196"/>
      <c r="D188" s="196"/>
      <c r="E188" s="342"/>
      <c r="F188" s="342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/>
      <c r="AE188" s="352"/>
      <c r="AF188" s="352"/>
      <c r="AG188" s="352"/>
      <c r="AH188" s="352"/>
      <c r="AI188" s="352"/>
      <c r="AJ188" s="352"/>
      <c r="AK188" s="352"/>
      <c r="AL188" s="352"/>
      <c r="AM188" s="352"/>
      <c r="AN188" s="352"/>
      <c r="AO188" s="352"/>
      <c r="AP188" s="352"/>
      <c r="AQ188" s="352"/>
    </row>
    <row r="189" customFormat="false" ht="9.75" hidden="false" customHeight="true" outlineLevel="0" collapsed="false">
      <c r="A189" s="196"/>
      <c r="B189" s="196"/>
      <c r="C189" s="196"/>
      <c r="D189" s="196"/>
      <c r="E189" s="342"/>
      <c r="F189" s="342"/>
      <c r="G189" s="352"/>
      <c r="H189" s="352"/>
      <c r="I189" s="352"/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352"/>
      <c r="AO189" s="352"/>
      <c r="AP189" s="352"/>
      <c r="AQ189" s="352"/>
    </row>
    <row r="190" customFormat="false" ht="9.75" hidden="false" customHeight="true" outlineLevel="0" collapsed="false">
      <c r="A190" s="196"/>
      <c r="B190" s="196"/>
      <c r="C190" s="196"/>
      <c r="D190" s="196"/>
      <c r="E190" s="342"/>
      <c r="F190" s="34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</row>
    <row r="191" customFormat="false" ht="9.75" hidden="false" customHeight="true" outlineLevel="0" collapsed="false">
      <c r="A191" s="196"/>
      <c r="B191" s="196"/>
      <c r="C191" s="196"/>
      <c r="D191" s="196"/>
      <c r="E191" s="342"/>
      <c r="F191" s="342"/>
      <c r="G191" s="352"/>
      <c r="H191" s="352"/>
      <c r="I191" s="352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</row>
    <row r="192" customFormat="false" ht="9.75" hidden="false" customHeight="true" outlineLevel="0" collapsed="false">
      <c r="A192" s="196"/>
      <c r="B192" s="196"/>
      <c r="C192" s="196"/>
      <c r="D192" s="196"/>
      <c r="E192" s="342"/>
      <c r="F192" s="34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</row>
    <row r="193" customFormat="false" ht="9.75" hidden="false" customHeight="true" outlineLevel="0" collapsed="false">
      <c r="A193" s="196"/>
      <c r="B193" s="196"/>
      <c r="C193" s="196"/>
      <c r="D193" s="196"/>
      <c r="E193" s="342"/>
      <c r="F193" s="342"/>
      <c r="G193" s="352"/>
      <c r="H193" s="352"/>
      <c r="I193" s="352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52"/>
      <c r="AO193" s="352"/>
      <c r="AP193" s="352"/>
      <c r="AQ193" s="352"/>
    </row>
    <row r="194" customFormat="false" ht="9.75" hidden="false" customHeight="true" outlineLevel="0" collapsed="false">
      <c r="A194" s="196"/>
      <c r="B194" s="196"/>
      <c r="C194" s="196"/>
      <c r="D194" s="196"/>
      <c r="E194" s="342"/>
      <c r="F194" s="342"/>
      <c r="G194" s="352"/>
      <c r="H194" s="352"/>
      <c r="I194" s="352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352"/>
      <c r="AO194" s="352"/>
      <c r="AP194" s="352"/>
      <c r="AQ194" s="352"/>
    </row>
    <row r="195" customFormat="false" ht="9.75" hidden="false" customHeight="true" outlineLevel="0" collapsed="false">
      <c r="A195" s="196"/>
      <c r="B195" s="196"/>
      <c r="C195" s="196"/>
      <c r="D195" s="196"/>
      <c r="E195" s="342"/>
      <c r="F195" s="342"/>
      <c r="G195" s="352"/>
      <c r="H195" s="352"/>
      <c r="I195" s="352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</row>
    <row r="196" customFormat="false" ht="9.75" hidden="false" customHeight="true" outlineLevel="0" collapsed="false">
      <c r="A196" s="196"/>
      <c r="B196" s="196"/>
      <c r="C196" s="196"/>
      <c r="D196" s="196"/>
      <c r="E196" s="342"/>
      <c r="F196" s="342"/>
      <c r="G196" s="352"/>
      <c r="H196" s="352"/>
      <c r="I196" s="352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</row>
    <row r="197" customFormat="false" ht="9.75" hidden="false" customHeight="true" outlineLevel="0" collapsed="false">
      <c r="A197" s="196"/>
      <c r="B197" s="196"/>
      <c r="C197" s="196"/>
      <c r="D197" s="196"/>
      <c r="E197" s="342"/>
      <c r="F197" s="342"/>
      <c r="G197" s="352"/>
      <c r="H197" s="352"/>
      <c r="I197" s="352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</row>
    <row r="198" customFormat="false" ht="9.75" hidden="false" customHeight="true" outlineLevel="0" collapsed="false">
      <c r="A198" s="196"/>
      <c r="B198" s="196"/>
      <c r="C198" s="196"/>
      <c r="D198" s="196"/>
      <c r="E198" s="342"/>
      <c r="F198" s="342"/>
      <c r="G198" s="352"/>
      <c r="H198" s="352"/>
      <c r="I198" s="352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</row>
    <row r="199" customFormat="false" ht="9.75" hidden="false" customHeight="true" outlineLevel="0" collapsed="false">
      <c r="A199" s="196"/>
      <c r="B199" s="196"/>
      <c r="C199" s="196"/>
      <c r="D199" s="196"/>
      <c r="E199" s="342"/>
      <c r="F199" s="342"/>
      <c r="G199" s="352"/>
      <c r="H199" s="352"/>
      <c r="I199" s="352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</row>
    <row r="200" customFormat="false" ht="9.75" hidden="false" customHeight="true" outlineLevel="0" collapsed="false">
      <c r="A200" s="196"/>
      <c r="B200" s="196"/>
      <c r="C200" s="196"/>
      <c r="D200" s="196"/>
      <c r="E200" s="342"/>
      <c r="F200" s="342"/>
      <c r="G200" s="352"/>
      <c r="H200" s="352"/>
      <c r="I200" s="352"/>
      <c r="J200" s="352"/>
      <c r="K200" s="352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</row>
    <row r="201" customFormat="false" ht="9.75" hidden="false" customHeight="true" outlineLevel="0" collapsed="false">
      <c r="A201" s="196"/>
      <c r="B201" s="196"/>
      <c r="C201" s="196"/>
      <c r="D201" s="196"/>
      <c r="E201" s="342"/>
      <c r="F201" s="34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</row>
    <row r="202" customFormat="false" ht="9.75" hidden="false" customHeight="true" outlineLevel="0" collapsed="false">
      <c r="A202" s="196"/>
      <c r="B202" s="196"/>
      <c r="C202" s="196"/>
      <c r="D202" s="196"/>
      <c r="E202" s="342"/>
      <c r="F202" s="342"/>
      <c r="G202" s="352"/>
      <c r="H202" s="352"/>
      <c r="I202" s="352"/>
      <c r="J202" s="352"/>
      <c r="K202" s="352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52"/>
      <c r="AC202" s="352"/>
      <c r="AD202" s="352"/>
      <c r="AE202" s="352"/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</row>
    <row r="203" customFormat="false" ht="9.75" hidden="false" customHeight="true" outlineLevel="0" collapsed="false">
      <c r="A203" s="196"/>
      <c r="B203" s="196"/>
      <c r="C203" s="196"/>
      <c r="D203" s="196"/>
      <c r="E203" s="342"/>
      <c r="F203" s="342"/>
      <c r="G203" s="352"/>
      <c r="H203" s="352"/>
      <c r="I203" s="352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</row>
    <row r="204" customFormat="false" ht="9.75" hidden="false" customHeight="true" outlineLevel="0" collapsed="false">
      <c r="A204" s="196"/>
      <c r="B204" s="196"/>
      <c r="C204" s="196"/>
      <c r="D204" s="196"/>
      <c r="E204" s="342"/>
      <c r="F204" s="342"/>
      <c r="G204" s="352"/>
      <c r="H204" s="352"/>
      <c r="I204" s="352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</row>
    <row r="205" customFormat="false" ht="9.75" hidden="false" customHeight="true" outlineLevel="0" collapsed="false">
      <c r="A205" s="196"/>
      <c r="B205" s="196"/>
      <c r="C205" s="196"/>
      <c r="D205" s="196"/>
      <c r="E205" s="342"/>
      <c r="F205" s="342"/>
      <c r="G205" s="352"/>
      <c r="H205" s="352"/>
      <c r="I205" s="352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</row>
    <row r="206" customFormat="false" ht="9.75" hidden="false" customHeight="true" outlineLevel="0" collapsed="false">
      <c r="A206" s="196"/>
      <c r="B206" s="196"/>
      <c r="C206" s="196"/>
      <c r="D206" s="196"/>
      <c r="E206" s="342"/>
      <c r="F206" s="342"/>
      <c r="G206" s="352"/>
      <c r="H206" s="352"/>
      <c r="I206" s="352"/>
      <c r="J206" s="352"/>
      <c r="K206" s="352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</row>
    <row r="207" customFormat="false" ht="9.75" hidden="false" customHeight="true" outlineLevel="0" collapsed="false">
      <c r="A207" s="196"/>
      <c r="B207" s="196"/>
      <c r="C207" s="196"/>
      <c r="D207" s="196"/>
      <c r="E207" s="342"/>
      <c r="F207" s="342"/>
      <c r="G207" s="352"/>
      <c r="H207" s="352"/>
      <c r="I207" s="352"/>
      <c r="J207" s="352"/>
      <c r="K207" s="352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</row>
    <row r="208" customFormat="false" ht="9.75" hidden="false" customHeight="true" outlineLevel="0" collapsed="false">
      <c r="A208" s="196"/>
      <c r="B208" s="196"/>
      <c r="C208" s="196"/>
      <c r="D208" s="196"/>
      <c r="E208" s="342"/>
      <c r="F208" s="342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</row>
    <row r="209" customFormat="false" ht="9.75" hidden="false" customHeight="true" outlineLevel="0" collapsed="false">
      <c r="A209" s="196"/>
      <c r="B209" s="196"/>
      <c r="C209" s="196"/>
      <c r="D209" s="196"/>
      <c r="E209" s="342"/>
      <c r="F209" s="342"/>
      <c r="G209" s="352"/>
      <c r="H209" s="352"/>
      <c r="I209" s="352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Q209" s="352"/>
    </row>
    <row r="210" customFormat="false" ht="9.75" hidden="false" customHeight="true" outlineLevel="0" collapsed="false">
      <c r="A210" s="196"/>
      <c r="B210" s="196"/>
      <c r="C210" s="196"/>
      <c r="D210" s="196"/>
      <c r="E210" s="342"/>
      <c r="F210" s="342"/>
      <c r="G210" s="352"/>
      <c r="H210" s="352"/>
      <c r="I210" s="352"/>
      <c r="J210" s="352"/>
      <c r="K210" s="352"/>
      <c r="L210" s="352"/>
      <c r="M210" s="352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</row>
    <row r="211" customFormat="false" ht="9.75" hidden="false" customHeight="true" outlineLevel="0" collapsed="false">
      <c r="A211" s="196"/>
      <c r="B211" s="196"/>
      <c r="C211" s="196"/>
      <c r="D211" s="196"/>
      <c r="E211" s="342"/>
      <c r="F211" s="342"/>
      <c r="G211" s="352"/>
      <c r="H211" s="352"/>
      <c r="I211" s="352"/>
      <c r="J211" s="352"/>
      <c r="K211" s="352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352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</row>
    <row r="212" customFormat="false" ht="9.75" hidden="false" customHeight="true" outlineLevel="0" collapsed="false">
      <c r="A212" s="196"/>
      <c r="B212" s="196"/>
      <c r="C212" s="196"/>
      <c r="D212" s="196"/>
      <c r="E212" s="342"/>
      <c r="F212" s="342"/>
      <c r="G212" s="352"/>
      <c r="H212" s="352"/>
      <c r="I212" s="352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Q212" s="352"/>
    </row>
    <row r="213" customFormat="false" ht="9.75" hidden="false" customHeight="true" outlineLevel="0" collapsed="false">
      <c r="A213" s="196"/>
      <c r="B213" s="196"/>
      <c r="C213" s="196"/>
      <c r="D213" s="196"/>
      <c r="E213" s="342"/>
      <c r="F213" s="342"/>
      <c r="G213" s="352"/>
      <c r="H213" s="352"/>
      <c r="I213" s="352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  <c r="T213" s="352"/>
      <c r="U213" s="352"/>
      <c r="V213" s="352"/>
      <c r="W213" s="352"/>
      <c r="X213" s="352"/>
      <c r="Y213" s="352"/>
      <c r="Z213" s="352"/>
      <c r="AA213" s="352"/>
      <c r="AB213" s="352"/>
      <c r="AC213" s="352"/>
      <c r="AD213" s="352"/>
      <c r="AE213" s="352"/>
      <c r="AF213" s="352"/>
      <c r="AG213" s="352"/>
      <c r="AH213" s="352"/>
      <c r="AI213" s="352"/>
      <c r="AJ213" s="352"/>
      <c r="AK213" s="352"/>
      <c r="AL213" s="352"/>
      <c r="AM213" s="352"/>
      <c r="AN213" s="352"/>
      <c r="AO213" s="352"/>
      <c r="AP213" s="352"/>
      <c r="AQ213" s="352"/>
    </row>
    <row r="214" customFormat="false" ht="9.75" hidden="false" customHeight="true" outlineLevel="0" collapsed="false">
      <c r="A214" s="196"/>
      <c r="B214" s="196"/>
      <c r="C214" s="196"/>
      <c r="D214" s="196"/>
      <c r="E214" s="342"/>
      <c r="F214" s="342"/>
      <c r="G214" s="352"/>
      <c r="H214" s="352"/>
      <c r="I214" s="352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  <c r="X214" s="352"/>
      <c r="Y214" s="352"/>
      <c r="Z214" s="352"/>
      <c r="AA214" s="352"/>
      <c r="AB214" s="352"/>
      <c r="AC214" s="352"/>
      <c r="AD214" s="352"/>
      <c r="AE214" s="352"/>
      <c r="AF214" s="352"/>
      <c r="AG214" s="352"/>
      <c r="AH214" s="352"/>
      <c r="AI214" s="352"/>
      <c r="AJ214" s="352"/>
      <c r="AK214" s="352"/>
      <c r="AL214" s="352"/>
      <c r="AM214" s="352"/>
      <c r="AN214" s="352"/>
      <c r="AO214" s="352"/>
      <c r="AP214" s="352"/>
      <c r="AQ214" s="352"/>
    </row>
    <row r="215" customFormat="false" ht="9.75" hidden="false" customHeight="true" outlineLevel="0" collapsed="false">
      <c r="A215" s="196"/>
      <c r="B215" s="196"/>
      <c r="C215" s="196"/>
      <c r="D215" s="196"/>
      <c r="E215" s="342"/>
      <c r="F215" s="34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  <c r="AA215" s="352"/>
      <c r="AB215" s="352"/>
      <c r="AC215" s="352"/>
      <c r="AD215" s="352"/>
      <c r="AE215" s="352"/>
      <c r="AF215" s="352"/>
      <c r="AG215" s="352"/>
      <c r="AH215" s="352"/>
      <c r="AI215" s="352"/>
      <c r="AJ215" s="352"/>
      <c r="AK215" s="352"/>
      <c r="AL215" s="352"/>
      <c r="AM215" s="352"/>
      <c r="AN215" s="352"/>
      <c r="AO215" s="352"/>
      <c r="AP215" s="352"/>
      <c r="AQ215" s="352"/>
    </row>
    <row r="216" customFormat="false" ht="9.75" hidden="false" customHeight="true" outlineLevel="0" collapsed="false">
      <c r="A216" s="196"/>
      <c r="B216" s="196"/>
      <c r="C216" s="196"/>
      <c r="D216" s="196"/>
      <c r="E216" s="342"/>
      <c r="F216" s="342"/>
      <c r="G216" s="352"/>
      <c r="H216" s="352"/>
      <c r="I216" s="352"/>
      <c r="J216" s="352"/>
      <c r="K216" s="352"/>
      <c r="L216" s="352"/>
      <c r="M216" s="352"/>
      <c r="N216" s="352"/>
      <c r="O216" s="352"/>
      <c r="P216" s="352"/>
      <c r="Q216" s="352"/>
      <c r="R216" s="352"/>
      <c r="S216" s="352"/>
      <c r="T216" s="352"/>
      <c r="U216" s="352"/>
      <c r="V216" s="352"/>
      <c r="W216" s="352"/>
      <c r="X216" s="352"/>
      <c r="Y216" s="352"/>
      <c r="Z216" s="352"/>
      <c r="AA216" s="352"/>
      <c r="AB216" s="352"/>
      <c r="AC216" s="352"/>
      <c r="AD216" s="352"/>
      <c r="AE216" s="352"/>
      <c r="AF216" s="352"/>
      <c r="AG216" s="352"/>
      <c r="AH216" s="352"/>
      <c r="AI216" s="352"/>
      <c r="AJ216" s="352"/>
      <c r="AK216" s="352"/>
      <c r="AL216" s="352"/>
      <c r="AM216" s="352"/>
      <c r="AN216" s="352"/>
      <c r="AO216" s="352"/>
      <c r="AP216" s="352"/>
      <c r="AQ216" s="352"/>
    </row>
    <row r="217" customFormat="false" ht="9.75" hidden="false" customHeight="true" outlineLevel="0" collapsed="false">
      <c r="A217" s="196"/>
      <c r="B217" s="196"/>
      <c r="C217" s="196"/>
      <c r="D217" s="196"/>
      <c r="E217" s="342"/>
      <c r="F217" s="342"/>
      <c r="G217" s="352"/>
      <c r="H217" s="352"/>
      <c r="I217" s="352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352"/>
      <c r="V217" s="352"/>
      <c r="W217" s="352"/>
      <c r="X217" s="352"/>
      <c r="Y217" s="352"/>
      <c r="Z217" s="352"/>
      <c r="AA217" s="352"/>
      <c r="AB217" s="352"/>
      <c r="AC217" s="352"/>
      <c r="AD217" s="352"/>
      <c r="AE217" s="352"/>
      <c r="AF217" s="352"/>
      <c r="AG217" s="352"/>
      <c r="AH217" s="352"/>
      <c r="AI217" s="352"/>
      <c r="AJ217" s="352"/>
      <c r="AK217" s="352"/>
      <c r="AL217" s="352"/>
      <c r="AM217" s="352"/>
      <c r="AN217" s="352"/>
      <c r="AO217" s="352"/>
      <c r="AP217" s="352"/>
      <c r="AQ217" s="352"/>
    </row>
    <row r="218" customFormat="false" ht="9.75" hidden="false" customHeight="true" outlineLevel="0" collapsed="false">
      <c r="A218" s="196"/>
      <c r="B218" s="196"/>
      <c r="C218" s="196"/>
      <c r="D218" s="196"/>
      <c r="E218" s="342"/>
      <c r="F218" s="342"/>
      <c r="G218" s="352"/>
      <c r="H218" s="352"/>
      <c r="I218" s="352"/>
      <c r="J218" s="352"/>
      <c r="K218" s="352"/>
      <c r="L218" s="352"/>
      <c r="M218" s="352"/>
      <c r="N218" s="352"/>
      <c r="O218" s="352"/>
      <c r="P218" s="352"/>
      <c r="Q218" s="352"/>
      <c r="R218" s="352"/>
      <c r="S218" s="352"/>
      <c r="T218" s="352"/>
      <c r="U218" s="352"/>
      <c r="V218" s="352"/>
      <c r="W218" s="352"/>
      <c r="X218" s="352"/>
      <c r="Y218" s="352"/>
      <c r="Z218" s="352"/>
      <c r="AA218" s="352"/>
      <c r="AB218" s="352"/>
      <c r="AC218" s="352"/>
      <c r="AD218" s="352"/>
      <c r="AE218" s="352"/>
      <c r="AF218" s="352"/>
      <c r="AG218" s="352"/>
      <c r="AH218" s="352"/>
      <c r="AI218" s="352"/>
      <c r="AJ218" s="352"/>
      <c r="AK218" s="352"/>
      <c r="AL218" s="352"/>
      <c r="AM218" s="352"/>
      <c r="AN218" s="352"/>
      <c r="AO218" s="352"/>
      <c r="AP218" s="352"/>
      <c r="AQ218" s="352"/>
    </row>
    <row r="219" customFormat="false" ht="9.75" hidden="false" customHeight="true" outlineLevel="0" collapsed="false">
      <c r="A219" s="196"/>
      <c r="B219" s="196"/>
      <c r="C219" s="196"/>
      <c r="D219" s="196"/>
      <c r="E219" s="342"/>
      <c r="F219" s="342"/>
      <c r="G219" s="352"/>
      <c r="H219" s="352"/>
      <c r="I219" s="352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  <c r="AA219" s="352"/>
      <c r="AB219" s="352"/>
      <c r="AC219" s="352"/>
      <c r="AD219" s="352"/>
      <c r="AE219" s="352"/>
      <c r="AF219" s="352"/>
      <c r="AG219" s="352"/>
      <c r="AH219" s="352"/>
      <c r="AI219" s="352"/>
      <c r="AJ219" s="352"/>
      <c r="AK219" s="352"/>
      <c r="AL219" s="352"/>
      <c r="AM219" s="352"/>
      <c r="AN219" s="352"/>
      <c r="AO219" s="352"/>
      <c r="AP219" s="352"/>
      <c r="AQ219" s="352"/>
    </row>
    <row r="220" customFormat="false" ht="9.75" hidden="false" customHeight="true" outlineLevel="0" collapsed="false">
      <c r="A220" s="196"/>
      <c r="B220" s="196"/>
      <c r="C220" s="196"/>
      <c r="D220" s="196"/>
      <c r="E220" s="342"/>
      <c r="F220" s="342"/>
      <c r="G220" s="352"/>
      <c r="H220" s="352"/>
      <c r="I220" s="352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  <c r="T220" s="352"/>
      <c r="U220" s="352"/>
      <c r="V220" s="352"/>
      <c r="W220" s="352"/>
      <c r="X220" s="352"/>
      <c r="Y220" s="352"/>
      <c r="Z220" s="352"/>
      <c r="AA220" s="352"/>
      <c r="AB220" s="352"/>
      <c r="AC220" s="352"/>
      <c r="AD220" s="352"/>
      <c r="AE220" s="352"/>
      <c r="AF220" s="352"/>
      <c r="AG220" s="352"/>
      <c r="AH220" s="352"/>
      <c r="AI220" s="352"/>
      <c r="AJ220" s="352"/>
      <c r="AK220" s="352"/>
      <c r="AL220" s="352"/>
      <c r="AM220" s="352"/>
      <c r="AN220" s="352"/>
      <c r="AO220" s="352"/>
      <c r="AP220" s="352"/>
      <c r="AQ220" s="352"/>
    </row>
    <row r="221" customFormat="false" ht="9.75" hidden="false" customHeight="true" outlineLevel="0" collapsed="false">
      <c r="A221" s="196"/>
      <c r="B221" s="196"/>
      <c r="C221" s="196"/>
      <c r="D221" s="196"/>
      <c r="E221" s="342"/>
      <c r="F221" s="342"/>
      <c r="G221" s="352"/>
      <c r="H221" s="352"/>
      <c r="I221" s="352"/>
      <c r="J221" s="352"/>
      <c r="K221" s="352"/>
      <c r="L221" s="352"/>
      <c r="M221" s="352"/>
      <c r="N221" s="352"/>
      <c r="O221" s="352"/>
      <c r="P221" s="352"/>
      <c r="Q221" s="352"/>
      <c r="R221" s="352"/>
      <c r="S221" s="352"/>
      <c r="T221" s="352"/>
      <c r="U221" s="352"/>
      <c r="V221" s="352"/>
      <c r="W221" s="352"/>
      <c r="X221" s="352"/>
      <c r="Y221" s="352"/>
      <c r="Z221" s="352"/>
      <c r="AA221" s="352"/>
      <c r="AB221" s="352"/>
      <c r="AC221" s="352"/>
      <c r="AD221" s="352"/>
      <c r="AE221" s="352"/>
      <c r="AF221" s="352"/>
      <c r="AG221" s="352"/>
      <c r="AH221" s="352"/>
      <c r="AI221" s="352"/>
      <c r="AJ221" s="352"/>
      <c r="AK221" s="352"/>
      <c r="AL221" s="352"/>
      <c r="AM221" s="352"/>
      <c r="AN221" s="352"/>
      <c r="AO221" s="352"/>
      <c r="AP221" s="352"/>
      <c r="AQ221" s="352"/>
    </row>
    <row r="222" customFormat="false" ht="9.75" hidden="false" customHeight="true" outlineLevel="0" collapsed="false">
      <c r="A222" s="196"/>
      <c r="B222" s="196"/>
      <c r="C222" s="196"/>
      <c r="D222" s="196"/>
      <c r="E222" s="342"/>
      <c r="F222" s="342"/>
      <c r="G222" s="352"/>
      <c r="H222" s="352"/>
      <c r="I222" s="352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52"/>
      <c r="V222" s="352"/>
      <c r="W222" s="352"/>
      <c r="X222" s="352"/>
      <c r="Y222" s="352"/>
      <c r="Z222" s="352"/>
      <c r="AA222" s="352"/>
      <c r="AB222" s="352"/>
      <c r="AC222" s="352"/>
      <c r="AD222" s="352"/>
      <c r="AE222" s="352"/>
      <c r="AF222" s="352"/>
      <c r="AG222" s="352"/>
      <c r="AH222" s="352"/>
      <c r="AI222" s="352"/>
      <c r="AJ222" s="352"/>
      <c r="AK222" s="352"/>
      <c r="AL222" s="352"/>
      <c r="AM222" s="352"/>
      <c r="AN222" s="352"/>
      <c r="AO222" s="352"/>
      <c r="AP222" s="352"/>
      <c r="AQ222" s="352"/>
    </row>
    <row r="223" customFormat="false" ht="9.75" hidden="false" customHeight="true" outlineLevel="0" collapsed="false">
      <c r="A223" s="196"/>
      <c r="B223" s="196"/>
      <c r="C223" s="196"/>
      <c r="D223" s="196"/>
      <c r="E223" s="342"/>
      <c r="F223" s="342"/>
      <c r="G223" s="352"/>
      <c r="H223" s="352"/>
      <c r="I223" s="352"/>
      <c r="J223" s="352"/>
      <c r="K223" s="352"/>
      <c r="L223" s="352"/>
      <c r="M223" s="352"/>
      <c r="N223" s="352"/>
      <c r="O223" s="352"/>
      <c r="P223" s="352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/>
      <c r="AA223" s="352"/>
      <c r="AB223" s="352"/>
      <c r="AC223" s="352"/>
      <c r="AD223" s="352"/>
      <c r="AE223" s="352"/>
      <c r="AF223" s="352"/>
      <c r="AG223" s="352"/>
      <c r="AH223" s="352"/>
      <c r="AI223" s="352"/>
      <c r="AJ223" s="352"/>
      <c r="AK223" s="352"/>
      <c r="AL223" s="352"/>
      <c r="AM223" s="352"/>
      <c r="AN223" s="352"/>
      <c r="AO223" s="352"/>
      <c r="AP223" s="352"/>
      <c r="AQ223" s="352"/>
    </row>
    <row r="224" customFormat="false" ht="9.75" hidden="false" customHeight="true" outlineLevel="0" collapsed="false">
      <c r="A224" s="196"/>
      <c r="B224" s="196"/>
      <c r="C224" s="196"/>
      <c r="D224" s="196"/>
      <c r="E224" s="342"/>
      <c r="F224" s="342"/>
      <c r="G224" s="352"/>
      <c r="H224" s="352"/>
      <c r="I224" s="352"/>
      <c r="J224" s="352"/>
      <c r="K224" s="352"/>
      <c r="L224" s="352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  <c r="X224" s="352"/>
      <c r="Y224" s="352"/>
      <c r="Z224" s="352"/>
      <c r="AA224" s="352"/>
      <c r="AB224" s="352"/>
      <c r="AC224" s="352"/>
      <c r="AD224" s="352"/>
      <c r="AE224" s="352"/>
      <c r="AF224" s="352"/>
      <c r="AG224" s="352"/>
      <c r="AH224" s="352"/>
      <c r="AI224" s="352"/>
      <c r="AJ224" s="352"/>
      <c r="AK224" s="352"/>
      <c r="AL224" s="352"/>
      <c r="AM224" s="352"/>
      <c r="AN224" s="352"/>
      <c r="AO224" s="352"/>
      <c r="AP224" s="352"/>
      <c r="AQ224" s="352"/>
    </row>
    <row r="225" customFormat="false" ht="9.75" hidden="false" customHeight="true" outlineLevel="0" collapsed="false">
      <c r="A225" s="196"/>
      <c r="B225" s="196"/>
      <c r="C225" s="196"/>
      <c r="D225" s="196"/>
      <c r="E225" s="342"/>
      <c r="F225" s="342"/>
      <c r="G225" s="352"/>
      <c r="H225" s="352"/>
      <c r="I225" s="352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  <c r="T225" s="352"/>
      <c r="U225" s="352"/>
      <c r="V225" s="352"/>
      <c r="W225" s="352"/>
      <c r="X225" s="352"/>
      <c r="Y225" s="352"/>
      <c r="Z225" s="352"/>
      <c r="AA225" s="352"/>
      <c r="AB225" s="352"/>
      <c r="AC225" s="352"/>
      <c r="AD225" s="352"/>
      <c r="AE225" s="352"/>
      <c r="AF225" s="352"/>
      <c r="AG225" s="352"/>
      <c r="AH225" s="352"/>
      <c r="AI225" s="352"/>
      <c r="AJ225" s="352"/>
      <c r="AK225" s="352"/>
      <c r="AL225" s="352"/>
      <c r="AM225" s="352"/>
      <c r="AN225" s="352"/>
      <c r="AO225" s="352"/>
      <c r="AP225" s="352"/>
      <c r="AQ225" s="352"/>
    </row>
    <row r="226" customFormat="false" ht="9.75" hidden="false" customHeight="true" outlineLevel="0" collapsed="false">
      <c r="A226" s="196"/>
      <c r="B226" s="196"/>
      <c r="C226" s="196"/>
      <c r="D226" s="196"/>
      <c r="E226" s="342"/>
      <c r="F226" s="342"/>
      <c r="G226" s="352"/>
      <c r="H226" s="352"/>
      <c r="I226" s="352"/>
      <c r="J226" s="352"/>
      <c r="K226" s="352"/>
      <c r="L226" s="352"/>
      <c r="M226" s="352"/>
      <c r="N226" s="352"/>
      <c r="O226" s="352"/>
      <c r="P226" s="352"/>
      <c r="Q226" s="352"/>
      <c r="R226" s="352"/>
      <c r="S226" s="352"/>
      <c r="T226" s="352"/>
      <c r="U226" s="352"/>
      <c r="V226" s="352"/>
      <c r="W226" s="352"/>
      <c r="X226" s="352"/>
      <c r="Y226" s="352"/>
      <c r="Z226" s="352"/>
      <c r="AA226" s="352"/>
      <c r="AB226" s="352"/>
      <c r="AC226" s="352"/>
      <c r="AD226" s="352"/>
      <c r="AE226" s="352"/>
      <c r="AF226" s="352"/>
      <c r="AG226" s="352"/>
      <c r="AH226" s="352"/>
      <c r="AI226" s="352"/>
      <c r="AJ226" s="352"/>
      <c r="AK226" s="352"/>
      <c r="AL226" s="352"/>
      <c r="AM226" s="352"/>
      <c r="AN226" s="352"/>
      <c r="AO226" s="352"/>
      <c r="AP226" s="352"/>
      <c r="AQ226" s="352"/>
    </row>
    <row r="227" customFormat="false" ht="9.75" hidden="false" customHeight="true" outlineLevel="0" collapsed="false">
      <c r="A227" s="196"/>
      <c r="B227" s="196"/>
      <c r="C227" s="196"/>
      <c r="D227" s="196"/>
      <c r="E227" s="342"/>
      <c r="F227" s="342"/>
      <c r="G227" s="352"/>
      <c r="H227" s="352"/>
      <c r="I227" s="352"/>
      <c r="J227" s="352"/>
      <c r="K227" s="352"/>
      <c r="L227" s="352"/>
      <c r="M227" s="352"/>
      <c r="N227" s="352"/>
      <c r="O227" s="352"/>
      <c r="P227" s="352"/>
      <c r="Q227" s="352"/>
      <c r="R227" s="352"/>
      <c r="S227" s="352"/>
      <c r="T227" s="352"/>
      <c r="U227" s="352"/>
      <c r="V227" s="352"/>
      <c r="W227" s="352"/>
      <c r="X227" s="352"/>
      <c r="Y227" s="352"/>
      <c r="Z227" s="352"/>
      <c r="AA227" s="352"/>
      <c r="AB227" s="352"/>
      <c r="AC227" s="352"/>
      <c r="AD227" s="352"/>
      <c r="AE227" s="352"/>
      <c r="AF227" s="352"/>
      <c r="AG227" s="352"/>
      <c r="AH227" s="352"/>
      <c r="AI227" s="352"/>
      <c r="AJ227" s="352"/>
      <c r="AK227" s="352"/>
      <c r="AL227" s="352"/>
      <c r="AM227" s="352"/>
      <c r="AN227" s="352"/>
      <c r="AO227" s="352"/>
      <c r="AP227" s="352"/>
      <c r="AQ227" s="352"/>
    </row>
    <row r="228" customFormat="false" ht="9.75" hidden="false" customHeight="true" outlineLevel="0" collapsed="false">
      <c r="A228" s="196"/>
      <c r="B228" s="196"/>
      <c r="C228" s="196"/>
      <c r="D228" s="196"/>
      <c r="E228" s="342"/>
      <c r="F228" s="342"/>
      <c r="G228" s="352"/>
      <c r="H228" s="352"/>
      <c r="I228" s="352"/>
      <c r="J228" s="352"/>
      <c r="K228" s="352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352"/>
      <c r="Y228" s="352"/>
      <c r="Z228" s="352"/>
      <c r="AA228" s="352"/>
      <c r="AB228" s="352"/>
      <c r="AC228" s="352"/>
      <c r="AD228" s="352"/>
      <c r="AE228" s="352"/>
      <c r="AF228" s="352"/>
      <c r="AG228" s="352"/>
      <c r="AH228" s="352"/>
      <c r="AI228" s="352"/>
      <c r="AJ228" s="352"/>
      <c r="AK228" s="352"/>
      <c r="AL228" s="352"/>
      <c r="AM228" s="352"/>
      <c r="AN228" s="352"/>
      <c r="AO228" s="352"/>
      <c r="AP228" s="352"/>
      <c r="AQ228" s="352"/>
    </row>
    <row r="229" customFormat="false" ht="9.75" hidden="false" customHeight="true" outlineLevel="0" collapsed="false">
      <c r="A229" s="196"/>
      <c r="B229" s="196"/>
      <c r="C229" s="196"/>
      <c r="D229" s="196"/>
      <c r="E229" s="342"/>
      <c r="F229" s="342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</row>
    <row r="230" customFormat="false" ht="9.75" hidden="false" customHeight="true" outlineLevel="0" collapsed="false">
      <c r="A230" s="196"/>
      <c r="B230" s="196"/>
      <c r="C230" s="196"/>
      <c r="D230" s="196"/>
      <c r="E230" s="342"/>
      <c r="F230" s="342"/>
      <c r="G230" s="352"/>
      <c r="H230" s="352"/>
      <c r="I230" s="352"/>
      <c r="J230" s="352"/>
      <c r="K230" s="352"/>
      <c r="L230" s="352"/>
      <c r="M230" s="352"/>
      <c r="N230" s="352"/>
      <c r="O230" s="352"/>
      <c r="P230" s="352"/>
      <c r="Q230" s="352"/>
      <c r="R230" s="352"/>
      <c r="S230" s="352"/>
      <c r="T230" s="352"/>
      <c r="U230" s="352"/>
      <c r="V230" s="352"/>
      <c r="W230" s="352"/>
      <c r="X230" s="352"/>
      <c r="Y230" s="352"/>
      <c r="Z230" s="352"/>
      <c r="AA230" s="352"/>
      <c r="AB230" s="352"/>
      <c r="AC230" s="352"/>
      <c r="AD230" s="352"/>
      <c r="AE230" s="352"/>
      <c r="AF230" s="352"/>
      <c r="AG230" s="352"/>
      <c r="AH230" s="352"/>
      <c r="AI230" s="352"/>
      <c r="AJ230" s="352"/>
      <c r="AK230" s="352"/>
      <c r="AL230" s="352"/>
      <c r="AM230" s="352"/>
      <c r="AN230" s="352"/>
      <c r="AO230" s="352"/>
      <c r="AP230" s="352"/>
      <c r="AQ230" s="352"/>
    </row>
    <row r="231" customFormat="false" ht="9.75" hidden="false" customHeight="true" outlineLevel="0" collapsed="false">
      <c r="A231" s="196"/>
      <c r="B231" s="196"/>
      <c r="C231" s="196"/>
      <c r="D231" s="196"/>
      <c r="E231" s="342"/>
      <c r="F231" s="342"/>
      <c r="G231" s="352"/>
      <c r="H231" s="352"/>
      <c r="I231" s="352"/>
      <c r="J231" s="352"/>
      <c r="K231" s="352"/>
      <c r="L231" s="352"/>
      <c r="M231" s="352"/>
      <c r="N231" s="352"/>
      <c r="O231" s="352"/>
      <c r="P231" s="352"/>
      <c r="Q231" s="352"/>
      <c r="R231" s="352"/>
      <c r="S231" s="352"/>
      <c r="T231" s="352"/>
      <c r="U231" s="352"/>
      <c r="V231" s="352"/>
      <c r="W231" s="352"/>
      <c r="X231" s="352"/>
      <c r="Y231" s="352"/>
      <c r="Z231" s="352"/>
      <c r="AA231" s="352"/>
      <c r="AB231" s="352"/>
      <c r="AC231" s="352"/>
      <c r="AD231" s="352"/>
      <c r="AE231" s="352"/>
      <c r="AF231" s="352"/>
      <c r="AG231" s="352"/>
      <c r="AH231" s="352"/>
      <c r="AI231" s="352"/>
      <c r="AJ231" s="352"/>
      <c r="AK231" s="352"/>
      <c r="AL231" s="352"/>
      <c r="AM231" s="352"/>
      <c r="AN231" s="352"/>
      <c r="AO231" s="352"/>
      <c r="AP231" s="352"/>
      <c r="AQ231" s="352"/>
    </row>
    <row r="232" customFormat="false" ht="9.75" hidden="false" customHeight="true" outlineLevel="0" collapsed="false">
      <c r="A232" s="196"/>
      <c r="B232" s="196"/>
      <c r="C232" s="196"/>
      <c r="D232" s="196"/>
      <c r="E232" s="342"/>
      <c r="F232" s="342"/>
      <c r="G232" s="352"/>
      <c r="H232" s="352"/>
      <c r="I232" s="352"/>
      <c r="J232" s="352"/>
      <c r="K232" s="352"/>
      <c r="L232" s="352"/>
      <c r="M232" s="352"/>
      <c r="N232" s="352"/>
      <c r="O232" s="352"/>
      <c r="P232" s="352"/>
      <c r="Q232" s="352"/>
      <c r="R232" s="352"/>
      <c r="S232" s="352"/>
      <c r="T232" s="352"/>
      <c r="U232" s="352"/>
      <c r="V232" s="352"/>
      <c r="W232" s="352"/>
      <c r="X232" s="352"/>
      <c r="Y232" s="352"/>
      <c r="Z232" s="352"/>
      <c r="AA232" s="352"/>
      <c r="AB232" s="352"/>
      <c r="AC232" s="352"/>
      <c r="AD232" s="352"/>
      <c r="AE232" s="352"/>
      <c r="AF232" s="352"/>
      <c r="AG232" s="352"/>
      <c r="AH232" s="352"/>
      <c r="AI232" s="352"/>
      <c r="AJ232" s="352"/>
      <c r="AK232" s="352"/>
      <c r="AL232" s="352"/>
      <c r="AM232" s="352"/>
      <c r="AN232" s="352"/>
      <c r="AO232" s="352"/>
      <c r="AP232" s="352"/>
      <c r="AQ232" s="352"/>
    </row>
    <row r="233" customFormat="false" ht="9.75" hidden="false" customHeight="true" outlineLevel="0" collapsed="false">
      <c r="A233" s="196"/>
      <c r="B233" s="196"/>
      <c r="C233" s="196"/>
      <c r="D233" s="196"/>
      <c r="E233" s="342"/>
      <c r="F233" s="342"/>
      <c r="G233" s="352"/>
      <c r="H233" s="352"/>
      <c r="I233" s="352"/>
      <c r="J233" s="352"/>
      <c r="K233" s="352"/>
      <c r="L233" s="352"/>
      <c r="M233" s="352"/>
      <c r="N233" s="352"/>
      <c r="O233" s="352"/>
      <c r="P233" s="352"/>
      <c r="Q233" s="352"/>
      <c r="R233" s="352"/>
      <c r="S233" s="352"/>
      <c r="T233" s="352"/>
      <c r="U233" s="352"/>
      <c r="V233" s="352"/>
      <c r="W233" s="352"/>
      <c r="X233" s="352"/>
      <c r="Y233" s="352"/>
      <c r="Z233" s="352"/>
      <c r="AA233" s="352"/>
      <c r="AB233" s="352"/>
      <c r="AC233" s="352"/>
      <c r="AD233" s="352"/>
      <c r="AE233" s="352"/>
      <c r="AF233" s="352"/>
      <c r="AG233" s="352"/>
      <c r="AH233" s="352"/>
      <c r="AI233" s="352"/>
      <c r="AJ233" s="352"/>
      <c r="AK233" s="352"/>
      <c r="AL233" s="352"/>
      <c r="AM233" s="352"/>
      <c r="AN233" s="352"/>
      <c r="AO233" s="352"/>
      <c r="AP233" s="352"/>
      <c r="AQ233" s="352"/>
    </row>
    <row r="234" customFormat="false" ht="9.75" hidden="false" customHeight="true" outlineLevel="0" collapsed="false">
      <c r="A234" s="196"/>
      <c r="B234" s="196"/>
      <c r="C234" s="196"/>
      <c r="D234" s="196"/>
      <c r="E234" s="342"/>
      <c r="F234" s="342"/>
      <c r="G234" s="352"/>
      <c r="H234" s="352"/>
      <c r="I234" s="352"/>
      <c r="J234" s="352"/>
      <c r="K234" s="352"/>
      <c r="L234" s="352"/>
      <c r="M234" s="352"/>
      <c r="N234" s="352"/>
      <c r="O234" s="352"/>
      <c r="P234" s="352"/>
      <c r="Q234" s="352"/>
      <c r="R234" s="352"/>
      <c r="S234" s="352"/>
      <c r="T234" s="352"/>
      <c r="U234" s="352"/>
      <c r="V234" s="352"/>
      <c r="W234" s="352"/>
      <c r="X234" s="352"/>
      <c r="Y234" s="352"/>
      <c r="Z234" s="352"/>
      <c r="AA234" s="352"/>
      <c r="AB234" s="352"/>
      <c r="AC234" s="352"/>
      <c r="AD234" s="352"/>
      <c r="AE234" s="352"/>
      <c r="AF234" s="352"/>
      <c r="AG234" s="352"/>
      <c r="AH234" s="352"/>
      <c r="AI234" s="352"/>
      <c r="AJ234" s="352"/>
      <c r="AK234" s="352"/>
      <c r="AL234" s="352"/>
      <c r="AM234" s="352"/>
      <c r="AN234" s="352"/>
      <c r="AO234" s="352"/>
      <c r="AP234" s="352"/>
      <c r="AQ234" s="352"/>
    </row>
    <row r="235" customFormat="false" ht="9.75" hidden="false" customHeight="true" outlineLevel="0" collapsed="false">
      <c r="A235" s="196"/>
      <c r="B235" s="196"/>
      <c r="C235" s="196"/>
      <c r="D235" s="196"/>
      <c r="E235" s="342"/>
      <c r="F235" s="342"/>
      <c r="G235" s="352"/>
      <c r="H235" s="352"/>
      <c r="I235" s="352"/>
      <c r="J235" s="352"/>
      <c r="K235" s="352"/>
      <c r="L235" s="352"/>
      <c r="M235" s="352"/>
      <c r="N235" s="352"/>
      <c r="O235" s="352"/>
      <c r="P235" s="352"/>
      <c r="Q235" s="352"/>
      <c r="R235" s="352"/>
      <c r="S235" s="352"/>
      <c r="T235" s="352"/>
      <c r="U235" s="352"/>
      <c r="V235" s="352"/>
      <c r="W235" s="352"/>
      <c r="X235" s="352"/>
      <c r="Y235" s="352"/>
      <c r="Z235" s="352"/>
      <c r="AA235" s="352"/>
      <c r="AB235" s="352"/>
      <c r="AC235" s="352"/>
      <c r="AD235" s="352"/>
      <c r="AE235" s="352"/>
      <c r="AF235" s="352"/>
      <c r="AG235" s="352"/>
      <c r="AH235" s="352"/>
      <c r="AI235" s="352"/>
      <c r="AJ235" s="352"/>
      <c r="AK235" s="352"/>
      <c r="AL235" s="352"/>
      <c r="AM235" s="352"/>
      <c r="AN235" s="352"/>
      <c r="AO235" s="352"/>
      <c r="AP235" s="352"/>
      <c r="AQ235" s="352"/>
    </row>
    <row r="236" customFormat="false" ht="9.75" hidden="false" customHeight="true" outlineLevel="0" collapsed="false">
      <c r="A236" s="196"/>
      <c r="B236" s="196"/>
      <c r="C236" s="196"/>
      <c r="D236" s="196"/>
      <c r="E236" s="342"/>
      <c r="F236" s="342"/>
      <c r="G236" s="352"/>
      <c r="H236" s="352"/>
      <c r="I236" s="352"/>
      <c r="J236" s="352"/>
      <c r="K236" s="352"/>
      <c r="L236" s="352"/>
      <c r="M236" s="352"/>
      <c r="N236" s="352"/>
      <c r="O236" s="352"/>
      <c r="P236" s="352"/>
      <c r="Q236" s="352"/>
      <c r="R236" s="352"/>
      <c r="S236" s="352"/>
      <c r="T236" s="352"/>
      <c r="U236" s="352"/>
      <c r="V236" s="352"/>
      <c r="W236" s="352"/>
      <c r="X236" s="352"/>
      <c r="Y236" s="352"/>
      <c r="Z236" s="352"/>
      <c r="AA236" s="352"/>
      <c r="AB236" s="352"/>
      <c r="AC236" s="352"/>
      <c r="AD236" s="352"/>
      <c r="AE236" s="352"/>
      <c r="AF236" s="352"/>
      <c r="AG236" s="352"/>
      <c r="AH236" s="352"/>
      <c r="AI236" s="352"/>
      <c r="AJ236" s="352"/>
      <c r="AK236" s="352"/>
      <c r="AL236" s="352"/>
      <c r="AM236" s="352"/>
      <c r="AN236" s="352"/>
      <c r="AO236" s="352"/>
      <c r="AP236" s="352"/>
      <c r="AQ236" s="352"/>
    </row>
    <row r="237" customFormat="false" ht="9.75" hidden="false" customHeight="true" outlineLevel="0" collapsed="false">
      <c r="A237" s="196"/>
      <c r="B237" s="196"/>
      <c r="C237" s="196"/>
      <c r="D237" s="196"/>
      <c r="E237" s="342"/>
      <c r="F237" s="342"/>
      <c r="G237" s="352"/>
      <c r="H237" s="352"/>
      <c r="I237" s="352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52"/>
      <c r="V237" s="352"/>
      <c r="W237" s="352"/>
      <c r="X237" s="352"/>
      <c r="Y237" s="352"/>
      <c r="Z237" s="352"/>
      <c r="AA237" s="352"/>
      <c r="AB237" s="352"/>
      <c r="AC237" s="352"/>
      <c r="AD237" s="352"/>
      <c r="AE237" s="352"/>
      <c r="AF237" s="352"/>
      <c r="AG237" s="352"/>
      <c r="AH237" s="352"/>
      <c r="AI237" s="352"/>
      <c r="AJ237" s="352"/>
      <c r="AK237" s="352"/>
      <c r="AL237" s="352"/>
      <c r="AM237" s="352"/>
      <c r="AN237" s="352"/>
      <c r="AO237" s="352"/>
      <c r="AP237" s="352"/>
      <c r="AQ237" s="352"/>
    </row>
    <row r="238" customFormat="false" ht="9.75" hidden="false" customHeight="true" outlineLevel="0" collapsed="false">
      <c r="A238" s="196"/>
      <c r="B238" s="196"/>
      <c r="C238" s="196"/>
      <c r="D238" s="196"/>
      <c r="E238" s="342"/>
      <c r="F238" s="342"/>
      <c r="G238" s="352"/>
      <c r="H238" s="352"/>
      <c r="I238" s="352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  <c r="X238" s="352"/>
      <c r="Y238" s="352"/>
      <c r="Z238" s="352"/>
      <c r="AA238" s="352"/>
      <c r="AB238" s="352"/>
      <c r="AC238" s="352"/>
      <c r="AD238" s="352"/>
      <c r="AE238" s="352"/>
      <c r="AF238" s="352"/>
      <c r="AG238" s="352"/>
      <c r="AH238" s="352"/>
      <c r="AI238" s="352"/>
      <c r="AJ238" s="352"/>
      <c r="AK238" s="352"/>
      <c r="AL238" s="352"/>
      <c r="AM238" s="352"/>
      <c r="AN238" s="352"/>
      <c r="AO238" s="352"/>
      <c r="AP238" s="352"/>
      <c r="AQ238" s="352"/>
    </row>
    <row r="239" customFormat="false" ht="9.75" hidden="false" customHeight="true" outlineLevel="0" collapsed="false">
      <c r="A239" s="196"/>
      <c r="B239" s="196"/>
      <c r="C239" s="196"/>
      <c r="D239" s="196"/>
      <c r="E239" s="342"/>
      <c r="F239" s="342"/>
      <c r="G239" s="352"/>
      <c r="H239" s="352"/>
      <c r="I239" s="352"/>
      <c r="J239" s="352"/>
      <c r="K239" s="352"/>
      <c r="L239" s="352"/>
      <c r="M239" s="352"/>
      <c r="N239" s="352"/>
      <c r="O239" s="352"/>
      <c r="P239" s="352"/>
      <c r="Q239" s="352"/>
      <c r="R239" s="352"/>
      <c r="S239" s="352"/>
      <c r="T239" s="352"/>
      <c r="U239" s="352"/>
      <c r="V239" s="352"/>
      <c r="W239" s="352"/>
      <c r="X239" s="352"/>
      <c r="Y239" s="352"/>
      <c r="Z239" s="352"/>
      <c r="AA239" s="352"/>
      <c r="AB239" s="352"/>
      <c r="AC239" s="352"/>
      <c r="AD239" s="352"/>
      <c r="AE239" s="352"/>
      <c r="AF239" s="352"/>
      <c r="AG239" s="352"/>
      <c r="AH239" s="352"/>
      <c r="AI239" s="352"/>
      <c r="AJ239" s="352"/>
      <c r="AK239" s="352"/>
      <c r="AL239" s="352"/>
      <c r="AM239" s="352"/>
      <c r="AN239" s="352"/>
      <c r="AO239" s="352"/>
      <c r="AP239" s="352"/>
      <c r="AQ239" s="352"/>
    </row>
    <row r="240" customFormat="false" ht="9.75" hidden="false" customHeight="true" outlineLevel="0" collapsed="false">
      <c r="A240" s="196"/>
      <c r="B240" s="196"/>
      <c r="C240" s="196"/>
      <c r="D240" s="196"/>
      <c r="E240" s="342"/>
      <c r="F240" s="342"/>
      <c r="G240" s="352"/>
      <c r="H240" s="352"/>
      <c r="I240" s="352"/>
      <c r="J240" s="352"/>
      <c r="K240" s="352"/>
      <c r="L240" s="352"/>
      <c r="M240" s="352"/>
      <c r="N240" s="352"/>
      <c r="O240" s="352"/>
      <c r="P240" s="352"/>
      <c r="Q240" s="352"/>
      <c r="R240" s="352"/>
      <c r="S240" s="352"/>
      <c r="T240" s="352"/>
      <c r="U240" s="352"/>
      <c r="V240" s="352"/>
      <c r="W240" s="352"/>
      <c r="X240" s="352"/>
      <c r="Y240" s="352"/>
      <c r="Z240" s="352"/>
      <c r="AA240" s="352"/>
      <c r="AB240" s="352"/>
      <c r="AC240" s="352"/>
      <c r="AD240" s="352"/>
      <c r="AE240" s="352"/>
      <c r="AF240" s="352"/>
      <c r="AG240" s="352"/>
      <c r="AH240" s="352"/>
      <c r="AI240" s="352"/>
      <c r="AJ240" s="352"/>
      <c r="AK240" s="352"/>
      <c r="AL240" s="352"/>
      <c r="AM240" s="352"/>
      <c r="AN240" s="352"/>
      <c r="AO240" s="352"/>
      <c r="AP240" s="352"/>
      <c r="AQ240" s="352"/>
    </row>
    <row r="241" customFormat="false" ht="9.75" hidden="false" customHeight="true" outlineLevel="0" collapsed="false">
      <c r="A241" s="196"/>
      <c r="B241" s="196"/>
      <c r="C241" s="196"/>
      <c r="D241" s="196"/>
      <c r="E241" s="342"/>
      <c r="F241" s="342"/>
      <c r="G241" s="352"/>
      <c r="H241" s="352"/>
      <c r="I241" s="352"/>
      <c r="J241" s="352"/>
      <c r="K241" s="352"/>
      <c r="L241" s="352"/>
      <c r="M241" s="352"/>
      <c r="N241" s="352"/>
      <c r="O241" s="352"/>
      <c r="P241" s="352"/>
      <c r="Q241" s="352"/>
      <c r="R241" s="352"/>
      <c r="S241" s="352"/>
      <c r="T241" s="352"/>
      <c r="U241" s="352"/>
      <c r="V241" s="352"/>
      <c r="W241" s="352"/>
      <c r="X241" s="352"/>
      <c r="Y241" s="352"/>
      <c r="Z241" s="352"/>
      <c r="AA241" s="352"/>
      <c r="AB241" s="352"/>
      <c r="AC241" s="352"/>
      <c r="AD241" s="352"/>
      <c r="AE241" s="352"/>
      <c r="AF241" s="352"/>
      <c r="AG241" s="352"/>
      <c r="AH241" s="352"/>
      <c r="AI241" s="352"/>
      <c r="AJ241" s="352"/>
      <c r="AK241" s="352"/>
      <c r="AL241" s="352"/>
      <c r="AM241" s="352"/>
      <c r="AN241" s="352"/>
      <c r="AO241" s="352"/>
      <c r="AP241" s="352"/>
      <c r="AQ241" s="352"/>
    </row>
    <row r="242" customFormat="false" ht="9.75" hidden="false" customHeight="true" outlineLevel="0" collapsed="false">
      <c r="A242" s="196"/>
      <c r="B242" s="196"/>
      <c r="C242" s="196"/>
      <c r="D242" s="196"/>
      <c r="E242" s="342"/>
      <c r="F242" s="342"/>
      <c r="G242" s="352"/>
      <c r="H242" s="352"/>
      <c r="I242" s="352"/>
      <c r="J242" s="352"/>
      <c r="K242" s="352"/>
      <c r="L242" s="352"/>
      <c r="M242" s="352"/>
      <c r="N242" s="352"/>
      <c r="O242" s="352"/>
      <c r="P242" s="352"/>
      <c r="Q242" s="352"/>
      <c r="R242" s="352"/>
      <c r="S242" s="352"/>
      <c r="T242" s="352"/>
      <c r="U242" s="352"/>
      <c r="V242" s="352"/>
      <c r="W242" s="352"/>
      <c r="X242" s="352"/>
      <c r="Y242" s="352"/>
      <c r="Z242" s="352"/>
      <c r="AA242" s="352"/>
      <c r="AB242" s="352"/>
      <c r="AC242" s="352"/>
      <c r="AD242" s="352"/>
      <c r="AE242" s="352"/>
      <c r="AF242" s="352"/>
      <c r="AG242" s="352"/>
      <c r="AH242" s="352"/>
      <c r="AI242" s="352"/>
      <c r="AJ242" s="352"/>
      <c r="AK242" s="352"/>
      <c r="AL242" s="352"/>
      <c r="AM242" s="352"/>
      <c r="AN242" s="352"/>
      <c r="AO242" s="352"/>
      <c r="AP242" s="352"/>
      <c r="AQ242" s="352"/>
    </row>
    <row r="243" customFormat="false" ht="9.75" hidden="false" customHeight="true" outlineLevel="0" collapsed="false">
      <c r="A243" s="196"/>
      <c r="B243" s="196"/>
      <c r="C243" s="196"/>
      <c r="D243" s="196"/>
      <c r="E243" s="342"/>
      <c r="F243" s="342"/>
      <c r="G243" s="352"/>
      <c r="H243" s="352"/>
      <c r="I243" s="352"/>
      <c r="J243" s="352"/>
      <c r="K243" s="352"/>
      <c r="L243" s="352"/>
      <c r="M243" s="352"/>
      <c r="N243" s="352"/>
      <c r="O243" s="352"/>
      <c r="P243" s="352"/>
      <c r="Q243" s="352"/>
      <c r="R243" s="352"/>
      <c r="S243" s="352"/>
      <c r="T243" s="352"/>
      <c r="U243" s="352"/>
      <c r="V243" s="352"/>
      <c r="W243" s="352"/>
      <c r="X243" s="352"/>
      <c r="Y243" s="352"/>
      <c r="Z243" s="352"/>
      <c r="AA243" s="352"/>
      <c r="AB243" s="352"/>
      <c r="AC243" s="352"/>
      <c r="AD243" s="352"/>
      <c r="AE243" s="352"/>
      <c r="AF243" s="352"/>
      <c r="AG243" s="352"/>
      <c r="AH243" s="352"/>
      <c r="AI243" s="352"/>
      <c r="AJ243" s="352"/>
      <c r="AK243" s="352"/>
      <c r="AL243" s="352"/>
      <c r="AM243" s="352"/>
      <c r="AN243" s="352"/>
      <c r="AO243" s="352"/>
      <c r="AP243" s="352"/>
      <c r="AQ243" s="352"/>
    </row>
    <row r="244" customFormat="false" ht="9.75" hidden="false" customHeight="true" outlineLevel="0" collapsed="false">
      <c r="A244" s="196"/>
      <c r="B244" s="196"/>
      <c r="C244" s="196"/>
      <c r="D244" s="196"/>
      <c r="E244" s="342"/>
      <c r="F244" s="342"/>
      <c r="G244" s="352"/>
      <c r="H244" s="352"/>
      <c r="I244" s="352"/>
      <c r="J244" s="352"/>
      <c r="K244" s="352"/>
      <c r="L244" s="352"/>
      <c r="M244" s="352"/>
      <c r="N244" s="352"/>
      <c r="O244" s="352"/>
      <c r="P244" s="352"/>
      <c r="Q244" s="352"/>
      <c r="R244" s="352"/>
      <c r="S244" s="352"/>
      <c r="T244" s="352"/>
      <c r="U244" s="352"/>
      <c r="V244" s="352"/>
      <c r="W244" s="352"/>
      <c r="X244" s="352"/>
      <c r="Y244" s="352"/>
      <c r="Z244" s="352"/>
      <c r="AA244" s="352"/>
      <c r="AB244" s="352"/>
      <c r="AC244" s="352"/>
      <c r="AD244" s="352"/>
      <c r="AE244" s="352"/>
      <c r="AF244" s="352"/>
      <c r="AG244" s="352"/>
      <c r="AH244" s="352"/>
      <c r="AI244" s="352"/>
      <c r="AJ244" s="352"/>
      <c r="AK244" s="352"/>
      <c r="AL244" s="352"/>
      <c r="AM244" s="352"/>
      <c r="AN244" s="352"/>
      <c r="AO244" s="352"/>
      <c r="AP244" s="352"/>
      <c r="AQ244" s="352"/>
    </row>
    <row r="245" customFormat="false" ht="9.75" hidden="false" customHeight="true" outlineLevel="0" collapsed="false">
      <c r="A245" s="196"/>
      <c r="B245" s="196"/>
      <c r="C245" s="196"/>
      <c r="D245" s="196"/>
      <c r="E245" s="342"/>
      <c r="F245" s="342"/>
      <c r="G245" s="352"/>
      <c r="H245" s="352"/>
      <c r="I245" s="352"/>
      <c r="J245" s="352"/>
      <c r="K245" s="352"/>
      <c r="L245" s="352"/>
      <c r="M245" s="352"/>
      <c r="N245" s="352"/>
      <c r="O245" s="352"/>
      <c r="P245" s="352"/>
      <c r="Q245" s="352"/>
      <c r="R245" s="352"/>
      <c r="S245" s="352"/>
      <c r="T245" s="352"/>
      <c r="U245" s="352"/>
      <c r="V245" s="352"/>
      <c r="W245" s="352"/>
      <c r="X245" s="352"/>
      <c r="Y245" s="352"/>
      <c r="Z245" s="352"/>
      <c r="AA245" s="352"/>
      <c r="AB245" s="352"/>
      <c r="AC245" s="352"/>
      <c r="AD245" s="352"/>
      <c r="AE245" s="352"/>
      <c r="AF245" s="352"/>
      <c r="AG245" s="352"/>
      <c r="AH245" s="352"/>
      <c r="AI245" s="352"/>
      <c r="AJ245" s="352"/>
      <c r="AK245" s="352"/>
      <c r="AL245" s="352"/>
      <c r="AM245" s="352"/>
      <c r="AN245" s="352"/>
      <c r="AO245" s="352"/>
      <c r="AP245" s="352"/>
      <c r="AQ245" s="352"/>
    </row>
    <row r="246" customFormat="false" ht="9.75" hidden="false" customHeight="true" outlineLevel="0" collapsed="false">
      <c r="A246" s="196"/>
      <c r="B246" s="196"/>
      <c r="C246" s="196"/>
      <c r="D246" s="196"/>
      <c r="E246" s="342"/>
      <c r="F246" s="342"/>
      <c r="G246" s="352"/>
      <c r="H246" s="352"/>
      <c r="I246" s="352"/>
      <c r="J246" s="352"/>
      <c r="K246" s="352"/>
      <c r="L246" s="352"/>
      <c r="M246" s="352"/>
      <c r="N246" s="352"/>
      <c r="O246" s="352"/>
      <c r="P246" s="352"/>
      <c r="Q246" s="352"/>
      <c r="R246" s="352"/>
      <c r="S246" s="352"/>
      <c r="T246" s="352"/>
      <c r="U246" s="352"/>
      <c r="V246" s="352"/>
      <c r="W246" s="352"/>
      <c r="X246" s="352"/>
      <c r="Y246" s="352"/>
      <c r="Z246" s="352"/>
      <c r="AA246" s="352"/>
      <c r="AB246" s="352"/>
      <c r="AC246" s="352"/>
      <c r="AD246" s="352"/>
      <c r="AE246" s="352"/>
      <c r="AF246" s="352"/>
      <c r="AG246" s="352"/>
      <c r="AH246" s="352"/>
      <c r="AI246" s="352"/>
      <c r="AJ246" s="352"/>
      <c r="AK246" s="352"/>
      <c r="AL246" s="352"/>
      <c r="AM246" s="352"/>
      <c r="AN246" s="352"/>
      <c r="AO246" s="352"/>
      <c r="AP246" s="352"/>
      <c r="AQ246" s="352"/>
    </row>
    <row r="247" customFormat="false" ht="9.75" hidden="false" customHeight="true" outlineLevel="0" collapsed="false">
      <c r="A247" s="196"/>
      <c r="B247" s="196"/>
      <c r="C247" s="196"/>
      <c r="D247" s="196"/>
      <c r="E247" s="342"/>
      <c r="F247" s="342"/>
      <c r="G247" s="352"/>
      <c r="H247" s="352"/>
      <c r="I247" s="352"/>
      <c r="J247" s="352"/>
      <c r="K247" s="352"/>
      <c r="L247" s="352"/>
      <c r="M247" s="352"/>
      <c r="N247" s="352"/>
      <c r="O247" s="352"/>
      <c r="P247" s="352"/>
      <c r="Q247" s="352"/>
      <c r="R247" s="352"/>
      <c r="S247" s="352"/>
      <c r="T247" s="352"/>
      <c r="U247" s="352"/>
      <c r="V247" s="352"/>
      <c r="W247" s="352"/>
      <c r="X247" s="352"/>
      <c r="Y247" s="352"/>
      <c r="Z247" s="352"/>
      <c r="AA247" s="352"/>
      <c r="AB247" s="352"/>
      <c r="AC247" s="352"/>
      <c r="AD247" s="352"/>
      <c r="AE247" s="352"/>
      <c r="AF247" s="352"/>
      <c r="AG247" s="352"/>
      <c r="AH247" s="352"/>
      <c r="AI247" s="352"/>
      <c r="AJ247" s="352"/>
      <c r="AK247" s="352"/>
      <c r="AL247" s="352"/>
      <c r="AM247" s="352"/>
      <c r="AN247" s="352"/>
      <c r="AO247" s="352"/>
      <c r="AP247" s="352"/>
      <c r="AQ247" s="352"/>
    </row>
    <row r="248" customFormat="false" ht="9.75" hidden="false" customHeight="true" outlineLevel="0" collapsed="false">
      <c r="A248" s="196"/>
      <c r="B248" s="196"/>
      <c r="C248" s="196"/>
      <c r="D248" s="196"/>
      <c r="E248" s="342"/>
      <c r="F248" s="342"/>
      <c r="G248" s="352"/>
      <c r="H248" s="352"/>
      <c r="I248" s="352"/>
      <c r="J248" s="352"/>
      <c r="K248" s="352"/>
      <c r="L248" s="352"/>
      <c r="M248" s="352"/>
      <c r="N248" s="352"/>
      <c r="O248" s="352"/>
      <c r="P248" s="352"/>
      <c r="Q248" s="352"/>
      <c r="R248" s="352"/>
      <c r="S248" s="352"/>
      <c r="T248" s="352"/>
      <c r="U248" s="352"/>
      <c r="V248" s="352"/>
      <c r="W248" s="352"/>
      <c r="X248" s="352"/>
      <c r="Y248" s="352"/>
      <c r="Z248" s="352"/>
      <c r="AA248" s="352"/>
      <c r="AB248" s="352"/>
      <c r="AC248" s="352"/>
      <c r="AD248" s="352"/>
      <c r="AE248" s="352"/>
      <c r="AF248" s="352"/>
      <c r="AG248" s="352"/>
      <c r="AH248" s="352"/>
      <c r="AI248" s="352"/>
      <c r="AJ248" s="352"/>
      <c r="AK248" s="352"/>
      <c r="AL248" s="352"/>
      <c r="AM248" s="352"/>
      <c r="AN248" s="352"/>
      <c r="AO248" s="352"/>
      <c r="AP248" s="352"/>
      <c r="AQ248" s="352"/>
    </row>
    <row r="249" customFormat="false" ht="9.75" hidden="false" customHeight="true" outlineLevel="0" collapsed="false">
      <c r="A249" s="196"/>
      <c r="B249" s="196"/>
      <c r="C249" s="196"/>
      <c r="D249" s="196"/>
      <c r="E249" s="342"/>
      <c r="F249" s="342"/>
      <c r="G249" s="352"/>
      <c r="H249" s="352"/>
      <c r="I249" s="352"/>
      <c r="J249" s="352"/>
      <c r="K249" s="352"/>
      <c r="L249" s="352"/>
      <c r="M249" s="352"/>
      <c r="N249" s="352"/>
      <c r="O249" s="352"/>
      <c r="P249" s="352"/>
      <c r="Q249" s="352"/>
      <c r="R249" s="352"/>
      <c r="S249" s="352"/>
      <c r="T249" s="352"/>
      <c r="U249" s="352"/>
      <c r="V249" s="352"/>
      <c r="W249" s="352"/>
      <c r="X249" s="352"/>
      <c r="Y249" s="352"/>
      <c r="Z249" s="352"/>
      <c r="AA249" s="352"/>
      <c r="AB249" s="352"/>
      <c r="AC249" s="352"/>
      <c r="AD249" s="352"/>
      <c r="AE249" s="352"/>
      <c r="AF249" s="352"/>
      <c r="AG249" s="352"/>
      <c r="AH249" s="352"/>
      <c r="AI249" s="352"/>
      <c r="AJ249" s="352"/>
      <c r="AK249" s="352"/>
      <c r="AL249" s="352"/>
      <c r="AM249" s="352"/>
      <c r="AN249" s="352"/>
      <c r="AO249" s="352"/>
      <c r="AP249" s="352"/>
      <c r="AQ249" s="352"/>
    </row>
    <row r="250" customFormat="false" ht="9.75" hidden="false" customHeight="true" outlineLevel="0" collapsed="false">
      <c r="A250" s="196"/>
      <c r="B250" s="196"/>
      <c r="C250" s="196"/>
      <c r="D250" s="196"/>
      <c r="E250" s="342"/>
      <c r="F250" s="342"/>
      <c r="G250" s="352"/>
      <c r="H250" s="352"/>
      <c r="I250" s="352"/>
      <c r="J250" s="352"/>
      <c r="K250" s="352"/>
      <c r="L250" s="352"/>
      <c r="M250" s="352"/>
      <c r="N250" s="352"/>
      <c r="O250" s="352"/>
      <c r="P250" s="352"/>
      <c r="Q250" s="352"/>
      <c r="R250" s="352"/>
      <c r="S250" s="352"/>
      <c r="T250" s="352"/>
      <c r="U250" s="352"/>
      <c r="V250" s="352"/>
      <c r="W250" s="352"/>
      <c r="X250" s="352"/>
      <c r="Y250" s="352"/>
      <c r="Z250" s="352"/>
      <c r="AA250" s="352"/>
      <c r="AB250" s="352"/>
      <c r="AC250" s="352"/>
      <c r="AD250" s="352"/>
      <c r="AE250" s="352"/>
      <c r="AF250" s="352"/>
      <c r="AG250" s="352"/>
      <c r="AH250" s="352"/>
      <c r="AI250" s="352"/>
      <c r="AJ250" s="352"/>
      <c r="AK250" s="352"/>
      <c r="AL250" s="352"/>
      <c r="AM250" s="352"/>
      <c r="AN250" s="352"/>
      <c r="AO250" s="352"/>
      <c r="AP250" s="352"/>
      <c r="AQ250" s="352"/>
    </row>
    <row r="251" customFormat="false" ht="9.75" hidden="false" customHeight="true" outlineLevel="0" collapsed="false">
      <c r="A251" s="196"/>
      <c r="B251" s="196"/>
      <c r="C251" s="196"/>
      <c r="D251" s="196"/>
      <c r="E251" s="342"/>
      <c r="F251" s="342"/>
      <c r="G251" s="352"/>
      <c r="H251" s="352"/>
      <c r="I251" s="352"/>
      <c r="J251" s="352"/>
      <c r="K251" s="352"/>
      <c r="L251" s="352"/>
      <c r="M251" s="352"/>
      <c r="N251" s="352"/>
      <c r="O251" s="352"/>
      <c r="P251" s="352"/>
      <c r="Q251" s="352"/>
      <c r="R251" s="352"/>
      <c r="S251" s="352"/>
      <c r="T251" s="352"/>
      <c r="U251" s="352"/>
      <c r="V251" s="352"/>
      <c r="W251" s="352"/>
      <c r="X251" s="352"/>
      <c r="Y251" s="352"/>
      <c r="Z251" s="352"/>
      <c r="AA251" s="352"/>
      <c r="AB251" s="352"/>
      <c r="AC251" s="352"/>
      <c r="AD251" s="352"/>
      <c r="AE251" s="352"/>
      <c r="AF251" s="352"/>
      <c r="AG251" s="352"/>
      <c r="AH251" s="352"/>
      <c r="AI251" s="352"/>
      <c r="AJ251" s="352"/>
      <c r="AK251" s="352"/>
      <c r="AL251" s="352"/>
      <c r="AM251" s="352"/>
      <c r="AN251" s="352"/>
      <c r="AO251" s="352"/>
      <c r="AP251" s="352"/>
      <c r="AQ251" s="352"/>
    </row>
    <row r="252" customFormat="false" ht="9.75" hidden="false" customHeight="true" outlineLevel="0" collapsed="false">
      <c r="A252" s="196"/>
      <c r="B252" s="196"/>
      <c r="C252" s="196"/>
      <c r="D252" s="196"/>
      <c r="E252" s="342"/>
      <c r="F252" s="342"/>
      <c r="G252" s="352"/>
      <c r="H252" s="352"/>
      <c r="I252" s="352"/>
      <c r="J252" s="352"/>
      <c r="K252" s="352"/>
      <c r="L252" s="352"/>
      <c r="M252" s="352"/>
      <c r="N252" s="352"/>
      <c r="O252" s="352"/>
      <c r="P252" s="352"/>
      <c r="Q252" s="352"/>
      <c r="R252" s="352"/>
      <c r="S252" s="352"/>
      <c r="T252" s="352"/>
      <c r="U252" s="352"/>
      <c r="V252" s="352"/>
      <c r="W252" s="352"/>
      <c r="X252" s="352"/>
      <c r="Y252" s="352"/>
      <c r="Z252" s="352"/>
      <c r="AA252" s="352"/>
      <c r="AB252" s="352"/>
      <c r="AC252" s="352"/>
      <c r="AD252" s="352"/>
      <c r="AE252" s="352"/>
      <c r="AF252" s="352"/>
      <c r="AG252" s="352"/>
      <c r="AH252" s="352"/>
      <c r="AI252" s="352"/>
      <c r="AJ252" s="352"/>
      <c r="AK252" s="352"/>
      <c r="AL252" s="352"/>
      <c r="AM252" s="352"/>
      <c r="AN252" s="352"/>
      <c r="AO252" s="352"/>
      <c r="AP252" s="352"/>
      <c r="AQ252" s="352"/>
    </row>
    <row r="253" customFormat="false" ht="9.75" hidden="false" customHeight="true" outlineLevel="0" collapsed="false">
      <c r="A253" s="196"/>
      <c r="B253" s="196"/>
      <c r="C253" s="196"/>
      <c r="D253" s="196"/>
      <c r="E253" s="342"/>
      <c r="F253" s="342"/>
      <c r="G253" s="352"/>
      <c r="H253" s="352"/>
      <c r="I253" s="352"/>
      <c r="J253" s="352"/>
      <c r="K253" s="352"/>
      <c r="L253" s="352"/>
      <c r="M253" s="352"/>
      <c r="N253" s="352"/>
      <c r="O253" s="352"/>
      <c r="P253" s="352"/>
      <c r="Q253" s="352"/>
      <c r="R253" s="352"/>
      <c r="S253" s="352"/>
      <c r="T253" s="352"/>
      <c r="U253" s="352"/>
      <c r="V253" s="352"/>
      <c r="W253" s="352"/>
      <c r="X253" s="352"/>
      <c r="Y253" s="352"/>
      <c r="Z253" s="352"/>
      <c r="AA253" s="352"/>
      <c r="AB253" s="352"/>
      <c r="AC253" s="352"/>
      <c r="AD253" s="352"/>
      <c r="AE253" s="352"/>
      <c r="AF253" s="352"/>
      <c r="AG253" s="352"/>
      <c r="AH253" s="352"/>
      <c r="AI253" s="352"/>
      <c r="AJ253" s="352"/>
      <c r="AK253" s="352"/>
      <c r="AL253" s="352"/>
      <c r="AM253" s="352"/>
      <c r="AN253" s="352"/>
      <c r="AO253" s="352"/>
      <c r="AP253" s="352"/>
      <c r="AQ253" s="352"/>
    </row>
    <row r="254" customFormat="false" ht="9.75" hidden="false" customHeight="true" outlineLevel="0" collapsed="false">
      <c r="A254" s="196"/>
      <c r="B254" s="196"/>
      <c r="C254" s="196"/>
      <c r="D254" s="196"/>
      <c r="E254" s="342"/>
      <c r="F254" s="342"/>
      <c r="G254" s="352"/>
      <c r="H254" s="352"/>
      <c r="I254" s="352"/>
      <c r="J254" s="352"/>
      <c r="K254" s="352"/>
      <c r="L254" s="352"/>
      <c r="M254" s="352"/>
      <c r="N254" s="352"/>
      <c r="O254" s="352"/>
      <c r="P254" s="352"/>
      <c r="Q254" s="352"/>
      <c r="R254" s="352"/>
      <c r="S254" s="352"/>
      <c r="T254" s="352"/>
      <c r="U254" s="352"/>
      <c r="V254" s="352"/>
      <c r="W254" s="352"/>
      <c r="X254" s="352"/>
      <c r="Y254" s="352"/>
      <c r="Z254" s="352"/>
      <c r="AA254" s="352"/>
      <c r="AB254" s="352"/>
      <c r="AC254" s="352"/>
      <c r="AD254" s="352"/>
      <c r="AE254" s="352"/>
      <c r="AF254" s="352"/>
      <c r="AG254" s="352"/>
      <c r="AH254" s="352"/>
      <c r="AI254" s="352"/>
      <c r="AJ254" s="352"/>
      <c r="AK254" s="352"/>
      <c r="AL254" s="352"/>
      <c r="AM254" s="352"/>
      <c r="AN254" s="352"/>
      <c r="AO254" s="352"/>
      <c r="AP254" s="352"/>
      <c r="AQ254" s="352"/>
    </row>
    <row r="255" customFormat="false" ht="9.75" hidden="false" customHeight="true" outlineLevel="0" collapsed="false">
      <c r="A255" s="196"/>
      <c r="B255" s="196"/>
      <c r="C255" s="196"/>
      <c r="D255" s="196"/>
      <c r="E255" s="342"/>
      <c r="F255" s="342"/>
      <c r="G255" s="352"/>
      <c r="H255" s="352"/>
      <c r="I255" s="352"/>
      <c r="J255" s="352"/>
      <c r="K255" s="352"/>
      <c r="L255" s="352"/>
      <c r="M255" s="352"/>
      <c r="N255" s="352"/>
      <c r="O255" s="352"/>
      <c r="P255" s="352"/>
      <c r="Q255" s="352"/>
      <c r="R255" s="352"/>
      <c r="S255" s="352"/>
      <c r="T255" s="352"/>
      <c r="U255" s="352"/>
      <c r="V255" s="352"/>
      <c r="W255" s="352"/>
      <c r="X255" s="352"/>
      <c r="Y255" s="352"/>
      <c r="Z255" s="352"/>
      <c r="AA255" s="352"/>
      <c r="AB255" s="352"/>
      <c r="AC255" s="352"/>
      <c r="AD255" s="352"/>
      <c r="AE255" s="352"/>
      <c r="AF255" s="352"/>
      <c r="AG255" s="352"/>
      <c r="AH255" s="352"/>
      <c r="AI255" s="352"/>
      <c r="AJ255" s="352"/>
      <c r="AK255" s="352"/>
      <c r="AL255" s="352"/>
      <c r="AM255" s="352"/>
      <c r="AN255" s="352"/>
      <c r="AO255" s="352"/>
      <c r="AP255" s="352"/>
      <c r="AQ255" s="352"/>
    </row>
    <row r="256" customFormat="false" ht="9.75" hidden="false" customHeight="true" outlineLevel="0" collapsed="false">
      <c r="A256" s="196"/>
      <c r="B256" s="196"/>
      <c r="C256" s="196"/>
      <c r="D256" s="196"/>
      <c r="E256" s="342"/>
      <c r="F256" s="342"/>
      <c r="G256" s="352"/>
      <c r="H256" s="352"/>
      <c r="I256" s="352"/>
      <c r="J256" s="352"/>
      <c r="K256" s="352"/>
      <c r="L256" s="352"/>
      <c r="M256" s="352"/>
      <c r="N256" s="352"/>
      <c r="O256" s="352"/>
      <c r="P256" s="352"/>
      <c r="Q256" s="352"/>
      <c r="R256" s="352"/>
      <c r="S256" s="352"/>
      <c r="T256" s="352"/>
      <c r="U256" s="352"/>
      <c r="V256" s="352"/>
      <c r="W256" s="352"/>
      <c r="X256" s="352"/>
      <c r="Y256" s="352"/>
      <c r="Z256" s="352"/>
      <c r="AA256" s="352"/>
      <c r="AB256" s="352"/>
      <c r="AC256" s="352"/>
      <c r="AD256" s="352"/>
      <c r="AE256" s="352"/>
      <c r="AF256" s="352"/>
      <c r="AG256" s="352"/>
      <c r="AH256" s="352"/>
      <c r="AI256" s="352"/>
      <c r="AJ256" s="352"/>
      <c r="AK256" s="352"/>
      <c r="AL256" s="352"/>
      <c r="AM256" s="352"/>
      <c r="AN256" s="352"/>
      <c r="AO256" s="352"/>
      <c r="AP256" s="352"/>
      <c r="AQ256" s="352"/>
    </row>
    <row r="257" customFormat="false" ht="9.75" hidden="false" customHeight="true" outlineLevel="0" collapsed="false">
      <c r="A257" s="196"/>
      <c r="B257" s="196"/>
      <c r="C257" s="196"/>
      <c r="D257" s="196"/>
      <c r="E257" s="342"/>
      <c r="F257" s="342"/>
      <c r="G257" s="352"/>
      <c r="H257" s="352"/>
      <c r="I257" s="352"/>
      <c r="J257" s="352"/>
      <c r="K257" s="352"/>
      <c r="L257" s="352"/>
      <c r="M257" s="352"/>
      <c r="N257" s="352"/>
      <c r="O257" s="352"/>
      <c r="P257" s="352"/>
      <c r="Q257" s="352"/>
      <c r="R257" s="352"/>
      <c r="S257" s="352"/>
      <c r="T257" s="352"/>
      <c r="U257" s="352"/>
      <c r="V257" s="352"/>
      <c r="W257" s="352"/>
      <c r="X257" s="352"/>
      <c r="Y257" s="352"/>
      <c r="Z257" s="352"/>
      <c r="AA257" s="352"/>
      <c r="AB257" s="352"/>
      <c r="AC257" s="352"/>
      <c r="AD257" s="352"/>
      <c r="AE257" s="352"/>
      <c r="AF257" s="352"/>
      <c r="AG257" s="352"/>
      <c r="AH257" s="352"/>
      <c r="AI257" s="352"/>
      <c r="AJ257" s="352"/>
      <c r="AK257" s="352"/>
      <c r="AL257" s="352"/>
      <c r="AM257" s="352"/>
      <c r="AN257" s="352"/>
      <c r="AO257" s="352"/>
      <c r="AP257" s="352"/>
      <c r="AQ257" s="352"/>
    </row>
    <row r="258" customFormat="false" ht="9.75" hidden="false" customHeight="true" outlineLevel="0" collapsed="false">
      <c r="A258" s="196"/>
      <c r="B258" s="196"/>
      <c r="C258" s="196"/>
      <c r="D258" s="196"/>
      <c r="E258" s="342"/>
      <c r="F258" s="342"/>
      <c r="G258" s="352"/>
      <c r="H258" s="352"/>
      <c r="I258" s="352"/>
      <c r="J258" s="352"/>
      <c r="K258" s="352"/>
      <c r="L258" s="352"/>
      <c r="M258" s="352"/>
      <c r="N258" s="352"/>
      <c r="O258" s="352"/>
      <c r="P258" s="352"/>
      <c r="Q258" s="352"/>
      <c r="R258" s="352"/>
      <c r="S258" s="352"/>
      <c r="T258" s="352"/>
      <c r="U258" s="352"/>
      <c r="V258" s="352"/>
      <c r="W258" s="352"/>
      <c r="X258" s="352"/>
      <c r="Y258" s="352"/>
      <c r="Z258" s="352"/>
      <c r="AA258" s="352"/>
      <c r="AB258" s="352"/>
      <c r="AC258" s="352"/>
      <c r="AD258" s="352"/>
      <c r="AE258" s="352"/>
      <c r="AF258" s="352"/>
      <c r="AG258" s="352"/>
      <c r="AH258" s="352"/>
      <c r="AI258" s="352"/>
      <c r="AJ258" s="352"/>
      <c r="AK258" s="352"/>
      <c r="AL258" s="352"/>
      <c r="AM258" s="352"/>
      <c r="AN258" s="352"/>
      <c r="AO258" s="352"/>
      <c r="AP258" s="352"/>
      <c r="AQ258" s="352"/>
    </row>
    <row r="259" customFormat="false" ht="9.75" hidden="false" customHeight="true" outlineLevel="0" collapsed="false">
      <c r="A259" s="196"/>
      <c r="B259" s="196"/>
      <c r="C259" s="196"/>
      <c r="D259" s="196"/>
      <c r="E259" s="342"/>
      <c r="F259" s="342"/>
      <c r="G259" s="352"/>
      <c r="H259" s="352"/>
      <c r="I259" s="352"/>
      <c r="J259" s="352"/>
      <c r="K259" s="352"/>
      <c r="L259" s="352"/>
      <c r="M259" s="352"/>
      <c r="N259" s="352"/>
      <c r="O259" s="352"/>
      <c r="P259" s="352"/>
      <c r="Q259" s="352"/>
      <c r="R259" s="352"/>
      <c r="S259" s="352"/>
      <c r="T259" s="352"/>
      <c r="U259" s="352"/>
      <c r="V259" s="352"/>
      <c r="W259" s="352"/>
      <c r="X259" s="352"/>
      <c r="Y259" s="352"/>
      <c r="Z259" s="352"/>
      <c r="AA259" s="352"/>
      <c r="AB259" s="352"/>
      <c r="AC259" s="352"/>
      <c r="AD259" s="352"/>
      <c r="AE259" s="352"/>
      <c r="AF259" s="352"/>
      <c r="AG259" s="352"/>
      <c r="AH259" s="352"/>
      <c r="AI259" s="352"/>
      <c r="AJ259" s="352"/>
      <c r="AK259" s="352"/>
      <c r="AL259" s="352"/>
      <c r="AM259" s="352"/>
      <c r="AN259" s="352"/>
      <c r="AO259" s="352"/>
      <c r="AP259" s="352"/>
      <c r="AQ259" s="352"/>
    </row>
    <row r="260" customFormat="false" ht="9.75" hidden="false" customHeight="true" outlineLevel="0" collapsed="false">
      <c r="A260" s="196"/>
      <c r="B260" s="196"/>
      <c r="C260" s="196"/>
      <c r="D260" s="196"/>
      <c r="E260" s="342"/>
      <c r="F260" s="342"/>
      <c r="G260" s="352"/>
      <c r="H260" s="352"/>
      <c r="I260" s="352"/>
      <c r="J260" s="352"/>
      <c r="K260" s="352"/>
      <c r="L260" s="352"/>
      <c r="M260" s="352"/>
      <c r="N260" s="352"/>
      <c r="O260" s="352"/>
      <c r="P260" s="352"/>
      <c r="Q260" s="352"/>
      <c r="R260" s="352"/>
      <c r="S260" s="352"/>
      <c r="T260" s="352"/>
      <c r="U260" s="352"/>
      <c r="V260" s="352"/>
      <c r="W260" s="352"/>
      <c r="X260" s="352"/>
      <c r="Y260" s="352"/>
      <c r="Z260" s="352"/>
      <c r="AA260" s="352"/>
      <c r="AB260" s="352"/>
      <c r="AC260" s="352"/>
      <c r="AD260" s="352"/>
      <c r="AE260" s="352"/>
      <c r="AF260" s="352"/>
      <c r="AG260" s="352"/>
      <c r="AH260" s="352"/>
      <c r="AI260" s="352"/>
      <c r="AJ260" s="352"/>
      <c r="AK260" s="352"/>
      <c r="AL260" s="352"/>
      <c r="AM260" s="352"/>
      <c r="AN260" s="352"/>
      <c r="AO260" s="352"/>
      <c r="AP260" s="352"/>
      <c r="AQ260" s="352"/>
    </row>
    <row r="261" customFormat="false" ht="9.75" hidden="false" customHeight="true" outlineLevel="0" collapsed="false">
      <c r="A261" s="196"/>
      <c r="B261" s="196"/>
      <c r="C261" s="196"/>
      <c r="D261" s="196"/>
      <c r="E261" s="342"/>
      <c r="F261" s="342"/>
      <c r="G261" s="352"/>
      <c r="H261" s="352"/>
      <c r="I261" s="352"/>
      <c r="J261" s="352"/>
      <c r="K261" s="352"/>
      <c r="L261" s="352"/>
      <c r="M261" s="352"/>
      <c r="N261" s="352"/>
      <c r="O261" s="352"/>
      <c r="P261" s="352"/>
      <c r="Q261" s="352"/>
      <c r="R261" s="352"/>
      <c r="S261" s="352"/>
      <c r="T261" s="352"/>
      <c r="U261" s="352"/>
      <c r="V261" s="352"/>
      <c r="W261" s="352"/>
      <c r="X261" s="352"/>
      <c r="Y261" s="352"/>
      <c r="Z261" s="352"/>
      <c r="AA261" s="352"/>
      <c r="AB261" s="352"/>
      <c r="AC261" s="352"/>
      <c r="AD261" s="352"/>
      <c r="AE261" s="352"/>
      <c r="AF261" s="352"/>
      <c r="AG261" s="352"/>
      <c r="AH261" s="352"/>
      <c r="AI261" s="352"/>
      <c r="AJ261" s="352"/>
      <c r="AK261" s="352"/>
      <c r="AL261" s="352"/>
      <c r="AM261" s="352"/>
      <c r="AN261" s="352"/>
      <c r="AO261" s="352"/>
      <c r="AP261" s="352"/>
      <c r="AQ261" s="352"/>
    </row>
    <row r="262" customFormat="false" ht="9.75" hidden="false" customHeight="true" outlineLevel="0" collapsed="false">
      <c r="A262" s="196"/>
      <c r="B262" s="196"/>
      <c r="C262" s="196"/>
      <c r="D262" s="196"/>
      <c r="E262" s="342"/>
      <c r="F262" s="342"/>
      <c r="G262" s="352"/>
      <c r="H262" s="352"/>
      <c r="I262" s="352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  <c r="T262" s="352"/>
      <c r="U262" s="352"/>
      <c r="V262" s="352"/>
      <c r="W262" s="352"/>
      <c r="X262" s="352"/>
      <c r="Y262" s="352"/>
      <c r="Z262" s="352"/>
      <c r="AA262" s="352"/>
      <c r="AB262" s="352"/>
      <c r="AC262" s="352"/>
      <c r="AD262" s="352"/>
      <c r="AE262" s="352"/>
      <c r="AF262" s="352"/>
      <c r="AG262" s="352"/>
      <c r="AH262" s="352"/>
      <c r="AI262" s="352"/>
      <c r="AJ262" s="352"/>
      <c r="AK262" s="352"/>
      <c r="AL262" s="352"/>
      <c r="AM262" s="352"/>
      <c r="AN262" s="352"/>
      <c r="AO262" s="352"/>
      <c r="AP262" s="352"/>
      <c r="AQ262" s="352"/>
    </row>
    <row r="263" customFormat="false" ht="9.75" hidden="false" customHeight="true" outlineLevel="0" collapsed="false">
      <c r="A263" s="196"/>
      <c r="B263" s="196"/>
      <c r="C263" s="196"/>
      <c r="D263" s="196"/>
      <c r="E263" s="342"/>
      <c r="F263" s="342"/>
      <c r="G263" s="352"/>
      <c r="H263" s="352"/>
      <c r="I263" s="352"/>
      <c r="J263" s="352"/>
      <c r="K263" s="352"/>
      <c r="L263" s="352"/>
      <c r="M263" s="352"/>
      <c r="N263" s="352"/>
      <c r="O263" s="352"/>
      <c r="P263" s="352"/>
      <c r="Q263" s="352"/>
      <c r="R263" s="352"/>
      <c r="S263" s="352"/>
      <c r="T263" s="352"/>
      <c r="U263" s="352"/>
      <c r="V263" s="352"/>
      <c r="W263" s="352"/>
      <c r="X263" s="352"/>
      <c r="Y263" s="352"/>
      <c r="Z263" s="352"/>
      <c r="AA263" s="352"/>
      <c r="AB263" s="352"/>
      <c r="AC263" s="352"/>
      <c r="AD263" s="352"/>
      <c r="AE263" s="352"/>
      <c r="AF263" s="352"/>
      <c r="AG263" s="352"/>
      <c r="AH263" s="352"/>
      <c r="AI263" s="352"/>
      <c r="AJ263" s="352"/>
      <c r="AK263" s="352"/>
      <c r="AL263" s="352"/>
      <c r="AM263" s="352"/>
      <c r="AN263" s="352"/>
      <c r="AO263" s="352"/>
      <c r="AP263" s="352"/>
      <c r="AQ263" s="352"/>
    </row>
    <row r="264" customFormat="false" ht="9.75" hidden="false" customHeight="true" outlineLevel="0" collapsed="false">
      <c r="A264" s="196"/>
      <c r="B264" s="196"/>
      <c r="C264" s="196"/>
      <c r="D264" s="196"/>
      <c r="E264" s="342"/>
      <c r="F264" s="342"/>
      <c r="G264" s="352"/>
      <c r="H264" s="352"/>
      <c r="I264" s="352"/>
      <c r="J264" s="352"/>
      <c r="K264" s="352"/>
      <c r="L264" s="352"/>
      <c r="M264" s="352"/>
      <c r="N264" s="352"/>
      <c r="O264" s="352"/>
      <c r="P264" s="352"/>
      <c r="Q264" s="352"/>
      <c r="R264" s="352"/>
      <c r="S264" s="352"/>
      <c r="T264" s="352"/>
      <c r="U264" s="352"/>
      <c r="V264" s="352"/>
      <c r="W264" s="352"/>
      <c r="X264" s="352"/>
      <c r="Y264" s="352"/>
      <c r="Z264" s="352"/>
      <c r="AA264" s="352"/>
      <c r="AB264" s="352"/>
      <c r="AC264" s="352"/>
      <c r="AD264" s="352"/>
      <c r="AE264" s="352"/>
      <c r="AF264" s="352"/>
      <c r="AG264" s="352"/>
      <c r="AH264" s="352"/>
      <c r="AI264" s="352"/>
      <c r="AJ264" s="352"/>
      <c r="AK264" s="352"/>
      <c r="AL264" s="352"/>
      <c r="AM264" s="352"/>
      <c r="AN264" s="352"/>
      <c r="AO264" s="352"/>
      <c r="AP264" s="352"/>
      <c r="AQ264" s="352"/>
    </row>
    <row r="265" customFormat="false" ht="9.75" hidden="false" customHeight="true" outlineLevel="0" collapsed="false">
      <c r="A265" s="196"/>
      <c r="B265" s="196"/>
      <c r="C265" s="196"/>
      <c r="D265" s="196"/>
      <c r="E265" s="342"/>
      <c r="F265" s="342"/>
      <c r="G265" s="352"/>
      <c r="H265" s="352"/>
      <c r="I265" s="352"/>
      <c r="J265" s="352"/>
      <c r="K265" s="352"/>
      <c r="L265" s="352"/>
      <c r="M265" s="352"/>
      <c r="N265" s="352"/>
      <c r="O265" s="352"/>
      <c r="P265" s="352"/>
      <c r="Q265" s="352"/>
      <c r="R265" s="352"/>
      <c r="S265" s="352"/>
      <c r="T265" s="352"/>
      <c r="U265" s="352"/>
      <c r="V265" s="352"/>
      <c r="W265" s="352"/>
      <c r="X265" s="352"/>
      <c r="Y265" s="352"/>
      <c r="Z265" s="352"/>
      <c r="AA265" s="352"/>
      <c r="AB265" s="352"/>
      <c r="AC265" s="352"/>
      <c r="AD265" s="352"/>
      <c r="AE265" s="352"/>
      <c r="AF265" s="352"/>
      <c r="AG265" s="352"/>
      <c r="AH265" s="352"/>
      <c r="AI265" s="352"/>
      <c r="AJ265" s="352"/>
      <c r="AK265" s="352"/>
      <c r="AL265" s="352"/>
      <c r="AM265" s="352"/>
      <c r="AN265" s="352"/>
      <c r="AO265" s="352"/>
      <c r="AP265" s="352"/>
      <c r="AQ265" s="352"/>
    </row>
    <row r="266" customFormat="false" ht="9.75" hidden="false" customHeight="true" outlineLevel="0" collapsed="false">
      <c r="A266" s="196"/>
      <c r="B266" s="196"/>
      <c r="C266" s="196"/>
      <c r="D266" s="196"/>
      <c r="E266" s="342"/>
      <c r="F266" s="342"/>
      <c r="G266" s="352"/>
      <c r="H266" s="352"/>
      <c r="I266" s="352"/>
      <c r="J266" s="352"/>
      <c r="K266" s="352"/>
      <c r="L266" s="352"/>
      <c r="M266" s="352"/>
      <c r="N266" s="352"/>
      <c r="O266" s="352"/>
      <c r="P266" s="352"/>
      <c r="Q266" s="352"/>
      <c r="R266" s="352"/>
      <c r="S266" s="352"/>
      <c r="T266" s="352"/>
      <c r="U266" s="352"/>
      <c r="V266" s="352"/>
      <c r="W266" s="352"/>
      <c r="X266" s="352"/>
      <c r="Y266" s="352"/>
      <c r="Z266" s="352"/>
      <c r="AA266" s="352"/>
      <c r="AB266" s="352"/>
      <c r="AC266" s="352"/>
      <c r="AD266" s="352"/>
      <c r="AE266" s="352"/>
      <c r="AF266" s="352"/>
      <c r="AG266" s="352"/>
      <c r="AH266" s="352"/>
      <c r="AI266" s="352"/>
      <c r="AJ266" s="352"/>
      <c r="AK266" s="352"/>
      <c r="AL266" s="352"/>
      <c r="AM266" s="352"/>
      <c r="AN266" s="352"/>
      <c r="AO266" s="352"/>
      <c r="AP266" s="352"/>
      <c r="AQ266" s="352"/>
    </row>
    <row r="267" customFormat="false" ht="9.75" hidden="false" customHeight="true" outlineLevel="0" collapsed="false">
      <c r="A267" s="196"/>
      <c r="B267" s="196"/>
      <c r="C267" s="196"/>
      <c r="D267" s="196"/>
      <c r="E267" s="342"/>
      <c r="F267" s="342"/>
      <c r="G267" s="352"/>
      <c r="H267" s="352"/>
      <c r="I267" s="352"/>
      <c r="J267" s="352"/>
      <c r="K267" s="352"/>
      <c r="L267" s="352"/>
      <c r="M267" s="352"/>
      <c r="N267" s="352"/>
      <c r="O267" s="352"/>
      <c r="P267" s="352"/>
      <c r="Q267" s="352"/>
      <c r="R267" s="352"/>
      <c r="S267" s="352"/>
      <c r="T267" s="352"/>
      <c r="U267" s="352"/>
      <c r="V267" s="352"/>
      <c r="W267" s="352"/>
      <c r="X267" s="352"/>
      <c r="Y267" s="352"/>
      <c r="Z267" s="352"/>
      <c r="AA267" s="352"/>
      <c r="AB267" s="352"/>
      <c r="AC267" s="352"/>
      <c r="AD267" s="352"/>
      <c r="AE267" s="352"/>
      <c r="AF267" s="352"/>
      <c r="AG267" s="352"/>
      <c r="AH267" s="352"/>
      <c r="AI267" s="352"/>
      <c r="AJ267" s="352"/>
      <c r="AK267" s="352"/>
      <c r="AL267" s="352"/>
      <c r="AM267" s="352"/>
      <c r="AN267" s="352"/>
      <c r="AO267" s="352"/>
      <c r="AP267" s="352"/>
      <c r="AQ267" s="352"/>
    </row>
    <row r="268" customFormat="false" ht="9.75" hidden="false" customHeight="true" outlineLevel="0" collapsed="false">
      <c r="A268" s="196"/>
      <c r="B268" s="196"/>
      <c r="C268" s="196"/>
      <c r="D268" s="196"/>
      <c r="E268" s="342"/>
      <c r="F268" s="342"/>
      <c r="G268" s="352"/>
      <c r="H268" s="352"/>
      <c r="I268" s="352"/>
      <c r="J268" s="352"/>
      <c r="K268" s="352"/>
      <c r="L268" s="352"/>
      <c r="M268" s="352"/>
      <c r="N268" s="352"/>
      <c r="O268" s="352"/>
      <c r="P268" s="352"/>
      <c r="Q268" s="352"/>
      <c r="R268" s="352"/>
      <c r="S268" s="352"/>
      <c r="T268" s="352"/>
      <c r="U268" s="352"/>
      <c r="V268" s="352"/>
      <c r="W268" s="352"/>
      <c r="X268" s="352"/>
      <c r="Y268" s="352"/>
      <c r="Z268" s="352"/>
      <c r="AA268" s="352"/>
      <c r="AB268" s="352"/>
      <c r="AC268" s="352"/>
      <c r="AD268" s="352"/>
      <c r="AE268" s="352"/>
      <c r="AF268" s="352"/>
      <c r="AG268" s="352"/>
      <c r="AH268" s="352"/>
      <c r="AI268" s="352"/>
      <c r="AJ268" s="352"/>
      <c r="AK268" s="352"/>
      <c r="AL268" s="352"/>
      <c r="AM268" s="352"/>
      <c r="AN268" s="352"/>
      <c r="AO268" s="352"/>
      <c r="AP268" s="352"/>
      <c r="AQ268" s="352"/>
    </row>
    <row r="269" customFormat="false" ht="9.75" hidden="false" customHeight="true" outlineLevel="0" collapsed="false">
      <c r="A269" s="196"/>
      <c r="B269" s="196"/>
      <c r="C269" s="196"/>
      <c r="D269" s="196"/>
      <c r="E269" s="342"/>
      <c r="F269" s="342"/>
      <c r="G269" s="352"/>
      <c r="H269" s="352"/>
      <c r="I269" s="352"/>
      <c r="J269" s="352"/>
      <c r="K269" s="352"/>
      <c r="L269" s="352"/>
      <c r="M269" s="352"/>
      <c r="N269" s="352"/>
      <c r="O269" s="352"/>
      <c r="P269" s="352"/>
      <c r="Q269" s="352"/>
      <c r="R269" s="352"/>
      <c r="S269" s="352"/>
      <c r="T269" s="352"/>
      <c r="U269" s="352"/>
      <c r="V269" s="352"/>
      <c r="W269" s="352"/>
      <c r="X269" s="352"/>
      <c r="Y269" s="352"/>
      <c r="Z269" s="352"/>
      <c r="AA269" s="352"/>
      <c r="AB269" s="352"/>
      <c r="AC269" s="352"/>
      <c r="AD269" s="352"/>
      <c r="AE269" s="352"/>
      <c r="AF269" s="352"/>
      <c r="AG269" s="352"/>
      <c r="AH269" s="352"/>
      <c r="AI269" s="352"/>
      <c r="AJ269" s="352"/>
      <c r="AK269" s="352"/>
      <c r="AL269" s="352"/>
      <c r="AM269" s="352"/>
      <c r="AN269" s="352"/>
      <c r="AO269" s="352"/>
      <c r="AP269" s="352"/>
      <c r="AQ269" s="352"/>
    </row>
    <row r="270" customFormat="false" ht="9.75" hidden="false" customHeight="true" outlineLevel="0" collapsed="false">
      <c r="A270" s="196"/>
      <c r="B270" s="196"/>
      <c r="C270" s="196"/>
      <c r="D270" s="196"/>
      <c r="E270" s="342"/>
      <c r="F270" s="342"/>
      <c r="G270" s="352"/>
      <c r="H270" s="352"/>
      <c r="I270" s="352"/>
      <c r="J270" s="352"/>
      <c r="K270" s="352"/>
      <c r="L270" s="352"/>
      <c r="M270" s="352"/>
      <c r="N270" s="352"/>
      <c r="O270" s="352"/>
      <c r="P270" s="352"/>
      <c r="Q270" s="352"/>
      <c r="R270" s="352"/>
      <c r="S270" s="352"/>
      <c r="T270" s="352"/>
      <c r="U270" s="352"/>
      <c r="V270" s="352"/>
      <c r="W270" s="352"/>
      <c r="X270" s="352"/>
      <c r="Y270" s="352"/>
      <c r="Z270" s="352"/>
      <c r="AA270" s="352"/>
      <c r="AB270" s="352"/>
      <c r="AC270" s="352"/>
      <c r="AD270" s="352"/>
      <c r="AE270" s="352"/>
      <c r="AF270" s="352"/>
      <c r="AG270" s="352"/>
      <c r="AH270" s="352"/>
      <c r="AI270" s="352"/>
      <c r="AJ270" s="352"/>
      <c r="AK270" s="352"/>
      <c r="AL270" s="352"/>
      <c r="AM270" s="352"/>
      <c r="AN270" s="352"/>
      <c r="AO270" s="352"/>
      <c r="AP270" s="352"/>
      <c r="AQ270" s="352"/>
    </row>
    <row r="271" customFormat="false" ht="9.75" hidden="false" customHeight="true" outlineLevel="0" collapsed="false">
      <c r="A271" s="196"/>
      <c r="B271" s="196"/>
      <c r="C271" s="196"/>
      <c r="D271" s="196"/>
      <c r="E271" s="342"/>
      <c r="F271" s="342"/>
      <c r="G271" s="352"/>
      <c r="H271" s="352"/>
      <c r="I271" s="352"/>
      <c r="J271" s="352"/>
      <c r="K271" s="352"/>
      <c r="L271" s="352"/>
      <c r="M271" s="352"/>
      <c r="N271" s="352"/>
      <c r="O271" s="352"/>
      <c r="P271" s="352"/>
      <c r="Q271" s="352"/>
      <c r="R271" s="352"/>
      <c r="S271" s="352"/>
      <c r="T271" s="352"/>
      <c r="U271" s="352"/>
      <c r="V271" s="352"/>
      <c r="W271" s="352"/>
      <c r="X271" s="352"/>
      <c r="Y271" s="352"/>
      <c r="Z271" s="352"/>
      <c r="AA271" s="352"/>
      <c r="AB271" s="352"/>
      <c r="AC271" s="352"/>
      <c r="AD271" s="352"/>
      <c r="AE271" s="352"/>
      <c r="AF271" s="352"/>
      <c r="AG271" s="352"/>
      <c r="AH271" s="352"/>
      <c r="AI271" s="352"/>
      <c r="AJ271" s="352"/>
      <c r="AK271" s="352"/>
      <c r="AL271" s="352"/>
      <c r="AM271" s="352"/>
      <c r="AN271" s="352"/>
      <c r="AO271" s="352"/>
      <c r="AP271" s="352"/>
      <c r="AQ271" s="352"/>
    </row>
    <row r="272" customFormat="false" ht="9.75" hidden="false" customHeight="true" outlineLevel="0" collapsed="false">
      <c r="A272" s="196"/>
      <c r="B272" s="196"/>
      <c r="C272" s="196"/>
      <c r="D272" s="196"/>
      <c r="E272" s="342"/>
      <c r="F272" s="342"/>
      <c r="G272" s="352"/>
      <c r="H272" s="352"/>
      <c r="I272" s="352"/>
      <c r="J272" s="352"/>
      <c r="K272" s="352"/>
      <c r="L272" s="352"/>
      <c r="M272" s="352"/>
      <c r="N272" s="352"/>
      <c r="O272" s="352"/>
      <c r="P272" s="352"/>
      <c r="Q272" s="352"/>
      <c r="R272" s="352"/>
      <c r="S272" s="352"/>
      <c r="T272" s="352"/>
      <c r="U272" s="352"/>
      <c r="V272" s="352"/>
      <c r="W272" s="352"/>
      <c r="X272" s="352"/>
      <c r="Y272" s="352"/>
      <c r="Z272" s="352"/>
      <c r="AA272" s="352"/>
      <c r="AB272" s="352"/>
      <c r="AC272" s="352"/>
      <c r="AD272" s="352"/>
      <c r="AE272" s="352"/>
      <c r="AF272" s="352"/>
      <c r="AG272" s="352"/>
      <c r="AH272" s="352"/>
      <c r="AI272" s="352"/>
      <c r="AJ272" s="352"/>
      <c r="AK272" s="352"/>
      <c r="AL272" s="352"/>
      <c r="AM272" s="352"/>
      <c r="AN272" s="352"/>
      <c r="AO272" s="352"/>
      <c r="AP272" s="352"/>
      <c r="AQ272" s="352"/>
    </row>
    <row r="273" customFormat="false" ht="9.75" hidden="false" customHeight="true" outlineLevel="0" collapsed="false">
      <c r="A273" s="196"/>
      <c r="B273" s="196"/>
      <c r="C273" s="196"/>
      <c r="D273" s="196"/>
      <c r="E273" s="342"/>
      <c r="F273" s="342"/>
      <c r="G273" s="352"/>
      <c r="H273" s="352"/>
      <c r="I273" s="352"/>
      <c r="J273" s="352"/>
      <c r="K273" s="352"/>
      <c r="L273" s="352"/>
      <c r="M273" s="352"/>
      <c r="N273" s="352"/>
      <c r="O273" s="352"/>
      <c r="P273" s="352"/>
      <c r="Q273" s="352"/>
      <c r="R273" s="352"/>
      <c r="S273" s="352"/>
      <c r="T273" s="352"/>
      <c r="U273" s="352"/>
      <c r="V273" s="352"/>
      <c r="W273" s="352"/>
      <c r="X273" s="352"/>
      <c r="Y273" s="352"/>
      <c r="Z273" s="352"/>
      <c r="AA273" s="352"/>
      <c r="AB273" s="352"/>
      <c r="AC273" s="352"/>
      <c r="AD273" s="352"/>
      <c r="AE273" s="352"/>
      <c r="AF273" s="352"/>
      <c r="AG273" s="352"/>
      <c r="AH273" s="352"/>
      <c r="AI273" s="352"/>
      <c r="AJ273" s="352"/>
      <c r="AK273" s="352"/>
      <c r="AL273" s="352"/>
      <c r="AM273" s="352"/>
      <c r="AN273" s="352"/>
      <c r="AO273" s="352"/>
      <c r="AP273" s="352"/>
      <c r="AQ273" s="352"/>
    </row>
    <row r="274" customFormat="false" ht="9.75" hidden="false" customHeight="true" outlineLevel="0" collapsed="false">
      <c r="A274" s="196"/>
      <c r="B274" s="196"/>
      <c r="C274" s="196"/>
      <c r="D274" s="196"/>
      <c r="E274" s="342"/>
      <c r="F274" s="342"/>
      <c r="G274" s="352"/>
      <c r="H274" s="352"/>
      <c r="I274" s="352"/>
      <c r="J274" s="352"/>
      <c r="K274" s="352"/>
      <c r="L274" s="352"/>
      <c r="M274" s="352"/>
      <c r="N274" s="352"/>
      <c r="O274" s="352"/>
      <c r="P274" s="352"/>
      <c r="Q274" s="352"/>
      <c r="R274" s="352"/>
      <c r="S274" s="352"/>
      <c r="T274" s="352"/>
      <c r="U274" s="352"/>
      <c r="V274" s="352"/>
      <c r="W274" s="352"/>
      <c r="X274" s="352"/>
      <c r="Y274" s="352"/>
      <c r="Z274" s="352"/>
      <c r="AA274" s="352"/>
      <c r="AB274" s="352"/>
      <c r="AC274" s="352"/>
      <c r="AD274" s="352"/>
      <c r="AE274" s="352"/>
      <c r="AF274" s="352"/>
      <c r="AG274" s="352"/>
      <c r="AH274" s="352"/>
      <c r="AI274" s="352"/>
      <c r="AJ274" s="352"/>
      <c r="AK274" s="352"/>
      <c r="AL274" s="352"/>
      <c r="AM274" s="352"/>
      <c r="AN274" s="352"/>
      <c r="AO274" s="352"/>
      <c r="AP274" s="352"/>
      <c r="AQ274" s="352"/>
    </row>
    <row r="275" customFormat="false" ht="9.75" hidden="false" customHeight="true" outlineLevel="0" collapsed="false">
      <c r="A275" s="196"/>
      <c r="B275" s="196"/>
      <c r="C275" s="196"/>
      <c r="D275" s="196"/>
      <c r="E275" s="342"/>
      <c r="F275" s="342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/>
      <c r="AI275" s="352"/>
      <c r="AJ275" s="352"/>
      <c r="AK275" s="352"/>
      <c r="AL275" s="352"/>
      <c r="AM275" s="352"/>
      <c r="AN275" s="352"/>
      <c r="AO275" s="352"/>
      <c r="AP275" s="352"/>
      <c r="AQ275" s="352"/>
    </row>
    <row r="276" customFormat="false" ht="9.75" hidden="false" customHeight="true" outlineLevel="0" collapsed="false">
      <c r="A276" s="196"/>
      <c r="B276" s="196"/>
      <c r="C276" s="196"/>
      <c r="D276" s="196"/>
      <c r="E276" s="342"/>
      <c r="F276" s="342"/>
      <c r="G276" s="352"/>
      <c r="H276" s="352"/>
      <c r="I276" s="352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  <c r="T276" s="352"/>
      <c r="U276" s="352"/>
      <c r="V276" s="352"/>
      <c r="W276" s="352"/>
      <c r="X276" s="352"/>
      <c r="Y276" s="352"/>
      <c r="Z276" s="352"/>
      <c r="AA276" s="352"/>
      <c r="AB276" s="352"/>
      <c r="AC276" s="352"/>
      <c r="AD276" s="352"/>
      <c r="AE276" s="352"/>
      <c r="AF276" s="352"/>
      <c r="AG276" s="352"/>
      <c r="AH276" s="352"/>
      <c r="AI276" s="352"/>
      <c r="AJ276" s="352"/>
      <c r="AK276" s="352"/>
      <c r="AL276" s="352"/>
      <c r="AM276" s="352"/>
      <c r="AN276" s="352"/>
      <c r="AO276" s="352"/>
      <c r="AP276" s="352"/>
      <c r="AQ276" s="352"/>
    </row>
    <row r="277" customFormat="false" ht="9.75" hidden="false" customHeight="true" outlineLevel="0" collapsed="false">
      <c r="A277" s="196"/>
      <c r="B277" s="196"/>
      <c r="C277" s="196"/>
      <c r="D277" s="196"/>
      <c r="E277" s="342"/>
      <c r="F277" s="342"/>
      <c r="G277" s="352"/>
      <c r="H277" s="352"/>
      <c r="I277" s="352"/>
      <c r="J277" s="352"/>
      <c r="K277" s="352"/>
      <c r="L277" s="352"/>
      <c r="M277" s="352"/>
      <c r="N277" s="352"/>
      <c r="O277" s="352"/>
      <c r="P277" s="352"/>
      <c r="Q277" s="352"/>
      <c r="R277" s="352"/>
      <c r="S277" s="352"/>
      <c r="T277" s="352"/>
      <c r="U277" s="352"/>
      <c r="V277" s="352"/>
      <c r="W277" s="352"/>
      <c r="X277" s="352"/>
      <c r="Y277" s="352"/>
      <c r="Z277" s="352"/>
      <c r="AA277" s="352"/>
      <c r="AB277" s="352"/>
      <c r="AC277" s="352"/>
      <c r="AD277" s="352"/>
      <c r="AE277" s="352"/>
      <c r="AF277" s="352"/>
      <c r="AG277" s="352"/>
      <c r="AH277" s="352"/>
      <c r="AI277" s="352"/>
      <c r="AJ277" s="352"/>
      <c r="AK277" s="352"/>
      <c r="AL277" s="352"/>
      <c r="AM277" s="352"/>
      <c r="AN277" s="352"/>
      <c r="AO277" s="352"/>
      <c r="AP277" s="352"/>
      <c r="AQ277" s="352"/>
    </row>
    <row r="278" customFormat="false" ht="9.75" hidden="false" customHeight="true" outlineLevel="0" collapsed="false">
      <c r="A278" s="196"/>
      <c r="B278" s="196"/>
      <c r="C278" s="196"/>
      <c r="D278" s="196"/>
      <c r="E278" s="342"/>
      <c r="F278" s="342"/>
      <c r="G278" s="352"/>
      <c r="H278" s="352"/>
      <c r="I278" s="352"/>
      <c r="J278" s="352"/>
      <c r="K278" s="352"/>
      <c r="L278" s="352"/>
      <c r="M278" s="352"/>
      <c r="N278" s="352"/>
      <c r="O278" s="352"/>
      <c r="P278" s="352"/>
      <c r="Q278" s="352"/>
      <c r="R278" s="352"/>
      <c r="S278" s="352"/>
      <c r="T278" s="352"/>
      <c r="U278" s="352"/>
      <c r="V278" s="352"/>
      <c r="W278" s="352"/>
      <c r="X278" s="352"/>
      <c r="Y278" s="352"/>
      <c r="Z278" s="352"/>
      <c r="AA278" s="352"/>
      <c r="AB278" s="352"/>
      <c r="AC278" s="352"/>
      <c r="AD278" s="352"/>
      <c r="AE278" s="352"/>
      <c r="AF278" s="352"/>
      <c r="AG278" s="352"/>
      <c r="AH278" s="352"/>
      <c r="AI278" s="352"/>
      <c r="AJ278" s="352"/>
      <c r="AK278" s="352"/>
      <c r="AL278" s="352"/>
      <c r="AM278" s="352"/>
      <c r="AN278" s="352"/>
      <c r="AO278" s="352"/>
      <c r="AP278" s="352"/>
      <c r="AQ278" s="352"/>
    </row>
    <row r="279" customFormat="false" ht="9.75" hidden="false" customHeight="true" outlineLevel="0" collapsed="false">
      <c r="A279" s="196"/>
      <c r="B279" s="196"/>
      <c r="C279" s="196"/>
      <c r="D279" s="196"/>
      <c r="E279" s="342"/>
      <c r="F279" s="342"/>
      <c r="G279" s="352"/>
      <c r="H279" s="352"/>
      <c r="I279" s="352"/>
      <c r="J279" s="352"/>
      <c r="K279" s="352"/>
      <c r="L279" s="352"/>
      <c r="M279" s="352"/>
      <c r="N279" s="352"/>
      <c r="O279" s="352"/>
      <c r="P279" s="352"/>
      <c r="Q279" s="352"/>
      <c r="R279" s="352"/>
      <c r="S279" s="352"/>
      <c r="T279" s="352"/>
      <c r="U279" s="352"/>
      <c r="V279" s="352"/>
      <c r="W279" s="352"/>
      <c r="X279" s="352"/>
      <c r="Y279" s="352"/>
      <c r="Z279" s="352"/>
      <c r="AA279" s="352"/>
      <c r="AB279" s="352"/>
      <c r="AC279" s="352"/>
      <c r="AD279" s="352"/>
      <c r="AE279" s="352"/>
      <c r="AF279" s="352"/>
      <c r="AG279" s="352"/>
      <c r="AH279" s="352"/>
      <c r="AI279" s="352"/>
      <c r="AJ279" s="352"/>
      <c r="AK279" s="352"/>
      <c r="AL279" s="352"/>
      <c r="AM279" s="352"/>
      <c r="AN279" s="352"/>
      <c r="AO279" s="352"/>
      <c r="AP279" s="352"/>
      <c r="AQ279" s="352"/>
    </row>
    <row r="280" customFormat="false" ht="9.75" hidden="false" customHeight="true" outlineLevel="0" collapsed="false">
      <c r="A280" s="196"/>
      <c r="B280" s="196"/>
      <c r="C280" s="196"/>
      <c r="D280" s="196"/>
      <c r="E280" s="342"/>
      <c r="F280" s="342"/>
      <c r="G280" s="352"/>
      <c r="H280" s="352"/>
      <c r="I280" s="352"/>
      <c r="J280" s="352"/>
      <c r="K280" s="352"/>
      <c r="L280" s="352"/>
      <c r="M280" s="352"/>
      <c r="N280" s="352"/>
      <c r="O280" s="352"/>
      <c r="P280" s="352"/>
      <c r="Q280" s="352"/>
      <c r="R280" s="352"/>
      <c r="S280" s="352"/>
      <c r="T280" s="352"/>
      <c r="U280" s="352"/>
      <c r="V280" s="352"/>
      <c r="W280" s="352"/>
      <c r="X280" s="352"/>
      <c r="Y280" s="352"/>
      <c r="Z280" s="352"/>
      <c r="AA280" s="352"/>
      <c r="AB280" s="352"/>
      <c r="AC280" s="352"/>
      <c r="AD280" s="352"/>
      <c r="AE280" s="352"/>
      <c r="AF280" s="352"/>
      <c r="AG280" s="352"/>
      <c r="AH280" s="352"/>
      <c r="AI280" s="352"/>
      <c r="AJ280" s="352"/>
      <c r="AK280" s="352"/>
      <c r="AL280" s="352"/>
      <c r="AM280" s="352"/>
      <c r="AN280" s="352"/>
      <c r="AO280" s="352"/>
      <c r="AP280" s="352"/>
      <c r="AQ280" s="352"/>
    </row>
    <row r="281" customFormat="false" ht="9.75" hidden="false" customHeight="true" outlineLevel="0" collapsed="false">
      <c r="A281" s="196"/>
      <c r="B281" s="196"/>
      <c r="C281" s="196"/>
      <c r="D281" s="196"/>
      <c r="E281" s="342"/>
      <c r="F281" s="342"/>
      <c r="G281" s="352"/>
      <c r="H281" s="352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  <c r="X281" s="352"/>
      <c r="Y281" s="352"/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352"/>
      <c r="AN281" s="352"/>
      <c r="AO281" s="352"/>
      <c r="AP281" s="352"/>
      <c r="AQ281" s="352"/>
    </row>
    <row r="282" customFormat="false" ht="9.75" hidden="false" customHeight="true" outlineLevel="0" collapsed="false">
      <c r="A282" s="196"/>
      <c r="B282" s="196"/>
      <c r="C282" s="196"/>
      <c r="D282" s="196"/>
      <c r="E282" s="342"/>
      <c r="F282" s="342"/>
      <c r="G282" s="352"/>
      <c r="H282" s="352"/>
      <c r="I282" s="352"/>
      <c r="J282" s="352"/>
      <c r="K282" s="352"/>
      <c r="L282" s="352"/>
      <c r="M282" s="352"/>
      <c r="N282" s="352"/>
      <c r="O282" s="352"/>
      <c r="P282" s="352"/>
      <c r="Q282" s="352"/>
      <c r="R282" s="352"/>
      <c r="S282" s="352"/>
      <c r="T282" s="352"/>
      <c r="U282" s="352"/>
      <c r="V282" s="352"/>
      <c r="W282" s="352"/>
      <c r="X282" s="352"/>
      <c r="Y282" s="352"/>
      <c r="Z282" s="352"/>
      <c r="AA282" s="352"/>
      <c r="AB282" s="352"/>
      <c r="AC282" s="352"/>
      <c r="AD282" s="352"/>
      <c r="AE282" s="352"/>
      <c r="AF282" s="352"/>
      <c r="AG282" s="352"/>
      <c r="AH282" s="352"/>
      <c r="AI282" s="352"/>
      <c r="AJ282" s="352"/>
      <c r="AK282" s="352"/>
      <c r="AL282" s="352"/>
      <c r="AM282" s="352"/>
      <c r="AN282" s="352"/>
      <c r="AO282" s="352"/>
      <c r="AP282" s="352"/>
      <c r="AQ282" s="352"/>
    </row>
    <row r="283" customFormat="false" ht="9.75" hidden="false" customHeight="true" outlineLevel="0" collapsed="false">
      <c r="A283" s="196"/>
      <c r="B283" s="196"/>
      <c r="C283" s="196"/>
      <c r="D283" s="196"/>
      <c r="E283" s="342"/>
      <c r="F283" s="342"/>
      <c r="G283" s="352"/>
      <c r="H283" s="352"/>
      <c r="I283" s="352"/>
      <c r="J283" s="352"/>
      <c r="K283" s="352"/>
      <c r="L283" s="352"/>
      <c r="M283" s="352"/>
      <c r="N283" s="352"/>
      <c r="O283" s="352"/>
      <c r="P283" s="352"/>
      <c r="Q283" s="352"/>
      <c r="R283" s="352"/>
      <c r="S283" s="352"/>
      <c r="T283" s="352"/>
      <c r="U283" s="352"/>
      <c r="V283" s="352"/>
      <c r="W283" s="352"/>
      <c r="X283" s="352"/>
      <c r="Y283" s="352"/>
      <c r="Z283" s="352"/>
      <c r="AA283" s="352"/>
      <c r="AB283" s="352"/>
      <c r="AC283" s="352"/>
      <c r="AD283" s="352"/>
      <c r="AE283" s="352"/>
      <c r="AF283" s="352"/>
      <c r="AG283" s="352"/>
      <c r="AH283" s="352"/>
      <c r="AI283" s="352"/>
      <c r="AJ283" s="352"/>
      <c r="AK283" s="352"/>
      <c r="AL283" s="352"/>
      <c r="AM283" s="352"/>
      <c r="AN283" s="352"/>
      <c r="AO283" s="352"/>
      <c r="AP283" s="352"/>
      <c r="AQ283" s="352"/>
    </row>
    <row r="284" customFormat="false" ht="9.75" hidden="false" customHeight="true" outlineLevel="0" collapsed="false">
      <c r="A284" s="196"/>
      <c r="B284" s="196"/>
      <c r="C284" s="196"/>
      <c r="D284" s="196"/>
      <c r="E284" s="342"/>
      <c r="F284" s="342"/>
      <c r="G284" s="352"/>
      <c r="H284" s="352"/>
      <c r="I284" s="352"/>
      <c r="J284" s="352"/>
      <c r="K284" s="352"/>
      <c r="L284" s="352"/>
      <c r="M284" s="352"/>
      <c r="N284" s="352"/>
      <c r="O284" s="352"/>
      <c r="P284" s="352"/>
      <c r="Q284" s="352"/>
      <c r="R284" s="352"/>
      <c r="S284" s="352"/>
      <c r="T284" s="352"/>
      <c r="U284" s="352"/>
      <c r="V284" s="352"/>
      <c r="W284" s="352"/>
      <c r="X284" s="352"/>
      <c r="Y284" s="352"/>
      <c r="Z284" s="352"/>
      <c r="AA284" s="352"/>
      <c r="AB284" s="352"/>
      <c r="AC284" s="352"/>
      <c r="AD284" s="352"/>
      <c r="AE284" s="352"/>
      <c r="AF284" s="352"/>
      <c r="AG284" s="352"/>
      <c r="AH284" s="352"/>
      <c r="AI284" s="352"/>
      <c r="AJ284" s="352"/>
      <c r="AK284" s="352"/>
      <c r="AL284" s="352"/>
      <c r="AM284" s="352"/>
      <c r="AN284" s="352"/>
      <c r="AO284" s="352"/>
      <c r="AP284" s="352"/>
      <c r="AQ284" s="352"/>
    </row>
    <row r="285" customFormat="false" ht="9.75" hidden="false" customHeight="true" outlineLevel="0" collapsed="false">
      <c r="A285" s="196"/>
      <c r="B285" s="196"/>
      <c r="C285" s="196"/>
      <c r="D285" s="196"/>
      <c r="E285" s="342"/>
      <c r="F285" s="342"/>
      <c r="G285" s="352"/>
      <c r="H285" s="352"/>
      <c r="I285" s="352"/>
      <c r="J285" s="352"/>
      <c r="K285" s="352"/>
      <c r="L285" s="352"/>
      <c r="M285" s="352"/>
      <c r="N285" s="352"/>
      <c r="O285" s="352"/>
      <c r="P285" s="352"/>
      <c r="Q285" s="352"/>
      <c r="R285" s="352"/>
      <c r="S285" s="352"/>
      <c r="T285" s="352"/>
      <c r="U285" s="352"/>
      <c r="V285" s="352"/>
      <c r="W285" s="352"/>
      <c r="X285" s="352"/>
      <c r="Y285" s="352"/>
      <c r="Z285" s="352"/>
      <c r="AA285" s="352"/>
      <c r="AB285" s="352"/>
      <c r="AC285" s="352"/>
      <c r="AD285" s="352"/>
      <c r="AE285" s="352"/>
      <c r="AF285" s="352"/>
      <c r="AG285" s="352"/>
      <c r="AH285" s="352"/>
      <c r="AI285" s="352"/>
      <c r="AJ285" s="352"/>
      <c r="AK285" s="352"/>
      <c r="AL285" s="352"/>
      <c r="AM285" s="352"/>
      <c r="AN285" s="352"/>
      <c r="AO285" s="352"/>
      <c r="AP285" s="352"/>
      <c r="AQ285" s="352"/>
    </row>
    <row r="286" customFormat="false" ht="9.75" hidden="false" customHeight="true" outlineLevel="0" collapsed="false">
      <c r="A286" s="196"/>
      <c r="B286" s="196"/>
      <c r="C286" s="196"/>
      <c r="D286" s="196"/>
      <c r="E286" s="342"/>
      <c r="F286" s="342"/>
      <c r="G286" s="352"/>
      <c r="H286" s="352"/>
      <c r="I286" s="352"/>
      <c r="J286" s="352"/>
      <c r="K286" s="352"/>
      <c r="L286" s="352"/>
      <c r="M286" s="352"/>
      <c r="N286" s="352"/>
      <c r="O286" s="352"/>
      <c r="P286" s="352"/>
      <c r="Q286" s="352"/>
      <c r="R286" s="352"/>
      <c r="S286" s="352"/>
      <c r="T286" s="352"/>
      <c r="U286" s="352"/>
      <c r="V286" s="352"/>
      <c r="W286" s="352"/>
      <c r="X286" s="352"/>
      <c r="Y286" s="352"/>
      <c r="Z286" s="352"/>
      <c r="AA286" s="352"/>
      <c r="AB286" s="352"/>
      <c r="AC286" s="352"/>
      <c r="AD286" s="352"/>
      <c r="AE286" s="352"/>
      <c r="AF286" s="352"/>
      <c r="AG286" s="352"/>
      <c r="AH286" s="352"/>
      <c r="AI286" s="352"/>
      <c r="AJ286" s="352"/>
      <c r="AK286" s="352"/>
      <c r="AL286" s="352"/>
      <c r="AM286" s="352"/>
      <c r="AN286" s="352"/>
      <c r="AO286" s="352"/>
      <c r="AP286" s="352"/>
      <c r="AQ286" s="352"/>
    </row>
    <row r="287" customFormat="false" ht="9.75" hidden="false" customHeight="true" outlineLevel="0" collapsed="false">
      <c r="A287" s="196"/>
      <c r="B287" s="196"/>
      <c r="C287" s="196"/>
      <c r="D287" s="196"/>
      <c r="E287" s="342"/>
      <c r="F287" s="342"/>
      <c r="G287" s="352"/>
      <c r="H287" s="352"/>
      <c r="I287" s="352"/>
      <c r="J287" s="352"/>
      <c r="K287" s="352"/>
      <c r="L287" s="352"/>
      <c r="M287" s="352"/>
      <c r="N287" s="352"/>
      <c r="O287" s="352"/>
      <c r="P287" s="352"/>
      <c r="Q287" s="352"/>
      <c r="R287" s="352"/>
      <c r="S287" s="352"/>
      <c r="T287" s="352"/>
      <c r="U287" s="352"/>
      <c r="V287" s="352"/>
      <c r="W287" s="352"/>
      <c r="X287" s="352"/>
      <c r="Y287" s="352"/>
      <c r="Z287" s="352"/>
      <c r="AA287" s="352"/>
      <c r="AB287" s="352"/>
      <c r="AC287" s="352"/>
      <c r="AD287" s="352"/>
      <c r="AE287" s="352"/>
      <c r="AF287" s="352"/>
      <c r="AG287" s="352"/>
      <c r="AH287" s="352"/>
      <c r="AI287" s="352"/>
      <c r="AJ287" s="352"/>
      <c r="AK287" s="352"/>
      <c r="AL287" s="352"/>
      <c r="AM287" s="352"/>
      <c r="AN287" s="352"/>
      <c r="AO287" s="352"/>
      <c r="AP287" s="352"/>
      <c r="AQ287" s="352"/>
    </row>
    <row r="288" customFormat="false" ht="9.75" hidden="false" customHeight="true" outlineLevel="0" collapsed="false">
      <c r="A288" s="196"/>
      <c r="B288" s="196"/>
      <c r="C288" s="196"/>
      <c r="D288" s="196"/>
      <c r="E288" s="342"/>
      <c r="F288" s="342"/>
      <c r="G288" s="352"/>
      <c r="H288" s="352"/>
      <c r="I288" s="352"/>
      <c r="J288" s="352"/>
      <c r="K288" s="352"/>
      <c r="L288" s="352"/>
      <c r="M288" s="352"/>
      <c r="N288" s="352"/>
      <c r="O288" s="352"/>
      <c r="P288" s="352"/>
      <c r="Q288" s="352"/>
      <c r="R288" s="352"/>
      <c r="S288" s="352"/>
      <c r="T288" s="352"/>
      <c r="U288" s="352"/>
      <c r="V288" s="352"/>
      <c r="W288" s="352"/>
      <c r="X288" s="352"/>
      <c r="Y288" s="352"/>
      <c r="Z288" s="352"/>
      <c r="AA288" s="352"/>
      <c r="AB288" s="352"/>
      <c r="AC288" s="352"/>
      <c r="AD288" s="352"/>
      <c r="AE288" s="352"/>
      <c r="AF288" s="352"/>
      <c r="AG288" s="352"/>
      <c r="AH288" s="352"/>
      <c r="AI288" s="352"/>
      <c r="AJ288" s="352"/>
      <c r="AK288" s="352"/>
      <c r="AL288" s="352"/>
      <c r="AM288" s="352"/>
      <c r="AN288" s="352"/>
      <c r="AO288" s="352"/>
      <c r="AP288" s="352"/>
      <c r="AQ288" s="352"/>
    </row>
    <row r="289" customFormat="false" ht="9.75" hidden="false" customHeight="true" outlineLevel="0" collapsed="false">
      <c r="A289" s="196"/>
      <c r="B289" s="196"/>
      <c r="C289" s="196"/>
      <c r="D289" s="196"/>
      <c r="E289" s="342"/>
      <c r="F289" s="342"/>
      <c r="G289" s="352"/>
      <c r="H289" s="352"/>
      <c r="I289" s="352"/>
      <c r="J289" s="352"/>
      <c r="K289" s="352"/>
      <c r="L289" s="352"/>
      <c r="M289" s="352"/>
      <c r="N289" s="352"/>
      <c r="O289" s="352"/>
      <c r="P289" s="352"/>
      <c r="Q289" s="352"/>
      <c r="R289" s="352"/>
      <c r="S289" s="352"/>
      <c r="T289" s="352"/>
      <c r="U289" s="352"/>
      <c r="V289" s="352"/>
      <c r="W289" s="352"/>
      <c r="X289" s="352"/>
      <c r="Y289" s="352"/>
      <c r="Z289" s="352"/>
      <c r="AA289" s="352"/>
      <c r="AB289" s="352"/>
      <c r="AC289" s="352"/>
      <c r="AD289" s="352"/>
      <c r="AE289" s="352"/>
      <c r="AF289" s="352"/>
      <c r="AG289" s="352"/>
      <c r="AH289" s="352"/>
      <c r="AI289" s="352"/>
      <c r="AJ289" s="352"/>
      <c r="AK289" s="352"/>
      <c r="AL289" s="352"/>
      <c r="AM289" s="352"/>
      <c r="AN289" s="352"/>
      <c r="AO289" s="352"/>
      <c r="AP289" s="352"/>
      <c r="AQ289" s="352"/>
    </row>
    <row r="290" customFormat="false" ht="9.75" hidden="false" customHeight="true" outlineLevel="0" collapsed="false">
      <c r="A290" s="196"/>
      <c r="B290" s="196"/>
      <c r="C290" s="196"/>
      <c r="D290" s="196"/>
      <c r="E290" s="342"/>
      <c r="F290" s="342"/>
      <c r="G290" s="352"/>
      <c r="H290" s="352"/>
      <c r="I290" s="352"/>
      <c r="J290" s="352"/>
      <c r="K290" s="352"/>
      <c r="L290" s="352"/>
      <c r="M290" s="352"/>
      <c r="N290" s="352"/>
      <c r="O290" s="352"/>
      <c r="P290" s="352"/>
      <c r="Q290" s="352"/>
      <c r="R290" s="352"/>
      <c r="S290" s="352"/>
      <c r="T290" s="352"/>
      <c r="U290" s="352"/>
      <c r="V290" s="352"/>
      <c r="W290" s="352"/>
      <c r="X290" s="352"/>
      <c r="Y290" s="352"/>
      <c r="Z290" s="352"/>
      <c r="AA290" s="352"/>
      <c r="AB290" s="352"/>
      <c r="AC290" s="352"/>
      <c r="AD290" s="352"/>
      <c r="AE290" s="352"/>
      <c r="AF290" s="352"/>
      <c r="AG290" s="352"/>
      <c r="AH290" s="352"/>
      <c r="AI290" s="352"/>
      <c r="AJ290" s="352"/>
      <c r="AK290" s="352"/>
      <c r="AL290" s="352"/>
      <c r="AM290" s="352"/>
      <c r="AN290" s="352"/>
      <c r="AO290" s="352"/>
      <c r="AP290" s="352"/>
      <c r="AQ290" s="352"/>
    </row>
    <row r="291" customFormat="false" ht="9.75" hidden="false" customHeight="true" outlineLevel="0" collapsed="false">
      <c r="A291" s="196"/>
      <c r="B291" s="196"/>
      <c r="C291" s="196"/>
      <c r="D291" s="196"/>
      <c r="E291" s="342"/>
      <c r="F291" s="342"/>
      <c r="G291" s="352"/>
      <c r="H291" s="352"/>
      <c r="I291" s="352"/>
      <c r="J291" s="352"/>
      <c r="K291" s="352"/>
      <c r="L291" s="352"/>
      <c r="M291" s="352"/>
      <c r="N291" s="352"/>
      <c r="O291" s="352"/>
      <c r="P291" s="352"/>
      <c r="Q291" s="352"/>
      <c r="R291" s="352"/>
      <c r="S291" s="352"/>
      <c r="T291" s="352"/>
      <c r="U291" s="352"/>
      <c r="V291" s="352"/>
      <c r="W291" s="352"/>
      <c r="X291" s="352"/>
      <c r="Y291" s="352"/>
      <c r="Z291" s="352"/>
      <c r="AA291" s="352"/>
      <c r="AB291" s="352"/>
      <c r="AC291" s="352"/>
      <c r="AD291" s="352"/>
      <c r="AE291" s="352"/>
      <c r="AF291" s="352"/>
      <c r="AG291" s="352"/>
      <c r="AH291" s="352"/>
      <c r="AI291" s="352"/>
      <c r="AJ291" s="352"/>
      <c r="AK291" s="352"/>
      <c r="AL291" s="352"/>
      <c r="AM291" s="352"/>
      <c r="AN291" s="352"/>
      <c r="AO291" s="352"/>
      <c r="AP291" s="352"/>
      <c r="AQ291" s="352"/>
    </row>
    <row r="292" customFormat="false" ht="9.75" hidden="false" customHeight="true" outlineLevel="0" collapsed="false">
      <c r="A292" s="196"/>
      <c r="B292" s="196"/>
      <c r="C292" s="196"/>
      <c r="D292" s="196"/>
      <c r="E292" s="342"/>
      <c r="F292" s="342"/>
      <c r="G292" s="352"/>
      <c r="H292" s="352"/>
      <c r="I292" s="352"/>
      <c r="J292" s="352"/>
      <c r="K292" s="352"/>
      <c r="L292" s="352"/>
      <c r="M292" s="352"/>
      <c r="N292" s="352"/>
      <c r="O292" s="352"/>
      <c r="P292" s="352"/>
      <c r="Q292" s="352"/>
      <c r="R292" s="352"/>
      <c r="S292" s="352"/>
      <c r="T292" s="352"/>
      <c r="U292" s="352"/>
      <c r="V292" s="352"/>
      <c r="W292" s="352"/>
      <c r="X292" s="352"/>
      <c r="Y292" s="352"/>
      <c r="Z292" s="352"/>
      <c r="AA292" s="352"/>
      <c r="AB292" s="352"/>
      <c r="AC292" s="352"/>
      <c r="AD292" s="352"/>
      <c r="AE292" s="352"/>
      <c r="AF292" s="352"/>
      <c r="AG292" s="352"/>
      <c r="AH292" s="352"/>
      <c r="AI292" s="352"/>
      <c r="AJ292" s="352"/>
      <c r="AK292" s="352"/>
      <c r="AL292" s="352"/>
      <c r="AM292" s="352"/>
      <c r="AN292" s="352"/>
      <c r="AO292" s="352"/>
      <c r="AP292" s="352"/>
      <c r="AQ292" s="352"/>
    </row>
    <row r="293" customFormat="false" ht="9.75" hidden="false" customHeight="true" outlineLevel="0" collapsed="false">
      <c r="A293" s="196"/>
      <c r="B293" s="196"/>
      <c r="C293" s="196"/>
      <c r="D293" s="196"/>
      <c r="E293" s="342"/>
      <c r="F293" s="342"/>
      <c r="G293" s="352"/>
      <c r="H293" s="352"/>
      <c r="I293" s="352"/>
      <c r="J293" s="352"/>
      <c r="K293" s="352"/>
      <c r="L293" s="352"/>
      <c r="M293" s="352"/>
      <c r="N293" s="352"/>
      <c r="O293" s="352"/>
      <c r="P293" s="352"/>
      <c r="Q293" s="352"/>
      <c r="R293" s="352"/>
      <c r="S293" s="352"/>
      <c r="T293" s="352"/>
      <c r="U293" s="352"/>
      <c r="V293" s="352"/>
      <c r="W293" s="352"/>
      <c r="X293" s="352"/>
      <c r="Y293" s="352"/>
      <c r="Z293" s="352"/>
      <c r="AA293" s="352"/>
      <c r="AB293" s="352"/>
      <c r="AC293" s="352"/>
      <c r="AD293" s="352"/>
      <c r="AE293" s="352"/>
      <c r="AF293" s="352"/>
      <c r="AG293" s="352"/>
      <c r="AH293" s="352"/>
      <c r="AI293" s="352"/>
      <c r="AJ293" s="352"/>
      <c r="AK293" s="352"/>
      <c r="AL293" s="352"/>
      <c r="AM293" s="352"/>
      <c r="AN293" s="352"/>
      <c r="AO293" s="352"/>
      <c r="AP293" s="352"/>
      <c r="AQ293" s="352"/>
    </row>
    <row r="294" customFormat="false" ht="9.75" hidden="false" customHeight="true" outlineLevel="0" collapsed="false">
      <c r="A294" s="196"/>
      <c r="B294" s="196"/>
      <c r="C294" s="196"/>
      <c r="D294" s="196"/>
      <c r="E294" s="342"/>
      <c r="F294" s="342"/>
      <c r="G294" s="352"/>
      <c r="H294" s="352"/>
      <c r="I294" s="352"/>
      <c r="J294" s="352"/>
      <c r="K294" s="352"/>
      <c r="L294" s="352"/>
      <c r="M294" s="352"/>
      <c r="N294" s="352"/>
      <c r="O294" s="352"/>
      <c r="P294" s="352"/>
      <c r="Q294" s="352"/>
      <c r="R294" s="352"/>
      <c r="S294" s="352"/>
      <c r="T294" s="352"/>
      <c r="U294" s="352"/>
      <c r="V294" s="352"/>
      <c r="W294" s="352"/>
      <c r="X294" s="352"/>
      <c r="Y294" s="352"/>
      <c r="Z294" s="352"/>
      <c r="AA294" s="352"/>
      <c r="AB294" s="352"/>
      <c r="AC294" s="352"/>
      <c r="AD294" s="352"/>
      <c r="AE294" s="352"/>
      <c r="AF294" s="352"/>
      <c r="AG294" s="352"/>
      <c r="AH294" s="352"/>
      <c r="AI294" s="352"/>
      <c r="AJ294" s="352"/>
      <c r="AK294" s="352"/>
      <c r="AL294" s="352"/>
      <c r="AM294" s="352"/>
      <c r="AN294" s="352"/>
      <c r="AO294" s="352"/>
      <c r="AP294" s="352"/>
      <c r="AQ294" s="352"/>
    </row>
    <row r="295" customFormat="false" ht="9.75" hidden="false" customHeight="true" outlineLevel="0" collapsed="false">
      <c r="A295" s="196"/>
      <c r="B295" s="196"/>
      <c r="C295" s="196"/>
      <c r="D295" s="196"/>
      <c r="E295" s="342"/>
      <c r="F295" s="342"/>
      <c r="G295" s="352"/>
      <c r="H295" s="352"/>
      <c r="I295" s="352"/>
      <c r="J295" s="352"/>
      <c r="K295" s="352"/>
      <c r="L295" s="352"/>
      <c r="M295" s="352"/>
      <c r="N295" s="352"/>
      <c r="O295" s="352"/>
      <c r="P295" s="352"/>
      <c r="Q295" s="352"/>
      <c r="R295" s="352"/>
      <c r="S295" s="352"/>
      <c r="T295" s="352"/>
      <c r="U295" s="352"/>
      <c r="V295" s="352"/>
      <c r="W295" s="352"/>
      <c r="X295" s="352"/>
      <c r="Y295" s="352"/>
      <c r="Z295" s="352"/>
      <c r="AA295" s="352"/>
      <c r="AB295" s="352"/>
      <c r="AC295" s="352"/>
      <c r="AD295" s="352"/>
      <c r="AE295" s="352"/>
      <c r="AF295" s="352"/>
      <c r="AG295" s="352"/>
      <c r="AH295" s="352"/>
      <c r="AI295" s="352"/>
      <c r="AJ295" s="352"/>
      <c r="AK295" s="352"/>
      <c r="AL295" s="352"/>
      <c r="AM295" s="352"/>
      <c r="AN295" s="352"/>
      <c r="AO295" s="352"/>
      <c r="AP295" s="352"/>
      <c r="AQ295" s="352"/>
    </row>
    <row r="296" customFormat="false" ht="9.75" hidden="false" customHeight="true" outlineLevel="0" collapsed="false">
      <c r="A296" s="196"/>
      <c r="B296" s="196"/>
      <c r="C296" s="196"/>
      <c r="D296" s="196"/>
      <c r="E296" s="342"/>
      <c r="F296" s="342"/>
      <c r="G296" s="352"/>
      <c r="H296" s="352"/>
      <c r="I296" s="352"/>
      <c r="J296" s="352"/>
      <c r="K296" s="352"/>
      <c r="L296" s="352"/>
      <c r="M296" s="352"/>
      <c r="N296" s="352"/>
      <c r="O296" s="352"/>
      <c r="P296" s="352"/>
      <c r="Q296" s="352"/>
      <c r="R296" s="352"/>
      <c r="S296" s="352"/>
      <c r="T296" s="352"/>
      <c r="U296" s="352"/>
      <c r="V296" s="352"/>
      <c r="W296" s="352"/>
      <c r="X296" s="352"/>
      <c r="Y296" s="352"/>
      <c r="Z296" s="352"/>
      <c r="AA296" s="352"/>
      <c r="AB296" s="352"/>
      <c r="AC296" s="352"/>
      <c r="AD296" s="352"/>
      <c r="AE296" s="352"/>
      <c r="AF296" s="352"/>
      <c r="AG296" s="352"/>
      <c r="AH296" s="352"/>
      <c r="AI296" s="352"/>
      <c r="AJ296" s="352"/>
      <c r="AK296" s="352"/>
      <c r="AL296" s="352"/>
      <c r="AM296" s="352"/>
      <c r="AN296" s="352"/>
      <c r="AO296" s="352"/>
      <c r="AP296" s="352"/>
      <c r="AQ296" s="352"/>
    </row>
    <row r="297" customFormat="false" ht="9.75" hidden="false" customHeight="true" outlineLevel="0" collapsed="false">
      <c r="A297" s="196"/>
      <c r="B297" s="196"/>
      <c r="C297" s="196"/>
      <c r="D297" s="196"/>
      <c r="E297" s="342"/>
      <c r="F297" s="342"/>
      <c r="G297" s="352"/>
      <c r="H297" s="352"/>
      <c r="I297" s="352"/>
      <c r="J297" s="352"/>
      <c r="K297" s="352"/>
      <c r="L297" s="352"/>
      <c r="M297" s="352"/>
      <c r="N297" s="352"/>
      <c r="O297" s="352"/>
      <c r="P297" s="352"/>
      <c r="Q297" s="352"/>
      <c r="R297" s="352"/>
      <c r="S297" s="352"/>
      <c r="T297" s="352"/>
      <c r="U297" s="352"/>
      <c r="V297" s="352"/>
      <c r="W297" s="352"/>
      <c r="X297" s="352"/>
      <c r="Y297" s="352"/>
      <c r="Z297" s="352"/>
      <c r="AA297" s="352"/>
      <c r="AB297" s="352"/>
      <c r="AC297" s="352"/>
      <c r="AD297" s="352"/>
      <c r="AE297" s="352"/>
      <c r="AF297" s="352"/>
      <c r="AG297" s="352"/>
      <c r="AH297" s="352"/>
      <c r="AI297" s="352"/>
      <c r="AJ297" s="352"/>
      <c r="AK297" s="352"/>
      <c r="AL297" s="352"/>
      <c r="AM297" s="352"/>
      <c r="AN297" s="352"/>
      <c r="AO297" s="352"/>
      <c r="AP297" s="352"/>
      <c r="AQ297" s="352"/>
    </row>
    <row r="298" customFormat="false" ht="9.75" hidden="false" customHeight="true" outlineLevel="0" collapsed="false">
      <c r="A298" s="196"/>
      <c r="B298" s="196"/>
      <c r="C298" s="196"/>
      <c r="D298" s="196"/>
      <c r="E298" s="342"/>
      <c r="F298" s="342"/>
      <c r="G298" s="352"/>
      <c r="H298" s="352"/>
      <c r="I298" s="352"/>
      <c r="J298" s="352"/>
      <c r="K298" s="352"/>
      <c r="L298" s="352"/>
      <c r="M298" s="352"/>
      <c r="N298" s="352"/>
      <c r="O298" s="352"/>
      <c r="P298" s="352"/>
      <c r="Q298" s="352"/>
      <c r="R298" s="352"/>
      <c r="S298" s="352"/>
      <c r="T298" s="352"/>
      <c r="U298" s="352"/>
      <c r="V298" s="352"/>
      <c r="W298" s="352"/>
      <c r="X298" s="352"/>
      <c r="Y298" s="352"/>
      <c r="Z298" s="352"/>
      <c r="AA298" s="352"/>
      <c r="AB298" s="352"/>
      <c r="AC298" s="352"/>
      <c r="AD298" s="352"/>
      <c r="AE298" s="352"/>
      <c r="AF298" s="352"/>
      <c r="AG298" s="352"/>
      <c r="AH298" s="352"/>
      <c r="AI298" s="352"/>
      <c r="AJ298" s="352"/>
      <c r="AK298" s="352"/>
      <c r="AL298" s="352"/>
      <c r="AM298" s="352"/>
      <c r="AN298" s="352"/>
      <c r="AO298" s="352"/>
      <c r="AP298" s="352"/>
      <c r="AQ298" s="352"/>
    </row>
    <row r="299" customFormat="false" ht="9.75" hidden="false" customHeight="true" outlineLevel="0" collapsed="false">
      <c r="A299" s="196"/>
      <c r="B299" s="196"/>
      <c r="C299" s="196"/>
      <c r="D299" s="196"/>
      <c r="E299" s="342"/>
      <c r="F299" s="342"/>
      <c r="G299" s="352"/>
      <c r="H299" s="352"/>
      <c r="I299" s="352"/>
      <c r="J299" s="352"/>
      <c r="K299" s="352"/>
      <c r="L299" s="352"/>
      <c r="M299" s="352"/>
      <c r="N299" s="352"/>
      <c r="O299" s="352"/>
      <c r="P299" s="352"/>
      <c r="Q299" s="352"/>
      <c r="R299" s="352"/>
      <c r="S299" s="352"/>
      <c r="T299" s="352"/>
      <c r="U299" s="352"/>
      <c r="V299" s="352"/>
      <c r="W299" s="352"/>
      <c r="X299" s="352"/>
      <c r="Y299" s="352"/>
      <c r="Z299" s="352"/>
      <c r="AA299" s="352"/>
      <c r="AB299" s="352"/>
      <c r="AC299" s="352"/>
      <c r="AD299" s="352"/>
      <c r="AE299" s="352"/>
      <c r="AF299" s="352"/>
      <c r="AG299" s="352"/>
      <c r="AH299" s="352"/>
      <c r="AI299" s="352"/>
      <c r="AJ299" s="352"/>
      <c r="AK299" s="352"/>
      <c r="AL299" s="352"/>
      <c r="AM299" s="352"/>
      <c r="AN299" s="352"/>
      <c r="AO299" s="352"/>
      <c r="AP299" s="352"/>
      <c r="AQ299" s="352"/>
    </row>
    <row r="300" customFormat="false" ht="9.75" hidden="false" customHeight="true" outlineLevel="0" collapsed="false">
      <c r="A300" s="196"/>
      <c r="B300" s="196"/>
      <c r="C300" s="196"/>
      <c r="D300" s="196"/>
      <c r="E300" s="342"/>
      <c r="F300" s="342"/>
      <c r="G300" s="352"/>
      <c r="H300" s="352"/>
      <c r="I300" s="352"/>
      <c r="J300" s="352"/>
      <c r="K300" s="352"/>
      <c r="L300" s="352"/>
      <c r="M300" s="352"/>
      <c r="N300" s="352"/>
      <c r="O300" s="352"/>
      <c r="P300" s="352"/>
      <c r="Q300" s="352"/>
      <c r="R300" s="352"/>
      <c r="S300" s="352"/>
      <c r="T300" s="352"/>
      <c r="U300" s="352"/>
      <c r="V300" s="352"/>
      <c r="W300" s="352"/>
      <c r="X300" s="352"/>
      <c r="Y300" s="352"/>
      <c r="Z300" s="352"/>
      <c r="AA300" s="352"/>
      <c r="AB300" s="352"/>
      <c r="AC300" s="352"/>
      <c r="AD300" s="352"/>
      <c r="AE300" s="352"/>
      <c r="AF300" s="352"/>
      <c r="AG300" s="352"/>
      <c r="AH300" s="352"/>
      <c r="AI300" s="352"/>
      <c r="AJ300" s="352"/>
      <c r="AK300" s="352"/>
      <c r="AL300" s="352"/>
      <c r="AM300" s="352"/>
      <c r="AN300" s="352"/>
      <c r="AO300" s="352"/>
      <c r="AP300" s="352"/>
      <c r="AQ300" s="352"/>
    </row>
    <row r="301" customFormat="false" ht="9.75" hidden="false" customHeight="true" outlineLevel="0" collapsed="false">
      <c r="A301" s="196"/>
      <c r="B301" s="196"/>
      <c r="C301" s="196"/>
      <c r="D301" s="196"/>
      <c r="E301" s="342"/>
      <c r="F301" s="342"/>
      <c r="G301" s="352"/>
      <c r="H301" s="352"/>
      <c r="I301" s="352"/>
      <c r="J301" s="352"/>
      <c r="K301" s="352"/>
      <c r="L301" s="352"/>
      <c r="M301" s="352"/>
      <c r="N301" s="352"/>
      <c r="O301" s="352"/>
      <c r="P301" s="352"/>
      <c r="Q301" s="352"/>
      <c r="R301" s="352"/>
      <c r="S301" s="352"/>
      <c r="T301" s="352"/>
      <c r="U301" s="352"/>
      <c r="V301" s="352"/>
      <c r="W301" s="352"/>
      <c r="X301" s="352"/>
      <c r="Y301" s="352"/>
      <c r="Z301" s="352"/>
      <c r="AA301" s="352"/>
      <c r="AB301" s="352"/>
      <c r="AC301" s="352"/>
      <c r="AD301" s="352"/>
      <c r="AE301" s="352"/>
      <c r="AF301" s="352"/>
      <c r="AG301" s="352"/>
      <c r="AH301" s="352"/>
      <c r="AI301" s="352"/>
      <c r="AJ301" s="352"/>
      <c r="AK301" s="352"/>
      <c r="AL301" s="352"/>
      <c r="AM301" s="352"/>
      <c r="AN301" s="352"/>
      <c r="AO301" s="352"/>
      <c r="AP301" s="352"/>
      <c r="AQ301" s="352"/>
    </row>
    <row r="302" customFormat="false" ht="9.75" hidden="false" customHeight="true" outlineLevel="0" collapsed="false">
      <c r="A302" s="196"/>
      <c r="B302" s="196"/>
      <c r="C302" s="196"/>
      <c r="D302" s="196"/>
      <c r="E302" s="342"/>
      <c r="F302" s="342"/>
      <c r="G302" s="352"/>
      <c r="H302" s="352"/>
      <c r="I302" s="352"/>
      <c r="J302" s="352"/>
      <c r="K302" s="352"/>
      <c r="L302" s="352"/>
      <c r="M302" s="352"/>
      <c r="N302" s="352"/>
      <c r="O302" s="352"/>
      <c r="P302" s="352"/>
      <c r="Q302" s="352"/>
      <c r="R302" s="352"/>
      <c r="S302" s="352"/>
      <c r="T302" s="352"/>
      <c r="U302" s="352"/>
      <c r="V302" s="352"/>
      <c r="W302" s="352"/>
      <c r="X302" s="352"/>
      <c r="Y302" s="352"/>
      <c r="Z302" s="352"/>
      <c r="AA302" s="352"/>
      <c r="AB302" s="352"/>
      <c r="AC302" s="352"/>
      <c r="AD302" s="352"/>
      <c r="AE302" s="352"/>
      <c r="AF302" s="352"/>
      <c r="AG302" s="352"/>
      <c r="AH302" s="352"/>
      <c r="AI302" s="352"/>
      <c r="AJ302" s="352"/>
      <c r="AK302" s="352"/>
      <c r="AL302" s="352"/>
      <c r="AM302" s="352"/>
      <c r="AN302" s="352"/>
      <c r="AO302" s="352"/>
      <c r="AP302" s="352"/>
      <c r="AQ302" s="352"/>
    </row>
    <row r="303" customFormat="false" ht="9.75" hidden="false" customHeight="true" outlineLevel="0" collapsed="false">
      <c r="A303" s="196"/>
      <c r="B303" s="196"/>
      <c r="C303" s="196"/>
      <c r="D303" s="196"/>
      <c r="E303" s="342"/>
      <c r="F303" s="342"/>
      <c r="G303" s="352"/>
      <c r="H303" s="352"/>
      <c r="I303" s="352"/>
      <c r="J303" s="352"/>
      <c r="K303" s="352"/>
      <c r="L303" s="352"/>
      <c r="M303" s="352"/>
      <c r="N303" s="352"/>
      <c r="O303" s="352"/>
      <c r="P303" s="352"/>
      <c r="Q303" s="352"/>
      <c r="R303" s="352"/>
      <c r="S303" s="352"/>
      <c r="T303" s="352"/>
      <c r="U303" s="352"/>
      <c r="V303" s="352"/>
      <c r="W303" s="352"/>
      <c r="X303" s="352"/>
      <c r="Y303" s="352"/>
      <c r="Z303" s="352"/>
      <c r="AA303" s="352"/>
      <c r="AB303" s="352"/>
      <c r="AC303" s="352"/>
      <c r="AD303" s="352"/>
      <c r="AE303" s="352"/>
      <c r="AF303" s="352"/>
      <c r="AG303" s="352"/>
      <c r="AH303" s="352"/>
      <c r="AI303" s="352"/>
      <c r="AJ303" s="352"/>
      <c r="AK303" s="352"/>
      <c r="AL303" s="352"/>
      <c r="AM303" s="352"/>
      <c r="AN303" s="352"/>
      <c r="AO303" s="352"/>
      <c r="AP303" s="352"/>
      <c r="AQ303" s="352"/>
    </row>
    <row r="304" customFormat="false" ht="9.75" hidden="false" customHeight="true" outlineLevel="0" collapsed="false">
      <c r="A304" s="196"/>
      <c r="B304" s="196"/>
      <c r="C304" s="196"/>
      <c r="D304" s="196"/>
      <c r="E304" s="342"/>
      <c r="F304" s="342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  <c r="X304" s="352"/>
      <c r="Y304" s="352"/>
      <c r="Z304" s="352"/>
      <c r="AA304" s="352"/>
      <c r="AB304" s="352"/>
      <c r="AC304" s="352"/>
      <c r="AD304" s="352"/>
      <c r="AE304" s="352"/>
      <c r="AF304" s="352"/>
      <c r="AG304" s="352"/>
      <c r="AH304" s="352"/>
      <c r="AI304" s="352"/>
      <c r="AJ304" s="352"/>
      <c r="AK304" s="352"/>
      <c r="AL304" s="352"/>
      <c r="AM304" s="352"/>
      <c r="AN304" s="352"/>
      <c r="AO304" s="352"/>
      <c r="AP304" s="352"/>
      <c r="AQ304" s="352"/>
    </row>
    <row r="305" customFormat="false" ht="9.75" hidden="false" customHeight="true" outlineLevel="0" collapsed="false">
      <c r="A305" s="196"/>
      <c r="B305" s="196"/>
      <c r="C305" s="196"/>
      <c r="D305" s="196"/>
      <c r="E305" s="342"/>
      <c r="F305" s="342"/>
      <c r="G305" s="352"/>
      <c r="H305" s="352"/>
      <c r="I305" s="352"/>
      <c r="J305" s="352"/>
      <c r="K305" s="352"/>
      <c r="L305" s="352"/>
      <c r="M305" s="352"/>
      <c r="N305" s="352"/>
      <c r="O305" s="352"/>
      <c r="P305" s="352"/>
      <c r="Q305" s="352"/>
      <c r="R305" s="352"/>
      <c r="S305" s="352"/>
      <c r="T305" s="352"/>
      <c r="U305" s="352"/>
      <c r="V305" s="352"/>
      <c r="W305" s="352"/>
      <c r="X305" s="352"/>
      <c r="Y305" s="352"/>
      <c r="Z305" s="352"/>
      <c r="AA305" s="352"/>
      <c r="AB305" s="352"/>
      <c r="AC305" s="352"/>
      <c r="AD305" s="352"/>
      <c r="AE305" s="352"/>
      <c r="AF305" s="352"/>
      <c r="AG305" s="352"/>
      <c r="AH305" s="352"/>
      <c r="AI305" s="352"/>
      <c r="AJ305" s="352"/>
      <c r="AK305" s="352"/>
      <c r="AL305" s="352"/>
      <c r="AM305" s="352"/>
      <c r="AN305" s="352"/>
      <c r="AO305" s="352"/>
      <c r="AP305" s="352"/>
      <c r="AQ305" s="352"/>
    </row>
    <row r="306" customFormat="false" ht="9.75" hidden="false" customHeight="true" outlineLevel="0" collapsed="false">
      <c r="A306" s="196"/>
      <c r="B306" s="196"/>
      <c r="C306" s="196"/>
      <c r="D306" s="196"/>
      <c r="E306" s="342"/>
      <c r="F306" s="342"/>
      <c r="G306" s="352"/>
      <c r="H306" s="352"/>
      <c r="I306" s="352"/>
      <c r="J306" s="352"/>
      <c r="K306" s="352"/>
      <c r="L306" s="352"/>
      <c r="M306" s="352"/>
      <c r="N306" s="352"/>
      <c r="O306" s="352"/>
      <c r="P306" s="352"/>
      <c r="Q306" s="352"/>
      <c r="R306" s="352"/>
      <c r="S306" s="352"/>
      <c r="T306" s="352"/>
      <c r="U306" s="352"/>
      <c r="V306" s="352"/>
      <c r="W306" s="352"/>
      <c r="X306" s="352"/>
      <c r="Y306" s="352"/>
      <c r="Z306" s="352"/>
      <c r="AA306" s="352"/>
      <c r="AB306" s="352"/>
      <c r="AC306" s="352"/>
      <c r="AD306" s="352"/>
      <c r="AE306" s="352"/>
      <c r="AF306" s="352"/>
      <c r="AG306" s="352"/>
      <c r="AH306" s="352"/>
      <c r="AI306" s="352"/>
      <c r="AJ306" s="352"/>
      <c r="AK306" s="352"/>
      <c r="AL306" s="352"/>
      <c r="AM306" s="352"/>
      <c r="AN306" s="352"/>
      <c r="AO306" s="352"/>
      <c r="AP306" s="352"/>
      <c r="AQ306" s="352"/>
    </row>
    <row r="307" customFormat="false" ht="9.75" hidden="false" customHeight="true" outlineLevel="0" collapsed="false">
      <c r="A307" s="196"/>
      <c r="B307" s="196"/>
      <c r="C307" s="196"/>
      <c r="D307" s="196"/>
      <c r="E307" s="342"/>
      <c r="F307" s="342"/>
      <c r="G307" s="352"/>
      <c r="H307" s="352"/>
      <c r="I307" s="352"/>
      <c r="J307" s="352"/>
      <c r="K307" s="352"/>
      <c r="L307" s="352"/>
      <c r="M307" s="352"/>
      <c r="N307" s="352"/>
      <c r="O307" s="352"/>
      <c r="P307" s="352"/>
      <c r="Q307" s="352"/>
      <c r="R307" s="352"/>
      <c r="S307" s="352"/>
      <c r="T307" s="352"/>
      <c r="U307" s="352"/>
      <c r="V307" s="352"/>
      <c r="W307" s="352"/>
      <c r="X307" s="352"/>
      <c r="Y307" s="352"/>
      <c r="Z307" s="352"/>
      <c r="AA307" s="352"/>
      <c r="AB307" s="352"/>
      <c r="AC307" s="352"/>
      <c r="AD307" s="352"/>
      <c r="AE307" s="352"/>
      <c r="AF307" s="352"/>
      <c r="AG307" s="352"/>
      <c r="AH307" s="352"/>
      <c r="AI307" s="352"/>
      <c r="AJ307" s="352"/>
      <c r="AK307" s="352"/>
      <c r="AL307" s="352"/>
      <c r="AM307" s="352"/>
      <c r="AN307" s="352"/>
      <c r="AO307" s="352"/>
      <c r="AP307" s="352"/>
      <c r="AQ307" s="352"/>
    </row>
    <row r="308" customFormat="false" ht="9.75" hidden="false" customHeight="true" outlineLevel="0" collapsed="false">
      <c r="A308" s="196"/>
      <c r="B308" s="196"/>
      <c r="C308" s="196"/>
      <c r="D308" s="196"/>
      <c r="E308" s="342"/>
      <c r="F308" s="342"/>
      <c r="G308" s="352"/>
      <c r="H308" s="352"/>
      <c r="I308" s="352"/>
      <c r="J308" s="352"/>
      <c r="K308" s="352"/>
      <c r="L308" s="352"/>
      <c r="M308" s="352"/>
      <c r="N308" s="352"/>
      <c r="O308" s="352"/>
      <c r="P308" s="352"/>
      <c r="Q308" s="352"/>
      <c r="R308" s="352"/>
      <c r="S308" s="352"/>
      <c r="T308" s="352"/>
      <c r="U308" s="352"/>
      <c r="V308" s="352"/>
      <c r="W308" s="352"/>
      <c r="X308" s="352"/>
      <c r="Y308" s="352"/>
      <c r="Z308" s="352"/>
      <c r="AA308" s="352"/>
      <c r="AB308" s="352"/>
      <c r="AC308" s="352"/>
      <c r="AD308" s="352"/>
      <c r="AE308" s="352"/>
      <c r="AF308" s="352"/>
      <c r="AG308" s="352"/>
      <c r="AH308" s="352"/>
      <c r="AI308" s="352"/>
      <c r="AJ308" s="352"/>
      <c r="AK308" s="352"/>
      <c r="AL308" s="352"/>
      <c r="AM308" s="352"/>
      <c r="AN308" s="352"/>
      <c r="AO308" s="352"/>
      <c r="AP308" s="352"/>
      <c r="AQ308" s="352"/>
    </row>
    <row r="309" customFormat="false" ht="9.75" hidden="false" customHeight="true" outlineLevel="0" collapsed="false">
      <c r="A309" s="196"/>
      <c r="B309" s="196"/>
      <c r="C309" s="196"/>
      <c r="D309" s="196"/>
      <c r="E309" s="342"/>
      <c r="F309" s="342"/>
      <c r="G309" s="352"/>
      <c r="H309" s="352"/>
      <c r="I309" s="352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2"/>
      <c r="Z309" s="352"/>
      <c r="AA309" s="352"/>
      <c r="AB309" s="352"/>
      <c r="AC309" s="352"/>
      <c r="AD309" s="352"/>
      <c r="AE309" s="352"/>
      <c r="AF309" s="352"/>
      <c r="AG309" s="352"/>
      <c r="AH309" s="352"/>
      <c r="AI309" s="352"/>
      <c r="AJ309" s="352"/>
      <c r="AK309" s="352"/>
      <c r="AL309" s="352"/>
      <c r="AM309" s="352"/>
      <c r="AN309" s="352"/>
      <c r="AO309" s="352"/>
      <c r="AP309" s="352"/>
      <c r="AQ309" s="352"/>
    </row>
    <row r="310" customFormat="false" ht="9.75" hidden="false" customHeight="true" outlineLevel="0" collapsed="false">
      <c r="A310" s="196"/>
      <c r="B310" s="196"/>
      <c r="C310" s="196"/>
      <c r="D310" s="196"/>
      <c r="E310" s="342"/>
      <c r="F310" s="342"/>
      <c r="G310" s="352"/>
      <c r="H310" s="352"/>
      <c r="I310" s="352"/>
      <c r="J310" s="352"/>
      <c r="K310" s="352"/>
      <c r="L310" s="352"/>
      <c r="M310" s="352"/>
      <c r="N310" s="352"/>
      <c r="O310" s="352"/>
      <c r="P310" s="352"/>
      <c r="Q310" s="352"/>
      <c r="R310" s="352"/>
      <c r="S310" s="352"/>
      <c r="T310" s="352"/>
      <c r="U310" s="352"/>
      <c r="V310" s="352"/>
      <c r="W310" s="352"/>
      <c r="X310" s="352"/>
      <c r="Y310" s="352"/>
      <c r="Z310" s="352"/>
      <c r="AA310" s="352"/>
      <c r="AB310" s="352"/>
      <c r="AC310" s="352"/>
      <c r="AD310" s="352"/>
      <c r="AE310" s="352"/>
      <c r="AF310" s="352"/>
      <c r="AG310" s="352"/>
      <c r="AH310" s="352"/>
      <c r="AI310" s="352"/>
      <c r="AJ310" s="352"/>
      <c r="AK310" s="352"/>
      <c r="AL310" s="352"/>
      <c r="AM310" s="352"/>
      <c r="AN310" s="352"/>
      <c r="AO310" s="352"/>
      <c r="AP310" s="352"/>
      <c r="AQ310" s="352"/>
    </row>
    <row r="311" customFormat="false" ht="9.75" hidden="false" customHeight="true" outlineLevel="0" collapsed="false">
      <c r="A311" s="196"/>
      <c r="B311" s="196"/>
      <c r="C311" s="196"/>
      <c r="D311" s="196"/>
      <c r="E311" s="342"/>
      <c r="F311" s="342"/>
      <c r="G311" s="352"/>
      <c r="H311" s="352"/>
      <c r="I311" s="352"/>
      <c r="J311" s="352"/>
      <c r="K311" s="352"/>
      <c r="L311" s="352"/>
      <c r="M311" s="352"/>
      <c r="N311" s="352"/>
      <c r="O311" s="352"/>
      <c r="P311" s="352"/>
      <c r="Q311" s="352"/>
      <c r="R311" s="352"/>
      <c r="S311" s="352"/>
      <c r="T311" s="352"/>
      <c r="U311" s="352"/>
      <c r="V311" s="352"/>
      <c r="W311" s="352"/>
      <c r="X311" s="352"/>
      <c r="Y311" s="352"/>
      <c r="Z311" s="352"/>
      <c r="AA311" s="352"/>
      <c r="AB311" s="352"/>
      <c r="AC311" s="352"/>
      <c r="AD311" s="352"/>
      <c r="AE311" s="352"/>
      <c r="AF311" s="352"/>
      <c r="AG311" s="352"/>
      <c r="AH311" s="352"/>
      <c r="AI311" s="352"/>
      <c r="AJ311" s="352"/>
      <c r="AK311" s="352"/>
      <c r="AL311" s="352"/>
      <c r="AM311" s="352"/>
      <c r="AN311" s="352"/>
      <c r="AO311" s="352"/>
      <c r="AP311" s="352"/>
      <c r="AQ311" s="352"/>
    </row>
    <row r="312" customFormat="false" ht="9.75" hidden="false" customHeight="true" outlineLevel="0" collapsed="false">
      <c r="A312" s="196"/>
      <c r="B312" s="196"/>
      <c r="C312" s="196"/>
      <c r="D312" s="196"/>
      <c r="E312" s="342"/>
      <c r="F312" s="342"/>
      <c r="G312" s="352"/>
      <c r="H312" s="352"/>
      <c r="I312" s="352"/>
      <c r="J312" s="352"/>
      <c r="K312" s="352"/>
      <c r="L312" s="352"/>
      <c r="M312" s="352"/>
      <c r="N312" s="352"/>
      <c r="O312" s="352"/>
      <c r="P312" s="352"/>
      <c r="Q312" s="352"/>
      <c r="R312" s="352"/>
      <c r="S312" s="352"/>
      <c r="T312" s="352"/>
      <c r="U312" s="352"/>
      <c r="V312" s="352"/>
      <c r="W312" s="352"/>
      <c r="X312" s="352"/>
      <c r="Y312" s="352"/>
      <c r="Z312" s="352"/>
      <c r="AA312" s="352"/>
      <c r="AB312" s="352"/>
      <c r="AC312" s="352"/>
      <c r="AD312" s="352"/>
      <c r="AE312" s="352"/>
      <c r="AF312" s="352"/>
      <c r="AG312" s="352"/>
      <c r="AH312" s="352"/>
      <c r="AI312" s="352"/>
      <c r="AJ312" s="352"/>
      <c r="AK312" s="352"/>
      <c r="AL312" s="352"/>
      <c r="AM312" s="352"/>
      <c r="AN312" s="352"/>
      <c r="AO312" s="352"/>
      <c r="AP312" s="352"/>
      <c r="AQ312" s="352"/>
    </row>
    <row r="313" customFormat="false" ht="9.75" hidden="false" customHeight="true" outlineLevel="0" collapsed="false">
      <c r="A313" s="196"/>
      <c r="B313" s="196"/>
      <c r="C313" s="196"/>
      <c r="D313" s="196"/>
      <c r="E313" s="342"/>
      <c r="F313" s="342"/>
      <c r="G313" s="352"/>
      <c r="H313" s="352"/>
      <c r="I313" s="352"/>
      <c r="J313" s="352"/>
      <c r="K313" s="352"/>
      <c r="L313" s="352"/>
      <c r="M313" s="352"/>
      <c r="N313" s="352"/>
      <c r="O313" s="352"/>
      <c r="P313" s="352"/>
      <c r="Q313" s="352"/>
      <c r="R313" s="352"/>
      <c r="S313" s="352"/>
      <c r="T313" s="352"/>
      <c r="U313" s="352"/>
      <c r="V313" s="352"/>
      <c r="W313" s="352"/>
      <c r="X313" s="352"/>
      <c r="Y313" s="352"/>
      <c r="Z313" s="352"/>
      <c r="AA313" s="352"/>
      <c r="AB313" s="352"/>
      <c r="AC313" s="352"/>
      <c r="AD313" s="352"/>
      <c r="AE313" s="352"/>
      <c r="AF313" s="352"/>
      <c r="AG313" s="352"/>
      <c r="AH313" s="352"/>
      <c r="AI313" s="352"/>
      <c r="AJ313" s="352"/>
      <c r="AK313" s="352"/>
      <c r="AL313" s="352"/>
      <c r="AM313" s="352"/>
      <c r="AN313" s="352"/>
      <c r="AO313" s="352"/>
      <c r="AP313" s="352"/>
      <c r="AQ313" s="352"/>
    </row>
    <row r="314" customFormat="false" ht="9.75" hidden="false" customHeight="true" outlineLevel="0" collapsed="false">
      <c r="A314" s="196"/>
      <c r="B314" s="196"/>
      <c r="C314" s="196"/>
      <c r="D314" s="196"/>
      <c r="E314" s="342"/>
      <c r="F314" s="342"/>
      <c r="G314" s="352"/>
      <c r="H314" s="352"/>
      <c r="I314" s="352"/>
      <c r="J314" s="352"/>
      <c r="K314" s="352"/>
      <c r="L314" s="352"/>
      <c r="M314" s="352"/>
      <c r="N314" s="352"/>
      <c r="O314" s="352"/>
      <c r="P314" s="352"/>
      <c r="Q314" s="352"/>
      <c r="R314" s="352"/>
      <c r="S314" s="352"/>
      <c r="T314" s="352"/>
      <c r="U314" s="352"/>
      <c r="V314" s="352"/>
      <c r="W314" s="352"/>
      <c r="X314" s="352"/>
      <c r="Y314" s="352"/>
      <c r="Z314" s="352"/>
      <c r="AA314" s="352"/>
      <c r="AB314" s="352"/>
      <c r="AC314" s="352"/>
      <c r="AD314" s="352"/>
      <c r="AE314" s="352"/>
      <c r="AF314" s="352"/>
      <c r="AG314" s="352"/>
      <c r="AH314" s="352"/>
      <c r="AI314" s="352"/>
      <c r="AJ314" s="352"/>
      <c r="AK314" s="352"/>
      <c r="AL314" s="352"/>
      <c r="AM314" s="352"/>
      <c r="AN314" s="352"/>
      <c r="AO314" s="352"/>
      <c r="AP314" s="352"/>
      <c r="AQ314" s="352"/>
    </row>
    <row r="315" customFormat="false" ht="9.75" hidden="false" customHeight="true" outlineLevel="0" collapsed="false">
      <c r="A315" s="196"/>
      <c r="B315" s="196"/>
      <c r="C315" s="196"/>
      <c r="D315" s="196"/>
      <c r="E315" s="342"/>
      <c r="F315" s="342"/>
      <c r="G315" s="352"/>
      <c r="H315" s="352"/>
      <c r="I315" s="352"/>
      <c r="J315" s="352"/>
      <c r="K315" s="352"/>
      <c r="L315" s="352"/>
      <c r="M315" s="352"/>
      <c r="N315" s="352"/>
      <c r="O315" s="352"/>
      <c r="P315" s="352"/>
      <c r="Q315" s="352"/>
      <c r="R315" s="352"/>
      <c r="S315" s="352"/>
      <c r="T315" s="352"/>
      <c r="U315" s="352"/>
      <c r="V315" s="352"/>
      <c r="W315" s="352"/>
      <c r="X315" s="352"/>
      <c r="Y315" s="352"/>
      <c r="Z315" s="352"/>
      <c r="AA315" s="352"/>
      <c r="AB315" s="352"/>
      <c r="AC315" s="352"/>
      <c r="AD315" s="352"/>
      <c r="AE315" s="352"/>
      <c r="AF315" s="352"/>
      <c r="AG315" s="352"/>
      <c r="AH315" s="352"/>
      <c r="AI315" s="352"/>
      <c r="AJ315" s="352"/>
      <c r="AK315" s="352"/>
      <c r="AL315" s="352"/>
      <c r="AM315" s="352"/>
      <c r="AN315" s="352"/>
      <c r="AO315" s="352"/>
      <c r="AP315" s="352"/>
      <c r="AQ315" s="352"/>
    </row>
    <row r="316" customFormat="false" ht="9.75" hidden="false" customHeight="true" outlineLevel="0" collapsed="false">
      <c r="A316" s="196"/>
      <c r="B316" s="196"/>
      <c r="C316" s="196"/>
      <c r="D316" s="196"/>
      <c r="E316" s="342"/>
      <c r="F316" s="342"/>
      <c r="G316" s="352"/>
      <c r="H316" s="352"/>
      <c r="I316" s="352"/>
      <c r="J316" s="352"/>
      <c r="K316" s="352"/>
      <c r="L316" s="352"/>
      <c r="M316" s="352"/>
      <c r="N316" s="352"/>
      <c r="O316" s="352"/>
      <c r="P316" s="352"/>
      <c r="Q316" s="352"/>
      <c r="R316" s="352"/>
      <c r="S316" s="352"/>
      <c r="T316" s="352"/>
      <c r="U316" s="352"/>
      <c r="V316" s="352"/>
      <c r="W316" s="352"/>
      <c r="X316" s="352"/>
      <c r="Y316" s="352"/>
      <c r="Z316" s="352"/>
      <c r="AA316" s="352"/>
      <c r="AB316" s="352"/>
      <c r="AC316" s="352"/>
      <c r="AD316" s="352"/>
      <c r="AE316" s="352"/>
      <c r="AF316" s="352"/>
      <c r="AG316" s="352"/>
      <c r="AH316" s="352"/>
      <c r="AI316" s="352"/>
      <c r="AJ316" s="352"/>
      <c r="AK316" s="352"/>
      <c r="AL316" s="352"/>
      <c r="AM316" s="352"/>
      <c r="AN316" s="352"/>
      <c r="AO316" s="352"/>
      <c r="AP316" s="352"/>
      <c r="AQ316" s="352"/>
    </row>
    <row r="317" customFormat="false" ht="9.75" hidden="false" customHeight="true" outlineLevel="0" collapsed="false">
      <c r="A317" s="196"/>
      <c r="B317" s="196"/>
      <c r="C317" s="196"/>
      <c r="D317" s="196"/>
      <c r="E317" s="342"/>
      <c r="F317" s="342"/>
      <c r="G317" s="352"/>
      <c r="H317" s="352"/>
      <c r="I317" s="352"/>
      <c r="J317" s="352"/>
      <c r="K317" s="352"/>
      <c r="L317" s="352"/>
      <c r="M317" s="352"/>
      <c r="N317" s="352"/>
      <c r="O317" s="352"/>
      <c r="P317" s="352"/>
      <c r="Q317" s="352"/>
      <c r="R317" s="352"/>
      <c r="S317" s="352"/>
      <c r="T317" s="352"/>
      <c r="U317" s="352"/>
      <c r="V317" s="352"/>
      <c r="W317" s="352"/>
      <c r="X317" s="352"/>
      <c r="Y317" s="352"/>
      <c r="Z317" s="352"/>
      <c r="AA317" s="352"/>
      <c r="AB317" s="352"/>
      <c r="AC317" s="352"/>
      <c r="AD317" s="352"/>
      <c r="AE317" s="352"/>
      <c r="AF317" s="352"/>
      <c r="AG317" s="352"/>
      <c r="AH317" s="352"/>
      <c r="AI317" s="352"/>
      <c r="AJ317" s="352"/>
      <c r="AK317" s="352"/>
      <c r="AL317" s="352"/>
      <c r="AM317" s="352"/>
      <c r="AN317" s="352"/>
      <c r="AO317" s="352"/>
      <c r="AP317" s="352"/>
      <c r="AQ317" s="352"/>
    </row>
    <row r="318" customFormat="false" ht="9.75" hidden="false" customHeight="true" outlineLevel="0" collapsed="false">
      <c r="A318" s="196"/>
      <c r="B318" s="196"/>
      <c r="C318" s="196"/>
      <c r="D318" s="196"/>
      <c r="E318" s="342"/>
      <c r="F318" s="342"/>
      <c r="G318" s="352"/>
      <c r="H318" s="352"/>
      <c r="I318" s="352"/>
      <c r="J318" s="352"/>
      <c r="K318" s="352"/>
      <c r="L318" s="352"/>
      <c r="M318" s="352"/>
      <c r="N318" s="352"/>
      <c r="O318" s="352"/>
      <c r="P318" s="352"/>
      <c r="Q318" s="352"/>
      <c r="R318" s="352"/>
      <c r="S318" s="352"/>
      <c r="T318" s="352"/>
      <c r="U318" s="352"/>
      <c r="V318" s="352"/>
      <c r="W318" s="352"/>
      <c r="X318" s="352"/>
      <c r="Y318" s="352"/>
      <c r="Z318" s="352"/>
      <c r="AA318" s="352"/>
      <c r="AB318" s="352"/>
      <c r="AC318" s="352"/>
      <c r="AD318" s="352"/>
      <c r="AE318" s="352"/>
      <c r="AF318" s="352"/>
      <c r="AG318" s="352"/>
      <c r="AH318" s="352"/>
      <c r="AI318" s="352"/>
      <c r="AJ318" s="352"/>
      <c r="AK318" s="352"/>
      <c r="AL318" s="352"/>
      <c r="AM318" s="352"/>
      <c r="AN318" s="352"/>
      <c r="AO318" s="352"/>
      <c r="AP318" s="352"/>
      <c r="AQ318" s="352"/>
    </row>
    <row r="319" customFormat="false" ht="9.75" hidden="false" customHeight="true" outlineLevel="0" collapsed="false">
      <c r="A319" s="196"/>
      <c r="B319" s="196"/>
      <c r="C319" s="196"/>
      <c r="D319" s="196"/>
      <c r="E319" s="342"/>
      <c r="F319" s="342"/>
      <c r="G319" s="352"/>
      <c r="H319" s="352"/>
      <c r="I319" s="352"/>
      <c r="J319" s="352"/>
      <c r="K319" s="352"/>
      <c r="L319" s="352"/>
      <c r="M319" s="352"/>
      <c r="N319" s="352"/>
      <c r="O319" s="352"/>
      <c r="P319" s="352"/>
      <c r="Q319" s="352"/>
      <c r="R319" s="352"/>
      <c r="S319" s="352"/>
      <c r="T319" s="352"/>
      <c r="U319" s="352"/>
      <c r="V319" s="352"/>
      <c r="W319" s="352"/>
      <c r="X319" s="352"/>
      <c r="Y319" s="352"/>
      <c r="Z319" s="352"/>
      <c r="AA319" s="352"/>
      <c r="AB319" s="352"/>
      <c r="AC319" s="352"/>
      <c r="AD319" s="352"/>
      <c r="AE319" s="352"/>
      <c r="AF319" s="352"/>
      <c r="AG319" s="352"/>
      <c r="AH319" s="352"/>
      <c r="AI319" s="352"/>
      <c r="AJ319" s="352"/>
      <c r="AK319" s="352"/>
      <c r="AL319" s="352"/>
      <c r="AM319" s="352"/>
      <c r="AN319" s="352"/>
      <c r="AO319" s="352"/>
      <c r="AP319" s="352"/>
      <c r="AQ319" s="352"/>
    </row>
    <row r="320" customFormat="false" ht="9.75" hidden="false" customHeight="true" outlineLevel="0" collapsed="false">
      <c r="A320" s="196"/>
      <c r="B320" s="196"/>
      <c r="C320" s="196"/>
      <c r="D320" s="196"/>
      <c r="E320" s="342"/>
      <c r="F320" s="342"/>
      <c r="G320" s="352"/>
      <c r="H320" s="352"/>
      <c r="I320" s="352"/>
      <c r="J320" s="352"/>
      <c r="K320" s="352"/>
      <c r="L320" s="352"/>
      <c r="M320" s="352"/>
      <c r="N320" s="352"/>
      <c r="O320" s="352"/>
      <c r="P320" s="352"/>
      <c r="Q320" s="352"/>
      <c r="R320" s="352"/>
      <c r="S320" s="352"/>
      <c r="T320" s="352"/>
      <c r="U320" s="352"/>
      <c r="V320" s="352"/>
      <c r="W320" s="352"/>
      <c r="X320" s="352"/>
      <c r="Y320" s="352"/>
      <c r="Z320" s="352"/>
      <c r="AA320" s="352"/>
      <c r="AB320" s="352"/>
      <c r="AC320" s="352"/>
      <c r="AD320" s="352"/>
      <c r="AE320" s="352"/>
      <c r="AF320" s="352"/>
      <c r="AG320" s="352"/>
      <c r="AH320" s="352"/>
      <c r="AI320" s="352"/>
      <c r="AJ320" s="352"/>
      <c r="AK320" s="352"/>
      <c r="AL320" s="352"/>
      <c r="AM320" s="352"/>
      <c r="AN320" s="352"/>
      <c r="AO320" s="352"/>
      <c r="AP320" s="352"/>
      <c r="AQ320" s="352"/>
    </row>
    <row r="321" customFormat="false" ht="9.75" hidden="false" customHeight="true" outlineLevel="0" collapsed="false">
      <c r="A321" s="196"/>
      <c r="B321" s="196"/>
      <c r="C321" s="196"/>
      <c r="D321" s="196"/>
      <c r="E321" s="342"/>
      <c r="F321" s="342"/>
      <c r="G321" s="352"/>
      <c r="H321" s="352"/>
      <c r="I321" s="352"/>
      <c r="J321" s="352"/>
      <c r="K321" s="352"/>
      <c r="L321" s="352"/>
      <c r="M321" s="352"/>
      <c r="N321" s="352"/>
      <c r="O321" s="352"/>
      <c r="P321" s="352"/>
      <c r="Q321" s="352"/>
      <c r="R321" s="352"/>
      <c r="S321" s="352"/>
      <c r="T321" s="352"/>
      <c r="U321" s="352"/>
      <c r="V321" s="352"/>
      <c r="W321" s="352"/>
      <c r="X321" s="352"/>
      <c r="Y321" s="352"/>
      <c r="Z321" s="352"/>
      <c r="AA321" s="352"/>
      <c r="AB321" s="352"/>
      <c r="AC321" s="352"/>
      <c r="AD321" s="352"/>
      <c r="AE321" s="352"/>
      <c r="AF321" s="352"/>
      <c r="AG321" s="352"/>
      <c r="AH321" s="352"/>
      <c r="AI321" s="352"/>
      <c r="AJ321" s="352"/>
      <c r="AK321" s="352"/>
      <c r="AL321" s="352"/>
      <c r="AM321" s="352"/>
      <c r="AN321" s="352"/>
      <c r="AO321" s="352"/>
      <c r="AP321" s="352"/>
      <c r="AQ321" s="352"/>
    </row>
    <row r="322" customFormat="false" ht="9.75" hidden="false" customHeight="true" outlineLevel="0" collapsed="false">
      <c r="A322" s="196"/>
      <c r="B322" s="196"/>
      <c r="C322" s="196"/>
      <c r="D322" s="196"/>
      <c r="E322" s="342"/>
      <c r="F322" s="342"/>
      <c r="G322" s="352"/>
      <c r="H322" s="352"/>
      <c r="I322" s="352"/>
      <c r="J322" s="352"/>
      <c r="K322" s="352"/>
      <c r="L322" s="352"/>
      <c r="M322" s="352"/>
      <c r="N322" s="352"/>
      <c r="O322" s="352"/>
      <c r="P322" s="352"/>
      <c r="Q322" s="352"/>
      <c r="R322" s="352"/>
      <c r="S322" s="352"/>
      <c r="T322" s="352"/>
      <c r="U322" s="352"/>
      <c r="V322" s="352"/>
      <c r="W322" s="352"/>
      <c r="X322" s="352"/>
      <c r="Y322" s="352"/>
      <c r="Z322" s="352"/>
      <c r="AA322" s="352"/>
      <c r="AB322" s="352"/>
      <c r="AC322" s="352"/>
      <c r="AD322" s="352"/>
      <c r="AE322" s="352"/>
      <c r="AF322" s="352"/>
      <c r="AG322" s="352"/>
      <c r="AH322" s="352"/>
      <c r="AI322" s="352"/>
      <c r="AJ322" s="352"/>
      <c r="AK322" s="352"/>
      <c r="AL322" s="352"/>
      <c r="AM322" s="352"/>
      <c r="AN322" s="352"/>
      <c r="AO322" s="352"/>
      <c r="AP322" s="352"/>
      <c r="AQ322" s="352"/>
    </row>
    <row r="323" customFormat="false" ht="9.75" hidden="false" customHeight="true" outlineLevel="0" collapsed="false">
      <c r="A323" s="196"/>
      <c r="B323" s="196"/>
      <c r="C323" s="196"/>
      <c r="D323" s="196"/>
      <c r="E323" s="342"/>
      <c r="F323" s="342"/>
      <c r="G323" s="352"/>
      <c r="H323" s="352"/>
      <c r="I323" s="352"/>
      <c r="J323" s="352"/>
      <c r="K323" s="352"/>
      <c r="L323" s="352"/>
      <c r="M323" s="352"/>
      <c r="N323" s="352"/>
      <c r="O323" s="352"/>
      <c r="P323" s="352"/>
      <c r="Q323" s="352"/>
      <c r="R323" s="352"/>
      <c r="S323" s="352"/>
      <c r="T323" s="352"/>
      <c r="U323" s="352"/>
      <c r="V323" s="352"/>
      <c r="W323" s="352"/>
      <c r="X323" s="352"/>
      <c r="Y323" s="352"/>
      <c r="Z323" s="352"/>
      <c r="AA323" s="352"/>
      <c r="AB323" s="352"/>
      <c r="AC323" s="352"/>
      <c r="AD323" s="352"/>
      <c r="AE323" s="352"/>
      <c r="AF323" s="352"/>
      <c r="AG323" s="352"/>
      <c r="AH323" s="352"/>
      <c r="AI323" s="352"/>
      <c r="AJ323" s="352"/>
      <c r="AK323" s="352"/>
      <c r="AL323" s="352"/>
      <c r="AM323" s="352"/>
      <c r="AN323" s="352"/>
      <c r="AO323" s="352"/>
      <c r="AP323" s="352"/>
      <c r="AQ323" s="352"/>
    </row>
    <row r="324" customFormat="false" ht="9.75" hidden="false" customHeight="true" outlineLevel="0" collapsed="false">
      <c r="A324" s="196"/>
      <c r="B324" s="196"/>
      <c r="C324" s="196"/>
      <c r="D324" s="196"/>
      <c r="E324" s="342"/>
      <c r="F324" s="342"/>
      <c r="G324" s="352"/>
      <c r="H324" s="352"/>
      <c r="I324" s="352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  <c r="T324" s="352"/>
      <c r="U324" s="352"/>
      <c r="V324" s="352"/>
      <c r="W324" s="352"/>
      <c r="X324" s="352"/>
      <c r="Y324" s="352"/>
      <c r="Z324" s="352"/>
      <c r="AA324" s="352"/>
      <c r="AB324" s="352"/>
      <c r="AC324" s="352"/>
      <c r="AD324" s="352"/>
      <c r="AE324" s="352"/>
      <c r="AF324" s="352"/>
      <c r="AG324" s="352"/>
      <c r="AH324" s="352"/>
      <c r="AI324" s="352"/>
      <c r="AJ324" s="352"/>
      <c r="AK324" s="352"/>
      <c r="AL324" s="352"/>
      <c r="AM324" s="352"/>
      <c r="AN324" s="352"/>
      <c r="AO324" s="352"/>
      <c r="AP324" s="352"/>
      <c r="AQ324" s="352"/>
    </row>
    <row r="325" customFormat="false" ht="9.75" hidden="false" customHeight="true" outlineLevel="0" collapsed="false">
      <c r="A325" s="196"/>
      <c r="B325" s="196"/>
      <c r="C325" s="196"/>
      <c r="D325" s="196"/>
      <c r="E325" s="342"/>
      <c r="F325" s="342"/>
      <c r="G325" s="352"/>
      <c r="H325" s="352"/>
      <c r="I325" s="352"/>
      <c r="J325" s="352"/>
      <c r="K325" s="352"/>
      <c r="L325" s="352"/>
      <c r="M325" s="352"/>
      <c r="N325" s="352"/>
      <c r="O325" s="352"/>
      <c r="P325" s="352"/>
      <c r="Q325" s="352"/>
      <c r="R325" s="352"/>
      <c r="S325" s="352"/>
      <c r="T325" s="352"/>
      <c r="U325" s="352"/>
      <c r="V325" s="352"/>
      <c r="W325" s="352"/>
      <c r="X325" s="352"/>
      <c r="Y325" s="352"/>
      <c r="Z325" s="352"/>
      <c r="AA325" s="352"/>
      <c r="AB325" s="352"/>
      <c r="AC325" s="352"/>
      <c r="AD325" s="352"/>
      <c r="AE325" s="352"/>
      <c r="AF325" s="352"/>
      <c r="AG325" s="352"/>
      <c r="AH325" s="352"/>
      <c r="AI325" s="352"/>
      <c r="AJ325" s="352"/>
      <c r="AK325" s="352"/>
      <c r="AL325" s="352"/>
      <c r="AM325" s="352"/>
      <c r="AN325" s="352"/>
      <c r="AO325" s="352"/>
      <c r="AP325" s="352"/>
      <c r="AQ325" s="352"/>
    </row>
    <row r="326" customFormat="false" ht="9.75" hidden="false" customHeight="true" outlineLevel="0" collapsed="false">
      <c r="A326" s="196"/>
      <c r="B326" s="196"/>
      <c r="C326" s="196"/>
      <c r="D326" s="196"/>
      <c r="E326" s="342"/>
      <c r="F326" s="342"/>
      <c r="G326" s="352"/>
      <c r="H326" s="352"/>
      <c r="I326" s="352"/>
      <c r="J326" s="352"/>
      <c r="K326" s="352"/>
      <c r="L326" s="352"/>
      <c r="M326" s="352"/>
      <c r="N326" s="352"/>
      <c r="O326" s="352"/>
      <c r="P326" s="352"/>
      <c r="Q326" s="352"/>
      <c r="R326" s="352"/>
      <c r="S326" s="352"/>
      <c r="T326" s="352"/>
      <c r="U326" s="352"/>
      <c r="V326" s="352"/>
      <c r="W326" s="352"/>
      <c r="X326" s="352"/>
      <c r="Y326" s="352"/>
      <c r="Z326" s="352"/>
      <c r="AA326" s="352"/>
      <c r="AB326" s="352"/>
      <c r="AC326" s="352"/>
      <c r="AD326" s="352"/>
      <c r="AE326" s="352"/>
      <c r="AF326" s="352"/>
      <c r="AG326" s="352"/>
      <c r="AH326" s="352"/>
      <c r="AI326" s="352"/>
      <c r="AJ326" s="352"/>
      <c r="AK326" s="352"/>
      <c r="AL326" s="352"/>
      <c r="AM326" s="352"/>
      <c r="AN326" s="352"/>
      <c r="AO326" s="352"/>
      <c r="AP326" s="352"/>
      <c r="AQ326" s="352"/>
    </row>
    <row r="327" customFormat="false" ht="9.75" hidden="false" customHeight="true" outlineLevel="0" collapsed="false">
      <c r="A327" s="196"/>
      <c r="B327" s="196"/>
      <c r="C327" s="196"/>
      <c r="D327" s="196"/>
      <c r="E327" s="342"/>
      <c r="F327" s="342"/>
      <c r="G327" s="352"/>
      <c r="H327" s="352"/>
      <c r="I327" s="352"/>
      <c r="J327" s="352"/>
      <c r="K327" s="352"/>
      <c r="L327" s="352"/>
      <c r="M327" s="352"/>
      <c r="N327" s="352"/>
      <c r="O327" s="352"/>
      <c r="P327" s="352"/>
      <c r="Q327" s="352"/>
      <c r="R327" s="352"/>
      <c r="S327" s="352"/>
      <c r="T327" s="352"/>
      <c r="U327" s="352"/>
      <c r="V327" s="352"/>
      <c r="W327" s="352"/>
      <c r="X327" s="352"/>
      <c r="Y327" s="352"/>
      <c r="Z327" s="352"/>
      <c r="AA327" s="352"/>
      <c r="AB327" s="352"/>
      <c r="AC327" s="352"/>
      <c r="AD327" s="352"/>
      <c r="AE327" s="352"/>
      <c r="AF327" s="352"/>
      <c r="AG327" s="352"/>
      <c r="AH327" s="352"/>
      <c r="AI327" s="352"/>
      <c r="AJ327" s="352"/>
      <c r="AK327" s="352"/>
      <c r="AL327" s="352"/>
      <c r="AM327" s="352"/>
      <c r="AN327" s="352"/>
      <c r="AO327" s="352"/>
      <c r="AP327" s="352"/>
      <c r="AQ327" s="352"/>
    </row>
    <row r="328" customFormat="false" ht="9.75" hidden="false" customHeight="true" outlineLevel="0" collapsed="false">
      <c r="A328" s="196"/>
      <c r="B328" s="196"/>
      <c r="C328" s="196"/>
      <c r="D328" s="196"/>
      <c r="E328" s="342"/>
      <c r="F328" s="342"/>
      <c r="G328" s="352"/>
      <c r="H328" s="352"/>
      <c r="I328" s="352"/>
      <c r="J328" s="352"/>
      <c r="K328" s="352"/>
      <c r="L328" s="352"/>
      <c r="M328" s="352"/>
      <c r="N328" s="352"/>
      <c r="O328" s="352"/>
      <c r="P328" s="352"/>
      <c r="Q328" s="352"/>
      <c r="R328" s="352"/>
      <c r="S328" s="352"/>
      <c r="T328" s="352"/>
      <c r="U328" s="352"/>
      <c r="V328" s="352"/>
      <c r="W328" s="352"/>
      <c r="X328" s="352"/>
      <c r="Y328" s="352"/>
      <c r="Z328" s="352"/>
      <c r="AA328" s="352"/>
      <c r="AB328" s="352"/>
      <c r="AC328" s="352"/>
      <c r="AD328" s="352"/>
      <c r="AE328" s="352"/>
      <c r="AF328" s="352"/>
      <c r="AG328" s="352"/>
      <c r="AH328" s="352"/>
      <c r="AI328" s="352"/>
      <c r="AJ328" s="352"/>
      <c r="AK328" s="352"/>
      <c r="AL328" s="352"/>
      <c r="AM328" s="352"/>
      <c r="AN328" s="352"/>
      <c r="AO328" s="352"/>
      <c r="AP328" s="352"/>
      <c r="AQ328" s="352"/>
    </row>
    <row r="329" customFormat="false" ht="9.75" hidden="false" customHeight="true" outlineLevel="0" collapsed="false">
      <c r="A329" s="196"/>
      <c r="B329" s="196"/>
      <c r="C329" s="196"/>
      <c r="D329" s="196"/>
      <c r="E329" s="342"/>
      <c r="F329" s="342"/>
      <c r="G329" s="352"/>
      <c r="H329" s="352"/>
      <c r="I329" s="352"/>
      <c r="J329" s="352"/>
      <c r="K329" s="352"/>
      <c r="L329" s="352"/>
      <c r="M329" s="352"/>
      <c r="N329" s="352"/>
      <c r="O329" s="352"/>
      <c r="P329" s="352"/>
      <c r="Q329" s="352"/>
      <c r="R329" s="352"/>
      <c r="S329" s="352"/>
      <c r="T329" s="352"/>
      <c r="U329" s="352"/>
      <c r="V329" s="352"/>
      <c r="W329" s="352"/>
      <c r="X329" s="352"/>
      <c r="Y329" s="352"/>
      <c r="Z329" s="352"/>
      <c r="AA329" s="352"/>
      <c r="AB329" s="352"/>
      <c r="AC329" s="352"/>
      <c r="AD329" s="352"/>
      <c r="AE329" s="352"/>
      <c r="AF329" s="352"/>
      <c r="AG329" s="352"/>
      <c r="AH329" s="352"/>
      <c r="AI329" s="352"/>
      <c r="AJ329" s="352"/>
      <c r="AK329" s="352"/>
      <c r="AL329" s="352"/>
      <c r="AM329" s="352"/>
      <c r="AN329" s="352"/>
      <c r="AO329" s="352"/>
      <c r="AP329" s="352"/>
      <c r="AQ329" s="352"/>
    </row>
    <row r="330" customFormat="false" ht="9.75" hidden="false" customHeight="true" outlineLevel="0" collapsed="false">
      <c r="A330" s="196"/>
      <c r="B330" s="196"/>
      <c r="C330" s="196"/>
      <c r="D330" s="196"/>
      <c r="E330" s="342"/>
      <c r="F330" s="342"/>
      <c r="G330" s="352"/>
      <c r="H330" s="352"/>
      <c r="I330" s="352"/>
      <c r="J330" s="352"/>
      <c r="K330" s="352"/>
      <c r="L330" s="352"/>
      <c r="M330" s="352"/>
      <c r="N330" s="352"/>
      <c r="O330" s="352"/>
      <c r="P330" s="352"/>
      <c r="Q330" s="352"/>
      <c r="R330" s="352"/>
      <c r="S330" s="352"/>
      <c r="T330" s="352"/>
      <c r="U330" s="352"/>
      <c r="V330" s="352"/>
      <c r="W330" s="352"/>
      <c r="X330" s="352"/>
      <c r="Y330" s="352"/>
      <c r="Z330" s="352"/>
      <c r="AA330" s="352"/>
      <c r="AB330" s="352"/>
      <c r="AC330" s="352"/>
      <c r="AD330" s="352"/>
      <c r="AE330" s="352"/>
      <c r="AF330" s="352"/>
      <c r="AG330" s="352"/>
      <c r="AH330" s="352"/>
      <c r="AI330" s="352"/>
      <c r="AJ330" s="352"/>
      <c r="AK330" s="352"/>
      <c r="AL330" s="352"/>
      <c r="AM330" s="352"/>
      <c r="AN330" s="352"/>
      <c r="AO330" s="352"/>
      <c r="AP330" s="352"/>
      <c r="AQ330" s="352"/>
    </row>
    <row r="331" customFormat="false" ht="9.75" hidden="false" customHeight="true" outlineLevel="0" collapsed="false">
      <c r="A331" s="196"/>
      <c r="B331" s="196"/>
      <c r="C331" s="196"/>
      <c r="D331" s="196"/>
      <c r="E331" s="342"/>
      <c r="F331" s="342"/>
      <c r="G331" s="352"/>
      <c r="H331" s="352"/>
      <c r="I331" s="352"/>
      <c r="J331" s="352"/>
      <c r="K331" s="352"/>
      <c r="L331" s="352"/>
      <c r="M331" s="352"/>
      <c r="N331" s="352"/>
      <c r="O331" s="352"/>
      <c r="P331" s="352"/>
      <c r="Q331" s="352"/>
      <c r="R331" s="352"/>
      <c r="S331" s="352"/>
      <c r="T331" s="352"/>
      <c r="U331" s="352"/>
      <c r="V331" s="352"/>
      <c r="W331" s="352"/>
      <c r="X331" s="352"/>
      <c r="Y331" s="352"/>
      <c r="Z331" s="352"/>
      <c r="AA331" s="352"/>
      <c r="AB331" s="352"/>
      <c r="AC331" s="352"/>
      <c r="AD331" s="352"/>
      <c r="AE331" s="352"/>
      <c r="AF331" s="352"/>
      <c r="AG331" s="352"/>
      <c r="AH331" s="352"/>
      <c r="AI331" s="352"/>
      <c r="AJ331" s="352"/>
      <c r="AK331" s="352"/>
      <c r="AL331" s="352"/>
      <c r="AM331" s="352"/>
      <c r="AN331" s="352"/>
      <c r="AO331" s="352"/>
      <c r="AP331" s="352"/>
      <c r="AQ331" s="352"/>
    </row>
    <row r="332" customFormat="false" ht="9.75" hidden="false" customHeight="true" outlineLevel="0" collapsed="false">
      <c r="A332" s="196"/>
      <c r="B332" s="196"/>
      <c r="C332" s="196"/>
      <c r="D332" s="196"/>
      <c r="E332" s="342"/>
      <c r="F332" s="342"/>
      <c r="G332" s="352"/>
      <c r="H332" s="352"/>
      <c r="I332" s="352"/>
      <c r="J332" s="352"/>
      <c r="K332" s="352"/>
      <c r="L332" s="352"/>
      <c r="M332" s="352"/>
      <c r="N332" s="352"/>
      <c r="O332" s="352"/>
      <c r="P332" s="352"/>
      <c r="Q332" s="352"/>
      <c r="R332" s="352"/>
      <c r="S332" s="352"/>
      <c r="T332" s="352"/>
      <c r="U332" s="352"/>
      <c r="V332" s="352"/>
      <c r="W332" s="352"/>
      <c r="X332" s="352"/>
      <c r="Y332" s="352"/>
      <c r="Z332" s="352"/>
      <c r="AA332" s="352"/>
      <c r="AB332" s="352"/>
      <c r="AC332" s="352"/>
      <c r="AD332" s="352"/>
      <c r="AE332" s="352"/>
      <c r="AF332" s="352"/>
      <c r="AG332" s="352"/>
      <c r="AH332" s="352"/>
      <c r="AI332" s="352"/>
      <c r="AJ332" s="352"/>
      <c r="AK332" s="352"/>
      <c r="AL332" s="352"/>
      <c r="AM332" s="352"/>
      <c r="AN332" s="352"/>
      <c r="AO332" s="352"/>
      <c r="AP332" s="352"/>
      <c r="AQ332" s="352"/>
    </row>
    <row r="333" customFormat="false" ht="9.75" hidden="false" customHeight="true" outlineLevel="0" collapsed="false">
      <c r="A333" s="196"/>
      <c r="B333" s="196"/>
      <c r="C333" s="196"/>
      <c r="D333" s="196"/>
      <c r="E333" s="342"/>
      <c r="F333" s="342"/>
      <c r="G333" s="352"/>
      <c r="H333" s="352"/>
      <c r="I333" s="352"/>
      <c r="J333" s="352"/>
      <c r="K333" s="352"/>
      <c r="L333" s="352"/>
      <c r="M333" s="352"/>
      <c r="N333" s="352"/>
      <c r="O333" s="352"/>
      <c r="P333" s="352"/>
      <c r="Q333" s="352"/>
      <c r="R333" s="352"/>
      <c r="S333" s="352"/>
      <c r="T333" s="352"/>
      <c r="U333" s="352"/>
      <c r="V333" s="352"/>
      <c r="W333" s="352"/>
      <c r="X333" s="352"/>
      <c r="Y333" s="352"/>
      <c r="Z333" s="352"/>
      <c r="AA333" s="352"/>
      <c r="AB333" s="352"/>
      <c r="AC333" s="352"/>
      <c r="AD333" s="352"/>
      <c r="AE333" s="352"/>
      <c r="AF333" s="352"/>
      <c r="AG333" s="352"/>
      <c r="AH333" s="352"/>
      <c r="AI333" s="352"/>
      <c r="AJ333" s="352"/>
      <c r="AK333" s="352"/>
      <c r="AL333" s="352"/>
      <c r="AM333" s="352"/>
      <c r="AN333" s="352"/>
      <c r="AO333" s="352"/>
      <c r="AP333" s="352"/>
      <c r="AQ333" s="352"/>
    </row>
    <row r="334" customFormat="false" ht="9.75" hidden="false" customHeight="true" outlineLevel="0" collapsed="false">
      <c r="A334" s="196"/>
      <c r="B334" s="196"/>
      <c r="C334" s="196"/>
      <c r="D334" s="196"/>
      <c r="E334" s="342"/>
      <c r="F334" s="342"/>
      <c r="G334" s="352"/>
      <c r="H334" s="352"/>
      <c r="I334" s="352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2"/>
      <c r="V334" s="352"/>
      <c r="W334" s="352"/>
      <c r="X334" s="352"/>
      <c r="Y334" s="352"/>
      <c r="Z334" s="352"/>
      <c r="AA334" s="352"/>
      <c r="AB334" s="352"/>
      <c r="AC334" s="352"/>
      <c r="AD334" s="352"/>
      <c r="AE334" s="352"/>
      <c r="AF334" s="352"/>
      <c r="AG334" s="352"/>
      <c r="AH334" s="352"/>
      <c r="AI334" s="352"/>
      <c r="AJ334" s="352"/>
      <c r="AK334" s="352"/>
      <c r="AL334" s="352"/>
      <c r="AM334" s="352"/>
      <c r="AN334" s="352"/>
      <c r="AO334" s="352"/>
      <c r="AP334" s="352"/>
      <c r="AQ334" s="352"/>
    </row>
    <row r="335" customFormat="false" ht="9.75" hidden="false" customHeight="true" outlineLevel="0" collapsed="false">
      <c r="A335" s="196"/>
      <c r="B335" s="196"/>
      <c r="C335" s="196"/>
      <c r="D335" s="196"/>
      <c r="E335" s="342"/>
      <c r="F335" s="342"/>
      <c r="G335" s="352"/>
      <c r="H335" s="352"/>
      <c r="I335" s="352"/>
      <c r="J335" s="352"/>
      <c r="K335" s="352"/>
      <c r="L335" s="352"/>
      <c r="M335" s="352"/>
      <c r="N335" s="352"/>
      <c r="O335" s="352"/>
      <c r="P335" s="352"/>
      <c r="Q335" s="352"/>
      <c r="R335" s="352"/>
      <c r="S335" s="352"/>
      <c r="T335" s="352"/>
      <c r="U335" s="352"/>
      <c r="V335" s="352"/>
      <c r="W335" s="352"/>
      <c r="X335" s="352"/>
      <c r="Y335" s="352"/>
      <c r="Z335" s="352"/>
      <c r="AA335" s="352"/>
      <c r="AB335" s="352"/>
      <c r="AC335" s="352"/>
      <c r="AD335" s="352"/>
      <c r="AE335" s="352"/>
      <c r="AF335" s="352"/>
      <c r="AG335" s="352"/>
      <c r="AH335" s="352"/>
      <c r="AI335" s="352"/>
      <c r="AJ335" s="352"/>
      <c r="AK335" s="352"/>
      <c r="AL335" s="352"/>
      <c r="AM335" s="352"/>
      <c r="AN335" s="352"/>
      <c r="AO335" s="352"/>
      <c r="AP335" s="352"/>
      <c r="AQ335" s="352"/>
    </row>
    <row r="336" customFormat="false" ht="9.75" hidden="false" customHeight="true" outlineLevel="0" collapsed="false">
      <c r="A336" s="196"/>
      <c r="B336" s="196"/>
      <c r="C336" s="196"/>
      <c r="D336" s="196"/>
      <c r="E336" s="342"/>
      <c r="F336" s="342"/>
      <c r="G336" s="352"/>
      <c r="H336" s="352"/>
      <c r="I336" s="352"/>
      <c r="J336" s="352"/>
      <c r="K336" s="352"/>
      <c r="L336" s="352"/>
      <c r="M336" s="352"/>
      <c r="N336" s="352"/>
      <c r="O336" s="352"/>
      <c r="P336" s="352"/>
      <c r="Q336" s="352"/>
      <c r="R336" s="352"/>
      <c r="S336" s="352"/>
      <c r="T336" s="352"/>
      <c r="U336" s="352"/>
      <c r="V336" s="352"/>
      <c r="W336" s="352"/>
      <c r="X336" s="352"/>
      <c r="Y336" s="352"/>
      <c r="Z336" s="352"/>
      <c r="AA336" s="352"/>
      <c r="AB336" s="352"/>
      <c r="AC336" s="352"/>
      <c r="AD336" s="352"/>
      <c r="AE336" s="352"/>
      <c r="AF336" s="352"/>
      <c r="AG336" s="352"/>
      <c r="AH336" s="352"/>
      <c r="AI336" s="352"/>
      <c r="AJ336" s="352"/>
      <c r="AK336" s="352"/>
      <c r="AL336" s="352"/>
      <c r="AM336" s="352"/>
      <c r="AN336" s="352"/>
      <c r="AO336" s="352"/>
      <c r="AP336" s="352"/>
      <c r="AQ336" s="352"/>
    </row>
    <row r="337" customFormat="false" ht="9.75" hidden="false" customHeight="true" outlineLevel="0" collapsed="false">
      <c r="A337" s="196"/>
      <c r="B337" s="196"/>
      <c r="C337" s="196"/>
      <c r="D337" s="196"/>
      <c r="E337" s="342"/>
      <c r="F337" s="342"/>
      <c r="G337" s="352"/>
      <c r="H337" s="352"/>
      <c r="I337" s="352"/>
      <c r="J337" s="352"/>
      <c r="K337" s="352"/>
      <c r="L337" s="352"/>
      <c r="M337" s="352"/>
      <c r="N337" s="352"/>
      <c r="O337" s="352"/>
      <c r="P337" s="352"/>
      <c r="Q337" s="352"/>
      <c r="R337" s="352"/>
      <c r="S337" s="352"/>
      <c r="T337" s="352"/>
      <c r="U337" s="352"/>
      <c r="V337" s="352"/>
      <c r="W337" s="352"/>
      <c r="X337" s="352"/>
      <c r="Y337" s="352"/>
      <c r="Z337" s="352"/>
      <c r="AA337" s="352"/>
      <c r="AB337" s="352"/>
      <c r="AC337" s="352"/>
      <c r="AD337" s="352"/>
      <c r="AE337" s="352"/>
      <c r="AF337" s="352"/>
      <c r="AG337" s="352"/>
      <c r="AH337" s="352"/>
      <c r="AI337" s="352"/>
      <c r="AJ337" s="352"/>
      <c r="AK337" s="352"/>
      <c r="AL337" s="352"/>
      <c r="AM337" s="352"/>
      <c r="AN337" s="352"/>
      <c r="AO337" s="352"/>
      <c r="AP337" s="352"/>
      <c r="AQ337" s="352"/>
    </row>
    <row r="338" customFormat="false" ht="9.75" hidden="false" customHeight="true" outlineLevel="0" collapsed="false">
      <c r="A338" s="196"/>
      <c r="B338" s="196"/>
      <c r="C338" s="196"/>
      <c r="D338" s="196"/>
      <c r="E338" s="342"/>
      <c r="F338" s="342"/>
      <c r="G338" s="352"/>
      <c r="H338" s="352"/>
      <c r="I338" s="352"/>
      <c r="J338" s="352"/>
      <c r="K338" s="352"/>
      <c r="L338" s="352"/>
      <c r="M338" s="352"/>
      <c r="N338" s="352"/>
      <c r="O338" s="352"/>
      <c r="P338" s="352"/>
      <c r="Q338" s="352"/>
      <c r="R338" s="352"/>
      <c r="S338" s="352"/>
      <c r="T338" s="352"/>
      <c r="U338" s="352"/>
      <c r="V338" s="352"/>
      <c r="W338" s="352"/>
      <c r="X338" s="352"/>
      <c r="Y338" s="352"/>
      <c r="Z338" s="352"/>
      <c r="AA338" s="352"/>
      <c r="AB338" s="352"/>
      <c r="AC338" s="352"/>
      <c r="AD338" s="352"/>
      <c r="AE338" s="352"/>
      <c r="AF338" s="352"/>
      <c r="AG338" s="352"/>
      <c r="AH338" s="352"/>
      <c r="AI338" s="352"/>
      <c r="AJ338" s="352"/>
      <c r="AK338" s="352"/>
      <c r="AL338" s="352"/>
      <c r="AM338" s="352"/>
      <c r="AN338" s="352"/>
      <c r="AO338" s="352"/>
      <c r="AP338" s="352"/>
      <c r="AQ338" s="352"/>
    </row>
    <row r="339" customFormat="false" ht="9.75" hidden="false" customHeight="true" outlineLevel="0" collapsed="false">
      <c r="A339" s="196"/>
      <c r="B339" s="196"/>
      <c r="C339" s="196"/>
      <c r="D339" s="196"/>
      <c r="E339" s="342"/>
      <c r="F339" s="342"/>
      <c r="G339" s="352"/>
      <c r="H339" s="352"/>
      <c r="I339" s="352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2"/>
      <c r="V339" s="352"/>
      <c r="W339" s="352"/>
      <c r="X339" s="352"/>
      <c r="Y339" s="352"/>
      <c r="Z339" s="352"/>
      <c r="AA339" s="352"/>
      <c r="AB339" s="352"/>
      <c r="AC339" s="352"/>
      <c r="AD339" s="352"/>
      <c r="AE339" s="352"/>
      <c r="AF339" s="352"/>
      <c r="AG339" s="352"/>
      <c r="AH339" s="352"/>
      <c r="AI339" s="352"/>
      <c r="AJ339" s="352"/>
      <c r="AK339" s="352"/>
      <c r="AL339" s="352"/>
      <c r="AM339" s="352"/>
      <c r="AN339" s="352"/>
      <c r="AO339" s="352"/>
      <c r="AP339" s="352"/>
      <c r="AQ339" s="352"/>
    </row>
    <row r="340" customFormat="false" ht="9.75" hidden="false" customHeight="true" outlineLevel="0" collapsed="false">
      <c r="A340" s="196"/>
      <c r="B340" s="196"/>
      <c r="C340" s="196"/>
      <c r="D340" s="196"/>
      <c r="E340" s="342"/>
      <c r="F340" s="342"/>
      <c r="G340" s="352"/>
      <c r="H340" s="352"/>
      <c r="I340" s="352"/>
      <c r="J340" s="352"/>
      <c r="K340" s="352"/>
      <c r="L340" s="352"/>
      <c r="M340" s="352"/>
      <c r="N340" s="352"/>
      <c r="O340" s="352"/>
      <c r="P340" s="352"/>
      <c r="Q340" s="352"/>
      <c r="R340" s="352"/>
      <c r="S340" s="352"/>
      <c r="T340" s="352"/>
      <c r="U340" s="352"/>
      <c r="V340" s="352"/>
      <c r="W340" s="352"/>
      <c r="X340" s="352"/>
      <c r="Y340" s="352"/>
      <c r="Z340" s="352"/>
      <c r="AA340" s="352"/>
      <c r="AB340" s="352"/>
      <c r="AC340" s="352"/>
      <c r="AD340" s="352"/>
      <c r="AE340" s="352"/>
      <c r="AF340" s="352"/>
      <c r="AG340" s="352"/>
      <c r="AH340" s="352"/>
      <c r="AI340" s="352"/>
      <c r="AJ340" s="352"/>
      <c r="AK340" s="352"/>
      <c r="AL340" s="352"/>
      <c r="AM340" s="352"/>
      <c r="AN340" s="352"/>
      <c r="AO340" s="352"/>
      <c r="AP340" s="352"/>
      <c r="AQ340" s="352"/>
    </row>
    <row r="341" customFormat="false" ht="9.75" hidden="false" customHeight="true" outlineLevel="0" collapsed="false">
      <c r="A341" s="196"/>
      <c r="B341" s="196"/>
      <c r="C341" s="196"/>
      <c r="D341" s="196"/>
      <c r="E341" s="342"/>
      <c r="F341" s="342"/>
      <c r="G341" s="352"/>
      <c r="H341" s="352"/>
      <c r="I341" s="352"/>
      <c r="J341" s="352"/>
      <c r="K341" s="352"/>
      <c r="L341" s="352"/>
      <c r="M341" s="352"/>
      <c r="N341" s="352"/>
      <c r="O341" s="352"/>
      <c r="P341" s="352"/>
      <c r="Q341" s="352"/>
      <c r="R341" s="352"/>
      <c r="S341" s="352"/>
      <c r="T341" s="352"/>
      <c r="U341" s="352"/>
      <c r="V341" s="352"/>
      <c r="W341" s="352"/>
      <c r="X341" s="352"/>
      <c r="Y341" s="352"/>
      <c r="Z341" s="352"/>
      <c r="AA341" s="352"/>
      <c r="AB341" s="352"/>
      <c r="AC341" s="352"/>
      <c r="AD341" s="352"/>
      <c r="AE341" s="352"/>
      <c r="AF341" s="352"/>
      <c r="AG341" s="352"/>
      <c r="AH341" s="352"/>
      <c r="AI341" s="352"/>
      <c r="AJ341" s="352"/>
      <c r="AK341" s="352"/>
      <c r="AL341" s="352"/>
      <c r="AM341" s="352"/>
      <c r="AN341" s="352"/>
      <c r="AO341" s="352"/>
      <c r="AP341" s="352"/>
      <c r="AQ341" s="352"/>
    </row>
    <row r="342" customFormat="false" ht="9.75" hidden="false" customHeight="true" outlineLevel="0" collapsed="false">
      <c r="A342" s="196"/>
      <c r="B342" s="196"/>
      <c r="C342" s="196"/>
      <c r="D342" s="196"/>
      <c r="E342" s="342"/>
      <c r="F342" s="342"/>
      <c r="G342" s="352"/>
      <c r="H342" s="352"/>
      <c r="I342" s="352"/>
      <c r="J342" s="352"/>
      <c r="K342" s="352"/>
      <c r="L342" s="352"/>
      <c r="M342" s="352"/>
      <c r="N342" s="352"/>
      <c r="O342" s="352"/>
      <c r="P342" s="352"/>
      <c r="Q342" s="352"/>
      <c r="R342" s="352"/>
      <c r="S342" s="352"/>
      <c r="T342" s="352"/>
      <c r="U342" s="352"/>
      <c r="V342" s="352"/>
      <c r="W342" s="352"/>
      <c r="X342" s="352"/>
      <c r="Y342" s="352"/>
      <c r="Z342" s="352"/>
      <c r="AA342" s="352"/>
      <c r="AB342" s="352"/>
      <c r="AC342" s="352"/>
      <c r="AD342" s="352"/>
      <c r="AE342" s="352"/>
      <c r="AF342" s="352"/>
      <c r="AG342" s="352"/>
      <c r="AH342" s="352"/>
      <c r="AI342" s="352"/>
      <c r="AJ342" s="352"/>
      <c r="AK342" s="352"/>
      <c r="AL342" s="352"/>
      <c r="AM342" s="352"/>
      <c r="AN342" s="352"/>
      <c r="AO342" s="352"/>
      <c r="AP342" s="352"/>
      <c r="AQ342" s="352"/>
    </row>
    <row r="343" customFormat="false" ht="9.75" hidden="false" customHeight="true" outlineLevel="0" collapsed="false">
      <c r="A343" s="196"/>
      <c r="B343" s="196"/>
      <c r="C343" s="196"/>
      <c r="D343" s="196"/>
      <c r="E343" s="342"/>
      <c r="F343" s="342"/>
      <c r="G343" s="352"/>
      <c r="H343" s="352"/>
      <c r="I343" s="352"/>
      <c r="J343" s="352"/>
      <c r="K343" s="352"/>
      <c r="L343" s="352"/>
      <c r="M343" s="352"/>
      <c r="N343" s="352"/>
      <c r="O343" s="352"/>
      <c r="P343" s="352"/>
      <c r="Q343" s="352"/>
      <c r="R343" s="352"/>
      <c r="S343" s="352"/>
      <c r="T343" s="352"/>
      <c r="U343" s="352"/>
      <c r="V343" s="352"/>
      <c r="W343" s="352"/>
      <c r="X343" s="352"/>
      <c r="Y343" s="352"/>
      <c r="Z343" s="352"/>
      <c r="AA343" s="352"/>
      <c r="AB343" s="352"/>
      <c r="AC343" s="352"/>
      <c r="AD343" s="352"/>
      <c r="AE343" s="352"/>
      <c r="AF343" s="352"/>
      <c r="AG343" s="352"/>
      <c r="AH343" s="352"/>
      <c r="AI343" s="352"/>
      <c r="AJ343" s="352"/>
      <c r="AK343" s="352"/>
      <c r="AL343" s="352"/>
      <c r="AM343" s="352"/>
      <c r="AN343" s="352"/>
      <c r="AO343" s="352"/>
      <c r="AP343" s="352"/>
      <c r="AQ343" s="352"/>
    </row>
    <row r="344" customFormat="false" ht="9.75" hidden="false" customHeight="true" outlineLevel="0" collapsed="false">
      <c r="A344" s="196"/>
      <c r="B344" s="196"/>
      <c r="C344" s="196"/>
      <c r="D344" s="196"/>
      <c r="E344" s="342"/>
      <c r="F344" s="342"/>
      <c r="G344" s="352"/>
      <c r="H344" s="352"/>
      <c r="I344" s="352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2"/>
      <c r="U344" s="352"/>
      <c r="V344" s="352"/>
      <c r="W344" s="352"/>
      <c r="X344" s="352"/>
      <c r="Y344" s="352"/>
      <c r="Z344" s="352"/>
      <c r="AA344" s="352"/>
      <c r="AB344" s="352"/>
      <c r="AC344" s="352"/>
      <c r="AD344" s="352"/>
      <c r="AE344" s="352"/>
      <c r="AF344" s="352"/>
      <c r="AG344" s="352"/>
      <c r="AH344" s="352"/>
      <c r="AI344" s="352"/>
      <c r="AJ344" s="352"/>
      <c r="AK344" s="352"/>
      <c r="AL344" s="352"/>
      <c r="AM344" s="352"/>
      <c r="AN344" s="352"/>
      <c r="AO344" s="352"/>
      <c r="AP344" s="352"/>
      <c r="AQ344" s="352"/>
    </row>
    <row r="345" customFormat="false" ht="9.75" hidden="false" customHeight="true" outlineLevel="0" collapsed="false">
      <c r="A345" s="196"/>
      <c r="B345" s="196"/>
      <c r="C345" s="196"/>
      <c r="D345" s="196"/>
      <c r="E345" s="342"/>
      <c r="F345" s="342"/>
      <c r="G345" s="352"/>
      <c r="H345" s="352"/>
      <c r="I345" s="352"/>
      <c r="J345" s="352"/>
      <c r="K345" s="352"/>
      <c r="L345" s="352"/>
      <c r="M345" s="352"/>
      <c r="N345" s="352"/>
      <c r="O345" s="352"/>
      <c r="P345" s="352"/>
      <c r="Q345" s="352"/>
      <c r="R345" s="352"/>
      <c r="S345" s="352"/>
      <c r="T345" s="352"/>
      <c r="U345" s="352"/>
      <c r="V345" s="352"/>
      <c r="W345" s="352"/>
      <c r="X345" s="352"/>
      <c r="Y345" s="352"/>
      <c r="Z345" s="352"/>
      <c r="AA345" s="352"/>
      <c r="AB345" s="352"/>
      <c r="AC345" s="352"/>
      <c r="AD345" s="352"/>
      <c r="AE345" s="352"/>
      <c r="AF345" s="352"/>
      <c r="AG345" s="352"/>
      <c r="AH345" s="352"/>
      <c r="AI345" s="352"/>
      <c r="AJ345" s="352"/>
      <c r="AK345" s="352"/>
      <c r="AL345" s="352"/>
      <c r="AM345" s="352"/>
      <c r="AN345" s="352"/>
      <c r="AO345" s="352"/>
      <c r="AP345" s="352"/>
      <c r="AQ345" s="352"/>
    </row>
    <row r="346" customFormat="false" ht="9.75" hidden="false" customHeight="true" outlineLevel="0" collapsed="false">
      <c r="A346" s="196"/>
      <c r="B346" s="196"/>
      <c r="C346" s="196"/>
      <c r="D346" s="196"/>
      <c r="E346" s="342"/>
      <c r="F346" s="342"/>
      <c r="G346" s="352"/>
      <c r="H346" s="352"/>
      <c r="I346" s="352"/>
      <c r="J346" s="352"/>
      <c r="K346" s="352"/>
      <c r="L346" s="352"/>
      <c r="M346" s="352"/>
      <c r="N346" s="352"/>
      <c r="O346" s="352"/>
      <c r="P346" s="352"/>
      <c r="Q346" s="352"/>
      <c r="R346" s="352"/>
      <c r="S346" s="352"/>
      <c r="T346" s="352"/>
      <c r="U346" s="352"/>
      <c r="V346" s="352"/>
      <c r="W346" s="352"/>
      <c r="X346" s="352"/>
      <c r="Y346" s="352"/>
      <c r="Z346" s="352"/>
      <c r="AA346" s="352"/>
      <c r="AB346" s="352"/>
      <c r="AC346" s="352"/>
      <c r="AD346" s="352"/>
      <c r="AE346" s="352"/>
      <c r="AF346" s="352"/>
      <c r="AG346" s="352"/>
      <c r="AH346" s="352"/>
      <c r="AI346" s="352"/>
      <c r="AJ346" s="352"/>
      <c r="AK346" s="352"/>
      <c r="AL346" s="352"/>
      <c r="AM346" s="352"/>
      <c r="AN346" s="352"/>
      <c r="AO346" s="352"/>
      <c r="AP346" s="352"/>
      <c r="AQ346" s="352"/>
    </row>
    <row r="347" customFormat="false" ht="9.75" hidden="false" customHeight="true" outlineLevel="0" collapsed="false">
      <c r="A347" s="196"/>
      <c r="B347" s="196"/>
      <c r="C347" s="196"/>
      <c r="D347" s="196"/>
      <c r="E347" s="342"/>
      <c r="F347" s="342"/>
      <c r="G347" s="352"/>
      <c r="H347" s="352"/>
      <c r="I347" s="352"/>
      <c r="J347" s="352"/>
      <c r="K347" s="352"/>
      <c r="L347" s="352"/>
      <c r="M347" s="352"/>
      <c r="N347" s="352"/>
      <c r="O347" s="352"/>
      <c r="P347" s="352"/>
      <c r="Q347" s="352"/>
      <c r="R347" s="352"/>
      <c r="S347" s="352"/>
      <c r="T347" s="352"/>
      <c r="U347" s="352"/>
      <c r="V347" s="352"/>
      <c r="W347" s="352"/>
      <c r="X347" s="352"/>
      <c r="Y347" s="352"/>
      <c r="Z347" s="352"/>
      <c r="AA347" s="352"/>
      <c r="AB347" s="352"/>
      <c r="AC347" s="352"/>
      <c r="AD347" s="352"/>
      <c r="AE347" s="352"/>
      <c r="AF347" s="352"/>
      <c r="AG347" s="352"/>
      <c r="AH347" s="352"/>
      <c r="AI347" s="352"/>
      <c r="AJ347" s="352"/>
      <c r="AK347" s="352"/>
      <c r="AL347" s="352"/>
      <c r="AM347" s="352"/>
      <c r="AN347" s="352"/>
      <c r="AO347" s="352"/>
      <c r="AP347" s="352"/>
      <c r="AQ347" s="352"/>
    </row>
    <row r="348" customFormat="false" ht="9.75" hidden="false" customHeight="true" outlineLevel="0" collapsed="false">
      <c r="A348" s="196"/>
      <c r="B348" s="196"/>
      <c r="C348" s="196"/>
      <c r="D348" s="196"/>
      <c r="E348" s="342"/>
      <c r="F348" s="342"/>
      <c r="G348" s="352"/>
      <c r="H348" s="352"/>
      <c r="I348" s="352"/>
      <c r="J348" s="352"/>
      <c r="K348" s="352"/>
      <c r="L348" s="352"/>
      <c r="M348" s="352"/>
      <c r="N348" s="352"/>
      <c r="O348" s="352"/>
      <c r="P348" s="352"/>
      <c r="Q348" s="352"/>
      <c r="R348" s="352"/>
      <c r="S348" s="352"/>
      <c r="T348" s="352"/>
      <c r="U348" s="352"/>
      <c r="V348" s="352"/>
      <c r="W348" s="352"/>
      <c r="X348" s="352"/>
      <c r="Y348" s="352"/>
      <c r="Z348" s="352"/>
      <c r="AA348" s="352"/>
      <c r="AB348" s="352"/>
      <c r="AC348" s="352"/>
      <c r="AD348" s="352"/>
      <c r="AE348" s="352"/>
      <c r="AF348" s="352"/>
      <c r="AG348" s="352"/>
      <c r="AH348" s="352"/>
      <c r="AI348" s="352"/>
      <c r="AJ348" s="352"/>
      <c r="AK348" s="352"/>
      <c r="AL348" s="352"/>
      <c r="AM348" s="352"/>
      <c r="AN348" s="352"/>
      <c r="AO348" s="352"/>
      <c r="AP348" s="352"/>
      <c r="AQ348" s="352"/>
    </row>
    <row r="349" customFormat="false" ht="9.75" hidden="false" customHeight="true" outlineLevel="0" collapsed="false">
      <c r="A349" s="196"/>
      <c r="B349" s="196"/>
      <c r="C349" s="196"/>
      <c r="D349" s="196"/>
      <c r="E349" s="342"/>
      <c r="F349" s="342"/>
      <c r="G349" s="352"/>
      <c r="H349" s="352"/>
      <c r="I349" s="352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  <c r="T349" s="352"/>
      <c r="U349" s="352"/>
      <c r="V349" s="352"/>
      <c r="W349" s="352"/>
      <c r="X349" s="352"/>
      <c r="Y349" s="352"/>
      <c r="Z349" s="352"/>
      <c r="AA349" s="352"/>
      <c r="AB349" s="352"/>
      <c r="AC349" s="352"/>
      <c r="AD349" s="352"/>
      <c r="AE349" s="352"/>
      <c r="AF349" s="352"/>
      <c r="AG349" s="352"/>
      <c r="AH349" s="352"/>
      <c r="AI349" s="352"/>
      <c r="AJ349" s="352"/>
      <c r="AK349" s="352"/>
      <c r="AL349" s="352"/>
      <c r="AM349" s="352"/>
      <c r="AN349" s="352"/>
      <c r="AO349" s="352"/>
      <c r="AP349" s="352"/>
      <c r="AQ349" s="352"/>
    </row>
    <row r="350" customFormat="false" ht="9.75" hidden="false" customHeight="true" outlineLevel="0" collapsed="false">
      <c r="A350" s="196"/>
      <c r="B350" s="196"/>
      <c r="C350" s="196"/>
      <c r="D350" s="196"/>
      <c r="E350" s="342"/>
      <c r="F350" s="342"/>
      <c r="G350" s="352"/>
      <c r="H350" s="352"/>
      <c r="I350" s="352"/>
      <c r="J350" s="352"/>
      <c r="K350" s="352"/>
      <c r="L350" s="352"/>
      <c r="M350" s="352"/>
      <c r="N350" s="352"/>
      <c r="O350" s="352"/>
      <c r="P350" s="352"/>
      <c r="Q350" s="352"/>
      <c r="R350" s="352"/>
      <c r="S350" s="352"/>
      <c r="T350" s="352"/>
      <c r="U350" s="352"/>
      <c r="V350" s="352"/>
      <c r="W350" s="352"/>
      <c r="X350" s="352"/>
      <c r="Y350" s="352"/>
      <c r="Z350" s="352"/>
      <c r="AA350" s="352"/>
      <c r="AB350" s="352"/>
      <c r="AC350" s="352"/>
      <c r="AD350" s="352"/>
      <c r="AE350" s="352"/>
      <c r="AF350" s="352"/>
      <c r="AG350" s="352"/>
      <c r="AH350" s="352"/>
      <c r="AI350" s="352"/>
      <c r="AJ350" s="352"/>
      <c r="AK350" s="352"/>
      <c r="AL350" s="352"/>
      <c r="AM350" s="352"/>
      <c r="AN350" s="352"/>
      <c r="AO350" s="352"/>
      <c r="AP350" s="352"/>
      <c r="AQ350" s="352"/>
    </row>
    <row r="351" customFormat="false" ht="9.75" hidden="false" customHeight="true" outlineLevel="0" collapsed="false">
      <c r="A351" s="196"/>
      <c r="B351" s="196"/>
      <c r="C351" s="196"/>
      <c r="D351" s="196"/>
      <c r="E351" s="342"/>
      <c r="F351" s="342"/>
      <c r="G351" s="352"/>
      <c r="H351" s="352"/>
      <c r="I351" s="352"/>
      <c r="J351" s="352"/>
      <c r="K351" s="352"/>
      <c r="L351" s="352"/>
      <c r="M351" s="352"/>
      <c r="N351" s="352"/>
      <c r="O351" s="352"/>
      <c r="P351" s="352"/>
      <c r="Q351" s="352"/>
      <c r="R351" s="352"/>
      <c r="S351" s="352"/>
      <c r="T351" s="352"/>
      <c r="U351" s="352"/>
      <c r="V351" s="352"/>
      <c r="W351" s="352"/>
      <c r="X351" s="352"/>
      <c r="Y351" s="352"/>
      <c r="Z351" s="352"/>
      <c r="AA351" s="352"/>
      <c r="AB351" s="352"/>
      <c r="AC351" s="352"/>
      <c r="AD351" s="352"/>
      <c r="AE351" s="352"/>
      <c r="AF351" s="352"/>
      <c r="AG351" s="352"/>
      <c r="AH351" s="352"/>
      <c r="AI351" s="352"/>
      <c r="AJ351" s="352"/>
      <c r="AK351" s="352"/>
      <c r="AL351" s="352"/>
      <c r="AM351" s="352"/>
      <c r="AN351" s="352"/>
      <c r="AO351" s="352"/>
      <c r="AP351" s="352"/>
      <c r="AQ351" s="352"/>
    </row>
    <row r="352" customFormat="false" ht="9.75" hidden="false" customHeight="true" outlineLevel="0" collapsed="false">
      <c r="A352" s="196"/>
      <c r="B352" s="196"/>
      <c r="C352" s="196"/>
      <c r="D352" s="196"/>
      <c r="E352" s="342"/>
      <c r="F352" s="342"/>
      <c r="G352" s="352"/>
      <c r="H352" s="352"/>
      <c r="I352" s="352"/>
      <c r="J352" s="352"/>
      <c r="K352" s="352"/>
      <c r="L352" s="352"/>
      <c r="M352" s="352"/>
      <c r="N352" s="352"/>
      <c r="O352" s="352"/>
      <c r="P352" s="352"/>
      <c r="Q352" s="352"/>
      <c r="R352" s="352"/>
      <c r="S352" s="352"/>
      <c r="T352" s="352"/>
      <c r="U352" s="352"/>
      <c r="V352" s="352"/>
      <c r="W352" s="352"/>
      <c r="X352" s="352"/>
      <c r="Y352" s="352"/>
      <c r="Z352" s="352"/>
      <c r="AA352" s="352"/>
      <c r="AB352" s="352"/>
      <c r="AC352" s="352"/>
      <c r="AD352" s="352"/>
      <c r="AE352" s="352"/>
      <c r="AF352" s="352"/>
      <c r="AG352" s="352"/>
      <c r="AH352" s="352"/>
      <c r="AI352" s="352"/>
      <c r="AJ352" s="352"/>
      <c r="AK352" s="352"/>
      <c r="AL352" s="352"/>
      <c r="AM352" s="352"/>
      <c r="AN352" s="352"/>
      <c r="AO352" s="352"/>
      <c r="AP352" s="352"/>
      <c r="AQ352" s="352"/>
    </row>
    <row r="353" customFormat="false" ht="9.75" hidden="false" customHeight="true" outlineLevel="0" collapsed="false">
      <c r="A353" s="196"/>
      <c r="B353" s="196"/>
      <c r="C353" s="196"/>
      <c r="D353" s="196"/>
      <c r="E353" s="342"/>
      <c r="F353" s="342"/>
      <c r="G353" s="352"/>
      <c r="H353" s="352"/>
      <c r="I353" s="352"/>
      <c r="J353" s="352"/>
      <c r="K353" s="352"/>
      <c r="L353" s="352"/>
      <c r="M353" s="352"/>
      <c r="N353" s="352"/>
      <c r="O353" s="352"/>
      <c r="P353" s="352"/>
      <c r="Q353" s="352"/>
      <c r="R353" s="352"/>
      <c r="S353" s="352"/>
      <c r="T353" s="352"/>
      <c r="U353" s="352"/>
      <c r="V353" s="352"/>
      <c r="W353" s="352"/>
      <c r="X353" s="352"/>
      <c r="Y353" s="352"/>
      <c r="Z353" s="352"/>
      <c r="AA353" s="352"/>
      <c r="AB353" s="352"/>
      <c r="AC353" s="352"/>
      <c r="AD353" s="352"/>
      <c r="AE353" s="352"/>
      <c r="AF353" s="352"/>
      <c r="AG353" s="352"/>
      <c r="AH353" s="352"/>
      <c r="AI353" s="352"/>
      <c r="AJ353" s="352"/>
      <c r="AK353" s="352"/>
      <c r="AL353" s="352"/>
      <c r="AM353" s="352"/>
      <c r="AN353" s="352"/>
      <c r="AO353" s="352"/>
      <c r="AP353" s="352"/>
      <c r="AQ353" s="352"/>
    </row>
    <row r="354" customFormat="false" ht="9.75" hidden="false" customHeight="true" outlineLevel="0" collapsed="false">
      <c r="A354" s="196"/>
      <c r="B354" s="196"/>
      <c r="C354" s="196"/>
      <c r="D354" s="196"/>
      <c r="E354" s="342"/>
      <c r="F354" s="342"/>
      <c r="G354" s="352"/>
      <c r="H354" s="352"/>
      <c r="I354" s="352"/>
      <c r="J354" s="352"/>
      <c r="K354" s="352"/>
      <c r="L354" s="352"/>
      <c r="M354" s="352"/>
      <c r="N354" s="352"/>
      <c r="O354" s="352"/>
      <c r="P354" s="352"/>
      <c r="Q354" s="352"/>
      <c r="R354" s="352"/>
      <c r="S354" s="352"/>
      <c r="T354" s="352"/>
      <c r="U354" s="352"/>
      <c r="V354" s="352"/>
      <c r="W354" s="352"/>
      <c r="X354" s="352"/>
      <c r="Y354" s="352"/>
      <c r="Z354" s="352"/>
      <c r="AA354" s="352"/>
      <c r="AB354" s="352"/>
      <c r="AC354" s="352"/>
      <c r="AD354" s="352"/>
      <c r="AE354" s="352"/>
      <c r="AF354" s="352"/>
      <c r="AG354" s="352"/>
      <c r="AH354" s="352"/>
      <c r="AI354" s="352"/>
      <c r="AJ354" s="352"/>
      <c r="AK354" s="352"/>
      <c r="AL354" s="352"/>
      <c r="AM354" s="352"/>
      <c r="AN354" s="352"/>
      <c r="AO354" s="352"/>
      <c r="AP354" s="352"/>
      <c r="AQ354" s="352"/>
    </row>
    <row r="355" customFormat="false" ht="9.75" hidden="false" customHeight="true" outlineLevel="0" collapsed="false">
      <c r="A355" s="196"/>
      <c r="B355" s="196"/>
      <c r="C355" s="196"/>
      <c r="D355" s="196"/>
      <c r="E355" s="342"/>
      <c r="F355" s="342"/>
      <c r="G355" s="352"/>
      <c r="H355" s="352"/>
      <c r="I355" s="352"/>
      <c r="J355" s="352"/>
      <c r="K355" s="352"/>
      <c r="L355" s="352"/>
      <c r="M355" s="352"/>
      <c r="N355" s="352"/>
      <c r="O355" s="352"/>
      <c r="P355" s="352"/>
      <c r="Q355" s="352"/>
      <c r="R355" s="352"/>
      <c r="S355" s="352"/>
      <c r="T355" s="352"/>
      <c r="U355" s="352"/>
      <c r="V355" s="352"/>
      <c r="W355" s="352"/>
      <c r="X355" s="352"/>
      <c r="Y355" s="352"/>
      <c r="Z355" s="352"/>
      <c r="AA355" s="352"/>
      <c r="AB355" s="352"/>
      <c r="AC355" s="352"/>
      <c r="AD355" s="352"/>
      <c r="AE355" s="352"/>
      <c r="AF355" s="352"/>
      <c r="AG355" s="352"/>
      <c r="AH355" s="352"/>
      <c r="AI355" s="352"/>
      <c r="AJ355" s="352"/>
      <c r="AK355" s="352"/>
      <c r="AL355" s="352"/>
      <c r="AM355" s="352"/>
      <c r="AN355" s="352"/>
      <c r="AO355" s="352"/>
      <c r="AP355" s="352"/>
      <c r="AQ355" s="352"/>
    </row>
    <row r="356" customFormat="false" ht="9.75" hidden="false" customHeight="true" outlineLevel="0" collapsed="false">
      <c r="A356" s="196"/>
      <c r="B356" s="196"/>
      <c r="C356" s="196"/>
      <c r="D356" s="196"/>
      <c r="E356" s="342"/>
      <c r="F356" s="342"/>
      <c r="G356" s="352"/>
      <c r="H356" s="352"/>
      <c r="I356" s="352"/>
      <c r="J356" s="352"/>
      <c r="K356" s="352"/>
      <c r="L356" s="352"/>
      <c r="M356" s="352"/>
      <c r="N356" s="352"/>
      <c r="O356" s="352"/>
      <c r="P356" s="352"/>
      <c r="Q356" s="352"/>
      <c r="R356" s="352"/>
      <c r="S356" s="352"/>
      <c r="T356" s="352"/>
      <c r="U356" s="352"/>
      <c r="V356" s="352"/>
      <c r="W356" s="352"/>
      <c r="X356" s="352"/>
      <c r="Y356" s="352"/>
      <c r="Z356" s="352"/>
      <c r="AA356" s="352"/>
      <c r="AB356" s="352"/>
      <c r="AC356" s="352"/>
      <c r="AD356" s="352"/>
      <c r="AE356" s="352"/>
      <c r="AF356" s="352"/>
      <c r="AG356" s="352"/>
      <c r="AH356" s="352"/>
      <c r="AI356" s="352"/>
      <c r="AJ356" s="352"/>
      <c r="AK356" s="352"/>
      <c r="AL356" s="352"/>
      <c r="AM356" s="352"/>
      <c r="AN356" s="352"/>
      <c r="AO356" s="352"/>
      <c r="AP356" s="352"/>
      <c r="AQ356" s="352"/>
    </row>
    <row r="357" customFormat="false" ht="9.75" hidden="false" customHeight="true" outlineLevel="0" collapsed="false">
      <c r="A357" s="196"/>
      <c r="B357" s="196"/>
      <c r="C357" s="196"/>
      <c r="D357" s="196"/>
      <c r="E357" s="342"/>
      <c r="F357" s="342"/>
      <c r="G357" s="352"/>
      <c r="H357" s="352"/>
      <c r="I357" s="352"/>
      <c r="J357" s="352"/>
      <c r="K357" s="352"/>
      <c r="L357" s="352"/>
      <c r="M357" s="352"/>
      <c r="N357" s="352"/>
      <c r="O357" s="352"/>
      <c r="P357" s="352"/>
      <c r="Q357" s="352"/>
      <c r="R357" s="352"/>
      <c r="S357" s="352"/>
      <c r="T357" s="352"/>
      <c r="U357" s="352"/>
      <c r="V357" s="352"/>
      <c r="W357" s="352"/>
      <c r="X357" s="352"/>
      <c r="Y357" s="352"/>
      <c r="Z357" s="352"/>
      <c r="AA357" s="352"/>
      <c r="AB357" s="352"/>
      <c r="AC357" s="352"/>
      <c r="AD357" s="352"/>
      <c r="AE357" s="352"/>
      <c r="AF357" s="352"/>
      <c r="AG357" s="352"/>
      <c r="AH357" s="352"/>
      <c r="AI357" s="352"/>
      <c r="AJ357" s="352"/>
      <c r="AK357" s="352"/>
      <c r="AL357" s="352"/>
      <c r="AM357" s="352"/>
      <c r="AN357" s="352"/>
      <c r="AO357" s="352"/>
      <c r="AP357" s="352"/>
      <c r="AQ357" s="352"/>
    </row>
    <row r="358" customFormat="false" ht="9.75" hidden="false" customHeight="true" outlineLevel="0" collapsed="false">
      <c r="A358" s="196"/>
      <c r="B358" s="196"/>
      <c r="C358" s="196"/>
      <c r="D358" s="196"/>
      <c r="E358" s="342"/>
      <c r="F358" s="342"/>
      <c r="G358" s="352"/>
      <c r="H358" s="352"/>
      <c r="I358" s="352"/>
      <c r="J358" s="352"/>
      <c r="K358" s="352"/>
      <c r="L358" s="352"/>
      <c r="M358" s="352"/>
      <c r="N358" s="352"/>
      <c r="O358" s="352"/>
      <c r="P358" s="352"/>
      <c r="Q358" s="352"/>
      <c r="R358" s="352"/>
      <c r="S358" s="352"/>
      <c r="T358" s="352"/>
      <c r="U358" s="352"/>
      <c r="V358" s="352"/>
      <c r="W358" s="352"/>
      <c r="X358" s="352"/>
      <c r="Y358" s="352"/>
      <c r="Z358" s="352"/>
      <c r="AA358" s="352"/>
      <c r="AB358" s="352"/>
      <c r="AC358" s="352"/>
      <c r="AD358" s="352"/>
      <c r="AE358" s="352"/>
      <c r="AF358" s="352"/>
      <c r="AG358" s="352"/>
      <c r="AH358" s="352"/>
      <c r="AI358" s="352"/>
      <c r="AJ358" s="352"/>
      <c r="AK358" s="352"/>
      <c r="AL358" s="352"/>
      <c r="AM358" s="352"/>
      <c r="AN358" s="352"/>
      <c r="AO358" s="352"/>
      <c r="AP358" s="352"/>
      <c r="AQ358" s="352"/>
    </row>
    <row r="359" customFormat="false" ht="9.75" hidden="false" customHeight="true" outlineLevel="0" collapsed="false">
      <c r="A359" s="196"/>
      <c r="B359" s="196"/>
      <c r="C359" s="196"/>
      <c r="D359" s="196"/>
      <c r="E359" s="342"/>
      <c r="F359" s="342"/>
      <c r="G359" s="352"/>
      <c r="H359" s="352"/>
      <c r="I359" s="352"/>
      <c r="J359" s="352"/>
      <c r="K359" s="352"/>
      <c r="L359" s="352"/>
      <c r="M359" s="352"/>
      <c r="N359" s="352"/>
      <c r="O359" s="352"/>
      <c r="P359" s="352"/>
      <c r="Q359" s="352"/>
      <c r="R359" s="352"/>
      <c r="S359" s="352"/>
      <c r="T359" s="352"/>
      <c r="U359" s="352"/>
      <c r="V359" s="352"/>
      <c r="W359" s="352"/>
      <c r="X359" s="352"/>
      <c r="Y359" s="352"/>
      <c r="Z359" s="352"/>
      <c r="AA359" s="352"/>
      <c r="AB359" s="352"/>
      <c r="AC359" s="352"/>
      <c r="AD359" s="352"/>
      <c r="AE359" s="352"/>
      <c r="AF359" s="352"/>
      <c r="AG359" s="352"/>
      <c r="AH359" s="352"/>
      <c r="AI359" s="352"/>
      <c r="AJ359" s="352"/>
      <c r="AK359" s="352"/>
      <c r="AL359" s="352"/>
      <c r="AM359" s="352"/>
      <c r="AN359" s="352"/>
      <c r="AO359" s="352"/>
      <c r="AP359" s="352"/>
      <c r="AQ359" s="352"/>
    </row>
    <row r="360" customFormat="false" ht="9.75" hidden="false" customHeight="true" outlineLevel="0" collapsed="false">
      <c r="A360" s="196"/>
      <c r="B360" s="196"/>
      <c r="C360" s="196"/>
      <c r="D360" s="196"/>
      <c r="E360" s="342"/>
      <c r="F360" s="342"/>
      <c r="G360" s="352"/>
      <c r="H360" s="352"/>
      <c r="I360" s="352"/>
      <c r="J360" s="352"/>
      <c r="K360" s="352"/>
      <c r="L360" s="352"/>
      <c r="M360" s="352"/>
      <c r="N360" s="352"/>
      <c r="O360" s="352"/>
      <c r="P360" s="352"/>
      <c r="Q360" s="352"/>
      <c r="R360" s="352"/>
      <c r="S360" s="352"/>
      <c r="T360" s="352"/>
      <c r="U360" s="352"/>
      <c r="V360" s="352"/>
      <c r="W360" s="352"/>
      <c r="X360" s="352"/>
      <c r="Y360" s="352"/>
      <c r="Z360" s="352"/>
      <c r="AA360" s="352"/>
      <c r="AB360" s="352"/>
      <c r="AC360" s="352"/>
      <c r="AD360" s="352"/>
      <c r="AE360" s="352"/>
      <c r="AF360" s="352"/>
      <c r="AG360" s="352"/>
      <c r="AH360" s="352"/>
      <c r="AI360" s="352"/>
      <c r="AJ360" s="352"/>
      <c r="AK360" s="352"/>
      <c r="AL360" s="352"/>
      <c r="AM360" s="352"/>
      <c r="AN360" s="352"/>
      <c r="AO360" s="352"/>
      <c r="AP360" s="352"/>
      <c r="AQ360" s="352"/>
    </row>
    <row r="361" customFormat="false" ht="9.75" hidden="false" customHeight="true" outlineLevel="0" collapsed="false">
      <c r="A361" s="196"/>
      <c r="B361" s="196"/>
      <c r="C361" s="196"/>
      <c r="D361" s="196"/>
      <c r="E361" s="342"/>
      <c r="F361" s="342"/>
      <c r="G361" s="352"/>
      <c r="H361" s="352"/>
      <c r="I361" s="352"/>
      <c r="J361" s="352"/>
      <c r="K361" s="352"/>
      <c r="L361" s="352"/>
      <c r="M361" s="352"/>
      <c r="N361" s="352"/>
      <c r="O361" s="352"/>
      <c r="P361" s="352"/>
      <c r="Q361" s="352"/>
      <c r="R361" s="352"/>
      <c r="S361" s="352"/>
      <c r="T361" s="352"/>
      <c r="U361" s="352"/>
      <c r="V361" s="352"/>
      <c r="W361" s="352"/>
      <c r="X361" s="352"/>
      <c r="Y361" s="352"/>
      <c r="Z361" s="352"/>
      <c r="AA361" s="352"/>
      <c r="AB361" s="352"/>
      <c r="AC361" s="352"/>
      <c r="AD361" s="352"/>
      <c r="AE361" s="352"/>
      <c r="AF361" s="352"/>
      <c r="AG361" s="352"/>
      <c r="AH361" s="352"/>
      <c r="AI361" s="352"/>
      <c r="AJ361" s="352"/>
      <c r="AK361" s="352"/>
      <c r="AL361" s="352"/>
      <c r="AM361" s="352"/>
      <c r="AN361" s="352"/>
      <c r="AO361" s="352"/>
      <c r="AP361" s="352"/>
      <c r="AQ361" s="352"/>
    </row>
    <row r="362" customFormat="false" ht="9.75" hidden="false" customHeight="true" outlineLevel="0" collapsed="false">
      <c r="A362" s="196"/>
      <c r="B362" s="196"/>
      <c r="C362" s="196"/>
      <c r="D362" s="196"/>
      <c r="E362" s="342"/>
      <c r="F362" s="342"/>
      <c r="G362" s="352"/>
      <c r="H362" s="352"/>
      <c r="I362" s="352"/>
      <c r="J362" s="352"/>
      <c r="K362" s="352"/>
      <c r="L362" s="352"/>
      <c r="M362" s="352"/>
      <c r="N362" s="352"/>
      <c r="O362" s="352"/>
      <c r="P362" s="352"/>
      <c r="Q362" s="352"/>
      <c r="R362" s="352"/>
      <c r="S362" s="352"/>
      <c r="T362" s="352"/>
      <c r="U362" s="352"/>
      <c r="V362" s="352"/>
      <c r="W362" s="352"/>
      <c r="X362" s="352"/>
      <c r="Y362" s="352"/>
      <c r="Z362" s="352"/>
      <c r="AA362" s="352"/>
      <c r="AB362" s="352"/>
      <c r="AC362" s="352"/>
      <c r="AD362" s="352"/>
      <c r="AE362" s="352"/>
      <c r="AF362" s="352"/>
      <c r="AG362" s="352"/>
      <c r="AH362" s="352"/>
      <c r="AI362" s="352"/>
      <c r="AJ362" s="352"/>
      <c r="AK362" s="352"/>
      <c r="AL362" s="352"/>
      <c r="AM362" s="352"/>
      <c r="AN362" s="352"/>
      <c r="AO362" s="352"/>
      <c r="AP362" s="352"/>
      <c r="AQ362" s="352"/>
    </row>
    <row r="363" customFormat="false" ht="9.75" hidden="false" customHeight="true" outlineLevel="0" collapsed="false">
      <c r="A363" s="196"/>
      <c r="B363" s="196"/>
      <c r="C363" s="196"/>
      <c r="D363" s="196"/>
      <c r="E363" s="342"/>
      <c r="F363" s="342"/>
      <c r="G363" s="352"/>
      <c r="H363" s="352"/>
      <c r="I363" s="352"/>
      <c r="J363" s="352"/>
      <c r="K363" s="352"/>
      <c r="L363" s="352"/>
      <c r="M363" s="352"/>
      <c r="N363" s="352"/>
      <c r="O363" s="352"/>
      <c r="P363" s="352"/>
      <c r="Q363" s="352"/>
      <c r="R363" s="352"/>
      <c r="S363" s="352"/>
      <c r="T363" s="352"/>
      <c r="U363" s="352"/>
      <c r="V363" s="352"/>
      <c r="W363" s="352"/>
      <c r="X363" s="352"/>
      <c r="Y363" s="352"/>
      <c r="Z363" s="352"/>
      <c r="AA363" s="352"/>
      <c r="AB363" s="352"/>
      <c r="AC363" s="352"/>
      <c r="AD363" s="352"/>
      <c r="AE363" s="352"/>
      <c r="AF363" s="352"/>
      <c r="AG363" s="352"/>
      <c r="AH363" s="352"/>
      <c r="AI363" s="352"/>
      <c r="AJ363" s="352"/>
      <c r="AK363" s="352"/>
      <c r="AL363" s="352"/>
      <c r="AM363" s="352"/>
      <c r="AN363" s="352"/>
      <c r="AO363" s="352"/>
      <c r="AP363" s="352"/>
      <c r="AQ363" s="352"/>
    </row>
    <row r="364" customFormat="false" ht="9.75" hidden="false" customHeight="true" outlineLevel="0" collapsed="false">
      <c r="A364" s="196"/>
      <c r="B364" s="196"/>
      <c r="C364" s="196"/>
      <c r="D364" s="196"/>
      <c r="E364" s="342"/>
      <c r="F364" s="342"/>
      <c r="G364" s="352"/>
      <c r="H364" s="352"/>
      <c r="I364" s="352"/>
      <c r="J364" s="352"/>
      <c r="K364" s="352"/>
      <c r="L364" s="352"/>
      <c r="M364" s="352"/>
      <c r="N364" s="352"/>
      <c r="O364" s="352"/>
      <c r="P364" s="352"/>
      <c r="Q364" s="352"/>
      <c r="R364" s="352"/>
      <c r="S364" s="352"/>
      <c r="T364" s="352"/>
      <c r="U364" s="352"/>
      <c r="V364" s="352"/>
      <c r="W364" s="352"/>
      <c r="X364" s="352"/>
      <c r="Y364" s="352"/>
      <c r="Z364" s="352"/>
      <c r="AA364" s="352"/>
      <c r="AB364" s="352"/>
      <c r="AC364" s="352"/>
      <c r="AD364" s="352"/>
      <c r="AE364" s="352"/>
      <c r="AF364" s="352"/>
      <c r="AG364" s="352"/>
      <c r="AH364" s="352"/>
      <c r="AI364" s="352"/>
      <c r="AJ364" s="352"/>
      <c r="AK364" s="352"/>
      <c r="AL364" s="352"/>
      <c r="AM364" s="352"/>
      <c r="AN364" s="352"/>
      <c r="AO364" s="352"/>
      <c r="AP364" s="352"/>
      <c r="AQ364" s="352"/>
    </row>
    <row r="365" customFormat="false" ht="9.75" hidden="false" customHeight="true" outlineLevel="0" collapsed="false">
      <c r="A365" s="196"/>
      <c r="B365" s="196"/>
      <c r="C365" s="196"/>
      <c r="D365" s="196"/>
      <c r="E365" s="342"/>
      <c r="F365" s="342"/>
      <c r="G365" s="352"/>
      <c r="H365" s="352"/>
      <c r="I365" s="352"/>
      <c r="J365" s="352"/>
      <c r="K365" s="352"/>
      <c r="L365" s="352"/>
      <c r="M365" s="352"/>
      <c r="N365" s="352"/>
      <c r="O365" s="352"/>
      <c r="P365" s="352"/>
      <c r="Q365" s="352"/>
      <c r="R365" s="352"/>
      <c r="S365" s="352"/>
      <c r="T365" s="352"/>
      <c r="U365" s="352"/>
      <c r="V365" s="352"/>
      <c r="W365" s="352"/>
      <c r="X365" s="352"/>
      <c r="Y365" s="352"/>
      <c r="Z365" s="352"/>
      <c r="AA365" s="352"/>
      <c r="AB365" s="352"/>
      <c r="AC365" s="352"/>
      <c r="AD365" s="352"/>
      <c r="AE365" s="352"/>
      <c r="AF365" s="352"/>
      <c r="AG365" s="352"/>
      <c r="AH365" s="352"/>
      <c r="AI365" s="352"/>
      <c r="AJ365" s="352"/>
      <c r="AK365" s="352"/>
      <c r="AL365" s="352"/>
      <c r="AM365" s="352"/>
      <c r="AN365" s="352"/>
      <c r="AO365" s="352"/>
      <c r="AP365" s="352"/>
      <c r="AQ365" s="352"/>
    </row>
    <row r="366" customFormat="false" ht="9.75" hidden="false" customHeight="true" outlineLevel="0" collapsed="false">
      <c r="A366" s="196"/>
      <c r="B366" s="196"/>
      <c r="C366" s="196"/>
      <c r="D366" s="196"/>
      <c r="E366" s="342"/>
      <c r="F366" s="342"/>
      <c r="G366" s="352"/>
      <c r="H366" s="352"/>
      <c r="I366" s="352"/>
      <c r="J366" s="352"/>
      <c r="K366" s="352"/>
      <c r="L366" s="352"/>
      <c r="M366" s="352"/>
      <c r="N366" s="352"/>
      <c r="O366" s="352"/>
      <c r="P366" s="352"/>
      <c r="Q366" s="352"/>
      <c r="R366" s="352"/>
      <c r="S366" s="352"/>
      <c r="T366" s="352"/>
      <c r="U366" s="352"/>
      <c r="V366" s="352"/>
      <c r="W366" s="352"/>
      <c r="X366" s="352"/>
      <c r="Y366" s="352"/>
      <c r="Z366" s="352"/>
      <c r="AA366" s="352"/>
      <c r="AB366" s="352"/>
      <c r="AC366" s="352"/>
      <c r="AD366" s="352"/>
      <c r="AE366" s="352"/>
      <c r="AF366" s="352"/>
      <c r="AG366" s="352"/>
      <c r="AH366" s="352"/>
      <c r="AI366" s="352"/>
      <c r="AJ366" s="352"/>
      <c r="AK366" s="352"/>
      <c r="AL366" s="352"/>
      <c r="AM366" s="352"/>
      <c r="AN366" s="352"/>
      <c r="AO366" s="352"/>
      <c r="AP366" s="352"/>
      <c r="AQ366" s="352"/>
    </row>
    <row r="367" customFormat="false" ht="9.75" hidden="false" customHeight="true" outlineLevel="0" collapsed="false">
      <c r="A367" s="196"/>
      <c r="B367" s="196"/>
      <c r="C367" s="196"/>
      <c r="D367" s="196"/>
      <c r="E367" s="342"/>
      <c r="F367" s="342"/>
      <c r="G367" s="352"/>
      <c r="H367" s="352"/>
      <c r="I367" s="352"/>
      <c r="J367" s="352"/>
      <c r="K367" s="352"/>
      <c r="L367" s="352"/>
      <c r="M367" s="352"/>
      <c r="N367" s="352"/>
      <c r="O367" s="352"/>
      <c r="P367" s="352"/>
      <c r="Q367" s="352"/>
      <c r="R367" s="352"/>
      <c r="S367" s="352"/>
      <c r="T367" s="352"/>
      <c r="U367" s="352"/>
      <c r="V367" s="352"/>
      <c r="W367" s="352"/>
      <c r="X367" s="352"/>
      <c r="Y367" s="352"/>
      <c r="Z367" s="352"/>
      <c r="AA367" s="352"/>
      <c r="AB367" s="352"/>
      <c r="AC367" s="352"/>
      <c r="AD367" s="352"/>
      <c r="AE367" s="352"/>
      <c r="AF367" s="352"/>
      <c r="AG367" s="352"/>
      <c r="AH367" s="352"/>
      <c r="AI367" s="352"/>
      <c r="AJ367" s="352"/>
      <c r="AK367" s="352"/>
      <c r="AL367" s="352"/>
      <c r="AM367" s="352"/>
      <c r="AN367" s="352"/>
      <c r="AO367" s="352"/>
      <c r="AP367" s="352"/>
      <c r="AQ367" s="352"/>
    </row>
    <row r="368" customFormat="false" ht="9.75" hidden="false" customHeight="true" outlineLevel="0" collapsed="false">
      <c r="A368" s="196"/>
      <c r="B368" s="196"/>
      <c r="C368" s="196"/>
      <c r="D368" s="196"/>
      <c r="E368" s="342"/>
      <c r="F368" s="342"/>
      <c r="G368" s="352"/>
      <c r="H368" s="352"/>
      <c r="I368" s="352"/>
      <c r="J368" s="352"/>
      <c r="K368" s="352"/>
      <c r="L368" s="352"/>
      <c r="M368" s="352"/>
      <c r="N368" s="352"/>
      <c r="O368" s="352"/>
      <c r="P368" s="352"/>
      <c r="Q368" s="352"/>
      <c r="R368" s="352"/>
      <c r="S368" s="352"/>
      <c r="T368" s="352"/>
      <c r="U368" s="352"/>
      <c r="V368" s="352"/>
      <c r="W368" s="352"/>
      <c r="X368" s="352"/>
      <c r="Y368" s="352"/>
      <c r="Z368" s="352"/>
      <c r="AA368" s="352"/>
      <c r="AB368" s="352"/>
      <c r="AC368" s="352"/>
      <c r="AD368" s="352"/>
      <c r="AE368" s="352"/>
      <c r="AF368" s="352"/>
      <c r="AG368" s="352"/>
      <c r="AH368" s="352"/>
      <c r="AI368" s="352"/>
      <c r="AJ368" s="352"/>
      <c r="AK368" s="352"/>
      <c r="AL368" s="352"/>
      <c r="AM368" s="352"/>
      <c r="AN368" s="352"/>
      <c r="AO368" s="352"/>
      <c r="AP368" s="352"/>
      <c r="AQ368" s="352"/>
    </row>
    <row r="369" customFormat="false" ht="9.75" hidden="false" customHeight="true" outlineLevel="0" collapsed="false">
      <c r="A369" s="196"/>
      <c r="B369" s="196"/>
      <c r="C369" s="196"/>
      <c r="D369" s="196"/>
      <c r="E369" s="342"/>
      <c r="F369" s="342"/>
      <c r="G369" s="352"/>
      <c r="H369" s="352"/>
      <c r="I369" s="352"/>
      <c r="J369" s="352"/>
      <c r="K369" s="352"/>
      <c r="L369" s="352"/>
      <c r="M369" s="352"/>
      <c r="N369" s="352"/>
      <c r="O369" s="352"/>
      <c r="P369" s="352"/>
      <c r="Q369" s="352"/>
      <c r="R369" s="352"/>
      <c r="S369" s="352"/>
      <c r="T369" s="352"/>
      <c r="U369" s="352"/>
      <c r="V369" s="352"/>
      <c r="W369" s="352"/>
      <c r="X369" s="352"/>
      <c r="Y369" s="352"/>
      <c r="Z369" s="352"/>
      <c r="AA369" s="352"/>
      <c r="AB369" s="352"/>
      <c r="AC369" s="352"/>
      <c r="AD369" s="352"/>
      <c r="AE369" s="352"/>
      <c r="AF369" s="352"/>
      <c r="AG369" s="352"/>
      <c r="AH369" s="352"/>
      <c r="AI369" s="352"/>
      <c r="AJ369" s="352"/>
      <c r="AK369" s="352"/>
      <c r="AL369" s="352"/>
      <c r="AM369" s="352"/>
      <c r="AN369" s="352"/>
      <c r="AO369" s="352"/>
      <c r="AP369" s="352"/>
      <c r="AQ369" s="352"/>
    </row>
    <row r="370" customFormat="false" ht="9.75" hidden="false" customHeight="true" outlineLevel="0" collapsed="false">
      <c r="A370" s="196"/>
      <c r="B370" s="196"/>
      <c r="C370" s="196"/>
      <c r="D370" s="196"/>
      <c r="E370" s="342"/>
      <c r="F370" s="342"/>
      <c r="G370" s="352"/>
      <c r="H370" s="352"/>
      <c r="I370" s="352"/>
      <c r="J370" s="352"/>
      <c r="K370" s="352"/>
      <c r="L370" s="352"/>
      <c r="M370" s="352"/>
      <c r="N370" s="352"/>
      <c r="O370" s="352"/>
      <c r="P370" s="352"/>
      <c r="Q370" s="352"/>
      <c r="R370" s="352"/>
      <c r="S370" s="352"/>
      <c r="T370" s="352"/>
      <c r="U370" s="352"/>
      <c r="V370" s="352"/>
      <c r="W370" s="352"/>
      <c r="X370" s="352"/>
      <c r="Y370" s="352"/>
      <c r="Z370" s="352"/>
      <c r="AA370" s="352"/>
      <c r="AB370" s="352"/>
      <c r="AC370" s="352"/>
      <c r="AD370" s="352"/>
      <c r="AE370" s="352"/>
      <c r="AF370" s="352"/>
      <c r="AG370" s="352"/>
      <c r="AH370" s="352"/>
      <c r="AI370" s="352"/>
      <c r="AJ370" s="352"/>
      <c r="AK370" s="352"/>
      <c r="AL370" s="352"/>
      <c r="AM370" s="352"/>
      <c r="AN370" s="352"/>
      <c r="AO370" s="352"/>
      <c r="AP370" s="352"/>
      <c r="AQ370" s="352"/>
    </row>
    <row r="371" customFormat="false" ht="9.75" hidden="false" customHeight="true" outlineLevel="0" collapsed="false">
      <c r="A371" s="196"/>
      <c r="B371" s="196"/>
      <c r="C371" s="196"/>
      <c r="D371" s="196"/>
      <c r="E371" s="342"/>
      <c r="F371" s="342"/>
      <c r="G371" s="352"/>
      <c r="H371" s="352"/>
      <c r="I371" s="352"/>
      <c r="J371" s="352"/>
      <c r="K371" s="352"/>
      <c r="L371" s="352"/>
      <c r="M371" s="352"/>
      <c r="N371" s="352"/>
      <c r="O371" s="352"/>
      <c r="P371" s="352"/>
      <c r="Q371" s="352"/>
      <c r="R371" s="352"/>
      <c r="S371" s="352"/>
      <c r="T371" s="352"/>
      <c r="U371" s="352"/>
      <c r="V371" s="352"/>
      <c r="W371" s="352"/>
      <c r="X371" s="352"/>
      <c r="Y371" s="352"/>
      <c r="Z371" s="352"/>
      <c r="AA371" s="352"/>
      <c r="AB371" s="352"/>
      <c r="AC371" s="352"/>
      <c r="AD371" s="352"/>
      <c r="AE371" s="352"/>
      <c r="AF371" s="352"/>
      <c r="AG371" s="352"/>
      <c r="AH371" s="352"/>
      <c r="AI371" s="352"/>
      <c r="AJ371" s="352"/>
      <c r="AK371" s="352"/>
      <c r="AL371" s="352"/>
      <c r="AM371" s="352"/>
      <c r="AN371" s="352"/>
      <c r="AO371" s="352"/>
      <c r="AP371" s="352"/>
      <c r="AQ371" s="352"/>
    </row>
    <row r="372" customFormat="false" ht="9.75" hidden="false" customHeight="true" outlineLevel="0" collapsed="false">
      <c r="A372" s="196"/>
      <c r="B372" s="196"/>
      <c r="C372" s="196"/>
      <c r="D372" s="196"/>
      <c r="E372" s="342"/>
      <c r="F372" s="342"/>
      <c r="G372" s="352"/>
      <c r="H372" s="352"/>
      <c r="I372" s="352"/>
      <c r="J372" s="352"/>
      <c r="K372" s="352"/>
      <c r="L372" s="352"/>
      <c r="M372" s="352"/>
      <c r="N372" s="352"/>
      <c r="O372" s="352"/>
      <c r="P372" s="352"/>
      <c r="Q372" s="352"/>
      <c r="R372" s="352"/>
      <c r="S372" s="352"/>
      <c r="T372" s="352"/>
      <c r="U372" s="352"/>
      <c r="V372" s="352"/>
      <c r="W372" s="352"/>
      <c r="X372" s="352"/>
      <c r="Y372" s="352"/>
      <c r="Z372" s="352"/>
      <c r="AA372" s="352"/>
      <c r="AB372" s="352"/>
      <c r="AC372" s="352"/>
      <c r="AD372" s="352"/>
      <c r="AE372" s="352"/>
      <c r="AF372" s="352"/>
      <c r="AG372" s="352"/>
      <c r="AH372" s="352"/>
      <c r="AI372" s="352"/>
      <c r="AJ372" s="352"/>
      <c r="AK372" s="352"/>
      <c r="AL372" s="352"/>
      <c r="AM372" s="352"/>
      <c r="AN372" s="352"/>
      <c r="AO372" s="352"/>
      <c r="AP372" s="352"/>
      <c r="AQ372" s="352"/>
    </row>
    <row r="373" customFormat="false" ht="9.75" hidden="false" customHeight="true" outlineLevel="0" collapsed="false">
      <c r="A373" s="196"/>
      <c r="B373" s="196"/>
      <c r="C373" s="196"/>
      <c r="D373" s="196"/>
      <c r="E373" s="342"/>
      <c r="F373" s="342"/>
      <c r="G373" s="352"/>
      <c r="H373" s="352"/>
      <c r="I373" s="352"/>
      <c r="J373" s="352"/>
      <c r="K373" s="352"/>
      <c r="L373" s="352"/>
      <c r="M373" s="352"/>
      <c r="N373" s="352"/>
      <c r="O373" s="352"/>
      <c r="P373" s="352"/>
      <c r="Q373" s="352"/>
      <c r="R373" s="352"/>
      <c r="S373" s="352"/>
      <c r="T373" s="352"/>
      <c r="U373" s="352"/>
      <c r="V373" s="352"/>
      <c r="W373" s="352"/>
      <c r="X373" s="352"/>
      <c r="Y373" s="352"/>
      <c r="Z373" s="352"/>
      <c r="AA373" s="352"/>
      <c r="AB373" s="352"/>
      <c r="AC373" s="352"/>
      <c r="AD373" s="352"/>
      <c r="AE373" s="352"/>
      <c r="AF373" s="352"/>
      <c r="AG373" s="352"/>
      <c r="AH373" s="352"/>
      <c r="AI373" s="352"/>
      <c r="AJ373" s="352"/>
      <c r="AK373" s="352"/>
      <c r="AL373" s="352"/>
      <c r="AM373" s="352"/>
      <c r="AN373" s="352"/>
      <c r="AO373" s="352"/>
      <c r="AP373" s="352"/>
      <c r="AQ373" s="352"/>
    </row>
    <row r="374" customFormat="false" ht="9.75" hidden="false" customHeight="true" outlineLevel="0" collapsed="false">
      <c r="A374" s="196"/>
      <c r="B374" s="196"/>
      <c r="C374" s="196"/>
      <c r="D374" s="196"/>
      <c r="E374" s="342"/>
      <c r="F374" s="342"/>
      <c r="G374" s="352"/>
      <c r="H374" s="352"/>
      <c r="I374" s="352"/>
      <c r="J374" s="352"/>
      <c r="K374" s="352"/>
      <c r="L374" s="352"/>
      <c r="M374" s="352"/>
      <c r="N374" s="352"/>
      <c r="O374" s="352"/>
      <c r="P374" s="352"/>
      <c r="Q374" s="352"/>
      <c r="R374" s="352"/>
      <c r="S374" s="352"/>
      <c r="T374" s="352"/>
      <c r="U374" s="352"/>
      <c r="V374" s="352"/>
      <c r="W374" s="352"/>
      <c r="X374" s="352"/>
      <c r="Y374" s="352"/>
      <c r="Z374" s="352"/>
      <c r="AA374" s="352"/>
      <c r="AB374" s="352"/>
      <c r="AC374" s="352"/>
      <c r="AD374" s="352"/>
      <c r="AE374" s="352"/>
      <c r="AF374" s="352"/>
      <c r="AG374" s="352"/>
      <c r="AH374" s="352"/>
      <c r="AI374" s="352"/>
      <c r="AJ374" s="352"/>
      <c r="AK374" s="352"/>
      <c r="AL374" s="352"/>
      <c r="AM374" s="352"/>
      <c r="AN374" s="352"/>
      <c r="AO374" s="352"/>
      <c r="AP374" s="352"/>
      <c r="AQ374" s="352"/>
    </row>
    <row r="375" customFormat="false" ht="9.75" hidden="false" customHeight="true" outlineLevel="0" collapsed="false">
      <c r="A375" s="196"/>
      <c r="B375" s="196"/>
      <c r="C375" s="196"/>
      <c r="D375" s="196"/>
      <c r="E375" s="342"/>
      <c r="F375" s="342"/>
      <c r="G375" s="352"/>
      <c r="H375" s="352"/>
      <c r="I375" s="352"/>
      <c r="J375" s="352"/>
      <c r="K375" s="352"/>
      <c r="L375" s="352"/>
      <c r="M375" s="352"/>
      <c r="N375" s="352"/>
      <c r="O375" s="352"/>
      <c r="P375" s="352"/>
      <c r="Q375" s="352"/>
      <c r="R375" s="352"/>
      <c r="S375" s="352"/>
      <c r="T375" s="352"/>
      <c r="U375" s="352"/>
      <c r="V375" s="352"/>
      <c r="W375" s="352"/>
      <c r="X375" s="352"/>
      <c r="Y375" s="352"/>
      <c r="Z375" s="352"/>
      <c r="AA375" s="352"/>
      <c r="AB375" s="352"/>
      <c r="AC375" s="352"/>
      <c r="AD375" s="352"/>
      <c r="AE375" s="352"/>
      <c r="AF375" s="352"/>
      <c r="AG375" s="352"/>
      <c r="AH375" s="352"/>
      <c r="AI375" s="352"/>
      <c r="AJ375" s="352"/>
      <c r="AK375" s="352"/>
      <c r="AL375" s="352"/>
      <c r="AM375" s="352"/>
      <c r="AN375" s="352"/>
      <c r="AO375" s="352"/>
      <c r="AP375" s="352"/>
      <c r="AQ375" s="352"/>
    </row>
    <row r="376" customFormat="false" ht="9.75" hidden="false" customHeight="true" outlineLevel="0" collapsed="false">
      <c r="A376" s="196"/>
      <c r="B376" s="196"/>
      <c r="C376" s="196"/>
      <c r="D376" s="196"/>
      <c r="E376" s="342"/>
      <c r="F376" s="342"/>
      <c r="G376" s="352"/>
      <c r="H376" s="352"/>
      <c r="I376" s="352"/>
      <c r="J376" s="352"/>
      <c r="K376" s="352"/>
      <c r="L376" s="352"/>
      <c r="M376" s="352"/>
      <c r="N376" s="352"/>
      <c r="O376" s="352"/>
      <c r="P376" s="352"/>
      <c r="Q376" s="352"/>
      <c r="R376" s="352"/>
      <c r="S376" s="352"/>
      <c r="T376" s="352"/>
      <c r="U376" s="352"/>
      <c r="V376" s="352"/>
      <c r="W376" s="352"/>
      <c r="X376" s="352"/>
      <c r="Y376" s="352"/>
      <c r="Z376" s="352"/>
      <c r="AA376" s="352"/>
      <c r="AB376" s="352"/>
      <c r="AC376" s="352"/>
      <c r="AD376" s="352"/>
      <c r="AE376" s="352"/>
      <c r="AF376" s="352"/>
      <c r="AG376" s="352"/>
      <c r="AH376" s="352"/>
      <c r="AI376" s="352"/>
      <c r="AJ376" s="352"/>
      <c r="AK376" s="352"/>
      <c r="AL376" s="352"/>
      <c r="AM376" s="352"/>
      <c r="AN376" s="352"/>
      <c r="AO376" s="352"/>
      <c r="AP376" s="352"/>
      <c r="AQ376" s="352"/>
    </row>
    <row r="377" customFormat="false" ht="9.75" hidden="false" customHeight="true" outlineLevel="0" collapsed="false">
      <c r="A377" s="196"/>
      <c r="B377" s="196"/>
      <c r="C377" s="196"/>
      <c r="D377" s="196"/>
      <c r="E377" s="342"/>
      <c r="F377" s="342"/>
      <c r="G377" s="352"/>
      <c r="H377" s="352"/>
      <c r="I377" s="352"/>
      <c r="J377" s="352"/>
      <c r="K377" s="352"/>
      <c r="L377" s="352"/>
      <c r="M377" s="352"/>
      <c r="N377" s="352"/>
      <c r="O377" s="352"/>
      <c r="P377" s="352"/>
      <c r="Q377" s="352"/>
      <c r="R377" s="352"/>
      <c r="S377" s="352"/>
      <c r="T377" s="352"/>
      <c r="U377" s="352"/>
      <c r="V377" s="352"/>
      <c r="W377" s="352"/>
      <c r="X377" s="352"/>
      <c r="Y377" s="352"/>
      <c r="Z377" s="352"/>
      <c r="AA377" s="352"/>
      <c r="AB377" s="352"/>
      <c r="AC377" s="352"/>
      <c r="AD377" s="352"/>
      <c r="AE377" s="352"/>
      <c r="AF377" s="352"/>
      <c r="AG377" s="352"/>
      <c r="AH377" s="352"/>
      <c r="AI377" s="352"/>
      <c r="AJ377" s="352"/>
      <c r="AK377" s="352"/>
      <c r="AL377" s="352"/>
      <c r="AM377" s="352"/>
      <c r="AN377" s="352"/>
      <c r="AO377" s="352"/>
      <c r="AP377" s="352"/>
      <c r="AQ377" s="352"/>
    </row>
    <row r="378" customFormat="false" ht="9.75" hidden="false" customHeight="true" outlineLevel="0" collapsed="false">
      <c r="A378" s="196"/>
      <c r="B378" s="196"/>
      <c r="C378" s="196"/>
      <c r="D378" s="196"/>
      <c r="E378" s="342"/>
      <c r="F378" s="342"/>
      <c r="G378" s="352"/>
      <c r="H378" s="352"/>
      <c r="I378" s="352"/>
      <c r="J378" s="352"/>
      <c r="K378" s="352"/>
      <c r="L378" s="352"/>
      <c r="M378" s="352"/>
      <c r="N378" s="352"/>
      <c r="O378" s="352"/>
      <c r="P378" s="352"/>
      <c r="Q378" s="352"/>
      <c r="R378" s="352"/>
      <c r="S378" s="352"/>
      <c r="T378" s="352"/>
      <c r="U378" s="352"/>
      <c r="V378" s="352"/>
      <c r="W378" s="352"/>
      <c r="X378" s="352"/>
      <c r="Y378" s="352"/>
      <c r="Z378" s="352"/>
      <c r="AA378" s="352"/>
      <c r="AB378" s="352"/>
      <c r="AC378" s="352"/>
      <c r="AD378" s="352"/>
      <c r="AE378" s="352"/>
      <c r="AF378" s="352"/>
      <c r="AG378" s="352"/>
      <c r="AH378" s="352"/>
      <c r="AI378" s="352"/>
      <c r="AJ378" s="352"/>
      <c r="AK378" s="352"/>
      <c r="AL378" s="352"/>
      <c r="AM378" s="352"/>
      <c r="AN378" s="352"/>
      <c r="AO378" s="352"/>
      <c r="AP378" s="352"/>
      <c r="AQ378" s="352"/>
    </row>
    <row r="379" customFormat="false" ht="9.75" hidden="false" customHeight="true" outlineLevel="0" collapsed="false">
      <c r="A379" s="196"/>
      <c r="B379" s="196"/>
      <c r="C379" s="196"/>
      <c r="D379" s="196"/>
      <c r="E379" s="342"/>
      <c r="F379" s="342"/>
      <c r="G379" s="352"/>
      <c r="H379" s="352"/>
      <c r="I379" s="352"/>
      <c r="J379" s="352"/>
      <c r="K379" s="352"/>
      <c r="L379" s="352"/>
      <c r="M379" s="352"/>
      <c r="N379" s="352"/>
      <c r="O379" s="352"/>
      <c r="P379" s="352"/>
      <c r="Q379" s="352"/>
      <c r="R379" s="352"/>
      <c r="S379" s="352"/>
      <c r="T379" s="352"/>
      <c r="U379" s="352"/>
      <c r="V379" s="352"/>
      <c r="W379" s="352"/>
      <c r="X379" s="352"/>
      <c r="Y379" s="352"/>
      <c r="Z379" s="352"/>
      <c r="AA379" s="352"/>
      <c r="AB379" s="352"/>
      <c r="AC379" s="352"/>
      <c r="AD379" s="352"/>
      <c r="AE379" s="352"/>
      <c r="AF379" s="352"/>
      <c r="AG379" s="352"/>
      <c r="AH379" s="352"/>
      <c r="AI379" s="352"/>
      <c r="AJ379" s="352"/>
      <c r="AK379" s="352"/>
      <c r="AL379" s="352"/>
      <c r="AM379" s="352"/>
      <c r="AN379" s="352"/>
      <c r="AO379" s="352"/>
      <c r="AP379" s="352"/>
      <c r="AQ379" s="352"/>
    </row>
    <row r="380" customFormat="false" ht="9.75" hidden="false" customHeight="true" outlineLevel="0" collapsed="false">
      <c r="A380" s="196"/>
      <c r="B380" s="196"/>
      <c r="C380" s="196"/>
      <c r="D380" s="196"/>
      <c r="E380" s="342"/>
      <c r="F380" s="342"/>
      <c r="G380" s="352"/>
      <c r="H380" s="352"/>
      <c r="I380" s="352"/>
      <c r="J380" s="352"/>
      <c r="K380" s="352"/>
      <c r="L380" s="352"/>
      <c r="M380" s="352"/>
      <c r="N380" s="352"/>
      <c r="O380" s="352"/>
      <c r="P380" s="352"/>
      <c r="Q380" s="352"/>
      <c r="R380" s="352"/>
      <c r="S380" s="352"/>
      <c r="T380" s="352"/>
      <c r="U380" s="352"/>
      <c r="V380" s="352"/>
      <c r="W380" s="352"/>
      <c r="X380" s="352"/>
      <c r="Y380" s="352"/>
      <c r="Z380" s="352"/>
      <c r="AA380" s="352"/>
      <c r="AB380" s="352"/>
      <c r="AC380" s="352"/>
      <c r="AD380" s="352"/>
      <c r="AE380" s="352"/>
      <c r="AF380" s="352"/>
      <c r="AG380" s="352"/>
      <c r="AH380" s="352"/>
      <c r="AI380" s="352"/>
      <c r="AJ380" s="352"/>
      <c r="AK380" s="352"/>
      <c r="AL380" s="352"/>
      <c r="AM380" s="352"/>
      <c r="AN380" s="352"/>
      <c r="AO380" s="352"/>
      <c r="AP380" s="352"/>
      <c r="AQ380" s="352"/>
    </row>
    <row r="381" customFormat="false" ht="9.75" hidden="false" customHeight="true" outlineLevel="0" collapsed="false">
      <c r="A381" s="196"/>
      <c r="B381" s="196"/>
      <c r="C381" s="196"/>
      <c r="D381" s="196"/>
      <c r="E381" s="342"/>
      <c r="F381" s="342"/>
      <c r="G381" s="352"/>
      <c r="H381" s="352"/>
      <c r="I381" s="352"/>
      <c r="J381" s="352"/>
      <c r="K381" s="352"/>
      <c r="L381" s="352"/>
      <c r="M381" s="352"/>
      <c r="N381" s="352"/>
      <c r="O381" s="352"/>
      <c r="P381" s="352"/>
      <c r="Q381" s="352"/>
      <c r="R381" s="352"/>
      <c r="S381" s="352"/>
      <c r="T381" s="352"/>
      <c r="U381" s="352"/>
      <c r="V381" s="352"/>
      <c r="W381" s="352"/>
      <c r="X381" s="352"/>
      <c r="Y381" s="352"/>
      <c r="Z381" s="352"/>
      <c r="AA381" s="352"/>
      <c r="AB381" s="352"/>
      <c r="AC381" s="352"/>
      <c r="AD381" s="352"/>
      <c r="AE381" s="352"/>
      <c r="AF381" s="352"/>
      <c r="AG381" s="352"/>
      <c r="AH381" s="352"/>
      <c r="AI381" s="352"/>
      <c r="AJ381" s="352"/>
      <c r="AK381" s="352"/>
      <c r="AL381" s="352"/>
      <c r="AM381" s="352"/>
      <c r="AN381" s="352"/>
      <c r="AO381" s="352"/>
      <c r="AP381" s="352"/>
      <c r="AQ381" s="352"/>
    </row>
    <row r="382" customFormat="false" ht="9.75" hidden="false" customHeight="true" outlineLevel="0" collapsed="false">
      <c r="A382" s="196"/>
      <c r="B382" s="196"/>
      <c r="C382" s="196"/>
      <c r="D382" s="196"/>
      <c r="E382" s="342"/>
      <c r="F382" s="342"/>
      <c r="G382" s="352"/>
      <c r="H382" s="352"/>
      <c r="I382" s="352"/>
      <c r="J382" s="352"/>
      <c r="K382" s="352"/>
      <c r="L382" s="352"/>
      <c r="M382" s="352"/>
      <c r="N382" s="352"/>
      <c r="O382" s="352"/>
      <c r="P382" s="352"/>
      <c r="Q382" s="352"/>
      <c r="R382" s="352"/>
      <c r="S382" s="352"/>
      <c r="T382" s="352"/>
      <c r="U382" s="352"/>
      <c r="V382" s="352"/>
      <c r="W382" s="352"/>
      <c r="X382" s="352"/>
      <c r="Y382" s="352"/>
      <c r="Z382" s="352"/>
      <c r="AA382" s="352"/>
      <c r="AB382" s="352"/>
      <c r="AC382" s="352"/>
      <c r="AD382" s="352"/>
      <c r="AE382" s="352"/>
      <c r="AF382" s="352"/>
      <c r="AG382" s="352"/>
      <c r="AH382" s="352"/>
      <c r="AI382" s="352"/>
      <c r="AJ382" s="352"/>
      <c r="AK382" s="352"/>
      <c r="AL382" s="352"/>
      <c r="AM382" s="352"/>
      <c r="AN382" s="352"/>
      <c r="AO382" s="352"/>
      <c r="AP382" s="352"/>
      <c r="AQ382" s="352"/>
    </row>
    <row r="383" customFormat="false" ht="9.75" hidden="false" customHeight="true" outlineLevel="0" collapsed="false">
      <c r="A383" s="196"/>
      <c r="B383" s="196"/>
      <c r="C383" s="196"/>
      <c r="D383" s="196"/>
      <c r="E383" s="342"/>
      <c r="F383" s="342"/>
      <c r="G383" s="352"/>
      <c r="H383" s="352"/>
      <c r="I383" s="352"/>
      <c r="J383" s="352"/>
      <c r="K383" s="352"/>
      <c r="L383" s="352"/>
      <c r="M383" s="352"/>
      <c r="N383" s="352"/>
      <c r="O383" s="352"/>
      <c r="P383" s="352"/>
      <c r="Q383" s="352"/>
      <c r="R383" s="352"/>
      <c r="S383" s="352"/>
      <c r="T383" s="352"/>
      <c r="U383" s="352"/>
      <c r="V383" s="352"/>
      <c r="W383" s="352"/>
      <c r="X383" s="352"/>
      <c r="Y383" s="352"/>
      <c r="Z383" s="352"/>
      <c r="AA383" s="352"/>
      <c r="AB383" s="352"/>
      <c r="AC383" s="352"/>
      <c r="AD383" s="352"/>
      <c r="AE383" s="352"/>
      <c r="AF383" s="352"/>
      <c r="AG383" s="352"/>
      <c r="AH383" s="352"/>
      <c r="AI383" s="352"/>
      <c r="AJ383" s="352"/>
      <c r="AK383" s="352"/>
      <c r="AL383" s="352"/>
      <c r="AM383" s="352"/>
      <c r="AN383" s="352"/>
      <c r="AO383" s="352"/>
      <c r="AP383" s="352"/>
      <c r="AQ383" s="352"/>
    </row>
    <row r="384" customFormat="false" ht="9.75" hidden="false" customHeight="true" outlineLevel="0" collapsed="false">
      <c r="A384" s="196"/>
      <c r="B384" s="196"/>
      <c r="C384" s="196"/>
      <c r="D384" s="196"/>
      <c r="E384" s="342"/>
      <c r="F384" s="342"/>
      <c r="G384" s="352"/>
      <c r="H384" s="352"/>
      <c r="I384" s="352"/>
      <c r="J384" s="352"/>
      <c r="K384" s="352"/>
      <c r="L384" s="352"/>
      <c r="M384" s="352"/>
      <c r="N384" s="352"/>
      <c r="O384" s="352"/>
      <c r="P384" s="352"/>
      <c r="Q384" s="352"/>
      <c r="R384" s="352"/>
      <c r="S384" s="352"/>
      <c r="T384" s="352"/>
      <c r="U384" s="352"/>
      <c r="V384" s="352"/>
      <c r="W384" s="352"/>
      <c r="X384" s="352"/>
      <c r="Y384" s="352"/>
      <c r="Z384" s="352"/>
      <c r="AA384" s="352"/>
      <c r="AB384" s="352"/>
      <c r="AC384" s="352"/>
      <c r="AD384" s="352"/>
      <c r="AE384" s="352"/>
      <c r="AF384" s="352"/>
      <c r="AG384" s="352"/>
      <c r="AH384" s="352"/>
      <c r="AI384" s="352"/>
      <c r="AJ384" s="352"/>
      <c r="AK384" s="352"/>
      <c r="AL384" s="352"/>
      <c r="AM384" s="352"/>
      <c r="AN384" s="352"/>
      <c r="AO384" s="352"/>
      <c r="AP384" s="352"/>
      <c r="AQ384" s="352"/>
    </row>
    <row r="385" customFormat="false" ht="9.75" hidden="false" customHeight="true" outlineLevel="0" collapsed="false">
      <c r="A385" s="196"/>
      <c r="B385" s="196"/>
      <c r="C385" s="196"/>
      <c r="D385" s="196"/>
      <c r="E385" s="342"/>
      <c r="F385" s="342"/>
      <c r="G385" s="352"/>
      <c r="H385" s="352"/>
      <c r="I385" s="352"/>
      <c r="J385" s="352"/>
      <c r="K385" s="352"/>
      <c r="L385" s="352"/>
      <c r="M385" s="352"/>
      <c r="N385" s="352"/>
      <c r="O385" s="352"/>
      <c r="P385" s="352"/>
      <c r="Q385" s="352"/>
      <c r="R385" s="352"/>
      <c r="S385" s="352"/>
      <c r="T385" s="352"/>
      <c r="U385" s="352"/>
      <c r="V385" s="352"/>
      <c r="W385" s="352"/>
      <c r="X385" s="352"/>
      <c r="Y385" s="352"/>
      <c r="Z385" s="352"/>
      <c r="AA385" s="352"/>
      <c r="AB385" s="352"/>
      <c r="AC385" s="352"/>
      <c r="AD385" s="352"/>
      <c r="AE385" s="352"/>
      <c r="AF385" s="352"/>
      <c r="AG385" s="352"/>
      <c r="AH385" s="352"/>
      <c r="AI385" s="352"/>
      <c r="AJ385" s="352"/>
      <c r="AK385" s="352"/>
      <c r="AL385" s="352"/>
      <c r="AM385" s="352"/>
      <c r="AN385" s="352"/>
      <c r="AO385" s="352"/>
      <c r="AP385" s="352"/>
      <c r="AQ385" s="352"/>
    </row>
    <row r="386" customFormat="false" ht="9.75" hidden="false" customHeight="true" outlineLevel="0" collapsed="false">
      <c r="A386" s="196"/>
      <c r="B386" s="196"/>
      <c r="C386" s="196"/>
      <c r="D386" s="196"/>
      <c r="E386" s="342"/>
      <c r="F386" s="342"/>
      <c r="G386" s="352"/>
      <c r="H386" s="352"/>
      <c r="I386" s="352"/>
      <c r="J386" s="352"/>
      <c r="K386" s="352"/>
      <c r="L386" s="352"/>
      <c r="M386" s="352"/>
      <c r="N386" s="352"/>
      <c r="O386" s="352"/>
      <c r="P386" s="352"/>
      <c r="Q386" s="352"/>
      <c r="R386" s="352"/>
      <c r="S386" s="352"/>
      <c r="T386" s="352"/>
      <c r="U386" s="352"/>
      <c r="V386" s="352"/>
      <c r="W386" s="352"/>
      <c r="X386" s="352"/>
      <c r="Y386" s="352"/>
      <c r="Z386" s="352"/>
      <c r="AA386" s="352"/>
      <c r="AB386" s="352"/>
      <c r="AC386" s="352"/>
      <c r="AD386" s="352"/>
      <c r="AE386" s="352"/>
      <c r="AF386" s="352"/>
      <c r="AG386" s="352"/>
      <c r="AH386" s="352"/>
      <c r="AI386" s="352"/>
      <c r="AJ386" s="352"/>
      <c r="AK386" s="352"/>
      <c r="AL386" s="352"/>
      <c r="AM386" s="352"/>
      <c r="AN386" s="352"/>
      <c r="AO386" s="352"/>
      <c r="AP386" s="352"/>
      <c r="AQ386" s="352"/>
    </row>
    <row r="387" customFormat="false" ht="9.75" hidden="false" customHeight="true" outlineLevel="0" collapsed="false">
      <c r="A387" s="196"/>
      <c r="B387" s="196"/>
      <c r="C387" s="196"/>
      <c r="D387" s="196"/>
      <c r="E387" s="342"/>
      <c r="F387" s="342"/>
      <c r="G387" s="352"/>
      <c r="H387" s="352"/>
      <c r="I387" s="352"/>
      <c r="J387" s="352"/>
      <c r="K387" s="352"/>
      <c r="L387" s="352"/>
      <c r="M387" s="352"/>
      <c r="N387" s="352"/>
      <c r="O387" s="352"/>
      <c r="P387" s="352"/>
      <c r="Q387" s="352"/>
      <c r="R387" s="352"/>
      <c r="S387" s="352"/>
      <c r="T387" s="352"/>
      <c r="U387" s="352"/>
      <c r="V387" s="352"/>
      <c r="W387" s="352"/>
      <c r="X387" s="352"/>
      <c r="Y387" s="352"/>
      <c r="Z387" s="352"/>
      <c r="AA387" s="352"/>
      <c r="AB387" s="352"/>
      <c r="AC387" s="352"/>
      <c r="AD387" s="352"/>
      <c r="AE387" s="352"/>
      <c r="AF387" s="352"/>
      <c r="AG387" s="352"/>
      <c r="AH387" s="352"/>
      <c r="AI387" s="352"/>
      <c r="AJ387" s="352"/>
      <c r="AK387" s="352"/>
      <c r="AL387" s="352"/>
      <c r="AM387" s="352"/>
      <c r="AN387" s="352"/>
      <c r="AO387" s="352"/>
      <c r="AP387" s="352"/>
      <c r="AQ387" s="352"/>
    </row>
    <row r="388" customFormat="false" ht="9.75" hidden="false" customHeight="true" outlineLevel="0" collapsed="false">
      <c r="A388" s="196"/>
      <c r="B388" s="196"/>
      <c r="C388" s="196"/>
      <c r="D388" s="196"/>
      <c r="E388" s="342"/>
      <c r="F388" s="342"/>
      <c r="G388" s="352"/>
      <c r="H388" s="352"/>
      <c r="I388" s="352"/>
      <c r="J388" s="352"/>
      <c r="K388" s="352"/>
      <c r="L388" s="352"/>
      <c r="M388" s="352"/>
      <c r="N388" s="352"/>
      <c r="O388" s="352"/>
      <c r="P388" s="352"/>
      <c r="Q388" s="352"/>
      <c r="R388" s="352"/>
      <c r="S388" s="352"/>
      <c r="T388" s="352"/>
      <c r="U388" s="352"/>
      <c r="V388" s="352"/>
      <c r="W388" s="352"/>
      <c r="X388" s="352"/>
      <c r="Y388" s="352"/>
      <c r="Z388" s="352"/>
      <c r="AA388" s="352"/>
      <c r="AB388" s="352"/>
      <c r="AC388" s="352"/>
      <c r="AD388" s="352"/>
      <c r="AE388" s="352"/>
      <c r="AF388" s="352"/>
      <c r="AG388" s="352"/>
      <c r="AH388" s="352"/>
      <c r="AI388" s="352"/>
      <c r="AJ388" s="352"/>
      <c r="AK388" s="352"/>
      <c r="AL388" s="352"/>
      <c r="AM388" s="352"/>
      <c r="AN388" s="352"/>
      <c r="AO388" s="352"/>
      <c r="AP388" s="352"/>
      <c r="AQ388" s="352"/>
    </row>
    <row r="389" customFormat="false" ht="9.75" hidden="false" customHeight="true" outlineLevel="0" collapsed="false">
      <c r="A389" s="196"/>
      <c r="B389" s="196"/>
      <c r="C389" s="196"/>
      <c r="D389" s="196"/>
      <c r="E389" s="342"/>
      <c r="F389" s="342"/>
      <c r="G389" s="352"/>
      <c r="H389" s="352"/>
      <c r="I389" s="352"/>
      <c r="J389" s="352"/>
      <c r="K389" s="352"/>
      <c r="L389" s="352"/>
      <c r="M389" s="352"/>
      <c r="N389" s="352"/>
      <c r="O389" s="352"/>
      <c r="P389" s="352"/>
      <c r="Q389" s="352"/>
      <c r="R389" s="352"/>
      <c r="S389" s="352"/>
      <c r="T389" s="352"/>
      <c r="U389" s="352"/>
      <c r="V389" s="352"/>
      <c r="W389" s="352"/>
      <c r="X389" s="352"/>
      <c r="Y389" s="352"/>
      <c r="Z389" s="352"/>
      <c r="AA389" s="352"/>
      <c r="AB389" s="352"/>
      <c r="AC389" s="352"/>
      <c r="AD389" s="352"/>
      <c r="AE389" s="352"/>
      <c r="AF389" s="352"/>
      <c r="AG389" s="352"/>
      <c r="AH389" s="352"/>
      <c r="AI389" s="352"/>
      <c r="AJ389" s="352"/>
      <c r="AK389" s="352"/>
      <c r="AL389" s="352"/>
      <c r="AM389" s="352"/>
      <c r="AN389" s="352"/>
      <c r="AO389" s="352"/>
      <c r="AP389" s="352"/>
      <c r="AQ389" s="352"/>
    </row>
    <row r="390" customFormat="false" ht="9.75" hidden="false" customHeight="true" outlineLevel="0" collapsed="false">
      <c r="A390" s="196"/>
      <c r="B390" s="196"/>
      <c r="C390" s="196"/>
      <c r="D390" s="196"/>
      <c r="E390" s="342"/>
      <c r="F390" s="342"/>
      <c r="G390" s="352"/>
      <c r="H390" s="352"/>
      <c r="I390" s="352"/>
      <c r="J390" s="352"/>
      <c r="K390" s="352"/>
      <c r="L390" s="352"/>
      <c r="M390" s="352"/>
      <c r="N390" s="352"/>
      <c r="O390" s="352"/>
      <c r="P390" s="352"/>
      <c r="Q390" s="352"/>
      <c r="R390" s="352"/>
      <c r="S390" s="352"/>
      <c r="T390" s="352"/>
      <c r="U390" s="352"/>
      <c r="V390" s="352"/>
      <c r="W390" s="352"/>
      <c r="X390" s="352"/>
      <c r="Y390" s="352"/>
      <c r="Z390" s="352"/>
      <c r="AA390" s="352"/>
      <c r="AB390" s="352"/>
      <c r="AC390" s="352"/>
      <c r="AD390" s="352"/>
      <c r="AE390" s="352"/>
      <c r="AF390" s="352"/>
      <c r="AG390" s="352"/>
      <c r="AH390" s="352"/>
      <c r="AI390" s="352"/>
      <c r="AJ390" s="352"/>
      <c r="AK390" s="352"/>
      <c r="AL390" s="352"/>
      <c r="AM390" s="352"/>
      <c r="AN390" s="352"/>
      <c r="AO390" s="352"/>
      <c r="AP390" s="352"/>
      <c r="AQ390" s="352"/>
    </row>
    <row r="391" customFormat="false" ht="9.75" hidden="false" customHeight="true" outlineLevel="0" collapsed="false">
      <c r="A391" s="196"/>
      <c r="B391" s="196"/>
      <c r="C391" s="196"/>
      <c r="D391" s="196"/>
      <c r="E391" s="342"/>
      <c r="F391" s="342"/>
      <c r="G391" s="352"/>
      <c r="H391" s="352"/>
      <c r="I391" s="352"/>
      <c r="J391" s="352"/>
      <c r="K391" s="352"/>
      <c r="L391" s="352"/>
      <c r="M391" s="352"/>
      <c r="N391" s="352"/>
      <c r="O391" s="352"/>
      <c r="P391" s="352"/>
      <c r="Q391" s="352"/>
      <c r="R391" s="352"/>
      <c r="S391" s="352"/>
      <c r="T391" s="352"/>
      <c r="U391" s="352"/>
      <c r="V391" s="352"/>
      <c r="W391" s="352"/>
      <c r="X391" s="352"/>
      <c r="Y391" s="352"/>
      <c r="Z391" s="352"/>
      <c r="AA391" s="352"/>
      <c r="AB391" s="352"/>
      <c r="AC391" s="352"/>
      <c r="AD391" s="352"/>
      <c r="AE391" s="352"/>
      <c r="AF391" s="352"/>
      <c r="AG391" s="352"/>
      <c r="AH391" s="352"/>
      <c r="AI391" s="352"/>
      <c r="AJ391" s="352"/>
      <c r="AK391" s="352"/>
      <c r="AL391" s="352"/>
      <c r="AM391" s="352"/>
      <c r="AN391" s="352"/>
      <c r="AO391" s="352"/>
      <c r="AP391" s="352"/>
      <c r="AQ391" s="352"/>
    </row>
    <row r="392" customFormat="false" ht="9.75" hidden="false" customHeight="true" outlineLevel="0" collapsed="false">
      <c r="A392" s="196"/>
      <c r="B392" s="196"/>
      <c r="C392" s="196"/>
      <c r="D392" s="196"/>
      <c r="E392" s="342"/>
      <c r="F392" s="342"/>
      <c r="G392" s="352"/>
      <c r="H392" s="352"/>
      <c r="I392" s="352"/>
      <c r="J392" s="352"/>
      <c r="K392" s="352"/>
      <c r="L392" s="352"/>
      <c r="M392" s="352"/>
      <c r="N392" s="352"/>
      <c r="O392" s="352"/>
      <c r="P392" s="352"/>
      <c r="Q392" s="352"/>
      <c r="R392" s="352"/>
      <c r="S392" s="352"/>
      <c r="T392" s="352"/>
      <c r="U392" s="352"/>
      <c r="V392" s="352"/>
      <c r="W392" s="352"/>
      <c r="X392" s="352"/>
      <c r="Y392" s="352"/>
      <c r="Z392" s="352"/>
      <c r="AA392" s="352"/>
      <c r="AB392" s="352"/>
      <c r="AC392" s="352"/>
      <c r="AD392" s="352"/>
      <c r="AE392" s="352"/>
      <c r="AF392" s="352"/>
      <c r="AG392" s="352"/>
      <c r="AH392" s="352"/>
      <c r="AI392" s="352"/>
      <c r="AJ392" s="352"/>
      <c r="AK392" s="352"/>
      <c r="AL392" s="352"/>
      <c r="AM392" s="352"/>
      <c r="AN392" s="352"/>
      <c r="AO392" s="352"/>
      <c r="AP392" s="352"/>
      <c r="AQ392" s="352"/>
    </row>
    <row r="393" customFormat="false" ht="9.75" hidden="false" customHeight="true" outlineLevel="0" collapsed="false">
      <c r="A393" s="196"/>
      <c r="B393" s="196"/>
      <c r="C393" s="196"/>
      <c r="D393" s="196"/>
      <c r="E393" s="342"/>
      <c r="F393" s="342"/>
      <c r="G393" s="352"/>
      <c r="H393" s="352"/>
      <c r="I393" s="352"/>
      <c r="J393" s="352"/>
      <c r="K393" s="352"/>
      <c r="L393" s="352"/>
      <c r="M393" s="352"/>
      <c r="N393" s="352"/>
      <c r="O393" s="352"/>
      <c r="P393" s="352"/>
      <c r="Q393" s="352"/>
      <c r="R393" s="352"/>
      <c r="S393" s="352"/>
      <c r="T393" s="352"/>
      <c r="U393" s="352"/>
      <c r="V393" s="352"/>
      <c r="W393" s="352"/>
      <c r="X393" s="352"/>
      <c r="Y393" s="352"/>
      <c r="Z393" s="352"/>
      <c r="AA393" s="352"/>
      <c r="AB393" s="352"/>
      <c r="AC393" s="352"/>
      <c r="AD393" s="352"/>
      <c r="AE393" s="352"/>
      <c r="AF393" s="352"/>
      <c r="AG393" s="352"/>
      <c r="AH393" s="352"/>
      <c r="AI393" s="352"/>
      <c r="AJ393" s="352"/>
      <c r="AK393" s="352"/>
      <c r="AL393" s="352"/>
      <c r="AM393" s="352"/>
      <c r="AN393" s="352"/>
      <c r="AO393" s="352"/>
      <c r="AP393" s="352"/>
      <c r="AQ393" s="352"/>
    </row>
    <row r="394" customFormat="false" ht="9.75" hidden="false" customHeight="true" outlineLevel="0" collapsed="false">
      <c r="A394" s="196"/>
      <c r="B394" s="196"/>
      <c r="C394" s="196"/>
      <c r="D394" s="196"/>
      <c r="E394" s="342"/>
      <c r="F394" s="342"/>
      <c r="G394" s="352"/>
      <c r="H394" s="352"/>
      <c r="I394" s="352"/>
      <c r="J394" s="352"/>
      <c r="K394" s="352"/>
      <c r="L394" s="352"/>
      <c r="M394" s="352"/>
      <c r="N394" s="352"/>
      <c r="O394" s="352"/>
      <c r="P394" s="352"/>
      <c r="Q394" s="352"/>
      <c r="R394" s="352"/>
      <c r="S394" s="352"/>
      <c r="T394" s="352"/>
      <c r="U394" s="352"/>
      <c r="V394" s="352"/>
      <c r="W394" s="352"/>
      <c r="X394" s="352"/>
      <c r="Y394" s="352"/>
      <c r="Z394" s="352"/>
      <c r="AA394" s="352"/>
      <c r="AB394" s="352"/>
      <c r="AC394" s="352"/>
      <c r="AD394" s="352"/>
      <c r="AE394" s="352"/>
      <c r="AF394" s="352"/>
      <c r="AG394" s="352"/>
      <c r="AH394" s="352"/>
      <c r="AI394" s="352"/>
      <c r="AJ394" s="352"/>
      <c r="AK394" s="352"/>
      <c r="AL394" s="352"/>
      <c r="AM394" s="352"/>
      <c r="AN394" s="352"/>
      <c r="AO394" s="352"/>
      <c r="AP394" s="352"/>
      <c r="AQ394" s="352"/>
    </row>
    <row r="395" customFormat="false" ht="9.75" hidden="false" customHeight="true" outlineLevel="0" collapsed="false">
      <c r="A395" s="196"/>
      <c r="B395" s="196"/>
      <c r="C395" s="196"/>
      <c r="D395" s="196"/>
      <c r="E395" s="342"/>
      <c r="F395" s="342"/>
      <c r="G395" s="352"/>
      <c r="H395" s="352"/>
      <c r="I395" s="352"/>
      <c r="J395" s="352"/>
      <c r="K395" s="352"/>
      <c r="L395" s="352"/>
      <c r="M395" s="352"/>
      <c r="N395" s="352"/>
      <c r="O395" s="352"/>
      <c r="P395" s="352"/>
      <c r="Q395" s="352"/>
      <c r="R395" s="352"/>
      <c r="S395" s="352"/>
      <c r="T395" s="352"/>
      <c r="U395" s="352"/>
      <c r="V395" s="352"/>
      <c r="W395" s="352"/>
      <c r="X395" s="352"/>
      <c r="Y395" s="352"/>
      <c r="Z395" s="352"/>
      <c r="AA395" s="352"/>
      <c r="AB395" s="352"/>
      <c r="AC395" s="352"/>
      <c r="AD395" s="352"/>
      <c r="AE395" s="352"/>
      <c r="AF395" s="352"/>
      <c r="AG395" s="352"/>
      <c r="AH395" s="352"/>
      <c r="AI395" s="352"/>
      <c r="AJ395" s="352"/>
      <c r="AK395" s="352"/>
      <c r="AL395" s="352"/>
      <c r="AM395" s="352"/>
      <c r="AN395" s="352"/>
      <c r="AO395" s="352"/>
      <c r="AP395" s="352"/>
      <c r="AQ395" s="352"/>
    </row>
    <row r="396" customFormat="false" ht="9.75" hidden="false" customHeight="true" outlineLevel="0" collapsed="false">
      <c r="A396" s="196"/>
      <c r="B396" s="196"/>
      <c r="C396" s="196"/>
      <c r="D396" s="196"/>
      <c r="E396" s="342"/>
      <c r="F396" s="342"/>
      <c r="G396" s="352"/>
      <c r="H396" s="352"/>
      <c r="I396" s="352"/>
      <c r="J396" s="352"/>
      <c r="K396" s="352"/>
      <c r="L396" s="352"/>
      <c r="M396" s="352"/>
      <c r="N396" s="352"/>
      <c r="O396" s="352"/>
      <c r="P396" s="352"/>
      <c r="Q396" s="352"/>
      <c r="R396" s="352"/>
      <c r="S396" s="352"/>
      <c r="T396" s="352"/>
      <c r="U396" s="352"/>
      <c r="V396" s="352"/>
      <c r="W396" s="352"/>
      <c r="X396" s="352"/>
      <c r="Y396" s="352"/>
      <c r="Z396" s="352"/>
      <c r="AA396" s="352"/>
      <c r="AB396" s="352"/>
      <c r="AC396" s="352"/>
      <c r="AD396" s="352"/>
      <c r="AE396" s="352"/>
      <c r="AF396" s="352"/>
      <c r="AG396" s="352"/>
      <c r="AH396" s="352"/>
      <c r="AI396" s="352"/>
      <c r="AJ396" s="352"/>
      <c r="AK396" s="352"/>
      <c r="AL396" s="352"/>
      <c r="AM396" s="352"/>
      <c r="AN396" s="352"/>
      <c r="AO396" s="352"/>
      <c r="AP396" s="352"/>
      <c r="AQ396" s="352"/>
    </row>
    <row r="397" customFormat="false" ht="9.75" hidden="false" customHeight="true" outlineLevel="0" collapsed="false">
      <c r="A397" s="196"/>
      <c r="B397" s="196"/>
      <c r="C397" s="196"/>
      <c r="D397" s="196"/>
      <c r="E397" s="342"/>
      <c r="F397" s="342"/>
      <c r="G397" s="352"/>
      <c r="H397" s="352"/>
      <c r="I397" s="352"/>
      <c r="J397" s="352"/>
      <c r="K397" s="352"/>
      <c r="L397" s="352"/>
      <c r="M397" s="352"/>
      <c r="N397" s="352"/>
      <c r="O397" s="352"/>
      <c r="P397" s="352"/>
      <c r="Q397" s="352"/>
      <c r="R397" s="352"/>
      <c r="S397" s="352"/>
      <c r="T397" s="352"/>
      <c r="U397" s="352"/>
      <c r="V397" s="352"/>
      <c r="W397" s="352"/>
      <c r="X397" s="352"/>
      <c r="Y397" s="352"/>
      <c r="Z397" s="352"/>
      <c r="AA397" s="352"/>
      <c r="AB397" s="352"/>
      <c r="AC397" s="352"/>
      <c r="AD397" s="352"/>
      <c r="AE397" s="352"/>
      <c r="AF397" s="352"/>
      <c r="AG397" s="352"/>
      <c r="AH397" s="352"/>
      <c r="AI397" s="352"/>
      <c r="AJ397" s="352"/>
      <c r="AK397" s="352"/>
      <c r="AL397" s="352"/>
      <c r="AM397" s="352"/>
      <c r="AN397" s="352"/>
      <c r="AO397" s="352"/>
      <c r="AP397" s="352"/>
      <c r="AQ397" s="352"/>
    </row>
    <row r="398" customFormat="false" ht="9.75" hidden="false" customHeight="true" outlineLevel="0" collapsed="false">
      <c r="A398" s="196"/>
      <c r="B398" s="196"/>
      <c r="C398" s="196"/>
      <c r="D398" s="196"/>
      <c r="E398" s="342"/>
      <c r="F398" s="342"/>
      <c r="G398" s="352"/>
      <c r="H398" s="352"/>
      <c r="I398" s="352"/>
      <c r="J398" s="352"/>
      <c r="K398" s="352"/>
      <c r="L398" s="352"/>
      <c r="M398" s="352"/>
      <c r="N398" s="352"/>
      <c r="O398" s="352"/>
      <c r="P398" s="352"/>
      <c r="Q398" s="352"/>
      <c r="R398" s="352"/>
      <c r="S398" s="352"/>
      <c r="T398" s="352"/>
      <c r="U398" s="352"/>
      <c r="V398" s="352"/>
      <c r="W398" s="352"/>
      <c r="X398" s="352"/>
      <c r="Y398" s="352"/>
      <c r="Z398" s="352"/>
      <c r="AA398" s="352"/>
      <c r="AB398" s="352"/>
      <c r="AC398" s="352"/>
      <c r="AD398" s="352"/>
      <c r="AE398" s="352"/>
      <c r="AF398" s="352"/>
      <c r="AG398" s="352"/>
      <c r="AH398" s="352"/>
      <c r="AI398" s="352"/>
      <c r="AJ398" s="352"/>
      <c r="AK398" s="352"/>
      <c r="AL398" s="352"/>
      <c r="AM398" s="352"/>
      <c r="AN398" s="352"/>
      <c r="AO398" s="352"/>
      <c r="AP398" s="352"/>
      <c r="AQ398" s="352"/>
    </row>
    <row r="399" customFormat="false" ht="9.75" hidden="false" customHeight="true" outlineLevel="0" collapsed="false">
      <c r="A399" s="196"/>
      <c r="B399" s="196"/>
      <c r="C399" s="196"/>
      <c r="D399" s="196"/>
      <c r="E399" s="342"/>
      <c r="F399" s="342"/>
      <c r="G399" s="352"/>
      <c r="H399" s="352"/>
      <c r="I399" s="352"/>
      <c r="J399" s="352"/>
      <c r="K399" s="352"/>
      <c r="L399" s="352"/>
      <c r="M399" s="352"/>
      <c r="N399" s="352"/>
      <c r="O399" s="352"/>
      <c r="P399" s="352"/>
      <c r="Q399" s="352"/>
      <c r="R399" s="352"/>
      <c r="S399" s="352"/>
      <c r="T399" s="352"/>
      <c r="U399" s="352"/>
      <c r="V399" s="352"/>
      <c r="W399" s="352"/>
      <c r="X399" s="352"/>
      <c r="Y399" s="352"/>
      <c r="Z399" s="352"/>
      <c r="AA399" s="352"/>
      <c r="AB399" s="352"/>
      <c r="AC399" s="352"/>
      <c r="AD399" s="352"/>
      <c r="AE399" s="352"/>
      <c r="AF399" s="352"/>
      <c r="AG399" s="352"/>
      <c r="AH399" s="352"/>
      <c r="AI399" s="352"/>
      <c r="AJ399" s="352"/>
      <c r="AK399" s="352"/>
      <c r="AL399" s="352"/>
      <c r="AM399" s="352"/>
      <c r="AN399" s="352"/>
      <c r="AO399" s="352"/>
      <c r="AP399" s="352"/>
      <c r="AQ399" s="352"/>
    </row>
    <row r="400" customFormat="false" ht="9.75" hidden="false" customHeight="true" outlineLevel="0" collapsed="false">
      <c r="A400" s="196"/>
      <c r="B400" s="196"/>
      <c r="C400" s="196"/>
      <c r="D400" s="196"/>
      <c r="E400" s="342"/>
      <c r="F400" s="342"/>
      <c r="G400" s="352"/>
      <c r="H400" s="352"/>
      <c r="I400" s="352"/>
      <c r="J400" s="352"/>
      <c r="K400" s="352"/>
      <c r="L400" s="352"/>
      <c r="M400" s="352"/>
      <c r="N400" s="352"/>
      <c r="O400" s="352"/>
      <c r="P400" s="352"/>
      <c r="Q400" s="352"/>
      <c r="R400" s="352"/>
      <c r="S400" s="352"/>
      <c r="T400" s="352"/>
      <c r="U400" s="352"/>
      <c r="V400" s="352"/>
      <c r="W400" s="352"/>
      <c r="X400" s="352"/>
      <c r="Y400" s="352"/>
      <c r="Z400" s="352"/>
      <c r="AA400" s="352"/>
      <c r="AB400" s="352"/>
      <c r="AC400" s="352"/>
      <c r="AD400" s="352"/>
      <c r="AE400" s="352"/>
      <c r="AF400" s="352"/>
      <c r="AG400" s="352"/>
      <c r="AH400" s="352"/>
      <c r="AI400" s="352"/>
      <c r="AJ400" s="352"/>
      <c r="AK400" s="352"/>
      <c r="AL400" s="352"/>
      <c r="AM400" s="352"/>
      <c r="AN400" s="352"/>
      <c r="AO400" s="352"/>
      <c r="AP400" s="352"/>
      <c r="AQ400" s="352"/>
    </row>
    <row r="401" customFormat="false" ht="9.75" hidden="false" customHeight="true" outlineLevel="0" collapsed="false">
      <c r="A401" s="196"/>
      <c r="B401" s="196"/>
      <c r="C401" s="196"/>
      <c r="D401" s="196"/>
      <c r="E401" s="342"/>
      <c r="F401" s="342"/>
      <c r="G401" s="352"/>
      <c r="H401" s="352"/>
      <c r="I401" s="352"/>
      <c r="J401" s="352"/>
      <c r="K401" s="352"/>
      <c r="L401" s="352"/>
      <c r="M401" s="352"/>
      <c r="N401" s="352"/>
      <c r="O401" s="352"/>
      <c r="P401" s="352"/>
      <c r="Q401" s="352"/>
      <c r="R401" s="352"/>
      <c r="S401" s="352"/>
      <c r="T401" s="352"/>
      <c r="U401" s="352"/>
      <c r="V401" s="352"/>
      <c r="W401" s="352"/>
      <c r="X401" s="352"/>
      <c r="Y401" s="352"/>
      <c r="Z401" s="352"/>
      <c r="AA401" s="352"/>
      <c r="AB401" s="352"/>
      <c r="AC401" s="352"/>
      <c r="AD401" s="352"/>
      <c r="AE401" s="352"/>
      <c r="AF401" s="352"/>
      <c r="AG401" s="352"/>
      <c r="AH401" s="352"/>
      <c r="AI401" s="352"/>
      <c r="AJ401" s="352"/>
      <c r="AK401" s="352"/>
      <c r="AL401" s="352"/>
      <c r="AM401" s="352"/>
      <c r="AN401" s="352"/>
      <c r="AO401" s="352"/>
      <c r="AP401" s="352"/>
      <c r="AQ401" s="352"/>
    </row>
    <row r="402" customFormat="false" ht="9.75" hidden="false" customHeight="true" outlineLevel="0" collapsed="false">
      <c r="A402" s="196"/>
      <c r="B402" s="196"/>
      <c r="C402" s="196"/>
      <c r="D402" s="196"/>
      <c r="E402" s="342"/>
      <c r="F402" s="342"/>
      <c r="G402" s="352"/>
      <c r="H402" s="352"/>
      <c r="I402" s="352"/>
      <c r="J402" s="352"/>
      <c r="K402" s="352"/>
      <c r="L402" s="352"/>
      <c r="M402" s="352"/>
      <c r="N402" s="352"/>
      <c r="O402" s="352"/>
      <c r="P402" s="352"/>
      <c r="Q402" s="352"/>
      <c r="R402" s="352"/>
      <c r="S402" s="352"/>
      <c r="T402" s="352"/>
      <c r="U402" s="352"/>
      <c r="V402" s="352"/>
      <c r="W402" s="352"/>
      <c r="X402" s="352"/>
      <c r="Y402" s="352"/>
      <c r="Z402" s="352"/>
      <c r="AA402" s="352"/>
      <c r="AB402" s="352"/>
      <c r="AC402" s="352"/>
      <c r="AD402" s="352"/>
      <c r="AE402" s="352"/>
      <c r="AF402" s="352"/>
      <c r="AG402" s="352"/>
      <c r="AH402" s="352"/>
      <c r="AI402" s="352"/>
      <c r="AJ402" s="352"/>
      <c r="AK402" s="352"/>
      <c r="AL402" s="352"/>
      <c r="AM402" s="352"/>
      <c r="AN402" s="352"/>
      <c r="AO402" s="352"/>
      <c r="AP402" s="352"/>
      <c r="AQ402" s="352"/>
    </row>
    <row r="403" customFormat="false" ht="9.75" hidden="false" customHeight="true" outlineLevel="0" collapsed="false">
      <c r="A403" s="196"/>
      <c r="B403" s="196"/>
      <c r="C403" s="196"/>
      <c r="D403" s="196"/>
      <c r="E403" s="342"/>
      <c r="F403" s="342"/>
      <c r="G403" s="352"/>
      <c r="H403" s="352"/>
      <c r="I403" s="352"/>
      <c r="J403" s="352"/>
      <c r="K403" s="352"/>
      <c r="L403" s="352"/>
      <c r="M403" s="352"/>
      <c r="N403" s="352"/>
      <c r="O403" s="352"/>
      <c r="P403" s="352"/>
      <c r="Q403" s="352"/>
      <c r="R403" s="352"/>
      <c r="S403" s="352"/>
      <c r="T403" s="352"/>
      <c r="U403" s="352"/>
      <c r="V403" s="352"/>
      <c r="W403" s="352"/>
      <c r="X403" s="352"/>
      <c r="Y403" s="352"/>
      <c r="Z403" s="352"/>
      <c r="AA403" s="352"/>
      <c r="AB403" s="352"/>
      <c r="AC403" s="352"/>
      <c r="AD403" s="352"/>
      <c r="AE403" s="352"/>
      <c r="AF403" s="352"/>
      <c r="AG403" s="352"/>
      <c r="AH403" s="352"/>
      <c r="AI403" s="352"/>
      <c r="AJ403" s="352"/>
      <c r="AK403" s="352"/>
      <c r="AL403" s="352"/>
      <c r="AM403" s="352"/>
      <c r="AN403" s="352"/>
      <c r="AO403" s="352"/>
      <c r="AP403" s="352"/>
      <c r="AQ403" s="352"/>
    </row>
    <row r="404" customFormat="false" ht="9.75" hidden="false" customHeight="true" outlineLevel="0" collapsed="false">
      <c r="A404" s="196"/>
      <c r="B404" s="196"/>
      <c r="C404" s="196"/>
      <c r="D404" s="196"/>
      <c r="E404" s="342"/>
      <c r="F404" s="342"/>
      <c r="G404" s="352"/>
      <c r="H404" s="352"/>
      <c r="I404" s="352"/>
      <c r="J404" s="352"/>
      <c r="K404" s="352"/>
      <c r="L404" s="352"/>
      <c r="M404" s="352"/>
      <c r="N404" s="352"/>
      <c r="O404" s="352"/>
      <c r="P404" s="352"/>
      <c r="Q404" s="352"/>
      <c r="R404" s="352"/>
      <c r="S404" s="352"/>
      <c r="T404" s="352"/>
      <c r="U404" s="352"/>
      <c r="V404" s="352"/>
      <c r="W404" s="352"/>
      <c r="X404" s="352"/>
      <c r="Y404" s="352"/>
      <c r="Z404" s="352"/>
      <c r="AA404" s="352"/>
      <c r="AB404" s="352"/>
      <c r="AC404" s="352"/>
      <c r="AD404" s="352"/>
      <c r="AE404" s="352"/>
      <c r="AF404" s="352"/>
      <c r="AG404" s="352"/>
      <c r="AH404" s="352"/>
      <c r="AI404" s="352"/>
      <c r="AJ404" s="352"/>
      <c r="AK404" s="352"/>
      <c r="AL404" s="352"/>
      <c r="AM404" s="352"/>
      <c r="AN404" s="352"/>
      <c r="AO404" s="352"/>
      <c r="AP404" s="352"/>
      <c r="AQ404" s="352"/>
    </row>
    <row r="405" customFormat="false" ht="9.75" hidden="false" customHeight="true" outlineLevel="0" collapsed="false">
      <c r="A405" s="196"/>
      <c r="B405" s="196"/>
      <c r="C405" s="196"/>
      <c r="D405" s="196"/>
      <c r="E405" s="342"/>
      <c r="F405" s="342"/>
      <c r="G405" s="352"/>
      <c r="H405" s="352"/>
      <c r="I405" s="352"/>
      <c r="J405" s="352"/>
      <c r="K405" s="352"/>
      <c r="L405" s="352"/>
      <c r="M405" s="352"/>
      <c r="N405" s="352"/>
      <c r="O405" s="352"/>
      <c r="P405" s="352"/>
      <c r="Q405" s="352"/>
      <c r="R405" s="352"/>
      <c r="S405" s="352"/>
      <c r="T405" s="352"/>
      <c r="U405" s="352"/>
      <c r="V405" s="352"/>
      <c r="W405" s="352"/>
      <c r="X405" s="352"/>
      <c r="Y405" s="352"/>
      <c r="Z405" s="352"/>
      <c r="AA405" s="352"/>
      <c r="AB405" s="352"/>
      <c r="AC405" s="352"/>
      <c r="AD405" s="352"/>
      <c r="AE405" s="352"/>
      <c r="AF405" s="352"/>
      <c r="AG405" s="352"/>
      <c r="AH405" s="352"/>
      <c r="AI405" s="352"/>
      <c r="AJ405" s="352"/>
      <c r="AK405" s="352"/>
      <c r="AL405" s="352"/>
      <c r="AM405" s="352"/>
      <c r="AN405" s="352"/>
      <c r="AO405" s="352"/>
      <c r="AP405" s="352"/>
      <c r="AQ405" s="352"/>
    </row>
    <row r="406" customFormat="false" ht="9.75" hidden="false" customHeight="true" outlineLevel="0" collapsed="false">
      <c r="A406" s="196"/>
      <c r="B406" s="196"/>
      <c r="C406" s="196"/>
      <c r="D406" s="196"/>
      <c r="E406" s="342"/>
      <c r="F406" s="342"/>
      <c r="G406" s="352"/>
      <c r="H406" s="352"/>
      <c r="I406" s="352"/>
      <c r="J406" s="352"/>
      <c r="K406" s="352"/>
      <c r="L406" s="352"/>
      <c r="M406" s="352"/>
      <c r="N406" s="352"/>
      <c r="O406" s="352"/>
      <c r="P406" s="352"/>
      <c r="Q406" s="352"/>
      <c r="R406" s="352"/>
      <c r="S406" s="352"/>
      <c r="T406" s="352"/>
      <c r="U406" s="352"/>
      <c r="V406" s="352"/>
      <c r="W406" s="352"/>
      <c r="X406" s="352"/>
      <c r="Y406" s="352"/>
      <c r="Z406" s="352"/>
      <c r="AA406" s="352"/>
      <c r="AB406" s="352"/>
      <c r="AC406" s="352"/>
      <c r="AD406" s="352"/>
      <c r="AE406" s="352"/>
      <c r="AF406" s="352"/>
      <c r="AG406" s="352"/>
      <c r="AH406" s="352"/>
      <c r="AI406" s="352"/>
      <c r="AJ406" s="352"/>
      <c r="AK406" s="352"/>
      <c r="AL406" s="352"/>
      <c r="AM406" s="352"/>
      <c r="AN406" s="352"/>
      <c r="AO406" s="352"/>
      <c r="AP406" s="352"/>
      <c r="AQ406" s="352"/>
    </row>
    <row r="407" customFormat="false" ht="9.75" hidden="false" customHeight="true" outlineLevel="0" collapsed="false">
      <c r="A407" s="196"/>
      <c r="B407" s="196"/>
      <c r="C407" s="196"/>
      <c r="D407" s="196"/>
      <c r="E407" s="342"/>
      <c r="F407" s="342"/>
      <c r="G407" s="352"/>
      <c r="H407" s="352"/>
      <c r="I407" s="352"/>
      <c r="J407" s="352"/>
      <c r="K407" s="352"/>
      <c r="L407" s="352"/>
      <c r="M407" s="352"/>
      <c r="N407" s="352"/>
      <c r="O407" s="352"/>
      <c r="P407" s="352"/>
      <c r="Q407" s="352"/>
      <c r="R407" s="352"/>
      <c r="S407" s="352"/>
      <c r="T407" s="352"/>
      <c r="U407" s="352"/>
      <c r="V407" s="352"/>
      <c r="W407" s="352"/>
      <c r="X407" s="352"/>
      <c r="Y407" s="352"/>
      <c r="Z407" s="352"/>
      <c r="AA407" s="352"/>
      <c r="AB407" s="352"/>
      <c r="AC407" s="352"/>
      <c r="AD407" s="352"/>
      <c r="AE407" s="352"/>
      <c r="AF407" s="352"/>
      <c r="AG407" s="352"/>
      <c r="AH407" s="352"/>
      <c r="AI407" s="352"/>
      <c r="AJ407" s="352"/>
      <c r="AK407" s="352"/>
      <c r="AL407" s="352"/>
      <c r="AM407" s="352"/>
      <c r="AN407" s="352"/>
      <c r="AO407" s="352"/>
      <c r="AP407" s="352"/>
      <c r="AQ407" s="352"/>
    </row>
    <row r="408" customFormat="false" ht="9.75" hidden="false" customHeight="true" outlineLevel="0" collapsed="false">
      <c r="A408" s="196"/>
      <c r="B408" s="196"/>
      <c r="C408" s="196"/>
      <c r="D408" s="196"/>
      <c r="E408" s="342"/>
      <c r="F408" s="342"/>
      <c r="G408" s="352"/>
      <c r="H408" s="352"/>
      <c r="I408" s="352"/>
      <c r="J408" s="352"/>
      <c r="K408" s="352"/>
      <c r="L408" s="352"/>
      <c r="M408" s="352"/>
      <c r="N408" s="352"/>
      <c r="O408" s="352"/>
      <c r="P408" s="352"/>
      <c r="Q408" s="352"/>
      <c r="R408" s="352"/>
      <c r="S408" s="352"/>
      <c r="T408" s="352"/>
      <c r="U408" s="352"/>
      <c r="V408" s="352"/>
      <c r="W408" s="352"/>
      <c r="X408" s="352"/>
      <c r="Y408" s="352"/>
      <c r="Z408" s="352"/>
      <c r="AA408" s="352"/>
      <c r="AB408" s="352"/>
      <c r="AC408" s="352"/>
      <c r="AD408" s="352"/>
      <c r="AE408" s="352"/>
      <c r="AF408" s="352"/>
      <c r="AG408" s="352"/>
      <c r="AH408" s="352"/>
      <c r="AI408" s="352"/>
      <c r="AJ408" s="352"/>
      <c r="AK408" s="352"/>
      <c r="AL408" s="352"/>
      <c r="AM408" s="352"/>
      <c r="AN408" s="352"/>
      <c r="AO408" s="352"/>
      <c r="AP408" s="352"/>
      <c r="AQ408" s="352"/>
    </row>
    <row r="409" customFormat="false" ht="9.75" hidden="false" customHeight="true" outlineLevel="0" collapsed="false">
      <c r="A409" s="196"/>
      <c r="B409" s="196"/>
      <c r="C409" s="196"/>
      <c r="D409" s="196"/>
      <c r="E409" s="342"/>
      <c r="F409" s="342"/>
      <c r="G409" s="352"/>
      <c r="H409" s="352"/>
      <c r="I409" s="352"/>
      <c r="J409" s="352"/>
      <c r="K409" s="352"/>
      <c r="L409" s="352"/>
      <c r="M409" s="352"/>
      <c r="N409" s="352"/>
      <c r="O409" s="352"/>
      <c r="P409" s="352"/>
      <c r="Q409" s="352"/>
      <c r="R409" s="352"/>
      <c r="S409" s="352"/>
      <c r="T409" s="352"/>
      <c r="U409" s="352"/>
      <c r="V409" s="352"/>
      <c r="W409" s="352"/>
      <c r="X409" s="352"/>
      <c r="Y409" s="352"/>
      <c r="Z409" s="352"/>
      <c r="AA409" s="352"/>
      <c r="AB409" s="352"/>
      <c r="AC409" s="352"/>
      <c r="AD409" s="352"/>
      <c r="AE409" s="352"/>
      <c r="AF409" s="352"/>
      <c r="AG409" s="352"/>
      <c r="AH409" s="352"/>
      <c r="AI409" s="352"/>
      <c r="AJ409" s="352"/>
      <c r="AK409" s="352"/>
      <c r="AL409" s="352"/>
      <c r="AM409" s="352"/>
      <c r="AN409" s="352"/>
      <c r="AO409" s="352"/>
      <c r="AP409" s="352"/>
      <c r="AQ409" s="352"/>
    </row>
    <row r="410" customFormat="false" ht="9.75" hidden="false" customHeight="true" outlineLevel="0" collapsed="false">
      <c r="A410" s="196"/>
      <c r="B410" s="196"/>
      <c r="C410" s="196"/>
      <c r="D410" s="196"/>
      <c r="E410" s="342"/>
      <c r="F410" s="342"/>
      <c r="G410" s="352"/>
      <c r="H410" s="352"/>
      <c r="I410" s="352"/>
      <c r="J410" s="352"/>
      <c r="K410" s="352"/>
      <c r="L410" s="352"/>
      <c r="M410" s="352"/>
      <c r="N410" s="352"/>
      <c r="O410" s="352"/>
      <c r="P410" s="352"/>
      <c r="Q410" s="352"/>
      <c r="R410" s="352"/>
      <c r="S410" s="352"/>
      <c r="T410" s="352"/>
      <c r="U410" s="352"/>
      <c r="V410" s="352"/>
      <c r="W410" s="352"/>
      <c r="X410" s="352"/>
      <c r="Y410" s="352"/>
      <c r="Z410" s="352"/>
      <c r="AA410" s="352"/>
      <c r="AB410" s="352"/>
      <c r="AC410" s="352"/>
      <c r="AD410" s="352"/>
      <c r="AE410" s="352"/>
      <c r="AF410" s="352"/>
      <c r="AG410" s="352"/>
      <c r="AH410" s="352"/>
      <c r="AI410" s="352"/>
      <c r="AJ410" s="352"/>
      <c r="AK410" s="352"/>
      <c r="AL410" s="352"/>
      <c r="AM410" s="352"/>
      <c r="AN410" s="352"/>
      <c r="AO410" s="352"/>
      <c r="AP410" s="352"/>
      <c r="AQ410" s="352"/>
    </row>
    <row r="411" customFormat="false" ht="9.75" hidden="false" customHeight="true" outlineLevel="0" collapsed="false">
      <c r="A411" s="196"/>
      <c r="B411" s="196"/>
      <c r="C411" s="196"/>
      <c r="D411" s="196"/>
      <c r="E411" s="342"/>
      <c r="F411" s="342"/>
      <c r="G411" s="352"/>
      <c r="H411" s="352"/>
      <c r="I411" s="352"/>
      <c r="J411" s="352"/>
      <c r="K411" s="352"/>
      <c r="L411" s="352"/>
      <c r="M411" s="352"/>
      <c r="N411" s="352"/>
      <c r="O411" s="352"/>
      <c r="P411" s="352"/>
      <c r="Q411" s="352"/>
      <c r="R411" s="352"/>
      <c r="S411" s="352"/>
      <c r="T411" s="352"/>
      <c r="U411" s="352"/>
      <c r="V411" s="352"/>
      <c r="W411" s="352"/>
      <c r="X411" s="352"/>
      <c r="Y411" s="352"/>
      <c r="Z411" s="352"/>
      <c r="AA411" s="352"/>
      <c r="AB411" s="352"/>
      <c r="AC411" s="352"/>
      <c r="AD411" s="352"/>
      <c r="AE411" s="352"/>
      <c r="AF411" s="352"/>
      <c r="AG411" s="352"/>
      <c r="AH411" s="352"/>
      <c r="AI411" s="352"/>
      <c r="AJ411" s="352"/>
      <c r="AK411" s="352"/>
      <c r="AL411" s="352"/>
      <c r="AM411" s="352"/>
      <c r="AN411" s="352"/>
      <c r="AO411" s="352"/>
      <c r="AP411" s="352"/>
      <c r="AQ411" s="352"/>
    </row>
    <row r="412" customFormat="false" ht="9.75" hidden="false" customHeight="true" outlineLevel="0" collapsed="false">
      <c r="A412" s="196"/>
      <c r="B412" s="196"/>
      <c r="C412" s="196"/>
      <c r="D412" s="196"/>
      <c r="E412" s="342"/>
      <c r="F412" s="342"/>
      <c r="G412" s="352"/>
      <c r="H412" s="352"/>
      <c r="I412" s="352"/>
      <c r="J412" s="352"/>
      <c r="K412" s="352"/>
      <c r="L412" s="352"/>
      <c r="M412" s="352"/>
      <c r="N412" s="352"/>
      <c r="O412" s="352"/>
      <c r="P412" s="352"/>
      <c r="Q412" s="352"/>
      <c r="R412" s="352"/>
      <c r="S412" s="352"/>
      <c r="T412" s="352"/>
      <c r="U412" s="352"/>
      <c r="V412" s="352"/>
      <c r="W412" s="352"/>
      <c r="X412" s="352"/>
      <c r="Y412" s="352"/>
      <c r="Z412" s="352"/>
      <c r="AA412" s="352"/>
      <c r="AB412" s="352"/>
      <c r="AC412" s="352"/>
      <c r="AD412" s="352"/>
      <c r="AE412" s="352"/>
      <c r="AF412" s="352"/>
      <c r="AG412" s="352"/>
      <c r="AH412" s="352"/>
      <c r="AI412" s="352"/>
      <c r="AJ412" s="352"/>
      <c r="AK412" s="352"/>
      <c r="AL412" s="352"/>
      <c r="AM412" s="352"/>
      <c r="AN412" s="352"/>
      <c r="AO412" s="352"/>
      <c r="AP412" s="352"/>
      <c r="AQ412" s="352"/>
    </row>
    <row r="413" customFormat="false" ht="9.75" hidden="false" customHeight="true" outlineLevel="0" collapsed="false">
      <c r="A413" s="196"/>
      <c r="B413" s="196"/>
      <c r="C413" s="196"/>
      <c r="D413" s="196"/>
      <c r="E413" s="342"/>
      <c r="F413" s="342"/>
      <c r="G413" s="352"/>
      <c r="H413" s="352"/>
      <c r="I413" s="352"/>
      <c r="J413" s="352"/>
      <c r="K413" s="352"/>
      <c r="L413" s="352"/>
      <c r="M413" s="352"/>
      <c r="N413" s="352"/>
      <c r="O413" s="352"/>
      <c r="P413" s="352"/>
      <c r="Q413" s="352"/>
      <c r="R413" s="352"/>
      <c r="S413" s="352"/>
      <c r="T413" s="352"/>
      <c r="U413" s="352"/>
      <c r="V413" s="352"/>
      <c r="W413" s="352"/>
      <c r="X413" s="352"/>
      <c r="Y413" s="352"/>
      <c r="Z413" s="352"/>
      <c r="AA413" s="352"/>
      <c r="AB413" s="352"/>
      <c r="AC413" s="352"/>
      <c r="AD413" s="352"/>
      <c r="AE413" s="352"/>
      <c r="AF413" s="352"/>
      <c r="AG413" s="352"/>
      <c r="AH413" s="352"/>
      <c r="AI413" s="352"/>
      <c r="AJ413" s="352"/>
      <c r="AK413" s="352"/>
      <c r="AL413" s="352"/>
      <c r="AM413" s="352"/>
      <c r="AN413" s="352"/>
      <c r="AO413" s="352"/>
      <c r="AP413" s="352"/>
      <c r="AQ413" s="352"/>
    </row>
    <row r="414" customFormat="false" ht="9.75" hidden="false" customHeight="true" outlineLevel="0" collapsed="false">
      <c r="A414" s="196"/>
      <c r="B414" s="196"/>
      <c r="C414" s="196"/>
      <c r="D414" s="196"/>
      <c r="E414" s="342"/>
      <c r="F414" s="342"/>
      <c r="G414" s="352"/>
      <c r="H414" s="352"/>
      <c r="I414" s="352"/>
      <c r="J414" s="352"/>
      <c r="K414" s="352"/>
      <c r="L414" s="352"/>
      <c r="M414" s="352"/>
      <c r="N414" s="352"/>
      <c r="O414" s="352"/>
      <c r="P414" s="352"/>
      <c r="Q414" s="352"/>
      <c r="R414" s="352"/>
      <c r="S414" s="352"/>
      <c r="T414" s="352"/>
      <c r="U414" s="352"/>
      <c r="V414" s="352"/>
      <c r="W414" s="352"/>
      <c r="X414" s="352"/>
      <c r="Y414" s="352"/>
      <c r="Z414" s="352"/>
      <c r="AA414" s="352"/>
      <c r="AB414" s="352"/>
      <c r="AC414" s="352"/>
      <c r="AD414" s="352"/>
      <c r="AE414" s="352"/>
      <c r="AF414" s="352"/>
      <c r="AG414" s="352"/>
      <c r="AH414" s="352"/>
      <c r="AI414" s="352"/>
      <c r="AJ414" s="352"/>
      <c r="AK414" s="352"/>
      <c r="AL414" s="352"/>
      <c r="AM414" s="352"/>
      <c r="AN414" s="352"/>
      <c r="AO414" s="352"/>
      <c r="AP414" s="352"/>
      <c r="AQ414" s="352"/>
    </row>
    <row r="415" customFormat="false" ht="9.75" hidden="false" customHeight="true" outlineLevel="0" collapsed="false">
      <c r="A415" s="196"/>
      <c r="B415" s="196"/>
      <c r="C415" s="196"/>
      <c r="D415" s="196"/>
      <c r="E415" s="342"/>
      <c r="F415" s="342"/>
      <c r="G415" s="352"/>
      <c r="H415" s="352"/>
      <c r="I415" s="352"/>
      <c r="J415" s="352"/>
      <c r="K415" s="352"/>
      <c r="L415" s="352"/>
      <c r="M415" s="352"/>
      <c r="N415" s="352"/>
      <c r="O415" s="352"/>
      <c r="P415" s="352"/>
      <c r="Q415" s="352"/>
      <c r="R415" s="352"/>
      <c r="S415" s="352"/>
      <c r="T415" s="352"/>
      <c r="U415" s="352"/>
      <c r="V415" s="352"/>
      <c r="W415" s="352"/>
      <c r="X415" s="352"/>
      <c r="Y415" s="352"/>
      <c r="Z415" s="352"/>
      <c r="AA415" s="352"/>
      <c r="AB415" s="352"/>
      <c r="AC415" s="352"/>
      <c r="AD415" s="352"/>
      <c r="AE415" s="352"/>
      <c r="AF415" s="352"/>
      <c r="AG415" s="352"/>
      <c r="AH415" s="352"/>
      <c r="AI415" s="352"/>
      <c r="AJ415" s="352"/>
      <c r="AK415" s="352"/>
      <c r="AL415" s="352"/>
      <c r="AM415" s="352"/>
      <c r="AN415" s="352"/>
      <c r="AO415" s="352"/>
      <c r="AP415" s="352"/>
      <c r="AQ415" s="352"/>
    </row>
    <row r="416" customFormat="false" ht="9.75" hidden="false" customHeight="true" outlineLevel="0" collapsed="false">
      <c r="A416" s="196"/>
      <c r="B416" s="196"/>
      <c r="C416" s="196"/>
      <c r="D416" s="196"/>
      <c r="E416" s="342"/>
      <c r="F416" s="342"/>
      <c r="G416" s="352"/>
      <c r="H416" s="352"/>
      <c r="I416" s="352"/>
      <c r="J416" s="352"/>
      <c r="K416" s="352"/>
      <c r="L416" s="352"/>
      <c r="M416" s="352"/>
      <c r="N416" s="352"/>
      <c r="O416" s="352"/>
      <c r="P416" s="352"/>
      <c r="Q416" s="352"/>
      <c r="R416" s="352"/>
      <c r="S416" s="352"/>
      <c r="T416" s="352"/>
      <c r="U416" s="352"/>
      <c r="V416" s="352"/>
      <c r="W416" s="352"/>
      <c r="X416" s="352"/>
      <c r="Y416" s="352"/>
      <c r="Z416" s="352"/>
      <c r="AA416" s="352"/>
      <c r="AB416" s="352"/>
      <c r="AC416" s="352"/>
      <c r="AD416" s="352"/>
      <c r="AE416" s="352"/>
      <c r="AF416" s="352"/>
      <c r="AG416" s="352"/>
      <c r="AH416" s="352"/>
      <c r="AI416" s="352"/>
      <c r="AJ416" s="352"/>
      <c r="AK416" s="352"/>
      <c r="AL416" s="352"/>
      <c r="AM416" s="352"/>
      <c r="AN416" s="352"/>
      <c r="AO416" s="352"/>
      <c r="AP416" s="352"/>
      <c r="AQ416" s="352"/>
    </row>
    <row r="417" customFormat="false" ht="9.75" hidden="false" customHeight="true" outlineLevel="0" collapsed="false">
      <c r="A417" s="196"/>
      <c r="B417" s="196"/>
      <c r="C417" s="196"/>
      <c r="D417" s="196"/>
      <c r="E417" s="342"/>
      <c r="F417" s="342"/>
      <c r="G417" s="352"/>
      <c r="H417" s="352"/>
      <c r="I417" s="352"/>
      <c r="J417" s="352"/>
      <c r="K417" s="352"/>
      <c r="L417" s="352"/>
      <c r="M417" s="352"/>
      <c r="N417" s="352"/>
      <c r="O417" s="352"/>
      <c r="P417" s="352"/>
      <c r="Q417" s="352"/>
      <c r="R417" s="352"/>
      <c r="S417" s="352"/>
      <c r="T417" s="352"/>
      <c r="U417" s="352"/>
      <c r="V417" s="352"/>
      <c r="W417" s="352"/>
      <c r="X417" s="352"/>
      <c r="Y417" s="352"/>
      <c r="Z417" s="352"/>
      <c r="AA417" s="352"/>
      <c r="AB417" s="352"/>
      <c r="AC417" s="352"/>
      <c r="AD417" s="352"/>
      <c r="AE417" s="352"/>
      <c r="AF417" s="352"/>
      <c r="AG417" s="352"/>
      <c r="AH417" s="352"/>
      <c r="AI417" s="352"/>
      <c r="AJ417" s="352"/>
      <c r="AK417" s="352"/>
      <c r="AL417" s="352"/>
      <c r="AM417" s="352"/>
      <c r="AN417" s="352"/>
      <c r="AO417" s="352"/>
      <c r="AP417" s="352"/>
      <c r="AQ417" s="352"/>
    </row>
    <row r="418" customFormat="false" ht="9.75" hidden="false" customHeight="true" outlineLevel="0" collapsed="false">
      <c r="A418" s="196"/>
      <c r="B418" s="196"/>
      <c r="C418" s="196"/>
      <c r="D418" s="196"/>
      <c r="E418" s="342"/>
      <c r="F418" s="342"/>
      <c r="G418" s="352"/>
      <c r="H418" s="352"/>
      <c r="I418" s="352"/>
      <c r="J418" s="352"/>
      <c r="K418" s="352"/>
      <c r="L418" s="352"/>
      <c r="M418" s="352"/>
      <c r="N418" s="352"/>
      <c r="O418" s="352"/>
      <c r="P418" s="352"/>
      <c r="Q418" s="352"/>
      <c r="R418" s="352"/>
      <c r="S418" s="352"/>
      <c r="T418" s="352"/>
      <c r="U418" s="352"/>
      <c r="V418" s="352"/>
      <c r="W418" s="352"/>
      <c r="X418" s="352"/>
      <c r="Y418" s="352"/>
      <c r="Z418" s="352"/>
      <c r="AA418" s="352"/>
      <c r="AB418" s="352"/>
      <c r="AC418" s="352"/>
      <c r="AD418" s="352"/>
      <c r="AE418" s="352"/>
      <c r="AF418" s="352"/>
      <c r="AG418" s="352"/>
      <c r="AH418" s="352"/>
      <c r="AI418" s="352"/>
      <c r="AJ418" s="352"/>
      <c r="AK418" s="352"/>
      <c r="AL418" s="352"/>
      <c r="AM418" s="352"/>
      <c r="AN418" s="352"/>
      <c r="AO418" s="352"/>
      <c r="AP418" s="352"/>
      <c r="AQ418" s="352"/>
    </row>
    <row r="419" customFormat="false" ht="9.75" hidden="false" customHeight="true" outlineLevel="0" collapsed="false">
      <c r="A419" s="196"/>
      <c r="B419" s="196"/>
      <c r="C419" s="196"/>
      <c r="D419" s="196"/>
      <c r="E419" s="342"/>
      <c r="F419" s="342"/>
      <c r="G419" s="352"/>
      <c r="H419" s="352"/>
      <c r="I419" s="352"/>
      <c r="J419" s="352"/>
      <c r="K419" s="352"/>
      <c r="L419" s="352"/>
      <c r="M419" s="352"/>
      <c r="N419" s="352"/>
      <c r="O419" s="352"/>
      <c r="P419" s="352"/>
      <c r="Q419" s="352"/>
      <c r="R419" s="352"/>
      <c r="S419" s="352"/>
      <c r="T419" s="352"/>
      <c r="U419" s="352"/>
      <c r="V419" s="352"/>
      <c r="W419" s="352"/>
      <c r="X419" s="352"/>
      <c r="Y419" s="352"/>
      <c r="Z419" s="352"/>
      <c r="AA419" s="352"/>
      <c r="AB419" s="352"/>
      <c r="AC419" s="352"/>
      <c r="AD419" s="352"/>
      <c r="AE419" s="352"/>
      <c r="AF419" s="352"/>
      <c r="AG419" s="352"/>
      <c r="AH419" s="352"/>
      <c r="AI419" s="352"/>
      <c r="AJ419" s="352"/>
      <c r="AK419" s="352"/>
      <c r="AL419" s="352"/>
      <c r="AM419" s="352"/>
      <c r="AN419" s="352"/>
      <c r="AO419" s="352"/>
      <c r="AP419" s="352"/>
      <c r="AQ419" s="352"/>
    </row>
    <row r="420" customFormat="false" ht="9.75" hidden="false" customHeight="true" outlineLevel="0" collapsed="false">
      <c r="A420" s="196"/>
      <c r="B420" s="196"/>
      <c r="C420" s="196"/>
      <c r="D420" s="196"/>
      <c r="E420" s="342"/>
      <c r="F420" s="342"/>
      <c r="G420" s="352"/>
      <c r="H420" s="352"/>
      <c r="I420" s="352"/>
      <c r="J420" s="352"/>
      <c r="K420" s="352"/>
      <c r="L420" s="352"/>
      <c r="M420" s="352"/>
      <c r="N420" s="352"/>
      <c r="O420" s="352"/>
      <c r="P420" s="352"/>
      <c r="Q420" s="352"/>
      <c r="R420" s="352"/>
      <c r="S420" s="352"/>
      <c r="T420" s="352"/>
      <c r="U420" s="352"/>
      <c r="V420" s="352"/>
      <c r="W420" s="352"/>
      <c r="X420" s="352"/>
      <c r="Y420" s="352"/>
      <c r="Z420" s="352"/>
      <c r="AA420" s="352"/>
      <c r="AB420" s="352"/>
      <c r="AC420" s="352"/>
      <c r="AD420" s="352"/>
      <c r="AE420" s="352"/>
      <c r="AF420" s="352"/>
      <c r="AG420" s="352"/>
      <c r="AH420" s="352"/>
      <c r="AI420" s="352"/>
      <c r="AJ420" s="352"/>
      <c r="AK420" s="352"/>
      <c r="AL420" s="352"/>
      <c r="AM420" s="352"/>
      <c r="AN420" s="352"/>
      <c r="AO420" s="352"/>
      <c r="AP420" s="352"/>
      <c r="AQ420" s="352"/>
    </row>
    <row r="421" customFormat="false" ht="9.75" hidden="false" customHeight="true" outlineLevel="0" collapsed="false">
      <c r="A421" s="196"/>
      <c r="B421" s="196"/>
      <c r="C421" s="196"/>
      <c r="D421" s="196"/>
      <c r="E421" s="342"/>
      <c r="F421" s="342"/>
      <c r="G421" s="352"/>
      <c r="H421" s="352"/>
      <c r="I421" s="352"/>
      <c r="J421" s="352"/>
      <c r="K421" s="352"/>
      <c r="L421" s="352"/>
      <c r="M421" s="352"/>
      <c r="N421" s="352"/>
      <c r="O421" s="352"/>
      <c r="P421" s="352"/>
      <c r="Q421" s="352"/>
      <c r="R421" s="352"/>
      <c r="S421" s="352"/>
      <c r="T421" s="352"/>
      <c r="U421" s="352"/>
      <c r="V421" s="352"/>
      <c r="W421" s="352"/>
      <c r="X421" s="352"/>
      <c r="Y421" s="352"/>
      <c r="Z421" s="352"/>
      <c r="AA421" s="352"/>
      <c r="AB421" s="352"/>
      <c r="AC421" s="352"/>
      <c r="AD421" s="352"/>
      <c r="AE421" s="352"/>
      <c r="AF421" s="352"/>
      <c r="AG421" s="352"/>
      <c r="AH421" s="352"/>
      <c r="AI421" s="352"/>
      <c r="AJ421" s="352"/>
      <c r="AK421" s="352"/>
      <c r="AL421" s="352"/>
      <c r="AM421" s="352"/>
      <c r="AN421" s="352"/>
      <c r="AO421" s="352"/>
      <c r="AP421" s="352"/>
      <c r="AQ421" s="352"/>
    </row>
    <row r="422" customFormat="false" ht="9.75" hidden="false" customHeight="true" outlineLevel="0" collapsed="false">
      <c r="A422" s="196"/>
      <c r="B422" s="196"/>
      <c r="C422" s="196"/>
      <c r="D422" s="196"/>
      <c r="E422" s="342"/>
      <c r="F422" s="342"/>
      <c r="G422" s="352"/>
      <c r="H422" s="352"/>
      <c r="I422" s="352"/>
      <c r="J422" s="352"/>
      <c r="K422" s="352"/>
      <c r="L422" s="352"/>
      <c r="M422" s="352"/>
      <c r="N422" s="352"/>
      <c r="O422" s="352"/>
      <c r="P422" s="352"/>
      <c r="Q422" s="352"/>
      <c r="R422" s="352"/>
      <c r="S422" s="352"/>
      <c r="T422" s="352"/>
      <c r="U422" s="352"/>
      <c r="V422" s="352"/>
      <c r="W422" s="352"/>
      <c r="X422" s="352"/>
      <c r="Y422" s="352"/>
      <c r="Z422" s="352"/>
      <c r="AA422" s="352"/>
      <c r="AB422" s="352"/>
      <c r="AC422" s="352"/>
      <c r="AD422" s="352"/>
      <c r="AE422" s="352"/>
      <c r="AF422" s="352"/>
      <c r="AG422" s="352"/>
      <c r="AH422" s="352"/>
      <c r="AI422" s="352"/>
      <c r="AJ422" s="352"/>
      <c r="AK422" s="352"/>
      <c r="AL422" s="352"/>
      <c r="AM422" s="352"/>
      <c r="AN422" s="352"/>
      <c r="AO422" s="352"/>
      <c r="AP422" s="352"/>
      <c r="AQ422" s="352"/>
    </row>
    <row r="423" customFormat="false" ht="9.75" hidden="false" customHeight="true" outlineLevel="0" collapsed="false">
      <c r="A423" s="196"/>
      <c r="B423" s="196"/>
      <c r="C423" s="196"/>
      <c r="D423" s="196"/>
      <c r="E423" s="342"/>
      <c r="F423" s="342"/>
      <c r="G423" s="352"/>
      <c r="H423" s="352"/>
      <c r="I423" s="352"/>
      <c r="J423" s="352"/>
      <c r="K423" s="352"/>
      <c r="L423" s="352"/>
      <c r="M423" s="352"/>
      <c r="N423" s="352"/>
      <c r="O423" s="352"/>
      <c r="P423" s="352"/>
      <c r="Q423" s="352"/>
      <c r="R423" s="352"/>
      <c r="S423" s="352"/>
      <c r="T423" s="352"/>
      <c r="U423" s="352"/>
      <c r="V423" s="352"/>
      <c r="W423" s="352"/>
      <c r="X423" s="352"/>
      <c r="Y423" s="352"/>
      <c r="Z423" s="352"/>
      <c r="AA423" s="352"/>
      <c r="AB423" s="352"/>
      <c r="AC423" s="352"/>
      <c r="AD423" s="352"/>
      <c r="AE423" s="352"/>
      <c r="AF423" s="352"/>
      <c r="AG423" s="352"/>
      <c r="AH423" s="352"/>
      <c r="AI423" s="352"/>
      <c r="AJ423" s="352"/>
      <c r="AK423" s="352"/>
      <c r="AL423" s="352"/>
      <c r="AM423" s="352"/>
      <c r="AN423" s="352"/>
      <c r="AO423" s="352"/>
      <c r="AP423" s="352"/>
      <c r="AQ423" s="352"/>
    </row>
    <row r="424" customFormat="false" ht="9.75" hidden="false" customHeight="true" outlineLevel="0" collapsed="false">
      <c r="A424" s="196"/>
      <c r="B424" s="196"/>
      <c r="C424" s="196"/>
      <c r="D424" s="196"/>
      <c r="E424" s="342"/>
      <c r="F424" s="342"/>
      <c r="G424" s="352"/>
      <c r="H424" s="352"/>
      <c r="I424" s="352"/>
      <c r="J424" s="352"/>
      <c r="K424" s="352"/>
      <c r="L424" s="352"/>
      <c r="M424" s="352"/>
      <c r="N424" s="352"/>
      <c r="O424" s="352"/>
      <c r="P424" s="352"/>
      <c r="Q424" s="352"/>
      <c r="R424" s="352"/>
      <c r="S424" s="352"/>
      <c r="T424" s="352"/>
      <c r="U424" s="352"/>
      <c r="V424" s="352"/>
      <c r="W424" s="352"/>
      <c r="X424" s="352"/>
      <c r="Y424" s="352"/>
      <c r="Z424" s="352"/>
      <c r="AA424" s="352"/>
      <c r="AB424" s="352"/>
      <c r="AC424" s="352"/>
      <c r="AD424" s="352"/>
      <c r="AE424" s="352"/>
      <c r="AF424" s="352"/>
      <c r="AG424" s="352"/>
      <c r="AH424" s="352"/>
      <c r="AI424" s="352"/>
      <c r="AJ424" s="352"/>
      <c r="AK424" s="352"/>
      <c r="AL424" s="352"/>
      <c r="AM424" s="352"/>
      <c r="AN424" s="352"/>
      <c r="AO424" s="352"/>
      <c r="AP424" s="352"/>
      <c r="AQ424" s="352"/>
    </row>
    <row r="425" customFormat="false" ht="9.75" hidden="false" customHeight="true" outlineLevel="0" collapsed="false">
      <c r="A425" s="196"/>
      <c r="B425" s="196"/>
      <c r="C425" s="196"/>
      <c r="D425" s="196"/>
      <c r="E425" s="342"/>
      <c r="F425" s="342"/>
      <c r="G425" s="352"/>
      <c r="H425" s="352"/>
      <c r="I425" s="352"/>
      <c r="J425" s="352"/>
      <c r="K425" s="352"/>
      <c r="L425" s="352"/>
      <c r="M425" s="352"/>
      <c r="N425" s="352"/>
      <c r="O425" s="352"/>
      <c r="P425" s="352"/>
      <c r="Q425" s="352"/>
      <c r="R425" s="352"/>
      <c r="S425" s="352"/>
      <c r="T425" s="352"/>
      <c r="U425" s="352"/>
      <c r="V425" s="352"/>
      <c r="W425" s="352"/>
      <c r="X425" s="352"/>
      <c r="Y425" s="352"/>
      <c r="Z425" s="352"/>
      <c r="AA425" s="352"/>
      <c r="AB425" s="352"/>
      <c r="AC425" s="352"/>
      <c r="AD425" s="352"/>
      <c r="AE425" s="352"/>
      <c r="AF425" s="352"/>
      <c r="AG425" s="352"/>
      <c r="AH425" s="352"/>
      <c r="AI425" s="352"/>
      <c r="AJ425" s="352"/>
      <c r="AK425" s="352"/>
      <c r="AL425" s="352"/>
      <c r="AM425" s="352"/>
      <c r="AN425" s="352"/>
      <c r="AO425" s="352"/>
      <c r="AP425" s="352"/>
      <c r="AQ425" s="352"/>
    </row>
    <row r="426" customFormat="false" ht="9.75" hidden="false" customHeight="true" outlineLevel="0" collapsed="false">
      <c r="A426" s="196"/>
      <c r="B426" s="196"/>
      <c r="C426" s="196"/>
      <c r="D426" s="196"/>
      <c r="E426" s="342"/>
      <c r="F426" s="342"/>
      <c r="G426" s="352"/>
      <c r="H426" s="352"/>
      <c r="I426" s="352"/>
      <c r="J426" s="352"/>
      <c r="K426" s="352"/>
      <c r="L426" s="352"/>
      <c r="M426" s="352"/>
      <c r="N426" s="352"/>
      <c r="O426" s="352"/>
      <c r="P426" s="352"/>
      <c r="Q426" s="352"/>
      <c r="R426" s="352"/>
      <c r="S426" s="352"/>
      <c r="T426" s="352"/>
      <c r="U426" s="352"/>
      <c r="V426" s="352"/>
      <c r="W426" s="352"/>
      <c r="X426" s="352"/>
      <c r="Y426" s="352"/>
      <c r="Z426" s="352"/>
      <c r="AA426" s="352"/>
      <c r="AB426" s="352"/>
      <c r="AC426" s="352"/>
      <c r="AD426" s="352"/>
      <c r="AE426" s="352"/>
      <c r="AF426" s="352"/>
      <c r="AG426" s="352"/>
      <c r="AH426" s="352"/>
      <c r="AI426" s="352"/>
      <c r="AJ426" s="352"/>
      <c r="AK426" s="352"/>
      <c r="AL426" s="352"/>
      <c r="AM426" s="352"/>
      <c r="AN426" s="352"/>
      <c r="AO426" s="352"/>
      <c r="AP426" s="352"/>
      <c r="AQ426" s="352"/>
    </row>
    <row r="427" customFormat="false" ht="9.75" hidden="false" customHeight="true" outlineLevel="0" collapsed="false">
      <c r="A427" s="196"/>
      <c r="B427" s="196"/>
      <c r="C427" s="196"/>
      <c r="D427" s="196"/>
      <c r="E427" s="342"/>
      <c r="F427" s="342"/>
      <c r="G427" s="352"/>
      <c r="H427" s="352"/>
      <c r="I427" s="352"/>
      <c r="J427" s="352"/>
      <c r="K427" s="352"/>
      <c r="L427" s="352"/>
      <c r="M427" s="352"/>
      <c r="N427" s="352"/>
      <c r="O427" s="352"/>
      <c r="P427" s="352"/>
      <c r="Q427" s="352"/>
      <c r="R427" s="352"/>
      <c r="S427" s="352"/>
      <c r="T427" s="352"/>
      <c r="U427" s="352"/>
      <c r="V427" s="352"/>
      <c r="W427" s="352"/>
      <c r="X427" s="352"/>
      <c r="Y427" s="352"/>
      <c r="Z427" s="352"/>
      <c r="AA427" s="352"/>
      <c r="AB427" s="352"/>
      <c r="AC427" s="352"/>
      <c r="AD427" s="352"/>
      <c r="AE427" s="352"/>
      <c r="AF427" s="352"/>
      <c r="AG427" s="352"/>
      <c r="AH427" s="352"/>
      <c r="AI427" s="352"/>
      <c r="AJ427" s="352"/>
      <c r="AK427" s="352"/>
      <c r="AL427" s="352"/>
      <c r="AM427" s="352"/>
      <c r="AN427" s="352"/>
      <c r="AO427" s="352"/>
      <c r="AP427" s="352"/>
      <c r="AQ427" s="352"/>
    </row>
    <row r="428" customFormat="false" ht="9.75" hidden="false" customHeight="true" outlineLevel="0" collapsed="false">
      <c r="A428" s="196"/>
      <c r="B428" s="196"/>
      <c r="C428" s="196"/>
      <c r="D428" s="196"/>
      <c r="E428" s="342"/>
      <c r="F428" s="342"/>
      <c r="G428" s="352"/>
      <c r="H428" s="352"/>
      <c r="I428" s="352"/>
      <c r="J428" s="352"/>
      <c r="K428" s="352"/>
      <c r="L428" s="352"/>
      <c r="M428" s="352"/>
      <c r="N428" s="352"/>
      <c r="O428" s="352"/>
      <c r="P428" s="352"/>
      <c r="Q428" s="352"/>
      <c r="R428" s="352"/>
      <c r="S428" s="352"/>
      <c r="T428" s="352"/>
      <c r="U428" s="352"/>
      <c r="V428" s="352"/>
      <c r="W428" s="352"/>
      <c r="X428" s="352"/>
      <c r="Y428" s="352"/>
      <c r="Z428" s="352"/>
      <c r="AA428" s="352"/>
      <c r="AB428" s="352"/>
      <c r="AC428" s="352"/>
      <c r="AD428" s="352"/>
      <c r="AE428" s="352"/>
      <c r="AF428" s="352"/>
      <c r="AG428" s="352"/>
      <c r="AH428" s="352"/>
      <c r="AI428" s="352"/>
      <c r="AJ428" s="352"/>
      <c r="AK428" s="352"/>
      <c r="AL428" s="352"/>
      <c r="AM428" s="352"/>
      <c r="AN428" s="352"/>
      <c r="AO428" s="352"/>
      <c r="AP428" s="352"/>
      <c r="AQ428" s="352"/>
    </row>
    <row r="429" customFormat="false" ht="9.75" hidden="false" customHeight="true" outlineLevel="0" collapsed="false">
      <c r="A429" s="196"/>
      <c r="B429" s="196"/>
      <c r="C429" s="196"/>
      <c r="D429" s="196"/>
      <c r="E429" s="342"/>
      <c r="F429" s="342"/>
      <c r="G429" s="352"/>
      <c r="H429" s="352"/>
      <c r="I429" s="352"/>
      <c r="J429" s="352"/>
      <c r="K429" s="352"/>
      <c r="L429" s="352"/>
      <c r="M429" s="352"/>
      <c r="N429" s="352"/>
      <c r="O429" s="352"/>
      <c r="P429" s="352"/>
      <c r="Q429" s="352"/>
      <c r="R429" s="352"/>
      <c r="S429" s="352"/>
      <c r="T429" s="352"/>
      <c r="U429" s="352"/>
      <c r="V429" s="352"/>
      <c r="W429" s="352"/>
      <c r="X429" s="352"/>
      <c r="Y429" s="352"/>
      <c r="Z429" s="352"/>
      <c r="AA429" s="352"/>
      <c r="AB429" s="352"/>
      <c r="AC429" s="352"/>
      <c r="AD429" s="352"/>
      <c r="AE429" s="352"/>
      <c r="AF429" s="352"/>
      <c r="AG429" s="352"/>
      <c r="AH429" s="352"/>
      <c r="AI429" s="352"/>
      <c r="AJ429" s="352"/>
      <c r="AK429" s="352"/>
      <c r="AL429" s="352"/>
      <c r="AM429" s="352"/>
      <c r="AN429" s="352"/>
      <c r="AO429" s="352"/>
      <c r="AP429" s="352"/>
      <c r="AQ429" s="352"/>
    </row>
    <row r="430" customFormat="false" ht="9.75" hidden="false" customHeight="true" outlineLevel="0" collapsed="false">
      <c r="A430" s="196"/>
      <c r="B430" s="196"/>
      <c r="C430" s="196"/>
      <c r="D430" s="196"/>
      <c r="E430" s="342"/>
      <c r="F430" s="342"/>
      <c r="G430" s="352"/>
      <c r="H430" s="352"/>
      <c r="I430" s="352"/>
      <c r="J430" s="352"/>
      <c r="K430" s="352"/>
      <c r="L430" s="352"/>
      <c r="M430" s="352"/>
      <c r="N430" s="352"/>
      <c r="O430" s="352"/>
      <c r="P430" s="352"/>
      <c r="Q430" s="352"/>
      <c r="R430" s="352"/>
      <c r="S430" s="352"/>
      <c r="T430" s="352"/>
      <c r="U430" s="352"/>
      <c r="V430" s="352"/>
      <c r="W430" s="352"/>
      <c r="X430" s="352"/>
      <c r="Y430" s="352"/>
      <c r="Z430" s="352"/>
      <c r="AA430" s="352"/>
      <c r="AB430" s="352"/>
      <c r="AC430" s="352"/>
      <c r="AD430" s="352"/>
      <c r="AE430" s="352"/>
      <c r="AF430" s="352"/>
      <c r="AG430" s="352"/>
      <c r="AH430" s="352"/>
      <c r="AI430" s="352"/>
      <c r="AJ430" s="352"/>
      <c r="AK430" s="352"/>
      <c r="AL430" s="352"/>
      <c r="AM430" s="352"/>
      <c r="AN430" s="352"/>
      <c r="AO430" s="352"/>
      <c r="AP430" s="352"/>
      <c r="AQ430" s="352"/>
    </row>
    <row r="431" customFormat="false" ht="9.75" hidden="false" customHeight="true" outlineLevel="0" collapsed="false">
      <c r="A431" s="196"/>
      <c r="B431" s="196"/>
      <c r="C431" s="196"/>
      <c r="D431" s="196"/>
      <c r="E431" s="342"/>
      <c r="F431" s="342"/>
      <c r="G431" s="352"/>
      <c r="H431" s="352"/>
      <c r="I431" s="352"/>
      <c r="J431" s="352"/>
      <c r="K431" s="352"/>
      <c r="L431" s="352"/>
      <c r="M431" s="352"/>
      <c r="N431" s="352"/>
      <c r="O431" s="352"/>
      <c r="P431" s="352"/>
      <c r="Q431" s="352"/>
      <c r="R431" s="352"/>
      <c r="S431" s="352"/>
      <c r="T431" s="352"/>
      <c r="U431" s="352"/>
      <c r="V431" s="352"/>
      <c r="W431" s="352"/>
      <c r="X431" s="352"/>
      <c r="Y431" s="352"/>
      <c r="Z431" s="352"/>
      <c r="AA431" s="352"/>
      <c r="AB431" s="352"/>
      <c r="AC431" s="352"/>
      <c r="AD431" s="352"/>
      <c r="AE431" s="352"/>
      <c r="AF431" s="352"/>
      <c r="AG431" s="352"/>
      <c r="AH431" s="352"/>
      <c r="AI431" s="352"/>
      <c r="AJ431" s="352"/>
      <c r="AK431" s="352"/>
      <c r="AL431" s="352"/>
      <c r="AM431" s="352"/>
      <c r="AN431" s="352"/>
      <c r="AO431" s="352"/>
      <c r="AP431" s="352"/>
      <c r="AQ431" s="352"/>
    </row>
    <row r="432" customFormat="false" ht="9.75" hidden="false" customHeight="true" outlineLevel="0" collapsed="false">
      <c r="A432" s="196"/>
      <c r="B432" s="196"/>
      <c r="C432" s="196"/>
      <c r="D432" s="196"/>
      <c r="E432" s="342"/>
      <c r="F432" s="342"/>
      <c r="G432" s="352"/>
      <c r="H432" s="352"/>
      <c r="I432" s="352"/>
      <c r="J432" s="352"/>
      <c r="K432" s="352"/>
      <c r="L432" s="352"/>
      <c r="M432" s="352"/>
      <c r="N432" s="352"/>
      <c r="O432" s="352"/>
      <c r="P432" s="352"/>
      <c r="Q432" s="352"/>
      <c r="R432" s="352"/>
      <c r="S432" s="352"/>
      <c r="T432" s="352"/>
      <c r="U432" s="352"/>
      <c r="V432" s="352"/>
      <c r="W432" s="352"/>
      <c r="X432" s="352"/>
      <c r="Y432" s="352"/>
      <c r="Z432" s="352"/>
      <c r="AA432" s="352"/>
      <c r="AB432" s="352"/>
      <c r="AC432" s="352"/>
      <c r="AD432" s="352"/>
      <c r="AE432" s="352"/>
      <c r="AF432" s="352"/>
      <c r="AG432" s="352"/>
      <c r="AH432" s="352"/>
      <c r="AI432" s="352"/>
      <c r="AJ432" s="352"/>
      <c r="AK432" s="352"/>
      <c r="AL432" s="352"/>
      <c r="AM432" s="352"/>
      <c r="AN432" s="352"/>
      <c r="AO432" s="352"/>
      <c r="AP432" s="352"/>
      <c r="AQ432" s="352"/>
    </row>
    <row r="433" customFormat="false" ht="9.75" hidden="false" customHeight="true" outlineLevel="0" collapsed="false">
      <c r="A433" s="196"/>
      <c r="B433" s="196"/>
      <c r="C433" s="196"/>
      <c r="D433" s="196"/>
      <c r="E433" s="342"/>
      <c r="F433" s="342"/>
      <c r="G433" s="352"/>
      <c r="H433" s="352"/>
      <c r="I433" s="352"/>
      <c r="J433" s="352"/>
      <c r="K433" s="352"/>
      <c r="L433" s="352"/>
      <c r="M433" s="352"/>
      <c r="N433" s="352"/>
      <c r="O433" s="352"/>
      <c r="P433" s="352"/>
      <c r="Q433" s="352"/>
      <c r="R433" s="352"/>
      <c r="S433" s="352"/>
      <c r="T433" s="352"/>
      <c r="U433" s="352"/>
      <c r="V433" s="352"/>
      <c r="W433" s="352"/>
      <c r="X433" s="352"/>
      <c r="Y433" s="352"/>
      <c r="Z433" s="352"/>
      <c r="AA433" s="352"/>
      <c r="AB433" s="352"/>
      <c r="AC433" s="352"/>
      <c r="AD433" s="352"/>
      <c r="AE433" s="352"/>
      <c r="AF433" s="352"/>
      <c r="AG433" s="352"/>
      <c r="AH433" s="352"/>
      <c r="AI433" s="352"/>
      <c r="AJ433" s="352"/>
      <c r="AK433" s="352"/>
      <c r="AL433" s="352"/>
      <c r="AM433" s="352"/>
      <c r="AN433" s="352"/>
      <c r="AO433" s="352"/>
      <c r="AP433" s="352"/>
      <c r="AQ433" s="352"/>
    </row>
    <row r="434" customFormat="false" ht="9.75" hidden="false" customHeight="true" outlineLevel="0" collapsed="false">
      <c r="A434" s="196"/>
      <c r="B434" s="196"/>
      <c r="C434" s="196"/>
      <c r="D434" s="196"/>
      <c r="E434" s="342"/>
      <c r="F434" s="342"/>
      <c r="G434" s="352"/>
      <c r="H434" s="352"/>
      <c r="I434" s="352"/>
      <c r="J434" s="352"/>
      <c r="K434" s="352"/>
      <c r="L434" s="352"/>
      <c r="M434" s="352"/>
      <c r="N434" s="352"/>
      <c r="O434" s="352"/>
      <c r="P434" s="352"/>
      <c r="Q434" s="352"/>
      <c r="R434" s="352"/>
      <c r="S434" s="352"/>
      <c r="T434" s="352"/>
      <c r="U434" s="352"/>
      <c r="V434" s="352"/>
      <c r="W434" s="352"/>
      <c r="X434" s="352"/>
      <c r="Y434" s="352"/>
      <c r="Z434" s="352"/>
      <c r="AA434" s="352"/>
      <c r="AB434" s="352"/>
      <c r="AC434" s="352"/>
      <c r="AD434" s="352"/>
      <c r="AE434" s="352"/>
      <c r="AF434" s="352"/>
      <c r="AG434" s="352"/>
      <c r="AH434" s="352"/>
      <c r="AI434" s="352"/>
      <c r="AJ434" s="352"/>
      <c r="AK434" s="352"/>
      <c r="AL434" s="352"/>
      <c r="AM434" s="352"/>
      <c r="AN434" s="352"/>
      <c r="AO434" s="352"/>
      <c r="AP434" s="352"/>
      <c r="AQ434" s="352"/>
    </row>
    <row r="435" customFormat="false" ht="9.75" hidden="false" customHeight="true" outlineLevel="0" collapsed="false">
      <c r="A435" s="196"/>
      <c r="B435" s="196"/>
      <c r="C435" s="196"/>
      <c r="D435" s="196"/>
      <c r="E435" s="342"/>
      <c r="F435" s="342"/>
      <c r="G435" s="352"/>
      <c r="H435" s="352"/>
      <c r="I435" s="352"/>
      <c r="J435" s="352"/>
      <c r="K435" s="352"/>
      <c r="L435" s="352"/>
      <c r="M435" s="352"/>
      <c r="N435" s="352"/>
      <c r="O435" s="352"/>
      <c r="P435" s="352"/>
      <c r="Q435" s="352"/>
      <c r="R435" s="352"/>
      <c r="S435" s="352"/>
      <c r="T435" s="352"/>
      <c r="U435" s="352"/>
      <c r="V435" s="352"/>
      <c r="W435" s="352"/>
      <c r="X435" s="352"/>
      <c r="Y435" s="352"/>
      <c r="Z435" s="352"/>
      <c r="AA435" s="352"/>
      <c r="AB435" s="352"/>
      <c r="AC435" s="352"/>
      <c r="AD435" s="352"/>
      <c r="AE435" s="352"/>
      <c r="AF435" s="352"/>
      <c r="AG435" s="352"/>
      <c r="AH435" s="352"/>
      <c r="AI435" s="352"/>
      <c r="AJ435" s="352"/>
      <c r="AK435" s="352"/>
      <c r="AL435" s="352"/>
      <c r="AM435" s="352"/>
      <c r="AN435" s="352"/>
      <c r="AO435" s="352"/>
      <c r="AP435" s="352"/>
      <c r="AQ435" s="352"/>
    </row>
    <row r="436" customFormat="false" ht="9.75" hidden="false" customHeight="true" outlineLevel="0" collapsed="false">
      <c r="A436" s="196"/>
      <c r="B436" s="196"/>
      <c r="C436" s="196"/>
      <c r="D436" s="196"/>
      <c r="E436" s="342"/>
      <c r="F436" s="342"/>
      <c r="G436" s="352"/>
      <c r="H436" s="352"/>
      <c r="I436" s="352"/>
      <c r="J436" s="352"/>
      <c r="K436" s="352"/>
      <c r="L436" s="352"/>
      <c r="M436" s="352"/>
      <c r="N436" s="352"/>
      <c r="O436" s="352"/>
      <c r="P436" s="352"/>
      <c r="Q436" s="352"/>
      <c r="R436" s="352"/>
      <c r="S436" s="352"/>
      <c r="T436" s="352"/>
      <c r="U436" s="352"/>
      <c r="V436" s="352"/>
      <c r="W436" s="352"/>
      <c r="X436" s="352"/>
      <c r="Y436" s="352"/>
      <c r="Z436" s="352"/>
      <c r="AA436" s="352"/>
      <c r="AB436" s="352"/>
      <c r="AC436" s="352"/>
      <c r="AD436" s="352"/>
      <c r="AE436" s="352"/>
      <c r="AF436" s="352"/>
      <c r="AG436" s="352"/>
      <c r="AH436" s="352"/>
      <c r="AI436" s="352"/>
      <c r="AJ436" s="352"/>
      <c r="AK436" s="352"/>
      <c r="AL436" s="352"/>
      <c r="AM436" s="352"/>
      <c r="AN436" s="352"/>
      <c r="AO436" s="352"/>
      <c r="AP436" s="352"/>
      <c r="AQ436" s="352"/>
    </row>
    <row r="437" customFormat="false" ht="9.75" hidden="false" customHeight="true" outlineLevel="0" collapsed="false">
      <c r="A437" s="196"/>
      <c r="B437" s="196"/>
      <c r="C437" s="196"/>
      <c r="D437" s="196"/>
      <c r="E437" s="342"/>
      <c r="F437" s="342"/>
      <c r="G437" s="352"/>
      <c r="H437" s="352"/>
      <c r="I437" s="352"/>
      <c r="J437" s="352"/>
      <c r="K437" s="352"/>
      <c r="L437" s="352"/>
      <c r="M437" s="352"/>
      <c r="N437" s="352"/>
      <c r="O437" s="352"/>
      <c r="P437" s="352"/>
      <c r="Q437" s="352"/>
      <c r="R437" s="352"/>
      <c r="S437" s="352"/>
      <c r="T437" s="352"/>
      <c r="U437" s="352"/>
      <c r="V437" s="352"/>
      <c r="W437" s="352"/>
      <c r="X437" s="352"/>
      <c r="Y437" s="352"/>
      <c r="Z437" s="352"/>
      <c r="AA437" s="352"/>
      <c r="AB437" s="352"/>
      <c r="AC437" s="352"/>
      <c r="AD437" s="352"/>
      <c r="AE437" s="352"/>
      <c r="AF437" s="352"/>
      <c r="AG437" s="352"/>
      <c r="AH437" s="352"/>
      <c r="AI437" s="352"/>
      <c r="AJ437" s="352"/>
      <c r="AK437" s="352"/>
      <c r="AL437" s="352"/>
      <c r="AM437" s="352"/>
      <c r="AN437" s="352"/>
      <c r="AO437" s="352"/>
      <c r="AP437" s="352"/>
      <c r="AQ437" s="352"/>
    </row>
    <row r="438" customFormat="false" ht="9.75" hidden="false" customHeight="true" outlineLevel="0" collapsed="false">
      <c r="A438" s="196"/>
      <c r="B438" s="196"/>
      <c r="C438" s="196"/>
      <c r="D438" s="196"/>
      <c r="E438" s="342"/>
      <c r="F438" s="342"/>
      <c r="G438" s="352"/>
      <c r="H438" s="352"/>
      <c r="I438" s="352"/>
      <c r="J438" s="352"/>
      <c r="K438" s="352"/>
      <c r="L438" s="352"/>
      <c r="M438" s="352"/>
      <c r="N438" s="352"/>
      <c r="O438" s="352"/>
      <c r="P438" s="352"/>
      <c r="Q438" s="352"/>
      <c r="R438" s="352"/>
      <c r="S438" s="352"/>
      <c r="T438" s="352"/>
      <c r="U438" s="352"/>
      <c r="V438" s="352"/>
      <c r="W438" s="352"/>
      <c r="X438" s="352"/>
      <c r="Y438" s="352"/>
      <c r="Z438" s="352"/>
      <c r="AA438" s="352"/>
      <c r="AB438" s="352"/>
      <c r="AC438" s="352"/>
      <c r="AD438" s="352"/>
      <c r="AE438" s="352"/>
      <c r="AF438" s="352"/>
      <c r="AG438" s="352"/>
      <c r="AH438" s="352"/>
      <c r="AI438" s="352"/>
      <c r="AJ438" s="352"/>
      <c r="AK438" s="352"/>
      <c r="AL438" s="352"/>
      <c r="AM438" s="352"/>
      <c r="AN438" s="352"/>
      <c r="AO438" s="352"/>
      <c r="AP438" s="352"/>
      <c r="AQ438" s="352"/>
    </row>
    <row r="439" customFormat="false" ht="9.75" hidden="false" customHeight="true" outlineLevel="0" collapsed="false">
      <c r="A439" s="196"/>
      <c r="B439" s="196"/>
      <c r="C439" s="196"/>
      <c r="D439" s="196"/>
      <c r="E439" s="342"/>
      <c r="F439" s="342"/>
      <c r="G439" s="352"/>
      <c r="H439" s="352"/>
      <c r="I439" s="352"/>
      <c r="J439" s="352"/>
      <c r="K439" s="352"/>
      <c r="L439" s="352"/>
      <c r="M439" s="352"/>
      <c r="N439" s="352"/>
      <c r="O439" s="352"/>
      <c r="P439" s="352"/>
      <c r="Q439" s="352"/>
      <c r="R439" s="352"/>
      <c r="S439" s="352"/>
      <c r="T439" s="352"/>
      <c r="U439" s="352"/>
      <c r="V439" s="352"/>
      <c r="W439" s="352"/>
      <c r="X439" s="352"/>
      <c r="Y439" s="352"/>
      <c r="Z439" s="352"/>
      <c r="AA439" s="352"/>
      <c r="AB439" s="352"/>
      <c r="AC439" s="352"/>
      <c r="AD439" s="352"/>
      <c r="AE439" s="352"/>
      <c r="AF439" s="352"/>
      <c r="AG439" s="352"/>
      <c r="AH439" s="352"/>
      <c r="AI439" s="352"/>
      <c r="AJ439" s="352"/>
      <c r="AK439" s="352"/>
      <c r="AL439" s="352"/>
      <c r="AM439" s="352"/>
      <c r="AN439" s="352"/>
      <c r="AO439" s="352"/>
      <c r="AP439" s="352"/>
      <c r="AQ439" s="352"/>
    </row>
    <row r="440" customFormat="false" ht="9.75" hidden="false" customHeight="true" outlineLevel="0" collapsed="false">
      <c r="A440" s="196"/>
      <c r="B440" s="196"/>
      <c r="C440" s="196"/>
      <c r="D440" s="196"/>
      <c r="E440" s="342"/>
      <c r="F440" s="342"/>
      <c r="G440" s="352"/>
      <c r="H440" s="352"/>
      <c r="I440" s="352"/>
      <c r="J440" s="352"/>
      <c r="K440" s="352"/>
      <c r="L440" s="352"/>
      <c r="M440" s="352"/>
      <c r="N440" s="352"/>
      <c r="O440" s="352"/>
      <c r="P440" s="352"/>
      <c r="Q440" s="352"/>
      <c r="R440" s="352"/>
      <c r="S440" s="352"/>
      <c r="T440" s="352"/>
      <c r="U440" s="352"/>
      <c r="V440" s="352"/>
      <c r="W440" s="352"/>
      <c r="X440" s="352"/>
      <c r="Y440" s="352"/>
      <c r="Z440" s="352"/>
      <c r="AA440" s="352"/>
      <c r="AB440" s="352"/>
      <c r="AC440" s="352"/>
      <c r="AD440" s="352"/>
      <c r="AE440" s="352"/>
      <c r="AF440" s="352"/>
      <c r="AG440" s="352"/>
      <c r="AH440" s="352"/>
      <c r="AI440" s="352"/>
      <c r="AJ440" s="352"/>
      <c r="AK440" s="352"/>
      <c r="AL440" s="352"/>
      <c r="AM440" s="352"/>
      <c r="AN440" s="352"/>
      <c r="AO440" s="352"/>
      <c r="AP440" s="352"/>
      <c r="AQ440" s="352"/>
    </row>
    <row r="441" customFormat="false" ht="9.75" hidden="false" customHeight="true" outlineLevel="0" collapsed="false">
      <c r="A441" s="196"/>
      <c r="B441" s="196"/>
      <c r="C441" s="196"/>
      <c r="D441" s="196"/>
      <c r="E441" s="342"/>
      <c r="F441" s="342"/>
      <c r="G441" s="352"/>
      <c r="H441" s="352"/>
      <c r="I441" s="352"/>
      <c r="J441" s="352"/>
      <c r="K441" s="352"/>
      <c r="L441" s="352"/>
      <c r="M441" s="352"/>
      <c r="N441" s="352"/>
      <c r="O441" s="352"/>
      <c r="P441" s="352"/>
      <c r="Q441" s="352"/>
      <c r="R441" s="352"/>
      <c r="S441" s="352"/>
      <c r="T441" s="352"/>
      <c r="U441" s="352"/>
      <c r="V441" s="352"/>
      <c r="W441" s="352"/>
      <c r="X441" s="352"/>
      <c r="Y441" s="352"/>
      <c r="Z441" s="352"/>
      <c r="AA441" s="352"/>
      <c r="AB441" s="352"/>
      <c r="AC441" s="352"/>
      <c r="AD441" s="352"/>
      <c r="AE441" s="352"/>
      <c r="AF441" s="352"/>
      <c r="AG441" s="352"/>
      <c r="AH441" s="352"/>
      <c r="AI441" s="352"/>
      <c r="AJ441" s="352"/>
      <c r="AK441" s="352"/>
      <c r="AL441" s="352"/>
      <c r="AM441" s="352"/>
      <c r="AN441" s="352"/>
      <c r="AO441" s="352"/>
      <c r="AP441" s="352"/>
      <c r="AQ441" s="352"/>
    </row>
    <row r="442" customFormat="false" ht="9.75" hidden="false" customHeight="true" outlineLevel="0" collapsed="false">
      <c r="A442" s="196"/>
      <c r="B442" s="196"/>
      <c r="C442" s="196"/>
      <c r="D442" s="196"/>
      <c r="E442" s="342"/>
      <c r="F442" s="342"/>
      <c r="G442" s="352"/>
      <c r="H442" s="352"/>
      <c r="I442" s="352"/>
      <c r="J442" s="352"/>
      <c r="K442" s="352"/>
      <c r="L442" s="352"/>
      <c r="M442" s="352"/>
      <c r="N442" s="352"/>
      <c r="O442" s="352"/>
      <c r="P442" s="352"/>
      <c r="Q442" s="352"/>
      <c r="R442" s="352"/>
      <c r="S442" s="352"/>
      <c r="T442" s="352"/>
      <c r="U442" s="352"/>
      <c r="V442" s="352"/>
      <c r="W442" s="352"/>
      <c r="X442" s="352"/>
      <c r="Y442" s="352"/>
      <c r="Z442" s="352"/>
      <c r="AA442" s="352"/>
      <c r="AB442" s="352"/>
      <c r="AC442" s="352"/>
      <c r="AD442" s="352"/>
      <c r="AE442" s="352"/>
      <c r="AF442" s="352"/>
      <c r="AG442" s="352"/>
      <c r="AH442" s="352"/>
      <c r="AI442" s="352"/>
      <c r="AJ442" s="352"/>
      <c r="AK442" s="352"/>
      <c r="AL442" s="352"/>
      <c r="AM442" s="352"/>
      <c r="AN442" s="352"/>
      <c r="AO442" s="352"/>
      <c r="AP442" s="352"/>
      <c r="AQ442" s="352"/>
    </row>
    <row r="443" customFormat="false" ht="9.75" hidden="false" customHeight="true" outlineLevel="0" collapsed="false">
      <c r="A443" s="196"/>
      <c r="B443" s="196"/>
      <c r="C443" s="196"/>
      <c r="D443" s="196"/>
      <c r="E443" s="342"/>
      <c r="F443" s="342"/>
      <c r="G443" s="352"/>
      <c r="H443" s="352"/>
      <c r="I443" s="352"/>
      <c r="J443" s="352"/>
      <c r="K443" s="352"/>
      <c r="L443" s="352"/>
      <c r="M443" s="352"/>
      <c r="N443" s="352"/>
      <c r="O443" s="352"/>
      <c r="P443" s="352"/>
      <c r="Q443" s="352"/>
      <c r="R443" s="352"/>
      <c r="S443" s="352"/>
      <c r="T443" s="352"/>
      <c r="U443" s="352"/>
      <c r="V443" s="352"/>
      <c r="W443" s="352"/>
      <c r="X443" s="352"/>
      <c r="Y443" s="352"/>
      <c r="Z443" s="352"/>
      <c r="AA443" s="352"/>
      <c r="AB443" s="352"/>
      <c r="AC443" s="352"/>
      <c r="AD443" s="352"/>
      <c r="AE443" s="352"/>
      <c r="AF443" s="352"/>
      <c r="AG443" s="352"/>
      <c r="AH443" s="352"/>
      <c r="AI443" s="352"/>
      <c r="AJ443" s="352"/>
      <c r="AK443" s="352"/>
      <c r="AL443" s="352"/>
      <c r="AM443" s="352"/>
      <c r="AN443" s="352"/>
      <c r="AO443" s="352"/>
      <c r="AP443" s="352"/>
      <c r="AQ443" s="352"/>
    </row>
    <row r="444" customFormat="false" ht="9.75" hidden="false" customHeight="true" outlineLevel="0" collapsed="false">
      <c r="A444" s="196"/>
      <c r="B444" s="196"/>
      <c r="C444" s="196"/>
      <c r="D444" s="196"/>
      <c r="E444" s="342"/>
      <c r="F444" s="342"/>
      <c r="G444" s="352"/>
      <c r="H444" s="352"/>
      <c r="I444" s="352"/>
      <c r="J444" s="352"/>
      <c r="K444" s="352"/>
      <c r="L444" s="352"/>
      <c r="M444" s="352"/>
      <c r="N444" s="352"/>
      <c r="O444" s="352"/>
      <c r="P444" s="352"/>
      <c r="Q444" s="352"/>
      <c r="R444" s="352"/>
      <c r="S444" s="352"/>
      <c r="T444" s="352"/>
      <c r="U444" s="352"/>
      <c r="V444" s="352"/>
      <c r="W444" s="352"/>
      <c r="X444" s="352"/>
      <c r="Y444" s="352"/>
      <c r="Z444" s="352"/>
      <c r="AA444" s="352"/>
      <c r="AB444" s="352"/>
      <c r="AC444" s="352"/>
      <c r="AD444" s="352"/>
      <c r="AE444" s="352"/>
      <c r="AF444" s="352"/>
      <c r="AG444" s="352"/>
      <c r="AH444" s="352"/>
      <c r="AI444" s="352"/>
      <c r="AJ444" s="352"/>
      <c r="AK444" s="352"/>
      <c r="AL444" s="352"/>
      <c r="AM444" s="352"/>
      <c r="AN444" s="352"/>
      <c r="AO444" s="352"/>
      <c r="AP444" s="352"/>
      <c r="AQ444" s="352"/>
    </row>
    <row r="445" customFormat="false" ht="9.75" hidden="false" customHeight="true" outlineLevel="0" collapsed="false">
      <c r="A445" s="196"/>
      <c r="B445" s="196"/>
      <c r="C445" s="196"/>
      <c r="D445" s="196"/>
      <c r="E445" s="342"/>
      <c r="F445" s="342"/>
      <c r="G445" s="352"/>
      <c r="H445" s="352"/>
      <c r="I445" s="352"/>
      <c r="J445" s="352"/>
      <c r="K445" s="352"/>
      <c r="L445" s="352"/>
      <c r="M445" s="352"/>
      <c r="N445" s="352"/>
      <c r="O445" s="352"/>
      <c r="P445" s="352"/>
      <c r="Q445" s="352"/>
      <c r="R445" s="352"/>
      <c r="S445" s="352"/>
      <c r="T445" s="352"/>
      <c r="U445" s="352"/>
      <c r="V445" s="352"/>
      <c r="W445" s="352"/>
      <c r="X445" s="352"/>
      <c r="Y445" s="352"/>
      <c r="Z445" s="352"/>
      <c r="AA445" s="352"/>
      <c r="AB445" s="352"/>
      <c r="AC445" s="352"/>
      <c r="AD445" s="352"/>
      <c r="AE445" s="352"/>
      <c r="AF445" s="352"/>
      <c r="AG445" s="352"/>
      <c r="AH445" s="352"/>
      <c r="AI445" s="352"/>
      <c r="AJ445" s="352"/>
      <c r="AK445" s="352"/>
      <c r="AL445" s="352"/>
      <c r="AM445" s="352"/>
      <c r="AN445" s="352"/>
      <c r="AO445" s="352"/>
      <c r="AP445" s="352"/>
      <c r="AQ445" s="352"/>
    </row>
    <row r="446" customFormat="false" ht="9.75" hidden="false" customHeight="true" outlineLevel="0" collapsed="false">
      <c r="A446" s="196"/>
      <c r="B446" s="196"/>
      <c r="C446" s="196"/>
      <c r="D446" s="196"/>
      <c r="E446" s="342"/>
      <c r="F446" s="342"/>
      <c r="G446" s="352"/>
      <c r="H446" s="352"/>
      <c r="I446" s="352"/>
      <c r="J446" s="352"/>
      <c r="K446" s="352"/>
      <c r="L446" s="352"/>
      <c r="M446" s="352"/>
      <c r="N446" s="352"/>
      <c r="O446" s="352"/>
      <c r="P446" s="352"/>
      <c r="Q446" s="352"/>
      <c r="R446" s="352"/>
      <c r="S446" s="352"/>
      <c r="T446" s="352"/>
      <c r="U446" s="352"/>
      <c r="V446" s="352"/>
      <c r="W446" s="352"/>
      <c r="X446" s="352"/>
      <c r="Y446" s="352"/>
      <c r="Z446" s="352"/>
      <c r="AA446" s="352"/>
      <c r="AB446" s="352"/>
      <c r="AC446" s="352"/>
      <c r="AD446" s="352"/>
      <c r="AE446" s="352"/>
      <c r="AF446" s="352"/>
      <c r="AG446" s="352"/>
      <c r="AH446" s="352"/>
      <c r="AI446" s="352"/>
      <c r="AJ446" s="352"/>
      <c r="AK446" s="352"/>
      <c r="AL446" s="352"/>
      <c r="AM446" s="352"/>
      <c r="AN446" s="352"/>
      <c r="AO446" s="352"/>
      <c r="AP446" s="352"/>
      <c r="AQ446" s="352"/>
    </row>
    <row r="447" customFormat="false" ht="9.75" hidden="false" customHeight="true" outlineLevel="0" collapsed="false">
      <c r="A447" s="196"/>
      <c r="B447" s="196"/>
      <c r="C447" s="196"/>
      <c r="D447" s="196"/>
      <c r="E447" s="342"/>
      <c r="F447" s="342"/>
      <c r="G447" s="352"/>
      <c r="H447" s="352"/>
      <c r="I447" s="352"/>
      <c r="J447" s="352"/>
      <c r="K447" s="352"/>
      <c r="L447" s="352"/>
      <c r="M447" s="352"/>
      <c r="N447" s="352"/>
      <c r="O447" s="352"/>
      <c r="P447" s="352"/>
      <c r="Q447" s="352"/>
      <c r="R447" s="352"/>
      <c r="S447" s="352"/>
      <c r="T447" s="352"/>
      <c r="U447" s="352"/>
      <c r="V447" s="352"/>
      <c r="W447" s="352"/>
      <c r="X447" s="352"/>
      <c r="Y447" s="352"/>
      <c r="Z447" s="352"/>
      <c r="AA447" s="352"/>
      <c r="AB447" s="352"/>
      <c r="AC447" s="352"/>
      <c r="AD447" s="352"/>
      <c r="AE447" s="352"/>
      <c r="AF447" s="352"/>
      <c r="AG447" s="352"/>
      <c r="AH447" s="352"/>
      <c r="AI447" s="352"/>
      <c r="AJ447" s="352"/>
      <c r="AK447" s="352"/>
      <c r="AL447" s="352"/>
      <c r="AM447" s="352"/>
      <c r="AN447" s="352"/>
      <c r="AO447" s="352"/>
      <c r="AP447" s="352"/>
      <c r="AQ447" s="352"/>
    </row>
    <row r="448" customFormat="false" ht="9.75" hidden="false" customHeight="true" outlineLevel="0" collapsed="false">
      <c r="A448" s="196"/>
      <c r="B448" s="196"/>
      <c r="C448" s="196"/>
      <c r="D448" s="196"/>
      <c r="E448" s="342"/>
      <c r="F448" s="342"/>
      <c r="G448" s="352"/>
      <c r="H448" s="352"/>
      <c r="I448" s="352"/>
      <c r="J448" s="352"/>
      <c r="K448" s="352"/>
      <c r="L448" s="352"/>
      <c r="M448" s="352"/>
      <c r="N448" s="352"/>
      <c r="O448" s="352"/>
      <c r="P448" s="352"/>
      <c r="Q448" s="352"/>
      <c r="R448" s="352"/>
      <c r="S448" s="352"/>
      <c r="T448" s="352"/>
      <c r="U448" s="352"/>
      <c r="V448" s="352"/>
      <c r="W448" s="352"/>
      <c r="X448" s="352"/>
      <c r="Y448" s="352"/>
      <c r="Z448" s="352"/>
      <c r="AA448" s="352"/>
      <c r="AB448" s="352"/>
      <c r="AC448" s="352"/>
      <c r="AD448" s="352"/>
      <c r="AE448" s="352"/>
      <c r="AF448" s="352"/>
      <c r="AG448" s="352"/>
      <c r="AH448" s="352"/>
      <c r="AI448" s="352"/>
      <c r="AJ448" s="352"/>
      <c r="AK448" s="352"/>
      <c r="AL448" s="352"/>
      <c r="AM448" s="352"/>
      <c r="AN448" s="352"/>
      <c r="AO448" s="352"/>
      <c r="AP448" s="352"/>
      <c r="AQ448" s="352"/>
    </row>
    <row r="449" customFormat="false" ht="9.75" hidden="false" customHeight="true" outlineLevel="0" collapsed="false">
      <c r="A449" s="196"/>
      <c r="B449" s="196"/>
      <c r="C449" s="196"/>
      <c r="D449" s="196"/>
      <c r="E449" s="342"/>
      <c r="F449" s="342"/>
      <c r="G449" s="352"/>
      <c r="H449" s="352"/>
      <c r="I449" s="352"/>
      <c r="J449" s="352"/>
      <c r="K449" s="352"/>
      <c r="L449" s="352"/>
      <c r="M449" s="352"/>
      <c r="N449" s="352"/>
      <c r="O449" s="352"/>
      <c r="P449" s="352"/>
      <c r="Q449" s="352"/>
      <c r="R449" s="352"/>
      <c r="S449" s="352"/>
      <c r="T449" s="352"/>
      <c r="U449" s="352"/>
      <c r="V449" s="352"/>
      <c r="W449" s="352"/>
      <c r="X449" s="352"/>
      <c r="Y449" s="352"/>
      <c r="Z449" s="352"/>
      <c r="AA449" s="352"/>
      <c r="AB449" s="352"/>
      <c r="AC449" s="352"/>
      <c r="AD449" s="352"/>
      <c r="AE449" s="352"/>
      <c r="AF449" s="352"/>
      <c r="AG449" s="352"/>
      <c r="AH449" s="352"/>
      <c r="AI449" s="352"/>
      <c r="AJ449" s="352"/>
      <c r="AK449" s="352"/>
      <c r="AL449" s="352"/>
      <c r="AM449" s="352"/>
      <c r="AN449" s="352"/>
      <c r="AO449" s="352"/>
      <c r="AP449" s="352"/>
      <c r="AQ449" s="352"/>
    </row>
    <row r="450" customFormat="false" ht="9.75" hidden="false" customHeight="true" outlineLevel="0" collapsed="false">
      <c r="A450" s="196"/>
      <c r="B450" s="196"/>
      <c r="C450" s="196"/>
      <c r="D450" s="196"/>
      <c r="E450" s="342"/>
      <c r="F450" s="342"/>
      <c r="G450" s="352"/>
      <c r="H450" s="352"/>
      <c r="I450" s="352"/>
      <c r="J450" s="352"/>
      <c r="K450" s="352"/>
      <c r="L450" s="352"/>
      <c r="M450" s="352"/>
      <c r="N450" s="352"/>
      <c r="O450" s="352"/>
      <c r="P450" s="352"/>
      <c r="Q450" s="352"/>
      <c r="R450" s="352"/>
      <c r="S450" s="352"/>
      <c r="T450" s="352"/>
      <c r="U450" s="352"/>
      <c r="V450" s="352"/>
      <c r="W450" s="352"/>
      <c r="X450" s="352"/>
      <c r="Y450" s="352"/>
      <c r="Z450" s="352"/>
      <c r="AA450" s="352"/>
      <c r="AB450" s="352"/>
      <c r="AC450" s="352"/>
      <c r="AD450" s="352"/>
      <c r="AE450" s="352"/>
      <c r="AF450" s="352"/>
      <c r="AG450" s="352"/>
      <c r="AH450" s="352"/>
      <c r="AI450" s="352"/>
      <c r="AJ450" s="352"/>
      <c r="AK450" s="352"/>
      <c r="AL450" s="352"/>
      <c r="AM450" s="352"/>
      <c r="AN450" s="352"/>
      <c r="AO450" s="352"/>
      <c r="AP450" s="352"/>
      <c r="AQ450" s="352"/>
    </row>
    <row r="451" customFormat="false" ht="9.75" hidden="false" customHeight="true" outlineLevel="0" collapsed="false">
      <c r="A451" s="196"/>
      <c r="B451" s="196"/>
      <c r="C451" s="196"/>
      <c r="D451" s="196"/>
      <c r="E451" s="342"/>
      <c r="F451" s="342"/>
      <c r="G451" s="352"/>
      <c r="H451" s="352"/>
      <c r="I451" s="352"/>
      <c r="J451" s="352"/>
      <c r="K451" s="352"/>
      <c r="L451" s="352"/>
      <c r="M451" s="352"/>
      <c r="N451" s="352"/>
      <c r="O451" s="352"/>
      <c r="P451" s="352"/>
      <c r="Q451" s="352"/>
      <c r="R451" s="352"/>
      <c r="S451" s="352"/>
      <c r="T451" s="352"/>
      <c r="U451" s="352"/>
      <c r="V451" s="352"/>
      <c r="W451" s="352"/>
      <c r="X451" s="352"/>
      <c r="Y451" s="352"/>
      <c r="Z451" s="352"/>
      <c r="AA451" s="352"/>
      <c r="AB451" s="352"/>
      <c r="AC451" s="352"/>
      <c r="AD451" s="352"/>
      <c r="AE451" s="352"/>
      <c r="AF451" s="352"/>
      <c r="AG451" s="352"/>
      <c r="AH451" s="352"/>
      <c r="AI451" s="352"/>
      <c r="AJ451" s="352"/>
      <c r="AK451" s="352"/>
      <c r="AL451" s="352"/>
      <c r="AM451" s="352"/>
      <c r="AN451" s="352"/>
      <c r="AO451" s="352"/>
      <c r="AP451" s="352"/>
      <c r="AQ451" s="352"/>
    </row>
    <row r="452" customFormat="false" ht="9.75" hidden="false" customHeight="true" outlineLevel="0" collapsed="false">
      <c r="A452" s="196"/>
      <c r="B452" s="196"/>
      <c r="C452" s="196"/>
      <c r="D452" s="196"/>
      <c r="E452" s="342"/>
      <c r="F452" s="342"/>
      <c r="G452" s="352"/>
      <c r="H452" s="352"/>
      <c r="I452" s="352"/>
      <c r="J452" s="352"/>
      <c r="K452" s="352"/>
      <c r="L452" s="352"/>
      <c r="M452" s="352"/>
      <c r="N452" s="352"/>
      <c r="O452" s="352"/>
      <c r="P452" s="352"/>
      <c r="Q452" s="352"/>
      <c r="R452" s="352"/>
      <c r="S452" s="352"/>
      <c r="T452" s="352"/>
      <c r="U452" s="352"/>
      <c r="V452" s="352"/>
      <c r="W452" s="352"/>
      <c r="X452" s="352"/>
      <c r="Y452" s="352"/>
      <c r="Z452" s="352"/>
      <c r="AA452" s="352"/>
      <c r="AB452" s="352"/>
      <c r="AC452" s="352"/>
      <c r="AD452" s="352"/>
      <c r="AE452" s="352"/>
      <c r="AF452" s="352"/>
      <c r="AG452" s="352"/>
      <c r="AH452" s="352"/>
      <c r="AI452" s="352"/>
      <c r="AJ452" s="352"/>
      <c r="AK452" s="352"/>
      <c r="AL452" s="352"/>
      <c r="AM452" s="352"/>
      <c r="AN452" s="352"/>
      <c r="AO452" s="352"/>
      <c r="AP452" s="352"/>
      <c r="AQ452" s="352"/>
    </row>
    <row r="453" customFormat="false" ht="9.75" hidden="false" customHeight="true" outlineLevel="0" collapsed="false">
      <c r="A453" s="196"/>
      <c r="B453" s="196"/>
      <c r="C453" s="196"/>
      <c r="D453" s="196"/>
      <c r="E453" s="342"/>
      <c r="F453" s="342"/>
      <c r="G453" s="352"/>
      <c r="H453" s="352"/>
      <c r="I453" s="352"/>
      <c r="J453" s="352"/>
      <c r="K453" s="352"/>
      <c r="L453" s="352"/>
      <c r="M453" s="352"/>
      <c r="N453" s="352"/>
      <c r="O453" s="352"/>
      <c r="P453" s="352"/>
      <c r="Q453" s="352"/>
      <c r="R453" s="352"/>
      <c r="S453" s="352"/>
      <c r="T453" s="352"/>
      <c r="U453" s="352"/>
      <c r="V453" s="352"/>
      <c r="W453" s="352"/>
      <c r="X453" s="352"/>
      <c r="Y453" s="352"/>
      <c r="Z453" s="352"/>
      <c r="AA453" s="352"/>
      <c r="AB453" s="352"/>
      <c r="AC453" s="352"/>
      <c r="AD453" s="352"/>
      <c r="AE453" s="352"/>
      <c r="AF453" s="352"/>
      <c r="AG453" s="352"/>
      <c r="AH453" s="352"/>
      <c r="AI453" s="352"/>
      <c r="AJ453" s="352"/>
      <c r="AK453" s="352"/>
      <c r="AL453" s="352"/>
      <c r="AM453" s="352"/>
      <c r="AN453" s="352"/>
      <c r="AO453" s="352"/>
      <c r="AP453" s="352"/>
      <c r="AQ453" s="352"/>
    </row>
    <row r="454" customFormat="false" ht="9.75" hidden="false" customHeight="true" outlineLevel="0" collapsed="false">
      <c r="A454" s="196"/>
      <c r="B454" s="196"/>
      <c r="C454" s="196"/>
      <c r="D454" s="196"/>
      <c r="E454" s="342"/>
      <c r="F454" s="342"/>
      <c r="G454" s="352"/>
      <c r="H454" s="352"/>
      <c r="I454" s="352"/>
      <c r="J454" s="352"/>
      <c r="K454" s="352"/>
      <c r="L454" s="352"/>
      <c r="M454" s="352"/>
      <c r="N454" s="352"/>
      <c r="O454" s="352"/>
      <c r="P454" s="352"/>
      <c r="Q454" s="352"/>
      <c r="R454" s="352"/>
      <c r="S454" s="352"/>
      <c r="T454" s="352"/>
      <c r="U454" s="352"/>
      <c r="V454" s="352"/>
      <c r="W454" s="352"/>
      <c r="X454" s="352"/>
      <c r="Y454" s="352"/>
      <c r="Z454" s="352"/>
      <c r="AA454" s="352"/>
      <c r="AB454" s="352"/>
      <c r="AC454" s="352"/>
      <c r="AD454" s="352"/>
      <c r="AE454" s="352"/>
      <c r="AF454" s="352"/>
      <c r="AG454" s="352"/>
      <c r="AH454" s="352"/>
      <c r="AI454" s="352"/>
      <c r="AJ454" s="352"/>
      <c r="AK454" s="352"/>
      <c r="AL454" s="352"/>
      <c r="AM454" s="352"/>
      <c r="AN454" s="352"/>
      <c r="AO454" s="352"/>
      <c r="AP454" s="352"/>
      <c r="AQ454" s="352"/>
    </row>
    <row r="455" customFormat="false" ht="9.75" hidden="false" customHeight="true" outlineLevel="0" collapsed="false">
      <c r="A455" s="196"/>
      <c r="B455" s="196"/>
      <c r="C455" s="196"/>
      <c r="D455" s="196"/>
      <c r="E455" s="342"/>
      <c r="F455" s="342"/>
      <c r="G455" s="352"/>
      <c r="H455" s="352"/>
      <c r="I455" s="352"/>
      <c r="J455" s="352"/>
      <c r="K455" s="352"/>
      <c r="L455" s="352"/>
      <c r="M455" s="352"/>
      <c r="N455" s="352"/>
      <c r="O455" s="352"/>
      <c r="P455" s="352"/>
      <c r="Q455" s="352"/>
      <c r="R455" s="352"/>
      <c r="S455" s="352"/>
      <c r="T455" s="352"/>
      <c r="U455" s="352"/>
      <c r="V455" s="352"/>
      <c r="W455" s="352"/>
      <c r="X455" s="352"/>
      <c r="Y455" s="352"/>
      <c r="Z455" s="352"/>
      <c r="AA455" s="352"/>
      <c r="AB455" s="352"/>
      <c r="AC455" s="352"/>
      <c r="AD455" s="352"/>
      <c r="AE455" s="352"/>
      <c r="AF455" s="352"/>
      <c r="AG455" s="352"/>
      <c r="AH455" s="352"/>
      <c r="AI455" s="352"/>
      <c r="AJ455" s="352"/>
      <c r="AK455" s="352"/>
      <c r="AL455" s="352"/>
      <c r="AM455" s="352"/>
      <c r="AN455" s="352"/>
      <c r="AO455" s="352"/>
      <c r="AP455" s="352"/>
      <c r="AQ455" s="352"/>
    </row>
    <row r="456" customFormat="false" ht="9.75" hidden="false" customHeight="true" outlineLevel="0" collapsed="false">
      <c r="A456" s="196"/>
      <c r="B456" s="196"/>
      <c r="C456" s="196"/>
      <c r="D456" s="196"/>
      <c r="E456" s="342"/>
      <c r="F456" s="342"/>
      <c r="G456" s="352"/>
      <c r="H456" s="352"/>
      <c r="I456" s="352"/>
      <c r="J456" s="352"/>
      <c r="K456" s="352"/>
      <c r="L456" s="352"/>
      <c r="M456" s="352"/>
      <c r="N456" s="352"/>
      <c r="O456" s="352"/>
      <c r="P456" s="352"/>
      <c r="Q456" s="352"/>
      <c r="R456" s="352"/>
      <c r="S456" s="352"/>
      <c r="T456" s="352"/>
      <c r="U456" s="352"/>
      <c r="V456" s="352"/>
      <c r="W456" s="352"/>
      <c r="X456" s="352"/>
      <c r="Y456" s="352"/>
      <c r="Z456" s="352"/>
      <c r="AA456" s="352"/>
      <c r="AB456" s="352"/>
      <c r="AC456" s="352"/>
      <c r="AD456" s="352"/>
      <c r="AE456" s="352"/>
      <c r="AF456" s="352"/>
      <c r="AG456" s="352"/>
      <c r="AH456" s="352"/>
      <c r="AI456" s="352"/>
      <c r="AJ456" s="352"/>
      <c r="AK456" s="352"/>
      <c r="AL456" s="352"/>
      <c r="AM456" s="352"/>
      <c r="AN456" s="352"/>
      <c r="AO456" s="352"/>
      <c r="AP456" s="352"/>
      <c r="AQ456" s="352"/>
    </row>
    <row r="457" customFormat="false" ht="9.75" hidden="false" customHeight="true" outlineLevel="0" collapsed="false">
      <c r="A457" s="196"/>
      <c r="B457" s="196"/>
      <c r="C457" s="196"/>
      <c r="D457" s="196"/>
      <c r="E457" s="342"/>
      <c r="F457" s="342"/>
      <c r="G457" s="352"/>
      <c r="H457" s="352"/>
      <c r="I457" s="352"/>
      <c r="J457" s="352"/>
      <c r="K457" s="352"/>
      <c r="L457" s="352"/>
      <c r="M457" s="352"/>
      <c r="N457" s="352"/>
      <c r="O457" s="352"/>
      <c r="P457" s="352"/>
      <c r="Q457" s="352"/>
      <c r="R457" s="352"/>
      <c r="S457" s="352"/>
      <c r="T457" s="352"/>
      <c r="U457" s="352"/>
      <c r="V457" s="352"/>
      <c r="W457" s="352"/>
      <c r="X457" s="352"/>
      <c r="Y457" s="352"/>
      <c r="Z457" s="352"/>
      <c r="AA457" s="352"/>
      <c r="AB457" s="352"/>
      <c r="AC457" s="352"/>
      <c r="AD457" s="352"/>
      <c r="AE457" s="352"/>
      <c r="AF457" s="352"/>
      <c r="AG457" s="352"/>
      <c r="AH457" s="352"/>
      <c r="AI457" s="352"/>
      <c r="AJ457" s="352"/>
      <c r="AK457" s="352"/>
      <c r="AL457" s="352"/>
      <c r="AM457" s="352"/>
      <c r="AN457" s="352"/>
      <c r="AO457" s="352"/>
      <c r="AP457" s="352"/>
      <c r="AQ457" s="352"/>
    </row>
    <row r="458" customFormat="false" ht="9.75" hidden="false" customHeight="true" outlineLevel="0" collapsed="false">
      <c r="A458" s="196"/>
      <c r="B458" s="196"/>
      <c r="C458" s="196"/>
      <c r="D458" s="196"/>
      <c r="E458" s="342"/>
      <c r="F458" s="342"/>
      <c r="G458" s="352"/>
      <c r="H458" s="352"/>
      <c r="I458" s="352"/>
      <c r="J458" s="352"/>
      <c r="K458" s="352"/>
      <c r="L458" s="352"/>
      <c r="M458" s="352"/>
      <c r="N458" s="352"/>
      <c r="O458" s="352"/>
      <c r="P458" s="352"/>
      <c r="Q458" s="352"/>
      <c r="R458" s="352"/>
      <c r="S458" s="352"/>
      <c r="T458" s="352"/>
      <c r="U458" s="352"/>
      <c r="V458" s="352"/>
      <c r="W458" s="352"/>
      <c r="X458" s="352"/>
      <c r="Y458" s="352"/>
      <c r="Z458" s="352"/>
      <c r="AA458" s="352"/>
      <c r="AB458" s="352"/>
      <c r="AC458" s="352"/>
      <c r="AD458" s="352"/>
      <c r="AE458" s="352"/>
      <c r="AF458" s="352"/>
      <c r="AG458" s="352"/>
      <c r="AH458" s="352"/>
      <c r="AI458" s="352"/>
      <c r="AJ458" s="352"/>
      <c r="AK458" s="352"/>
      <c r="AL458" s="352"/>
      <c r="AM458" s="352"/>
      <c r="AN458" s="352"/>
      <c r="AO458" s="352"/>
      <c r="AP458" s="352"/>
      <c r="AQ458" s="352"/>
    </row>
    <row r="459" customFormat="false" ht="9.75" hidden="false" customHeight="true" outlineLevel="0" collapsed="false">
      <c r="A459" s="196"/>
      <c r="B459" s="196"/>
      <c r="C459" s="196"/>
      <c r="D459" s="196"/>
      <c r="E459" s="342"/>
      <c r="F459" s="342"/>
      <c r="G459" s="352"/>
      <c r="H459" s="352"/>
      <c r="I459" s="352"/>
      <c r="J459" s="352"/>
      <c r="K459" s="352"/>
      <c r="L459" s="352"/>
      <c r="M459" s="352"/>
      <c r="N459" s="352"/>
      <c r="O459" s="352"/>
      <c r="P459" s="352"/>
      <c r="Q459" s="352"/>
      <c r="R459" s="352"/>
      <c r="S459" s="352"/>
      <c r="T459" s="352"/>
      <c r="U459" s="352"/>
      <c r="V459" s="352"/>
      <c r="W459" s="352"/>
      <c r="X459" s="352"/>
      <c r="Y459" s="352"/>
      <c r="Z459" s="352"/>
      <c r="AA459" s="352"/>
      <c r="AB459" s="352"/>
      <c r="AC459" s="352"/>
      <c r="AD459" s="352"/>
      <c r="AE459" s="352"/>
      <c r="AF459" s="352"/>
      <c r="AG459" s="352"/>
      <c r="AH459" s="352"/>
      <c r="AI459" s="352"/>
      <c r="AJ459" s="352"/>
      <c r="AK459" s="352"/>
      <c r="AL459" s="352"/>
      <c r="AM459" s="352"/>
      <c r="AN459" s="352"/>
      <c r="AO459" s="352"/>
      <c r="AP459" s="352"/>
      <c r="AQ459" s="352"/>
    </row>
    <row r="460" customFormat="false" ht="9.75" hidden="false" customHeight="true" outlineLevel="0" collapsed="false">
      <c r="A460" s="196"/>
      <c r="B460" s="196"/>
      <c r="C460" s="196"/>
      <c r="D460" s="196"/>
      <c r="E460" s="342"/>
      <c r="F460" s="342"/>
      <c r="G460" s="352"/>
      <c r="H460" s="352"/>
      <c r="I460" s="352"/>
      <c r="J460" s="352"/>
      <c r="K460" s="352"/>
      <c r="L460" s="352"/>
      <c r="M460" s="352"/>
      <c r="N460" s="352"/>
      <c r="O460" s="352"/>
      <c r="P460" s="352"/>
      <c r="Q460" s="352"/>
      <c r="R460" s="352"/>
      <c r="S460" s="352"/>
      <c r="T460" s="352"/>
      <c r="U460" s="352"/>
      <c r="V460" s="352"/>
      <c r="W460" s="352"/>
      <c r="X460" s="352"/>
      <c r="Y460" s="352"/>
      <c r="Z460" s="352"/>
      <c r="AA460" s="352"/>
      <c r="AB460" s="352"/>
      <c r="AC460" s="352"/>
      <c r="AD460" s="352"/>
      <c r="AE460" s="352"/>
      <c r="AF460" s="352"/>
      <c r="AG460" s="352"/>
      <c r="AH460" s="352"/>
      <c r="AI460" s="352"/>
      <c r="AJ460" s="352"/>
      <c r="AK460" s="352"/>
      <c r="AL460" s="352"/>
      <c r="AM460" s="352"/>
      <c r="AN460" s="352"/>
      <c r="AO460" s="352"/>
      <c r="AP460" s="352"/>
      <c r="AQ460" s="352"/>
    </row>
    <row r="461" customFormat="false" ht="9.75" hidden="false" customHeight="true" outlineLevel="0" collapsed="false">
      <c r="A461" s="196"/>
      <c r="B461" s="196"/>
      <c r="C461" s="196"/>
      <c r="D461" s="196"/>
      <c r="E461" s="342"/>
      <c r="F461" s="342"/>
      <c r="G461" s="352"/>
      <c r="H461" s="352"/>
      <c r="I461" s="352"/>
      <c r="J461" s="352"/>
      <c r="K461" s="352"/>
      <c r="L461" s="352"/>
      <c r="M461" s="352"/>
      <c r="N461" s="352"/>
      <c r="O461" s="352"/>
      <c r="P461" s="352"/>
      <c r="Q461" s="352"/>
      <c r="R461" s="352"/>
      <c r="S461" s="352"/>
      <c r="T461" s="352"/>
      <c r="U461" s="352"/>
      <c r="V461" s="352"/>
      <c r="W461" s="352"/>
      <c r="X461" s="352"/>
      <c r="Y461" s="352"/>
      <c r="Z461" s="352"/>
      <c r="AA461" s="352"/>
      <c r="AB461" s="352"/>
      <c r="AC461" s="352"/>
      <c r="AD461" s="352"/>
      <c r="AE461" s="352"/>
      <c r="AF461" s="352"/>
      <c r="AG461" s="352"/>
      <c r="AH461" s="352"/>
      <c r="AI461" s="352"/>
      <c r="AJ461" s="352"/>
      <c r="AK461" s="352"/>
      <c r="AL461" s="352"/>
      <c r="AM461" s="352"/>
      <c r="AN461" s="352"/>
      <c r="AO461" s="352"/>
      <c r="AP461" s="352"/>
      <c r="AQ461" s="352"/>
    </row>
    <row r="462" customFormat="false" ht="9.75" hidden="false" customHeight="true" outlineLevel="0" collapsed="false">
      <c r="A462" s="196"/>
      <c r="B462" s="196"/>
      <c r="C462" s="196"/>
      <c r="D462" s="196"/>
      <c r="E462" s="342"/>
      <c r="F462" s="342"/>
      <c r="G462" s="352"/>
      <c r="H462" s="352"/>
      <c r="I462" s="352"/>
      <c r="J462" s="352"/>
      <c r="K462" s="352"/>
      <c r="L462" s="352"/>
      <c r="M462" s="352"/>
      <c r="N462" s="352"/>
      <c r="O462" s="352"/>
      <c r="P462" s="352"/>
      <c r="Q462" s="352"/>
      <c r="R462" s="352"/>
      <c r="S462" s="352"/>
      <c r="T462" s="352"/>
      <c r="U462" s="352"/>
      <c r="V462" s="352"/>
      <c r="W462" s="352"/>
      <c r="X462" s="352"/>
      <c r="Y462" s="352"/>
      <c r="Z462" s="352"/>
      <c r="AA462" s="352"/>
      <c r="AB462" s="352"/>
      <c r="AC462" s="352"/>
      <c r="AD462" s="352"/>
      <c r="AE462" s="352"/>
      <c r="AF462" s="352"/>
      <c r="AG462" s="352"/>
      <c r="AH462" s="352"/>
      <c r="AI462" s="352"/>
      <c r="AJ462" s="352"/>
      <c r="AK462" s="352"/>
      <c r="AL462" s="352"/>
      <c r="AM462" s="352"/>
      <c r="AN462" s="352"/>
      <c r="AO462" s="352"/>
      <c r="AP462" s="352"/>
      <c r="AQ462" s="352"/>
    </row>
    <row r="463" customFormat="false" ht="9.75" hidden="false" customHeight="true" outlineLevel="0" collapsed="false">
      <c r="A463" s="196"/>
      <c r="B463" s="196"/>
      <c r="C463" s="196"/>
      <c r="D463" s="196"/>
      <c r="E463" s="342"/>
      <c r="F463" s="342"/>
      <c r="G463" s="352"/>
      <c r="H463" s="352"/>
      <c r="I463" s="352"/>
      <c r="J463" s="352"/>
      <c r="K463" s="352"/>
      <c r="L463" s="352"/>
      <c r="M463" s="352"/>
      <c r="N463" s="352"/>
      <c r="O463" s="352"/>
      <c r="P463" s="352"/>
      <c r="Q463" s="352"/>
      <c r="R463" s="352"/>
      <c r="S463" s="352"/>
      <c r="T463" s="352"/>
      <c r="U463" s="352"/>
      <c r="V463" s="352"/>
      <c r="W463" s="352"/>
      <c r="X463" s="352"/>
      <c r="Y463" s="352"/>
      <c r="Z463" s="352"/>
      <c r="AA463" s="352"/>
      <c r="AB463" s="352"/>
      <c r="AC463" s="352"/>
      <c r="AD463" s="352"/>
      <c r="AE463" s="352"/>
      <c r="AF463" s="352"/>
      <c r="AG463" s="352"/>
      <c r="AH463" s="352"/>
      <c r="AI463" s="352"/>
      <c r="AJ463" s="352"/>
      <c r="AK463" s="352"/>
      <c r="AL463" s="352"/>
      <c r="AM463" s="352"/>
      <c r="AN463" s="352"/>
      <c r="AO463" s="352"/>
      <c r="AP463" s="352"/>
      <c r="AQ463" s="352"/>
    </row>
    <row r="464" customFormat="false" ht="9.75" hidden="false" customHeight="true" outlineLevel="0" collapsed="false">
      <c r="A464" s="196"/>
      <c r="B464" s="196"/>
      <c r="C464" s="196"/>
      <c r="D464" s="196"/>
      <c r="E464" s="342"/>
      <c r="F464" s="342"/>
      <c r="G464" s="352"/>
      <c r="H464" s="352"/>
      <c r="I464" s="352"/>
      <c r="J464" s="352"/>
      <c r="K464" s="352"/>
      <c r="L464" s="352"/>
      <c r="M464" s="352"/>
      <c r="N464" s="352"/>
      <c r="O464" s="352"/>
      <c r="P464" s="352"/>
      <c r="Q464" s="352"/>
      <c r="R464" s="352"/>
      <c r="S464" s="352"/>
      <c r="T464" s="352"/>
      <c r="U464" s="352"/>
      <c r="V464" s="352"/>
      <c r="W464" s="352"/>
      <c r="X464" s="352"/>
      <c r="Y464" s="352"/>
      <c r="Z464" s="352"/>
      <c r="AA464" s="352"/>
      <c r="AB464" s="352"/>
      <c r="AC464" s="352"/>
      <c r="AD464" s="352"/>
      <c r="AE464" s="352"/>
      <c r="AF464" s="352"/>
      <c r="AG464" s="352"/>
      <c r="AH464" s="352"/>
      <c r="AI464" s="352"/>
      <c r="AJ464" s="352"/>
      <c r="AK464" s="352"/>
      <c r="AL464" s="352"/>
      <c r="AM464" s="352"/>
      <c r="AN464" s="352"/>
      <c r="AO464" s="352"/>
      <c r="AP464" s="352"/>
      <c r="AQ464" s="352"/>
    </row>
    <row r="465" customFormat="false" ht="9.75" hidden="false" customHeight="true" outlineLevel="0" collapsed="false">
      <c r="A465" s="196"/>
      <c r="B465" s="196"/>
      <c r="C465" s="196"/>
      <c r="D465" s="196"/>
      <c r="E465" s="342"/>
      <c r="F465" s="342"/>
      <c r="G465" s="352"/>
      <c r="H465" s="352"/>
      <c r="I465" s="352"/>
      <c r="J465" s="352"/>
      <c r="K465" s="352"/>
      <c r="L465" s="352"/>
      <c r="M465" s="352"/>
      <c r="N465" s="352"/>
      <c r="O465" s="352"/>
      <c r="P465" s="352"/>
      <c r="Q465" s="352"/>
      <c r="R465" s="352"/>
      <c r="S465" s="352"/>
      <c r="T465" s="352"/>
      <c r="U465" s="352"/>
      <c r="V465" s="352"/>
      <c r="W465" s="352"/>
      <c r="X465" s="352"/>
      <c r="Y465" s="352"/>
      <c r="Z465" s="352"/>
      <c r="AA465" s="352"/>
      <c r="AB465" s="352"/>
      <c r="AC465" s="352"/>
      <c r="AD465" s="352"/>
      <c r="AE465" s="352"/>
      <c r="AF465" s="352"/>
      <c r="AG465" s="352"/>
      <c r="AH465" s="352"/>
      <c r="AI465" s="352"/>
      <c r="AJ465" s="352"/>
      <c r="AK465" s="352"/>
      <c r="AL465" s="352"/>
      <c r="AM465" s="352"/>
      <c r="AN465" s="352"/>
      <c r="AO465" s="352"/>
      <c r="AP465" s="352"/>
      <c r="AQ465" s="352"/>
    </row>
    <row r="466" customFormat="false" ht="9.75" hidden="false" customHeight="true" outlineLevel="0" collapsed="false">
      <c r="A466" s="196"/>
      <c r="B466" s="196"/>
      <c r="C466" s="196"/>
      <c r="D466" s="196"/>
      <c r="E466" s="342"/>
      <c r="F466" s="342"/>
      <c r="G466" s="352"/>
      <c r="H466" s="352"/>
      <c r="I466" s="352"/>
      <c r="J466" s="352"/>
      <c r="K466" s="352"/>
      <c r="L466" s="352"/>
      <c r="M466" s="352"/>
      <c r="N466" s="352"/>
      <c r="O466" s="352"/>
      <c r="P466" s="352"/>
      <c r="Q466" s="352"/>
      <c r="R466" s="352"/>
      <c r="S466" s="352"/>
      <c r="T466" s="352"/>
      <c r="U466" s="352"/>
      <c r="V466" s="352"/>
      <c r="W466" s="352"/>
      <c r="X466" s="352"/>
      <c r="Y466" s="352"/>
      <c r="Z466" s="352"/>
      <c r="AA466" s="352"/>
      <c r="AB466" s="352"/>
      <c r="AC466" s="352"/>
      <c r="AD466" s="352"/>
      <c r="AE466" s="352"/>
      <c r="AF466" s="352"/>
      <c r="AG466" s="352"/>
      <c r="AH466" s="352"/>
      <c r="AI466" s="352"/>
      <c r="AJ466" s="352"/>
      <c r="AK466" s="352"/>
      <c r="AL466" s="352"/>
      <c r="AM466" s="352"/>
      <c r="AN466" s="352"/>
      <c r="AO466" s="352"/>
      <c r="AP466" s="352"/>
      <c r="AQ466" s="352"/>
    </row>
    <row r="467" customFormat="false" ht="9.75" hidden="false" customHeight="true" outlineLevel="0" collapsed="false">
      <c r="A467" s="196"/>
      <c r="B467" s="196"/>
      <c r="C467" s="196"/>
      <c r="D467" s="196"/>
      <c r="E467" s="342"/>
      <c r="F467" s="342"/>
      <c r="G467" s="352"/>
      <c r="H467" s="352"/>
      <c r="I467" s="352"/>
      <c r="J467" s="352"/>
      <c r="K467" s="352"/>
      <c r="L467" s="352"/>
      <c r="M467" s="352"/>
      <c r="N467" s="352"/>
      <c r="O467" s="352"/>
      <c r="P467" s="352"/>
      <c r="Q467" s="352"/>
      <c r="R467" s="352"/>
      <c r="S467" s="352"/>
      <c r="T467" s="352"/>
      <c r="U467" s="352"/>
      <c r="V467" s="352"/>
      <c r="W467" s="352"/>
      <c r="X467" s="352"/>
      <c r="Y467" s="352"/>
      <c r="Z467" s="352"/>
      <c r="AA467" s="352"/>
      <c r="AB467" s="352"/>
      <c r="AC467" s="352"/>
      <c r="AD467" s="352"/>
      <c r="AE467" s="352"/>
      <c r="AF467" s="352"/>
      <c r="AG467" s="352"/>
      <c r="AH467" s="352"/>
      <c r="AI467" s="352"/>
      <c r="AJ467" s="352"/>
      <c r="AK467" s="352"/>
      <c r="AL467" s="352"/>
      <c r="AM467" s="352"/>
      <c r="AN467" s="352"/>
      <c r="AO467" s="352"/>
      <c r="AP467" s="352"/>
      <c r="AQ467" s="352"/>
    </row>
    <row r="468" customFormat="false" ht="9.75" hidden="false" customHeight="true" outlineLevel="0" collapsed="false">
      <c r="A468" s="196"/>
      <c r="B468" s="196"/>
      <c r="C468" s="196"/>
      <c r="D468" s="196"/>
      <c r="E468" s="342"/>
      <c r="F468" s="342"/>
      <c r="G468" s="352"/>
      <c r="H468" s="352"/>
      <c r="I468" s="352"/>
      <c r="J468" s="352"/>
      <c r="K468" s="352"/>
      <c r="L468" s="352"/>
      <c r="M468" s="352"/>
      <c r="N468" s="352"/>
      <c r="O468" s="352"/>
      <c r="P468" s="352"/>
      <c r="Q468" s="352"/>
      <c r="R468" s="352"/>
      <c r="S468" s="352"/>
      <c r="T468" s="352"/>
      <c r="U468" s="352"/>
      <c r="V468" s="352"/>
      <c r="W468" s="352"/>
      <c r="X468" s="352"/>
      <c r="Y468" s="352"/>
      <c r="Z468" s="352"/>
      <c r="AA468" s="352"/>
      <c r="AB468" s="352"/>
      <c r="AC468" s="352"/>
      <c r="AD468" s="352"/>
      <c r="AE468" s="352"/>
      <c r="AF468" s="352"/>
      <c r="AG468" s="352"/>
      <c r="AH468" s="352"/>
      <c r="AI468" s="352"/>
      <c r="AJ468" s="352"/>
      <c r="AK468" s="352"/>
      <c r="AL468" s="352"/>
      <c r="AM468" s="352"/>
      <c r="AN468" s="352"/>
      <c r="AO468" s="352"/>
      <c r="AP468" s="352"/>
      <c r="AQ468" s="352"/>
    </row>
    <row r="469" customFormat="false" ht="9.75" hidden="false" customHeight="true" outlineLevel="0" collapsed="false">
      <c r="A469" s="196"/>
      <c r="B469" s="196"/>
      <c r="C469" s="196"/>
      <c r="D469" s="196"/>
      <c r="E469" s="342"/>
      <c r="F469" s="342"/>
      <c r="G469" s="352"/>
      <c r="H469" s="352"/>
      <c r="I469" s="352"/>
      <c r="J469" s="352"/>
      <c r="K469" s="352"/>
      <c r="L469" s="352"/>
      <c r="M469" s="352"/>
      <c r="N469" s="352"/>
      <c r="O469" s="352"/>
      <c r="P469" s="352"/>
      <c r="Q469" s="352"/>
      <c r="R469" s="352"/>
      <c r="S469" s="352"/>
      <c r="T469" s="352"/>
      <c r="U469" s="352"/>
      <c r="V469" s="352"/>
      <c r="W469" s="352"/>
      <c r="X469" s="352"/>
      <c r="Y469" s="352"/>
      <c r="Z469" s="352"/>
      <c r="AA469" s="352"/>
      <c r="AB469" s="352"/>
      <c r="AC469" s="352"/>
      <c r="AD469" s="352"/>
      <c r="AE469" s="352"/>
      <c r="AF469" s="352"/>
      <c r="AG469" s="352"/>
      <c r="AH469" s="352"/>
      <c r="AI469" s="352"/>
      <c r="AJ469" s="352"/>
      <c r="AK469" s="352"/>
      <c r="AL469" s="352"/>
      <c r="AM469" s="352"/>
      <c r="AN469" s="352"/>
      <c r="AO469" s="352"/>
      <c r="AP469" s="352"/>
      <c r="AQ469" s="352"/>
    </row>
    <row r="470" customFormat="false" ht="9.75" hidden="false" customHeight="true" outlineLevel="0" collapsed="false">
      <c r="A470" s="196"/>
      <c r="B470" s="196"/>
      <c r="C470" s="196"/>
      <c r="D470" s="196"/>
      <c r="E470" s="342"/>
      <c r="F470" s="342"/>
      <c r="G470" s="352"/>
      <c r="H470" s="352"/>
      <c r="I470" s="352"/>
      <c r="J470" s="352"/>
      <c r="K470" s="352"/>
      <c r="L470" s="352"/>
      <c r="M470" s="352"/>
      <c r="N470" s="352"/>
      <c r="O470" s="352"/>
      <c r="P470" s="352"/>
      <c r="Q470" s="352"/>
      <c r="R470" s="352"/>
      <c r="S470" s="352"/>
      <c r="T470" s="352"/>
      <c r="U470" s="352"/>
      <c r="V470" s="352"/>
      <c r="W470" s="352"/>
      <c r="X470" s="352"/>
      <c r="Y470" s="352"/>
      <c r="Z470" s="352"/>
      <c r="AA470" s="352"/>
      <c r="AB470" s="352"/>
      <c r="AC470" s="352"/>
      <c r="AD470" s="352"/>
      <c r="AE470" s="352"/>
      <c r="AF470" s="352"/>
      <c r="AG470" s="352"/>
      <c r="AH470" s="352"/>
      <c r="AI470" s="352"/>
      <c r="AJ470" s="352"/>
      <c r="AK470" s="352"/>
      <c r="AL470" s="352"/>
      <c r="AM470" s="352"/>
      <c r="AN470" s="352"/>
      <c r="AO470" s="352"/>
      <c r="AP470" s="352"/>
      <c r="AQ470" s="352"/>
    </row>
    <row r="471" customFormat="false" ht="9.75" hidden="false" customHeight="true" outlineLevel="0" collapsed="false">
      <c r="A471" s="196"/>
      <c r="B471" s="196"/>
      <c r="C471" s="196"/>
      <c r="D471" s="196"/>
      <c r="E471" s="342"/>
      <c r="F471" s="342"/>
      <c r="G471" s="352"/>
      <c r="H471" s="352"/>
      <c r="I471" s="352"/>
      <c r="J471" s="352"/>
      <c r="K471" s="352"/>
      <c r="L471" s="352"/>
      <c r="M471" s="352"/>
      <c r="N471" s="352"/>
      <c r="O471" s="352"/>
      <c r="P471" s="352"/>
      <c r="Q471" s="352"/>
      <c r="R471" s="352"/>
      <c r="S471" s="352"/>
      <c r="T471" s="352"/>
      <c r="U471" s="352"/>
      <c r="V471" s="352"/>
      <c r="W471" s="352"/>
      <c r="X471" s="352"/>
      <c r="Y471" s="352"/>
      <c r="Z471" s="352"/>
      <c r="AA471" s="352"/>
      <c r="AB471" s="352"/>
      <c r="AC471" s="352"/>
      <c r="AD471" s="352"/>
      <c r="AE471" s="352"/>
      <c r="AF471" s="352"/>
      <c r="AG471" s="352"/>
      <c r="AH471" s="352"/>
      <c r="AI471" s="352"/>
      <c r="AJ471" s="352"/>
      <c r="AK471" s="352"/>
      <c r="AL471" s="352"/>
      <c r="AM471" s="352"/>
      <c r="AN471" s="352"/>
      <c r="AO471" s="352"/>
      <c r="AP471" s="352"/>
      <c r="AQ471" s="352"/>
    </row>
    <row r="472" customFormat="false" ht="9.75" hidden="false" customHeight="true" outlineLevel="0" collapsed="false">
      <c r="A472" s="196"/>
      <c r="B472" s="196"/>
      <c r="C472" s="196"/>
      <c r="D472" s="196"/>
      <c r="E472" s="342"/>
      <c r="F472" s="342"/>
      <c r="G472" s="352"/>
      <c r="H472" s="352"/>
      <c r="I472" s="352"/>
      <c r="J472" s="352"/>
      <c r="K472" s="352"/>
      <c r="L472" s="352"/>
      <c r="M472" s="352"/>
      <c r="N472" s="352"/>
      <c r="O472" s="352"/>
      <c r="P472" s="352"/>
      <c r="Q472" s="352"/>
      <c r="R472" s="352"/>
      <c r="S472" s="352"/>
      <c r="T472" s="352"/>
      <c r="U472" s="352"/>
      <c r="V472" s="352"/>
      <c r="W472" s="352"/>
      <c r="X472" s="352"/>
      <c r="Y472" s="352"/>
      <c r="Z472" s="352"/>
      <c r="AA472" s="352"/>
      <c r="AB472" s="352"/>
      <c r="AC472" s="352"/>
      <c r="AD472" s="352"/>
      <c r="AE472" s="352"/>
      <c r="AF472" s="352"/>
      <c r="AG472" s="352"/>
      <c r="AH472" s="352"/>
      <c r="AI472" s="352"/>
      <c r="AJ472" s="352"/>
      <c r="AK472" s="352"/>
      <c r="AL472" s="352"/>
      <c r="AM472" s="352"/>
      <c r="AN472" s="352"/>
      <c r="AO472" s="352"/>
      <c r="AP472" s="352"/>
      <c r="AQ472" s="352"/>
    </row>
    <row r="473" customFormat="false" ht="9.75" hidden="false" customHeight="true" outlineLevel="0" collapsed="false">
      <c r="A473" s="196"/>
      <c r="B473" s="196"/>
      <c r="C473" s="196"/>
      <c r="D473" s="196"/>
      <c r="E473" s="342"/>
      <c r="F473" s="342"/>
      <c r="G473" s="352"/>
      <c r="H473" s="352"/>
      <c r="I473" s="352"/>
      <c r="J473" s="352"/>
      <c r="K473" s="352"/>
      <c r="L473" s="352"/>
      <c r="M473" s="352"/>
      <c r="N473" s="352"/>
      <c r="O473" s="352"/>
      <c r="P473" s="352"/>
      <c r="Q473" s="352"/>
      <c r="R473" s="352"/>
      <c r="S473" s="352"/>
      <c r="T473" s="352"/>
      <c r="U473" s="352"/>
      <c r="V473" s="352"/>
      <c r="W473" s="352"/>
      <c r="X473" s="352"/>
      <c r="Y473" s="352"/>
      <c r="Z473" s="352"/>
      <c r="AA473" s="352"/>
      <c r="AB473" s="352"/>
      <c r="AC473" s="352"/>
      <c r="AD473" s="352"/>
      <c r="AE473" s="352"/>
      <c r="AF473" s="352"/>
      <c r="AG473" s="352"/>
      <c r="AH473" s="352"/>
      <c r="AI473" s="352"/>
      <c r="AJ473" s="352"/>
      <c r="AK473" s="352"/>
      <c r="AL473" s="352"/>
      <c r="AM473" s="352"/>
      <c r="AN473" s="352"/>
      <c r="AO473" s="352"/>
      <c r="AP473" s="352"/>
      <c r="AQ473" s="352"/>
    </row>
    <row r="474" customFormat="false" ht="9.75" hidden="false" customHeight="true" outlineLevel="0" collapsed="false">
      <c r="A474" s="196"/>
      <c r="B474" s="196"/>
      <c r="C474" s="196"/>
      <c r="D474" s="196"/>
      <c r="E474" s="342"/>
      <c r="F474" s="342"/>
      <c r="G474" s="352"/>
      <c r="H474" s="352"/>
      <c r="I474" s="352"/>
      <c r="J474" s="352"/>
      <c r="K474" s="352"/>
      <c r="L474" s="352"/>
      <c r="M474" s="352"/>
      <c r="N474" s="352"/>
      <c r="O474" s="352"/>
      <c r="P474" s="352"/>
      <c r="Q474" s="352"/>
      <c r="R474" s="352"/>
      <c r="S474" s="352"/>
      <c r="T474" s="352"/>
      <c r="U474" s="352"/>
      <c r="V474" s="352"/>
      <c r="W474" s="352"/>
      <c r="X474" s="352"/>
      <c r="Y474" s="352"/>
      <c r="Z474" s="352"/>
      <c r="AA474" s="352"/>
      <c r="AB474" s="352"/>
      <c r="AC474" s="352"/>
      <c r="AD474" s="352"/>
      <c r="AE474" s="352"/>
      <c r="AF474" s="352"/>
      <c r="AG474" s="352"/>
      <c r="AH474" s="352"/>
      <c r="AI474" s="352"/>
      <c r="AJ474" s="352"/>
      <c r="AK474" s="352"/>
      <c r="AL474" s="352"/>
      <c r="AM474" s="352"/>
      <c r="AN474" s="352"/>
      <c r="AO474" s="352"/>
      <c r="AP474" s="352"/>
      <c r="AQ474" s="352"/>
    </row>
    <row r="475" customFormat="false" ht="9.75" hidden="false" customHeight="true" outlineLevel="0" collapsed="false">
      <c r="A475" s="196"/>
      <c r="B475" s="196"/>
      <c r="C475" s="196"/>
      <c r="D475" s="196"/>
      <c r="E475" s="342"/>
      <c r="F475" s="342"/>
      <c r="G475" s="352"/>
      <c r="H475" s="352"/>
      <c r="I475" s="352"/>
      <c r="J475" s="352"/>
      <c r="K475" s="352"/>
      <c r="L475" s="352"/>
      <c r="M475" s="352"/>
      <c r="N475" s="352"/>
      <c r="O475" s="352"/>
      <c r="P475" s="352"/>
      <c r="Q475" s="352"/>
      <c r="R475" s="352"/>
      <c r="S475" s="352"/>
      <c r="T475" s="352"/>
      <c r="U475" s="352"/>
      <c r="V475" s="352"/>
      <c r="W475" s="352"/>
      <c r="X475" s="352"/>
      <c r="Y475" s="352"/>
      <c r="Z475" s="352"/>
      <c r="AA475" s="352"/>
      <c r="AB475" s="352"/>
      <c r="AC475" s="352"/>
      <c r="AD475" s="352"/>
      <c r="AE475" s="352"/>
      <c r="AF475" s="352"/>
      <c r="AG475" s="352"/>
      <c r="AH475" s="352"/>
      <c r="AI475" s="352"/>
      <c r="AJ475" s="352"/>
      <c r="AK475" s="352"/>
      <c r="AL475" s="352"/>
      <c r="AM475" s="352"/>
      <c r="AN475" s="352"/>
      <c r="AO475" s="352"/>
      <c r="AP475" s="352"/>
      <c r="AQ475" s="352"/>
    </row>
    <row r="476" customFormat="false" ht="9.75" hidden="false" customHeight="true" outlineLevel="0" collapsed="false">
      <c r="A476" s="196"/>
      <c r="B476" s="196"/>
      <c r="C476" s="196"/>
      <c r="D476" s="196"/>
      <c r="E476" s="342"/>
      <c r="F476" s="342"/>
      <c r="G476" s="352"/>
      <c r="H476" s="352"/>
      <c r="I476" s="352"/>
      <c r="J476" s="352"/>
      <c r="K476" s="352"/>
      <c r="L476" s="352"/>
      <c r="M476" s="352"/>
      <c r="N476" s="352"/>
      <c r="O476" s="352"/>
      <c r="P476" s="352"/>
      <c r="Q476" s="352"/>
      <c r="R476" s="352"/>
      <c r="S476" s="352"/>
      <c r="T476" s="352"/>
      <c r="U476" s="352"/>
      <c r="V476" s="352"/>
      <c r="W476" s="352"/>
      <c r="X476" s="352"/>
      <c r="Y476" s="352"/>
      <c r="Z476" s="352"/>
      <c r="AA476" s="352"/>
      <c r="AB476" s="352"/>
      <c r="AC476" s="352"/>
      <c r="AD476" s="352"/>
      <c r="AE476" s="352"/>
      <c r="AF476" s="352"/>
      <c r="AG476" s="352"/>
      <c r="AH476" s="352"/>
      <c r="AI476" s="352"/>
      <c r="AJ476" s="352"/>
      <c r="AK476" s="352"/>
      <c r="AL476" s="352"/>
      <c r="AM476" s="352"/>
      <c r="AN476" s="352"/>
      <c r="AO476" s="352"/>
      <c r="AP476" s="352"/>
      <c r="AQ476" s="352"/>
    </row>
    <row r="477" customFormat="false" ht="9.75" hidden="false" customHeight="true" outlineLevel="0" collapsed="false">
      <c r="A477" s="196"/>
      <c r="B477" s="196"/>
      <c r="C477" s="196"/>
      <c r="D477" s="196"/>
      <c r="E477" s="342"/>
      <c r="F477" s="342"/>
      <c r="G477" s="352"/>
      <c r="H477" s="352"/>
      <c r="I477" s="352"/>
      <c r="J477" s="352"/>
      <c r="K477" s="352"/>
      <c r="L477" s="352"/>
      <c r="M477" s="352"/>
      <c r="N477" s="352"/>
      <c r="O477" s="352"/>
      <c r="P477" s="352"/>
      <c r="Q477" s="352"/>
      <c r="R477" s="352"/>
      <c r="S477" s="352"/>
      <c r="T477" s="352"/>
      <c r="U477" s="352"/>
      <c r="V477" s="352"/>
      <c r="W477" s="352"/>
      <c r="X477" s="352"/>
      <c r="Y477" s="352"/>
      <c r="Z477" s="352"/>
      <c r="AA477" s="352"/>
      <c r="AB477" s="352"/>
      <c r="AC477" s="352"/>
      <c r="AD477" s="352"/>
      <c r="AE477" s="352"/>
      <c r="AF477" s="352"/>
      <c r="AG477" s="352"/>
      <c r="AH477" s="352"/>
      <c r="AI477" s="352"/>
      <c r="AJ477" s="352"/>
      <c r="AK477" s="352"/>
      <c r="AL477" s="352"/>
      <c r="AM477" s="352"/>
      <c r="AN477" s="352"/>
      <c r="AO477" s="352"/>
      <c r="AP477" s="352"/>
      <c r="AQ477" s="352"/>
    </row>
    <row r="478" customFormat="false" ht="9.75" hidden="false" customHeight="true" outlineLevel="0" collapsed="false">
      <c r="A478" s="196"/>
      <c r="B478" s="196"/>
      <c r="C478" s="196"/>
      <c r="D478" s="196"/>
      <c r="E478" s="342"/>
      <c r="F478" s="342"/>
      <c r="G478" s="352"/>
      <c r="H478" s="352"/>
      <c r="I478" s="352"/>
      <c r="J478" s="352"/>
      <c r="K478" s="352"/>
      <c r="L478" s="352"/>
      <c r="M478" s="352"/>
      <c r="N478" s="352"/>
      <c r="O478" s="352"/>
      <c r="P478" s="352"/>
      <c r="Q478" s="352"/>
      <c r="R478" s="352"/>
      <c r="S478" s="352"/>
      <c r="T478" s="352"/>
      <c r="U478" s="352"/>
      <c r="V478" s="352"/>
      <c r="W478" s="352"/>
      <c r="X478" s="352"/>
      <c r="Y478" s="352"/>
      <c r="Z478" s="352"/>
      <c r="AA478" s="352"/>
      <c r="AB478" s="352"/>
      <c r="AC478" s="352"/>
      <c r="AD478" s="352"/>
      <c r="AE478" s="352"/>
      <c r="AF478" s="352"/>
      <c r="AG478" s="352"/>
      <c r="AH478" s="352"/>
      <c r="AI478" s="352"/>
      <c r="AJ478" s="352"/>
      <c r="AK478" s="352"/>
      <c r="AL478" s="352"/>
      <c r="AM478" s="352"/>
      <c r="AN478" s="352"/>
      <c r="AO478" s="352"/>
      <c r="AP478" s="352"/>
      <c r="AQ478" s="352"/>
    </row>
    <row r="479" customFormat="false" ht="9.75" hidden="false" customHeight="true" outlineLevel="0" collapsed="false">
      <c r="A479" s="196"/>
      <c r="B479" s="196"/>
      <c r="C479" s="196"/>
      <c r="D479" s="196"/>
      <c r="E479" s="342"/>
      <c r="F479" s="342"/>
      <c r="G479" s="352"/>
      <c r="H479" s="352"/>
      <c r="I479" s="352"/>
      <c r="J479" s="352"/>
      <c r="K479" s="352"/>
      <c r="L479" s="352"/>
      <c r="M479" s="352"/>
      <c r="N479" s="352"/>
      <c r="O479" s="352"/>
      <c r="P479" s="352"/>
      <c r="Q479" s="352"/>
      <c r="R479" s="352"/>
      <c r="S479" s="352"/>
      <c r="T479" s="352"/>
      <c r="U479" s="352"/>
      <c r="V479" s="352"/>
      <c r="W479" s="352"/>
      <c r="X479" s="352"/>
      <c r="Y479" s="352"/>
      <c r="Z479" s="352"/>
      <c r="AA479" s="352"/>
      <c r="AB479" s="352"/>
      <c r="AC479" s="352"/>
      <c r="AD479" s="352"/>
      <c r="AE479" s="352"/>
      <c r="AF479" s="352"/>
      <c r="AG479" s="352"/>
      <c r="AH479" s="352"/>
      <c r="AI479" s="352"/>
      <c r="AJ479" s="352"/>
      <c r="AK479" s="352"/>
      <c r="AL479" s="352"/>
      <c r="AM479" s="352"/>
      <c r="AN479" s="352"/>
      <c r="AO479" s="352"/>
      <c r="AP479" s="352"/>
      <c r="AQ479" s="352"/>
    </row>
    <row r="480" customFormat="false" ht="9.75" hidden="false" customHeight="true" outlineLevel="0" collapsed="false">
      <c r="A480" s="196"/>
      <c r="B480" s="196"/>
      <c r="C480" s="196"/>
      <c r="D480" s="196"/>
      <c r="E480" s="342"/>
      <c r="F480" s="342"/>
      <c r="G480" s="352"/>
      <c r="H480" s="352"/>
      <c r="I480" s="352"/>
      <c r="J480" s="352"/>
      <c r="K480" s="352"/>
      <c r="L480" s="352"/>
      <c r="M480" s="352"/>
      <c r="N480" s="352"/>
      <c r="O480" s="352"/>
      <c r="P480" s="352"/>
      <c r="Q480" s="352"/>
      <c r="R480" s="352"/>
      <c r="S480" s="352"/>
      <c r="T480" s="352"/>
      <c r="U480" s="352"/>
      <c r="V480" s="352"/>
      <c r="W480" s="352"/>
      <c r="X480" s="352"/>
      <c r="Y480" s="352"/>
      <c r="Z480" s="352"/>
      <c r="AA480" s="352"/>
      <c r="AB480" s="352"/>
      <c r="AC480" s="352"/>
      <c r="AD480" s="352"/>
      <c r="AE480" s="352"/>
      <c r="AF480" s="352"/>
      <c r="AG480" s="352"/>
      <c r="AH480" s="352"/>
      <c r="AI480" s="352"/>
      <c r="AJ480" s="352"/>
      <c r="AK480" s="352"/>
      <c r="AL480" s="352"/>
      <c r="AM480" s="352"/>
      <c r="AN480" s="352"/>
      <c r="AO480" s="352"/>
      <c r="AP480" s="352"/>
      <c r="AQ480" s="352"/>
    </row>
    <row r="481" customFormat="false" ht="9.75" hidden="false" customHeight="true" outlineLevel="0" collapsed="false">
      <c r="A481" s="196"/>
      <c r="B481" s="196"/>
      <c r="C481" s="196"/>
      <c r="D481" s="196"/>
      <c r="E481" s="342"/>
      <c r="F481" s="342"/>
      <c r="G481" s="352"/>
      <c r="H481" s="352"/>
      <c r="I481" s="352"/>
      <c r="J481" s="352"/>
      <c r="K481" s="352"/>
      <c r="L481" s="352"/>
      <c r="M481" s="352"/>
      <c r="N481" s="352"/>
      <c r="O481" s="352"/>
      <c r="P481" s="352"/>
      <c r="Q481" s="352"/>
      <c r="R481" s="352"/>
      <c r="S481" s="352"/>
      <c r="T481" s="352"/>
      <c r="U481" s="352"/>
      <c r="V481" s="352"/>
      <c r="W481" s="352"/>
      <c r="X481" s="352"/>
      <c r="Y481" s="352"/>
      <c r="Z481" s="352"/>
      <c r="AA481" s="352"/>
      <c r="AB481" s="352"/>
      <c r="AC481" s="352"/>
      <c r="AD481" s="352"/>
      <c r="AE481" s="352"/>
      <c r="AF481" s="352"/>
      <c r="AG481" s="352"/>
      <c r="AH481" s="352"/>
      <c r="AI481" s="352"/>
      <c r="AJ481" s="352"/>
      <c r="AK481" s="352"/>
      <c r="AL481" s="352"/>
      <c r="AM481" s="352"/>
      <c r="AN481" s="352"/>
      <c r="AO481" s="352"/>
      <c r="AP481" s="352"/>
      <c r="AQ481" s="352"/>
    </row>
    <row r="482" customFormat="false" ht="9.75" hidden="false" customHeight="true" outlineLevel="0" collapsed="false">
      <c r="A482" s="196"/>
      <c r="B482" s="196"/>
      <c r="C482" s="196"/>
      <c r="D482" s="196"/>
      <c r="E482" s="342"/>
      <c r="F482" s="342"/>
      <c r="G482" s="352"/>
      <c r="H482" s="352"/>
      <c r="I482" s="352"/>
      <c r="J482" s="352"/>
      <c r="K482" s="352"/>
      <c r="L482" s="352"/>
      <c r="M482" s="352"/>
      <c r="N482" s="352"/>
      <c r="O482" s="352"/>
      <c r="P482" s="352"/>
      <c r="Q482" s="352"/>
      <c r="R482" s="352"/>
      <c r="S482" s="352"/>
      <c r="T482" s="352"/>
      <c r="U482" s="352"/>
      <c r="V482" s="352"/>
      <c r="W482" s="352"/>
      <c r="X482" s="352"/>
      <c r="Y482" s="352"/>
      <c r="Z482" s="352"/>
      <c r="AA482" s="352"/>
      <c r="AB482" s="352"/>
      <c r="AC482" s="352"/>
      <c r="AD482" s="352"/>
      <c r="AE482" s="352"/>
      <c r="AF482" s="352"/>
      <c r="AG482" s="352"/>
      <c r="AH482" s="352"/>
      <c r="AI482" s="352"/>
      <c r="AJ482" s="352"/>
      <c r="AK482" s="352"/>
      <c r="AL482" s="352"/>
      <c r="AM482" s="352"/>
      <c r="AN482" s="352"/>
      <c r="AO482" s="352"/>
      <c r="AP482" s="352"/>
      <c r="AQ482" s="352"/>
    </row>
    <row r="483" customFormat="false" ht="9.75" hidden="false" customHeight="true" outlineLevel="0" collapsed="false">
      <c r="A483" s="196"/>
      <c r="B483" s="196"/>
      <c r="C483" s="196"/>
      <c r="D483" s="196"/>
      <c r="E483" s="342"/>
      <c r="F483" s="342"/>
      <c r="G483" s="352"/>
      <c r="H483" s="352"/>
      <c r="I483" s="352"/>
      <c r="J483" s="352"/>
      <c r="K483" s="352"/>
      <c r="L483" s="352"/>
      <c r="M483" s="352"/>
      <c r="N483" s="352"/>
      <c r="O483" s="352"/>
      <c r="P483" s="352"/>
      <c r="Q483" s="352"/>
      <c r="R483" s="352"/>
      <c r="S483" s="352"/>
      <c r="T483" s="352"/>
      <c r="U483" s="352"/>
      <c r="V483" s="352"/>
      <c r="W483" s="352"/>
      <c r="X483" s="352"/>
      <c r="Y483" s="352"/>
      <c r="Z483" s="352"/>
      <c r="AA483" s="352"/>
      <c r="AB483" s="352"/>
      <c r="AC483" s="352"/>
      <c r="AD483" s="352"/>
      <c r="AE483" s="352"/>
      <c r="AF483" s="352"/>
      <c r="AG483" s="352"/>
      <c r="AH483" s="352"/>
      <c r="AI483" s="352"/>
      <c r="AJ483" s="352"/>
      <c r="AK483" s="352"/>
      <c r="AL483" s="352"/>
      <c r="AM483" s="352"/>
      <c r="AN483" s="352"/>
      <c r="AO483" s="352"/>
      <c r="AP483" s="352"/>
      <c r="AQ483" s="352"/>
    </row>
    <row r="484" customFormat="false" ht="9.75" hidden="false" customHeight="true" outlineLevel="0" collapsed="false">
      <c r="A484" s="196"/>
      <c r="B484" s="196"/>
      <c r="C484" s="196"/>
      <c r="D484" s="196"/>
      <c r="E484" s="342"/>
      <c r="F484" s="342"/>
      <c r="G484" s="352"/>
      <c r="H484" s="352"/>
      <c r="I484" s="352"/>
      <c r="J484" s="352"/>
      <c r="K484" s="352"/>
      <c r="L484" s="352"/>
      <c r="M484" s="352"/>
      <c r="N484" s="352"/>
      <c r="O484" s="352"/>
      <c r="P484" s="352"/>
      <c r="Q484" s="352"/>
      <c r="R484" s="352"/>
      <c r="S484" s="352"/>
      <c r="T484" s="352"/>
      <c r="U484" s="352"/>
      <c r="V484" s="352"/>
      <c r="W484" s="352"/>
      <c r="X484" s="352"/>
      <c r="Y484" s="352"/>
      <c r="Z484" s="352"/>
      <c r="AA484" s="352"/>
      <c r="AB484" s="352"/>
      <c r="AC484" s="352"/>
      <c r="AD484" s="352"/>
      <c r="AE484" s="352"/>
      <c r="AF484" s="352"/>
      <c r="AG484" s="352"/>
      <c r="AH484" s="352"/>
      <c r="AI484" s="352"/>
      <c r="AJ484" s="352"/>
      <c r="AK484" s="352"/>
      <c r="AL484" s="352"/>
      <c r="AM484" s="352"/>
      <c r="AN484" s="352"/>
      <c r="AO484" s="352"/>
      <c r="AP484" s="352"/>
      <c r="AQ484" s="352"/>
    </row>
    <row r="485" customFormat="false" ht="9.75" hidden="false" customHeight="true" outlineLevel="0" collapsed="false">
      <c r="A485" s="196"/>
      <c r="B485" s="196"/>
      <c r="C485" s="196"/>
      <c r="D485" s="196"/>
      <c r="E485" s="342"/>
      <c r="F485" s="342"/>
      <c r="G485" s="352"/>
      <c r="H485" s="352"/>
      <c r="I485" s="352"/>
      <c r="J485" s="352"/>
      <c r="K485" s="352"/>
      <c r="L485" s="352"/>
      <c r="M485" s="352"/>
      <c r="N485" s="352"/>
      <c r="O485" s="352"/>
      <c r="P485" s="352"/>
      <c r="Q485" s="352"/>
      <c r="R485" s="352"/>
      <c r="S485" s="352"/>
      <c r="T485" s="352"/>
      <c r="U485" s="352"/>
      <c r="V485" s="352"/>
      <c r="W485" s="352"/>
      <c r="X485" s="352"/>
      <c r="Y485" s="352"/>
      <c r="Z485" s="352"/>
      <c r="AA485" s="352"/>
      <c r="AB485" s="352"/>
      <c r="AC485" s="352"/>
      <c r="AD485" s="352"/>
      <c r="AE485" s="352"/>
      <c r="AF485" s="352"/>
      <c r="AG485" s="352"/>
      <c r="AH485" s="352"/>
      <c r="AI485" s="352"/>
      <c r="AJ485" s="352"/>
      <c r="AK485" s="352"/>
      <c r="AL485" s="352"/>
      <c r="AM485" s="352"/>
      <c r="AN485" s="352"/>
      <c r="AO485" s="352"/>
      <c r="AP485" s="352"/>
      <c r="AQ485" s="352"/>
    </row>
    <row r="486" customFormat="false" ht="9.75" hidden="false" customHeight="true" outlineLevel="0" collapsed="false">
      <c r="A486" s="196"/>
      <c r="B486" s="196"/>
      <c r="C486" s="196"/>
      <c r="D486" s="196"/>
      <c r="E486" s="342"/>
      <c r="F486" s="342"/>
      <c r="G486" s="352"/>
      <c r="H486" s="352"/>
      <c r="I486" s="352"/>
      <c r="J486" s="352"/>
      <c r="K486" s="352"/>
      <c r="L486" s="352"/>
      <c r="M486" s="352"/>
      <c r="N486" s="352"/>
      <c r="O486" s="352"/>
      <c r="P486" s="352"/>
      <c r="Q486" s="352"/>
      <c r="R486" s="352"/>
      <c r="S486" s="352"/>
      <c r="T486" s="352"/>
      <c r="U486" s="352"/>
      <c r="V486" s="352"/>
      <c r="W486" s="352"/>
      <c r="X486" s="352"/>
      <c r="Y486" s="352"/>
      <c r="Z486" s="352"/>
      <c r="AA486" s="352"/>
      <c r="AB486" s="352"/>
      <c r="AC486" s="352"/>
      <c r="AD486" s="352"/>
      <c r="AE486" s="352"/>
      <c r="AF486" s="352"/>
      <c r="AG486" s="352"/>
      <c r="AH486" s="352"/>
      <c r="AI486" s="352"/>
      <c r="AJ486" s="352"/>
      <c r="AK486" s="352"/>
      <c r="AL486" s="352"/>
      <c r="AM486" s="352"/>
      <c r="AN486" s="352"/>
      <c r="AO486" s="352"/>
      <c r="AP486" s="352"/>
      <c r="AQ486" s="352"/>
    </row>
    <row r="487" customFormat="false" ht="9.75" hidden="false" customHeight="true" outlineLevel="0" collapsed="false">
      <c r="A487" s="196"/>
      <c r="B487" s="196"/>
      <c r="C487" s="196"/>
      <c r="D487" s="196"/>
      <c r="E487" s="342"/>
      <c r="F487" s="342"/>
      <c r="G487" s="352"/>
      <c r="H487" s="352"/>
      <c r="I487" s="352"/>
      <c r="J487" s="352"/>
      <c r="K487" s="352"/>
      <c r="L487" s="352"/>
      <c r="M487" s="352"/>
      <c r="N487" s="352"/>
      <c r="O487" s="352"/>
      <c r="P487" s="352"/>
      <c r="Q487" s="352"/>
      <c r="R487" s="352"/>
      <c r="S487" s="352"/>
      <c r="T487" s="352"/>
      <c r="U487" s="352"/>
      <c r="V487" s="352"/>
      <c r="W487" s="352"/>
      <c r="X487" s="352"/>
      <c r="Y487" s="352"/>
      <c r="Z487" s="352"/>
      <c r="AA487" s="352"/>
      <c r="AB487" s="352"/>
      <c r="AC487" s="352"/>
      <c r="AD487" s="352"/>
      <c r="AE487" s="352"/>
      <c r="AF487" s="352"/>
      <c r="AG487" s="352"/>
      <c r="AH487" s="352"/>
      <c r="AI487" s="352"/>
      <c r="AJ487" s="352"/>
      <c r="AK487" s="352"/>
      <c r="AL487" s="352"/>
      <c r="AM487" s="352"/>
      <c r="AN487" s="352"/>
      <c r="AO487" s="352"/>
      <c r="AP487" s="352"/>
      <c r="AQ487" s="352"/>
    </row>
    <row r="488" customFormat="false" ht="9.75" hidden="false" customHeight="true" outlineLevel="0" collapsed="false">
      <c r="A488" s="196"/>
      <c r="B488" s="196"/>
      <c r="C488" s="196"/>
      <c r="D488" s="196"/>
      <c r="E488" s="342"/>
      <c r="F488" s="342"/>
      <c r="G488" s="352"/>
      <c r="H488" s="352"/>
      <c r="I488" s="352"/>
      <c r="J488" s="352"/>
      <c r="K488" s="352"/>
      <c r="L488" s="352"/>
      <c r="M488" s="352"/>
      <c r="N488" s="352"/>
      <c r="O488" s="352"/>
      <c r="P488" s="352"/>
      <c r="Q488" s="352"/>
      <c r="R488" s="352"/>
      <c r="S488" s="352"/>
      <c r="T488" s="352"/>
      <c r="U488" s="352"/>
      <c r="V488" s="352"/>
      <c r="W488" s="352"/>
      <c r="X488" s="352"/>
      <c r="Y488" s="352"/>
      <c r="Z488" s="352"/>
      <c r="AA488" s="352"/>
      <c r="AB488" s="352"/>
      <c r="AC488" s="352"/>
      <c r="AD488" s="352"/>
      <c r="AE488" s="352"/>
      <c r="AF488" s="352"/>
      <c r="AG488" s="352"/>
      <c r="AH488" s="352"/>
      <c r="AI488" s="352"/>
      <c r="AJ488" s="352"/>
      <c r="AK488" s="352"/>
      <c r="AL488" s="352"/>
      <c r="AM488" s="352"/>
      <c r="AN488" s="352"/>
      <c r="AO488" s="352"/>
      <c r="AP488" s="352"/>
      <c r="AQ488" s="352"/>
    </row>
    <row r="489" customFormat="false" ht="9.75" hidden="false" customHeight="true" outlineLevel="0" collapsed="false">
      <c r="A489" s="196"/>
      <c r="B489" s="196"/>
      <c r="C489" s="196"/>
      <c r="D489" s="196"/>
      <c r="E489" s="342"/>
      <c r="F489" s="342"/>
      <c r="G489" s="352"/>
      <c r="H489" s="352"/>
      <c r="I489" s="352"/>
      <c r="J489" s="352"/>
      <c r="K489" s="352"/>
      <c r="L489" s="352"/>
      <c r="M489" s="352"/>
      <c r="N489" s="352"/>
      <c r="O489" s="352"/>
      <c r="P489" s="352"/>
      <c r="Q489" s="352"/>
      <c r="R489" s="352"/>
      <c r="S489" s="352"/>
      <c r="T489" s="352"/>
      <c r="U489" s="352"/>
      <c r="V489" s="352"/>
      <c r="W489" s="352"/>
      <c r="X489" s="352"/>
      <c r="Y489" s="352"/>
      <c r="Z489" s="352"/>
      <c r="AA489" s="352"/>
      <c r="AB489" s="352"/>
      <c r="AC489" s="352"/>
      <c r="AD489" s="352"/>
      <c r="AE489" s="352"/>
      <c r="AF489" s="352"/>
      <c r="AG489" s="352"/>
      <c r="AH489" s="352"/>
      <c r="AI489" s="352"/>
      <c r="AJ489" s="352"/>
      <c r="AK489" s="352"/>
      <c r="AL489" s="352"/>
      <c r="AM489" s="352"/>
      <c r="AN489" s="352"/>
      <c r="AO489" s="352"/>
      <c r="AP489" s="352"/>
      <c r="AQ489" s="352"/>
    </row>
    <row r="490" customFormat="false" ht="9.75" hidden="false" customHeight="true" outlineLevel="0" collapsed="false">
      <c r="A490" s="196"/>
      <c r="B490" s="196"/>
      <c r="C490" s="196"/>
      <c r="D490" s="196"/>
      <c r="E490" s="342"/>
      <c r="F490" s="342"/>
      <c r="G490" s="352"/>
      <c r="H490" s="352"/>
      <c r="I490" s="352"/>
      <c r="J490" s="352"/>
      <c r="K490" s="352"/>
      <c r="L490" s="352"/>
      <c r="M490" s="352"/>
      <c r="N490" s="352"/>
      <c r="O490" s="352"/>
      <c r="P490" s="352"/>
      <c r="Q490" s="352"/>
      <c r="R490" s="352"/>
      <c r="S490" s="352"/>
      <c r="T490" s="352"/>
      <c r="U490" s="352"/>
      <c r="V490" s="352"/>
      <c r="W490" s="352"/>
      <c r="X490" s="352"/>
      <c r="Y490" s="352"/>
      <c r="Z490" s="352"/>
      <c r="AA490" s="352"/>
      <c r="AB490" s="352"/>
      <c r="AC490" s="352"/>
      <c r="AD490" s="352"/>
      <c r="AE490" s="352"/>
      <c r="AF490" s="352"/>
      <c r="AG490" s="352"/>
      <c r="AH490" s="352"/>
      <c r="AI490" s="352"/>
      <c r="AJ490" s="352"/>
      <c r="AK490" s="352"/>
      <c r="AL490" s="352"/>
      <c r="AM490" s="352"/>
      <c r="AN490" s="352"/>
      <c r="AO490" s="352"/>
      <c r="AP490" s="352"/>
      <c r="AQ490" s="352"/>
    </row>
    <row r="491" customFormat="false" ht="9.75" hidden="false" customHeight="true" outlineLevel="0" collapsed="false">
      <c r="A491" s="196"/>
      <c r="B491" s="196"/>
      <c r="C491" s="196"/>
      <c r="D491" s="196"/>
      <c r="E491" s="342"/>
      <c r="F491" s="342"/>
      <c r="G491" s="352"/>
      <c r="H491" s="352"/>
      <c r="I491" s="352"/>
      <c r="J491" s="352"/>
      <c r="K491" s="352"/>
      <c r="L491" s="352"/>
      <c r="M491" s="352"/>
      <c r="N491" s="352"/>
      <c r="O491" s="352"/>
      <c r="P491" s="352"/>
      <c r="Q491" s="352"/>
      <c r="R491" s="352"/>
      <c r="S491" s="352"/>
      <c r="T491" s="352"/>
      <c r="U491" s="352"/>
      <c r="V491" s="352"/>
      <c r="W491" s="352"/>
      <c r="X491" s="352"/>
      <c r="Y491" s="352"/>
      <c r="Z491" s="352"/>
      <c r="AA491" s="352"/>
      <c r="AB491" s="352"/>
      <c r="AC491" s="352"/>
      <c r="AD491" s="352"/>
      <c r="AE491" s="352"/>
      <c r="AF491" s="352"/>
      <c r="AG491" s="352"/>
      <c r="AH491" s="352"/>
      <c r="AI491" s="352"/>
      <c r="AJ491" s="352"/>
      <c r="AK491" s="352"/>
      <c r="AL491" s="352"/>
      <c r="AM491" s="352"/>
      <c r="AN491" s="352"/>
      <c r="AO491" s="352"/>
      <c r="AP491" s="352"/>
      <c r="AQ491" s="352"/>
    </row>
    <row r="492" customFormat="false" ht="9.75" hidden="false" customHeight="true" outlineLevel="0" collapsed="false">
      <c r="A492" s="196"/>
      <c r="B492" s="196"/>
      <c r="C492" s="196"/>
      <c r="D492" s="196"/>
      <c r="E492" s="342"/>
      <c r="F492" s="342"/>
      <c r="G492" s="352"/>
      <c r="H492" s="352"/>
      <c r="I492" s="352"/>
      <c r="J492" s="352"/>
      <c r="K492" s="352"/>
      <c r="L492" s="352"/>
      <c r="M492" s="352"/>
      <c r="N492" s="352"/>
      <c r="O492" s="352"/>
      <c r="P492" s="352"/>
      <c r="Q492" s="352"/>
      <c r="R492" s="352"/>
      <c r="S492" s="352"/>
      <c r="T492" s="352"/>
      <c r="U492" s="352"/>
      <c r="V492" s="352"/>
      <c r="W492" s="352"/>
      <c r="X492" s="352"/>
      <c r="Y492" s="352"/>
      <c r="Z492" s="352"/>
      <c r="AA492" s="352"/>
      <c r="AB492" s="352"/>
      <c r="AC492" s="352"/>
      <c r="AD492" s="352"/>
      <c r="AE492" s="352"/>
      <c r="AF492" s="352"/>
      <c r="AG492" s="352"/>
      <c r="AH492" s="352"/>
      <c r="AI492" s="352"/>
      <c r="AJ492" s="352"/>
      <c r="AK492" s="352"/>
      <c r="AL492" s="352"/>
      <c r="AM492" s="352"/>
      <c r="AN492" s="352"/>
      <c r="AO492" s="352"/>
      <c r="AP492" s="352"/>
      <c r="AQ492" s="352"/>
    </row>
    <row r="493" customFormat="false" ht="9.75" hidden="false" customHeight="true" outlineLevel="0" collapsed="false">
      <c r="A493" s="196"/>
      <c r="B493" s="196"/>
      <c r="C493" s="196"/>
      <c r="D493" s="196"/>
      <c r="E493" s="342"/>
      <c r="F493" s="342"/>
      <c r="G493" s="352"/>
      <c r="H493" s="352"/>
      <c r="I493" s="352"/>
      <c r="J493" s="352"/>
      <c r="K493" s="352"/>
      <c r="L493" s="352"/>
      <c r="M493" s="352"/>
      <c r="N493" s="352"/>
      <c r="O493" s="352"/>
      <c r="P493" s="352"/>
      <c r="Q493" s="352"/>
      <c r="R493" s="352"/>
      <c r="S493" s="352"/>
      <c r="T493" s="352"/>
      <c r="U493" s="352"/>
      <c r="V493" s="352"/>
      <c r="W493" s="352"/>
      <c r="X493" s="352"/>
      <c r="Y493" s="352"/>
      <c r="Z493" s="352"/>
      <c r="AA493" s="352"/>
      <c r="AB493" s="352"/>
      <c r="AC493" s="352"/>
      <c r="AD493" s="352"/>
      <c r="AE493" s="352"/>
      <c r="AF493" s="352"/>
      <c r="AG493" s="352"/>
      <c r="AH493" s="352"/>
      <c r="AI493" s="352"/>
      <c r="AJ493" s="352"/>
      <c r="AK493" s="352"/>
      <c r="AL493" s="352"/>
      <c r="AM493" s="352"/>
      <c r="AN493" s="352"/>
      <c r="AO493" s="352"/>
      <c r="AP493" s="352"/>
      <c r="AQ493" s="352"/>
    </row>
    <row r="494" customFormat="false" ht="9.75" hidden="false" customHeight="true" outlineLevel="0" collapsed="false">
      <c r="A494" s="196"/>
      <c r="B494" s="196"/>
      <c r="C494" s="196"/>
      <c r="D494" s="196"/>
      <c r="E494" s="342"/>
      <c r="F494" s="342"/>
      <c r="G494" s="352"/>
      <c r="H494" s="352"/>
      <c r="I494" s="352"/>
      <c r="J494" s="352"/>
      <c r="K494" s="352"/>
      <c r="L494" s="352"/>
      <c r="M494" s="352"/>
      <c r="N494" s="352"/>
      <c r="O494" s="352"/>
      <c r="P494" s="352"/>
      <c r="Q494" s="352"/>
      <c r="R494" s="352"/>
      <c r="S494" s="352"/>
      <c r="T494" s="352"/>
      <c r="U494" s="352"/>
      <c r="V494" s="352"/>
      <c r="W494" s="352"/>
      <c r="X494" s="352"/>
      <c r="Y494" s="352"/>
      <c r="Z494" s="352"/>
      <c r="AA494" s="352"/>
      <c r="AB494" s="352"/>
      <c r="AC494" s="352"/>
      <c r="AD494" s="352"/>
      <c r="AE494" s="352"/>
      <c r="AF494" s="352"/>
      <c r="AG494" s="352"/>
      <c r="AH494" s="352"/>
      <c r="AI494" s="352"/>
      <c r="AJ494" s="352"/>
      <c r="AK494" s="352"/>
      <c r="AL494" s="352"/>
      <c r="AM494" s="352"/>
      <c r="AN494" s="352"/>
      <c r="AO494" s="352"/>
      <c r="AP494" s="352"/>
      <c r="AQ494" s="352"/>
    </row>
    <row r="495" customFormat="false" ht="9.75" hidden="false" customHeight="true" outlineLevel="0" collapsed="false">
      <c r="A495" s="196"/>
      <c r="B495" s="196"/>
      <c r="C495" s="196"/>
      <c r="D495" s="196"/>
      <c r="E495" s="342"/>
      <c r="F495" s="342"/>
      <c r="G495" s="352"/>
      <c r="H495" s="352"/>
      <c r="I495" s="352"/>
      <c r="J495" s="352"/>
      <c r="K495" s="352"/>
      <c r="L495" s="352"/>
      <c r="M495" s="352"/>
      <c r="N495" s="352"/>
      <c r="O495" s="352"/>
      <c r="P495" s="352"/>
      <c r="Q495" s="352"/>
      <c r="R495" s="352"/>
      <c r="S495" s="352"/>
      <c r="T495" s="352"/>
      <c r="U495" s="352"/>
      <c r="V495" s="352"/>
      <c r="W495" s="352"/>
      <c r="X495" s="352"/>
      <c r="Y495" s="352"/>
      <c r="Z495" s="352"/>
      <c r="AA495" s="352"/>
      <c r="AB495" s="352"/>
      <c r="AC495" s="352"/>
      <c r="AD495" s="352"/>
      <c r="AE495" s="352"/>
      <c r="AF495" s="352"/>
      <c r="AG495" s="352"/>
      <c r="AH495" s="352"/>
      <c r="AI495" s="352"/>
      <c r="AJ495" s="352"/>
      <c r="AK495" s="352"/>
      <c r="AL495" s="352"/>
      <c r="AM495" s="352"/>
      <c r="AN495" s="352"/>
      <c r="AO495" s="352"/>
      <c r="AP495" s="352"/>
      <c r="AQ495" s="352"/>
    </row>
    <row r="496" customFormat="false" ht="9.75" hidden="false" customHeight="true" outlineLevel="0" collapsed="false">
      <c r="A496" s="196"/>
      <c r="B496" s="196"/>
      <c r="C496" s="196"/>
      <c r="D496" s="196"/>
      <c r="E496" s="342"/>
      <c r="F496" s="342"/>
      <c r="G496" s="352"/>
      <c r="H496" s="352"/>
      <c r="I496" s="352"/>
      <c r="J496" s="352"/>
      <c r="K496" s="352"/>
      <c r="L496" s="352"/>
      <c r="M496" s="352"/>
      <c r="N496" s="352"/>
      <c r="O496" s="352"/>
      <c r="P496" s="352"/>
      <c r="Q496" s="352"/>
      <c r="R496" s="352"/>
      <c r="S496" s="352"/>
      <c r="T496" s="352"/>
      <c r="U496" s="352"/>
      <c r="V496" s="352"/>
      <c r="W496" s="352"/>
      <c r="X496" s="352"/>
      <c r="Y496" s="352"/>
      <c r="Z496" s="352"/>
      <c r="AA496" s="352"/>
      <c r="AB496" s="352"/>
      <c r="AC496" s="352"/>
      <c r="AD496" s="352"/>
      <c r="AE496" s="352"/>
      <c r="AF496" s="352"/>
      <c r="AG496" s="352"/>
      <c r="AH496" s="352"/>
      <c r="AI496" s="352"/>
      <c r="AJ496" s="352"/>
      <c r="AK496" s="352"/>
      <c r="AL496" s="352"/>
      <c r="AM496" s="352"/>
      <c r="AN496" s="352"/>
      <c r="AO496" s="352"/>
      <c r="AP496" s="352"/>
      <c r="AQ496" s="352"/>
    </row>
    <row r="497" customFormat="false" ht="9.75" hidden="false" customHeight="true" outlineLevel="0" collapsed="false">
      <c r="A497" s="196"/>
      <c r="B497" s="196"/>
      <c r="C497" s="196"/>
      <c r="D497" s="196"/>
      <c r="E497" s="342"/>
      <c r="F497" s="342"/>
      <c r="G497" s="352"/>
      <c r="H497" s="352"/>
      <c r="I497" s="352"/>
      <c r="J497" s="352"/>
      <c r="K497" s="352"/>
      <c r="L497" s="352"/>
      <c r="M497" s="352"/>
      <c r="N497" s="352"/>
      <c r="O497" s="352"/>
      <c r="P497" s="352"/>
      <c r="Q497" s="352"/>
      <c r="R497" s="352"/>
      <c r="S497" s="352"/>
      <c r="T497" s="352"/>
      <c r="U497" s="352"/>
      <c r="V497" s="352"/>
      <c r="W497" s="352"/>
      <c r="X497" s="352"/>
      <c r="Y497" s="352"/>
      <c r="Z497" s="352"/>
      <c r="AA497" s="352"/>
      <c r="AB497" s="352"/>
      <c r="AC497" s="352"/>
      <c r="AD497" s="352"/>
      <c r="AE497" s="352"/>
      <c r="AF497" s="352"/>
      <c r="AG497" s="352"/>
      <c r="AH497" s="352"/>
      <c r="AI497" s="352"/>
      <c r="AJ497" s="352"/>
      <c r="AK497" s="352"/>
      <c r="AL497" s="352"/>
      <c r="AM497" s="352"/>
      <c r="AN497" s="352"/>
      <c r="AO497" s="352"/>
      <c r="AP497" s="352"/>
      <c r="AQ497" s="352"/>
    </row>
    <row r="498" customFormat="false" ht="9.75" hidden="false" customHeight="true" outlineLevel="0" collapsed="false">
      <c r="A498" s="196"/>
      <c r="B498" s="196"/>
      <c r="C498" s="196"/>
      <c r="D498" s="196"/>
      <c r="E498" s="342"/>
      <c r="F498" s="342"/>
      <c r="G498" s="352"/>
      <c r="H498" s="352"/>
      <c r="I498" s="352"/>
      <c r="J498" s="352"/>
      <c r="K498" s="352"/>
      <c r="L498" s="352"/>
      <c r="M498" s="352"/>
      <c r="N498" s="352"/>
      <c r="O498" s="352"/>
      <c r="P498" s="352"/>
      <c r="Q498" s="352"/>
      <c r="R498" s="352"/>
      <c r="S498" s="352"/>
      <c r="T498" s="352"/>
      <c r="U498" s="352"/>
      <c r="V498" s="352"/>
      <c r="W498" s="352"/>
      <c r="X498" s="352"/>
      <c r="Y498" s="352"/>
      <c r="Z498" s="352"/>
      <c r="AA498" s="352"/>
      <c r="AB498" s="352"/>
      <c r="AC498" s="352"/>
      <c r="AD498" s="352"/>
      <c r="AE498" s="352"/>
      <c r="AF498" s="352"/>
      <c r="AG498" s="352"/>
      <c r="AH498" s="352"/>
      <c r="AI498" s="352"/>
      <c r="AJ498" s="352"/>
      <c r="AK498" s="352"/>
      <c r="AL498" s="352"/>
      <c r="AM498" s="352"/>
      <c r="AN498" s="352"/>
      <c r="AO498" s="352"/>
      <c r="AP498" s="352"/>
      <c r="AQ498" s="352"/>
    </row>
    <row r="499" customFormat="false" ht="9.75" hidden="false" customHeight="true" outlineLevel="0" collapsed="false">
      <c r="A499" s="196"/>
      <c r="B499" s="196"/>
      <c r="C499" s="196"/>
      <c r="D499" s="196"/>
      <c r="E499" s="342"/>
      <c r="F499" s="342"/>
      <c r="G499" s="352"/>
      <c r="H499" s="352"/>
      <c r="I499" s="352"/>
      <c r="J499" s="352"/>
      <c r="K499" s="352"/>
      <c r="L499" s="352"/>
      <c r="M499" s="352"/>
      <c r="N499" s="352"/>
      <c r="O499" s="352"/>
      <c r="P499" s="352"/>
      <c r="Q499" s="352"/>
      <c r="R499" s="352"/>
      <c r="S499" s="352"/>
      <c r="T499" s="352"/>
      <c r="U499" s="352"/>
      <c r="V499" s="352"/>
      <c r="W499" s="352"/>
      <c r="X499" s="352"/>
      <c r="Y499" s="352"/>
      <c r="Z499" s="352"/>
      <c r="AA499" s="352"/>
      <c r="AB499" s="352"/>
      <c r="AC499" s="352"/>
      <c r="AD499" s="352"/>
      <c r="AE499" s="352"/>
      <c r="AF499" s="352"/>
      <c r="AG499" s="352"/>
      <c r="AH499" s="352"/>
      <c r="AI499" s="352"/>
      <c r="AJ499" s="352"/>
      <c r="AK499" s="352"/>
      <c r="AL499" s="352"/>
      <c r="AM499" s="352"/>
      <c r="AN499" s="352"/>
      <c r="AO499" s="352"/>
      <c r="AP499" s="352"/>
      <c r="AQ499" s="352"/>
    </row>
    <row r="500" customFormat="false" ht="9.75" hidden="false" customHeight="true" outlineLevel="0" collapsed="false">
      <c r="A500" s="196"/>
      <c r="B500" s="196"/>
      <c r="C500" s="196"/>
      <c r="D500" s="196"/>
      <c r="E500" s="342"/>
      <c r="F500" s="342"/>
      <c r="G500" s="352"/>
      <c r="H500" s="352"/>
      <c r="I500" s="352"/>
      <c r="J500" s="352"/>
      <c r="K500" s="352"/>
      <c r="L500" s="352"/>
      <c r="M500" s="352"/>
      <c r="N500" s="352"/>
      <c r="O500" s="352"/>
      <c r="P500" s="352"/>
      <c r="Q500" s="352"/>
      <c r="R500" s="352"/>
      <c r="S500" s="352"/>
      <c r="T500" s="352"/>
      <c r="U500" s="352"/>
      <c r="V500" s="352"/>
      <c r="W500" s="352"/>
      <c r="X500" s="352"/>
      <c r="Y500" s="352"/>
      <c r="Z500" s="352"/>
      <c r="AA500" s="352"/>
      <c r="AB500" s="352"/>
      <c r="AC500" s="352"/>
      <c r="AD500" s="352"/>
      <c r="AE500" s="352"/>
      <c r="AF500" s="352"/>
      <c r="AG500" s="352"/>
      <c r="AH500" s="352"/>
      <c r="AI500" s="352"/>
      <c r="AJ500" s="352"/>
      <c r="AK500" s="352"/>
      <c r="AL500" s="352"/>
      <c r="AM500" s="352"/>
      <c r="AN500" s="352"/>
      <c r="AO500" s="352"/>
      <c r="AP500" s="352"/>
      <c r="AQ500" s="352"/>
    </row>
    <row r="501" customFormat="false" ht="9.75" hidden="false" customHeight="true" outlineLevel="0" collapsed="false">
      <c r="A501" s="196"/>
      <c r="B501" s="196"/>
      <c r="C501" s="196"/>
      <c r="D501" s="196"/>
      <c r="E501" s="342"/>
      <c r="F501" s="342"/>
      <c r="G501" s="352"/>
      <c r="H501" s="352"/>
      <c r="I501" s="352"/>
      <c r="J501" s="352"/>
      <c r="K501" s="352"/>
      <c r="L501" s="352"/>
      <c r="M501" s="352"/>
      <c r="N501" s="352"/>
      <c r="O501" s="352"/>
      <c r="P501" s="352"/>
      <c r="Q501" s="352"/>
      <c r="R501" s="352"/>
      <c r="S501" s="352"/>
      <c r="T501" s="352"/>
      <c r="U501" s="352"/>
      <c r="V501" s="352"/>
      <c r="W501" s="352"/>
      <c r="X501" s="352"/>
      <c r="Y501" s="352"/>
      <c r="Z501" s="352"/>
      <c r="AA501" s="352"/>
      <c r="AB501" s="352"/>
      <c r="AC501" s="352"/>
      <c r="AD501" s="352"/>
      <c r="AE501" s="352"/>
      <c r="AF501" s="352"/>
      <c r="AG501" s="352"/>
      <c r="AH501" s="352"/>
      <c r="AI501" s="352"/>
      <c r="AJ501" s="352"/>
      <c r="AK501" s="352"/>
      <c r="AL501" s="352"/>
      <c r="AM501" s="352"/>
      <c r="AN501" s="352"/>
      <c r="AO501" s="352"/>
      <c r="AP501" s="352"/>
      <c r="AQ501" s="352"/>
    </row>
    <row r="502" customFormat="false" ht="9.75" hidden="false" customHeight="true" outlineLevel="0" collapsed="false">
      <c r="A502" s="196"/>
      <c r="B502" s="196"/>
      <c r="C502" s="196"/>
      <c r="D502" s="196"/>
      <c r="E502" s="342"/>
      <c r="F502" s="342"/>
      <c r="G502" s="352"/>
      <c r="H502" s="352"/>
      <c r="I502" s="352"/>
      <c r="J502" s="352"/>
      <c r="K502" s="352"/>
      <c r="L502" s="352"/>
      <c r="M502" s="352"/>
      <c r="N502" s="352"/>
      <c r="O502" s="352"/>
      <c r="P502" s="352"/>
      <c r="Q502" s="352"/>
      <c r="R502" s="352"/>
      <c r="S502" s="352"/>
      <c r="T502" s="352"/>
      <c r="U502" s="352"/>
      <c r="V502" s="352"/>
      <c r="W502" s="352"/>
      <c r="X502" s="352"/>
      <c r="Y502" s="352"/>
      <c r="Z502" s="352"/>
      <c r="AA502" s="352"/>
      <c r="AB502" s="352"/>
      <c r="AC502" s="352"/>
      <c r="AD502" s="352"/>
      <c r="AE502" s="352"/>
      <c r="AF502" s="352"/>
      <c r="AG502" s="352"/>
      <c r="AH502" s="352"/>
      <c r="AI502" s="352"/>
      <c r="AJ502" s="352"/>
      <c r="AK502" s="352"/>
      <c r="AL502" s="352"/>
      <c r="AM502" s="352"/>
      <c r="AN502" s="352"/>
      <c r="AO502" s="352"/>
      <c r="AP502" s="352"/>
      <c r="AQ502" s="352"/>
    </row>
    <row r="503" customFormat="false" ht="9.75" hidden="false" customHeight="true" outlineLevel="0" collapsed="false">
      <c r="A503" s="196"/>
      <c r="B503" s="196"/>
      <c r="C503" s="196"/>
      <c r="D503" s="196"/>
      <c r="E503" s="342"/>
      <c r="F503" s="342"/>
      <c r="G503" s="352"/>
      <c r="H503" s="352"/>
      <c r="I503" s="352"/>
      <c r="J503" s="352"/>
      <c r="K503" s="352"/>
      <c r="L503" s="352"/>
      <c r="M503" s="352"/>
      <c r="N503" s="352"/>
      <c r="O503" s="352"/>
      <c r="P503" s="352"/>
      <c r="Q503" s="352"/>
      <c r="R503" s="352"/>
      <c r="S503" s="352"/>
      <c r="T503" s="352"/>
      <c r="U503" s="352"/>
      <c r="V503" s="352"/>
      <c r="W503" s="352"/>
      <c r="X503" s="352"/>
      <c r="Y503" s="352"/>
      <c r="Z503" s="352"/>
      <c r="AA503" s="352"/>
      <c r="AB503" s="352"/>
      <c r="AC503" s="352"/>
      <c r="AD503" s="352"/>
      <c r="AE503" s="352"/>
      <c r="AF503" s="352"/>
      <c r="AG503" s="352"/>
      <c r="AH503" s="352"/>
      <c r="AI503" s="352"/>
      <c r="AJ503" s="352"/>
      <c r="AK503" s="352"/>
      <c r="AL503" s="352"/>
      <c r="AM503" s="352"/>
      <c r="AN503" s="352"/>
      <c r="AO503" s="352"/>
      <c r="AP503" s="352"/>
      <c r="AQ503" s="352"/>
    </row>
    <row r="504" customFormat="false" ht="9.75" hidden="false" customHeight="true" outlineLevel="0" collapsed="false">
      <c r="A504" s="196"/>
      <c r="B504" s="196"/>
      <c r="C504" s="196"/>
      <c r="D504" s="196"/>
      <c r="E504" s="342"/>
      <c r="F504" s="342"/>
      <c r="G504" s="352"/>
      <c r="H504" s="352"/>
      <c r="I504" s="352"/>
      <c r="J504" s="352"/>
      <c r="K504" s="352"/>
      <c r="L504" s="352"/>
      <c r="M504" s="352"/>
      <c r="N504" s="352"/>
      <c r="O504" s="352"/>
      <c r="P504" s="352"/>
      <c r="Q504" s="352"/>
      <c r="R504" s="352"/>
      <c r="S504" s="352"/>
      <c r="T504" s="352"/>
      <c r="U504" s="352"/>
      <c r="V504" s="352"/>
      <c r="W504" s="352"/>
      <c r="X504" s="352"/>
      <c r="Y504" s="352"/>
      <c r="Z504" s="352"/>
      <c r="AA504" s="352"/>
      <c r="AB504" s="352"/>
      <c r="AC504" s="352"/>
      <c r="AD504" s="352"/>
      <c r="AE504" s="352"/>
      <c r="AF504" s="352"/>
      <c r="AG504" s="352"/>
      <c r="AH504" s="352"/>
      <c r="AI504" s="352"/>
      <c r="AJ504" s="352"/>
      <c r="AK504" s="352"/>
      <c r="AL504" s="352"/>
      <c r="AM504" s="352"/>
      <c r="AN504" s="352"/>
      <c r="AO504" s="352"/>
      <c r="AP504" s="352"/>
      <c r="AQ504" s="352"/>
    </row>
    <row r="505" customFormat="false" ht="9.75" hidden="false" customHeight="true" outlineLevel="0" collapsed="false">
      <c r="A505" s="196"/>
      <c r="B505" s="196"/>
      <c r="C505" s="196"/>
      <c r="D505" s="196"/>
      <c r="E505" s="342"/>
      <c r="F505" s="342"/>
      <c r="G505" s="352"/>
      <c r="H505" s="352"/>
      <c r="I505" s="352"/>
      <c r="J505" s="352"/>
      <c r="K505" s="352"/>
      <c r="L505" s="352"/>
      <c r="M505" s="352"/>
      <c r="N505" s="352"/>
      <c r="O505" s="352"/>
      <c r="P505" s="352"/>
      <c r="Q505" s="352"/>
      <c r="R505" s="352"/>
      <c r="S505" s="352"/>
      <c r="T505" s="352"/>
      <c r="U505" s="352"/>
      <c r="V505" s="352"/>
      <c r="W505" s="352"/>
      <c r="X505" s="352"/>
      <c r="Y505" s="352"/>
      <c r="Z505" s="352"/>
      <c r="AA505" s="352"/>
      <c r="AB505" s="352"/>
      <c r="AC505" s="352"/>
      <c r="AD505" s="352"/>
      <c r="AE505" s="352"/>
      <c r="AF505" s="352"/>
      <c r="AG505" s="352"/>
      <c r="AH505" s="352"/>
      <c r="AI505" s="352"/>
      <c r="AJ505" s="352"/>
      <c r="AK505" s="352"/>
      <c r="AL505" s="352"/>
      <c r="AM505" s="352"/>
      <c r="AN505" s="352"/>
      <c r="AO505" s="352"/>
      <c r="AP505" s="352"/>
      <c r="AQ505" s="352"/>
    </row>
    <row r="506" customFormat="false" ht="9.75" hidden="false" customHeight="true" outlineLevel="0" collapsed="false">
      <c r="A506" s="196"/>
      <c r="B506" s="196"/>
      <c r="C506" s="196"/>
      <c r="D506" s="196"/>
      <c r="E506" s="342"/>
      <c r="F506" s="342"/>
      <c r="G506" s="352"/>
      <c r="H506" s="352"/>
      <c r="I506" s="352"/>
      <c r="J506" s="352"/>
      <c r="K506" s="352"/>
      <c r="L506" s="352"/>
      <c r="M506" s="352"/>
      <c r="N506" s="352"/>
      <c r="O506" s="352"/>
      <c r="P506" s="352"/>
      <c r="Q506" s="352"/>
      <c r="R506" s="352"/>
      <c r="S506" s="352"/>
      <c r="T506" s="352"/>
      <c r="U506" s="352"/>
      <c r="V506" s="352"/>
      <c r="W506" s="352"/>
      <c r="X506" s="352"/>
      <c r="Y506" s="352"/>
      <c r="Z506" s="352"/>
      <c r="AA506" s="352"/>
      <c r="AB506" s="352"/>
      <c r="AC506" s="352"/>
      <c r="AD506" s="352"/>
      <c r="AE506" s="352"/>
      <c r="AF506" s="352"/>
      <c r="AG506" s="352"/>
      <c r="AH506" s="352"/>
      <c r="AI506" s="352"/>
      <c r="AJ506" s="352"/>
      <c r="AK506" s="352"/>
      <c r="AL506" s="352"/>
      <c r="AM506" s="352"/>
      <c r="AN506" s="352"/>
      <c r="AO506" s="352"/>
      <c r="AP506" s="352"/>
      <c r="AQ506" s="352"/>
    </row>
    <row r="507" customFormat="false" ht="9.75" hidden="false" customHeight="true" outlineLevel="0" collapsed="false">
      <c r="A507" s="196"/>
      <c r="B507" s="196"/>
      <c r="C507" s="196"/>
      <c r="D507" s="196"/>
      <c r="E507" s="342"/>
      <c r="F507" s="342"/>
      <c r="G507" s="352"/>
      <c r="H507" s="352"/>
      <c r="I507" s="352"/>
      <c r="J507" s="352"/>
      <c r="K507" s="352"/>
      <c r="L507" s="352"/>
      <c r="M507" s="352"/>
      <c r="N507" s="352"/>
      <c r="O507" s="352"/>
      <c r="P507" s="352"/>
      <c r="Q507" s="352"/>
      <c r="R507" s="352"/>
      <c r="S507" s="352"/>
      <c r="T507" s="352"/>
      <c r="U507" s="352"/>
      <c r="V507" s="352"/>
      <c r="W507" s="352"/>
      <c r="X507" s="352"/>
      <c r="Y507" s="352"/>
      <c r="Z507" s="352"/>
      <c r="AA507" s="352"/>
      <c r="AB507" s="352"/>
      <c r="AC507" s="352"/>
      <c r="AD507" s="352"/>
      <c r="AE507" s="352"/>
      <c r="AF507" s="352"/>
      <c r="AG507" s="352"/>
      <c r="AH507" s="352"/>
      <c r="AI507" s="352"/>
      <c r="AJ507" s="352"/>
      <c r="AK507" s="352"/>
      <c r="AL507" s="352"/>
      <c r="AM507" s="352"/>
      <c r="AN507" s="352"/>
      <c r="AO507" s="352"/>
      <c r="AP507" s="352"/>
      <c r="AQ507" s="352"/>
    </row>
    <row r="508" customFormat="false" ht="9.75" hidden="false" customHeight="true" outlineLevel="0" collapsed="false">
      <c r="A508" s="196"/>
      <c r="B508" s="196"/>
      <c r="C508" s="196"/>
      <c r="D508" s="196"/>
      <c r="E508" s="342"/>
      <c r="F508" s="342"/>
      <c r="G508" s="352"/>
      <c r="H508" s="352"/>
      <c r="I508" s="352"/>
      <c r="J508" s="352"/>
      <c r="K508" s="352"/>
      <c r="L508" s="352"/>
      <c r="M508" s="352"/>
      <c r="N508" s="352"/>
      <c r="O508" s="352"/>
      <c r="P508" s="352"/>
      <c r="Q508" s="352"/>
      <c r="R508" s="352"/>
      <c r="S508" s="352"/>
      <c r="T508" s="352"/>
      <c r="U508" s="352"/>
      <c r="V508" s="352"/>
      <c r="W508" s="352"/>
      <c r="X508" s="352"/>
      <c r="Y508" s="352"/>
      <c r="Z508" s="352"/>
      <c r="AA508" s="352"/>
      <c r="AB508" s="352"/>
      <c r="AC508" s="352"/>
      <c r="AD508" s="352"/>
      <c r="AE508" s="352"/>
      <c r="AF508" s="352"/>
      <c r="AG508" s="352"/>
      <c r="AH508" s="352"/>
      <c r="AI508" s="352"/>
      <c r="AJ508" s="352"/>
      <c r="AK508" s="352"/>
      <c r="AL508" s="352"/>
      <c r="AM508" s="352"/>
      <c r="AN508" s="352"/>
      <c r="AO508" s="352"/>
      <c r="AP508" s="352"/>
      <c r="AQ508" s="352"/>
    </row>
    <row r="509" customFormat="false" ht="9.75" hidden="false" customHeight="true" outlineLevel="0" collapsed="false">
      <c r="A509" s="196"/>
      <c r="B509" s="196"/>
      <c r="C509" s="196"/>
      <c r="D509" s="196"/>
      <c r="E509" s="342"/>
      <c r="F509" s="342"/>
      <c r="G509" s="352"/>
      <c r="H509" s="352"/>
      <c r="I509" s="352"/>
      <c r="J509" s="352"/>
      <c r="K509" s="352"/>
      <c r="L509" s="352"/>
      <c r="M509" s="352"/>
      <c r="N509" s="352"/>
      <c r="O509" s="352"/>
      <c r="P509" s="352"/>
      <c r="Q509" s="352"/>
      <c r="R509" s="352"/>
      <c r="S509" s="352"/>
      <c r="T509" s="352"/>
      <c r="U509" s="352"/>
      <c r="V509" s="352"/>
      <c r="W509" s="352"/>
      <c r="X509" s="352"/>
      <c r="Y509" s="352"/>
      <c r="Z509" s="352"/>
      <c r="AA509" s="352"/>
      <c r="AB509" s="352"/>
      <c r="AC509" s="352"/>
      <c r="AD509" s="352"/>
      <c r="AE509" s="352"/>
      <c r="AF509" s="352"/>
      <c r="AG509" s="352"/>
      <c r="AH509" s="352"/>
      <c r="AI509" s="352"/>
      <c r="AJ509" s="352"/>
      <c r="AK509" s="352"/>
      <c r="AL509" s="352"/>
      <c r="AM509" s="352"/>
      <c r="AN509" s="352"/>
      <c r="AO509" s="352"/>
      <c r="AP509" s="352"/>
      <c r="AQ509" s="352"/>
    </row>
    <row r="510" customFormat="false" ht="9.75" hidden="false" customHeight="true" outlineLevel="0" collapsed="false">
      <c r="A510" s="196"/>
      <c r="B510" s="196"/>
      <c r="C510" s="196"/>
      <c r="D510" s="196"/>
      <c r="E510" s="342"/>
      <c r="F510" s="342"/>
      <c r="G510" s="352"/>
      <c r="H510" s="352"/>
      <c r="I510" s="352"/>
      <c r="J510" s="352"/>
      <c r="K510" s="352"/>
      <c r="L510" s="352"/>
      <c r="M510" s="352"/>
      <c r="N510" s="352"/>
      <c r="O510" s="352"/>
      <c r="P510" s="352"/>
      <c r="Q510" s="352"/>
      <c r="R510" s="352"/>
      <c r="S510" s="352"/>
      <c r="T510" s="352"/>
      <c r="U510" s="352"/>
      <c r="V510" s="352"/>
      <c r="W510" s="352"/>
      <c r="X510" s="352"/>
      <c r="Y510" s="352"/>
      <c r="Z510" s="352"/>
      <c r="AA510" s="352"/>
      <c r="AB510" s="352"/>
      <c r="AC510" s="352"/>
      <c r="AD510" s="352"/>
      <c r="AE510" s="352"/>
      <c r="AF510" s="352"/>
      <c r="AG510" s="352"/>
      <c r="AH510" s="352"/>
      <c r="AI510" s="352"/>
      <c r="AJ510" s="352"/>
      <c r="AK510" s="352"/>
      <c r="AL510" s="352"/>
      <c r="AM510" s="352"/>
      <c r="AN510" s="352"/>
      <c r="AO510" s="352"/>
      <c r="AP510" s="352"/>
      <c r="AQ510" s="352"/>
    </row>
    <row r="511" customFormat="false" ht="9.75" hidden="false" customHeight="true" outlineLevel="0" collapsed="false">
      <c r="A511" s="196"/>
      <c r="B511" s="196"/>
      <c r="C511" s="196"/>
      <c r="D511" s="196"/>
      <c r="E511" s="342"/>
      <c r="F511" s="342"/>
      <c r="G511" s="352"/>
      <c r="H511" s="352"/>
      <c r="I511" s="352"/>
      <c r="J511" s="352"/>
      <c r="K511" s="352"/>
      <c r="L511" s="352"/>
      <c r="M511" s="352"/>
      <c r="N511" s="352"/>
      <c r="O511" s="352"/>
      <c r="P511" s="352"/>
      <c r="Q511" s="352"/>
      <c r="R511" s="352"/>
      <c r="S511" s="352"/>
      <c r="T511" s="352"/>
      <c r="U511" s="352"/>
      <c r="V511" s="352"/>
      <c r="W511" s="352"/>
      <c r="X511" s="352"/>
      <c r="Y511" s="352"/>
      <c r="Z511" s="352"/>
      <c r="AA511" s="352"/>
      <c r="AB511" s="352"/>
      <c r="AC511" s="352"/>
      <c r="AD511" s="352"/>
      <c r="AE511" s="352"/>
      <c r="AF511" s="352"/>
      <c r="AG511" s="352"/>
      <c r="AH511" s="352"/>
      <c r="AI511" s="352"/>
      <c r="AJ511" s="352"/>
      <c r="AK511" s="352"/>
      <c r="AL511" s="352"/>
      <c r="AM511" s="352"/>
      <c r="AN511" s="352"/>
      <c r="AO511" s="352"/>
      <c r="AP511" s="352"/>
      <c r="AQ511" s="352"/>
    </row>
    <row r="512" customFormat="false" ht="9.75" hidden="false" customHeight="true" outlineLevel="0" collapsed="false">
      <c r="A512" s="196"/>
      <c r="B512" s="196"/>
      <c r="C512" s="196"/>
      <c r="D512" s="196"/>
      <c r="E512" s="342"/>
      <c r="F512" s="342"/>
      <c r="G512" s="352"/>
      <c r="H512" s="352"/>
      <c r="I512" s="352"/>
      <c r="J512" s="352"/>
      <c r="K512" s="352"/>
      <c r="L512" s="352"/>
      <c r="M512" s="352"/>
      <c r="N512" s="352"/>
      <c r="O512" s="352"/>
      <c r="P512" s="352"/>
      <c r="Q512" s="352"/>
      <c r="R512" s="352"/>
      <c r="S512" s="352"/>
      <c r="T512" s="352"/>
      <c r="U512" s="352"/>
      <c r="V512" s="352"/>
      <c r="W512" s="352"/>
      <c r="X512" s="352"/>
      <c r="Y512" s="352"/>
      <c r="Z512" s="352"/>
      <c r="AA512" s="352"/>
      <c r="AB512" s="352"/>
      <c r="AC512" s="352"/>
      <c r="AD512" s="352"/>
      <c r="AE512" s="352"/>
      <c r="AF512" s="352"/>
      <c r="AG512" s="352"/>
      <c r="AH512" s="352"/>
      <c r="AI512" s="352"/>
      <c r="AJ512" s="352"/>
      <c r="AK512" s="352"/>
      <c r="AL512" s="352"/>
      <c r="AM512" s="352"/>
      <c r="AN512" s="352"/>
      <c r="AO512" s="352"/>
      <c r="AP512" s="352"/>
      <c r="AQ512" s="352"/>
    </row>
    <row r="513" customFormat="false" ht="9.75" hidden="false" customHeight="true" outlineLevel="0" collapsed="false">
      <c r="A513" s="196"/>
      <c r="B513" s="196"/>
      <c r="C513" s="196"/>
      <c r="D513" s="196"/>
      <c r="E513" s="342"/>
      <c r="F513" s="342"/>
      <c r="G513" s="352"/>
      <c r="H513" s="352"/>
      <c r="I513" s="352"/>
      <c r="J513" s="352"/>
      <c r="K513" s="352"/>
      <c r="L513" s="352"/>
      <c r="M513" s="352"/>
      <c r="N513" s="352"/>
      <c r="O513" s="352"/>
      <c r="P513" s="352"/>
      <c r="Q513" s="352"/>
      <c r="R513" s="352"/>
      <c r="S513" s="352"/>
      <c r="T513" s="352"/>
      <c r="U513" s="352"/>
      <c r="V513" s="352"/>
      <c r="W513" s="352"/>
      <c r="X513" s="352"/>
      <c r="Y513" s="352"/>
      <c r="Z513" s="352"/>
      <c r="AA513" s="352"/>
      <c r="AB513" s="352"/>
      <c r="AC513" s="352"/>
      <c r="AD513" s="352"/>
      <c r="AE513" s="352"/>
      <c r="AF513" s="352"/>
      <c r="AG513" s="352"/>
      <c r="AH513" s="352"/>
      <c r="AI513" s="352"/>
      <c r="AJ513" s="352"/>
      <c r="AK513" s="352"/>
      <c r="AL513" s="352"/>
      <c r="AM513" s="352"/>
      <c r="AN513" s="352"/>
      <c r="AO513" s="352"/>
      <c r="AP513" s="352"/>
      <c r="AQ513" s="352"/>
    </row>
    <row r="514" customFormat="false" ht="9.75" hidden="false" customHeight="true" outlineLevel="0" collapsed="false">
      <c r="A514" s="196"/>
      <c r="B514" s="196"/>
      <c r="C514" s="196"/>
      <c r="D514" s="196"/>
      <c r="E514" s="342"/>
      <c r="F514" s="342"/>
      <c r="G514" s="352"/>
      <c r="H514" s="352"/>
      <c r="I514" s="352"/>
      <c r="J514" s="352"/>
      <c r="K514" s="352"/>
      <c r="L514" s="352"/>
      <c r="M514" s="352"/>
      <c r="N514" s="352"/>
      <c r="O514" s="352"/>
      <c r="P514" s="352"/>
      <c r="Q514" s="352"/>
      <c r="R514" s="352"/>
      <c r="S514" s="352"/>
      <c r="T514" s="352"/>
      <c r="U514" s="352"/>
      <c r="V514" s="352"/>
      <c r="W514" s="352"/>
      <c r="X514" s="352"/>
      <c r="Y514" s="352"/>
      <c r="Z514" s="352"/>
      <c r="AA514" s="352"/>
      <c r="AB514" s="352"/>
      <c r="AC514" s="352"/>
      <c r="AD514" s="352"/>
      <c r="AE514" s="352"/>
      <c r="AF514" s="352"/>
      <c r="AG514" s="352"/>
      <c r="AH514" s="352"/>
      <c r="AI514" s="352"/>
      <c r="AJ514" s="352"/>
      <c r="AK514" s="352"/>
      <c r="AL514" s="352"/>
      <c r="AM514" s="352"/>
      <c r="AN514" s="352"/>
      <c r="AO514" s="352"/>
      <c r="AP514" s="352"/>
      <c r="AQ514" s="352"/>
    </row>
    <row r="515" customFormat="false" ht="9.75" hidden="false" customHeight="true" outlineLevel="0" collapsed="false">
      <c r="A515" s="196"/>
      <c r="B515" s="196"/>
      <c r="C515" s="196"/>
      <c r="D515" s="196"/>
      <c r="E515" s="342"/>
      <c r="F515" s="342"/>
      <c r="G515" s="352"/>
      <c r="H515" s="352"/>
      <c r="I515" s="352"/>
      <c r="J515" s="352"/>
      <c r="K515" s="352"/>
      <c r="L515" s="352"/>
      <c r="M515" s="352"/>
      <c r="N515" s="352"/>
      <c r="O515" s="352"/>
      <c r="P515" s="352"/>
      <c r="Q515" s="352"/>
      <c r="R515" s="352"/>
      <c r="S515" s="352"/>
      <c r="T515" s="352"/>
      <c r="U515" s="352"/>
      <c r="V515" s="352"/>
      <c r="W515" s="352"/>
      <c r="X515" s="352"/>
      <c r="Y515" s="352"/>
      <c r="Z515" s="352"/>
      <c r="AA515" s="352"/>
      <c r="AB515" s="352"/>
      <c r="AC515" s="352"/>
      <c r="AD515" s="352"/>
      <c r="AE515" s="352"/>
      <c r="AF515" s="352"/>
      <c r="AG515" s="352"/>
      <c r="AH515" s="352"/>
      <c r="AI515" s="352"/>
      <c r="AJ515" s="352"/>
      <c r="AK515" s="352"/>
      <c r="AL515" s="352"/>
      <c r="AM515" s="352"/>
      <c r="AN515" s="352"/>
      <c r="AO515" s="352"/>
      <c r="AP515" s="352"/>
      <c r="AQ515" s="352"/>
    </row>
    <row r="516" customFormat="false" ht="9.75" hidden="false" customHeight="true" outlineLevel="0" collapsed="false">
      <c r="A516" s="196"/>
      <c r="B516" s="196"/>
      <c r="C516" s="196"/>
      <c r="D516" s="196"/>
      <c r="E516" s="342"/>
      <c r="F516" s="342"/>
      <c r="G516" s="352"/>
      <c r="H516" s="352"/>
      <c r="I516" s="352"/>
      <c r="J516" s="352"/>
      <c r="K516" s="352"/>
      <c r="L516" s="352"/>
      <c r="M516" s="352"/>
      <c r="N516" s="352"/>
      <c r="O516" s="352"/>
      <c r="P516" s="352"/>
      <c r="Q516" s="352"/>
      <c r="R516" s="352"/>
      <c r="S516" s="352"/>
      <c r="T516" s="352"/>
      <c r="U516" s="352"/>
      <c r="V516" s="352"/>
      <c r="W516" s="352"/>
      <c r="X516" s="352"/>
      <c r="Y516" s="352"/>
      <c r="Z516" s="352"/>
      <c r="AA516" s="352"/>
      <c r="AB516" s="352"/>
      <c r="AC516" s="352"/>
      <c r="AD516" s="352"/>
      <c r="AE516" s="352"/>
      <c r="AF516" s="352"/>
      <c r="AG516" s="352"/>
      <c r="AH516" s="352"/>
      <c r="AI516" s="352"/>
      <c r="AJ516" s="352"/>
      <c r="AK516" s="352"/>
      <c r="AL516" s="352"/>
      <c r="AM516" s="352"/>
      <c r="AN516" s="352"/>
      <c r="AO516" s="352"/>
      <c r="AP516" s="352"/>
      <c r="AQ516" s="352"/>
    </row>
    <row r="517" customFormat="false" ht="9.75" hidden="false" customHeight="true" outlineLevel="0" collapsed="false">
      <c r="A517" s="196"/>
      <c r="B517" s="196"/>
      <c r="C517" s="196"/>
      <c r="D517" s="196"/>
      <c r="E517" s="342"/>
      <c r="F517" s="342"/>
      <c r="G517" s="352"/>
      <c r="H517" s="352"/>
      <c r="I517" s="352"/>
      <c r="J517" s="352"/>
      <c r="K517" s="352"/>
      <c r="L517" s="352"/>
      <c r="M517" s="352"/>
      <c r="N517" s="352"/>
      <c r="O517" s="352"/>
      <c r="P517" s="352"/>
      <c r="Q517" s="352"/>
      <c r="R517" s="352"/>
      <c r="S517" s="352"/>
      <c r="T517" s="352"/>
      <c r="U517" s="352"/>
      <c r="V517" s="352"/>
      <c r="W517" s="352"/>
      <c r="X517" s="352"/>
      <c r="Y517" s="352"/>
      <c r="Z517" s="352"/>
      <c r="AA517" s="352"/>
      <c r="AB517" s="352"/>
      <c r="AC517" s="352"/>
      <c r="AD517" s="352"/>
      <c r="AE517" s="352"/>
      <c r="AF517" s="352"/>
      <c r="AG517" s="352"/>
      <c r="AH517" s="352"/>
      <c r="AI517" s="352"/>
      <c r="AJ517" s="352"/>
      <c r="AK517" s="352"/>
      <c r="AL517" s="352"/>
      <c r="AM517" s="352"/>
      <c r="AN517" s="352"/>
      <c r="AO517" s="352"/>
      <c r="AP517" s="352"/>
      <c r="AQ517" s="352"/>
    </row>
    <row r="518" customFormat="false" ht="9.75" hidden="false" customHeight="true" outlineLevel="0" collapsed="false">
      <c r="A518" s="196"/>
      <c r="B518" s="196"/>
      <c r="C518" s="196"/>
      <c r="D518" s="196"/>
      <c r="E518" s="342"/>
      <c r="F518" s="342"/>
      <c r="G518" s="352"/>
      <c r="H518" s="352"/>
      <c r="I518" s="352"/>
      <c r="J518" s="352"/>
      <c r="K518" s="352"/>
      <c r="L518" s="352"/>
      <c r="M518" s="352"/>
      <c r="N518" s="352"/>
      <c r="O518" s="352"/>
      <c r="P518" s="352"/>
      <c r="Q518" s="352"/>
      <c r="R518" s="352"/>
      <c r="S518" s="352"/>
      <c r="T518" s="352"/>
      <c r="U518" s="352"/>
      <c r="V518" s="352"/>
      <c r="W518" s="352"/>
      <c r="X518" s="352"/>
      <c r="Y518" s="352"/>
      <c r="Z518" s="352"/>
      <c r="AA518" s="352"/>
      <c r="AB518" s="352"/>
      <c r="AC518" s="352"/>
      <c r="AD518" s="352"/>
      <c r="AE518" s="352"/>
      <c r="AF518" s="352"/>
      <c r="AG518" s="352"/>
      <c r="AH518" s="352"/>
      <c r="AI518" s="352"/>
      <c r="AJ518" s="352"/>
      <c r="AK518" s="352"/>
      <c r="AL518" s="352"/>
      <c r="AM518" s="352"/>
      <c r="AN518" s="352"/>
      <c r="AO518" s="352"/>
      <c r="AP518" s="352"/>
      <c r="AQ518" s="352"/>
    </row>
    <row r="519" customFormat="false" ht="9.75" hidden="false" customHeight="true" outlineLevel="0" collapsed="false">
      <c r="A519" s="196"/>
      <c r="B519" s="196"/>
      <c r="C519" s="196"/>
      <c r="D519" s="196"/>
      <c r="E519" s="342"/>
      <c r="F519" s="342"/>
      <c r="G519" s="352"/>
      <c r="H519" s="352"/>
      <c r="I519" s="352"/>
      <c r="J519" s="352"/>
      <c r="K519" s="352"/>
      <c r="L519" s="352"/>
      <c r="M519" s="352"/>
      <c r="N519" s="352"/>
      <c r="O519" s="352"/>
      <c r="P519" s="352"/>
      <c r="Q519" s="352"/>
      <c r="R519" s="352"/>
      <c r="S519" s="352"/>
      <c r="T519" s="352"/>
      <c r="U519" s="352"/>
      <c r="V519" s="352"/>
      <c r="W519" s="352"/>
      <c r="X519" s="352"/>
      <c r="Y519" s="352"/>
      <c r="Z519" s="352"/>
      <c r="AA519" s="352"/>
      <c r="AB519" s="352"/>
      <c r="AC519" s="352"/>
      <c r="AD519" s="352"/>
      <c r="AE519" s="352"/>
      <c r="AF519" s="352"/>
      <c r="AG519" s="352"/>
      <c r="AH519" s="352"/>
      <c r="AI519" s="352"/>
      <c r="AJ519" s="352"/>
      <c r="AK519" s="352"/>
      <c r="AL519" s="352"/>
      <c r="AM519" s="352"/>
      <c r="AN519" s="352"/>
      <c r="AO519" s="352"/>
      <c r="AP519" s="352"/>
      <c r="AQ519" s="352"/>
    </row>
    <row r="520" customFormat="false" ht="9.75" hidden="false" customHeight="true" outlineLevel="0" collapsed="false">
      <c r="A520" s="196"/>
      <c r="B520" s="196"/>
      <c r="C520" s="196"/>
      <c r="D520" s="196"/>
      <c r="E520" s="342"/>
      <c r="F520" s="342"/>
      <c r="G520" s="352"/>
      <c r="H520" s="352"/>
      <c r="I520" s="352"/>
      <c r="J520" s="352"/>
      <c r="K520" s="352"/>
      <c r="L520" s="352"/>
      <c r="M520" s="352"/>
      <c r="N520" s="352"/>
      <c r="O520" s="352"/>
      <c r="P520" s="352"/>
      <c r="Q520" s="352"/>
      <c r="R520" s="352"/>
      <c r="S520" s="352"/>
      <c r="T520" s="352"/>
      <c r="U520" s="352"/>
      <c r="V520" s="352"/>
      <c r="W520" s="352"/>
      <c r="X520" s="352"/>
      <c r="Y520" s="352"/>
      <c r="Z520" s="352"/>
      <c r="AA520" s="352"/>
      <c r="AB520" s="352"/>
      <c r="AC520" s="352"/>
      <c r="AD520" s="352"/>
      <c r="AE520" s="352"/>
      <c r="AF520" s="352"/>
      <c r="AG520" s="352"/>
      <c r="AH520" s="352"/>
      <c r="AI520" s="352"/>
      <c r="AJ520" s="352"/>
      <c r="AK520" s="352"/>
      <c r="AL520" s="352"/>
      <c r="AM520" s="352"/>
      <c r="AN520" s="352"/>
      <c r="AO520" s="352"/>
      <c r="AP520" s="352"/>
      <c r="AQ520" s="352"/>
    </row>
    <row r="521" customFormat="false" ht="9.75" hidden="false" customHeight="true" outlineLevel="0" collapsed="false">
      <c r="A521" s="196"/>
      <c r="B521" s="196"/>
      <c r="C521" s="196"/>
      <c r="D521" s="196"/>
      <c r="E521" s="342"/>
      <c r="F521" s="342"/>
      <c r="G521" s="352"/>
      <c r="H521" s="352"/>
      <c r="I521" s="352"/>
      <c r="J521" s="352"/>
      <c r="K521" s="352"/>
      <c r="L521" s="352"/>
      <c r="M521" s="352"/>
      <c r="N521" s="352"/>
      <c r="O521" s="352"/>
      <c r="P521" s="352"/>
      <c r="Q521" s="352"/>
      <c r="R521" s="352"/>
      <c r="S521" s="352"/>
      <c r="T521" s="352"/>
      <c r="U521" s="352"/>
      <c r="V521" s="352"/>
      <c r="W521" s="352"/>
      <c r="X521" s="352"/>
      <c r="Y521" s="352"/>
      <c r="Z521" s="352"/>
      <c r="AA521" s="352"/>
      <c r="AB521" s="352"/>
      <c r="AC521" s="352"/>
      <c r="AD521" s="352"/>
      <c r="AE521" s="352"/>
      <c r="AF521" s="352"/>
      <c r="AG521" s="352"/>
      <c r="AH521" s="352"/>
      <c r="AI521" s="352"/>
      <c r="AJ521" s="352"/>
      <c r="AK521" s="352"/>
      <c r="AL521" s="352"/>
      <c r="AM521" s="352"/>
      <c r="AN521" s="352"/>
      <c r="AO521" s="352"/>
      <c r="AP521" s="352"/>
      <c r="AQ521" s="352"/>
    </row>
    <row r="522" customFormat="false" ht="9.75" hidden="false" customHeight="true" outlineLevel="0" collapsed="false">
      <c r="A522" s="196"/>
      <c r="B522" s="196"/>
      <c r="C522" s="196"/>
      <c r="D522" s="196"/>
      <c r="E522" s="342"/>
      <c r="F522" s="342"/>
      <c r="G522" s="352"/>
      <c r="H522" s="352"/>
      <c r="I522" s="352"/>
      <c r="J522" s="352"/>
      <c r="K522" s="352"/>
      <c r="L522" s="352"/>
      <c r="M522" s="352"/>
      <c r="N522" s="352"/>
      <c r="O522" s="352"/>
      <c r="P522" s="352"/>
      <c r="Q522" s="352"/>
      <c r="R522" s="352"/>
      <c r="S522" s="352"/>
      <c r="T522" s="352"/>
      <c r="U522" s="352"/>
      <c r="V522" s="352"/>
      <c r="W522" s="352"/>
      <c r="X522" s="352"/>
      <c r="Y522" s="352"/>
      <c r="Z522" s="352"/>
      <c r="AA522" s="352"/>
      <c r="AB522" s="352"/>
      <c r="AC522" s="352"/>
      <c r="AD522" s="352"/>
      <c r="AE522" s="352"/>
      <c r="AF522" s="352"/>
      <c r="AG522" s="352"/>
      <c r="AH522" s="352"/>
      <c r="AI522" s="352"/>
      <c r="AJ522" s="352"/>
      <c r="AK522" s="352"/>
      <c r="AL522" s="352"/>
      <c r="AM522" s="352"/>
      <c r="AN522" s="352"/>
      <c r="AO522" s="352"/>
      <c r="AP522" s="352"/>
      <c r="AQ522" s="352"/>
    </row>
    <row r="523" customFormat="false" ht="9.75" hidden="false" customHeight="true" outlineLevel="0" collapsed="false">
      <c r="A523" s="196"/>
      <c r="B523" s="196"/>
      <c r="C523" s="196"/>
      <c r="D523" s="196"/>
      <c r="E523" s="342"/>
      <c r="F523" s="342"/>
      <c r="G523" s="352"/>
      <c r="H523" s="352"/>
      <c r="I523" s="352"/>
      <c r="J523" s="352"/>
      <c r="K523" s="352"/>
      <c r="L523" s="352"/>
      <c r="M523" s="352"/>
      <c r="N523" s="352"/>
      <c r="O523" s="352"/>
      <c r="P523" s="352"/>
      <c r="Q523" s="352"/>
      <c r="R523" s="352"/>
      <c r="S523" s="352"/>
      <c r="T523" s="352"/>
      <c r="U523" s="352"/>
      <c r="V523" s="352"/>
      <c r="W523" s="352"/>
      <c r="X523" s="352"/>
      <c r="Y523" s="352"/>
      <c r="Z523" s="352"/>
      <c r="AA523" s="352"/>
      <c r="AB523" s="352"/>
      <c r="AC523" s="352"/>
      <c r="AD523" s="352"/>
      <c r="AE523" s="352"/>
      <c r="AF523" s="352"/>
      <c r="AG523" s="352"/>
      <c r="AH523" s="352"/>
      <c r="AI523" s="352"/>
      <c r="AJ523" s="352"/>
      <c r="AK523" s="352"/>
      <c r="AL523" s="352"/>
      <c r="AM523" s="352"/>
      <c r="AN523" s="352"/>
      <c r="AO523" s="352"/>
      <c r="AP523" s="352"/>
      <c r="AQ523" s="352"/>
    </row>
    <row r="524" customFormat="false" ht="9.75" hidden="false" customHeight="true" outlineLevel="0" collapsed="false">
      <c r="A524" s="196"/>
      <c r="B524" s="196"/>
      <c r="C524" s="196"/>
      <c r="D524" s="196"/>
      <c r="E524" s="342"/>
      <c r="F524" s="342"/>
      <c r="G524" s="352"/>
      <c r="H524" s="352"/>
      <c r="I524" s="352"/>
      <c r="J524" s="352"/>
      <c r="K524" s="352"/>
      <c r="L524" s="352"/>
      <c r="M524" s="352"/>
      <c r="N524" s="352"/>
      <c r="O524" s="352"/>
      <c r="P524" s="352"/>
      <c r="Q524" s="352"/>
      <c r="R524" s="352"/>
      <c r="S524" s="352"/>
      <c r="T524" s="352"/>
      <c r="U524" s="352"/>
      <c r="V524" s="352"/>
      <c r="W524" s="352"/>
      <c r="X524" s="352"/>
      <c r="Y524" s="352"/>
      <c r="Z524" s="352"/>
      <c r="AA524" s="352"/>
      <c r="AB524" s="352"/>
      <c r="AC524" s="352"/>
      <c r="AD524" s="352"/>
      <c r="AE524" s="352"/>
      <c r="AF524" s="352"/>
      <c r="AG524" s="352"/>
      <c r="AH524" s="352"/>
      <c r="AI524" s="352"/>
      <c r="AJ524" s="352"/>
      <c r="AK524" s="352"/>
      <c r="AL524" s="352"/>
      <c r="AM524" s="352"/>
      <c r="AN524" s="352"/>
      <c r="AO524" s="352"/>
      <c r="AP524" s="352"/>
      <c r="AQ524" s="352"/>
    </row>
    <row r="525" customFormat="false" ht="9.75" hidden="false" customHeight="true" outlineLevel="0" collapsed="false">
      <c r="A525" s="196"/>
      <c r="B525" s="196"/>
      <c r="C525" s="196"/>
      <c r="D525" s="196"/>
      <c r="E525" s="342"/>
      <c r="F525" s="342"/>
      <c r="G525" s="352"/>
      <c r="H525" s="352"/>
      <c r="I525" s="352"/>
      <c r="J525" s="352"/>
      <c r="K525" s="352"/>
      <c r="L525" s="352"/>
      <c r="M525" s="352"/>
      <c r="N525" s="352"/>
      <c r="O525" s="352"/>
      <c r="P525" s="352"/>
      <c r="Q525" s="352"/>
      <c r="R525" s="352"/>
      <c r="S525" s="352"/>
      <c r="T525" s="352"/>
      <c r="U525" s="352"/>
      <c r="V525" s="352"/>
      <c r="W525" s="352"/>
      <c r="X525" s="352"/>
      <c r="Y525" s="352"/>
      <c r="Z525" s="352"/>
      <c r="AA525" s="352"/>
      <c r="AB525" s="352"/>
      <c r="AC525" s="352"/>
      <c r="AD525" s="352"/>
      <c r="AE525" s="352"/>
      <c r="AF525" s="352"/>
      <c r="AG525" s="352"/>
      <c r="AH525" s="352"/>
      <c r="AI525" s="352"/>
      <c r="AJ525" s="352"/>
      <c r="AK525" s="352"/>
      <c r="AL525" s="352"/>
      <c r="AM525" s="352"/>
      <c r="AN525" s="352"/>
      <c r="AO525" s="352"/>
      <c r="AP525" s="352"/>
      <c r="AQ525" s="352"/>
    </row>
    <row r="526" customFormat="false" ht="9.75" hidden="false" customHeight="true" outlineLevel="0" collapsed="false">
      <c r="A526" s="196"/>
      <c r="B526" s="196"/>
      <c r="C526" s="196"/>
      <c r="D526" s="196"/>
      <c r="E526" s="342"/>
      <c r="F526" s="342"/>
      <c r="G526" s="352"/>
      <c r="H526" s="352"/>
      <c r="I526" s="352"/>
      <c r="J526" s="352"/>
      <c r="K526" s="352"/>
      <c r="L526" s="352"/>
      <c r="M526" s="352"/>
      <c r="N526" s="352"/>
      <c r="O526" s="352"/>
      <c r="P526" s="352"/>
      <c r="Q526" s="352"/>
      <c r="R526" s="352"/>
      <c r="S526" s="352"/>
      <c r="T526" s="352"/>
      <c r="U526" s="352"/>
      <c r="V526" s="352"/>
      <c r="W526" s="352"/>
      <c r="X526" s="352"/>
      <c r="Y526" s="352"/>
      <c r="Z526" s="352"/>
      <c r="AA526" s="352"/>
      <c r="AB526" s="352"/>
      <c r="AC526" s="352"/>
      <c r="AD526" s="352"/>
      <c r="AE526" s="352"/>
      <c r="AF526" s="352"/>
      <c r="AG526" s="352"/>
      <c r="AH526" s="352"/>
      <c r="AI526" s="352"/>
      <c r="AJ526" s="352"/>
      <c r="AK526" s="352"/>
      <c r="AL526" s="352"/>
      <c r="AM526" s="352"/>
      <c r="AN526" s="352"/>
      <c r="AO526" s="352"/>
      <c r="AP526" s="352"/>
      <c r="AQ526" s="352"/>
    </row>
    <row r="527" customFormat="false" ht="9.75" hidden="false" customHeight="true" outlineLevel="0" collapsed="false">
      <c r="A527" s="196"/>
      <c r="B527" s="196"/>
      <c r="C527" s="196"/>
      <c r="D527" s="196"/>
      <c r="E527" s="342"/>
      <c r="F527" s="342"/>
      <c r="G527" s="352"/>
      <c r="H527" s="352"/>
      <c r="I527" s="352"/>
      <c r="J527" s="352"/>
      <c r="K527" s="352"/>
      <c r="L527" s="352"/>
      <c r="M527" s="352"/>
      <c r="N527" s="352"/>
      <c r="O527" s="352"/>
      <c r="P527" s="352"/>
      <c r="Q527" s="352"/>
      <c r="R527" s="352"/>
      <c r="S527" s="352"/>
      <c r="T527" s="352"/>
      <c r="U527" s="352"/>
      <c r="V527" s="352"/>
      <c r="W527" s="352"/>
      <c r="X527" s="352"/>
      <c r="Y527" s="352"/>
      <c r="Z527" s="352"/>
      <c r="AA527" s="352"/>
      <c r="AB527" s="352"/>
      <c r="AC527" s="352"/>
      <c r="AD527" s="352"/>
      <c r="AE527" s="352"/>
      <c r="AF527" s="352"/>
      <c r="AG527" s="352"/>
      <c r="AH527" s="352"/>
      <c r="AI527" s="352"/>
      <c r="AJ527" s="352"/>
      <c r="AK527" s="352"/>
      <c r="AL527" s="352"/>
      <c r="AM527" s="352"/>
      <c r="AN527" s="352"/>
      <c r="AO527" s="352"/>
      <c r="AP527" s="352"/>
      <c r="AQ527" s="352"/>
    </row>
    <row r="528" customFormat="false" ht="9.75" hidden="false" customHeight="true" outlineLevel="0" collapsed="false">
      <c r="A528" s="196"/>
      <c r="B528" s="196"/>
      <c r="C528" s="196"/>
      <c r="D528" s="196"/>
      <c r="E528" s="342"/>
      <c r="F528" s="342"/>
      <c r="G528" s="352"/>
      <c r="H528" s="352"/>
      <c r="I528" s="352"/>
      <c r="J528" s="352"/>
      <c r="K528" s="352"/>
      <c r="L528" s="352"/>
      <c r="M528" s="352"/>
      <c r="N528" s="352"/>
      <c r="O528" s="352"/>
      <c r="P528" s="352"/>
      <c r="Q528" s="352"/>
      <c r="R528" s="352"/>
      <c r="S528" s="352"/>
      <c r="T528" s="352"/>
      <c r="U528" s="352"/>
      <c r="V528" s="352"/>
      <c r="W528" s="352"/>
      <c r="X528" s="352"/>
      <c r="Y528" s="352"/>
      <c r="Z528" s="352"/>
      <c r="AA528" s="352"/>
      <c r="AB528" s="352"/>
      <c r="AC528" s="352"/>
      <c r="AD528" s="352"/>
      <c r="AE528" s="352"/>
      <c r="AF528" s="352"/>
      <c r="AG528" s="352"/>
      <c r="AH528" s="352"/>
      <c r="AI528" s="352"/>
      <c r="AJ528" s="352"/>
      <c r="AK528" s="352"/>
      <c r="AL528" s="352"/>
      <c r="AM528" s="352"/>
      <c r="AN528" s="352"/>
      <c r="AO528" s="352"/>
      <c r="AP528" s="352"/>
      <c r="AQ528" s="352"/>
    </row>
    <row r="529" customFormat="false" ht="9.75" hidden="false" customHeight="true" outlineLevel="0" collapsed="false">
      <c r="A529" s="196"/>
      <c r="B529" s="196"/>
      <c r="C529" s="196"/>
      <c r="D529" s="196"/>
      <c r="E529" s="342"/>
      <c r="F529" s="342"/>
      <c r="G529" s="352"/>
      <c r="H529" s="352"/>
      <c r="I529" s="352"/>
      <c r="J529" s="352"/>
      <c r="K529" s="352"/>
      <c r="L529" s="352"/>
      <c r="M529" s="352"/>
      <c r="N529" s="352"/>
      <c r="O529" s="352"/>
      <c r="P529" s="352"/>
      <c r="Q529" s="352"/>
      <c r="R529" s="352"/>
      <c r="S529" s="352"/>
      <c r="T529" s="352"/>
      <c r="U529" s="352"/>
      <c r="V529" s="352"/>
      <c r="W529" s="352"/>
      <c r="X529" s="352"/>
      <c r="Y529" s="352"/>
      <c r="Z529" s="352"/>
      <c r="AA529" s="352"/>
      <c r="AB529" s="352"/>
      <c r="AC529" s="352"/>
      <c r="AD529" s="352"/>
      <c r="AE529" s="352"/>
      <c r="AF529" s="352"/>
      <c r="AG529" s="352"/>
      <c r="AH529" s="352"/>
      <c r="AI529" s="352"/>
      <c r="AJ529" s="352"/>
      <c r="AK529" s="352"/>
      <c r="AL529" s="352"/>
      <c r="AM529" s="352"/>
      <c r="AN529" s="352"/>
      <c r="AO529" s="352"/>
      <c r="AP529" s="352"/>
      <c r="AQ529" s="352"/>
    </row>
    <row r="530" customFormat="false" ht="9.75" hidden="false" customHeight="true" outlineLevel="0" collapsed="false">
      <c r="A530" s="196"/>
      <c r="B530" s="196"/>
      <c r="C530" s="196"/>
      <c r="D530" s="196"/>
      <c r="E530" s="342"/>
      <c r="F530" s="342"/>
      <c r="G530" s="352"/>
      <c r="H530" s="352"/>
      <c r="I530" s="352"/>
      <c r="J530" s="352"/>
      <c r="K530" s="352"/>
      <c r="L530" s="352"/>
      <c r="M530" s="352"/>
      <c r="N530" s="352"/>
      <c r="O530" s="352"/>
      <c r="P530" s="352"/>
      <c r="Q530" s="352"/>
      <c r="R530" s="352"/>
      <c r="S530" s="352"/>
      <c r="T530" s="352"/>
      <c r="U530" s="352"/>
      <c r="V530" s="352"/>
      <c r="W530" s="352"/>
      <c r="X530" s="352"/>
      <c r="Y530" s="352"/>
      <c r="Z530" s="352"/>
      <c r="AA530" s="352"/>
      <c r="AB530" s="352"/>
      <c r="AC530" s="352"/>
      <c r="AD530" s="352"/>
      <c r="AE530" s="352"/>
      <c r="AF530" s="352"/>
      <c r="AG530" s="352"/>
      <c r="AH530" s="352"/>
      <c r="AI530" s="352"/>
      <c r="AJ530" s="352"/>
      <c r="AK530" s="352"/>
      <c r="AL530" s="352"/>
      <c r="AM530" s="352"/>
      <c r="AN530" s="352"/>
      <c r="AO530" s="352"/>
      <c r="AP530" s="352"/>
      <c r="AQ530" s="352"/>
    </row>
    <row r="531" customFormat="false" ht="9.75" hidden="false" customHeight="true" outlineLevel="0" collapsed="false">
      <c r="A531" s="196"/>
      <c r="B531" s="196"/>
      <c r="C531" s="196"/>
      <c r="D531" s="196"/>
      <c r="E531" s="342"/>
      <c r="F531" s="342"/>
      <c r="G531" s="352"/>
      <c r="H531" s="352"/>
      <c r="I531" s="352"/>
      <c r="J531" s="352"/>
      <c r="K531" s="352"/>
      <c r="L531" s="352"/>
      <c r="M531" s="352"/>
      <c r="N531" s="352"/>
      <c r="O531" s="352"/>
      <c r="P531" s="352"/>
      <c r="Q531" s="352"/>
      <c r="R531" s="352"/>
      <c r="S531" s="352"/>
      <c r="T531" s="352"/>
      <c r="U531" s="352"/>
      <c r="V531" s="352"/>
      <c r="W531" s="352"/>
      <c r="X531" s="352"/>
      <c r="Y531" s="352"/>
      <c r="Z531" s="352"/>
      <c r="AA531" s="352"/>
      <c r="AB531" s="352"/>
      <c r="AC531" s="352"/>
      <c r="AD531" s="352"/>
      <c r="AE531" s="352"/>
      <c r="AF531" s="352"/>
      <c r="AG531" s="352"/>
      <c r="AH531" s="352"/>
      <c r="AI531" s="352"/>
      <c r="AJ531" s="352"/>
      <c r="AK531" s="352"/>
      <c r="AL531" s="352"/>
      <c r="AM531" s="352"/>
      <c r="AN531" s="352"/>
      <c r="AO531" s="352"/>
      <c r="AP531" s="352"/>
      <c r="AQ531" s="352"/>
    </row>
    <row r="532" customFormat="false" ht="9.75" hidden="false" customHeight="true" outlineLevel="0" collapsed="false">
      <c r="A532" s="196"/>
      <c r="B532" s="196"/>
      <c r="C532" s="196"/>
      <c r="D532" s="196"/>
      <c r="E532" s="342"/>
      <c r="F532" s="342"/>
      <c r="G532" s="352"/>
      <c r="H532" s="352"/>
      <c r="I532" s="352"/>
      <c r="J532" s="352"/>
      <c r="K532" s="352"/>
      <c r="L532" s="352"/>
      <c r="M532" s="352"/>
      <c r="N532" s="352"/>
      <c r="O532" s="352"/>
      <c r="P532" s="352"/>
      <c r="Q532" s="352"/>
      <c r="R532" s="352"/>
      <c r="S532" s="352"/>
      <c r="T532" s="352"/>
      <c r="U532" s="352"/>
      <c r="V532" s="352"/>
      <c r="W532" s="352"/>
      <c r="X532" s="352"/>
      <c r="Y532" s="352"/>
      <c r="Z532" s="352"/>
      <c r="AA532" s="352"/>
      <c r="AB532" s="352"/>
      <c r="AC532" s="352"/>
      <c r="AD532" s="352"/>
      <c r="AE532" s="352"/>
      <c r="AF532" s="352"/>
      <c r="AG532" s="352"/>
      <c r="AH532" s="352"/>
      <c r="AI532" s="352"/>
      <c r="AJ532" s="352"/>
      <c r="AK532" s="352"/>
      <c r="AL532" s="352"/>
      <c r="AM532" s="352"/>
      <c r="AN532" s="352"/>
      <c r="AO532" s="352"/>
      <c r="AP532" s="352"/>
      <c r="AQ532" s="352"/>
    </row>
    <row r="533" customFormat="false" ht="9.75" hidden="false" customHeight="true" outlineLevel="0" collapsed="false">
      <c r="A533" s="196"/>
      <c r="B533" s="196"/>
      <c r="C533" s="196"/>
      <c r="D533" s="196"/>
      <c r="E533" s="342"/>
      <c r="F533" s="342"/>
      <c r="G533" s="352"/>
      <c r="H533" s="352"/>
      <c r="I533" s="352"/>
      <c r="J533" s="352"/>
      <c r="K533" s="352"/>
      <c r="L533" s="352"/>
      <c r="M533" s="352"/>
      <c r="N533" s="352"/>
      <c r="O533" s="352"/>
      <c r="P533" s="352"/>
      <c r="Q533" s="352"/>
      <c r="R533" s="352"/>
      <c r="S533" s="352"/>
      <c r="T533" s="352"/>
      <c r="U533" s="352"/>
      <c r="V533" s="352"/>
      <c r="W533" s="352"/>
      <c r="X533" s="352"/>
      <c r="Y533" s="352"/>
      <c r="Z533" s="352"/>
      <c r="AA533" s="352"/>
      <c r="AB533" s="352"/>
      <c r="AC533" s="352"/>
      <c r="AD533" s="352"/>
      <c r="AE533" s="352"/>
      <c r="AF533" s="352"/>
      <c r="AG533" s="352"/>
      <c r="AH533" s="352"/>
      <c r="AI533" s="352"/>
      <c r="AJ533" s="352"/>
      <c r="AK533" s="352"/>
      <c r="AL533" s="352"/>
      <c r="AM533" s="352"/>
      <c r="AN533" s="352"/>
      <c r="AO533" s="352"/>
      <c r="AP533" s="352"/>
      <c r="AQ533" s="352"/>
    </row>
    <row r="534" customFormat="false" ht="9.75" hidden="false" customHeight="true" outlineLevel="0" collapsed="false">
      <c r="A534" s="196"/>
      <c r="B534" s="196"/>
      <c r="C534" s="196"/>
      <c r="D534" s="196"/>
      <c r="E534" s="342"/>
      <c r="F534" s="342"/>
      <c r="G534" s="352"/>
      <c r="H534" s="352"/>
      <c r="I534" s="352"/>
      <c r="J534" s="352"/>
      <c r="K534" s="352"/>
      <c r="L534" s="352"/>
      <c r="M534" s="352"/>
      <c r="N534" s="352"/>
      <c r="O534" s="352"/>
      <c r="P534" s="352"/>
      <c r="Q534" s="352"/>
      <c r="R534" s="352"/>
      <c r="S534" s="352"/>
      <c r="T534" s="352"/>
      <c r="U534" s="352"/>
      <c r="V534" s="352"/>
      <c r="W534" s="352"/>
      <c r="X534" s="352"/>
      <c r="Y534" s="352"/>
      <c r="Z534" s="352"/>
      <c r="AA534" s="352"/>
      <c r="AB534" s="352"/>
      <c r="AC534" s="352"/>
      <c r="AD534" s="352"/>
      <c r="AE534" s="352"/>
      <c r="AF534" s="352"/>
      <c r="AG534" s="352"/>
      <c r="AH534" s="352"/>
      <c r="AI534" s="352"/>
      <c r="AJ534" s="352"/>
      <c r="AK534" s="352"/>
      <c r="AL534" s="352"/>
      <c r="AM534" s="352"/>
      <c r="AN534" s="352"/>
      <c r="AO534" s="352"/>
      <c r="AP534" s="352"/>
      <c r="AQ534" s="352"/>
    </row>
    <row r="535" customFormat="false" ht="9.75" hidden="false" customHeight="true" outlineLevel="0" collapsed="false">
      <c r="A535" s="196"/>
      <c r="B535" s="196"/>
      <c r="C535" s="196"/>
      <c r="D535" s="196"/>
      <c r="E535" s="342"/>
      <c r="F535" s="342"/>
      <c r="G535" s="352"/>
      <c r="H535" s="352"/>
      <c r="I535" s="352"/>
      <c r="J535" s="352"/>
      <c r="K535" s="352"/>
      <c r="L535" s="352"/>
      <c r="M535" s="352"/>
      <c r="N535" s="352"/>
      <c r="O535" s="352"/>
      <c r="P535" s="352"/>
      <c r="Q535" s="352"/>
      <c r="R535" s="352"/>
      <c r="S535" s="352"/>
      <c r="T535" s="352"/>
      <c r="U535" s="352"/>
      <c r="V535" s="352"/>
      <c r="W535" s="352"/>
      <c r="X535" s="352"/>
      <c r="Y535" s="352"/>
      <c r="Z535" s="352"/>
      <c r="AA535" s="352"/>
      <c r="AB535" s="352"/>
      <c r="AC535" s="352"/>
      <c r="AD535" s="352"/>
      <c r="AE535" s="352"/>
      <c r="AF535" s="352"/>
      <c r="AG535" s="352"/>
      <c r="AH535" s="352"/>
      <c r="AI535" s="352"/>
      <c r="AJ535" s="352"/>
      <c r="AK535" s="352"/>
      <c r="AL535" s="352"/>
      <c r="AM535" s="352"/>
      <c r="AN535" s="352"/>
      <c r="AO535" s="352"/>
      <c r="AP535" s="352"/>
      <c r="AQ535" s="352"/>
    </row>
    <row r="536" customFormat="false" ht="9.75" hidden="false" customHeight="true" outlineLevel="0" collapsed="false">
      <c r="A536" s="196"/>
      <c r="B536" s="196"/>
      <c r="C536" s="196"/>
      <c r="D536" s="196"/>
      <c r="E536" s="342"/>
      <c r="F536" s="342"/>
      <c r="G536" s="352"/>
      <c r="H536" s="352"/>
      <c r="I536" s="352"/>
      <c r="J536" s="352"/>
      <c r="K536" s="352"/>
      <c r="L536" s="352"/>
      <c r="M536" s="352"/>
      <c r="N536" s="352"/>
      <c r="O536" s="352"/>
      <c r="P536" s="352"/>
      <c r="Q536" s="352"/>
      <c r="R536" s="352"/>
      <c r="S536" s="352"/>
      <c r="T536" s="352"/>
      <c r="U536" s="352"/>
      <c r="V536" s="352"/>
      <c r="W536" s="352"/>
      <c r="X536" s="352"/>
      <c r="Y536" s="352"/>
      <c r="Z536" s="352"/>
      <c r="AA536" s="352"/>
      <c r="AB536" s="352"/>
      <c r="AC536" s="352"/>
      <c r="AD536" s="352"/>
      <c r="AE536" s="352"/>
      <c r="AF536" s="352"/>
      <c r="AG536" s="352"/>
      <c r="AH536" s="352"/>
      <c r="AI536" s="352"/>
      <c r="AJ536" s="352"/>
      <c r="AK536" s="352"/>
      <c r="AL536" s="352"/>
      <c r="AM536" s="352"/>
      <c r="AN536" s="352"/>
      <c r="AO536" s="352"/>
      <c r="AP536" s="352"/>
      <c r="AQ536" s="352"/>
    </row>
    <row r="537" customFormat="false" ht="9.75" hidden="false" customHeight="true" outlineLevel="0" collapsed="false">
      <c r="A537" s="196"/>
      <c r="B537" s="196"/>
      <c r="C537" s="196"/>
      <c r="D537" s="196"/>
      <c r="E537" s="342"/>
      <c r="F537" s="342"/>
      <c r="G537" s="352"/>
      <c r="H537" s="352"/>
      <c r="I537" s="352"/>
      <c r="J537" s="352"/>
      <c r="K537" s="352"/>
      <c r="L537" s="352"/>
      <c r="M537" s="352"/>
      <c r="N537" s="352"/>
      <c r="O537" s="352"/>
      <c r="P537" s="352"/>
      <c r="Q537" s="352"/>
      <c r="R537" s="352"/>
      <c r="S537" s="352"/>
      <c r="T537" s="352"/>
      <c r="U537" s="352"/>
      <c r="V537" s="352"/>
      <c r="W537" s="352"/>
      <c r="X537" s="352"/>
      <c r="Y537" s="352"/>
      <c r="Z537" s="352"/>
      <c r="AA537" s="352"/>
      <c r="AB537" s="352"/>
      <c r="AC537" s="352"/>
      <c r="AD537" s="352"/>
      <c r="AE537" s="352"/>
      <c r="AF537" s="352"/>
      <c r="AG537" s="352"/>
      <c r="AH537" s="352"/>
      <c r="AI537" s="352"/>
      <c r="AJ537" s="352"/>
      <c r="AK537" s="352"/>
      <c r="AL537" s="352"/>
      <c r="AM537" s="352"/>
      <c r="AN537" s="352"/>
      <c r="AO537" s="352"/>
      <c r="AP537" s="352"/>
      <c r="AQ537" s="352"/>
    </row>
    <row r="538" customFormat="false" ht="9.75" hidden="false" customHeight="true" outlineLevel="0" collapsed="false">
      <c r="A538" s="196"/>
      <c r="B538" s="196"/>
      <c r="C538" s="196"/>
      <c r="D538" s="196"/>
      <c r="E538" s="342"/>
      <c r="F538" s="342"/>
      <c r="G538" s="352"/>
      <c r="H538" s="352"/>
      <c r="I538" s="352"/>
      <c r="J538" s="352"/>
      <c r="K538" s="352"/>
      <c r="L538" s="352"/>
      <c r="M538" s="352"/>
      <c r="N538" s="352"/>
      <c r="O538" s="352"/>
      <c r="P538" s="352"/>
      <c r="Q538" s="352"/>
      <c r="R538" s="352"/>
      <c r="S538" s="352"/>
      <c r="T538" s="352"/>
      <c r="U538" s="352"/>
      <c r="V538" s="352"/>
      <c r="W538" s="352"/>
      <c r="X538" s="352"/>
      <c r="Y538" s="352"/>
      <c r="Z538" s="352"/>
      <c r="AA538" s="352"/>
      <c r="AB538" s="352"/>
      <c r="AC538" s="352"/>
      <c r="AD538" s="352"/>
      <c r="AE538" s="352"/>
      <c r="AF538" s="352"/>
      <c r="AG538" s="352"/>
      <c r="AH538" s="352"/>
      <c r="AI538" s="352"/>
      <c r="AJ538" s="352"/>
      <c r="AK538" s="352"/>
      <c r="AL538" s="352"/>
      <c r="AM538" s="352"/>
      <c r="AN538" s="352"/>
      <c r="AO538" s="352"/>
      <c r="AP538" s="352"/>
      <c r="AQ538" s="352"/>
    </row>
    <row r="539" customFormat="false" ht="9.75" hidden="false" customHeight="true" outlineLevel="0" collapsed="false">
      <c r="A539" s="196"/>
      <c r="B539" s="196"/>
      <c r="C539" s="196"/>
      <c r="D539" s="196"/>
      <c r="E539" s="342"/>
      <c r="F539" s="342"/>
      <c r="G539" s="352"/>
      <c r="H539" s="352"/>
      <c r="I539" s="352"/>
      <c r="J539" s="352"/>
      <c r="K539" s="352"/>
      <c r="L539" s="352"/>
      <c r="M539" s="352"/>
      <c r="N539" s="352"/>
      <c r="O539" s="352"/>
      <c r="P539" s="352"/>
      <c r="Q539" s="352"/>
      <c r="R539" s="352"/>
      <c r="S539" s="352"/>
      <c r="T539" s="352"/>
      <c r="U539" s="352"/>
      <c r="V539" s="352"/>
      <c r="W539" s="352"/>
      <c r="X539" s="352"/>
      <c r="Y539" s="352"/>
      <c r="Z539" s="352"/>
      <c r="AA539" s="352"/>
      <c r="AB539" s="352"/>
      <c r="AC539" s="352"/>
      <c r="AD539" s="352"/>
      <c r="AE539" s="352"/>
      <c r="AF539" s="352"/>
      <c r="AG539" s="352"/>
      <c r="AH539" s="352"/>
      <c r="AI539" s="352"/>
      <c r="AJ539" s="352"/>
      <c r="AK539" s="352"/>
      <c r="AL539" s="352"/>
      <c r="AM539" s="352"/>
      <c r="AN539" s="352"/>
      <c r="AO539" s="352"/>
      <c r="AP539" s="352"/>
      <c r="AQ539" s="352"/>
    </row>
    <row r="540" customFormat="false" ht="9.75" hidden="false" customHeight="true" outlineLevel="0" collapsed="false">
      <c r="A540" s="196"/>
      <c r="B540" s="196"/>
      <c r="C540" s="196"/>
      <c r="D540" s="196"/>
      <c r="E540" s="342"/>
      <c r="F540" s="342"/>
      <c r="G540" s="352"/>
      <c r="H540" s="352"/>
      <c r="I540" s="352"/>
      <c r="J540" s="352"/>
      <c r="K540" s="352"/>
      <c r="L540" s="352"/>
      <c r="M540" s="352"/>
      <c r="N540" s="352"/>
      <c r="O540" s="352"/>
      <c r="P540" s="352"/>
      <c r="Q540" s="352"/>
      <c r="R540" s="352"/>
      <c r="S540" s="352"/>
      <c r="T540" s="352"/>
      <c r="U540" s="352"/>
      <c r="V540" s="352"/>
      <c r="W540" s="352"/>
      <c r="X540" s="352"/>
      <c r="Y540" s="352"/>
      <c r="Z540" s="352"/>
      <c r="AA540" s="352"/>
      <c r="AB540" s="352"/>
      <c r="AC540" s="352"/>
      <c r="AD540" s="352"/>
      <c r="AE540" s="352"/>
      <c r="AF540" s="352"/>
      <c r="AG540" s="352"/>
      <c r="AH540" s="352"/>
      <c r="AI540" s="352"/>
      <c r="AJ540" s="352"/>
      <c r="AK540" s="352"/>
      <c r="AL540" s="352"/>
      <c r="AM540" s="352"/>
      <c r="AN540" s="352"/>
      <c r="AO540" s="352"/>
      <c r="AP540" s="352"/>
      <c r="AQ540" s="352"/>
    </row>
    <row r="541" customFormat="false" ht="9.75" hidden="false" customHeight="true" outlineLevel="0" collapsed="false">
      <c r="A541" s="196"/>
      <c r="B541" s="196"/>
      <c r="C541" s="196"/>
      <c r="D541" s="196"/>
      <c r="E541" s="342"/>
      <c r="F541" s="342"/>
      <c r="G541" s="352"/>
      <c r="H541" s="352"/>
      <c r="I541" s="352"/>
      <c r="J541" s="352"/>
      <c r="K541" s="352"/>
      <c r="L541" s="352"/>
      <c r="M541" s="352"/>
      <c r="N541" s="352"/>
      <c r="O541" s="352"/>
      <c r="P541" s="352"/>
      <c r="Q541" s="352"/>
      <c r="R541" s="352"/>
      <c r="S541" s="352"/>
      <c r="T541" s="352"/>
      <c r="U541" s="352"/>
      <c r="V541" s="352"/>
      <c r="W541" s="352"/>
      <c r="X541" s="352"/>
      <c r="Y541" s="352"/>
      <c r="Z541" s="352"/>
      <c r="AA541" s="352"/>
      <c r="AB541" s="352"/>
      <c r="AC541" s="352"/>
      <c r="AD541" s="352"/>
      <c r="AE541" s="352"/>
      <c r="AF541" s="352"/>
      <c r="AG541" s="352"/>
      <c r="AH541" s="352"/>
      <c r="AI541" s="352"/>
      <c r="AJ541" s="352"/>
      <c r="AK541" s="352"/>
      <c r="AL541" s="352"/>
      <c r="AM541" s="352"/>
      <c r="AN541" s="352"/>
      <c r="AO541" s="352"/>
      <c r="AP541" s="352"/>
      <c r="AQ541" s="352"/>
    </row>
    <row r="542" customFormat="false" ht="9.75" hidden="false" customHeight="true" outlineLevel="0" collapsed="false">
      <c r="A542" s="196"/>
      <c r="B542" s="196"/>
      <c r="C542" s="196"/>
      <c r="D542" s="196"/>
      <c r="E542" s="342"/>
      <c r="F542" s="342"/>
      <c r="G542" s="352"/>
      <c r="H542" s="352"/>
      <c r="I542" s="352"/>
      <c r="J542" s="352"/>
      <c r="K542" s="352"/>
      <c r="L542" s="352"/>
      <c r="M542" s="352"/>
      <c r="N542" s="352"/>
      <c r="O542" s="352"/>
      <c r="P542" s="352"/>
      <c r="Q542" s="352"/>
      <c r="R542" s="352"/>
      <c r="S542" s="352"/>
      <c r="T542" s="352"/>
      <c r="U542" s="352"/>
      <c r="V542" s="352"/>
      <c r="W542" s="352"/>
      <c r="X542" s="352"/>
      <c r="Y542" s="352"/>
      <c r="Z542" s="352"/>
      <c r="AA542" s="352"/>
      <c r="AB542" s="352"/>
      <c r="AC542" s="352"/>
      <c r="AD542" s="352"/>
      <c r="AE542" s="352"/>
      <c r="AF542" s="352"/>
      <c r="AG542" s="352"/>
      <c r="AH542" s="352"/>
      <c r="AI542" s="352"/>
      <c r="AJ542" s="352"/>
      <c r="AK542" s="352"/>
      <c r="AL542" s="352"/>
      <c r="AM542" s="352"/>
      <c r="AN542" s="352"/>
      <c r="AO542" s="352"/>
      <c r="AP542" s="352"/>
      <c r="AQ542" s="352"/>
    </row>
    <row r="543" customFormat="false" ht="9.75" hidden="false" customHeight="true" outlineLevel="0" collapsed="false">
      <c r="A543" s="196"/>
      <c r="B543" s="196"/>
      <c r="C543" s="196"/>
      <c r="D543" s="196"/>
      <c r="E543" s="342"/>
      <c r="F543" s="342"/>
      <c r="G543" s="352"/>
      <c r="H543" s="352"/>
      <c r="I543" s="352"/>
      <c r="J543" s="352"/>
      <c r="K543" s="352"/>
      <c r="L543" s="352"/>
      <c r="M543" s="352"/>
      <c r="N543" s="352"/>
      <c r="O543" s="352"/>
      <c r="P543" s="352"/>
      <c r="Q543" s="352"/>
      <c r="R543" s="352"/>
      <c r="S543" s="352"/>
      <c r="T543" s="352"/>
      <c r="U543" s="352"/>
      <c r="V543" s="352"/>
      <c r="W543" s="352"/>
      <c r="X543" s="352"/>
      <c r="Y543" s="352"/>
      <c r="Z543" s="352"/>
      <c r="AA543" s="352"/>
      <c r="AB543" s="352"/>
      <c r="AC543" s="352"/>
      <c r="AD543" s="352"/>
      <c r="AE543" s="352"/>
      <c r="AF543" s="352"/>
      <c r="AG543" s="352"/>
      <c r="AH543" s="352"/>
      <c r="AI543" s="352"/>
      <c r="AJ543" s="352"/>
      <c r="AK543" s="352"/>
      <c r="AL543" s="352"/>
      <c r="AM543" s="352"/>
      <c r="AN543" s="352"/>
      <c r="AO543" s="352"/>
      <c r="AP543" s="352"/>
      <c r="AQ543" s="352"/>
    </row>
    <row r="544" customFormat="false" ht="9.75" hidden="false" customHeight="true" outlineLevel="0" collapsed="false">
      <c r="A544" s="196"/>
      <c r="B544" s="196"/>
      <c r="C544" s="196"/>
      <c r="D544" s="196"/>
      <c r="E544" s="342"/>
      <c r="F544" s="342"/>
      <c r="G544" s="352"/>
      <c r="H544" s="352"/>
      <c r="I544" s="352"/>
      <c r="J544" s="352"/>
      <c r="K544" s="352"/>
      <c r="L544" s="352"/>
      <c r="M544" s="352"/>
      <c r="N544" s="352"/>
      <c r="O544" s="352"/>
      <c r="P544" s="352"/>
      <c r="Q544" s="352"/>
      <c r="R544" s="352"/>
      <c r="S544" s="352"/>
      <c r="T544" s="352"/>
      <c r="U544" s="352"/>
      <c r="V544" s="352"/>
      <c r="W544" s="352"/>
      <c r="X544" s="352"/>
      <c r="Y544" s="352"/>
      <c r="Z544" s="352"/>
      <c r="AA544" s="352"/>
      <c r="AB544" s="352"/>
      <c r="AC544" s="352"/>
      <c r="AD544" s="352"/>
      <c r="AE544" s="352"/>
      <c r="AF544" s="352"/>
      <c r="AG544" s="352"/>
      <c r="AH544" s="352"/>
      <c r="AI544" s="352"/>
      <c r="AJ544" s="352"/>
      <c r="AK544" s="352"/>
      <c r="AL544" s="352"/>
      <c r="AM544" s="352"/>
      <c r="AN544" s="352"/>
      <c r="AO544" s="352"/>
      <c r="AP544" s="352"/>
      <c r="AQ544" s="352"/>
    </row>
    <row r="545" customFormat="false" ht="9.75" hidden="false" customHeight="true" outlineLevel="0" collapsed="false">
      <c r="A545" s="196"/>
      <c r="B545" s="196"/>
      <c r="C545" s="196"/>
      <c r="D545" s="196"/>
      <c r="E545" s="342"/>
      <c r="F545" s="342"/>
      <c r="G545" s="352"/>
      <c r="H545" s="352"/>
      <c r="I545" s="352"/>
      <c r="J545" s="352"/>
      <c r="K545" s="352"/>
      <c r="L545" s="352"/>
      <c r="M545" s="352"/>
      <c r="N545" s="352"/>
      <c r="O545" s="352"/>
      <c r="P545" s="352"/>
      <c r="Q545" s="352"/>
      <c r="R545" s="352"/>
      <c r="S545" s="352"/>
      <c r="T545" s="352"/>
      <c r="U545" s="352"/>
      <c r="V545" s="352"/>
      <c r="W545" s="352"/>
      <c r="X545" s="352"/>
      <c r="Y545" s="352"/>
      <c r="Z545" s="352"/>
      <c r="AA545" s="352"/>
      <c r="AB545" s="352"/>
      <c r="AC545" s="352"/>
      <c r="AD545" s="352"/>
      <c r="AE545" s="352"/>
      <c r="AF545" s="352"/>
      <c r="AG545" s="352"/>
      <c r="AH545" s="352"/>
      <c r="AI545" s="352"/>
      <c r="AJ545" s="352"/>
      <c r="AK545" s="352"/>
      <c r="AL545" s="352"/>
      <c r="AM545" s="352"/>
      <c r="AN545" s="352"/>
      <c r="AO545" s="352"/>
      <c r="AP545" s="352"/>
      <c r="AQ545" s="352"/>
    </row>
    <row r="546" customFormat="false" ht="9.75" hidden="false" customHeight="true" outlineLevel="0" collapsed="false">
      <c r="A546" s="196"/>
      <c r="B546" s="196"/>
      <c r="C546" s="196"/>
      <c r="D546" s="196"/>
      <c r="E546" s="342"/>
      <c r="F546" s="342"/>
      <c r="G546" s="352"/>
      <c r="H546" s="352"/>
      <c r="I546" s="352"/>
      <c r="J546" s="352"/>
      <c r="K546" s="352"/>
      <c r="L546" s="352"/>
      <c r="M546" s="352"/>
      <c r="N546" s="352"/>
      <c r="O546" s="352"/>
      <c r="P546" s="352"/>
      <c r="Q546" s="352"/>
      <c r="R546" s="352"/>
      <c r="S546" s="352"/>
      <c r="T546" s="352"/>
      <c r="U546" s="352"/>
      <c r="V546" s="352"/>
      <c r="W546" s="352"/>
      <c r="X546" s="352"/>
      <c r="Y546" s="352"/>
      <c r="Z546" s="352"/>
      <c r="AA546" s="352"/>
      <c r="AB546" s="352"/>
      <c r="AC546" s="352"/>
      <c r="AD546" s="352"/>
      <c r="AE546" s="352"/>
      <c r="AF546" s="352"/>
      <c r="AG546" s="352"/>
      <c r="AH546" s="352"/>
      <c r="AI546" s="352"/>
      <c r="AJ546" s="352"/>
      <c r="AK546" s="352"/>
      <c r="AL546" s="352"/>
      <c r="AM546" s="352"/>
      <c r="AN546" s="352"/>
      <c r="AO546" s="352"/>
      <c r="AP546" s="352"/>
      <c r="AQ546" s="352"/>
    </row>
    <row r="547" customFormat="false" ht="9.75" hidden="false" customHeight="true" outlineLevel="0" collapsed="false">
      <c r="A547" s="196"/>
      <c r="B547" s="196"/>
      <c r="C547" s="196"/>
      <c r="D547" s="196"/>
      <c r="E547" s="342"/>
      <c r="F547" s="342"/>
      <c r="G547" s="352"/>
      <c r="H547" s="352"/>
      <c r="I547" s="352"/>
      <c r="J547" s="352"/>
      <c r="K547" s="352"/>
      <c r="L547" s="352"/>
      <c r="M547" s="352"/>
      <c r="N547" s="352"/>
      <c r="O547" s="352"/>
      <c r="P547" s="352"/>
      <c r="Q547" s="352"/>
      <c r="R547" s="352"/>
      <c r="S547" s="352"/>
      <c r="T547" s="352"/>
      <c r="U547" s="352"/>
      <c r="V547" s="352"/>
      <c r="W547" s="352"/>
      <c r="X547" s="352"/>
      <c r="Y547" s="352"/>
      <c r="Z547" s="352"/>
      <c r="AA547" s="352"/>
      <c r="AB547" s="352"/>
      <c r="AC547" s="352"/>
      <c r="AD547" s="352"/>
      <c r="AE547" s="352"/>
      <c r="AF547" s="352"/>
      <c r="AG547" s="352"/>
      <c r="AH547" s="352"/>
      <c r="AI547" s="352"/>
      <c r="AJ547" s="352"/>
      <c r="AK547" s="352"/>
      <c r="AL547" s="352"/>
      <c r="AM547" s="352"/>
      <c r="AN547" s="352"/>
      <c r="AO547" s="352"/>
      <c r="AP547" s="352"/>
      <c r="AQ547" s="352"/>
    </row>
    <row r="548" customFormat="false" ht="9.75" hidden="false" customHeight="true" outlineLevel="0" collapsed="false">
      <c r="A548" s="196"/>
      <c r="B548" s="196"/>
      <c r="C548" s="196"/>
      <c r="D548" s="196"/>
      <c r="E548" s="342"/>
      <c r="F548" s="342"/>
      <c r="G548" s="352"/>
      <c r="H548" s="352"/>
      <c r="I548" s="352"/>
      <c r="J548" s="352"/>
      <c r="K548" s="352"/>
      <c r="L548" s="352"/>
      <c r="M548" s="352"/>
      <c r="N548" s="352"/>
      <c r="O548" s="352"/>
      <c r="P548" s="352"/>
      <c r="Q548" s="352"/>
      <c r="R548" s="352"/>
      <c r="S548" s="352"/>
      <c r="T548" s="352"/>
      <c r="U548" s="352"/>
      <c r="V548" s="352"/>
      <c r="W548" s="352"/>
      <c r="X548" s="352"/>
      <c r="Y548" s="352"/>
      <c r="Z548" s="352"/>
      <c r="AA548" s="352"/>
      <c r="AB548" s="352"/>
      <c r="AC548" s="352"/>
      <c r="AD548" s="352"/>
      <c r="AE548" s="352"/>
      <c r="AF548" s="352"/>
      <c r="AG548" s="352"/>
      <c r="AH548" s="352"/>
      <c r="AI548" s="352"/>
      <c r="AJ548" s="352"/>
      <c r="AK548" s="352"/>
      <c r="AL548" s="352"/>
      <c r="AM548" s="352"/>
      <c r="AN548" s="352"/>
      <c r="AO548" s="352"/>
      <c r="AP548" s="352"/>
      <c r="AQ548" s="352"/>
    </row>
    <row r="549" customFormat="false" ht="9.75" hidden="false" customHeight="true" outlineLevel="0" collapsed="false">
      <c r="A549" s="196"/>
      <c r="B549" s="196"/>
      <c r="C549" s="196"/>
      <c r="D549" s="196"/>
      <c r="E549" s="342"/>
      <c r="F549" s="342"/>
      <c r="G549" s="352"/>
      <c r="H549" s="352"/>
      <c r="I549" s="352"/>
      <c r="J549" s="352"/>
      <c r="K549" s="352"/>
      <c r="L549" s="352"/>
      <c r="M549" s="352"/>
      <c r="N549" s="352"/>
      <c r="O549" s="352"/>
      <c r="P549" s="352"/>
      <c r="Q549" s="352"/>
      <c r="R549" s="352"/>
      <c r="S549" s="352"/>
      <c r="T549" s="352"/>
      <c r="U549" s="352"/>
      <c r="V549" s="352"/>
      <c r="W549" s="352"/>
      <c r="X549" s="352"/>
      <c r="Y549" s="352"/>
      <c r="Z549" s="352"/>
      <c r="AA549" s="352"/>
      <c r="AB549" s="352"/>
      <c r="AC549" s="352"/>
      <c r="AD549" s="352"/>
      <c r="AE549" s="352"/>
      <c r="AF549" s="352"/>
      <c r="AG549" s="352"/>
      <c r="AH549" s="352"/>
      <c r="AI549" s="352"/>
      <c r="AJ549" s="352"/>
      <c r="AK549" s="352"/>
      <c r="AL549" s="352"/>
      <c r="AM549" s="352"/>
      <c r="AN549" s="352"/>
      <c r="AO549" s="352"/>
      <c r="AP549" s="352"/>
      <c r="AQ549" s="352"/>
    </row>
    <row r="550" customFormat="false" ht="9.75" hidden="false" customHeight="true" outlineLevel="0" collapsed="false">
      <c r="A550" s="196"/>
      <c r="B550" s="196"/>
      <c r="C550" s="196"/>
      <c r="D550" s="196"/>
      <c r="E550" s="342"/>
      <c r="F550" s="342"/>
      <c r="G550" s="352"/>
      <c r="H550" s="352"/>
      <c r="I550" s="352"/>
      <c r="J550" s="352"/>
      <c r="K550" s="352"/>
      <c r="L550" s="352"/>
      <c r="M550" s="352"/>
      <c r="N550" s="352"/>
      <c r="O550" s="352"/>
      <c r="P550" s="352"/>
      <c r="Q550" s="352"/>
      <c r="R550" s="352"/>
      <c r="S550" s="352"/>
      <c r="T550" s="352"/>
      <c r="U550" s="352"/>
      <c r="V550" s="352"/>
      <c r="W550" s="352"/>
      <c r="X550" s="352"/>
      <c r="Y550" s="352"/>
      <c r="Z550" s="352"/>
      <c r="AA550" s="352"/>
      <c r="AB550" s="352"/>
      <c r="AC550" s="352"/>
      <c r="AD550" s="352"/>
      <c r="AE550" s="352"/>
      <c r="AF550" s="352"/>
      <c r="AG550" s="352"/>
      <c r="AH550" s="352"/>
      <c r="AI550" s="352"/>
      <c r="AJ550" s="352"/>
      <c r="AK550" s="352"/>
      <c r="AL550" s="352"/>
      <c r="AM550" s="352"/>
      <c r="AN550" s="352"/>
      <c r="AO550" s="352"/>
      <c r="AP550" s="352"/>
      <c r="AQ550" s="352"/>
    </row>
    <row r="551" customFormat="false" ht="9.75" hidden="false" customHeight="true" outlineLevel="0" collapsed="false">
      <c r="A551" s="196"/>
      <c r="B551" s="196"/>
      <c r="C551" s="196"/>
      <c r="D551" s="196"/>
      <c r="E551" s="342"/>
      <c r="F551" s="342"/>
      <c r="G551" s="352"/>
      <c r="H551" s="352"/>
      <c r="I551" s="352"/>
      <c r="J551" s="352"/>
      <c r="K551" s="352"/>
      <c r="L551" s="352"/>
      <c r="M551" s="352"/>
      <c r="N551" s="352"/>
      <c r="O551" s="352"/>
      <c r="P551" s="352"/>
      <c r="Q551" s="352"/>
      <c r="R551" s="352"/>
      <c r="S551" s="352"/>
      <c r="T551" s="352"/>
      <c r="U551" s="352"/>
      <c r="V551" s="352"/>
      <c r="W551" s="352"/>
      <c r="X551" s="352"/>
      <c r="Y551" s="352"/>
      <c r="Z551" s="352"/>
      <c r="AA551" s="352"/>
      <c r="AB551" s="352"/>
      <c r="AC551" s="352"/>
      <c r="AD551" s="352"/>
      <c r="AE551" s="352"/>
      <c r="AF551" s="352"/>
      <c r="AG551" s="352"/>
      <c r="AH551" s="352"/>
      <c r="AI551" s="352"/>
      <c r="AJ551" s="352"/>
      <c r="AK551" s="352"/>
      <c r="AL551" s="352"/>
      <c r="AM551" s="352"/>
      <c r="AN551" s="352"/>
      <c r="AO551" s="352"/>
      <c r="AP551" s="352"/>
      <c r="AQ551" s="352"/>
    </row>
    <row r="552" customFormat="false" ht="9.75" hidden="false" customHeight="true" outlineLevel="0" collapsed="false">
      <c r="A552" s="196"/>
      <c r="B552" s="196"/>
      <c r="C552" s="196"/>
      <c r="D552" s="196"/>
      <c r="E552" s="342"/>
      <c r="F552" s="342"/>
      <c r="G552" s="352"/>
      <c r="H552" s="352"/>
      <c r="I552" s="352"/>
      <c r="J552" s="352"/>
      <c r="K552" s="352"/>
      <c r="L552" s="352"/>
      <c r="M552" s="352"/>
      <c r="N552" s="352"/>
      <c r="O552" s="352"/>
      <c r="P552" s="352"/>
      <c r="Q552" s="352"/>
      <c r="R552" s="352"/>
      <c r="S552" s="352"/>
      <c r="T552" s="352"/>
      <c r="U552" s="352"/>
      <c r="V552" s="352"/>
      <c r="W552" s="352"/>
      <c r="X552" s="352"/>
      <c r="Y552" s="352"/>
      <c r="Z552" s="352"/>
      <c r="AA552" s="352"/>
      <c r="AB552" s="352"/>
      <c r="AC552" s="352"/>
      <c r="AD552" s="352"/>
      <c r="AE552" s="352"/>
      <c r="AF552" s="352"/>
      <c r="AG552" s="352"/>
      <c r="AH552" s="352"/>
      <c r="AI552" s="352"/>
      <c r="AJ552" s="352"/>
      <c r="AK552" s="352"/>
      <c r="AL552" s="352"/>
      <c r="AM552" s="352"/>
      <c r="AN552" s="352"/>
      <c r="AO552" s="352"/>
      <c r="AP552" s="352"/>
      <c r="AQ552" s="352"/>
    </row>
    <row r="553" customFormat="false" ht="9.75" hidden="false" customHeight="true" outlineLevel="0" collapsed="false">
      <c r="A553" s="196"/>
      <c r="B553" s="196"/>
      <c r="C553" s="196"/>
      <c r="D553" s="196"/>
      <c r="E553" s="342"/>
      <c r="F553" s="342"/>
      <c r="G553" s="352"/>
      <c r="H553" s="352"/>
      <c r="I553" s="352"/>
      <c r="J553" s="352"/>
      <c r="K553" s="352"/>
      <c r="L553" s="352"/>
      <c r="M553" s="352"/>
      <c r="N553" s="352"/>
      <c r="O553" s="352"/>
      <c r="P553" s="352"/>
      <c r="Q553" s="352"/>
      <c r="R553" s="352"/>
      <c r="S553" s="352"/>
      <c r="T553" s="352"/>
      <c r="U553" s="352"/>
      <c r="V553" s="352"/>
      <c r="W553" s="352"/>
      <c r="X553" s="352"/>
      <c r="Y553" s="352"/>
      <c r="Z553" s="352"/>
      <c r="AA553" s="352"/>
      <c r="AB553" s="352"/>
      <c r="AC553" s="352"/>
      <c r="AD553" s="352"/>
      <c r="AE553" s="352"/>
      <c r="AF553" s="352"/>
      <c r="AG553" s="352"/>
      <c r="AH553" s="352"/>
      <c r="AI553" s="352"/>
      <c r="AJ553" s="352"/>
      <c r="AK553" s="352"/>
      <c r="AL553" s="352"/>
      <c r="AM553" s="352"/>
      <c r="AN553" s="352"/>
      <c r="AO553" s="352"/>
      <c r="AP553" s="352"/>
      <c r="AQ553" s="352"/>
    </row>
    <row r="554" customFormat="false" ht="9.75" hidden="false" customHeight="true" outlineLevel="0" collapsed="false">
      <c r="A554" s="196"/>
      <c r="B554" s="196"/>
      <c r="C554" s="196"/>
      <c r="D554" s="196"/>
      <c r="E554" s="342"/>
      <c r="F554" s="342"/>
      <c r="G554" s="352"/>
      <c r="H554" s="352"/>
      <c r="I554" s="352"/>
      <c r="J554" s="352"/>
      <c r="K554" s="352"/>
      <c r="L554" s="352"/>
      <c r="M554" s="352"/>
      <c r="N554" s="352"/>
      <c r="O554" s="352"/>
      <c r="P554" s="352"/>
      <c r="Q554" s="352"/>
      <c r="R554" s="352"/>
      <c r="S554" s="352"/>
      <c r="T554" s="352"/>
      <c r="U554" s="352"/>
      <c r="V554" s="352"/>
      <c r="W554" s="352"/>
      <c r="X554" s="352"/>
      <c r="Y554" s="352"/>
      <c r="Z554" s="352"/>
      <c r="AA554" s="352"/>
      <c r="AB554" s="352"/>
      <c r="AC554" s="352"/>
      <c r="AD554" s="352"/>
      <c r="AE554" s="352"/>
      <c r="AF554" s="352"/>
      <c r="AG554" s="352"/>
      <c r="AH554" s="352"/>
      <c r="AI554" s="352"/>
      <c r="AJ554" s="352"/>
      <c r="AK554" s="352"/>
      <c r="AL554" s="352"/>
      <c r="AM554" s="352"/>
      <c r="AN554" s="352"/>
      <c r="AO554" s="352"/>
      <c r="AP554" s="352"/>
      <c r="AQ554" s="352"/>
    </row>
    <row r="555" customFormat="false" ht="9.75" hidden="false" customHeight="true" outlineLevel="0" collapsed="false">
      <c r="A555" s="196"/>
      <c r="B555" s="196"/>
      <c r="C555" s="196"/>
      <c r="D555" s="196"/>
      <c r="E555" s="342"/>
      <c r="F555" s="342"/>
      <c r="G555" s="352"/>
      <c r="H555" s="352"/>
      <c r="I555" s="352"/>
      <c r="J555" s="352"/>
      <c r="K555" s="352"/>
      <c r="L555" s="352"/>
      <c r="M555" s="352"/>
      <c r="N555" s="352"/>
      <c r="O555" s="352"/>
      <c r="P555" s="352"/>
      <c r="Q555" s="352"/>
      <c r="R555" s="352"/>
      <c r="S555" s="352"/>
      <c r="T555" s="352"/>
      <c r="U555" s="352"/>
      <c r="V555" s="352"/>
      <c r="W555" s="352"/>
      <c r="X555" s="352"/>
      <c r="Y555" s="352"/>
      <c r="Z555" s="352"/>
      <c r="AA555" s="352"/>
      <c r="AB555" s="352"/>
      <c r="AC555" s="352"/>
      <c r="AD555" s="352"/>
      <c r="AE555" s="352"/>
      <c r="AF555" s="352"/>
      <c r="AG555" s="352"/>
      <c r="AH555" s="352"/>
      <c r="AI555" s="352"/>
      <c r="AJ555" s="352"/>
      <c r="AK555" s="352"/>
      <c r="AL555" s="352"/>
      <c r="AM555" s="352"/>
      <c r="AN555" s="352"/>
      <c r="AO555" s="352"/>
      <c r="AP555" s="352"/>
      <c r="AQ555" s="352"/>
    </row>
    <row r="556" customFormat="false" ht="9.75" hidden="false" customHeight="true" outlineLevel="0" collapsed="false">
      <c r="A556" s="196"/>
      <c r="B556" s="196"/>
      <c r="C556" s="196"/>
      <c r="D556" s="196"/>
      <c r="E556" s="342"/>
      <c r="F556" s="342"/>
      <c r="G556" s="352"/>
      <c r="H556" s="352"/>
      <c r="I556" s="352"/>
      <c r="J556" s="352"/>
      <c r="K556" s="352"/>
      <c r="L556" s="352"/>
      <c r="M556" s="352"/>
      <c r="N556" s="352"/>
      <c r="O556" s="352"/>
      <c r="P556" s="352"/>
      <c r="Q556" s="352"/>
      <c r="R556" s="352"/>
      <c r="S556" s="352"/>
      <c r="T556" s="352"/>
      <c r="U556" s="352"/>
      <c r="V556" s="352"/>
      <c r="W556" s="352"/>
      <c r="X556" s="352"/>
      <c r="Y556" s="352"/>
      <c r="Z556" s="352"/>
      <c r="AA556" s="352"/>
      <c r="AB556" s="352"/>
      <c r="AC556" s="352"/>
      <c r="AD556" s="352"/>
      <c r="AE556" s="352"/>
      <c r="AF556" s="352"/>
      <c r="AG556" s="352"/>
      <c r="AH556" s="352"/>
      <c r="AI556" s="352"/>
      <c r="AJ556" s="352"/>
      <c r="AK556" s="352"/>
      <c r="AL556" s="352"/>
      <c r="AM556" s="352"/>
      <c r="AN556" s="352"/>
      <c r="AO556" s="352"/>
      <c r="AP556" s="352"/>
      <c r="AQ556" s="352"/>
    </row>
    <row r="557" customFormat="false" ht="9.75" hidden="false" customHeight="true" outlineLevel="0" collapsed="false">
      <c r="A557" s="196"/>
      <c r="B557" s="196"/>
      <c r="C557" s="196"/>
      <c r="D557" s="196"/>
      <c r="E557" s="342"/>
      <c r="F557" s="342"/>
      <c r="G557" s="352"/>
      <c r="H557" s="352"/>
      <c r="I557" s="352"/>
      <c r="J557" s="352"/>
      <c r="K557" s="352"/>
      <c r="L557" s="352"/>
      <c r="M557" s="352"/>
      <c r="N557" s="352"/>
      <c r="O557" s="352"/>
      <c r="P557" s="352"/>
      <c r="Q557" s="352"/>
      <c r="R557" s="352"/>
      <c r="S557" s="352"/>
      <c r="T557" s="352"/>
      <c r="U557" s="352"/>
      <c r="V557" s="352"/>
      <c r="W557" s="352"/>
      <c r="X557" s="352"/>
      <c r="Y557" s="352"/>
      <c r="Z557" s="352"/>
      <c r="AA557" s="352"/>
      <c r="AB557" s="352"/>
      <c r="AC557" s="352"/>
      <c r="AD557" s="352"/>
      <c r="AE557" s="352"/>
      <c r="AF557" s="352"/>
      <c r="AG557" s="352"/>
      <c r="AH557" s="352"/>
      <c r="AI557" s="352"/>
      <c r="AJ557" s="352"/>
      <c r="AK557" s="352"/>
      <c r="AL557" s="352"/>
      <c r="AM557" s="352"/>
      <c r="AN557" s="352"/>
      <c r="AO557" s="352"/>
      <c r="AP557" s="352"/>
      <c r="AQ557" s="352"/>
    </row>
    <row r="558" customFormat="false" ht="9.75" hidden="false" customHeight="true" outlineLevel="0" collapsed="false">
      <c r="A558" s="196"/>
      <c r="B558" s="196"/>
      <c r="C558" s="196"/>
      <c r="D558" s="196"/>
      <c r="E558" s="342"/>
      <c r="F558" s="342"/>
      <c r="G558" s="352"/>
      <c r="H558" s="352"/>
      <c r="I558" s="352"/>
      <c r="J558" s="352"/>
      <c r="K558" s="352"/>
      <c r="L558" s="352"/>
      <c r="M558" s="352"/>
      <c r="N558" s="352"/>
      <c r="O558" s="352"/>
      <c r="P558" s="352"/>
      <c r="Q558" s="352"/>
      <c r="R558" s="352"/>
      <c r="S558" s="352"/>
      <c r="T558" s="352"/>
      <c r="U558" s="352"/>
      <c r="V558" s="352"/>
      <c r="W558" s="352"/>
      <c r="X558" s="352"/>
      <c r="Y558" s="352"/>
      <c r="Z558" s="352"/>
      <c r="AA558" s="352"/>
      <c r="AB558" s="352"/>
      <c r="AC558" s="352"/>
      <c r="AD558" s="352"/>
      <c r="AE558" s="352"/>
      <c r="AF558" s="352"/>
      <c r="AG558" s="352"/>
      <c r="AH558" s="352"/>
      <c r="AI558" s="352"/>
      <c r="AJ558" s="352"/>
      <c r="AK558" s="352"/>
      <c r="AL558" s="352"/>
      <c r="AM558" s="352"/>
      <c r="AN558" s="352"/>
      <c r="AO558" s="352"/>
      <c r="AP558" s="352"/>
      <c r="AQ558" s="352"/>
    </row>
    <row r="559" customFormat="false" ht="9.75" hidden="false" customHeight="true" outlineLevel="0" collapsed="false">
      <c r="A559" s="196"/>
      <c r="B559" s="196"/>
      <c r="C559" s="196"/>
      <c r="D559" s="196"/>
      <c r="E559" s="342"/>
      <c r="F559" s="342"/>
      <c r="G559" s="352"/>
      <c r="H559" s="352"/>
      <c r="I559" s="352"/>
      <c r="J559" s="352"/>
      <c r="K559" s="352"/>
      <c r="L559" s="352"/>
      <c r="M559" s="352"/>
      <c r="N559" s="352"/>
      <c r="O559" s="352"/>
      <c r="P559" s="352"/>
      <c r="Q559" s="352"/>
      <c r="R559" s="352"/>
      <c r="S559" s="352"/>
      <c r="T559" s="352"/>
      <c r="U559" s="352"/>
      <c r="V559" s="352"/>
      <c r="W559" s="352"/>
      <c r="X559" s="352"/>
      <c r="Y559" s="352"/>
      <c r="Z559" s="352"/>
      <c r="AA559" s="352"/>
      <c r="AB559" s="352"/>
      <c r="AC559" s="352"/>
      <c r="AD559" s="352"/>
      <c r="AE559" s="352"/>
      <c r="AF559" s="352"/>
      <c r="AG559" s="352"/>
      <c r="AH559" s="352"/>
      <c r="AI559" s="352"/>
      <c r="AJ559" s="352"/>
      <c r="AK559" s="352"/>
      <c r="AL559" s="352"/>
      <c r="AM559" s="352"/>
      <c r="AN559" s="352"/>
      <c r="AO559" s="352"/>
      <c r="AP559" s="352"/>
      <c r="AQ559" s="352"/>
    </row>
    <row r="560" customFormat="false" ht="9.75" hidden="false" customHeight="true" outlineLevel="0" collapsed="false">
      <c r="A560" s="196"/>
      <c r="B560" s="196"/>
      <c r="C560" s="196"/>
      <c r="D560" s="196"/>
      <c r="E560" s="342"/>
      <c r="F560" s="342"/>
      <c r="G560" s="352"/>
      <c r="H560" s="352"/>
      <c r="I560" s="352"/>
      <c r="J560" s="352"/>
      <c r="K560" s="352"/>
      <c r="L560" s="352"/>
      <c r="M560" s="352"/>
      <c r="N560" s="352"/>
      <c r="O560" s="352"/>
      <c r="P560" s="352"/>
      <c r="Q560" s="352"/>
      <c r="R560" s="352"/>
      <c r="S560" s="352"/>
      <c r="T560" s="352"/>
      <c r="U560" s="352"/>
      <c r="V560" s="352"/>
      <c r="W560" s="352"/>
      <c r="X560" s="352"/>
      <c r="Y560" s="352"/>
      <c r="Z560" s="352"/>
      <c r="AA560" s="352"/>
      <c r="AB560" s="352"/>
      <c r="AC560" s="352"/>
      <c r="AD560" s="352"/>
      <c r="AE560" s="352"/>
      <c r="AF560" s="352"/>
      <c r="AG560" s="352"/>
      <c r="AH560" s="352"/>
      <c r="AI560" s="352"/>
      <c r="AJ560" s="352"/>
      <c r="AK560" s="352"/>
      <c r="AL560" s="352"/>
      <c r="AM560" s="352"/>
      <c r="AN560" s="352"/>
      <c r="AO560" s="352"/>
      <c r="AP560" s="352"/>
      <c r="AQ560" s="352"/>
    </row>
    <row r="561" customFormat="false" ht="9.75" hidden="false" customHeight="true" outlineLevel="0" collapsed="false">
      <c r="A561" s="196"/>
      <c r="B561" s="196"/>
      <c r="C561" s="196"/>
      <c r="D561" s="196"/>
      <c r="E561" s="342"/>
      <c r="F561" s="342"/>
      <c r="G561" s="352"/>
      <c r="H561" s="352"/>
      <c r="I561" s="352"/>
      <c r="J561" s="352"/>
      <c r="K561" s="352"/>
      <c r="L561" s="352"/>
      <c r="M561" s="352"/>
      <c r="N561" s="352"/>
      <c r="O561" s="352"/>
      <c r="P561" s="352"/>
      <c r="Q561" s="352"/>
      <c r="R561" s="352"/>
      <c r="S561" s="352"/>
      <c r="T561" s="352"/>
      <c r="U561" s="352"/>
      <c r="V561" s="352"/>
      <c r="W561" s="352"/>
      <c r="X561" s="352"/>
      <c r="Y561" s="352"/>
      <c r="Z561" s="352"/>
      <c r="AA561" s="352"/>
      <c r="AB561" s="352"/>
      <c r="AC561" s="352"/>
      <c r="AD561" s="352"/>
      <c r="AE561" s="352"/>
      <c r="AF561" s="352"/>
      <c r="AG561" s="352"/>
      <c r="AH561" s="352"/>
      <c r="AI561" s="352"/>
      <c r="AJ561" s="352"/>
      <c r="AK561" s="352"/>
      <c r="AL561" s="352"/>
      <c r="AM561" s="352"/>
      <c r="AN561" s="352"/>
      <c r="AO561" s="352"/>
      <c r="AP561" s="352"/>
      <c r="AQ561" s="352"/>
    </row>
    <row r="562" customFormat="false" ht="9.75" hidden="false" customHeight="true" outlineLevel="0" collapsed="false">
      <c r="A562" s="196"/>
      <c r="B562" s="196"/>
      <c r="C562" s="196"/>
      <c r="D562" s="196"/>
      <c r="E562" s="342"/>
      <c r="F562" s="342"/>
      <c r="G562" s="352"/>
      <c r="H562" s="352"/>
      <c r="I562" s="352"/>
      <c r="J562" s="352"/>
      <c r="K562" s="352"/>
      <c r="L562" s="352"/>
      <c r="M562" s="352"/>
      <c r="N562" s="352"/>
      <c r="O562" s="352"/>
      <c r="P562" s="352"/>
      <c r="Q562" s="352"/>
      <c r="R562" s="352"/>
      <c r="S562" s="352"/>
      <c r="T562" s="352"/>
      <c r="U562" s="352"/>
      <c r="V562" s="352"/>
      <c r="W562" s="352"/>
      <c r="X562" s="352"/>
      <c r="Y562" s="352"/>
      <c r="Z562" s="352"/>
      <c r="AA562" s="352"/>
      <c r="AB562" s="352"/>
      <c r="AC562" s="352"/>
      <c r="AD562" s="352"/>
      <c r="AE562" s="352"/>
      <c r="AF562" s="352"/>
      <c r="AG562" s="352"/>
      <c r="AH562" s="352"/>
      <c r="AI562" s="352"/>
      <c r="AJ562" s="352"/>
      <c r="AK562" s="352"/>
      <c r="AL562" s="352"/>
      <c r="AM562" s="352"/>
      <c r="AN562" s="352"/>
      <c r="AO562" s="352"/>
      <c r="AP562" s="352"/>
      <c r="AQ562" s="352"/>
    </row>
    <row r="563" customFormat="false" ht="9.75" hidden="false" customHeight="true" outlineLevel="0" collapsed="false">
      <c r="A563" s="196"/>
      <c r="B563" s="196"/>
      <c r="C563" s="196"/>
      <c r="D563" s="196"/>
      <c r="E563" s="342"/>
      <c r="F563" s="342"/>
      <c r="G563" s="352"/>
      <c r="H563" s="352"/>
      <c r="I563" s="352"/>
      <c r="J563" s="352"/>
      <c r="K563" s="352"/>
      <c r="L563" s="352"/>
      <c r="M563" s="352"/>
      <c r="N563" s="352"/>
      <c r="O563" s="352"/>
      <c r="P563" s="352"/>
      <c r="Q563" s="352"/>
      <c r="R563" s="352"/>
      <c r="S563" s="352"/>
      <c r="T563" s="352"/>
      <c r="U563" s="352"/>
      <c r="V563" s="352"/>
      <c r="W563" s="352"/>
      <c r="X563" s="352"/>
      <c r="Y563" s="352"/>
      <c r="Z563" s="352"/>
      <c r="AA563" s="352"/>
      <c r="AB563" s="352"/>
      <c r="AC563" s="352"/>
      <c r="AD563" s="352"/>
      <c r="AE563" s="352"/>
      <c r="AF563" s="352"/>
      <c r="AG563" s="352"/>
      <c r="AH563" s="352"/>
      <c r="AI563" s="352"/>
      <c r="AJ563" s="352"/>
      <c r="AK563" s="352"/>
      <c r="AL563" s="352"/>
      <c r="AM563" s="352"/>
      <c r="AN563" s="352"/>
      <c r="AO563" s="352"/>
      <c r="AP563" s="352"/>
      <c r="AQ563" s="352"/>
    </row>
    <row r="564" customFormat="false" ht="9.75" hidden="false" customHeight="true" outlineLevel="0" collapsed="false">
      <c r="A564" s="196"/>
      <c r="B564" s="196"/>
      <c r="C564" s="196"/>
      <c r="D564" s="196"/>
      <c r="E564" s="342"/>
      <c r="F564" s="342"/>
      <c r="G564" s="352"/>
      <c r="H564" s="352"/>
      <c r="I564" s="352"/>
      <c r="J564" s="352"/>
      <c r="K564" s="352"/>
      <c r="L564" s="352"/>
      <c r="M564" s="352"/>
      <c r="N564" s="352"/>
      <c r="O564" s="352"/>
      <c r="P564" s="352"/>
      <c r="Q564" s="352"/>
      <c r="R564" s="352"/>
      <c r="S564" s="352"/>
      <c r="T564" s="352"/>
      <c r="U564" s="352"/>
      <c r="V564" s="352"/>
      <c r="W564" s="352"/>
      <c r="X564" s="352"/>
      <c r="Y564" s="352"/>
      <c r="Z564" s="352"/>
      <c r="AA564" s="352"/>
      <c r="AB564" s="352"/>
      <c r="AC564" s="352"/>
      <c r="AD564" s="352"/>
      <c r="AE564" s="352"/>
      <c r="AF564" s="352"/>
      <c r="AG564" s="352"/>
      <c r="AH564" s="352"/>
      <c r="AI564" s="352"/>
      <c r="AJ564" s="352"/>
      <c r="AK564" s="352"/>
      <c r="AL564" s="352"/>
      <c r="AM564" s="352"/>
      <c r="AN564" s="352"/>
      <c r="AO564" s="352"/>
      <c r="AP564" s="352"/>
      <c r="AQ564" s="352"/>
    </row>
    <row r="565" customFormat="false" ht="9.75" hidden="false" customHeight="true" outlineLevel="0" collapsed="false">
      <c r="A565" s="196"/>
      <c r="B565" s="196"/>
      <c r="C565" s="196"/>
      <c r="D565" s="196"/>
      <c r="E565" s="342"/>
      <c r="F565" s="342"/>
      <c r="G565" s="352"/>
      <c r="H565" s="352"/>
      <c r="I565" s="352"/>
      <c r="J565" s="352"/>
      <c r="K565" s="352"/>
      <c r="L565" s="352"/>
      <c r="M565" s="352"/>
      <c r="N565" s="352"/>
      <c r="O565" s="352"/>
      <c r="P565" s="352"/>
      <c r="Q565" s="352"/>
      <c r="R565" s="352"/>
      <c r="S565" s="352"/>
      <c r="T565" s="352"/>
      <c r="U565" s="352"/>
      <c r="V565" s="352"/>
      <c r="W565" s="352"/>
      <c r="X565" s="352"/>
      <c r="Y565" s="352"/>
      <c r="Z565" s="352"/>
      <c r="AA565" s="352"/>
      <c r="AB565" s="352"/>
      <c r="AC565" s="352"/>
      <c r="AD565" s="352"/>
      <c r="AE565" s="352"/>
      <c r="AF565" s="352"/>
      <c r="AG565" s="352"/>
      <c r="AH565" s="352"/>
      <c r="AI565" s="352"/>
      <c r="AJ565" s="352"/>
      <c r="AK565" s="352"/>
      <c r="AL565" s="352"/>
      <c r="AM565" s="352"/>
      <c r="AN565" s="352"/>
      <c r="AO565" s="352"/>
      <c r="AP565" s="352"/>
      <c r="AQ565" s="352"/>
    </row>
    <row r="566" customFormat="false" ht="9.75" hidden="false" customHeight="true" outlineLevel="0" collapsed="false">
      <c r="A566" s="196"/>
      <c r="B566" s="196"/>
      <c r="C566" s="196"/>
      <c r="D566" s="196"/>
      <c r="E566" s="342"/>
      <c r="F566" s="342"/>
      <c r="G566" s="352"/>
      <c r="H566" s="352"/>
      <c r="I566" s="352"/>
      <c r="J566" s="352"/>
      <c r="K566" s="352"/>
      <c r="L566" s="352"/>
      <c r="M566" s="352"/>
      <c r="N566" s="352"/>
      <c r="O566" s="352"/>
      <c r="P566" s="352"/>
      <c r="Q566" s="352"/>
      <c r="R566" s="352"/>
      <c r="S566" s="352"/>
      <c r="T566" s="352"/>
      <c r="U566" s="352"/>
      <c r="V566" s="352"/>
      <c r="W566" s="352"/>
      <c r="X566" s="352"/>
      <c r="Y566" s="352"/>
      <c r="Z566" s="352"/>
      <c r="AA566" s="352"/>
      <c r="AB566" s="352"/>
      <c r="AC566" s="352"/>
      <c r="AD566" s="352"/>
      <c r="AE566" s="352"/>
      <c r="AF566" s="352"/>
      <c r="AG566" s="352"/>
      <c r="AH566" s="352"/>
      <c r="AI566" s="352"/>
      <c r="AJ566" s="352"/>
      <c r="AK566" s="352"/>
      <c r="AL566" s="352"/>
      <c r="AM566" s="352"/>
      <c r="AN566" s="352"/>
      <c r="AO566" s="352"/>
      <c r="AP566" s="352"/>
      <c r="AQ566" s="352"/>
    </row>
    <row r="567" customFormat="false" ht="9.75" hidden="false" customHeight="true" outlineLevel="0" collapsed="false">
      <c r="A567" s="196"/>
      <c r="B567" s="196"/>
      <c r="C567" s="196"/>
      <c r="D567" s="196"/>
      <c r="E567" s="342"/>
      <c r="F567" s="342"/>
      <c r="G567" s="352"/>
      <c r="H567" s="352"/>
      <c r="I567" s="352"/>
      <c r="J567" s="352"/>
      <c r="K567" s="352"/>
      <c r="L567" s="352"/>
      <c r="M567" s="352"/>
      <c r="N567" s="352"/>
      <c r="O567" s="352"/>
      <c r="P567" s="352"/>
      <c r="Q567" s="352"/>
      <c r="R567" s="352"/>
      <c r="S567" s="352"/>
      <c r="T567" s="352"/>
      <c r="U567" s="352"/>
      <c r="V567" s="352"/>
      <c r="W567" s="352"/>
      <c r="X567" s="352"/>
      <c r="Y567" s="352"/>
      <c r="Z567" s="352"/>
      <c r="AA567" s="352"/>
      <c r="AB567" s="352"/>
      <c r="AC567" s="352"/>
      <c r="AD567" s="352"/>
      <c r="AE567" s="352"/>
      <c r="AF567" s="352"/>
      <c r="AG567" s="352"/>
      <c r="AH567" s="352"/>
      <c r="AI567" s="352"/>
      <c r="AJ567" s="352"/>
      <c r="AK567" s="352"/>
      <c r="AL567" s="352"/>
      <c r="AM567" s="352"/>
      <c r="AN567" s="352"/>
      <c r="AO567" s="352"/>
      <c r="AP567" s="352"/>
      <c r="AQ567" s="352"/>
    </row>
    <row r="568" customFormat="false" ht="9.75" hidden="false" customHeight="true" outlineLevel="0" collapsed="false">
      <c r="A568" s="196"/>
      <c r="B568" s="196"/>
      <c r="C568" s="196"/>
      <c r="D568" s="196"/>
      <c r="E568" s="342"/>
      <c r="F568" s="342"/>
      <c r="G568" s="352"/>
      <c r="H568" s="352"/>
      <c r="I568" s="352"/>
      <c r="J568" s="352"/>
      <c r="K568" s="352"/>
      <c r="L568" s="352"/>
      <c r="M568" s="352"/>
      <c r="N568" s="352"/>
      <c r="O568" s="352"/>
      <c r="P568" s="352"/>
      <c r="Q568" s="352"/>
      <c r="R568" s="352"/>
      <c r="S568" s="352"/>
      <c r="T568" s="352"/>
      <c r="U568" s="352"/>
      <c r="V568" s="352"/>
      <c r="W568" s="352"/>
      <c r="X568" s="352"/>
      <c r="Y568" s="352"/>
      <c r="Z568" s="352"/>
      <c r="AA568" s="352"/>
      <c r="AB568" s="352"/>
      <c r="AC568" s="352"/>
      <c r="AD568" s="352"/>
      <c r="AE568" s="352"/>
      <c r="AF568" s="352"/>
      <c r="AG568" s="352"/>
      <c r="AH568" s="352"/>
      <c r="AI568" s="352"/>
      <c r="AJ568" s="352"/>
      <c r="AK568" s="352"/>
      <c r="AL568" s="352"/>
      <c r="AM568" s="352"/>
      <c r="AN568" s="352"/>
      <c r="AO568" s="352"/>
      <c r="AP568" s="352"/>
      <c r="AQ568" s="352"/>
    </row>
    <row r="569" customFormat="false" ht="9.75" hidden="false" customHeight="true" outlineLevel="0" collapsed="false">
      <c r="A569" s="196"/>
      <c r="B569" s="196"/>
      <c r="C569" s="196"/>
      <c r="D569" s="196"/>
      <c r="E569" s="342"/>
      <c r="F569" s="342"/>
      <c r="G569" s="352"/>
      <c r="H569" s="352"/>
      <c r="I569" s="352"/>
      <c r="J569" s="352"/>
      <c r="K569" s="352"/>
      <c r="L569" s="352"/>
      <c r="M569" s="352"/>
      <c r="N569" s="352"/>
      <c r="O569" s="352"/>
      <c r="P569" s="352"/>
      <c r="Q569" s="352"/>
      <c r="R569" s="352"/>
      <c r="S569" s="352"/>
      <c r="T569" s="352"/>
      <c r="U569" s="352"/>
      <c r="V569" s="352"/>
      <c r="W569" s="352"/>
      <c r="X569" s="352"/>
      <c r="Y569" s="352"/>
      <c r="Z569" s="352"/>
      <c r="AA569" s="352"/>
      <c r="AB569" s="352"/>
      <c r="AC569" s="352"/>
      <c r="AD569" s="352"/>
      <c r="AE569" s="352"/>
      <c r="AF569" s="352"/>
      <c r="AG569" s="352"/>
      <c r="AH569" s="352"/>
      <c r="AI569" s="352"/>
      <c r="AJ569" s="352"/>
      <c r="AK569" s="352"/>
      <c r="AL569" s="352"/>
      <c r="AM569" s="352"/>
      <c r="AN569" s="352"/>
      <c r="AO569" s="352"/>
      <c r="AP569" s="352"/>
      <c r="AQ569" s="352"/>
    </row>
    <row r="570" customFormat="false" ht="9.75" hidden="false" customHeight="true" outlineLevel="0" collapsed="false">
      <c r="A570" s="196"/>
      <c r="B570" s="196"/>
      <c r="C570" s="196"/>
      <c r="D570" s="196"/>
      <c r="E570" s="342"/>
      <c r="F570" s="342"/>
      <c r="G570" s="352"/>
      <c r="H570" s="352"/>
      <c r="I570" s="352"/>
      <c r="J570" s="352"/>
      <c r="K570" s="352"/>
      <c r="L570" s="352"/>
      <c r="M570" s="352"/>
      <c r="N570" s="352"/>
      <c r="O570" s="352"/>
      <c r="P570" s="352"/>
      <c r="Q570" s="352"/>
      <c r="R570" s="352"/>
      <c r="S570" s="352"/>
      <c r="T570" s="352"/>
      <c r="U570" s="352"/>
      <c r="V570" s="352"/>
      <c r="W570" s="352"/>
      <c r="X570" s="352"/>
      <c r="Y570" s="352"/>
      <c r="Z570" s="352"/>
      <c r="AA570" s="352"/>
      <c r="AB570" s="352"/>
      <c r="AC570" s="352"/>
      <c r="AD570" s="352"/>
      <c r="AE570" s="352"/>
      <c r="AF570" s="352"/>
      <c r="AG570" s="352"/>
      <c r="AH570" s="352"/>
      <c r="AI570" s="352"/>
      <c r="AJ570" s="352"/>
      <c r="AK570" s="352"/>
      <c r="AL570" s="352"/>
      <c r="AM570" s="352"/>
      <c r="AN570" s="352"/>
      <c r="AO570" s="352"/>
      <c r="AP570" s="352"/>
      <c r="AQ570" s="352"/>
    </row>
    <row r="571" customFormat="false" ht="9.75" hidden="false" customHeight="true" outlineLevel="0" collapsed="false">
      <c r="A571" s="196"/>
      <c r="B571" s="196"/>
      <c r="C571" s="196"/>
      <c r="D571" s="196"/>
      <c r="E571" s="342"/>
      <c r="F571" s="342"/>
      <c r="G571" s="352"/>
      <c r="H571" s="352"/>
      <c r="I571" s="352"/>
      <c r="J571" s="352"/>
      <c r="K571" s="352"/>
      <c r="L571" s="352"/>
      <c r="M571" s="352"/>
      <c r="N571" s="352"/>
      <c r="O571" s="352"/>
      <c r="P571" s="352"/>
      <c r="Q571" s="352"/>
      <c r="R571" s="352"/>
      <c r="S571" s="352"/>
      <c r="T571" s="352"/>
      <c r="U571" s="352"/>
      <c r="V571" s="352"/>
      <c r="W571" s="352"/>
      <c r="X571" s="352"/>
      <c r="Y571" s="352"/>
      <c r="Z571" s="352"/>
      <c r="AA571" s="352"/>
      <c r="AB571" s="352"/>
      <c r="AC571" s="352"/>
      <c r="AD571" s="352"/>
      <c r="AE571" s="352"/>
      <c r="AF571" s="352"/>
      <c r="AG571" s="352"/>
      <c r="AH571" s="352"/>
      <c r="AI571" s="352"/>
      <c r="AJ571" s="352"/>
      <c r="AK571" s="352"/>
      <c r="AL571" s="352"/>
      <c r="AM571" s="352"/>
      <c r="AN571" s="352"/>
      <c r="AO571" s="352"/>
      <c r="AP571" s="352"/>
      <c r="AQ571" s="352"/>
    </row>
    <row r="572" customFormat="false" ht="9.75" hidden="false" customHeight="true" outlineLevel="0" collapsed="false">
      <c r="A572" s="196"/>
      <c r="B572" s="196"/>
      <c r="C572" s="196"/>
      <c r="D572" s="196"/>
      <c r="E572" s="342"/>
      <c r="F572" s="342"/>
      <c r="G572" s="352"/>
      <c r="H572" s="352"/>
      <c r="I572" s="352"/>
      <c r="J572" s="352"/>
      <c r="K572" s="352"/>
      <c r="L572" s="352"/>
      <c r="M572" s="352"/>
      <c r="N572" s="352"/>
      <c r="O572" s="352"/>
      <c r="P572" s="352"/>
      <c r="Q572" s="352"/>
      <c r="R572" s="352"/>
      <c r="S572" s="352"/>
      <c r="T572" s="352"/>
      <c r="U572" s="352"/>
      <c r="V572" s="352"/>
      <c r="W572" s="352"/>
      <c r="X572" s="352"/>
      <c r="Y572" s="352"/>
      <c r="Z572" s="352"/>
      <c r="AA572" s="352"/>
      <c r="AB572" s="352"/>
      <c r="AC572" s="352"/>
      <c r="AD572" s="352"/>
      <c r="AE572" s="352"/>
      <c r="AF572" s="352"/>
      <c r="AG572" s="352"/>
      <c r="AH572" s="352"/>
      <c r="AI572" s="352"/>
      <c r="AJ572" s="352"/>
      <c r="AK572" s="352"/>
      <c r="AL572" s="352"/>
      <c r="AM572" s="352"/>
      <c r="AN572" s="352"/>
      <c r="AO572" s="352"/>
      <c r="AP572" s="352"/>
      <c r="AQ572" s="352"/>
    </row>
    <row r="573" customFormat="false" ht="9.75" hidden="false" customHeight="true" outlineLevel="0" collapsed="false">
      <c r="A573" s="196"/>
      <c r="B573" s="196"/>
      <c r="C573" s="196"/>
      <c r="D573" s="196"/>
      <c r="E573" s="342"/>
      <c r="F573" s="342"/>
      <c r="G573" s="352"/>
      <c r="H573" s="352"/>
      <c r="I573" s="352"/>
      <c r="J573" s="352"/>
      <c r="K573" s="352"/>
      <c r="L573" s="352"/>
      <c r="M573" s="352"/>
      <c r="N573" s="352"/>
      <c r="O573" s="352"/>
      <c r="P573" s="352"/>
      <c r="Q573" s="352"/>
      <c r="R573" s="352"/>
      <c r="S573" s="352"/>
      <c r="T573" s="352"/>
      <c r="U573" s="352"/>
      <c r="V573" s="352"/>
      <c r="W573" s="352"/>
      <c r="X573" s="352"/>
      <c r="Y573" s="352"/>
      <c r="Z573" s="352"/>
      <c r="AA573" s="352"/>
      <c r="AB573" s="352"/>
      <c r="AC573" s="352"/>
      <c r="AD573" s="352"/>
      <c r="AE573" s="352"/>
      <c r="AF573" s="352"/>
      <c r="AG573" s="352"/>
      <c r="AH573" s="352"/>
      <c r="AI573" s="352"/>
      <c r="AJ573" s="352"/>
      <c r="AK573" s="352"/>
      <c r="AL573" s="352"/>
      <c r="AM573" s="352"/>
      <c r="AN573" s="352"/>
      <c r="AO573" s="352"/>
      <c r="AP573" s="352"/>
      <c r="AQ573" s="352"/>
    </row>
    <row r="574" customFormat="false" ht="9.75" hidden="false" customHeight="true" outlineLevel="0" collapsed="false">
      <c r="A574" s="196"/>
      <c r="B574" s="196"/>
      <c r="C574" s="196"/>
      <c r="D574" s="196"/>
      <c r="E574" s="342"/>
      <c r="F574" s="342"/>
      <c r="G574" s="352"/>
      <c r="H574" s="352"/>
      <c r="I574" s="352"/>
      <c r="J574" s="352"/>
      <c r="K574" s="352"/>
      <c r="L574" s="352"/>
      <c r="M574" s="352"/>
      <c r="N574" s="352"/>
      <c r="O574" s="352"/>
      <c r="P574" s="352"/>
      <c r="Q574" s="352"/>
      <c r="R574" s="352"/>
      <c r="S574" s="352"/>
      <c r="T574" s="352"/>
      <c r="U574" s="352"/>
      <c r="V574" s="352"/>
      <c r="W574" s="352"/>
      <c r="X574" s="352"/>
      <c r="Y574" s="352"/>
      <c r="Z574" s="352"/>
      <c r="AA574" s="352"/>
      <c r="AB574" s="352"/>
      <c r="AC574" s="352"/>
      <c r="AD574" s="352"/>
      <c r="AE574" s="352"/>
      <c r="AF574" s="352"/>
      <c r="AG574" s="352"/>
      <c r="AH574" s="352"/>
      <c r="AI574" s="352"/>
      <c r="AJ574" s="352"/>
      <c r="AK574" s="352"/>
      <c r="AL574" s="352"/>
      <c r="AM574" s="352"/>
      <c r="AN574" s="352"/>
      <c r="AO574" s="352"/>
      <c r="AP574" s="352"/>
      <c r="AQ574" s="352"/>
    </row>
    <row r="575" customFormat="false" ht="9.75" hidden="false" customHeight="true" outlineLevel="0" collapsed="false">
      <c r="A575" s="196"/>
      <c r="B575" s="196"/>
      <c r="C575" s="196"/>
      <c r="D575" s="196"/>
      <c r="E575" s="342"/>
      <c r="F575" s="342"/>
      <c r="G575" s="352"/>
      <c r="H575" s="352"/>
      <c r="I575" s="352"/>
      <c r="J575" s="352"/>
      <c r="K575" s="352"/>
      <c r="L575" s="352"/>
      <c r="M575" s="352"/>
      <c r="N575" s="352"/>
      <c r="O575" s="352"/>
      <c r="P575" s="352"/>
      <c r="Q575" s="352"/>
      <c r="R575" s="352"/>
      <c r="S575" s="352"/>
      <c r="T575" s="352"/>
      <c r="U575" s="352"/>
      <c r="V575" s="352"/>
      <c r="W575" s="352"/>
      <c r="X575" s="352"/>
      <c r="Y575" s="352"/>
      <c r="Z575" s="352"/>
      <c r="AA575" s="352"/>
      <c r="AB575" s="352"/>
      <c r="AC575" s="352"/>
      <c r="AD575" s="352"/>
      <c r="AE575" s="352"/>
      <c r="AF575" s="352"/>
      <c r="AG575" s="352"/>
      <c r="AH575" s="352"/>
      <c r="AI575" s="352"/>
      <c r="AJ575" s="352"/>
      <c r="AK575" s="352"/>
      <c r="AL575" s="352"/>
      <c r="AM575" s="352"/>
      <c r="AN575" s="352"/>
      <c r="AO575" s="352"/>
      <c r="AP575" s="352"/>
      <c r="AQ575" s="352"/>
    </row>
    <row r="576" customFormat="false" ht="9.75" hidden="false" customHeight="true" outlineLevel="0" collapsed="false">
      <c r="A576" s="196"/>
      <c r="B576" s="196"/>
      <c r="C576" s="196"/>
      <c r="D576" s="196"/>
      <c r="E576" s="342"/>
      <c r="F576" s="342"/>
      <c r="G576" s="352"/>
      <c r="H576" s="352"/>
      <c r="I576" s="352"/>
      <c r="J576" s="352"/>
      <c r="K576" s="352"/>
      <c r="L576" s="352"/>
      <c r="M576" s="352"/>
      <c r="N576" s="352"/>
      <c r="O576" s="352"/>
      <c r="P576" s="352"/>
      <c r="Q576" s="352"/>
      <c r="R576" s="352"/>
      <c r="S576" s="352"/>
      <c r="T576" s="352"/>
      <c r="U576" s="352"/>
      <c r="V576" s="352"/>
      <c r="W576" s="352"/>
      <c r="X576" s="352"/>
      <c r="Y576" s="352"/>
      <c r="Z576" s="352"/>
      <c r="AA576" s="352"/>
      <c r="AB576" s="352"/>
      <c r="AC576" s="352"/>
      <c r="AD576" s="352"/>
      <c r="AE576" s="352"/>
      <c r="AF576" s="352"/>
      <c r="AG576" s="352"/>
      <c r="AH576" s="352"/>
      <c r="AI576" s="352"/>
      <c r="AJ576" s="352"/>
      <c r="AK576" s="352"/>
      <c r="AL576" s="352"/>
      <c r="AM576" s="352"/>
      <c r="AN576" s="352"/>
      <c r="AO576" s="352"/>
      <c r="AP576" s="352"/>
      <c r="AQ576" s="352"/>
    </row>
    <row r="577" customFormat="false" ht="9.75" hidden="false" customHeight="true" outlineLevel="0" collapsed="false">
      <c r="A577" s="196"/>
      <c r="B577" s="196"/>
      <c r="C577" s="196"/>
      <c r="D577" s="196"/>
      <c r="E577" s="342"/>
      <c r="F577" s="342"/>
      <c r="G577" s="352"/>
      <c r="H577" s="352"/>
      <c r="I577" s="352"/>
      <c r="J577" s="352"/>
      <c r="K577" s="352"/>
      <c r="L577" s="352"/>
      <c r="M577" s="352"/>
      <c r="N577" s="352"/>
      <c r="O577" s="352"/>
      <c r="P577" s="352"/>
      <c r="Q577" s="352"/>
      <c r="R577" s="352"/>
      <c r="S577" s="352"/>
      <c r="T577" s="352"/>
      <c r="U577" s="352"/>
      <c r="V577" s="352"/>
      <c r="W577" s="352"/>
      <c r="X577" s="352"/>
      <c r="Y577" s="352"/>
      <c r="Z577" s="352"/>
      <c r="AA577" s="352"/>
      <c r="AB577" s="352"/>
      <c r="AC577" s="352"/>
      <c r="AD577" s="352"/>
      <c r="AE577" s="352"/>
      <c r="AF577" s="352"/>
      <c r="AG577" s="352"/>
      <c r="AH577" s="352"/>
      <c r="AI577" s="352"/>
      <c r="AJ577" s="352"/>
      <c r="AK577" s="352"/>
      <c r="AL577" s="352"/>
      <c r="AM577" s="352"/>
      <c r="AN577" s="352"/>
      <c r="AO577" s="352"/>
      <c r="AP577" s="352"/>
      <c r="AQ577" s="352"/>
    </row>
    <row r="578" customFormat="false" ht="9.75" hidden="false" customHeight="true" outlineLevel="0" collapsed="false">
      <c r="A578" s="196"/>
      <c r="B578" s="196"/>
      <c r="C578" s="196"/>
      <c r="D578" s="196"/>
      <c r="E578" s="342"/>
      <c r="F578" s="342"/>
      <c r="G578" s="352"/>
      <c r="H578" s="352"/>
      <c r="I578" s="352"/>
      <c r="J578" s="352"/>
      <c r="K578" s="352"/>
      <c r="L578" s="352"/>
      <c r="M578" s="352"/>
      <c r="N578" s="352"/>
      <c r="O578" s="352"/>
      <c r="P578" s="352"/>
      <c r="Q578" s="352"/>
      <c r="R578" s="352"/>
      <c r="S578" s="352"/>
      <c r="T578" s="352"/>
      <c r="U578" s="352"/>
      <c r="V578" s="352"/>
      <c r="W578" s="352"/>
      <c r="X578" s="352"/>
      <c r="Y578" s="352"/>
      <c r="Z578" s="352"/>
      <c r="AA578" s="352"/>
      <c r="AB578" s="352"/>
      <c r="AC578" s="352"/>
      <c r="AD578" s="352"/>
      <c r="AE578" s="352"/>
      <c r="AF578" s="352"/>
      <c r="AG578" s="352"/>
      <c r="AH578" s="352"/>
      <c r="AI578" s="352"/>
      <c r="AJ578" s="352"/>
      <c r="AK578" s="352"/>
      <c r="AL578" s="352"/>
      <c r="AM578" s="352"/>
      <c r="AN578" s="352"/>
      <c r="AO578" s="352"/>
      <c r="AP578" s="352"/>
      <c r="AQ578" s="352"/>
    </row>
    <row r="579" customFormat="false" ht="9.75" hidden="false" customHeight="true" outlineLevel="0" collapsed="false">
      <c r="A579" s="196"/>
      <c r="B579" s="196"/>
      <c r="C579" s="196"/>
      <c r="D579" s="196"/>
      <c r="E579" s="342"/>
      <c r="F579" s="342"/>
      <c r="G579" s="352"/>
      <c r="H579" s="352"/>
      <c r="I579" s="352"/>
      <c r="J579" s="352"/>
      <c r="K579" s="352"/>
      <c r="L579" s="352"/>
      <c r="M579" s="352"/>
      <c r="N579" s="352"/>
      <c r="O579" s="352"/>
      <c r="P579" s="352"/>
      <c r="Q579" s="352"/>
      <c r="R579" s="352"/>
      <c r="S579" s="352"/>
      <c r="T579" s="352"/>
      <c r="U579" s="352"/>
      <c r="V579" s="352"/>
      <c r="W579" s="352"/>
      <c r="X579" s="352"/>
      <c r="Y579" s="352"/>
      <c r="Z579" s="352"/>
      <c r="AA579" s="352"/>
      <c r="AB579" s="352"/>
      <c r="AC579" s="352"/>
      <c r="AD579" s="352"/>
      <c r="AE579" s="352"/>
      <c r="AF579" s="352"/>
      <c r="AG579" s="352"/>
      <c r="AH579" s="352"/>
      <c r="AI579" s="352"/>
      <c r="AJ579" s="352"/>
      <c r="AK579" s="352"/>
      <c r="AL579" s="352"/>
      <c r="AM579" s="352"/>
      <c r="AN579" s="352"/>
      <c r="AO579" s="352"/>
      <c r="AP579" s="352"/>
      <c r="AQ579" s="352"/>
    </row>
    <row r="580" customFormat="false" ht="9.75" hidden="false" customHeight="true" outlineLevel="0" collapsed="false">
      <c r="A580" s="196"/>
      <c r="B580" s="196"/>
      <c r="C580" s="196"/>
      <c r="D580" s="196"/>
      <c r="E580" s="342"/>
      <c r="F580" s="342"/>
      <c r="G580" s="352"/>
      <c r="H580" s="352"/>
      <c r="I580" s="352"/>
      <c r="J580" s="352"/>
      <c r="K580" s="352"/>
      <c r="L580" s="352"/>
      <c r="M580" s="352"/>
      <c r="N580" s="352"/>
      <c r="O580" s="352"/>
      <c r="P580" s="352"/>
      <c r="Q580" s="352"/>
      <c r="R580" s="352"/>
      <c r="S580" s="352"/>
      <c r="T580" s="352"/>
      <c r="U580" s="352"/>
      <c r="V580" s="352"/>
      <c r="W580" s="352"/>
      <c r="X580" s="352"/>
      <c r="Y580" s="352"/>
      <c r="Z580" s="352"/>
      <c r="AA580" s="352"/>
      <c r="AB580" s="352"/>
      <c r="AC580" s="352"/>
      <c r="AD580" s="352"/>
      <c r="AE580" s="352"/>
      <c r="AF580" s="352"/>
      <c r="AG580" s="352"/>
      <c r="AH580" s="352"/>
      <c r="AI580" s="352"/>
      <c r="AJ580" s="352"/>
      <c r="AK580" s="352"/>
      <c r="AL580" s="352"/>
      <c r="AM580" s="352"/>
      <c r="AN580" s="352"/>
      <c r="AO580" s="352"/>
      <c r="AP580" s="352"/>
      <c r="AQ580" s="352"/>
    </row>
    <row r="581" customFormat="false" ht="9.75" hidden="false" customHeight="true" outlineLevel="0" collapsed="false">
      <c r="A581" s="196"/>
      <c r="B581" s="196"/>
      <c r="C581" s="196"/>
      <c r="D581" s="196"/>
      <c r="E581" s="342"/>
      <c r="F581" s="342"/>
      <c r="G581" s="352"/>
      <c r="H581" s="352"/>
      <c r="I581" s="352"/>
      <c r="J581" s="352"/>
      <c r="K581" s="352"/>
      <c r="L581" s="352"/>
      <c r="M581" s="352"/>
      <c r="N581" s="352"/>
      <c r="O581" s="352"/>
      <c r="P581" s="352"/>
      <c r="Q581" s="352"/>
      <c r="R581" s="352"/>
      <c r="S581" s="352"/>
      <c r="T581" s="352"/>
      <c r="U581" s="352"/>
      <c r="V581" s="352"/>
      <c r="W581" s="352"/>
      <c r="X581" s="352"/>
      <c r="Y581" s="352"/>
      <c r="Z581" s="352"/>
      <c r="AA581" s="352"/>
      <c r="AB581" s="352"/>
      <c r="AC581" s="352"/>
      <c r="AD581" s="352"/>
      <c r="AE581" s="352"/>
      <c r="AF581" s="352"/>
      <c r="AG581" s="352"/>
      <c r="AH581" s="352"/>
      <c r="AI581" s="352"/>
      <c r="AJ581" s="352"/>
      <c r="AK581" s="352"/>
      <c r="AL581" s="352"/>
      <c r="AM581" s="352"/>
      <c r="AN581" s="352"/>
      <c r="AO581" s="352"/>
      <c r="AP581" s="352"/>
      <c r="AQ581" s="352"/>
    </row>
    <row r="582" customFormat="false" ht="9.75" hidden="false" customHeight="true" outlineLevel="0" collapsed="false">
      <c r="A582" s="196"/>
      <c r="B582" s="196"/>
      <c r="C582" s="196"/>
      <c r="D582" s="196"/>
      <c r="E582" s="342"/>
      <c r="F582" s="342"/>
      <c r="G582" s="352"/>
      <c r="H582" s="352"/>
      <c r="I582" s="352"/>
      <c r="J582" s="352"/>
      <c r="K582" s="352"/>
      <c r="L582" s="352"/>
      <c r="M582" s="352"/>
      <c r="N582" s="352"/>
      <c r="O582" s="352"/>
      <c r="P582" s="352"/>
      <c r="Q582" s="352"/>
      <c r="R582" s="352"/>
      <c r="S582" s="352"/>
      <c r="T582" s="352"/>
      <c r="U582" s="352"/>
      <c r="V582" s="352"/>
      <c r="W582" s="352"/>
      <c r="X582" s="352"/>
      <c r="Y582" s="352"/>
      <c r="Z582" s="352"/>
      <c r="AA582" s="352"/>
      <c r="AB582" s="352"/>
      <c r="AC582" s="352"/>
      <c r="AD582" s="352"/>
      <c r="AE582" s="352"/>
      <c r="AF582" s="352"/>
      <c r="AG582" s="352"/>
      <c r="AH582" s="352"/>
      <c r="AI582" s="352"/>
      <c r="AJ582" s="352"/>
      <c r="AK582" s="352"/>
      <c r="AL582" s="352"/>
      <c r="AM582" s="352"/>
      <c r="AN582" s="352"/>
      <c r="AO582" s="352"/>
      <c r="AP582" s="352"/>
      <c r="AQ582" s="352"/>
    </row>
    <row r="583" customFormat="false" ht="9.75" hidden="false" customHeight="true" outlineLevel="0" collapsed="false">
      <c r="A583" s="196"/>
      <c r="B583" s="196"/>
      <c r="C583" s="196"/>
      <c r="D583" s="196"/>
      <c r="E583" s="342"/>
      <c r="F583" s="342"/>
      <c r="G583" s="352"/>
      <c r="H583" s="352"/>
      <c r="I583" s="352"/>
      <c r="J583" s="352"/>
      <c r="K583" s="352"/>
      <c r="L583" s="352"/>
      <c r="M583" s="352"/>
      <c r="N583" s="352"/>
      <c r="O583" s="352"/>
      <c r="P583" s="352"/>
      <c r="Q583" s="352"/>
      <c r="R583" s="352"/>
      <c r="S583" s="352"/>
      <c r="T583" s="352"/>
      <c r="U583" s="352"/>
      <c r="V583" s="352"/>
      <c r="W583" s="352"/>
      <c r="X583" s="352"/>
      <c r="Y583" s="352"/>
      <c r="Z583" s="352"/>
      <c r="AA583" s="352"/>
      <c r="AB583" s="352"/>
      <c r="AC583" s="352"/>
      <c r="AD583" s="352"/>
      <c r="AE583" s="352"/>
      <c r="AF583" s="352"/>
      <c r="AG583" s="352"/>
      <c r="AH583" s="352"/>
      <c r="AI583" s="352"/>
      <c r="AJ583" s="352"/>
      <c r="AK583" s="352"/>
      <c r="AL583" s="352"/>
      <c r="AM583" s="352"/>
      <c r="AN583" s="352"/>
      <c r="AO583" s="352"/>
      <c r="AP583" s="352"/>
      <c r="AQ583" s="352"/>
    </row>
    <row r="584" customFormat="false" ht="9.75" hidden="false" customHeight="true" outlineLevel="0" collapsed="false">
      <c r="A584" s="196"/>
      <c r="B584" s="196"/>
      <c r="C584" s="196"/>
      <c r="D584" s="196"/>
      <c r="E584" s="342"/>
      <c r="F584" s="342"/>
      <c r="G584" s="352"/>
      <c r="H584" s="352"/>
      <c r="I584" s="352"/>
      <c r="J584" s="352"/>
      <c r="K584" s="352"/>
      <c r="L584" s="352"/>
      <c r="M584" s="352"/>
      <c r="N584" s="352"/>
      <c r="O584" s="352"/>
      <c r="P584" s="352"/>
      <c r="Q584" s="352"/>
      <c r="R584" s="352"/>
      <c r="S584" s="352"/>
      <c r="T584" s="352"/>
      <c r="U584" s="352"/>
      <c r="V584" s="352"/>
      <c r="W584" s="352"/>
      <c r="X584" s="352"/>
      <c r="Y584" s="352"/>
      <c r="Z584" s="352"/>
      <c r="AA584" s="352"/>
      <c r="AB584" s="352"/>
      <c r="AC584" s="352"/>
      <c r="AD584" s="352"/>
      <c r="AE584" s="352"/>
      <c r="AF584" s="352"/>
      <c r="AG584" s="352"/>
      <c r="AH584" s="352"/>
      <c r="AI584" s="352"/>
      <c r="AJ584" s="352"/>
      <c r="AK584" s="352"/>
      <c r="AL584" s="352"/>
      <c r="AM584" s="352"/>
      <c r="AN584" s="352"/>
      <c r="AO584" s="352"/>
      <c r="AP584" s="352"/>
      <c r="AQ584" s="352"/>
    </row>
    <row r="585" customFormat="false" ht="9.75" hidden="false" customHeight="true" outlineLevel="0" collapsed="false">
      <c r="A585" s="196"/>
      <c r="B585" s="196"/>
      <c r="C585" s="196"/>
      <c r="D585" s="196"/>
      <c r="E585" s="342"/>
      <c r="F585" s="342"/>
      <c r="G585" s="352"/>
      <c r="H585" s="352"/>
      <c r="I585" s="352"/>
      <c r="J585" s="352"/>
      <c r="K585" s="352"/>
      <c r="L585" s="352"/>
      <c r="M585" s="352"/>
      <c r="N585" s="352"/>
      <c r="O585" s="352"/>
      <c r="P585" s="352"/>
      <c r="Q585" s="352"/>
      <c r="R585" s="352"/>
      <c r="S585" s="352"/>
      <c r="T585" s="352"/>
      <c r="U585" s="352"/>
      <c r="V585" s="352"/>
      <c r="W585" s="352"/>
      <c r="X585" s="352"/>
      <c r="Y585" s="352"/>
      <c r="Z585" s="352"/>
      <c r="AA585" s="352"/>
      <c r="AB585" s="352"/>
      <c r="AC585" s="352"/>
      <c r="AD585" s="352"/>
      <c r="AE585" s="352"/>
      <c r="AF585" s="352"/>
      <c r="AG585" s="352"/>
      <c r="AH585" s="352"/>
      <c r="AI585" s="352"/>
      <c r="AJ585" s="352"/>
      <c r="AK585" s="352"/>
      <c r="AL585" s="352"/>
      <c r="AM585" s="352"/>
      <c r="AN585" s="352"/>
      <c r="AO585" s="352"/>
      <c r="AP585" s="352"/>
      <c r="AQ585" s="352"/>
    </row>
    <row r="586" customFormat="false" ht="9.75" hidden="false" customHeight="true" outlineLevel="0" collapsed="false">
      <c r="A586" s="196"/>
      <c r="B586" s="196"/>
      <c r="C586" s="196"/>
      <c r="D586" s="196"/>
      <c r="E586" s="342"/>
      <c r="F586" s="342"/>
      <c r="G586" s="352"/>
      <c r="H586" s="352"/>
      <c r="I586" s="352"/>
      <c r="J586" s="352"/>
      <c r="K586" s="352"/>
      <c r="L586" s="352"/>
      <c r="M586" s="352"/>
      <c r="N586" s="352"/>
      <c r="O586" s="352"/>
      <c r="P586" s="352"/>
      <c r="Q586" s="352"/>
      <c r="R586" s="352"/>
      <c r="S586" s="352"/>
      <c r="T586" s="352"/>
      <c r="U586" s="352"/>
      <c r="V586" s="352"/>
      <c r="W586" s="352"/>
      <c r="X586" s="352"/>
      <c r="Y586" s="352"/>
      <c r="Z586" s="352"/>
      <c r="AA586" s="352"/>
      <c r="AB586" s="352"/>
      <c r="AC586" s="352"/>
      <c r="AD586" s="352"/>
      <c r="AE586" s="352"/>
      <c r="AF586" s="352"/>
      <c r="AG586" s="352"/>
      <c r="AH586" s="352"/>
      <c r="AI586" s="352"/>
      <c r="AJ586" s="352"/>
      <c r="AK586" s="352"/>
      <c r="AL586" s="352"/>
      <c r="AM586" s="352"/>
      <c r="AN586" s="352"/>
      <c r="AO586" s="352"/>
      <c r="AP586" s="352"/>
      <c r="AQ586" s="352"/>
    </row>
    <row r="587" customFormat="false" ht="9.75" hidden="false" customHeight="true" outlineLevel="0" collapsed="false">
      <c r="A587" s="196"/>
      <c r="B587" s="196"/>
      <c r="C587" s="196"/>
      <c r="D587" s="196"/>
      <c r="E587" s="342"/>
      <c r="F587" s="342"/>
      <c r="G587" s="352"/>
      <c r="H587" s="352"/>
      <c r="I587" s="352"/>
      <c r="J587" s="352"/>
      <c r="K587" s="352"/>
      <c r="L587" s="352"/>
      <c r="M587" s="352"/>
      <c r="N587" s="352"/>
      <c r="O587" s="352"/>
      <c r="P587" s="352"/>
      <c r="Q587" s="352"/>
      <c r="R587" s="352"/>
      <c r="S587" s="352"/>
      <c r="T587" s="352"/>
      <c r="U587" s="352"/>
      <c r="V587" s="352"/>
      <c r="W587" s="352"/>
      <c r="X587" s="352"/>
      <c r="Y587" s="352"/>
      <c r="Z587" s="352"/>
      <c r="AA587" s="352"/>
      <c r="AB587" s="352"/>
      <c r="AC587" s="352"/>
      <c r="AD587" s="352"/>
      <c r="AE587" s="352"/>
      <c r="AF587" s="352"/>
      <c r="AG587" s="352"/>
      <c r="AH587" s="352"/>
      <c r="AI587" s="352"/>
      <c r="AJ587" s="352"/>
      <c r="AK587" s="352"/>
      <c r="AL587" s="352"/>
      <c r="AM587" s="352"/>
      <c r="AN587" s="352"/>
      <c r="AO587" s="352"/>
      <c r="AP587" s="352"/>
      <c r="AQ587" s="352"/>
    </row>
    <row r="588" customFormat="false" ht="9.75" hidden="false" customHeight="true" outlineLevel="0" collapsed="false">
      <c r="A588" s="196"/>
      <c r="B588" s="196"/>
      <c r="C588" s="196"/>
      <c r="D588" s="196"/>
      <c r="E588" s="342"/>
      <c r="F588" s="342"/>
      <c r="G588" s="352"/>
      <c r="H588" s="352"/>
      <c r="I588" s="352"/>
      <c r="J588" s="352"/>
      <c r="K588" s="352"/>
      <c r="L588" s="352"/>
      <c r="M588" s="352"/>
      <c r="N588" s="352"/>
      <c r="O588" s="352"/>
      <c r="P588" s="352"/>
      <c r="Q588" s="352"/>
      <c r="R588" s="352"/>
      <c r="S588" s="352"/>
      <c r="T588" s="352"/>
      <c r="U588" s="352"/>
      <c r="V588" s="352"/>
      <c r="W588" s="352"/>
      <c r="X588" s="352"/>
      <c r="Y588" s="352"/>
      <c r="Z588" s="352"/>
      <c r="AA588" s="352"/>
      <c r="AB588" s="352"/>
      <c r="AC588" s="352"/>
      <c r="AD588" s="352"/>
      <c r="AE588" s="352"/>
      <c r="AF588" s="352"/>
      <c r="AG588" s="352"/>
      <c r="AH588" s="352"/>
      <c r="AI588" s="352"/>
      <c r="AJ588" s="352"/>
      <c r="AK588" s="352"/>
      <c r="AL588" s="352"/>
      <c r="AM588" s="352"/>
      <c r="AN588" s="352"/>
      <c r="AO588" s="352"/>
      <c r="AP588" s="352"/>
      <c r="AQ588" s="352"/>
    </row>
    <row r="589" customFormat="false" ht="9.75" hidden="false" customHeight="true" outlineLevel="0" collapsed="false">
      <c r="A589" s="196"/>
      <c r="B589" s="196"/>
      <c r="C589" s="196"/>
      <c r="D589" s="196"/>
      <c r="E589" s="342"/>
      <c r="F589" s="342"/>
      <c r="G589" s="352"/>
      <c r="H589" s="352"/>
      <c r="I589" s="352"/>
      <c r="J589" s="352"/>
      <c r="K589" s="352"/>
      <c r="L589" s="352"/>
      <c r="M589" s="352"/>
      <c r="N589" s="352"/>
      <c r="O589" s="352"/>
      <c r="P589" s="352"/>
      <c r="Q589" s="352"/>
      <c r="R589" s="352"/>
      <c r="S589" s="352"/>
      <c r="T589" s="352"/>
      <c r="U589" s="352"/>
      <c r="V589" s="352"/>
      <c r="W589" s="352"/>
      <c r="X589" s="352"/>
      <c r="Y589" s="352"/>
      <c r="Z589" s="352"/>
      <c r="AA589" s="352"/>
      <c r="AB589" s="352"/>
      <c r="AC589" s="352"/>
      <c r="AD589" s="352"/>
      <c r="AE589" s="352"/>
      <c r="AF589" s="352"/>
      <c r="AG589" s="352"/>
      <c r="AH589" s="352"/>
      <c r="AI589" s="352"/>
      <c r="AJ589" s="352"/>
      <c r="AK589" s="352"/>
      <c r="AL589" s="352"/>
      <c r="AM589" s="352"/>
      <c r="AN589" s="352"/>
      <c r="AO589" s="352"/>
      <c r="AP589" s="352"/>
      <c r="AQ589" s="352"/>
    </row>
    <row r="590" customFormat="false" ht="9.75" hidden="false" customHeight="true" outlineLevel="0" collapsed="false">
      <c r="A590" s="196"/>
      <c r="B590" s="196"/>
      <c r="C590" s="196"/>
      <c r="D590" s="196"/>
      <c r="E590" s="342"/>
      <c r="F590" s="342"/>
      <c r="G590" s="352"/>
      <c r="H590" s="352"/>
      <c r="I590" s="352"/>
      <c r="J590" s="352"/>
      <c r="K590" s="352"/>
      <c r="L590" s="352"/>
      <c r="M590" s="352"/>
      <c r="N590" s="352"/>
      <c r="O590" s="352"/>
      <c r="P590" s="352"/>
      <c r="Q590" s="352"/>
      <c r="R590" s="352"/>
      <c r="S590" s="352"/>
      <c r="T590" s="352"/>
      <c r="U590" s="352"/>
      <c r="V590" s="352"/>
      <c r="W590" s="352"/>
      <c r="X590" s="352"/>
      <c r="Y590" s="352"/>
      <c r="Z590" s="352"/>
      <c r="AA590" s="352"/>
      <c r="AB590" s="352"/>
      <c r="AC590" s="352"/>
      <c r="AD590" s="352"/>
      <c r="AE590" s="352"/>
      <c r="AF590" s="352"/>
      <c r="AG590" s="352"/>
      <c r="AH590" s="352"/>
      <c r="AI590" s="352"/>
      <c r="AJ590" s="352"/>
      <c r="AK590" s="352"/>
      <c r="AL590" s="352"/>
      <c r="AM590" s="352"/>
      <c r="AN590" s="352"/>
      <c r="AO590" s="352"/>
      <c r="AP590" s="352"/>
      <c r="AQ590" s="352"/>
    </row>
    <row r="591" customFormat="false" ht="9.75" hidden="false" customHeight="true" outlineLevel="0" collapsed="false">
      <c r="A591" s="196"/>
      <c r="B591" s="196"/>
      <c r="C591" s="196"/>
      <c r="D591" s="196"/>
      <c r="E591" s="342"/>
      <c r="F591" s="342"/>
      <c r="G591" s="352"/>
      <c r="H591" s="352"/>
      <c r="I591" s="352"/>
      <c r="J591" s="352"/>
      <c r="K591" s="352"/>
      <c r="L591" s="352"/>
      <c r="M591" s="352"/>
      <c r="N591" s="352"/>
      <c r="O591" s="352"/>
      <c r="P591" s="352"/>
      <c r="Q591" s="352"/>
      <c r="R591" s="352"/>
      <c r="S591" s="352"/>
      <c r="T591" s="352"/>
      <c r="U591" s="352"/>
      <c r="V591" s="352"/>
      <c r="W591" s="352"/>
      <c r="X591" s="352"/>
      <c r="Y591" s="352"/>
      <c r="Z591" s="352"/>
      <c r="AA591" s="352"/>
      <c r="AB591" s="352"/>
      <c r="AC591" s="352"/>
      <c r="AD591" s="352"/>
      <c r="AE591" s="352"/>
      <c r="AF591" s="352"/>
      <c r="AG591" s="352"/>
      <c r="AH591" s="352"/>
      <c r="AI591" s="352"/>
      <c r="AJ591" s="352"/>
      <c r="AK591" s="352"/>
      <c r="AL591" s="352"/>
      <c r="AM591" s="352"/>
      <c r="AN591" s="352"/>
      <c r="AO591" s="352"/>
      <c r="AP591" s="352"/>
      <c r="AQ591" s="352"/>
    </row>
    <row r="592" customFormat="false" ht="9.75" hidden="false" customHeight="true" outlineLevel="0" collapsed="false">
      <c r="A592" s="196"/>
      <c r="B592" s="196"/>
      <c r="C592" s="196"/>
      <c r="D592" s="196"/>
      <c r="E592" s="342"/>
      <c r="F592" s="342"/>
      <c r="G592" s="352"/>
      <c r="H592" s="352"/>
      <c r="I592" s="352"/>
      <c r="J592" s="352"/>
      <c r="K592" s="352"/>
      <c r="L592" s="352"/>
      <c r="M592" s="352"/>
      <c r="N592" s="352"/>
      <c r="O592" s="352"/>
      <c r="P592" s="352"/>
      <c r="Q592" s="352"/>
      <c r="R592" s="352"/>
      <c r="S592" s="352"/>
      <c r="T592" s="352"/>
      <c r="U592" s="352"/>
      <c r="V592" s="352"/>
      <c r="W592" s="352"/>
      <c r="X592" s="352"/>
      <c r="Y592" s="352"/>
      <c r="Z592" s="352"/>
      <c r="AA592" s="352"/>
      <c r="AB592" s="352"/>
      <c r="AC592" s="352"/>
      <c r="AD592" s="352"/>
      <c r="AE592" s="352"/>
      <c r="AF592" s="352"/>
      <c r="AG592" s="352"/>
      <c r="AH592" s="352"/>
      <c r="AI592" s="352"/>
      <c r="AJ592" s="352"/>
      <c r="AK592" s="352"/>
      <c r="AL592" s="352"/>
      <c r="AM592" s="352"/>
      <c r="AN592" s="352"/>
      <c r="AO592" s="352"/>
      <c r="AP592" s="352"/>
      <c r="AQ592" s="352"/>
    </row>
    <row r="593" customFormat="false" ht="9.75" hidden="false" customHeight="true" outlineLevel="0" collapsed="false">
      <c r="A593" s="196"/>
      <c r="B593" s="196"/>
      <c r="C593" s="196"/>
      <c r="D593" s="196"/>
      <c r="E593" s="342"/>
      <c r="F593" s="342"/>
      <c r="G593" s="352"/>
      <c r="H593" s="352"/>
      <c r="I593" s="352"/>
      <c r="J593" s="352"/>
      <c r="K593" s="352"/>
      <c r="L593" s="352"/>
      <c r="M593" s="352"/>
      <c r="N593" s="352"/>
      <c r="O593" s="352"/>
      <c r="P593" s="352"/>
      <c r="Q593" s="352"/>
      <c r="R593" s="352"/>
      <c r="S593" s="352"/>
      <c r="T593" s="352"/>
      <c r="U593" s="352"/>
      <c r="V593" s="352"/>
      <c r="W593" s="352"/>
      <c r="X593" s="352"/>
      <c r="Y593" s="352"/>
      <c r="Z593" s="352"/>
      <c r="AA593" s="352"/>
      <c r="AB593" s="352"/>
      <c r="AC593" s="352"/>
      <c r="AD593" s="352"/>
      <c r="AE593" s="352"/>
      <c r="AF593" s="352"/>
      <c r="AG593" s="352"/>
      <c r="AH593" s="352"/>
      <c r="AI593" s="352"/>
      <c r="AJ593" s="352"/>
      <c r="AK593" s="352"/>
      <c r="AL593" s="352"/>
      <c r="AM593" s="352"/>
      <c r="AN593" s="352"/>
      <c r="AO593" s="352"/>
      <c r="AP593" s="352"/>
      <c r="AQ593" s="352"/>
    </row>
    <row r="594" customFormat="false" ht="9.75" hidden="false" customHeight="true" outlineLevel="0" collapsed="false">
      <c r="A594" s="196"/>
      <c r="B594" s="196"/>
      <c r="C594" s="196"/>
      <c r="D594" s="196"/>
      <c r="E594" s="342"/>
      <c r="F594" s="342"/>
      <c r="G594" s="352"/>
      <c r="H594" s="352"/>
      <c r="I594" s="352"/>
      <c r="J594" s="352"/>
      <c r="K594" s="352"/>
      <c r="L594" s="352"/>
      <c r="M594" s="352"/>
      <c r="N594" s="352"/>
      <c r="O594" s="352"/>
      <c r="P594" s="352"/>
      <c r="Q594" s="352"/>
      <c r="R594" s="352"/>
      <c r="S594" s="352"/>
      <c r="T594" s="352"/>
      <c r="U594" s="352"/>
      <c r="V594" s="352"/>
      <c r="W594" s="352"/>
      <c r="X594" s="352"/>
      <c r="Y594" s="352"/>
      <c r="Z594" s="352"/>
      <c r="AA594" s="352"/>
      <c r="AB594" s="352"/>
      <c r="AC594" s="352"/>
      <c r="AD594" s="352"/>
      <c r="AE594" s="352"/>
      <c r="AF594" s="352"/>
      <c r="AG594" s="352"/>
      <c r="AH594" s="352"/>
      <c r="AI594" s="352"/>
      <c r="AJ594" s="352"/>
      <c r="AK594" s="352"/>
      <c r="AL594" s="352"/>
      <c r="AM594" s="352"/>
      <c r="AN594" s="352"/>
      <c r="AO594" s="352"/>
      <c r="AP594" s="352"/>
      <c r="AQ594" s="352"/>
    </row>
    <row r="595" customFormat="false" ht="9.75" hidden="false" customHeight="true" outlineLevel="0" collapsed="false">
      <c r="A595" s="196"/>
      <c r="B595" s="196"/>
      <c r="C595" s="196"/>
      <c r="D595" s="196"/>
      <c r="E595" s="342"/>
      <c r="F595" s="342"/>
      <c r="G595" s="352"/>
      <c r="H595" s="352"/>
      <c r="I595" s="352"/>
      <c r="J595" s="352"/>
      <c r="K595" s="352"/>
      <c r="L595" s="352"/>
      <c r="M595" s="352"/>
      <c r="N595" s="352"/>
      <c r="O595" s="352"/>
      <c r="P595" s="352"/>
      <c r="Q595" s="352"/>
      <c r="R595" s="352"/>
      <c r="S595" s="352"/>
      <c r="T595" s="352"/>
      <c r="U595" s="352"/>
      <c r="V595" s="352"/>
      <c r="W595" s="352"/>
      <c r="X595" s="352"/>
      <c r="Y595" s="352"/>
      <c r="Z595" s="352"/>
      <c r="AA595" s="352"/>
      <c r="AB595" s="352"/>
      <c r="AC595" s="352"/>
      <c r="AD595" s="352"/>
      <c r="AE595" s="352"/>
      <c r="AF595" s="352"/>
      <c r="AG595" s="352"/>
      <c r="AH595" s="352"/>
      <c r="AI595" s="352"/>
      <c r="AJ595" s="352"/>
      <c r="AK595" s="352"/>
      <c r="AL595" s="352"/>
      <c r="AM595" s="352"/>
      <c r="AN595" s="352"/>
      <c r="AO595" s="352"/>
      <c r="AP595" s="352"/>
      <c r="AQ595" s="352"/>
    </row>
    <row r="596" customFormat="false" ht="9.75" hidden="false" customHeight="true" outlineLevel="0" collapsed="false">
      <c r="A596" s="196"/>
      <c r="B596" s="196"/>
      <c r="C596" s="196"/>
      <c r="D596" s="196"/>
      <c r="E596" s="342"/>
      <c r="F596" s="342"/>
      <c r="G596" s="352"/>
      <c r="H596" s="352"/>
      <c r="I596" s="352"/>
      <c r="J596" s="352"/>
      <c r="K596" s="352"/>
      <c r="L596" s="352"/>
      <c r="M596" s="352"/>
      <c r="N596" s="352"/>
      <c r="O596" s="352"/>
      <c r="P596" s="352"/>
      <c r="Q596" s="352"/>
      <c r="R596" s="352"/>
      <c r="S596" s="352"/>
      <c r="T596" s="352"/>
      <c r="U596" s="352"/>
      <c r="V596" s="352"/>
      <c r="W596" s="352"/>
      <c r="X596" s="352"/>
      <c r="Y596" s="352"/>
      <c r="Z596" s="352"/>
      <c r="AA596" s="352"/>
      <c r="AB596" s="352"/>
      <c r="AC596" s="352"/>
      <c r="AD596" s="352"/>
      <c r="AE596" s="352"/>
      <c r="AF596" s="352"/>
      <c r="AG596" s="352"/>
      <c r="AH596" s="352"/>
      <c r="AI596" s="352"/>
      <c r="AJ596" s="352"/>
      <c r="AK596" s="352"/>
      <c r="AL596" s="352"/>
      <c r="AM596" s="352"/>
      <c r="AN596" s="352"/>
      <c r="AO596" s="352"/>
      <c r="AP596" s="352"/>
      <c r="AQ596" s="352"/>
    </row>
    <row r="597" customFormat="false" ht="9.75" hidden="false" customHeight="true" outlineLevel="0" collapsed="false">
      <c r="A597" s="196"/>
      <c r="B597" s="196"/>
      <c r="C597" s="196"/>
      <c r="D597" s="196"/>
      <c r="E597" s="342"/>
      <c r="F597" s="342"/>
      <c r="G597" s="352"/>
      <c r="H597" s="352"/>
      <c r="I597" s="352"/>
      <c r="J597" s="352"/>
      <c r="K597" s="352"/>
      <c r="L597" s="352"/>
      <c r="M597" s="352"/>
      <c r="N597" s="352"/>
      <c r="O597" s="352"/>
      <c r="P597" s="352"/>
      <c r="Q597" s="352"/>
      <c r="R597" s="352"/>
      <c r="S597" s="352"/>
      <c r="T597" s="352"/>
      <c r="U597" s="352"/>
      <c r="V597" s="352"/>
      <c r="W597" s="352"/>
      <c r="X597" s="352"/>
      <c r="Y597" s="352"/>
      <c r="Z597" s="352"/>
      <c r="AA597" s="352"/>
      <c r="AB597" s="352"/>
      <c r="AC597" s="352"/>
      <c r="AD597" s="352"/>
      <c r="AE597" s="352"/>
      <c r="AF597" s="352"/>
      <c r="AG597" s="352"/>
      <c r="AH597" s="352"/>
      <c r="AI597" s="352"/>
      <c r="AJ597" s="352"/>
      <c r="AK597" s="352"/>
      <c r="AL597" s="352"/>
      <c r="AM597" s="352"/>
      <c r="AN597" s="352"/>
      <c r="AO597" s="352"/>
      <c r="AP597" s="352"/>
      <c r="AQ597" s="352"/>
    </row>
    <row r="598" customFormat="false" ht="9.75" hidden="false" customHeight="true" outlineLevel="0" collapsed="false">
      <c r="A598" s="196"/>
      <c r="B598" s="196"/>
      <c r="C598" s="196"/>
      <c r="D598" s="196"/>
      <c r="E598" s="342"/>
      <c r="F598" s="342"/>
      <c r="G598" s="352"/>
      <c r="H598" s="352"/>
      <c r="I598" s="352"/>
      <c r="J598" s="352"/>
      <c r="K598" s="352"/>
      <c r="L598" s="352"/>
      <c r="M598" s="352"/>
      <c r="N598" s="352"/>
      <c r="O598" s="352"/>
      <c r="P598" s="352"/>
      <c r="Q598" s="352"/>
      <c r="R598" s="352"/>
      <c r="S598" s="352"/>
      <c r="T598" s="352"/>
      <c r="U598" s="352"/>
      <c r="V598" s="352"/>
      <c r="W598" s="352"/>
      <c r="X598" s="352"/>
      <c r="Y598" s="352"/>
      <c r="Z598" s="352"/>
      <c r="AA598" s="352"/>
      <c r="AB598" s="352"/>
      <c r="AC598" s="352"/>
      <c r="AD598" s="352"/>
      <c r="AE598" s="352"/>
      <c r="AF598" s="352"/>
      <c r="AG598" s="352"/>
      <c r="AH598" s="352"/>
      <c r="AI598" s="352"/>
      <c r="AJ598" s="352"/>
      <c r="AK598" s="352"/>
      <c r="AL598" s="352"/>
      <c r="AM598" s="352"/>
      <c r="AN598" s="352"/>
      <c r="AO598" s="352"/>
      <c r="AP598" s="352"/>
      <c r="AQ598" s="352"/>
    </row>
    <row r="599" customFormat="false" ht="9.75" hidden="false" customHeight="true" outlineLevel="0" collapsed="false">
      <c r="A599" s="196"/>
      <c r="B599" s="196"/>
      <c r="C599" s="196"/>
      <c r="D599" s="196"/>
      <c r="E599" s="342"/>
      <c r="F599" s="342"/>
      <c r="G599" s="352"/>
      <c r="H599" s="352"/>
      <c r="I599" s="352"/>
      <c r="J599" s="352"/>
      <c r="K599" s="352"/>
      <c r="L599" s="352"/>
      <c r="M599" s="352"/>
      <c r="N599" s="352"/>
      <c r="O599" s="352"/>
      <c r="P599" s="352"/>
      <c r="Q599" s="352"/>
      <c r="R599" s="352"/>
      <c r="S599" s="352"/>
      <c r="T599" s="352"/>
      <c r="U599" s="352"/>
      <c r="V599" s="352"/>
      <c r="W599" s="352"/>
      <c r="X599" s="352"/>
      <c r="Y599" s="352"/>
      <c r="Z599" s="352"/>
      <c r="AA599" s="352"/>
      <c r="AB599" s="352"/>
      <c r="AC599" s="352"/>
      <c r="AD599" s="352"/>
      <c r="AE599" s="352"/>
      <c r="AF599" s="352"/>
      <c r="AG599" s="352"/>
      <c r="AH599" s="352"/>
      <c r="AI599" s="352"/>
      <c r="AJ599" s="352"/>
      <c r="AK599" s="352"/>
      <c r="AL599" s="352"/>
      <c r="AM599" s="352"/>
      <c r="AN599" s="352"/>
      <c r="AO599" s="352"/>
      <c r="AP599" s="352"/>
      <c r="AQ599" s="352"/>
    </row>
    <row r="600" customFormat="false" ht="9.75" hidden="false" customHeight="true" outlineLevel="0" collapsed="false">
      <c r="A600" s="196"/>
      <c r="B600" s="196"/>
      <c r="C600" s="196"/>
      <c r="D600" s="196"/>
      <c r="E600" s="342"/>
      <c r="F600" s="342"/>
      <c r="G600" s="352"/>
      <c r="H600" s="352"/>
      <c r="I600" s="352"/>
      <c r="J600" s="352"/>
      <c r="K600" s="352"/>
      <c r="L600" s="352"/>
      <c r="M600" s="352"/>
      <c r="N600" s="352"/>
      <c r="O600" s="352"/>
      <c r="P600" s="352"/>
      <c r="Q600" s="352"/>
      <c r="R600" s="352"/>
      <c r="S600" s="352"/>
      <c r="T600" s="352"/>
      <c r="U600" s="352"/>
      <c r="V600" s="352"/>
      <c r="W600" s="352"/>
      <c r="X600" s="352"/>
      <c r="Y600" s="352"/>
      <c r="Z600" s="352"/>
      <c r="AA600" s="352"/>
      <c r="AB600" s="352"/>
      <c r="AC600" s="352"/>
      <c r="AD600" s="352"/>
      <c r="AE600" s="352"/>
      <c r="AF600" s="352"/>
      <c r="AG600" s="352"/>
      <c r="AH600" s="352"/>
      <c r="AI600" s="352"/>
      <c r="AJ600" s="352"/>
      <c r="AK600" s="352"/>
      <c r="AL600" s="352"/>
      <c r="AM600" s="352"/>
      <c r="AN600" s="352"/>
      <c r="AO600" s="352"/>
      <c r="AP600" s="352"/>
      <c r="AQ600" s="352"/>
    </row>
    <row r="601" customFormat="false" ht="9.75" hidden="false" customHeight="true" outlineLevel="0" collapsed="false">
      <c r="A601" s="196"/>
      <c r="B601" s="196"/>
      <c r="C601" s="196"/>
      <c r="D601" s="196"/>
      <c r="E601" s="342"/>
      <c r="F601" s="342"/>
      <c r="G601" s="352"/>
      <c r="H601" s="352"/>
      <c r="I601" s="352"/>
      <c r="J601" s="352"/>
      <c r="K601" s="352"/>
      <c r="L601" s="352"/>
      <c r="M601" s="352"/>
      <c r="N601" s="352"/>
      <c r="O601" s="352"/>
      <c r="P601" s="352"/>
      <c r="Q601" s="352"/>
      <c r="R601" s="352"/>
      <c r="S601" s="352"/>
      <c r="T601" s="352"/>
      <c r="U601" s="352"/>
      <c r="V601" s="352"/>
      <c r="W601" s="352"/>
      <c r="X601" s="352"/>
      <c r="Y601" s="352"/>
      <c r="Z601" s="352"/>
      <c r="AA601" s="352"/>
      <c r="AB601" s="352"/>
      <c r="AC601" s="352"/>
      <c r="AD601" s="352"/>
      <c r="AE601" s="352"/>
      <c r="AF601" s="352"/>
      <c r="AG601" s="352"/>
      <c r="AH601" s="352"/>
      <c r="AI601" s="352"/>
      <c r="AJ601" s="352"/>
      <c r="AK601" s="352"/>
      <c r="AL601" s="352"/>
      <c r="AM601" s="352"/>
      <c r="AN601" s="352"/>
      <c r="AO601" s="352"/>
      <c r="AP601" s="352"/>
      <c r="AQ601" s="352"/>
    </row>
    <row r="602" customFormat="false" ht="9.75" hidden="false" customHeight="true" outlineLevel="0" collapsed="false">
      <c r="A602" s="196"/>
      <c r="B602" s="196"/>
      <c r="C602" s="196"/>
      <c r="D602" s="196"/>
      <c r="E602" s="342"/>
      <c r="F602" s="342"/>
      <c r="G602" s="352"/>
      <c r="H602" s="352"/>
      <c r="I602" s="352"/>
      <c r="J602" s="352"/>
      <c r="K602" s="352"/>
      <c r="L602" s="352"/>
      <c r="M602" s="352"/>
      <c r="N602" s="352"/>
      <c r="O602" s="352"/>
      <c r="P602" s="352"/>
      <c r="Q602" s="352"/>
      <c r="R602" s="352"/>
      <c r="S602" s="352"/>
      <c r="T602" s="352"/>
      <c r="U602" s="352"/>
      <c r="V602" s="352"/>
      <c r="W602" s="352"/>
      <c r="X602" s="352"/>
      <c r="Y602" s="352"/>
      <c r="Z602" s="352"/>
      <c r="AA602" s="352"/>
      <c r="AB602" s="352"/>
      <c r="AC602" s="352"/>
      <c r="AD602" s="352"/>
      <c r="AE602" s="352"/>
      <c r="AF602" s="352"/>
      <c r="AG602" s="352"/>
      <c r="AH602" s="352"/>
      <c r="AI602" s="352"/>
      <c r="AJ602" s="352"/>
      <c r="AK602" s="352"/>
      <c r="AL602" s="352"/>
      <c r="AM602" s="352"/>
      <c r="AN602" s="352"/>
      <c r="AO602" s="352"/>
      <c r="AP602" s="352"/>
      <c r="AQ602" s="352"/>
    </row>
    <row r="603" customFormat="false" ht="9.75" hidden="false" customHeight="true" outlineLevel="0" collapsed="false">
      <c r="A603" s="196"/>
      <c r="B603" s="196"/>
      <c r="C603" s="196"/>
      <c r="D603" s="196"/>
      <c r="E603" s="342"/>
      <c r="F603" s="342"/>
      <c r="G603" s="352"/>
      <c r="H603" s="352"/>
      <c r="I603" s="352"/>
      <c r="J603" s="352"/>
      <c r="K603" s="352"/>
      <c r="L603" s="352"/>
      <c r="M603" s="352"/>
      <c r="N603" s="352"/>
      <c r="O603" s="352"/>
      <c r="P603" s="352"/>
      <c r="Q603" s="352"/>
      <c r="R603" s="352"/>
      <c r="S603" s="352"/>
      <c r="T603" s="352"/>
      <c r="U603" s="352"/>
      <c r="V603" s="352"/>
      <c r="W603" s="352"/>
      <c r="X603" s="352"/>
      <c r="Y603" s="352"/>
      <c r="Z603" s="352"/>
      <c r="AA603" s="352"/>
      <c r="AB603" s="352"/>
      <c r="AC603" s="352"/>
      <c r="AD603" s="352"/>
      <c r="AE603" s="352"/>
      <c r="AF603" s="352"/>
      <c r="AG603" s="352"/>
      <c r="AH603" s="352"/>
      <c r="AI603" s="352"/>
      <c r="AJ603" s="352"/>
      <c r="AK603" s="352"/>
      <c r="AL603" s="352"/>
      <c r="AM603" s="352"/>
      <c r="AN603" s="352"/>
      <c r="AO603" s="352"/>
      <c r="AP603" s="352"/>
      <c r="AQ603" s="352"/>
    </row>
    <row r="604" customFormat="false" ht="9.75" hidden="false" customHeight="true" outlineLevel="0" collapsed="false">
      <c r="A604" s="196"/>
      <c r="B604" s="196"/>
      <c r="C604" s="196"/>
      <c r="D604" s="196"/>
      <c r="E604" s="342"/>
      <c r="F604" s="342"/>
      <c r="G604" s="352"/>
      <c r="H604" s="352"/>
      <c r="I604" s="352"/>
      <c r="J604" s="352"/>
      <c r="K604" s="352"/>
      <c r="L604" s="352"/>
      <c r="M604" s="352"/>
      <c r="N604" s="352"/>
      <c r="O604" s="352"/>
      <c r="P604" s="352"/>
      <c r="Q604" s="352"/>
      <c r="R604" s="352"/>
      <c r="S604" s="352"/>
      <c r="T604" s="352"/>
      <c r="U604" s="352"/>
      <c r="V604" s="352"/>
      <c r="W604" s="352"/>
      <c r="X604" s="352"/>
      <c r="Y604" s="352"/>
      <c r="Z604" s="352"/>
      <c r="AA604" s="352"/>
      <c r="AB604" s="352"/>
      <c r="AC604" s="352"/>
      <c r="AD604" s="352"/>
      <c r="AE604" s="352"/>
      <c r="AF604" s="352"/>
      <c r="AG604" s="352"/>
      <c r="AH604" s="352"/>
      <c r="AI604" s="352"/>
      <c r="AJ604" s="352"/>
      <c r="AK604" s="352"/>
      <c r="AL604" s="352"/>
      <c r="AM604" s="352"/>
      <c r="AN604" s="352"/>
      <c r="AO604" s="352"/>
      <c r="AP604" s="352"/>
      <c r="AQ604" s="352"/>
    </row>
    <row r="605" customFormat="false" ht="9.75" hidden="false" customHeight="true" outlineLevel="0" collapsed="false">
      <c r="A605" s="196"/>
      <c r="B605" s="196"/>
      <c r="C605" s="196"/>
      <c r="D605" s="196"/>
      <c r="E605" s="342"/>
      <c r="F605" s="342"/>
      <c r="G605" s="352"/>
      <c r="H605" s="352"/>
      <c r="I605" s="352"/>
      <c r="J605" s="352"/>
      <c r="K605" s="352"/>
      <c r="L605" s="352"/>
      <c r="M605" s="352"/>
      <c r="N605" s="352"/>
      <c r="O605" s="352"/>
      <c r="P605" s="352"/>
      <c r="Q605" s="352"/>
      <c r="R605" s="352"/>
      <c r="S605" s="352"/>
      <c r="T605" s="352"/>
      <c r="U605" s="352"/>
      <c r="V605" s="352"/>
      <c r="W605" s="352"/>
      <c r="X605" s="352"/>
      <c r="Y605" s="352"/>
      <c r="Z605" s="352"/>
      <c r="AA605" s="352"/>
      <c r="AB605" s="352"/>
      <c r="AC605" s="352"/>
      <c r="AD605" s="352"/>
      <c r="AE605" s="352"/>
      <c r="AF605" s="352"/>
      <c r="AG605" s="352"/>
      <c r="AH605" s="352"/>
      <c r="AI605" s="352"/>
      <c r="AJ605" s="352"/>
      <c r="AK605" s="352"/>
      <c r="AL605" s="352"/>
      <c r="AM605" s="352"/>
      <c r="AN605" s="352"/>
      <c r="AO605" s="352"/>
      <c r="AP605" s="352"/>
      <c r="AQ605" s="352"/>
    </row>
    <row r="606" customFormat="false" ht="9.75" hidden="false" customHeight="true" outlineLevel="0" collapsed="false">
      <c r="A606" s="196"/>
      <c r="B606" s="196"/>
      <c r="C606" s="196"/>
      <c r="D606" s="196"/>
      <c r="E606" s="342"/>
      <c r="F606" s="342"/>
      <c r="G606" s="352"/>
      <c r="H606" s="352"/>
      <c r="I606" s="352"/>
      <c r="J606" s="352"/>
      <c r="K606" s="352"/>
      <c r="L606" s="352"/>
      <c r="M606" s="352"/>
      <c r="N606" s="352"/>
      <c r="O606" s="352"/>
      <c r="P606" s="352"/>
      <c r="Q606" s="352"/>
      <c r="R606" s="352"/>
      <c r="S606" s="352"/>
      <c r="T606" s="352"/>
      <c r="U606" s="352"/>
      <c r="V606" s="352"/>
      <c r="W606" s="352"/>
      <c r="X606" s="352"/>
      <c r="Y606" s="352"/>
      <c r="Z606" s="352"/>
      <c r="AA606" s="352"/>
      <c r="AB606" s="352"/>
      <c r="AC606" s="352"/>
      <c r="AD606" s="352"/>
      <c r="AE606" s="352"/>
      <c r="AF606" s="352"/>
      <c r="AG606" s="352"/>
      <c r="AH606" s="352"/>
      <c r="AI606" s="352"/>
      <c r="AJ606" s="352"/>
      <c r="AK606" s="352"/>
      <c r="AL606" s="352"/>
      <c r="AM606" s="352"/>
      <c r="AN606" s="352"/>
      <c r="AO606" s="352"/>
      <c r="AP606" s="352"/>
      <c r="AQ606" s="352"/>
    </row>
    <row r="607" customFormat="false" ht="9.75" hidden="false" customHeight="true" outlineLevel="0" collapsed="false">
      <c r="A607" s="196"/>
      <c r="B607" s="196"/>
      <c r="C607" s="196"/>
      <c r="D607" s="196"/>
      <c r="E607" s="342"/>
      <c r="F607" s="342"/>
      <c r="G607" s="352"/>
      <c r="H607" s="352"/>
      <c r="I607" s="352"/>
      <c r="J607" s="352"/>
      <c r="K607" s="352"/>
      <c r="L607" s="352"/>
      <c r="M607" s="352"/>
      <c r="N607" s="352"/>
      <c r="O607" s="352"/>
      <c r="P607" s="352"/>
      <c r="Q607" s="352"/>
      <c r="R607" s="352"/>
      <c r="S607" s="352"/>
      <c r="T607" s="352"/>
      <c r="U607" s="352"/>
      <c r="V607" s="352"/>
      <c r="W607" s="352"/>
      <c r="X607" s="352"/>
      <c r="Y607" s="352"/>
      <c r="Z607" s="352"/>
      <c r="AA607" s="352"/>
      <c r="AB607" s="352"/>
      <c r="AC607" s="352"/>
      <c r="AD607" s="352"/>
      <c r="AE607" s="352"/>
      <c r="AF607" s="352"/>
      <c r="AG607" s="352"/>
      <c r="AH607" s="352"/>
      <c r="AI607" s="352"/>
      <c r="AJ607" s="352"/>
      <c r="AK607" s="352"/>
      <c r="AL607" s="352"/>
      <c r="AM607" s="352"/>
      <c r="AN607" s="352"/>
      <c r="AO607" s="352"/>
      <c r="AP607" s="352"/>
      <c r="AQ607" s="352"/>
    </row>
    <row r="608" customFormat="false" ht="9.75" hidden="false" customHeight="true" outlineLevel="0" collapsed="false">
      <c r="A608" s="196"/>
      <c r="B608" s="196"/>
      <c r="C608" s="196"/>
      <c r="D608" s="196"/>
      <c r="E608" s="342"/>
      <c r="F608" s="342"/>
      <c r="G608" s="352"/>
      <c r="H608" s="352"/>
      <c r="I608" s="352"/>
      <c r="J608" s="352"/>
      <c r="K608" s="352"/>
      <c r="L608" s="352"/>
      <c r="M608" s="352"/>
      <c r="N608" s="352"/>
      <c r="O608" s="352"/>
      <c r="P608" s="352"/>
      <c r="Q608" s="352"/>
      <c r="R608" s="352"/>
      <c r="S608" s="352"/>
      <c r="T608" s="352"/>
      <c r="U608" s="352"/>
      <c r="V608" s="352"/>
      <c r="W608" s="352"/>
      <c r="X608" s="352"/>
      <c r="Y608" s="352"/>
      <c r="Z608" s="352"/>
      <c r="AA608" s="352"/>
      <c r="AB608" s="352"/>
      <c r="AC608" s="352"/>
      <c r="AD608" s="352"/>
      <c r="AE608" s="352"/>
      <c r="AF608" s="352"/>
      <c r="AG608" s="352"/>
      <c r="AH608" s="352"/>
      <c r="AI608" s="352"/>
      <c r="AJ608" s="352"/>
      <c r="AK608" s="352"/>
      <c r="AL608" s="352"/>
      <c r="AM608" s="352"/>
      <c r="AN608" s="352"/>
      <c r="AO608" s="352"/>
      <c r="AP608" s="352"/>
      <c r="AQ608" s="352"/>
    </row>
    <row r="609" customFormat="false" ht="9.75" hidden="false" customHeight="true" outlineLevel="0" collapsed="false">
      <c r="A609" s="196"/>
      <c r="B609" s="196"/>
      <c r="C609" s="196"/>
      <c r="D609" s="196"/>
      <c r="E609" s="342"/>
      <c r="F609" s="342"/>
      <c r="G609" s="352"/>
      <c r="H609" s="352"/>
      <c r="I609" s="352"/>
      <c r="J609" s="352"/>
      <c r="K609" s="352"/>
      <c r="L609" s="352"/>
      <c r="M609" s="352"/>
      <c r="N609" s="352"/>
      <c r="O609" s="352"/>
      <c r="P609" s="352"/>
      <c r="Q609" s="352"/>
      <c r="R609" s="352"/>
      <c r="S609" s="352"/>
      <c r="T609" s="352"/>
      <c r="U609" s="352"/>
      <c r="V609" s="352"/>
      <c r="W609" s="352"/>
      <c r="X609" s="352"/>
      <c r="Y609" s="352"/>
      <c r="Z609" s="352"/>
      <c r="AA609" s="352"/>
      <c r="AB609" s="352"/>
      <c r="AC609" s="352"/>
      <c r="AD609" s="352"/>
      <c r="AE609" s="352"/>
      <c r="AF609" s="352"/>
      <c r="AG609" s="352"/>
      <c r="AH609" s="352"/>
      <c r="AI609" s="352"/>
      <c r="AJ609" s="352"/>
      <c r="AK609" s="352"/>
      <c r="AL609" s="352"/>
      <c r="AM609" s="352"/>
      <c r="AN609" s="352"/>
      <c r="AO609" s="352"/>
      <c r="AP609" s="352"/>
      <c r="AQ609" s="352"/>
    </row>
    <row r="610" customFormat="false" ht="9.75" hidden="false" customHeight="true" outlineLevel="0" collapsed="false">
      <c r="A610" s="196"/>
      <c r="B610" s="196"/>
      <c r="C610" s="196"/>
      <c r="D610" s="196"/>
      <c r="E610" s="342"/>
      <c r="F610" s="342"/>
      <c r="G610" s="352"/>
      <c r="H610" s="352"/>
      <c r="I610" s="352"/>
      <c r="J610" s="352"/>
      <c r="K610" s="352"/>
      <c r="L610" s="352"/>
      <c r="M610" s="352"/>
      <c r="N610" s="352"/>
      <c r="O610" s="352"/>
      <c r="P610" s="352"/>
      <c r="Q610" s="352"/>
      <c r="R610" s="352"/>
      <c r="S610" s="352"/>
      <c r="T610" s="352"/>
      <c r="U610" s="352"/>
      <c r="V610" s="352"/>
      <c r="W610" s="352"/>
      <c r="X610" s="352"/>
      <c r="Y610" s="352"/>
      <c r="Z610" s="352"/>
      <c r="AA610" s="352"/>
      <c r="AB610" s="352"/>
      <c r="AC610" s="352"/>
      <c r="AD610" s="352"/>
      <c r="AE610" s="352"/>
      <c r="AF610" s="352"/>
      <c r="AG610" s="352"/>
      <c r="AH610" s="352"/>
      <c r="AI610" s="352"/>
      <c r="AJ610" s="352"/>
      <c r="AK610" s="352"/>
      <c r="AL610" s="352"/>
      <c r="AM610" s="352"/>
      <c r="AN610" s="352"/>
      <c r="AO610" s="352"/>
      <c r="AP610" s="352"/>
      <c r="AQ610" s="352"/>
    </row>
    <row r="611" customFormat="false" ht="9.75" hidden="false" customHeight="true" outlineLevel="0" collapsed="false">
      <c r="A611" s="196"/>
      <c r="B611" s="196"/>
      <c r="C611" s="196"/>
      <c r="D611" s="196"/>
      <c r="E611" s="342"/>
      <c r="F611" s="342"/>
      <c r="G611" s="352"/>
      <c r="H611" s="352"/>
      <c r="I611" s="352"/>
      <c r="J611" s="352"/>
      <c r="K611" s="352"/>
      <c r="L611" s="352"/>
      <c r="M611" s="352"/>
      <c r="N611" s="352"/>
      <c r="O611" s="352"/>
      <c r="P611" s="352"/>
      <c r="Q611" s="352"/>
      <c r="R611" s="352"/>
      <c r="S611" s="352"/>
      <c r="T611" s="352"/>
      <c r="U611" s="352"/>
      <c r="V611" s="352"/>
      <c r="W611" s="352"/>
      <c r="X611" s="352"/>
      <c r="Y611" s="352"/>
      <c r="Z611" s="352"/>
      <c r="AA611" s="352"/>
      <c r="AB611" s="352"/>
      <c r="AC611" s="352"/>
      <c r="AD611" s="352"/>
      <c r="AE611" s="352"/>
      <c r="AF611" s="352"/>
      <c r="AG611" s="352"/>
      <c r="AH611" s="352"/>
      <c r="AI611" s="352"/>
      <c r="AJ611" s="352"/>
      <c r="AK611" s="352"/>
      <c r="AL611" s="352"/>
      <c r="AM611" s="352"/>
      <c r="AN611" s="352"/>
      <c r="AO611" s="352"/>
      <c r="AP611" s="352"/>
      <c r="AQ611" s="352"/>
    </row>
    <row r="612" customFormat="false" ht="9.75" hidden="false" customHeight="true" outlineLevel="0" collapsed="false">
      <c r="A612" s="196"/>
      <c r="B612" s="196"/>
      <c r="C612" s="196"/>
      <c r="D612" s="196"/>
      <c r="E612" s="342"/>
      <c r="F612" s="342"/>
      <c r="G612" s="352"/>
      <c r="H612" s="352"/>
      <c r="I612" s="352"/>
      <c r="J612" s="352"/>
      <c r="K612" s="352"/>
      <c r="L612" s="352"/>
      <c r="M612" s="352"/>
      <c r="N612" s="352"/>
      <c r="O612" s="352"/>
      <c r="P612" s="352"/>
      <c r="Q612" s="352"/>
      <c r="R612" s="352"/>
      <c r="S612" s="352"/>
      <c r="T612" s="352"/>
      <c r="U612" s="352"/>
      <c r="V612" s="352"/>
      <c r="W612" s="352"/>
      <c r="X612" s="352"/>
      <c r="Y612" s="352"/>
      <c r="Z612" s="352"/>
      <c r="AA612" s="352"/>
      <c r="AB612" s="352"/>
      <c r="AC612" s="352"/>
      <c r="AD612" s="352"/>
      <c r="AE612" s="352"/>
      <c r="AF612" s="352"/>
      <c r="AG612" s="352"/>
      <c r="AH612" s="352"/>
      <c r="AI612" s="352"/>
      <c r="AJ612" s="352"/>
      <c r="AK612" s="352"/>
      <c r="AL612" s="352"/>
      <c r="AM612" s="352"/>
      <c r="AN612" s="352"/>
      <c r="AO612" s="352"/>
      <c r="AP612" s="352"/>
      <c r="AQ612" s="352"/>
    </row>
    <row r="613" customFormat="false" ht="9.75" hidden="false" customHeight="true" outlineLevel="0" collapsed="false">
      <c r="A613" s="196"/>
      <c r="B613" s="196"/>
      <c r="C613" s="196"/>
      <c r="D613" s="196"/>
      <c r="E613" s="342"/>
      <c r="F613" s="342"/>
      <c r="G613" s="352"/>
      <c r="H613" s="352"/>
      <c r="I613" s="352"/>
      <c r="J613" s="352"/>
      <c r="K613" s="352"/>
      <c r="L613" s="352"/>
      <c r="M613" s="352"/>
      <c r="N613" s="352"/>
      <c r="O613" s="352"/>
      <c r="P613" s="352"/>
      <c r="Q613" s="352"/>
      <c r="R613" s="352"/>
      <c r="S613" s="352"/>
      <c r="T613" s="352"/>
      <c r="U613" s="352"/>
      <c r="V613" s="352"/>
      <c r="W613" s="352"/>
      <c r="X613" s="352"/>
      <c r="Y613" s="352"/>
      <c r="Z613" s="352"/>
      <c r="AA613" s="352"/>
      <c r="AB613" s="352"/>
      <c r="AC613" s="352"/>
      <c r="AD613" s="352"/>
      <c r="AE613" s="352"/>
      <c r="AF613" s="352"/>
      <c r="AG613" s="352"/>
      <c r="AH613" s="352"/>
      <c r="AI613" s="352"/>
      <c r="AJ613" s="352"/>
      <c r="AK613" s="352"/>
      <c r="AL613" s="352"/>
      <c r="AM613" s="352"/>
      <c r="AN613" s="352"/>
      <c r="AO613" s="352"/>
      <c r="AP613" s="352"/>
      <c r="AQ613" s="352"/>
    </row>
    <row r="614" customFormat="false" ht="9.75" hidden="false" customHeight="true" outlineLevel="0" collapsed="false">
      <c r="A614" s="196"/>
      <c r="B614" s="196"/>
      <c r="C614" s="196"/>
      <c r="D614" s="196"/>
      <c r="E614" s="342"/>
      <c r="F614" s="342"/>
      <c r="G614" s="352"/>
      <c r="H614" s="352"/>
      <c r="I614" s="352"/>
      <c r="J614" s="352"/>
      <c r="K614" s="352"/>
      <c r="L614" s="352"/>
      <c r="M614" s="352"/>
      <c r="N614" s="352"/>
      <c r="O614" s="352"/>
      <c r="P614" s="352"/>
      <c r="Q614" s="352"/>
      <c r="R614" s="352"/>
      <c r="S614" s="352"/>
      <c r="T614" s="352"/>
      <c r="U614" s="352"/>
      <c r="V614" s="352"/>
      <c r="W614" s="352"/>
      <c r="X614" s="352"/>
      <c r="Y614" s="352"/>
      <c r="Z614" s="352"/>
      <c r="AA614" s="352"/>
      <c r="AB614" s="352"/>
      <c r="AC614" s="352"/>
      <c r="AD614" s="352"/>
      <c r="AE614" s="352"/>
      <c r="AF614" s="352"/>
      <c r="AG614" s="352"/>
      <c r="AH614" s="352"/>
      <c r="AI614" s="352"/>
      <c r="AJ614" s="352"/>
      <c r="AK614" s="352"/>
      <c r="AL614" s="352"/>
      <c r="AM614" s="352"/>
      <c r="AN614" s="352"/>
      <c r="AO614" s="352"/>
      <c r="AP614" s="352"/>
      <c r="AQ614" s="352"/>
    </row>
    <row r="615" customFormat="false" ht="9.75" hidden="false" customHeight="true" outlineLevel="0" collapsed="false">
      <c r="A615" s="196"/>
      <c r="B615" s="196"/>
      <c r="C615" s="196"/>
      <c r="D615" s="196"/>
      <c r="E615" s="342"/>
      <c r="F615" s="342"/>
      <c r="G615" s="352"/>
      <c r="H615" s="352"/>
      <c r="I615" s="352"/>
      <c r="J615" s="352"/>
      <c r="K615" s="352"/>
      <c r="L615" s="352"/>
      <c r="M615" s="352"/>
      <c r="N615" s="352"/>
      <c r="O615" s="352"/>
      <c r="P615" s="352"/>
      <c r="Q615" s="352"/>
      <c r="R615" s="352"/>
      <c r="S615" s="352"/>
      <c r="T615" s="352"/>
      <c r="U615" s="352"/>
      <c r="V615" s="352"/>
      <c r="W615" s="352"/>
      <c r="X615" s="352"/>
      <c r="Y615" s="352"/>
      <c r="Z615" s="352"/>
      <c r="AA615" s="352"/>
      <c r="AB615" s="352"/>
      <c r="AC615" s="352"/>
      <c r="AD615" s="352"/>
      <c r="AE615" s="352"/>
      <c r="AF615" s="352"/>
      <c r="AG615" s="352"/>
      <c r="AH615" s="352"/>
      <c r="AI615" s="352"/>
      <c r="AJ615" s="352"/>
      <c r="AK615" s="352"/>
      <c r="AL615" s="352"/>
      <c r="AM615" s="352"/>
      <c r="AN615" s="352"/>
      <c r="AO615" s="352"/>
      <c r="AP615" s="352"/>
      <c r="AQ615" s="352"/>
    </row>
    <row r="616" customFormat="false" ht="9.75" hidden="false" customHeight="true" outlineLevel="0" collapsed="false">
      <c r="A616" s="196"/>
      <c r="B616" s="196"/>
      <c r="C616" s="196"/>
      <c r="D616" s="196"/>
      <c r="E616" s="342"/>
      <c r="F616" s="342"/>
      <c r="G616" s="352"/>
      <c r="H616" s="352"/>
      <c r="I616" s="352"/>
      <c r="J616" s="352"/>
      <c r="K616" s="352"/>
      <c r="L616" s="352"/>
      <c r="M616" s="352"/>
      <c r="N616" s="352"/>
      <c r="O616" s="352"/>
      <c r="P616" s="352"/>
      <c r="Q616" s="352"/>
      <c r="R616" s="352"/>
      <c r="S616" s="352"/>
      <c r="T616" s="352"/>
      <c r="U616" s="352"/>
      <c r="V616" s="352"/>
      <c r="W616" s="352"/>
      <c r="X616" s="352"/>
      <c r="Y616" s="352"/>
      <c r="Z616" s="352"/>
      <c r="AA616" s="352"/>
      <c r="AB616" s="352"/>
      <c r="AC616" s="352"/>
      <c r="AD616" s="352"/>
      <c r="AE616" s="352"/>
      <c r="AF616" s="352"/>
      <c r="AG616" s="352"/>
      <c r="AH616" s="352"/>
      <c r="AI616" s="352"/>
      <c r="AJ616" s="352"/>
      <c r="AK616" s="352"/>
      <c r="AL616" s="352"/>
      <c r="AM616" s="352"/>
      <c r="AN616" s="352"/>
      <c r="AO616" s="352"/>
      <c r="AP616" s="352"/>
      <c r="AQ616" s="352"/>
    </row>
    <row r="617" customFormat="false" ht="9.75" hidden="false" customHeight="true" outlineLevel="0" collapsed="false">
      <c r="A617" s="196"/>
      <c r="B617" s="196"/>
      <c r="C617" s="196"/>
      <c r="D617" s="196"/>
      <c r="E617" s="342"/>
      <c r="F617" s="342"/>
      <c r="G617" s="352"/>
      <c r="H617" s="352"/>
      <c r="I617" s="352"/>
      <c r="J617" s="352"/>
      <c r="K617" s="352"/>
      <c r="L617" s="352"/>
      <c r="M617" s="352"/>
      <c r="N617" s="352"/>
      <c r="O617" s="352"/>
      <c r="P617" s="352"/>
      <c r="Q617" s="352"/>
      <c r="R617" s="352"/>
      <c r="S617" s="352"/>
      <c r="T617" s="352"/>
      <c r="U617" s="352"/>
      <c r="V617" s="352"/>
      <c r="W617" s="352"/>
      <c r="X617" s="352"/>
      <c r="Y617" s="352"/>
      <c r="Z617" s="352"/>
      <c r="AA617" s="352"/>
      <c r="AB617" s="352"/>
      <c r="AC617" s="352"/>
      <c r="AD617" s="352"/>
      <c r="AE617" s="352"/>
      <c r="AF617" s="352"/>
      <c r="AG617" s="352"/>
      <c r="AH617" s="352"/>
      <c r="AI617" s="352"/>
      <c r="AJ617" s="352"/>
      <c r="AK617" s="352"/>
      <c r="AL617" s="352"/>
      <c r="AM617" s="352"/>
      <c r="AN617" s="352"/>
      <c r="AO617" s="352"/>
      <c r="AP617" s="352"/>
      <c r="AQ617" s="352"/>
    </row>
    <row r="618" customFormat="false" ht="9.75" hidden="false" customHeight="true" outlineLevel="0" collapsed="false">
      <c r="A618" s="196"/>
      <c r="B618" s="196"/>
      <c r="C618" s="196"/>
      <c r="D618" s="196"/>
      <c r="E618" s="342"/>
      <c r="F618" s="342"/>
      <c r="G618" s="352"/>
      <c r="H618" s="352"/>
      <c r="I618" s="352"/>
      <c r="J618" s="352"/>
      <c r="K618" s="352"/>
      <c r="L618" s="352"/>
      <c r="M618" s="352"/>
      <c r="N618" s="352"/>
      <c r="O618" s="352"/>
      <c r="P618" s="352"/>
      <c r="Q618" s="352"/>
      <c r="R618" s="352"/>
      <c r="S618" s="352"/>
      <c r="T618" s="352"/>
      <c r="U618" s="352"/>
      <c r="V618" s="352"/>
      <c r="W618" s="352"/>
      <c r="X618" s="352"/>
      <c r="Y618" s="352"/>
      <c r="Z618" s="352"/>
      <c r="AA618" s="352"/>
      <c r="AB618" s="352"/>
      <c r="AC618" s="352"/>
      <c r="AD618" s="352"/>
      <c r="AE618" s="352"/>
      <c r="AF618" s="352"/>
      <c r="AG618" s="352"/>
      <c r="AH618" s="352"/>
      <c r="AI618" s="352"/>
      <c r="AJ618" s="352"/>
      <c r="AK618" s="352"/>
      <c r="AL618" s="352"/>
      <c r="AM618" s="352"/>
      <c r="AN618" s="352"/>
      <c r="AO618" s="352"/>
      <c r="AP618" s="352"/>
      <c r="AQ618" s="352"/>
    </row>
    <row r="619" customFormat="false" ht="9.75" hidden="false" customHeight="true" outlineLevel="0" collapsed="false">
      <c r="A619" s="196"/>
      <c r="B619" s="196"/>
      <c r="C619" s="196"/>
      <c r="D619" s="196"/>
      <c r="E619" s="342"/>
      <c r="F619" s="342"/>
      <c r="G619" s="352"/>
      <c r="H619" s="352"/>
      <c r="I619" s="352"/>
      <c r="J619" s="352"/>
      <c r="K619" s="352"/>
      <c r="L619" s="352"/>
      <c r="M619" s="352"/>
      <c r="N619" s="352"/>
      <c r="O619" s="352"/>
      <c r="P619" s="352"/>
      <c r="Q619" s="352"/>
      <c r="R619" s="352"/>
      <c r="S619" s="352"/>
      <c r="T619" s="352"/>
      <c r="U619" s="352"/>
      <c r="V619" s="352"/>
      <c r="W619" s="352"/>
      <c r="X619" s="352"/>
      <c r="Y619" s="352"/>
      <c r="Z619" s="352"/>
      <c r="AA619" s="352"/>
      <c r="AB619" s="352"/>
      <c r="AC619" s="352"/>
      <c r="AD619" s="352"/>
      <c r="AE619" s="352"/>
      <c r="AF619" s="352"/>
      <c r="AG619" s="352"/>
      <c r="AH619" s="352"/>
      <c r="AI619" s="352"/>
      <c r="AJ619" s="352"/>
      <c r="AK619" s="352"/>
      <c r="AL619" s="352"/>
      <c r="AM619" s="352"/>
      <c r="AN619" s="352"/>
      <c r="AO619" s="352"/>
      <c r="AP619" s="352"/>
      <c r="AQ619" s="352"/>
    </row>
    <row r="620" customFormat="false" ht="9.75" hidden="false" customHeight="true" outlineLevel="0" collapsed="false">
      <c r="A620" s="196"/>
      <c r="B620" s="196"/>
      <c r="C620" s="196"/>
      <c r="D620" s="196"/>
      <c r="E620" s="342"/>
      <c r="F620" s="342"/>
      <c r="G620" s="352"/>
      <c r="H620" s="352"/>
      <c r="I620" s="352"/>
      <c r="J620" s="352"/>
      <c r="K620" s="352"/>
      <c r="L620" s="352"/>
      <c r="M620" s="352"/>
      <c r="N620" s="352"/>
      <c r="O620" s="352"/>
      <c r="P620" s="352"/>
      <c r="Q620" s="352"/>
      <c r="R620" s="352"/>
      <c r="S620" s="352"/>
      <c r="T620" s="352"/>
      <c r="U620" s="352"/>
      <c r="V620" s="352"/>
      <c r="W620" s="352"/>
      <c r="X620" s="352"/>
      <c r="Y620" s="352"/>
      <c r="Z620" s="352"/>
      <c r="AA620" s="352"/>
      <c r="AB620" s="352"/>
      <c r="AC620" s="352"/>
      <c r="AD620" s="352"/>
      <c r="AE620" s="352"/>
      <c r="AF620" s="352"/>
      <c r="AG620" s="352"/>
      <c r="AH620" s="352"/>
      <c r="AI620" s="352"/>
      <c r="AJ620" s="352"/>
      <c r="AK620" s="352"/>
      <c r="AL620" s="352"/>
      <c r="AM620" s="352"/>
      <c r="AN620" s="352"/>
      <c r="AO620" s="352"/>
      <c r="AP620" s="352"/>
      <c r="AQ620" s="352"/>
    </row>
    <row r="621" customFormat="false" ht="9.75" hidden="false" customHeight="true" outlineLevel="0" collapsed="false">
      <c r="A621" s="196"/>
      <c r="B621" s="196"/>
      <c r="C621" s="196"/>
      <c r="D621" s="196"/>
      <c r="E621" s="342"/>
      <c r="F621" s="342"/>
      <c r="G621" s="352"/>
      <c r="H621" s="352"/>
      <c r="I621" s="352"/>
      <c r="J621" s="352"/>
      <c r="K621" s="352"/>
      <c r="L621" s="352"/>
      <c r="M621" s="352"/>
      <c r="N621" s="352"/>
      <c r="O621" s="352"/>
      <c r="P621" s="352"/>
      <c r="Q621" s="352"/>
      <c r="R621" s="352"/>
      <c r="S621" s="352"/>
      <c r="T621" s="352"/>
      <c r="U621" s="352"/>
      <c r="V621" s="352"/>
      <c r="W621" s="352"/>
      <c r="X621" s="352"/>
      <c r="Y621" s="352"/>
      <c r="Z621" s="352"/>
      <c r="AA621" s="352"/>
      <c r="AB621" s="352"/>
      <c r="AC621" s="352"/>
      <c r="AD621" s="352"/>
      <c r="AE621" s="352"/>
      <c r="AF621" s="352"/>
      <c r="AG621" s="352"/>
      <c r="AH621" s="352"/>
      <c r="AI621" s="352"/>
      <c r="AJ621" s="352"/>
      <c r="AK621" s="352"/>
      <c r="AL621" s="352"/>
      <c r="AM621" s="352"/>
      <c r="AN621" s="352"/>
      <c r="AO621" s="352"/>
      <c r="AP621" s="352"/>
      <c r="AQ621" s="352"/>
    </row>
    <row r="622" customFormat="false" ht="9.75" hidden="false" customHeight="true" outlineLevel="0" collapsed="false">
      <c r="A622" s="196"/>
      <c r="B622" s="196"/>
      <c r="C622" s="196"/>
      <c r="D622" s="196"/>
      <c r="E622" s="342"/>
      <c r="F622" s="342"/>
      <c r="G622" s="352"/>
      <c r="H622" s="352"/>
      <c r="I622" s="352"/>
      <c r="J622" s="352"/>
      <c r="K622" s="352"/>
      <c r="L622" s="352"/>
      <c r="M622" s="352"/>
      <c r="N622" s="352"/>
      <c r="O622" s="352"/>
      <c r="P622" s="352"/>
      <c r="Q622" s="352"/>
      <c r="R622" s="352"/>
      <c r="S622" s="352"/>
      <c r="T622" s="352"/>
      <c r="U622" s="352"/>
      <c r="V622" s="352"/>
      <c r="W622" s="352"/>
      <c r="X622" s="352"/>
      <c r="Y622" s="352"/>
      <c r="Z622" s="352"/>
      <c r="AA622" s="352"/>
      <c r="AB622" s="352"/>
      <c r="AC622" s="352"/>
      <c r="AD622" s="352"/>
      <c r="AE622" s="352"/>
      <c r="AF622" s="352"/>
      <c r="AG622" s="352"/>
      <c r="AH622" s="352"/>
      <c r="AI622" s="352"/>
      <c r="AJ622" s="352"/>
      <c r="AK622" s="352"/>
      <c r="AL622" s="352"/>
      <c r="AM622" s="352"/>
      <c r="AN622" s="352"/>
      <c r="AO622" s="352"/>
      <c r="AP622" s="352"/>
      <c r="AQ622" s="352"/>
    </row>
    <row r="623" customFormat="false" ht="9.75" hidden="false" customHeight="true" outlineLevel="0" collapsed="false">
      <c r="A623" s="196"/>
      <c r="B623" s="196"/>
      <c r="C623" s="196"/>
      <c r="D623" s="196"/>
      <c r="E623" s="342"/>
      <c r="F623" s="342"/>
      <c r="G623" s="352"/>
      <c r="H623" s="352"/>
      <c r="I623" s="352"/>
      <c r="J623" s="352"/>
      <c r="K623" s="352"/>
      <c r="L623" s="352"/>
      <c r="M623" s="352"/>
      <c r="N623" s="352"/>
      <c r="O623" s="352"/>
      <c r="P623" s="352"/>
      <c r="Q623" s="352"/>
      <c r="R623" s="352"/>
      <c r="S623" s="352"/>
      <c r="T623" s="352"/>
      <c r="U623" s="352"/>
      <c r="V623" s="352"/>
      <c r="W623" s="352"/>
      <c r="X623" s="352"/>
      <c r="Y623" s="352"/>
      <c r="Z623" s="352"/>
      <c r="AA623" s="352"/>
      <c r="AB623" s="352"/>
      <c r="AC623" s="352"/>
      <c r="AD623" s="352"/>
      <c r="AE623" s="352"/>
      <c r="AF623" s="352"/>
      <c r="AG623" s="352"/>
      <c r="AH623" s="352"/>
      <c r="AI623" s="352"/>
      <c r="AJ623" s="352"/>
      <c r="AK623" s="352"/>
      <c r="AL623" s="352"/>
      <c r="AM623" s="352"/>
      <c r="AN623" s="352"/>
      <c r="AO623" s="352"/>
      <c r="AP623" s="352"/>
      <c r="AQ623" s="352"/>
    </row>
    <row r="624" customFormat="false" ht="9.75" hidden="false" customHeight="true" outlineLevel="0" collapsed="false">
      <c r="A624" s="196"/>
      <c r="B624" s="196"/>
      <c r="C624" s="196"/>
      <c r="D624" s="196"/>
      <c r="E624" s="342"/>
      <c r="F624" s="342"/>
      <c r="G624" s="352"/>
      <c r="H624" s="352"/>
      <c r="I624" s="352"/>
      <c r="J624" s="352"/>
      <c r="K624" s="352"/>
      <c r="L624" s="352"/>
      <c r="M624" s="352"/>
      <c r="N624" s="352"/>
      <c r="O624" s="352"/>
      <c r="P624" s="352"/>
      <c r="Q624" s="352"/>
      <c r="R624" s="352"/>
      <c r="S624" s="352"/>
      <c r="T624" s="352"/>
      <c r="U624" s="352"/>
      <c r="V624" s="352"/>
      <c r="W624" s="352"/>
      <c r="X624" s="352"/>
      <c r="Y624" s="352"/>
      <c r="Z624" s="352"/>
      <c r="AA624" s="352"/>
      <c r="AB624" s="352"/>
      <c r="AC624" s="352"/>
      <c r="AD624" s="352"/>
      <c r="AE624" s="352"/>
      <c r="AF624" s="352"/>
      <c r="AG624" s="352"/>
      <c r="AH624" s="352"/>
      <c r="AI624" s="352"/>
      <c r="AJ624" s="352"/>
      <c r="AK624" s="352"/>
      <c r="AL624" s="352"/>
      <c r="AM624" s="352"/>
      <c r="AN624" s="352"/>
      <c r="AO624" s="352"/>
      <c r="AP624" s="352"/>
      <c r="AQ624" s="352"/>
    </row>
    <row r="625" customFormat="false" ht="9.75" hidden="false" customHeight="true" outlineLevel="0" collapsed="false">
      <c r="A625" s="196"/>
      <c r="B625" s="196"/>
      <c r="C625" s="196"/>
      <c r="D625" s="196"/>
      <c r="E625" s="342"/>
      <c r="F625" s="342"/>
      <c r="G625" s="352"/>
      <c r="H625" s="352"/>
      <c r="I625" s="352"/>
      <c r="J625" s="352"/>
      <c r="K625" s="352"/>
      <c r="L625" s="352"/>
      <c r="M625" s="352"/>
      <c r="N625" s="352"/>
      <c r="O625" s="352"/>
      <c r="P625" s="352"/>
      <c r="Q625" s="352"/>
      <c r="R625" s="352"/>
      <c r="S625" s="352"/>
      <c r="T625" s="352"/>
      <c r="U625" s="352"/>
      <c r="V625" s="352"/>
      <c r="W625" s="352"/>
      <c r="X625" s="352"/>
      <c r="Y625" s="352"/>
      <c r="Z625" s="352"/>
      <c r="AA625" s="352"/>
      <c r="AB625" s="352"/>
      <c r="AC625" s="352"/>
      <c r="AD625" s="352"/>
      <c r="AE625" s="352"/>
      <c r="AF625" s="352"/>
      <c r="AG625" s="352"/>
      <c r="AH625" s="352"/>
      <c r="AI625" s="352"/>
      <c r="AJ625" s="352"/>
      <c r="AK625" s="352"/>
      <c r="AL625" s="352"/>
      <c r="AM625" s="352"/>
      <c r="AN625" s="352"/>
      <c r="AO625" s="352"/>
      <c r="AP625" s="352"/>
      <c r="AQ625" s="352"/>
    </row>
    <row r="626" customFormat="false" ht="9.75" hidden="false" customHeight="true" outlineLevel="0" collapsed="false">
      <c r="A626" s="196"/>
      <c r="B626" s="196"/>
      <c r="C626" s="196"/>
      <c r="D626" s="196"/>
      <c r="E626" s="342"/>
      <c r="F626" s="342"/>
      <c r="G626" s="352"/>
      <c r="H626" s="352"/>
      <c r="I626" s="352"/>
      <c r="J626" s="352"/>
      <c r="K626" s="352"/>
      <c r="L626" s="352"/>
      <c r="M626" s="352"/>
      <c r="N626" s="352"/>
      <c r="O626" s="352"/>
      <c r="P626" s="352"/>
      <c r="Q626" s="352"/>
      <c r="R626" s="352"/>
      <c r="S626" s="352"/>
      <c r="T626" s="352"/>
      <c r="U626" s="352"/>
      <c r="V626" s="352"/>
      <c r="W626" s="352"/>
      <c r="X626" s="352"/>
      <c r="Y626" s="352"/>
      <c r="Z626" s="352"/>
      <c r="AA626" s="352"/>
      <c r="AB626" s="352"/>
      <c r="AC626" s="352"/>
      <c r="AD626" s="352"/>
      <c r="AE626" s="352"/>
      <c r="AF626" s="352"/>
      <c r="AG626" s="352"/>
      <c r="AH626" s="352"/>
      <c r="AI626" s="352"/>
      <c r="AJ626" s="352"/>
      <c r="AK626" s="352"/>
      <c r="AL626" s="352"/>
      <c r="AM626" s="352"/>
      <c r="AN626" s="352"/>
      <c r="AO626" s="352"/>
      <c r="AP626" s="352"/>
      <c r="AQ626" s="352"/>
    </row>
    <row r="627" customFormat="false" ht="9.75" hidden="false" customHeight="true" outlineLevel="0" collapsed="false">
      <c r="A627" s="196"/>
      <c r="B627" s="196"/>
      <c r="C627" s="196"/>
      <c r="D627" s="196"/>
      <c r="E627" s="342"/>
      <c r="F627" s="342"/>
      <c r="G627" s="352"/>
      <c r="H627" s="352"/>
      <c r="I627" s="352"/>
      <c r="J627" s="352"/>
      <c r="K627" s="352"/>
      <c r="L627" s="352"/>
      <c r="M627" s="352"/>
      <c r="N627" s="352"/>
      <c r="O627" s="352"/>
      <c r="P627" s="352"/>
      <c r="Q627" s="352"/>
      <c r="R627" s="352"/>
      <c r="S627" s="352"/>
      <c r="T627" s="352"/>
      <c r="U627" s="352"/>
      <c r="V627" s="352"/>
      <c r="W627" s="352"/>
      <c r="X627" s="352"/>
      <c r="Y627" s="352"/>
      <c r="Z627" s="352"/>
      <c r="AA627" s="352"/>
      <c r="AB627" s="352"/>
      <c r="AC627" s="352"/>
      <c r="AD627" s="352"/>
      <c r="AE627" s="352"/>
      <c r="AF627" s="352"/>
      <c r="AG627" s="352"/>
      <c r="AH627" s="352"/>
      <c r="AI627" s="352"/>
      <c r="AJ627" s="352"/>
      <c r="AK627" s="352"/>
      <c r="AL627" s="352"/>
      <c r="AM627" s="352"/>
      <c r="AN627" s="352"/>
      <c r="AO627" s="352"/>
      <c r="AP627" s="352"/>
      <c r="AQ627" s="352"/>
    </row>
    <row r="628" customFormat="false" ht="9.75" hidden="false" customHeight="true" outlineLevel="0" collapsed="false">
      <c r="A628" s="196"/>
      <c r="B628" s="196"/>
      <c r="C628" s="196"/>
      <c r="D628" s="196"/>
      <c r="E628" s="342"/>
      <c r="F628" s="342"/>
      <c r="G628" s="352"/>
      <c r="H628" s="352"/>
      <c r="I628" s="352"/>
      <c r="J628" s="352"/>
      <c r="K628" s="352"/>
      <c r="L628" s="352"/>
      <c r="M628" s="352"/>
      <c r="N628" s="352"/>
      <c r="O628" s="352"/>
      <c r="P628" s="352"/>
      <c r="Q628" s="352"/>
      <c r="R628" s="352"/>
      <c r="S628" s="352"/>
      <c r="T628" s="352"/>
      <c r="U628" s="352"/>
      <c r="V628" s="352"/>
      <c r="W628" s="352"/>
      <c r="X628" s="352"/>
      <c r="Y628" s="352"/>
      <c r="Z628" s="352"/>
      <c r="AA628" s="352"/>
      <c r="AB628" s="352"/>
      <c r="AC628" s="352"/>
      <c r="AD628" s="352"/>
      <c r="AE628" s="352"/>
      <c r="AF628" s="352"/>
      <c r="AG628" s="352"/>
      <c r="AH628" s="352"/>
      <c r="AI628" s="352"/>
      <c r="AJ628" s="352"/>
      <c r="AK628" s="352"/>
      <c r="AL628" s="352"/>
      <c r="AM628" s="352"/>
      <c r="AN628" s="352"/>
      <c r="AO628" s="352"/>
      <c r="AP628" s="352"/>
      <c r="AQ628" s="352"/>
    </row>
    <row r="629" customFormat="false" ht="9.75" hidden="false" customHeight="true" outlineLevel="0" collapsed="false">
      <c r="A629" s="196"/>
      <c r="B629" s="196"/>
      <c r="C629" s="196"/>
      <c r="D629" s="196"/>
      <c r="E629" s="342"/>
      <c r="F629" s="342"/>
      <c r="G629" s="352"/>
      <c r="H629" s="352"/>
      <c r="I629" s="352"/>
      <c r="J629" s="352"/>
      <c r="K629" s="352"/>
      <c r="L629" s="352"/>
      <c r="M629" s="352"/>
      <c r="N629" s="352"/>
      <c r="O629" s="352"/>
      <c r="P629" s="352"/>
      <c r="Q629" s="352"/>
      <c r="R629" s="352"/>
      <c r="S629" s="352"/>
      <c r="T629" s="352"/>
      <c r="U629" s="352"/>
      <c r="V629" s="352"/>
      <c r="W629" s="352"/>
      <c r="X629" s="352"/>
      <c r="Y629" s="352"/>
      <c r="Z629" s="352"/>
      <c r="AA629" s="352"/>
      <c r="AB629" s="352"/>
      <c r="AC629" s="352"/>
      <c r="AD629" s="352"/>
      <c r="AE629" s="352"/>
      <c r="AF629" s="352"/>
      <c r="AG629" s="352"/>
      <c r="AH629" s="352"/>
      <c r="AI629" s="352"/>
      <c r="AJ629" s="352"/>
      <c r="AK629" s="352"/>
      <c r="AL629" s="352"/>
      <c r="AM629" s="352"/>
      <c r="AN629" s="352"/>
      <c r="AO629" s="352"/>
      <c r="AP629" s="352"/>
      <c r="AQ629" s="352"/>
    </row>
    <row r="630" customFormat="false" ht="9.75" hidden="false" customHeight="true" outlineLevel="0" collapsed="false">
      <c r="A630" s="196"/>
      <c r="B630" s="196"/>
      <c r="C630" s="196"/>
      <c r="D630" s="196"/>
      <c r="E630" s="342"/>
      <c r="F630" s="342"/>
      <c r="G630" s="352"/>
      <c r="H630" s="352"/>
      <c r="I630" s="352"/>
      <c r="J630" s="352"/>
      <c r="K630" s="352"/>
      <c r="L630" s="352"/>
      <c r="M630" s="352"/>
      <c r="N630" s="352"/>
      <c r="O630" s="352"/>
      <c r="P630" s="352"/>
      <c r="Q630" s="352"/>
      <c r="R630" s="352"/>
      <c r="S630" s="352"/>
      <c r="T630" s="352"/>
      <c r="U630" s="352"/>
      <c r="V630" s="352"/>
      <c r="W630" s="352"/>
      <c r="X630" s="352"/>
      <c r="Y630" s="352"/>
      <c r="Z630" s="352"/>
      <c r="AA630" s="352"/>
      <c r="AB630" s="352"/>
      <c r="AC630" s="352"/>
      <c r="AD630" s="352"/>
      <c r="AE630" s="352"/>
      <c r="AF630" s="352"/>
      <c r="AG630" s="352"/>
      <c r="AH630" s="352"/>
      <c r="AI630" s="352"/>
      <c r="AJ630" s="352"/>
      <c r="AK630" s="352"/>
      <c r="AL630" s="352"/>
      <c r="AM630" s="352"/>
      <c r="AN630" s="352"/>
      <c r="AO630" s="352"/>
      <c r="AP630" s="352"/>
      <c r="AQ630" s="352"/>
    </row>
    <row r="631" customFormat="false" ht="9.75" hidden="false" customHeight="true" outlineLevel="0" collapsed="false">
      <c r="A631" s="196"/>
      <c r="B631" s="196"/>
      <c r="C631" s="196"/>
      <c r="D631" s="196"/>
      <c r="E631" s="342"/>
      <c r="F631" s="342"/>
      <c r="G631" s="352"/>
      <c r="H631" s="352"/>
      <c r="I631" s="352"/>
      <c r="J631" s="352"/>
      <c r="K631" s="352"/>
      <c r="L631" s="352"/>
      <c r="M631" s="352"/>
      <c r="N631" s="352"/>
      <c r="O631" s="352"/>
      <c r="P631" s="352"/>
      <c r="Q631" s="352"/>
      <c r="R631" s="352"/>
      <c r="S631" s="352"/>
      <c r="T631" s="352"/>
      <c r="U631" s="352"/>
      <c r="V631" s="352"/>
      <c r="W631" s="352"/>
      <c r="X631" s="352"/>
      <c r="Y631" s="352"/>
      <c r="Z631" s="352"/>
      <c r="AA631" s="352"/>
      <c r="AB631" s="352"/>
      <c r="AC631" s="352"/>
      <c r="AD631" s="352"/>
      <c r="AE631" s="352"/>
      <c r="AF631" s="352"/>
      <c r="AG631" s="352"/>
      <c r="AH631" s="352"/>
      <c r="AI631" s="352"/>
      <c r="AJ631" s="352"/>
      <c r="AK631" s="352"/>
      <c r="AL631" s="352"/>
      <c r="AM631" s="352"/>
      <c r="AN631" s="352"/>
      <c r="AO631" s="352"/>
      <c r="AP631" s="352"/>
      <c r="AQ631" s="352"/>
    </row>
    <row r="632" customFormat="false" ht="9.75" hidden="false" customHeight="true" outlineLevel="0" collapsed="false">
      <c r="A632" s="196"/>
      <c r="B632" s="196"/>
      <c r="C632" s="196"/>
      <c r="D632" s="196"/>
      <c r="E632" s="342"/>
      <c r="F632" s="342"/>
      <c r="G632" s="352"/>
      <c r="H632" s="352"/>
      <c r="I632" s="352"/>
      <c r="J632" s="352"/>
      <c r="K632" s="352"/>
      <c r="L632" s="352"/>
      <c r="M632" s="352"/>
      <c r="N632" s="352"/>
      <c r="O632" s="352"/>
      <c r="P632" s="352"/>
      <c r="Q632" s="352"/>
      <c r="R632" s="352"/>
      <c r="S632" s="352"/>
      <c r="T632" s="352"/>
      <c r="U632" s="352"/>
      <c r="V632" s="352"/>
      <c r="W632" s="352"/>
      <c r="X632" s="352"/>
      <c r="Y632" s="352"/>
      <c r="Z632" s="352"/>
      <c r="AA632" s="352"/>
      <c r="AB632" s="352"/>
      <c r="AC632" s="352"/>
      <c r="AD632" s="352"/>
      <c r="AE632" s="352"/>
      <c r="AF632" s="352"/>
      <c r="AG632" s="352"/>
      <c r="AH632" s="352"/>
      <c r="AI632" s="352"/>
      <c r="AJ632" s="352"/>
      <c r="AK632" s="352"/>
      <c r="AL632" s="352"/>
      <c r="AM632" s="352"/>
      <c r="AN632" s="352"/>
      <c r="AO632" s="352"/>
      <c r="AP632" s="352"/>
      <c r="AQ632" s="352"/>
    </row>
    <row r="633" customFormat="false" ht="9.75" hidden="false" customHeight="true" outlineLevel="0" collapsed="false">
      <c r="A633" s="196"/>
      <c r="B633" s="196"/>
      <c r="C633" s="196"/>
      <c r="D633" s="196"/>
      <c r="E633" s="342"/>
      <c r="F633" s="342"/>
      <c r="G633" s="352"/>
      <c r="H633" s="352"/>
      <c r="I633" s="352"/>
      <c r="J633" s="352"/>
      <c r="K633" s="352"/>
      <c r="L633" s="352"/>
      <c r="M633" s="352"/>
      <c r="N633" s="352"/>
      <c r="O633" s="352"/>
      <c r="P633" s="352"/>
      <c r="Q633" s="352"/>
      <c r="R633" s="352"/>
      <c r="S633" s="352"/>
      <c r="T633" s="352"/>
      <c r="U633" s="352"/>
      <c r="V633" s="352"/>
      <c r="W633" s="352"/>
      <c r="X633" s="352"/>
      <c r="Y633" s="352"/>
      <c r="Z633" s="352"/>
      <c r="AA633" s="352"/>
      <c r="AB633" s="352"/>
      <c r="AC633" s="352"/>
      <c r="AD633" s="352"/>
      <c r="AE633" s="352"/>
      <c r="AF633" s="352"/>
      <c r="AG633" s="352"/>
      <c r="AH633" s="352"/>
      <c r="AI633" s="352"/>
      <c r="AJ633" s="352"/>
      <c r="AK633" s="352"/>
      <c r="AL633" s="352"/>
      <c r="AM633" s="352"/>
      <c r="AN633" s="352"/>
      <c r="AO633" s="352"/>
      <c r="AP633" s="352"/>
      <c r="AQ633" s="352"/>
    </row>
    <row r="634" customFormat="false" ht="9.75" hidden="false" customHeight="true" outlineLevel="0" collapsed="false">
      <c r="A634" s="196"/>
      <c r="B634" s="196"/>
      <c r="C634" s="196"/>
      <c r="D634" s="196"/>
      <c r="E634" s="342"/>
      <c r="F634" s="342"/>
      <c r="G634" s="352"/>
      <c r="H634" s="352"/>
      <c r="I634" s="352"/>
      <c r="J634" s="352"/>
      <c r="K634" s="352"/>
      <c r="L634" s="352"/>
      <c r="M634" s="352"/>
      <c r="N634" s="352"/>
      <c r="O634" s="352"/>
      <c r="P634" s="352"/>
      <c r="Q634" s="352"/>
      <c r="R634" s="352"/>
      <c r="S634" s="352"/>
      <c r="T634" s="352"/>
      <c r="U634" s="352"/>
      <c r="V634" s="352"/>
      <c r="W634" s="352"/>
      <c r="X634" s="352"/>
      <c r="Y634" s="352"/>
      <c r="Z634" s="352"/>
      <c r="AA634" s="352"/>
      <c r="AB634" s="352"/>
      <c r="AC634" s="352"/>
      <c r="AD634" s="352"/>
      <c r="AE634" s="352"/>
      <c r="AF634" s="352"/>
      <c r="AG634" s="352"/>
      <c r="AH634" s="352"/>
      <c r="AI634" s="352"/>
      <c r="AJ634" s="352"/>
      <c r="AK634" s="352"/>
      <c r="AL634" s="352"/>
      <c r="AM634" s="352"/>
      <c r="AN634" s="352"/>
      <c r="AO634" s="352"/>
      <c r="AP634" s="352"/>
      <c r="AQ634" s="352"/>
    </row>
    <row r="635" customFormat="false" ht="9.75" hidden="false" customHeight="true" outlineLevel="0" collapsed="false">
      <c r="A635" s="196"/>
      <c r="B635" s="196"/>
      <c r="C635" s="196"/>
      <c r="D635" s="196"/>
      <c r="E635" s="342"/>
      <c r="F635" s="342"/>
      <c r="G635" s="352"/>
      <c r="H635" s="352"/>
      <c r="I635" s="352"/>
      <c r="J635" s="352"/>
      <c r="K635" s="352"/>
      <c r="L635" s="352"/>
      <c r="M635" s="352"/>
      <c r="N635" s="352"/>
      <c r="O635" s="352"/>
      <c r="P635" s="352"/>
      <c r="Q635" s="352"/>
      <c r="R635" s="352"/>
      <c r="S635" s="352"/>
      <c r="T635" s="352"/>
      <c r="U635" s="352"/>
      <c r="V635" s="352"/>
      <c r="W635" s="352"/>
      <c r="X635" s="352"/>
      <c r="Y635" s="352"/>
      <c r="Z635" s="352"/>
      <c r="AA635" s="352"/>
      <c r="AB635" s="352"/>
      <c r="AC635" s="352"/>
      <c r="AD635" s="352"/>
      <c r="AE635" s="352"/>
      <c r="AF635" s="352"/>
      <c r="AG635" s="352"/>
      <c r="AH635" s="352"/>
      <c r="AI635" s="352"/>
      <c r="AJ635" s="352"/>
      <c r="AK635" s="352"/>
      <c r="AL635" s="352"/>
      <c r="AM635" s="352"/>
      <c r="AN635" s="352"/>
      <c r="AO635" s="352"/>
      <c r="AP635" s="352"/>
      <c r="AQ635" s="352"/>
    </row>
    <row r="636" customFormat="false" ht="9.75" hidden="false" customHeight="true" outlineLevel="0" collapsed="false">
      <c r="A636" s="196"/>
      <c r="B636" s="196"/>
      <c r="C636" s="196"/>
      <c r="D636" s="196"/>
      <c r="E636" s="342"/>
      <c r="F636" s="342"/>
      <c r="G636" s="352"/>
      <c r="H636" s="352"/>
      <c r="I636" s="352"/>
      <c r="J636" s="352"/>
      <c r="K636" s="352"/>
      <c r="L636" s="352"/>
      <c r="M636" s="352"/>
      <c r="N636" s="352"/>
      <c r="O636" s="352"/>
      <c r="P636" s="352"/>
      <c r="Q636" s="352"/>
      <c r="R636" s="352"/>
      <c r="S636" s="352"/>
      <c r="T636" s="352"/>
      <c r="U636" s="352"/>
      <c r="V636" s="352"/>
      <c r="W636" s="352"/>
      <c r="X636" s="352"/>
      <c r="Y636" s="352"/>
      <c r="Z636" s="352"/>
      <c r="AA636" s="352"/>
      <c r="AB636" s="352"/>
      <c r="AC636" s="352"/>
      <c r="AD636" s="352"/>
      <c r="AE636" s="352"/>
      <c r="AF636" s="352"/>
      <c r="AG636" s="352"/>
      <c r="AH636" s="352"/>
      <c r="AI636" s="352"/>
      <c r="AJ636" s="352"/>
      <c r="AK636" s="352"/>
      <c r="AL636" s="352"/>
      <c r="AM636" s="352"/>
      <c r="AN636" s="352"/>
      <c r="AO636" s="352"/>
      <c r="AP636" s="352"/>
      <c r="AQ636" s="352"/>
    </row>
    <row r="637" customFormat="false" ht="9.75" hidden="false" customHeight="true" outlineLevel="0" collapsed="false">
      <c r="A637" s="196"/>
      <c r="B637" s="196"/>
      <c r="C637" s="196"/>
      <c r="D637" s="196"/>
      <c r="E637" s="342"/>
      <c r="F637" s="342"/>
      <c r="G637" s="352"/>
      <c r="H637" s="352"/>
      <c r="I637" s="352"/>
      <c r="J637" s="352"/>
      <c r="K637" s="352"/>
      <c r="L637" s="352"/>
      <c r="M637" s="352"/>
      <c r="N637" s="352"/>
      <c r="O637" s="352"/>
      <c r="P637" s="352"/>
      <c r="Q637" s="352"/>
      <c r="R637" s="352"/>
      <c r="S637" s="352"/>
      <c r="T637" s="352"/>
      <c r="U637" s="352"/>
      <c r="V637" s="352"/>
      <c r="W637" s="352"/>
      <c r="X637" s="352"/>
      <c r="Y637" s="352"/>
      <c r="Z637" s="352"/>
      <c r="AA637" s="352"/>
      <c r="AB637" s="352"/>
      <c r="AC637" s="352"/>
      <c r="AD637" s="352"/>
      <c r="AE637" s="352"/>
      <c r="AF637" s="352"/>
      <c r="AG637" s="352"/>
      <c r="AH637" s="352"/>
      <c r="AI637" s="352"/>
      <c r="AJ637" s="352"/>
      <c r="AK637" s="352"/>
      <c r="AL637" s="352"/>
      <c r="AM637" s="352"/>
      <c r="AN637" s="352"/>
      <c r="AO637" s="352"/>
      <c r="AP637" s="352"/>
      <c r="AQ637" s="352"/>
    </row>
    <row r="638" customFormat="false" ht="9.75" hidden="false" customHeight="true" outlineLevel="0" collapsed="false">
      <c r="A638" s="196"/>
      <c r="B638" s="196"/>
      <c r="C638" s="196"/>
      <c r="D638" s="196"/>
      <c r="E638" s="342"/>
      <c r="F638" s="342"/>
      <c r="G638" s="352"/>
      <c r="H638" s="352"/>
      <c r="I638" s="352"/>
      <c r="J638" s="352"/>
      <c r="K638" s="352"/>
      <c r="L638" s="352"/>
      <c r="M638" s="352"/>
      <c r="N638" s="352"/>
      <c r="O638" s="352"/>
      <c r="P638" s="352"/>
      <c r="Q638" s="352"/>
      <c r="R638" s="352"/>
      <c r="S638" s="352"/>
      <c r="T638" s="352"/>
      <c r="U638" s="352"/>
      <c r="V638" s="352"/>
      <c r="W638" s="352"/>
      <c r="X638" s="352"/>
      <c r="Y638" s="352"/>
      <c r="Z638" s="352"/>
      <c r="AA638" s="352"/>
      <c r="AB638" s="352"/>
      <c r="AC638" s="352"/>
      <c r="AD638" s="352"/>
      <c r="AE638" s="352"/>
      <c r="AF638" s="352"/>
      <c r="AG638" s="352"/>
      <c r="AH638" s="352"/>
      <c r="AI638" s="352"/>
      <c r="AJ638" s="352"/>
      <c r="AK638" s="352"/>
      <c r="AL638" s="352"/>
      <c r="AM638" s="352"/>
      <c r="AN638" s="352"/>
      <c r="AO638" s="352"/>
      <c r="AP638" s="352"/>
      <c r="AQ638" s="352"/>
    </row>
    <row r="639" customFormat="false" ht="9.75" hidden="false" customHeight="true" outlineLevel="0" collapsed="false">
      <c r="A639" s="196"/>
      <c r="B639" s="196"/>
      <c r="C639" s="196"/>
      <c r="D639" s="196"/>
      <c r="E639" s="342"/>
      <c r="F639" s="342"/>
      <c r="G639" s="352"/>
      <c r="H639" s="352"/>
      <c r="I639" s="352"/>
      <c r="J639" s="352"/>
      <c r="K639" s="352"/>
      <c r="L639" s="352"/>
      <c r="M639" s="352"/>
      <c r="N639" s="352"/>
      <c r="O639" s="352"/>
      <c r="P639" s="352"/>
      <c r="Q639" s="352"/>
      <c r="R639" s="352"/>
      <c r="S639" s="352"/>
      <c r="T639" s="352"/>
      <c r="U639" s="352"/>
      <c r="V639" s="352"/>
      <c r="W639" s="352"/>
      <c r="X639" s="352"/>
      <c r="Y639" s="352"/>
      <c r="Z639" s="352"/>
      <c r="AA639" s="352"/>
      <c r="AB639" s="352"/>
      <c r="AC639" s="352"/>
      <c r="AD639" s="352"/>
      <c r="AE639" s="352"/>
      <c r="AF639" s="352"/>
      <c r="AG639" s="352"/>
      <c r="AH639" s="352"/>
      <c r="AI639" s="352"/>
      <c r="AJ639" s="352"/>
      <c r="AK639" s="352"/>
      <c r="AL639" s="352"/>
      <c r="AM639" s="352"/>
      <c r="AN639" s="352"/>
      <c r="AO639" s="352"/>
      <c r="AP639" s="352"/>
      <c r="AQ639" s="352"/>
    </row>
    <row r="640" customFormat="false" ht="9.75" hidden="false" customHeight="true" outlineLevel="0" collapsed="false">
      <c r="A640" s="196"/>
      <c r="B640" s="196"/>
      <c r="C640" s="196"/>
      <c r="D640" s="196"/>
      <c r="E640" s="342"/>
      <c r="F640" s="342"/>
      <c r="G640" s="352"/>
      <c r="H640" s="352"/>
      <c r="I640" s="352"/>
      <c r="J640" s="352"/>
      <c r="K640" s="352"/>
      <c r="L640" s="352"/>
      <c r="M640" s="352"/>
      <c r="N640" s="352"/>
      <c r="O640" s="352"/>
      <c r="P640" s="352"/>
      <c r="Q640" s="352"/>
      <c r="R640" s="352"/>
      <c r="S640" s="352"/>
      <c r="T640" s="352"/>
      <c r="U640" s="352"/>
      <c r="V640" s="352"/>
      <c r="W640" s="352"/>
      <c r="X640" s="352"/>
      <c r="Y640" s="352"/>
      <c r="Z640" s="352"/>
      <c r="AA640" s="352"/>
      <c r="AB640" s="352"/>
      <c r="AC640" s="352"/>
      <c r="AD640" s="352"/>
      <c r="AE640" s="352"/>
      <c r="AF640" s="352"/>
      <c r="AG640" s="352"/>
      <c r="AH640" s="352"/>
      <c r="AI640" s="352"/>
      <c r="AJ640" s="352"/>
      <c r="AK640" s="352"/>
      <c r="AL640" s="352"/>
      <c r="AM640" s="352"/>
      <c r="AN640" s="352"/>
      <c r="AO640" s="352"/>
      <c r="AP640" s="352"/>
      <c r="AQ640" s="352"/>
    </row>
    <row r="641" customFormat="false" ht="9.75" hidden="false" customHeight="true" outlineLevel="0" collapsed="false">
      <c r="A641" s="196"/>
      <c r="B641" s="196"/>
      <c r="C641" s="196"/>
      <c r="D641" s="196"/>
      <c r="E641" s="342"/>
      <c r="F641" s="342"/>
      <c r="G641" s="352"/>
      <c r="H641" s="352"/>
      <c r="I641" s="352"/>
      <c r="J641" s="352"/>
      <c r="K641" s="352"/>
      <c r="L641" s="352"/>
      <c r="M641" s="352"/>
      <c r="N641" s="352"/>
      <c r="O641" s="352"/>
      <c r="P641" s="352"/>
      <c r="Q641" s="352"/>
      <c r="R641" s="352"/>
      <c r="S641" s="352"/>
      <c r="T641" s="352"/>
      <c r="U641" s="352"/>
      <c r="V641" s="352"/>
      <c r="W641" s="352"/>
      <c r="X641" s="352"/>
      <c r="Y641" s="352"/>
      <c r="Z641" s="352"/>
      <c r="AA641" s="352"/>
      <c r="AB641" s="352"/>
      <c r="AC641" s="352"/>
      <c r="AD641" s="352"/>
      <c r="AE641" s="352"/>
      <c r="AF641" s="352"/>
      <c r="AG641" s="352"/>
      <c r="AH641" s="352"/>
      <c r="AI641" s="352"/>
      <c r="AJ641" s="352"/>
      <c r="AK641" s="352"/>
      <c r="AL641" s="352"/>
      <c r="AM641" s="352"/>
      <c r="AN641" s="352"/>
      <c r="AO641" s="352"/>
      <c r="AP641" s="352"/>
      <c r="AQ641" s="352"/>
    </row>
    <row r="642" customFormat="false" ht="9.75" hidden="false" customHeight="true" outlineLevel="0" collapsed="false">
      <c r="A642" s="196"/>
      <c r="B642" s="196"/>
      <c r="C642" s="196"/>
      <c r="D642" s="196"/>
      <c r="E642" s="342"/>
      <c r="F642" s="342"/>
      <c r="G642" s="352"/>
      <c r="H642" s="352"/>
      <c r="I642" s="352"/>
      <c r="J642" s="352"/>
      <c r="K642" s="352"/>
      <c r="L642" s="352"/>
      <c r="M642" s="352"/>
      <c r="N642" s="352"/>
      <c r="O642" s="352"/>
      <c r="P642" s="352"/>
      <c r="Q642" s="352"/>
      <c r="R642" s="352"/>
      <c r="S642" s="352"/>
      <c r="T642" s="352"/>
      <c r="U642" s="352"/>
      <c r="V642" s="352"/>
      <c r="W642" s="352"/>
      <c r="X642" s="352"/>
      <c r="Y642" s="352"/>
      <c r="Z642" s="352"/>
      <c r="AA642" s="352"/>
      <c r="AB642" s="352"/>
      <c r="AC642" s="352"/>
      <c r="AD642" s="352"/>
      <c r="AE642" s="352"/>
      <c r="AF642" s="352"/>
      <c r="AG642" s="352"/>
      <c r="AH642" s="352"/>
      <c r="AI642" s="352"/>
      <c r="AJ642" s="352"/>
      <c r="AK642" s="352"/>
      <c r="AL642" s="352"/>
      <c r="AM642" s="352"/>
      <c r="AN642" s="352"/>
      <c r="AO642" s="352"/>
      <c r="AP642" s="352"/>
      <c r="AQ642" s="352"/>
    </row>
    <row r="643" customFormat="false" ht="9.75" hidden="false" customHeight="true" outlineLevel="0" collapsed="false">
      <c r="A643" s="196"/>
      <c r="B643" s="196"/>
      <c r="C643" s="196"/>
      <c r="D643" s="196"/>
      <c r="E643" s="342"/>
      <c r="F643" s="342"/>
      <c r="G643" s="352"/>
      <c r="H643" s="352"/>
      <c r="I643" s="352"/>
      <c r="J643" s="352"/>
      <c r="K643" s="352"/>
      <c r="L643" s="352"/>
      <c r="M643" s="352"/>
      <c r="N643" s="352"/>
      <c r="O643" s="352"/>
      <c r="P643" s="352"/>
      <c r="Q643" s="352"/>
      <c r="R643" s="352"/>
      <c r="S643" s="352"/>
      <c r="T643" s="352"/>
      <c r="U643" s="352"/>
      <c r="V643" s="352"/>
      <c r="W643" s="352"/>
      <c r="X643" s="352"/>
      <c r="Y643" s="352"/>
      <c r="Z643" s="352"/>
      <c r="AA643" s="352"/>
      <c r="AB643" s="352"/>
      <c r="AC643" s="352"/>
      <c r="AD643" s="352"/>
      <c r="AE643" s="352"/>
      <c r="AF643" s="352"/>
      <c r="AG643" s="352"/>
      <c r="AH643" s="352"/>
      <c r="AI643" s="352"/>
      <c r="AJ643" s="352"/>
      <c r="AK643" s="352"/>
      <c r="AL643" s="352"/>
      <c r="AM643" s="352"/>
      <c r="AN643" s="352"/>
      <c r="AO643" s="352"/>
      <c r="AP643" s="352"/>
      <c r="AQ643" s="352"/>
    </row>
    <row r="644" customFormat="false" ht="9.75" hidden="false" customHeight="true" outlineLevel="0" collapsed="false">
      <c r="A644" s="196"/>
      <c r="B644" s="196"/>
      <c r="C644" s="196"/>
      <c r="D644" s="196"/>
      <c r="E644" s="342"/>
      <c r="F644" s="342"/>
      <c r="G644" s="352"/>
      <c r="H644" s="352"/>
      <c r="I644" s="352"/>
      <c r="J644" s="352"/>
      <c r="K644" s="352"/>
      <c r="L644" s="352"/>
      <c r="M644" s="352"/>
      <c r="N644" s="352"/>
      <c r="O644" s="352"/>
      <c r="P644" s="352"/>
      <c r="Q644" s="352"/>
      <c r="R644" s="352"/>
      <c r="S644" s="352"/>
      <c r="T644" s="352"/>
      <c r="U644" s="352"/>
      <c r="V644" s="352"/>
      <c r="W644" s="352"/>
      <c r="X644" s="352"/>
      <c r="Y644" s="352"/>
      <c r="Z644" s="352"/>
      <c r="AA644" s="352"/>
      <c r="AB644" s="352"/>
      <c r="AC644" s="352"/>
      <c r="AD644" s="352"/>
      <c r="AE644" s="352"/>
      <c r="AF644" s="352"/>
      <c r="AG644" s="352"/>
      <c r="AH644" s="352"/>
      <c r="AI644" s="352"/>
      <c r="AJ644" s="352"/>
      <c r="AK644" s="352"/>
      <c r="AL644" s="352"/>
      <c r="AM644" s="352"/>
      <c r="AN644" s="352"/>
      <c r="AO644" s="352"/>
      <c r="AP644" s="352"/>
      <c r="AQ644" s="352"/>
    </row>
    <row r="645" customFormat="false" ht="9.75" hidden="false" customHeight="true" outlineLevel="0" collapsed="false">
      <c r="A645" s="196"/>
      <c r="B645" s="196"/>
      <c r="C645" s="196"/>
      <c r="D645" s="196"/>
      <c r="E645" s="342"/>
      <c r="F645" s="342"/>
      <c r="G645" s="352"/>
      <c r="H645" s="352"/>
      <c r="I645" s="352"/>
      <c r="J645" s="352"/>
      <c r="K645" s="352"/>
      <c r="L645" s="352"/>
      <c r="M645" s="352"/>
      <c r="N645" s="352"/>
      <c r="O645" s="352"/>
      <c r="P645" s="352"/>
      <c r="Q645" s="352"/>
      <c r="R645" s="352"/>
      <c r="S645" s="352"/>
      <c r="T645" s="352"/>
      <c r="U645" s="352"/>
      <c r="V645" s="352"/>
      <c r="W645" s="352"/>
      <c r="X645" s="352"/>
      <c r="Y645" s="352"/>
      <c r="Z645" s="352"/>
      <c r="AA645" s="352"/>
      <c r="AB645" s="352"/>
      <c r="AC645" s="352"/>
      <c r="AD645" s="352"/>
      <c r="AE645" s="352"/>
      <c r="AF645" s="352"/>
      <c r="AG645" s="352"/>
      <c r="AH645" s="352"/>
      <c r="AI645" s="352"/>
      <c r="AJ645" s="352"/>
      <c r="AK645" s="352"/>
      <c r="AL645" s="352"/>
      <c r="AM645" s="352"/>
      <c r="AN645" s="352"/>
      <c r="AO645" s="352"/>
      <c r="AP645" s="352"/>
      <c r="AQ645" s="352"/>
    </row>
    <row r="646" customFormat="false" ht="9.75" hidden="false" customHeight="true" outlineLevel="0" collapsed="false">
      <c r="A646" s="196"/>
      <c r="B646" s="196"/>
      <c r="C646" s="196"/>
      <c r="D646" s="196"/>
      <c r="E646" s="342"/>
      <c r="F646" s="342"/>
      <c r="G646" s="352"/>
      <c r="H646" s="352"/>
      <c r="I646" s="352"/>
      <c r="J646" s="352"/>
      <c r="K646" s="352"/>
      <c r="L646" s="352"/>
      <c r="M646" s="352"/>
      <c r="N646" s="352"/>
      <c r="O646" s="352"/>
      <c r="P646" s="352"/>
      <c r="Q646" s="352"/>
      <c r="R646" s="352"/>
      <c r="S646" s="352"/>
      <c r="T646" s="352"/>
      <c r="U646" s="352"/>
      <c r="V646" s="352"/>
      <c r="W646" s="352"/>
      <c r="X646" s="352"/>
      <c r="Y646" s="352"/>
      <c r="Z646" s="352"/>
      <c r="AA646" s="352"/>
      <c r="AB646" s="352"/>
      <c r="AC646" s="352"/>
      <c r="AD646" s="352"/>
      <c r="AE646" s="352"/>
      <c r="AF646" s="352"/>
      <c r="AG646" s="352"/>
      <c r="AH646" s="352"/>
      <c r="AI646" s="352"/>
      <c r="AJ646" s="352"/>
      <c r="AK646" s="352"/>
      <c r="AL646" s="352"/>
      <c r="AM646" s="352"/>
      <c r="AN646" s="352"/>
      <c r="AO646" s="352"/>
      <c r="AP646" s="352"/>
      <c r="AQ646" s="352"/>
    </row>
    <row r="647" customFormat="false" ht="9.75" hidden="false" customHeight="true" outlineLevel="0" collapsed="false">
      <c r="A647" s="196"/>
      <c r="B647" s="196"/>
      <c r="C647" s="196"/>
      <c r="D647" s="196"/>
      <c r="E647" s="342"/>
      <c r="F647" s="342"/>
      <c r="G647" s="352"/>
      <c r="H647" s="352"/>
      <c r="I647" s="352"/>
      <c r="J647" s="352"/>
      <c r="K647" s="352"/>
      <c r="L647" s="352"/>
      <c r="M647" s="352"/>
      <c r="N647" s="352"/>
      <c r="O647" s="352"/>
      <c r="P647" s="352"/>
      <c r="Q647" s="352"/>
      <c r="R647" s="352"/>
      <c r="S647" s="352"/>
      <c r="T647" s="352"/>
      <c r="U647" s="352"/>
      <c r="V647" s="352"/>
      <c r="W647" s="352"/>
      <c r="X647" s="352"/>
      <c r="Y647" s="352"/>
      <c r="Z647" s="352"/>
      <c r="AA647" s="352"/>
      <c r="AB647" s="352"/>
      <c r="AC647" s="352"/>
      <c r="AD647" s="352"/>
      <c r="AE647" s="352"/>
      <c r="AF647" s="352"/>
      <c r="AG647" s="352"/>
      <c r="AH647" s="352"/>
      <c r="AI647" s="352"/>
      <c r="AJ647" s="352"/>
      <c r="AK647" s="352"/>
      <c r="AL647" s="352"/>
      <c r="AM647" s="352"/>
      <c r="AN647" s="352"/>
      <c r="AO647" s="352"/>
      <c r="AP647" s="352"/>
      <c r="AQ647" s="352"/>
    </row>
    <row r="648" customFormat="false" ht="9.75" hidden="false" customHeight="true" outlineLevel="0" collapsed="false">
      <c r="A648" s="196"/>
      <c r="B648" s="196"/>
      <c r="C648" s="196"/>
      <c r="D648" s="196"/>
      <c r="E648" s="342"/>
      <c r="F648" s="342"/>
      <c r="G648" s="352"/>
      <c r="H648" s="352"/>
      <c r="I648" s="352"/>
      <c r="J648" s="352"/>
      <c r="K648" s="352"/>
      <c r="L648" s="352"/>
      <c r="M648" s="352"/>
      <c r="N648" s="352"/>
      <c r="O648" s="352"/>
      <c r="P648" s="352"/>
      <c r="Q648" s="352"/>
      <c r="R648" s="352"/>
      <c r="S648" s="352"/>
      <c r="T648" s="352"/>
      <c r="U648" s="352"/>
      <c r="V648" s="352"/>
      <c r="W648" s="352"/>
      <c r="X648" s="352"/>
      <c r="Y648" s="352"/>
      <c r="Z648" s="352"/>
      <c r="AA648" s="352"/>
      <c r="AB648" s="352"/>
      <c r="AC648" s="352"/>
      <c r="AD648" s="352"/>
      <c r="AE648" s="352"/>
      <c r="AF648" s="352"/>
      <c r="AG648" s="352"/>
      <c r="AH648" s="352"/>
      <c r="AI648" s="352"/>
      <c r="AJ648" s="352"/>
      <c r="AK648" s="352"/>
      <c r="AL648" s="352"/>
      <c r="AM648" s="352"/>
      <c r="AN648" s="352"/>
      <c r="AO648" s="352"/>
      <c r="AP648" s="352"/>
      <c r="AQ648" s="352"/>
    </row>
    <row r="649" customFormat="false" ht="9.75" hidden="false" customHeight="true" outlineLevel="0" collapsed="false">
      <c r="A649" s="196"/>
      <c r="B649" s="196"/>
      <c r="C649" s="196"/>
      <c r="D649" s="196"/>
      <c r="E649" s="342"/>
      <c r="F649" s="342"/>
      <c r="G649" s="352"/>
      <c r="H649" s="352"/>
      <c r="I649" s="352"/>
      <c r="J649" s="352"/>
      <c r="K649" s="352"/>
      <c r="L649" s="352"/>
      <c r="M649" s="352"/>
      <c r="N649" s="352"/>
      <c r="O649" s="352"/>
      <c r="P649" s="352"/>
      <c r="Q649" s="352"/>
      <c r="R649" s="352"/>
      <c r="S649" s="352"/>
      <c r="T649" s="352"/>
      <c r="U649" s="352"/>
      <c r="V649" s="352"/>
      <c r="W649" s="352"/>
      <c r="X649" s="352"/>
      <c r="Y649" s="352"/>
      <c r="Z649" s="352"/>
      <c r="AA649" s="352"/>
      <c r="AB649" s="352"/>
      <c r="AC649" s="352"/>
      <c r="AD649" s="352"/>
      <c r="AE649" s="352"/>
      <c r="AF649" s="352"/>
      <c r="AG649" s="352"/>
      <c r="AH649" s="352"/>
      <c r="AI649" s="352"/>
      <c r="AJ649" s="352"/>
      <c r="AK649" s="352"/>
      <c r="AL649" s="352"/>
      <c r="AM649" s="352"/>
      <c r="AN649" s="352"/>
      <c r="AO649" s="352"/>
      <c r="AP649" s="352"/>
      <c r="AQ649" s="352"/>
    </row>
    <row r="650" customFormat="false" ht="9.75" hidden="false" customHeight="true" outlineLevel="0" collapsed="false">
      <c r="A650" s="196"/>
      <c r="B650" s="196"/>
      <c r="C650" s="196"/>
      <c r="D650" s="196"/>
      <c r="E650" s="342"/>
      <c r="F650" s="342"/>
      <c r="G650" s="352"/>
      <c r="H650" s="352"/>
      <c r="I650" s="352"/>
      <c r="J650" s="352"/>
      <c r="K650" s="352"/>
      <c r="L650" s="352"/>
      <c r="M650" s="352"/>
      <c r="N650" s="352"/>
      <c r="O650" s="352"/>
      <c r="P650" s="352"/>
      <c r="Q650" s="352"/>
      <c r="R650" s="352"/>
      <c r="S650" s="352"/>
      <c r="T650" s="352"/>
      <c r="U650" s="352"/>
      <c r="V650" s="352"/>
      <c r="W650" s="352"/>
      <c r="X650" s="352"/>
      <c r="Y650" s="352"/>
      <c r="Z650" s="352"/>
      <c r="AA650" s="352"/>
      <c r="AB650" s="352"/>
      <c r="AC650" s="352"/>
      <c r="AD650" s="352"/>
      <c r="AE650" s="352"/>
      <c r="AF650" s="352"/>
      <c r="AG650" s="352"/>
      <c r="AH650" s="352"/>
      <c r="AI650" s="352"/>
      <c r="AJ650" s="352"/>
      <c r="AK650" s="352"/>
      <c r="AL650" s="352"/>
      <c r="AM650" s="352"/>
      <c r="AN650" s="352"/>
      <c r="AO650" s="352"/>
      <c r="AP650" s="352"/>
      <c r="AQ650" s="352"/>
    </row>
    <row r="651" customFormat="false" ht="9.75" hidden="false" customHeight="true" outlineLevel="0" collapsed="false">
      <c r="A651" s="196"/>
      <c r="B651" s="196"/>
      <c r="C651" s="196"/>
      <c r="D651" s="196"/>
      <c r="E651" s="342"/>
      <c r="F651" s="342"/>
      <c r="G651" s="352"/>
      <c r="H651" s="352"/>
      <c r="I651" s="352"/>
      <c r="J651" s="352"/>
      <c r="K651" s="352"/>
      <c r="L651" s="352"/>
      <c r="M651" s="352"/>
      <c r="N651" s="352"/>
      <c r="O651" s="352"/>
      <c r="P651" s="352"/>
      <c r="Q651" s="352"/>
      <c r="R651" s="352"/>
      <c r="S651" s="352"/>
      <c r="T651" s="352"/>
      <c r="U651" s="352"/>
      <c r="V651" s="352"/>
      <c r="W651" s="352"/>
      <c r="X651" s="352"/>
      <c r="Y651" s="352"/>
      <c r="Z651" s="352"/>
      <c r="AA651" s="352"/>
      <c r="AB651" s="352"/>
      <c r="AC651" s="352"/>
      <c r="AD651" s="352"/>
      <c r="AE651" s="352"/>
      <c r="AF651" s="352"/>
      <c r="AG651" s="352"/>
      <c r="AH651" s="352"/>
      <c r="AI651" s="352"/>
      <c r="AJ651" s="352"/>
      <c r="AK651" s="352"/>
      <c r="AL651" s="352"/>
      <c r="AM651" s="352"/>
      <c r="AN651" s="352"/>
      <c r="AO651" s="352"/>
      <c r="AP651" s="352"/>
      <c r="AQ651" s="352"/>
    </row>
    <row r="652" customFormat="false" ht="9.75" hidden="false" customHeight="true" outlineLevel="0" collapsed="false">
      <c r="A652" s="196"/>
      <c r="B652" s="196"/>
      <c r="C652" s="196"/>
      <c r="D652" s="196"/>
      <c r="E652" s="342"/>
      <c r="F652" s="342"/>
      <c r="G652" s="352"/>
      <c r="H652" s="352"/>
      <c r="I652" s="352"/>
      <c r="J652" s="352"/>
      <c r="K652" s="352"/>
      <c r="L652" s="352"/>
      <c r="M652" s="352"/>
      <c r="N652" s="352"/>
      <c r="O652" s="352"/>
      <c r="P652" s="352"/>
      <c r="Q652" s="352"/>
      <c r="R652" s="352"/>
      <c r="S652" s="352"/>
      <c r="T652" s="352"/>
      <c r="U652" s="352"/>
      <c r="V652" s="352"/>
      <c r="W652" s="352"/>
      <c r="X652" s="352"/>
      <c r="Y652" s="352"/>
      <c r="Z652" s="352"/>
      <c r="AA652" s="352"/>
      <c r="AB652" s="352"/>
      <c r="AC652" s="352"/>
      <c r="AD652" s="352"/>
      <c r="AE652" s="352"/>
      <c r="AF652" s="352"/>
      <c r="AG652" s="352"/>
      <c r="AH652" s="352"/>
      <c r="AI652" s="352"/>
      <c r="AJ652" s="352"/>
      <c r="AK652" s="352"/>
      <c r="AL652" s="352"/>
      <c r="AM652" s="352"/>
      <c r="AN652" s="352"/>
      <c r="AO652" s="352"/>
      <c r="AP652" s="352"/>
      <c r="AQ652" s="352"/>
    </row>
    <row r="653" customFormat="false" ht="9.75" hidden="false" customHeight="true" outlineLevel="0" collapsed="false">
      <c r="A653" s="196"/>
      <c r="B653" s="196"/>
      <c r="C653" s="196"/>
      <c r="D653" s="196"/>
      <c r="E653" s="342"/>
      <c r="F653" s="342"/>
      <c r="G653" s="352"/>
      <c r="H653" s="352"/>
      <c r="I653" s="352"/>
      <c r="J653" s="352"/>
      <c r="K653" s="352"/>
      <c r="L653" s="352"/>
      <c r="M653" s="352"/>
      <c r="N653" s="352"/>
      <c r="O653" s="352"/>
      <c r="P653" s="352"/>
      <c r="Q653" s="352"/>
      <c r="R653" s="352"/>
      <c r="S653" s="352"/>
      <c r="T653" s="352"/>
      <c r="U653" s="352"/>
      <c r="V653" s="352"/>
      <c r="W653" s="352"/>
      <c r="X653" s="352"/>
      <c r="Y653" s="352"/>
      <c r="Z653" s="352"/>
      <c r="AA653" s="352"/>
      <c r="AB653" s="352"/>
      <c r="AC653" s="352"/>
      <c r="AD653" s="352"/>
      <c r="AE653" s="352"/>
      <c r="AF653" s="352"/>
      <c r="AG653" s="352"/>
      <c r="AH653" s="352"/>
      <c r="AI653" s="352"/>
      <c r="AJ653" s="352"/>
      <c r="AK653" s="352"/>
      <c r="AL653" s="352"/>
      <c r="AM653" s="352"/>
      <c r="AN653" s="352"/>
      <c r="AO653" s="352"/>
      <c r="AP653" s="352"/>
      <c r="AQ653" s="352"/>
    </row>
    <row r="654" customFormat="false" ht="9.75" hidden="false" customHeight="true" outlineLevel="0" collapsed="false">
      <c r="A654" s="196"/>
      <c r="B654" s="196"/>
      <c r="C654" s="196"/>
      <c r="D654" s="196"/>
      <c r="E654" s="342"/>
      <c r="F654" s="342"/>
      <c r="G654" s="352"/>
      <c r="H654" s="352"/>
      <c r="I654" s="352"/>
      <c r="J654" s="352"/>
      <c r="K654" s="352"/>
      <c r="L654" s="352"/>
      <c r="M654" s="352"/>
      <c r="N654" s="352"/>
      <c r="O654" s="352"/>
      <c r="P654" s="352"/>
      <c r="Q654" s="352"/>
      <c r="R654" s="352"/>
      <c r="S654" s="352"/>
      <c r="T654" s="352"/>
      <c r="U654" s="352"/>
      <c r="V654" s="352"/>
      <c r="W654" s="352"/>
      <c r="X654" s="352"/>
      <c r="Y654" s="352"/>
      <c r="Z654" s="352"/>
      <c r="AA654" s="352"/>
      <c r="AB654" s="352"/>
      <c r="AC654" s="352"/>
      <c r="AD654" s="352"/>
      <c r="AE654" s="352"/>
      <c r="AF654" s="352"/>
      <c r="AG654" s="352"/>
      <c r="AH654" s="352"/>
      <c r="AI654" s="352"/>
      <c r="AJ654" s="352"/>
      <c r="AK654" s="352"/>
      <c r="AL654" s="352"/>
      <c r="AM654" s="352"/>
      <c r="AN654" s="352"/>
      <c r="AO654" s="352"/>
      <c r="AP654" s="352"/>
      <c r="AQ654" s="352"/>
    </row>
    <row r="655" customFormat="false" ht="9.75" hidden="false" customHeight="true" outlineLevel="0" collapsed="false">
      <c r="A655" s="196"/>
      <c r="B655" s="196"/>
      <c r="C655" s="196"/>
      <c r="D655" s="196"/>
      <c r="E655" s="342"/>
      <c r="F655" s="342"/>
      <c r="G655" s="352"/>
      <c r="H655" s="352"/>
      <c r="I655" s="352"/>
      <c r="J655" s="352"/>
      <c r="K655" s="352"/>
      <c r="L655" s="352"/>
      <c r="M655" s="352"/>
      <c r="N655" s="352"/>
      <c r="O655" s="352"/>
      <c r="P655" s="352"/>
      <c r="Q655" s="352"/>
      <c r="R655" s="352"/>
      <c r="S655" s="352"/>
      <c r="T655" s="352"/>
      <c r="U655" s="352"/>
      <c r="V655" s="352"/>
      <c r="W655" s="352"/>
      <c r="X655" s="352"/>
      <c r="Y655" s="352"/>
      <c r="Z655" s="352"/>
      <c r="AA655" s="352"/>
      <c r="AB655" s="352"/>
      <c r="AC655" s="352"/>
      <c r="AD655" s="352"/>
      <c r="AE655" s="352"/>
      <c r="AF655" s="352"/>
      <c r="AG655" s="352"/>
      <c r="AH655" s="352"/>
      <c r="AI655" s="352"/>
      <c r="AJ655" s="352"/>
      <c r="AK655" s="352"/>
      <c r="AL655" s="352"/>
      <c r="AM655" s="352"/>
      <c r="AN655" s="352"/>
      <c r="AO655" s="352"/>
      <c r="AP655" s="352"/>
      <c r="AQ655" s="352"/>
    </row>
    <row r="656" customFormat="false" ht="9.75" hidden="false" customHeight="true" outlineLevel="0" collapsed="false">
      <c r="A656" s="196"/>
      <c r="B656" s="196"/>
      <c r="C656" s="196"/>
      <c r="D656" s="196"/>
      <c r="E656" s="342"/>
      <c r="F656" s="342"/>
      <c r="G656" s="352"/>
      <c r="H656" s="352"/>
      <c r="I656" s="352"/>
      <c r="J656" s="352"/>
      <c r="K656" s="352"/>
      <c r="L656" s="352"/>
      <c r="M656" s="352"/>
      <c r="N656" s="352"/>
      <c r="O656" s="352"/>
      <c r="P656" s="352"/>
      <c r="Q656" s="352"/>
      <c r="R656" s="352"/>
      <c r="S656" s="352"/>
      <c r="T656" s="352"/>
      <c r="U656" s="352"/>
      <c r="V656" s="352"/>
      <c r="W656" s="352"/>
      <c r="X656" s="352"/>
      <c r="Y656" s="352"/>
      <c r="Z656" s="352"/>
      <c r="AA656" s="352"/>
      <c r="AB656" s="352"/>
      <c r="AC656" s="352"/>
      <c r="AD656" s="352"/>
      <c r="AE656" s="352"/>
      <c r="AF656" s="352"/>
      <c r="AG656" s="352"/>
      <c r="AH656" s="352"/>
      <c r="AI656" s="352"/>
      <c r="AJ656" s="352"/>
      <c r="AK656" s="352"/>
      <c r="AL656" s="352"/>
      <c r="AM656" s="352"/>
      <c r="AN656" s="352"/>
      <c r="AO656" s="352"/>
      <c r="AP656" s="352"/>
      <c r="AQ656" s="352"/>
    </row>
    <row r="657" customFormat="false" ht="9.75" hidden="false" customHeight="true" outlineLevel="0" collapsed="false">
      <c r="A657" s="196"/>
      <c r="B657" s="196"/>
      <c r="C657" s="196"/>
      <c r="D657" s="196"/>
      <c r="E657" s="342"/>
      <c r="F657" s="342"/>
      <c r="G657" s="352"/>
      <c r="H657" s="352"/>
      <c r="I657" s="352"/>
      <c r="J657" s="352"/>
      <c r="K657" s="352"/>
      <c r="L657" s="352"/>
      <c r="M657" s="352"/>
      <c r="N657" s="352"/>
      <c r="O657" s="352"/>
      <c r="P657" s="352"/>
      <c r="Q657" s="352"/>
      <c r="R657" s="352"/>
      <c r="S657" s="352"/>
      <c r="T657" s="352"/>
      <c r="U657" s="352"/>
      <c r="V657" s="352"/>
      <c r="W657" s="352"/>
      <c r="X657" s="352"/>
      <c r="Y657" s="352"/>
      <c r="Z657" s="352"/>
      <c r="AA657" s="352"/>
      <c r="AB657" s="352"/>
      <c r="AC657" s="352"/>
      <c r="AD657" s="352"/>
      <c r="AE657" s="352"/>
      <c r="AF657" s="352"/>
      <c r="AG657" s="352"/>
      <c r="AH657" s="352"/>
      <c r="AI657" s="352"/>
      <c r="AJ657" s="352"/>
      <c r="AK657" s="352"/>
      <c r="AL657" s="352"/>
      <c r="AM657" s="352"/>
      <c r="AN657" s="352"/>
      <c r="AO657" s="352"/>
      <c r="AP657" s="352"/>
      <c r="AQ657" s="352"/>
    </row>
    <row r="658" customFormat="false" ht="9.75" hidden="false" customHeight="true" outlineLevel="0" collapsed="false">
      <c r="A658" s="196"/>
      <c r="B658" s="196"/>
      <c r="C658" s="196"/>
      <c r="D658" s="196"/>
      <c r="E658" s="342"/>
      <c r="F658" s="342"/>
      <c r="G658" s="352"/>
      <c r="H658" s="352"/>
      <c r="I658" s="352"/>
      <c r="J658" s="352"/>
      <c r="K658" s="352"/>
      <c r="L658" s="352"/>
      <c r="M658" s="352"/>
      <c r="N658" s="352"/>
      <c r="O658" s="352"/>
      <c r="P658" s="352"/>
      <c r="Q658" s="352"/>
      <c r="R658" s="352"/>
      <c r="S658" s="352"/>
      <c r="T658" s="352"/>
      <c r="U658" s="352"/>
      <c r="V658" s="352"/>
      <c r="W658" s="352"/>
      <c r="X658" s="352"/>
      <c r="Y658" s="352"/>
      <c r="Z658" s="352"/>
      <c r="AA658" s="352"/>
      <c r="AB658" s="352"/>
      <c r="AC658" s="352"/>
      <c r="AD658" s="352"/>
      <c r="AE658" s="352"/>
      <c r="AF658" s="352"/>
      <c r="AG658" s="352"/>
      <c r="AH658" s="352"/>
      <c r="AI658" s="352"/>
      <c r="AJ658" s="352"/>
      <c r="AK658" s="352"/>
      <c r="AL658" s="352"/>
      <c r="AM658" s="352"/>
      <c r="AN658" s="352"/>
      <c r="AO658" s="352"/>
      <c r="AP658" s="352"/>
      <c r="AQ658" s="352"/>
    </row>
    <row r="659" customFormat="false" ht="9.75" hidden="false" customHeight="true" outlineLevel="0" collapsed="false">
      <c r="A659" s="196"/>
      <c r="B659" s="196"/>
      <c r="C659" s="196"/>
      <c r="D659" s="196"/>
      <c r="E659" s="342"/>
      <c r="F659" s="342"/>
      <c r="G659" s="352"/>
      <c r="H659" s="352"/>
      <c r="I659" s="352"/>
      <c r="J659" s="352"/>
      <c r="K659" s="352"/>
      <c r="L659" s="352"/>
      <c r="M659" s="352"/>
      <c r="N659" s="352"/>
      <c r="O659" s="352"/>
      <c r="P659" s="352"/>
      <c r="Q659" s="352"/>
      <c r="R659" s="352"/>
      <c r="S659" s="352"/>
      <c r="T659" s="352"/>
      <c r="U659" s="352"/>
      <c r="V659" s="352"/>
      <c r="W659" s="352"/>
      <c r="X659" s="352"/>
      <c r="Y659" s="352"/>
      <c r="Z659" s="352"/>
      <c r="AA659" s="352"/>
      <c r="AB659" s="352"/>
      <c r="AC659" s="352"/>
      <c r="AD659" s="352"/>
      <c r="AE659" s="352"/>
      <c r="AF659" s="352"/>
      <c r="AG659" s="352"/>
      <c r="AH659" s="352"/>
      <c r="AI659" s="352"/>
      <c r="AJ659" s="352"/>
      <c r="AK659" s="352"/>
      <c r="AL659" s="352"/>
      <c r="AM659" s="352"/>
      <c r="AN659" s="352"/>
      <c r="AO659" s="352"/>
      <c r="AP659" s="352"/>
      <c r="AQ659" s="352"/>
    </row>
    <row r="660" customFormat="false" ht="9.75" hidden="false" customHeight="true" outlineLevel="0" collapsed="false">
      <c r="A660" s="196"/>
      <c r="B660" s="196"/>
      <c r="C660" s="196"/>
      <c r="D660" s="196"/>
      <c r="E660" s="342"/>
      <c r="F660" s="342"/>
      <c r="G660" s="352"/>
      <c r="H660" s="352"/>
      <c r="I660" s="352"/>
      <c r="J660" s="352"/>
      <c r="K660" s="352"/>
      <c r="L660" s="352"/>
      <c r="M660" s="352"/>
      <c r="N660" s="352"/>
      <c r="O660" s="352"/>
      <c r="P660" s="352"/>
      <c r="Q660" s="352"/>
      <c r="R660" s="352"/>
      <c r="S660" s="352"/>
      <c r="T660" s="352"/>
      <c r="U660" s="352"/>
      <c r="V660" s="352"/>
      <c r="W660" s="352"/>
      <c r="X660" s="352"/>
      <c r="Y660" s="352"/>
      <c r="Z660" s="352"/>
      <c r="AA660" s="352"/>
      <c r="AB660" s="352"/>
      <c r="AC660" s="352"/>
      <c r="AD660" s="352"/>
      <c r="AE660" s="352"/>
      <c r="AF660" s="352"/>
      <c r="AG660" s="352"/>
      <c r="AH660" s="352"/>
      <c r="AI660" s="352"/>
      <c r="AJ660" s="352"/>
      <c r="AK660" s="352"/>
      <c r="AL660" s="352"/>
      <c r="AM660" s="352"/>
      <c r="AN660" s="352"/>
      <c r="AO660" s="352"/>
      <c r="AP660" s="352"/>
      <c r="AQ660" s="352"/>
    </row>
    <row r="661" customFormat="false" ht="9.75" hidden="false" customHeight="true" outlineLevel="0" collapsed="false">
      <c r="A661" s="196"/>
      <c r="B661" s="196"/>
      <c r="C661" s="196"/>
      <c r="D661" s="196"/>
      <c r="E661" s="342"/>
      <c r="F661" s="342"/>
      <c r="G661" s="352"/>
      <c r="H661" s="352"/>
      <c r="I661" s="352"/>
      <c r="J661" s="352"/>
      <c r="K661" s="352"/>
      <c r="L661" s="352"/>
      <c r="M661" s="352"/>
      <c r="N661" s="352"/>
      <c r="O661" s="352"/>
      <c r="P661" s="352"/>
      <c r="Q661" s="352"/>
      <c r="R661" s="352"/>
      <c r="S661" s="352"/>
      <c r="T661" s="352"/>
      <c r="U661" s="352"/>
      <c r="V661" s="352"/>
      <c r="W661" s="352"/>
      <c r="X661" s="352"/>
      <c r="Y661" s="352"/>
      <c r="Z661" s="352"/>
      <c r="AA661" s="352"/>
      <c r="AB661" s="352"/>
      <c r="AC661" s="352"/>
      <c r="AD661" s="352"/>
      <c r="AE661" s="352"/>
      <c r="AF661" s="352"/>
      <c r="AG661" s="352"/>
      <c r="AH661" s="352"/>
      <c r="AI661" s="352"/>
      <c r="AJ661" s="352"/>
      <c r="AK661" s="352"/>
      <c r="AL661" s="352"/>
      <c r="AM661" s="352"/>
      <c r="AN661" s="352"/>
      <c r="AO661" s="352"/>
      <c r="AP661" s="352"/>
      <c r="AQ661" s="352"/>
    </row>
    <row r="662" customFormat="false" ht="9.75" hidden="false" customHeight="true" outlineLevel="0" collapsed="false">
      <c r="A662" s="196"/>
      <c r="B662" s="196"/>
      <c r="C662" s="196"/>
      <c r="D662" s="196"/>
      <c r="E662" s="342"/>
      <c r="F662" s="342"/>
      <c r="G662" s="352"/>
      <c r="H662" s="352"/>
      <c r="I662" s="352"/>
      <c r="J662" s="352"/>
      <c r="K662" s="352"/>
      <c r="L662" s="352"/>
      <c r="M662" s="352"/>
      <c r="N662" s="352"/>
      <c r="O662" s="352"/>
      <c r="P662" s="352"/>
      <c r="Q662" s="352"/>
      <c r="R662" s="352"/>
      <c r="S662" s="352"/>
      <c r="T662" s="352"/>
      <c r="U662" s="352"/>
      <c r="V662" s="352"/>
      <c r="W662" s="352"/>
      <c r="X662" s="352"/>
      <c r="Y662" s="352"/>
      <c r="Z662" s="352"/>
      <c r="AA662" s="352"/>
      <c r="AB662" s="352"/>
      <c r="AC662" s="352"/>
      <c r="AD662" s="352"/>
      <c r="AE662" s="352"/>
      <c r="AF662" s="352"/>
      <c r="AG662" s="352"/>
      <c r="AH662" s="352"/>
      <c r="AI662" s="352"/>
      <c r="AJ662" s="352"/>
      <c r="AK662" s="352"/>
      <c r="AL662" s="352"/>
      <c r="AM662" s="352"/>
      <c r="AN662" s="352"/>
      <c r="AO662" s="352"/>
      <c r="AP662" s="352"/>
      <c r="AQ662" s="352"/>
    </row>
    <row r="663" customFormat="false" ht="9.75" hidden="false" customHeight="true" outlineLevel="0" collapsed="false">
      <c r="A663" s="196"/>
      <c r="B663" s="196"/>
      <c r="C663" s="196"/>
      <c r="D663" s="196"/>
      <c r="E663" s="342"/>
      <c r="F663" s="342"/>
      <c r="G663" s="352"/>
      <c r="H663" s="352"/>
      <c r="I663" s="352"/>
      <c r="J663" s="352"/>
      <c r="K663" s="352"/>
      <c r="L663" s="352"/>
      <c r="M663" s="352"/>
      <c r="N663" s="352"/>
      <c r="O663" s="352"/>
      <c r="P663" s="352"/>
      <c r="Q663" s="352"/>
      <c r="R663" s="352"/>
      <c r="S663" s="352"/>
      <c r="T663" s="352"/>
      <c r="U663" s="352"/>
      <c r="V663" s="352"/>
      <c r="W663" s="352"/>
      <c r="X663" s="352"/>
      <c r="Y663" s="352"/>
      <c r="Z663" s="352"/>
      <c r="AA663" s="352"/>
      <c r="AB663" s="352"/>
      <c r="AC663" s="352"/>
      <c r="AD663" s="352"/>
      <c r="AE663" s="352"/>
      <c r="AF663" s="352"/>
      <c r="AG663" s="352"/>
      <c r="AH663" s="352"/>
      <c r="AI663" s="352"/>
      <c r="AJ663" s="352"/>
      <c r="AK663" s="352"/>
      <c r="AL663" s="352"/>
      <c r="AM663" s="352"/>
      <c r="AN663" s="352"/>
      <c r="AO663" s="352"/>
      <c r="AP663" s="352"/>
      <c r="AQ663" s="352"/>
    </row>
    <row r="664" customFormat="false" ht="9.75" hidden="false" customHeight="true" outlineLevel="0" collapsed="false">
      <c r="A664" s="196"/>
      <c r="B664" s="196"/>
      <c r="C664" s="196"/>
      <c r="D664" s="196"/>
      <c r="E664" s="342"/>
      <c r="F664" s="342"/>
      <c r="G664" s="352"/>
      <c r="H664" s="352"/>
      <c r="I664" s="352"/>
      <c r="J664" s="352"/>
      <c r="K664" s="352"/>
      <c r="L664" s="352"/>
      <c r="M664" s="352"/>
      <c r="N664" s="352"/>
      <c r="O664" s="352"/>
      <c r="P664" s="352"/>
      <c r="Q664" s="352"/>
      <c r="R664" s="352"/>
      <c r="S664" s="352"/>
      <c r="T664" s="352"/>
      <c r="U664" s="352"/>
      <c r="V664" s="352"/>
      <c r="W664" s="352"/>
      <c r="X664" s="352"/>
      <c r="Y664" s="352"/>
      <c r="Z664" s="352"/>
      <c r="AA664" s="352"/>
      <c r="AB664" s="352"/>
      <c r="AC664" s="352"/>
      <c r="AD664" s="352"/>
      <c r="AE664" s="352"/>
      <c r="AF664" s="352"/>
      <c r="AG664" s="352"/>
      <c r="AH664" s="352"/>
      <c r="AI664" s="352"/>
      <c r="AJ664" s="352"/>
      <c r="AK664" s="352"/>
      <c r="AL664" s="352"/>
      <c r="AM664" s="352"/>
      <c r="AN664" s="352"/>
      <c r="AO664" s="352"/>
      <c r="AP664" s="352"/>
      <c r="AQ664" s="352"/>
    </row>
    <row r="665" customFormat="false" ht="9.75" hidden="false" customHeight="true" outlineLevel="0" collapsed="false">
      <c r="A665" s="196"/>
      <c r="B665" s="196"/>
      <c r="C665" s="196"/>
      <c r="D665" s="196"/>
      <c r="E665" s="342"/>
      <c r="F665" s="342"/>
      <c r="G665" s="352"/>
      <c r="H665" s="352"/>
      <c r="I665" s="352"/>
      <c r="J665" s="352"/>
      <c r="K665" s="352"/>
      <c r="L665" s="352"/>
      <c r="M665" s="352"/>
      <c r="N665" s="352"/>
      <c r="O665" s="352"/>
      <c r="P665" s="352"/>
      <c r="Q665" s="352"/>
      <c r="R665" s="352"/>
      <c r="S665" s="352"/>
      <c r="T665" s="352"/>
      <c r="U665" s="352"/>
      <c r="V665" s="352"/>
      <c r="W665" s="352"/>
      <c r="X665" s="352"/>
      <c r="Y665" s="352"/>
      <c r="Z665" s="352"/>
      <c r="AA665" s="352"/>
      <c r="AB665" s="352"/>
      <c r="AC665" s="352"/>
      <c r="AD665" s="352"/>
      <c r="AE665" s="352"/>
      <c r="AF665" s="352"/>
      <c r="AG665" s="352"/>
      <c r="AH665" s="352"/>
      <c r="AI665" s="352"/>
      <c r="AJ665" s="352"/>
      <c r="AK665" s="352"/>
      <c r="AL665" s="352"/>
      <c r="AM665" s="352"/>
      <c r="AN665" s="352"/>
      <c r="AO665" s="352"/>
      <c r="AP665" s="352"/>
      <c r="AQ665" s="352"/>
    </row>
    <row r="666" customFormat="false" ht="9.75" hidden="false" customHeight="true" outlineLevel="0" collapsed="false">
      <c r="A666" s="196"/>
      <c r="B666" s="196"/>
      <c r="C666" s="196"/>
      <c r="D666" s="196"/>
      <c r="E666" s="342"/>
      <c r="F666" s="342"/>
      <c r="G666" s="352"/>
      <c r="H666" s="352"/>
      <c r="I666" s="352"/>
      <c r="J666" s="352"/>
      <c r="K666" s="352"/>
      <c r="L666" s="352"/>
      <c r="M666" s="352"/>
      <c r="N666" s="352"/>
      <c r="O666" s="352"/>
      <c r="P666" s="352"/>
      <c r="Q666" s="352"/>
      <c r="R666" s="352"/>
      <c r="S666" s="352"/>
      <c r="T666" s="352"/>
      <c r="U666" s="352"/>
      <c r="V666" s="352"/>
      <c r="W666" s="352"/>
      <c r="X666" s="352"/>
      <c r="Y666" s="352"/>
      <c r="Z666" s="352"/>
      <c r="AA666" s="352"/>
      <c r="AB666" s="352"/>
      <c r="AC666" s="352"/>
      <c r="AD666" s="352"/>
      <c r="AE666" s="352"/>
      <c r="AF666" s="352"/>
      <c r="AG666" s="352"/>
      <c r="AH666" s="352"/>
      <c r="AI666" s="352"/>
      <c r="AJ666" s="352"/>
      <c r="AK666" s="352"/>
      <c r="AL666" s="352"/>
      <c r="AM666" s="352"/>
      <c r="AN666" s="352"/>
      <c r="AO666" s="352"/>
      <c r="AP666" s="352"/>
      <c r="AQ666" s="352"/>
    </row>
    <row r="667" customFormat="false" ht="9.75" hidden="false" customHeight="true" outlineLevel="0" collapsed="false">
      <c r="A667" s="196"/>
      <c r="B667" s="196"/>
      <c r="C667" s="196"/>
      <c r="D667" s="196"/>
      <c r="E667" s="342"/>
      <c r="F667" s="342"/>
      <c r="G667" s="352"/>
      <c r="H667" s="352"/>
      <c r="I667" s="352"/>
      <c r="J667" s="352"/>
      <c r="K667" s="352"/>
      <c r="L667" s="352"/>
      <c r="M667" s="352"/>
      <c r="N667" s="352"/>
      <c r="O667" s="352"/>
      <c r="P667" s="352"/>
      <c r="Q667" s="352"/>
      <c r="R667" s="352"/>
      <c r="S667" s="352"/>
      <c r="T667" s="352"/>
      <c r="U667" s="352"/>
      <c r="V667" s="352"/>
      <c r="W667" s="352"/>
      <c r="X667" s="352"/>
      <c r="Y667" s="352"/>
      <c r="Z667" s="352"/>
      <c r="AA667" s="352"/>
      <c r="AB667" s="352"/>
      <c r="AC667" s="352"/>
      <c r="AD667" s="352"/>
      <c r="AE667" s="352"/>
      <c r="AF667" s="352"/>
      <c r="AG667" s="352"/>
      <c r="AH667" s="352"/>
      <c r="AI667" s="352"/>
      <c r="AJ667" s="352"/>
      <c r="AK667" s="352"/>
      <c r="AL667" s="352"/>
      <c r="AM667" s="352"/>
      <c r="AN667" s="352"/>
      <c r="AO667" s="352"/>
      <c r="AP667" s="352"/>
      <c r="AQ667" s="352"/>
    </row>
    <row r="668" customFormat="false" ht="9.75" hidden="false" customHeight="true" outlineLevel="0" collapsed="false">
      <c r="A668" s="196"/>
      <c r="B668" s="196"/>
      <c r="C668" s="196"/>
      <c r="D668" s="196"/>
      <c r="E668" s="342"/>
      <c r="F668" s="342"/>
      <c r="G668" s="352"/>
      <c r="H668" s="352"/>
      <c r="I668" s="352"/>
      <c r="J668" s="352"/>
      <c r="K668" s="352"/>
      <c r="L668" s="352"/>
      <c r="M668" s="352"/>
      <c r="N668" s="352"/>
      <c r="O668" s="352"/>
      <c r="P668" s="352"/>
      <c r="Q668" s="352"/>
      <c r="R668" s="352"/>
      <c r="S668" s="352"/>
      <c r="T668" s="352"/>
      <c r="U668" s="352"/>
      <c r="V668" s="352"/>
      <c r="W668" s="352"/>
      <c r="X668" s="352"/>
      <c r="Y668" s="352"/>
      <c r="Z668" s="352"/>
      <c r="AA668" s="352"/>
      <c r="AB668" s="352"/>
      <c r="AC668" s="352"/>
      <c r="AD668" s="352"/>
      <c r="AE668" s="352"/>
      <c r="AF668" s="352"/>
      <c r="AG668" s="352"/>
      <c r="AH668" s="352"/>
      <c r="AI668" s="352"/>
      <c r="AJ668" s="352"/>
      <c r="AK668" s="352"/>
      <c r="AL668" s="352"/>
      <c r="AM668" s="352"/>
      <c r="AN668" s="352"/>
      <c r="AO668" s="352"/>
      <c r="AP668" s="352"/>
      <c r="AQ668" s="352"/>
    </row>
    <row r="669" customFormat="false" ht="9.75" hidden="false" customHeight="true" outlineLevel="0" collapsed="false">
      <c r="A669" s="196"/>
      <c r="B669" s="196"/>
      <c r="C669" s="196"/>
      <c r="D669" s="196"/>
      <c r="E669" s="342"/>
      <c r="F669" s="342"/>
      <c r="G669" s="352"/>
      <c r="H669" s="352"/>
      <c r="I669" s="352"/>
      <c r="J669" s="352"/>
      <c r="K669" s="352"/>
      <c r="L669" s="352"/>
      <c r="M669" s="352"/>
      <c r="N669" s="352"/>
      <c r="O669" s="352"/>
      <c r="P669" s="352"/>
      <c r="Q669" s="352"/>
      <c r="R669" s="352"/>
      <c r="S669" s="352"/>
      <c r="T669" s="352"/>
      <c r="U669" s="352"/>
      <c r="V669" s="352"/>
      <c r="W669" s="352"/>
      <c r="X669" s="352"/>
      <c r="Y669" s="352"/>
      <c r="Z669" s="352"/>
      <c r="AA669" s="352"/>
      <c r="AB669" s="352"/>
      <c r="AC669" s="352"/>
      <c r="AD669" s="352"/>
      <c r="AE669" s="352"/>
      <c r="AF669" s="352"/>
      <c r="AG669" s="352"/>
      <c r="AH669" s="352"/>
      <c r="AI669" s="352"/>
      <c r="AJ669" s="352"/>
      <c r="AK669" s="352"/>
      <c r="AL669" s="352"/>
      <c r="AM669" s="352"/>
      <c r="AN669" s="352"/>
      <c r="AO669" s="352"/>
      <c r="AP669" s="352"/>
      <c r="AQ669" s="352"/>
    </row>
    <row r="670" customFormat="false" ht="9.75" hidden="false" customHeight="true" outlineLevel="0" collapsed="false">
      <c r="A670" s="196"/>
      <c r="B670" s="196"/>
      <c r="C670" s="196"/>
      <c r="D670" s="196"/>
      <c r="E670" s="342"/>
      <c r="F670" s="342"/>
      <c r="G670" s="352"/>
      <c r="H670" s="352"/>
      <c r="I670" s="352"/>
      <c r="J670" s="352"/>
      <c r="K670" s="352"/>
      <c r="L670" s="352"/>
      <c r="M670" s="352"/>
      <c r="N670" s="352"/>
      <c r="O670" s="352"/>
      <c r="P670" s="352"/>
      <c r="Q670" s="352"/>
      <c r="R670" s="352"/>
      <c r="S670" s="352"/>
      <c r="T670" s="352"/>
      <c r="U670" s="352"/>
      <c r="V670" s="352"/>
      <c r="W670" s="352"/>
      <c r="X670" s="352"/>
      <c r="Y670" s="352"/>
      <c r="Z670" s="352"/>
      <c r="AA670" s="352"/>
      <c r="AB670" s="352"/>
      <c r="AC670" s="352"/>
      <c r="AD670" s="352"/>
      <c r="AE670" s="352"/>
      <c r="AF670" s="352"/>
      <c r="AG670" s="352"/>
      <c r="AH670" s="352"/>
      <c r="AI670" s="352"/>
      <c r="AJ670" s="352"/>
      <c r="AK670" s="352"/>
      <c r="AL670" s="352"/>
      <c r="AM670" s="352"/>
      <c r="AN670" s="352"/>
      <c r="AO670" s="352"/>
      <c r="AP670" s="352"/>
      <c r="AQ670" s="352"/>
    </row>
    <row r="671" customFormat="false" ht="9.75" hidden="false" customHeight="true" outlineLevel="0" collapsed="false">
      <c r="A671" s="196"/>
      <c r="B671" s="196"/>
      <c r="C671" s="196"/>
      <c r="D671" s="196"/>
      <c r="E671" s="342"/>
      <c r="F671" s="342"/>
      <c r="G671" s="352"/>
      <c r="H671" s="352"/>
      <c r="I671" s="352"/>
      <c r="J671" s="352"/>
      <c r="K671" s="352"/>
      <c r="L671" s="352"/>
      <c r="M671" s="352"/>
      <c r="N671" s="352"/>
      <c r="O671" s="352"/>
      <c r="P671" s="352"/>
      <c r="Q671" s="352"/>
      <c r="R671" s="352"/>
      <c r="S671" s="352"/>
      <c r="T671" s="352"/>
      <c r="U671" s="352"/>
      <c r="V671" s="352"/>
      <c r="W671" s="352"/>
      <c r="X671" s="352"/>
      <c r="Y671" s="352"/>
      <c r="Z671" s="352"/>
      <c r="AA671" s="352"/>
      <c r="AB671" s="352"/>
      <c r="AC671" s="352"/>
      <c r="AD671" s="352"/>
      <c r="AE671" s="352"/>
      <c r="AF671" s="352"/>
      <c r="AG671" s="352"/>
      <c r="AH671" s="352"/>
      <c r="AI671" s="352"/>
      <c r="AJ671" s="352"/>
      <c r="AK671" s="352"/>
      <c r="AL671" s="352"/>
      <c r="AM671" s="352"/>
      <c r="AN671" s="352"/>
      <c r="AO671" s="352"/>
      <c r="AP671" s="352"/>
      <c r="AQ671" s="352"/>
    </row>
    <row r="672" customFormat="false" ht="9.75" hidden="false" customHeight="true" outlineLevel="0" collapsed="false">
      <c r="A672" s="196"/>
      <c r="B672" s="196"/>
      <c r="C672" s="196"/>
      <c r="D672" s="196"/>
      <c r="E672" s="342"/>
      <c r="F672" s="342"/>
      <c r="G672" s="352"/>
      <c r="H672" s="352"/>
      <c r="I672" s="352"/>
      <c r="J672" s="352"/>
      <c r="K672" s="352"/>
      <c r="L672" s="352"/>
      <c r="M672" s="352"/>
      <c r="N672" s="352"/>
      <c r="O672" s="352"/>
      <c r="P672" s="352"/>
      <c r="Q672" s="352"/>
      <c r="R672" s="352"/>
      <c r="S672" s="352"/>
      <c r="T672" s="352"/>
      <c r="U672" s="352"/>
      <c r="V672" s="352"/>
      <c r="W672" s="352"/>
      <c r="X672" s="352"/>
      <c r="Y672" s="352"/>
      <c r="Z672" s="352"/>
      <c r="AA672" s="352"/>
      <c r="AB672" s="352"/>
      <c r="AC672" s="352"/>
      <c r="AD672" s="352"/>
      <c r="AE672" s="352"/>
      <c r="AF672" s="352"/>
      <c r="AG672" s="352"/>
      <c r="AH672" s="352"/>
      <c r="AI672" s="352"/>
      <c r="AJ672" s="352"/>
      <c r="AK672" s="352"/>
      <c r="AL672" s="352"/>
      <c r="AM672" s="352"/>
      <c r="AN672" s="352"/>
      <c r="AO672" s="352"/>
      <c r="AP672" s="352"/>
      <c r="AQ672" s="352"/>
    </row>
    <row r="673" customFormat="false" ht="9.75" hidden="false" customHeight="true" outlineLevel="0" collapsed="false">
      <c r="A673" s="196"/>
      <c r="B673" s="196"/>
      <c r="C673" s="196"/>
      <c r="D673" s="196"/>
      <c r="E673" s="342"/>
      <c r="F673" s="342"/>
      <c r="G673" s="352"/>
      <c r="H673" s="352"/>
      <c r="I673" s="352"/>
      <c r="J673" s="352"/>
      <c r="K673" s="352"/>
      <c r="L673" s="352"/>
      <c r="M673" s="352"/>
      <c r="N673" s="352"/>
      <c r="O673" s="352"/>
      <c r="P673" s="352"/>
      <c r="Q673" s="352"/>
      <c r="R673" s="352"/>
      <c r="S673" s="352"/>
      <c r="T673" s="352"/>
      <c r="U673" s="352"/>
      <c r="V673" s="352"/>
      <c r="W673" s="352"/>
      <c r="X673" s="352"/>
      <c r="Y673" s="352"/>
      <c r="Z673" s="352"/>
      <c r="AA673" s="352"/>
      <c r="AB673" s="352"/>
      <c r="AC673" s="352"/>
      <c r="AD673" s="352"/>
      <c r="AE673" s="352"/>
      <c r="AF673" s="352"/>
      <c r="AG673" s="352"/>
      <c r="AH673" s="352"/>
      <c r="AI673" s="352"/>
      <c r="AJ673" s="352"/>
      <c r="AK673" s="352"/>
      <c r="AL673" s="352"/>
      <c r="AM673" s="352"/>
      <c r="AN673" s="352"/>
      <c r="AO673" s="352"/>
      <c r="AP673" s="352"/>
      <c r="AQ673" s="352"/>
    </row>
    <row r="674" customFormat="false" ht="9.75" hidden="false" customHeight="true" outlineLevel="0" collapsed="false">
      <c r="A674" s="196"/>
      <c r="B674" s="196"/>
      <c r="C674" s="196"/>
      <c r="D674" s="196"/>
      <c r="E674" s="342"/>
      <c r="F674" s="342"/>
      <c r="G674" s="352"/>
      <c r="H674" s="352"/>
      <c r="I674" s="352"/>
      <c r="J674" s="352"/>
      <c r="K674" s="352"/>
      <c r="L674" s="352"/>
      <c r="M674" s="352"/>
      <c r="N674" s="352"/>
      <c r="O674" s="352"/>
      <c r="P674" s="352"/>
      <c r="Q674" s="352"/>
      <c r="R674" s="352"/>
      <c r="S674" s="352"/>
      <c r="T674" s="352"/>
      <c r="U674" s="352"/>
      <c r="V674" s="352"/>
      <c r="W674" s="352"/>
      <c r="X674" s="352"/>
      <c r="Y674" s="352"/>
      <c r="Z674" s="352"/>
      <c r="AA674" s="352"/>
      <c r="AB674" s="352"/>
      <c r="AC674" s="352"/>
      <c r="AD674" s="352"/>
      <c r="AE674" s="352"/>
      <c r="AF674" s="352"/>
      <c r="AG674" s="352"/>
      <c r="AH674" s="352"/>
      <c r="AI674" s="352"/>
      <c r="AJ674" s="352"/>
      <c r="AK674" s="352"/>
      <c r="AL674" s="352"/>
      <c r="AM674" s="352"/>
      <c r="AN674" s="352"/>
      <c r="AO674" s="352"/>
      <c r="AP674" s="352"/>
      <c r="AQ674" s="352"/>
    </row>
    <row r="675" customFormat="false" ht="9.75" hidden="false" customHeight="true" outlineLevel="0" collapsed="false">
      <c r="A675" s="196"/>
      <c r="B675" s="196"/>
      <c r="C675" s="196"/>
      <c r="D675" s="196"/>
      <c r="E675" s="342"/>
      <c r="F675" s="342"/>
      <c r="G675" s="352"/>
      <c r="H675" s="352"/>
      <c r="I675" s="352"/>
      <c r="J675" s="352"/>
      <c r="K675" s="352"/>
      <c r="L675" s="352"/>
      <c r="M675" s="352"/>
      <c r="N675" s="352"/>
      <c r="O675" s="352"/>
      <c r="P675" s="352"/>
      <c r="Q675" s="352"/>
      <c r="R675" s="352"/>
      <c r="S675" s="352"/>
      <c r="T675" s="352"/>
      <c r="U675" s="352"/>
      <c r="V675" s="352"/>
      <c r="W675" s="352"/>
      <c r="X675" s="352"/>
      <c r="Y675" s="352"/>
      <c r="Z675" s="352"/>
      <c r="AA675" s="352"/>
      <c r="AB675" s="352"/>
      <c r="AC675" s="352"/>
      <c r="AD675" s="352"/>
      <c r="AE675" s="352"/>
      <c r="AF675" s="352"/>
      <c r="AG675" s="352"/>
      <c r="AH675" s="352"/>
      <c r="AI675" s="352"/>
      <c r="AJ675" s="352"/>
      <c r="AK675" s="352"/>
      <c r="AL675" s="352"/>
      <c r="AM675" s="352"/>
      <c r="AN675" s="352"/>
      <c r="AO675" s="352"/>
      <c r="AP675" s="352"/>
      <c r="AQ675" s="352"/>
    </row>
    <row r="676" customFormat="false" ht="9.75" hidden="false" customHeight="true" outlineLevel="0" collapsed="false">
      <c r="A676" s="196"/>
      <c r="B676" s="196"/>
      <c r="C676" s="196"/>
      <c r="D676" s="196"/>
      <c r="E676" s="342"/>
      <c r="F676" s="342"/>
      <c r="G676" s="352"/>
      <c r="H676" s="352"/>
      <c r="I676" s="352"/>
      <c r="J676" s="352"/>
      <c r="K676" s="352"/>
      <c r="L676" s="352"/>
      <c r="M676" s="352"/>
      <c r="N676" s="352"/>
      <c r="O676" s="352"/>
      <c r="P676" s="352"/>
      <c r="Q676" s="352"/>
      <c r="R676" s="352"/>
      <c r="S676" s="352"/>
      <c r="T676" s="352"/>
      <c r="U676" s="352"/>
      <c r="V676" s="352"/>
      <c r="W676" s="352"/>
      <c r="X676" s="352"/>
      <c r="Y676" s="352"/>
      <c r="Z676" s="352"/>
      <c r="AA676" s="352"/>
      <c r="AB676" s="352"/>
      <c r="AC676" s="352"/>
      <c r="AD676" s="352"/>
      <c r="AE676" s="352"/>
      <c r="AF676" s="352"/>
      <c r="AG676" s="352"/>
      <c r="AH676" s="352"/>
      <c r="AI676" s="352"/>
      <c r="AJ676" s="352"/>
      <c r="AK676" s="352"/>
      <c r="AL676" s="352"/>
      <c r="AM676" s="352"/>
      <c r="AN676" s="352"/>
      <c r="AO676" s="352"/>
      <c r="AP676" s="352"/>
      <c r="AQ676" s="352"/>
    </row>
    <row r="677" customFormat="false" ht="9.75" hidden="false" customHeight="true" outlineLevel="0" collapsed="false">
      <c r="A677" s="196"/>
      <c r="B677" s="196"/>
      <c r="C677" s="196"/>
      <c r="D677" s="196"/>
      <c r="E677" s="342"/>
      <c r="F677" s="342"/>
      <c r="G677" s="352"/>
      <c r="H677" s="352"/>
      <c r="I677" s="352"/>
      <c r="J677" s="352"/>
      <c r="K677" s="352"/>
      <c r="L677" s="352"/>
      <c r="M677" s="352"/>
      <c r="N677" s="352"/>
      <c r="O677" s="352"/>
      <c r="P677" s="352"/>
      <c r="Q677" s="352"/>
      <c r="R677" s="352"/>
      <c r="S677" s="352"/>
      <c r="T677" s="352"/>
      <c r="U677" s="352"/>
      <c r="V677" s="352"/>
      <c r="W677" s="352"/>
      <c r="X677" s="352"/>
      <c r="Y677" s="352"/>
      <c r="Z677" s="352"/>
      <c r="AA677" s="352"/>
      <c r="AB677" s="352"/>
      <c r="AC677" s="352"/>
      <c r="AD677" s="352"/>
      <c r="AE677" s="352"/>
      <c r="AF677" s="352"/>
      <c r="AG677" s="352"/>
      <c r="AH677" s="352"/>
      <c r="AI677" s="352"/>
      <c r="AJ677" s="352"/>
      <c r="AK677" s="352"/>
      <c r="AL677" s="352"/>
      <c r="AM677" s="352"/>
      <c r="AN677" s="352"/>
      <c r="AO677" s="352"/>
      <c r="AP677" s="352"/>
      <c r="AQ677" s="352"/>
    </row>
    <row r="678" customFormat="false" ht="9.75" hidden="false" customHeight="true" outlineLevel="0" collapsed="false">
      <c r="A678" s="196"/>
      <c r="B678" s="196"/>
      <c r="C678" s="196"/>
      <c r="D678" s="196"/>
      <c r="E678" s="342"/>
      <c r="F678" s="342"/>
      <c r="G678" s="352"/>
      <c r="H678" s="352"/>
      <c r="I678" s="352"/>
      <c r="J678" s="352"/>
      <c r="K678" s="352"/>
      <c r="L678" s="352"/>
      <c r="M678" s="352"/>
      <c r="N678" s="352"/>
      <c r="O678" s="352"/>
      <c r="P678" s="352"/>
      <c r="Q678" s="352"/>
      <c r="R678" s="352"/>
      <c r="S678" s="352"/>
      <c r="T678" s="352"/>
      <c r="U678" s="352"/>
      <c r="V678" s="352"/>
      <c r="W678" s="352"/>
      <c r="X678" s="352"/>
      <c r="Y678" s="352"/>
      <c r="Z678" s="352"/>
      <c r="AA678" s="352"/>
      <c r="AB678" s="352"/>
      <c r="AC678" s="352"/>
      <c r="AD678" s="352"/>
      <c r="AE678" s="352"/>
      <c r="AF678" s="352"/>
      <c r="AG678" s="352"/>
      <c r="AH678" s="352"/>
      <c r="AI678" s="352"/>
      <c r="AJ678" s="352"/>
      <c r="AK678" s="352"/>
      <c r="AL678" s="352"/>
      <c r="AM678" s="352"/>
      <c r="AN678" s="352"/>
      <c r="AO678" s="352"/>
      <c r="AP678" s="352"/>
      <c r="AQ678" s="352"/>
    </row>
    <row r="679" customFormat="false" ht="9.75" hidden="false" customHeight="true" outlineLevel="0" collapsed="false">
      <c r="A679" s="196"/>
      <c r="B679" s="196"/>
      <c r="C679" s="196"/>
      <c r="D679" s="196"/>
      <c r="E679" s="342"/>
      <c r="F679" s="342"/>
      <c r="G679" s="352"/>
      <c r="H679" s="352"/>
      <c r="I679" s="352"/>
      <c r="J679" s="352"/>
      <c r="K679" s="352"/>
      <c r="L679" s="352"/>
      <c r="M679" s="352"/>
      <c r="N679" s="352"/>
      <c r="O679" s="352"/>
      <c r="P679" s="352"/>
      <c r="Q679" s="352"/>
      <c r="R679" s="352"/>
      <c r="S679" s="352"/>
      <c r="T679" s="352"/>
      <c r="U679" s="352"/>
      <c r="V679" s="352"/>
      <c r="W679" s="352"/>
      <c r="X679" s="352"/>
      <c r="Y679" s="352"/>
      <c r="Z679" s="352"/>
      <c r="AA679" s="352"/>
      <c r="AB679" s="352"/>
      <c r="AC679" s="352"/>
      <c r="AD679" s="352"/>
      <c r="AE679" s="352"/>
      <c r="AF679" s="352"/>
      <c r="AG679" s="352"/>
      <c r="AH679" s="352"/>
      <c r="AI679" s="352"/>
      <c r="AJ679" s="352"/>
      <c r="AK679" s="352"/>
      <c r="AL679" s="352"/>
      <c r="AM679" s="352"/>
      <c r="AN679" s="352"/>
      <c r="AO679" s="352"/>
      <c r="AP679" s="352"/>
      <c r="AQ679" s="352"/>
    </row>
    <row r="680" customFormat="false" ht="9.75" hidden="false" customHeight="true" outlineLevel="0" collapsed="false">
      <c r="A680" s="196"/>
      <c r="B680" s="196"/>
      <c r="C680" s="196"/>
      <c r="D680" s="196"/>
      <c r="E680" s="342"/>
      <c r="F680" s="342"/>
      <c r="G680" s="352"/>
      <c r="H680" s="352"/>
      <c r="I680" s="352"/>
      <c r="J680" s="352"/>
      <c r="K680" s="352"/>
      <c r="L680" s="352"/>
      <c r="M680" s="352"/>
      <c r="N680" s="352"/>
      <c r="O680" s="352"/>
      <c r="P680" s="352"/>
      <c r="Q680" s="352"/>
      <c r="R680" s="352"/>
      <c r="S680" s="352"/>
      <c r="T680" s="352"/>
      <c r="U680" s="352"/>
      <c r="V680" s="352"/>
      <c r="W680" s="352"/>
      <c r="X680" s="352"/>
      <c r="Y680" s="352"/>
      <c r="Z680" s="352"/>
      <c r="AA680" s="352"/>
      <c r="AB680" s="352"/>
      <c r="AC680" s="352"/>
      <c r="AD680" s="352"/>
      <c r="AE680" s="352"/>
      <c r="AF680" s="352"/>
      <c r="AG680" s="352"/>
      <c r="AH680" s="352"/>
      <c r="AI680" s="352"/>
      <c r="AJ680" s="352"/>
      <c r="AK680" s="352"/>
      <c r="AL680" s="352"/>
      <c r="AM680" s="352"/>
      <c r="AN680" s="352"/>
      <c r="AO680" s="352"/>
      <c r="AP680" s="352"/>
      <c r="AQ680" s="352"/>
    </row>
    <row r="681" customFormat="false" ht="9.75" hidden="false" customHeight="true" outlineLevel="0" collapsed="false">
      <c r="A681" s="196"/>
      <c r="B681" s="196"/>
      <c r="C681" s="196"/>
      <c r="D681" s="196"/>
      <c r="E681" s="342"/>
      <c r="F681" s="342"/>
      <c r="G681" s="352"/>
      <c r="H681" s="352"/>
      <c r="I681" s="352"/>
      <c r="J681" s="352"/>
      <c r="K681" s="352"/>
      <c r="L681" s="352"/>
      <c r="M681" s="352"/>
      <c r="N681" s="352"/>
      <c r="O681" s="352"/>
      <c r="P681" s="352"/>
      <c r="Q681" s="352"/>
      <c r="R681" s="352"/>
      <c r="S681" s="352"/>
      <c r="T681" s="352"/>
      <c r="U681" s="352"/>
      <c r="V681" s="352"/>
      <c r="W681" s="352"/>
      <c r="X681" s="352"/>
      <c r="Y681" s="352"/>
      <c r="Z681" s="352"/>
      <c r="AA681" s="352"/>
      <c r="AB681" s="352"/>
      <c r="AC681" s="352"/>
      <c r="AD681" s="352"/>
      <c r="AE681" s="352"/>
      <c r="AF681" s="352"/>
      <c r="AG681" s="352"/>
      <c r="AH681" s="352"/>
      <c r="AI681" s="352"/>
      <c r="AJ681" s="352"/>
      <c r="AK681" s="352"/>
      <c r="AL681" s="352"/>
      <c r="AM681" s="352"/>
      <c r="AN681" s="352"/>
      <c r="AO681" s="352"/>
      <c r="AP681" s="352"/>
      <c r="AQ681" s="352"/>
    </row>
    <row r="682" customFormat="false" ht="9.75" hidden="false" customHeight="true" outlineLevel="0" collapsed="false">
      <c r="A682" s="196"/>
      <c r="B682" s="196"/>
      <c r="C682" s="196"/>
      <c r="D682" s="196"/>
      <c r="E682" s="342"/>
      <c r="F682" s="342"/>
      <c r="G682" s="352"/>
      <c r="H682" s="352"/>
      <c r="I682" s="352"/>
      <c r="J682" s="352"/>
      <c r="K682" s="352"/>
      <c r="L682" s="352"/>
      <c r="M682" s="352"/>
      <c r="N682" s="352"/>
      <c r="O682" s="352"/>
      <c r="P682" s="352"/>
      <c r="Q682" s="352"/>
      <c r="R682" s="352"/>
      <c r="S682" s="352"/>
      <c r="T682" s="352"/>
      <c r="U682" s="352"/>
      <c r="V682" s="352"/>
      <c r="W682" s="352"/>
      <c r="X682" s="352"/>
      <c r="Y682" s="352"/>
      <c r="Z682" s="352"/>
      <c r="AA682" s="352"/>
      <c r="AB682" s="352"/>
      <c r="AC682" s="352"/>
      <c r="AD682" s="352"/>
      <c r="AE682" s="352"/>
      <c r="AF682" s="352"/>
      <c r="AG682" s="352"/>
      <c r="AH682" s="352"/>
      <c r="AI682" s="352"/>
      <c r="AJ682" s="352"/>
      <c r="AK682" s="352"/>
      <c r="AL682" s="352"/>
      <c r="AM682" s="352"/>
      <c r="AN682" s="352"/>
      <c r="AO682" s="352"/>
      <c r="AP682" s="352"/>
      <c r="AQ682" s="352"/>
    </row>
    <row r="683" customFormat="false" ht="9.75" hidden="false" customHeight="true" outlineLevel="0" collapsed="false">
      <c r="A683" s="196"/>
      <c r="B683" s="196"/>
      <c r="C683" s="196"/>
      <c r="D683" s="196"/>
      <c r="E683" s="342"/>
      <c r="F683" s="342"/>
      <c r="G683" s="352"/>
      <c r="H683" s="352"/>
      <c r="I683" s="352"/>
      <c r="J683" s="352"/>
      <c r="K683" s="352"/>
      <c r="L683" s="352"/>
      <c r="M683" s="352"/>
      <c r="N683" s="352"/>
      <c r="O683" s="352"/>
      <c r="P683" s="352"/>
      <c r="Q683" s="352"/>
      <c r="R683" s="352"/>
      <c r="S683" s="352"/>
      <c r="T683" s="352"/>
      <c r="U683" s="352"/>
      <c r="V683" s="352"/>
      <c r="W683" s="352"/>
      <c r="X683" s="352"/>
      <c r="Y683" s="352"/>
      <c r="Z683" s="352"/>
      <c r="AA683" s="352"/>
      <c r="AB683" s="352"/>
      <c r="AC683" s="352"/>
      <c r="AD683" s="352"/>
      <c r="AE683" s="352"/>
      <c r="AF683" s="352"/>
      <c r="AG683" s="352"/>
      <c r="AH683" s="352"/>
      <c r="AI683" s="352"/>
      <c r="AJ683" s="352"/>
      <c r="AK683" s="352"/>
      <c r="AL683" s="352"/>
      <c r="AM683" s="352"/>
      <c r="AN683" s="352"/>
      <c r="AO683" s="352"/>
      <c r="AP683" s="352"/>
      <c r="AQ683" s="352"/>
    </row>
    <row r="684" customFormat="false" ht="9.75" hidden="false" customHeight="true" outlineLevel="0" collapsed="false">
      <c r="A684" s="196"/>
      <c r="B684" s="196"/>
      <c r="C684" s="196"/>
      <c r="D684" s="196"/>
      <c r="E684" s="342"/>
      <c r="F684" s="342"/>
      <c r="G684" s="352"/>
      <c r="H684" s="352"/>
      <c r="I684" s="352"/>
      <c r="J684" s="352"/>
      <c r="K684" s="352"/>
      <c r="L684" s="352"/>
      <c r="M684" s="352"/>
      <c r="N684" s="352"/>
      <c r="O684" s="352"/>
      <c r="P684" s="352"/>
      <c r="Q684" s="352"/>
      <c r="R684" s="352"/>
      <c r="S684" s="352"/>
      <c r="T684" s="352"/>
      <c r="U684" s="352"/>
      <c r="V684" s="352"/>
      <c r="W684" s="352"/>
      <c r="X684" s="352"/>
      <c r="Y684" s="352"/>
      <c r="Z684" s="352"/>
      <c r="AA684" s="352"/>
      <c r="AB684" s="352"/>
      <c r="AC684" s="352"/>
      <c r="AD684" s="352"/>
      <c r="AE684" s="352"/>
      <c r="AF684" s="352"/>
      <c r="AG684" s="352"/>
      <c r="AH684" s="352"/>
      <c r="AI684" s="352"/>
      <c r="AJ684" s="352"/>
      <c r="AK684" s="352"/>
      <c r="AL684" s="352"/>
      <c r="AM684" s="352"/>
      <c r="AN684" s="352"/>
      <c r="AO684" s="352"/>
      <c r="AP684" s="352"/>
      <c r="AQ684" s="352"/>
    </row>
    <row r="685" customFormat="false" ht="9.75" hidden="false" customHeight="true" outlineLevel="0" collapsed="false">
      <c r="A685" s="196"/>
      <c r="B685" s="196"/>
      <c r="C685" s="196"/>
      <c r="D685" s="196"/>
      <c r="E685" s="342"/>
      <c r="F685" s="342"/>
      <c r="G685" s="352"/>
      <c r="H685" s="352"/>
      <c r="I685" s="352"/>
      <c r="J685" s="352"/>
      <c r="K685" s="352"/>
      <c r="L685" s="352"/>
      <c r="M685" s="352"/>
      <c r="N685" s="352"/>
      <c r="O685" s="352"/>
      <c r="P685" s="352"/>
      <c r="Q685" s="352"/>
      <c r="R685" s="352"/>
      <c r="S685" s="352"/>
      <c r="T685" s="352"/>
      <c r="U685" s="352"/>
      <c r="V685" s="352"/>
      <c r="W685" s="352"/>
      <c r="X685" s="352"/>
      <c r="Y685" s="352"/>
      <c r="Z685" s="352"/>
      <c r="AA685" s="352"/>
      <c r="AB685" s="352"/>
      <c r="AC685" s="352"/>
      <c r="AD685" s="352"/>
      <c r="AE685" s="352"/>
      <c r="AF685" s="352"/>
      <c r="AG685" s="352"/>
      <c r="AH685" s="352"/>
      <c r="AI685" s="352"/>
      <c r="AJ685" s="352"/>
      <c r="AK685" s="352"/>
      <c r="AL685" s="352"/>
      <c r="AM685" s="352"/>
      <c r="AN685" s="352"/>
      <c r="AO685" s="352"/>
      <c r="AP685" s="352"/>
      <c r="AQ685" s="352"/>
    </row>
    <row r="686" customFormat="false" ht="9.75" hidden="false" customHeight="true" outlineLevel="0" collapsed="false">
      <c r="A686" s="196"/>
      <c r="B686" s="196"/>
      <c r="C686" s="196"/>
      <c r="D686" s="196"/>
      <c r="E686" s="342"/>
      <c r="F686" s="342"/>
      <c r="G686" s="352"/>
      <c r="H686" s="352"/>
      <c r="I686" s="352"/>
      <c r="J686" s="352"/>
      <c r="K686" s="352"/>
      <c r="L686" s="352"/>
      <c r="M686" s="352"/>
      <c r="N686" s="352"/>
      <c r="O686" s="352"/>
      <c r="P686" s="352"/>
      <c r="Q686" s="352"/>
      <c r="R686" s="352"/>
      <c r="S686" s="352"/>
      <c r="T686" s="352"/>
      <c r="U686" s="352"/>
      <c r="V686" s="352"/>
      <c r="W686" s="352"/>
      <c r="X686" s="352"/>
      <c r="Y686" s="352"/>
      <c r="Z686" s="352"/>
      <c r="AA686" s="352"/>
      <c r="AB686" s="352"/>
      <c r="AC686" s="352"/>
      <c r="AD686" s="352"/>
      <c r="AE686" s="352"/>
      <c r="AF686" s="352"/>
      <c r="AG686" s="352"/>
      <c r="AH686" s="352"/>
      <c r="AI686" s="352"/>
      <c r="AJ686" s="352"/>
      <c r="AK686" s="352"/>
      <c r="AL686" s="352"/>
      <c r="AM686" s="352"/>
      <c r="AN686" s="352"/>
      <c r="AO686" s="352"/>
      <c r="AP686" s="352"/>
      <c r="AQ686" s="352"/>
    </row>
    <row r="687" customFormat="false" ht="9.75" hidden="false" customHeight="true" outlineLevel="0" collapsed="false">
      <c r="A687" s="196"/>
      <c r="B687" s="196"/>
      <c r="C687" s="196"/>
      <c r="D687" s="196"/>
      <c r="E687" s="342"/>
      <c r="F687" s="342"/>
      <c r="G687" s="352"/>
      <c r="H687" s="352"/>
      <c r="I687" s="352"/>
      <c r="J687" s="352"/>
      <c r="K687" s="352"/>
      <c r="L687" s="352"/>
      <c r="M687" s="352"/>
      <c r="N687" s="352"/>
      <c r="O687" s="352"/>
      <c r="P687" s="352"/>
      <c r="Q687" s="352"/>
      <c r="R687" s="352"/>
      <c r="S687" s="352"/>
      <c r="T687" s="352"/>
      <c r="U687" s="352"/>
      <c r="V687" s="352"/>
      <c r="W687" s="352"/>
      <c r="X687" s="352"/>
      <c r="Y687" s="352"/>
      <c r="Z687" s="352"/>
      <c r="AA687" s="352"/>
      <c r="AB687" s="352"/>
      <c r="AC687" s="352"/>
      <c r="AD687" s="352"/>
      <c r="AE687" s="352"/>
      <c r="AF687" s="352"/>
      <c r="AG687" s="352"/>
      <c r="AH687" s="352"/>
      <c r="AI687" s="352"/>
      <c r="AJ687" s="352"/>
      <c r="AK687" s="352"/>
      <c r="AL687" s="352"/>
      <c r="AM687" s="352"/>
      <c r="AN687" s="352"/>
      <c r="AO687" s="352"/>
      <c r="AP687" s="352"/>
      <c r="AQ687" s="352"/>
    </row>
    <row r="688" customFormat="false" ht="9.75" hidden="false" customHeight="true" outlineLevel="0" collapsed="false">
      <c r="A688" s="196"/>
      <c r="B688" s="196"/>
      <c r="C688" s="196"/>
      <c r="D688" s="196"/>
      <c r="E688" s="342"/>
      <c r="F688" s="342"/>
      <c r="G688" s="352"/>
      <c r="H688" s="352"/>
      <c r="I688" s="352"/>
      <c r="J688" s="352"/>
      <c r="K688" s="352"/>
      <c r="L688" s="352"/>
      <c r="M688" s="352"/>
      <c r="N688" s="352"/>
      <c r="O688" s="352"/>
      <c r="P688" s="352"/>
      <c r="Q688" s="352"/>
      <c r="R688" s="352"/>
      <c r="S688" s="352"/>
      <c r="T688" s="352"/>
      <c r="U688" s="352"/>
      <c r="V688" s="352"/>
      <c r="W688" s="352"/>
      <c r="X688" s="352"/>
      <c r="Y688" s="352"/>
      <c r="Z688" s="352"/>
      <c r="AA688" s="352"/>
      <c r="AB688" s="352"/>
      <c r="AC688" s="352"/>
      <c r="AD688" s="352"/>
      <c r="AE688" s="352"/>
      <c r="AF688" s="352"/>
      <c r="AG688" s="352"/>
      <c r="AH688" s="352"/>
      <c r="AI688" s="352"/>
      <c r="AJ688" s="352"/>
      <c r="AK688" s="352"/>
      <c r="AL688" s="352"/>
      <c r="AM688" s="352"/>
      <c r="AN688" s="352"/>
      <c r="AO688" s="352"/>
      <c r="AP688" s="352"/>
      <c r="AQ688" s="352"/>
    </row>
    <row r="689" customFormat="false" ht="9.75" hidden="false" customHeight="true" outlineLevel="0" collapsed="false">
      <c r="A689" s="196"/>
      <c r="B689" s="196"/>
      <c r="C689" s="196"/>
      <c r="D689" s="196"/>
      <c r="E689" s="342"/>
      <c r="F689" s="342"/>
      <c r="G689" s="352"/>
      <c r="H689" s="352"/>
      <c r="I689" s="352"/>
      <c r="J689" s="352"/>
      <c r="K689" s="352"/>
      <c r="L689" s="352"/>
      <c r="M689" s="352"/>
      <c r="N689" s="352"/>
      <c r="O689" s="352"/>
      <c r="P689" s="352"/>
      <c r="Q689" s="352"/>
      <c r="R689" s="352"/>
      <c r="S689" s="352"/>
      <c r="T689" s="352"/>
      <c r="U689" s="352"/>
      <c r="V689" s="352"/>
      <c r="W689" s="352"/>
      <c r="X689" s="352"/>
      <c r="Y689" s="352"/>
      <c r="Z689" s="352"/>
      <c r="AA689" s="352"/>
      <c r="AB689" s="352"/>
      <c r="AC689" s="352"/>
      <c r="AD689" s="352"/>
      <c r="AE689" s="352"/>
      <c r="AF689" s="352"/>
      <c r="AG689" s="352"/>
      <c r="AH689" s="352"/>
      <c r="AI689" s="352"/>
      <c r="AJ689" s="352"/>
      <c r="AK689" s="352"/>
      <c r="AL689" s="352"/>
      <c r="AM689" s="352"/>
      <c r="AN689" s="352"/>
      <c r="AO689" s="352"/>
      <c r="AP689" s="352"/>
      <c r="AQ689" s="352"/>
    </row>
    <row r="690" customFormat="false" ht="9.75" hidden="false" customHeight="true" outlineLevel="0" collapsed="false">
      <c r="A690" s="196"/>
      <c r="B690" s="196"/>
      <c r="C690" s="196"/>
      <c r="D690" s="196"/>
      <c r="E690" s="342"/>
      <c r="F690" s="342"/>
      <c r="G690" s="352"/>
      <c r="H690" s="352"/>
      <c r="I690" s="352"/>
      <c r="J690" s="352"/>
      <c r="K690" s="352"/>
      <c r="L690" s="352"/>
      <c r="M690" s="352"/>
      <c r="N690" s="352"/>
      <c r="O690" s="352"/>
      <c r="P690" s="352"/>
      <c r="Q690" s="352"/>
      <c r="R690" s="352"/>
      <c r="S690" s="352"/>
      <c r="T690" s="352"/>
      <c r="U690" s="352"/>
      <c r="V690" s="352"/>
      <c r="W690" s="352"/>
      <c r="X690" s="352"/>
      <c r="Y690" s="352"/>
      <c r="Z690" s="352"/>
      <c r="AA690" s="352"/>
      <c r="AB690" s="352"/>
      <c r="AC690" s="352"/>
      <c r="AD690" s="352"/>
      <c r="AE690" s="352"/>
      <c r="AF690" s="352"/>
      <c r="AG690" s="352"/>
      <c r="AH690" s="352"/>
      <c r="AI690" s="352"/>
      <c r="AJ690" s="352"/>
      <c r="AK690" s="352"/>
      <c r="AL690" s="352"/>
      <c r="AM690" s="352"/>
      <c r="AN690" s="352"/>
      <c r="AO690" s="352"/>
      <c r="AP690" s="352"/>
      <c r="AQ690" s="352"/>
    </row>
    <row r="691" customFormat="false" ht="9.75" hidden="false" customHeight="true" outlineLevel="0" collapsed="false">
      <c r="A691" s="196"/>
      <c r="B691" s="196"/>
      <c r="C691" s="196"/>
      <c r="D691" s="196"/>
      <c r="E691" s="342"/>
      <c r="F691" s="342"/>
      <c r="G691" s="352"/>
      <c r="H691" s="352"/>
      <c r="I691" s="352"/>
      <c r="J691" s="352"/>
      <c r="K691" s="352"/>
      <c r="L691" s="352"/>
      <c r="M691" s="352"/>
      <c r="N691" s="352"/>
      <c r="O691" s="352"/>
      <c r="P691" s="352"/>
      <c r="Q691" s="352"/>
      <c r="R691" s="352"/>
      <c r="S691" s="352"/>
      <c r="T691" s="352"/>
      <c r="U691" s="352"/>
      <c r="V691" s="352"/>
      <c r="W691" s="352"/>
      <c r="X691" s="352"/>
      <c r="Y691" s="352"/>
      <c r="Z691" s="352"/>
      <c r="AA691" s="352"/>
      <c r="AB691" s="352"/>
      <c r="AC691" s="352"/>
      <c r="AD691" s="352"/>
      <c r="AE691" s="352"/>
      <c r="AF691" s="352"/>
      <c r="AG691" s="352"/>
      <c r="AH691" s="352"/>
      <c r="AI691" s="352"/>
      <c r="AJ691" s="352"/>
      <c r="AK691" s="352"/>
      <c r="AL691" s="352"/>
      <c r="AM691" s="352"/>
      <c r="AN691" s="352"/>
      <c r="AO691" s="352"/>
      <c r="AP691" s="352"/>
      <c r="AQ691" s="352"/>
    </row>
    <row r="692" customFormat="false" ht="9.75" hidden="false" customHeight="true" outlineLevel="0" collapsed="false">
      <c r="A692" s="196"/>
      <c r="B692" s="196"/>
      <c r="C692" s="196"/>
      <c r="D692" s="196"/>
      <c r="E692" s="342"/>
      <c r="F692" s="342"/>
      <c r="G692" s="352"/>
      <c r="H692" s="352"/>
      <c r="I692" s="352"/>
      <c r="J692" s="352"/>
      <c r="K692" s="352"/>
      <c r="L692" s="352"/>
      <c r="M692" s="352"/>
      <c r="N692" s="352"/>
      <c r="O692" s="352"/>
      <c r="P692" s="352"/>
      <c r="Q692" s="352"/>
      <c r="R692" s="352"/>
      <c r="S692" s="352"/>
      <c r="T692" s="352"/>
      <c r="U692" s="352"/>
      <c r="V692" s="352"/>
      <c r="W692" s="352"/>
      <c r="X692" s="352"/>
      <c r="Y692" s="352"/>
      <c r="Z692" s="352"/>
      <c r="AA692" s="352"/>
      <c r="AB692" s="352"/>
      <c r="AC692" s="352"/>
      <c r="AD692" s="352"/>
      <c r="AE692" s="352"/>
      <c r="AF692" s="352"/>
      <c r="AG692" s="352"/>
      <c r="AH692" s="352"/>
      <c r="AI692" s="352"/>
      <c r="AJ692" s="352"/>
      <c r="AK692" s="352"/>
      <c r="AL692" s="352"/>
      <c r="AM692" s="352"/>
      <c r="AN692" s="352"/>
      <c r="AO692" s="352"/>
      <c r="AP692" s="352"/>
      <c r="AQ692" s="352"/>
    </row>
    <row r="693" customFormat="false" ht="9.75" hidden="false" customHeight="true" outlineLevel="0" collapsed="false">
      <c r="A693" s="196"/>
      <c r="B693" s="196"/>
      <c r="C693" s="196"/>
      <c r="D693" s="196"/>
      <c r="E693" s="342"/>
      <c r="F693" s="342"/>
      <c r="G693" s="352"/>
      <c r="H693" s="352"/>
      <c r="I693" s="352"/>
      <c r="J693" s="352"/>
      <c r="K693" s="352"/>
      <c r="L693" s="352"/>
      <c r="M693" s="352"/>
      <c r="N693" s="352"/>
      <c r="O693" s="352"/>
      <c r="P693" s="352"/>
      <c r="Q693" s="352"/>
      <c r="R693" s="352"/>
      <c r="S693" s="352"/>
      <c r="T693" s="352"/>
      <c r="U693" s="352"/>
      <c r="V693" s="352"/>
      <c r="W693" s="352"/>
      <c r="X693" s="352"/>
      <c r="Y693" s="352"/>
      <c r="Z693" s="352"/>
      <c r="AA693" s="352"/>
      <c r="AB693" s="352"/>
      <c r="AC693" s="352"/>
      <c r="AD693" s="352"/>
      <c r="AE693" s="352"/>
      <c r="AF693" s="352"/>
      <c r="AG693" s="352"/>
      <c r="AH693" s="352"/>
      <c r="AI693" s="352"/>
      <c r="AJ693" s="352"/>
      <c r="AK693" s="352"/>
      <c r="AL693" s="352"/>
      <c r="AM693" s="352"/>
      <c r="AN693" s="352"/>
      <c r="AO693" s="352"/>
      <c r="AP693" s="352"/>
      <c r="AQ693" s="352"/>
    </row>
    <row r="694" customFormat="false" ht="9.75" hidden="false" customHeight="true" outlineLevel="0" collapsed="false">
      <c r="A694" s="196"/>
      <c r="B694" s="196"/>
      <c r="C694" s="196"/>
      <c r="D694" s="196"/>
      <c r="E694" s="342"/>
      <c r="F694" s="342"/>
      <c r="G694" s="352"/>
      <c r="H694" s="352"/>
      <c r="I694" s="352"/>
      <c r="J694" s="352"/>
      <c r="K694" s="352"/>
      <c r="L694" s="352"/>
      <c r="M694" s="352"/>
      <c r="N694" s="352"/>
      <c r="O694" s="352"/>
      <c r="P694" s="352"/>
      <c r="Q694" s="352"/>
      <c r="R694" s="352"/>
      <c r="S694" s="352"/>
      <c r="T694" s="352"/>
      <c r="U694" s="352"/>
      <c r="V694" s="352"/>
      <c r="W694" s="352"/>
      <c r="X694" s="352"/>
      <c r="Y694" s="352"/>
      <c r="Z694" s="352"/>
      <c r="AA694" s="352"/>
      <c r="AB694" s="352"/>
      <c r="AC694" s="352"/>
      <c r="AD694" s="352"/>
      <c r="AE694" s="352"/>
      <c r="AF694" s="352"/>
      <c r="AG694" s="352"/>
      <c r="AH694" s="352"/>
      <c r="AI694" s="352"/>
      <c r="AJ694" s="352"/>
      <c r="AK694" s="352"/>
      <c r="AL694" s="352"/>
      <c r="AM694" s="352"/>
      <c r="AN694" s="352"/>
      <c r="AO694" s="352"/>
      <c r="AP694" s="352"/>
      <c r="AQ694" s="352"/>
    </row>
    <row r="695" customFormat="false" ht="9.75" hidden="false" customHeight="true" outlineLevel="0" collapsed="false">
      <c r="A695" s="196"/>
      <c r="B695" s="196"/>
      <c r="C695" s="196"/>
      <c r="D695" s="196"/>
      <c r="E695" s="342"/>
      <c r="F695" s="342"/>
      <c r="G695" s="352"/>
      <c r="H695" s="352"/>
      <c r="I695" s="352"/>
      <c r="J695" s="352"/>
      <c r="K695" s="352"/>
      <c r="L695" s="352"/>
      <c r="M695" s="352"/>
      <c r="N695" s="352"/>
      <c r="O695" s="352"/>
      <c r="P695" s="352"/>
      <c r="Q695" s="352"/>
      <c r="R695" s="352"/>
      <c r="S695" s="352"/>
      <c r="T695" s="352"/>
      <c r="U695" s="352"/>
      <c r="V695" s="352"/>
      <c r="W695" s="352"/>
      <c r="X695" s="352"/>
      <c r="Y695" s="352"/>
      <c r="Z695" s="352"/>
      <c r="AA695" s="352"/>
      <c r="AB695" s="352"/>
      <c r="AC695" s="352"/>
      <c r="AD695" s="352"/>
      <c r="AE695" s="352"/>
      <c r="AF695" s="352"/>
      <c r="AG695" s="352"/>
      <c r="AH695" s="352"/>
      <c r="AI695" s="352"/>
      <c r="AJ695" s="352"/>
      <c r="AK695" s="352"/>
      <c r="AL695" s="352"/>
      <c r="AM695" s="352"/>
      <c r="AN695" s="352"/>
      <c r="AO695" s="352"/>
      <c r="AP695" s="352"/>
      <c r="AQ695" s="352"/>
    </row>
    <row r="696" customFormat="false" ht="9.75" hidden="false" customHeight="true" outlineLevel="0" collapsed="false">
      <c r="A696" s="196"/>
      <c r="B696" s="196"/>
      <c r="C696" s="196"/>
      <c r="D696" s="196"/>
      <c r="E696" s="342"/>
      <c r="F696" s="342"/>
      <c r="G696" s="352"/>
      <c r="H696" s="352"/>
      <c r="I696" s="352"/>
      <c r="J696" s="352"/>
      <c r="K696" s="352"/>
      <c r="L696" s="352"/>
      <c r="M696" s="352"/>
      <c r="N696" s="352"/>
      <c r="O696" s="352"/>
      <c r="P696" s="352"/>
      <c r="Q696" s="352"/>
      <c r="R696" s="352"/>
      <c r="S696" s="352"/>
      <c r="T696" s="352"/>
      <c r="U696" s="352"/>
      <c r="V696" s="352"/>
      <c r="W696" s="352"/>
      <c r="X696" s="352"/>
      <c r="Y696" s="352"/>
      <c r="Z696" s="352"/>
      <c r="AA696" s="352"/>
      <c r="AB696" s="352"/>
      <c r="AC696" s="352"/>
      <c r="AD696" s="352"/>
      <c r="AE696" s="352"/>
      <c r="AF696" s="352"/>
      <c r="AG696" s="352"/>
      <c r="AH696" s="352"/>
      <c r="AI696" s="352"/>
      <c r="AJ696" s="352"/>
      <c r="AK696" s="352"/>
      <c r="AL696" s="352"/>
      <c r="AM696" s="352"/>
      <c r="AN696" s="352"/>
      <c r="AO696" s="352"/>
      <c r="AP696" s="352"/>
      <c r="AQ696" s="352"/>
    </row>
    <row r="697" customFormat="false" ht="9.75" hidden="false" customHeight="true" outlineLevel="0" collapsed="false">
      <c r="A697" s="196"/>
      <c r="B697" s="196"/>
      <c r="C697" s="196"/>
      <c r="D697" s="196"/>
      <c r="E697" s="342"/>
      <c r="F697" s="342"/>
      <c r="G697" s="352"/>
      <c r="H697" s="352"/>
      <c r="I697" s="352"/>
      <c r="J697" s="352"/>
      <c r="K697" s="352"/>
      <c r="L697" s="352"/>
      <c r="M697" s="352"/>
      <c r="N697" s="352"/>
      <c r="O697" s="352"/>
      <c r="P697" s="352"/>
      <c r="Q697" s="352"/>
      <c r="R697" s="352"/>
      <c r="S697" s="352"/>
      <c r="T697" s="352"/>
      <c r="U697" s="352"/>
      <c r="V697" s="352"/>
      <c r="W697" s="352"/>
      <c r="X697" s="352"/>
      <c r="Y697" s="352"/>
      <c r="Z697" s="352"/>
      <c r="AA697" s="352"/>
      <c r="AB697" s="352"/>
      <c r="AC697" s="352"/>
      <c r="AD697" s="352"/>
      <c r="AE697" s="352"/>
      <c r="AF697" s="352"/>
      <c r="AG697" s="352"/>
      <c r="AH697" s="352"/>
      <c r="AI697" s="352"/>
      <c r="AJ697" s="352"/>
      <c r="AK697" s="352"/>
      <c r="AL697" s="352"/>
      <c r="AM697" s="352"/>
      <c r="AN697" s="352"/>
      <c r="AO697" s="352"/>
      <c r="AP697" s="352"/>
      <c r="AQ697" s="352"/>
    </row>
    <row r="698" customFormat="false" ht="9.75" hidden="false" customHeight="true" outlineLevel="0" collapsed="false">
      <c r="A698" s="196"/>
      <c r="B698" s="196"/>
      <c r="C698" s="196"/>
      <c r="D698" s="196"/>
      <c r="E698" s="342"/>
      <c r="F698" s="342"/>
      <c r="G698" s="352"/>
      <c r="H698" s="352"/>
      <c r="I698" s="352"/>
      <c r="J698" s="352"/>
      <c r="K698" s="352"/>
      <c r="L698" s="352"/>
      <c r="M698" s="352"/>
      <c r="N698" s="352"/>
      <c r="O698" s="352"/>
      <c r="P698" s="352"/>
      <c r="Q698" s="352"/>
      <c r="R698" s="352"/>
      <c r="S698" s="352"/>
      <c r="T698" s="352"/>
      <c r="U698" s="352"/>
      <c r="V698" s="352"/>
      <c r="W698" s="352"/>
      <c r="X698" s="352"/>
      <c r="Y698" s="352"/>
      <c r="Z698" s="352"/>
      <c r="AA698" s="352"/>
      <c r="AB698" s="352"/>
      <c r="AC698" s="352"/>
      <c r="AD698" s="352"/>
      <c r="AE698" s="352"/>
      <c r="AF698" s="352"/>
      <c r="AG698" s="352"/>
      <c r="AH698" s="352"/>
      <c r="AI698" s="352"/>
      <c r="AJ698" s="352"/>
      <c r="AK698" s="352"/>
      <c r="AL698" s="352"/>
      <c r="AM698" s="352"/>
      <c r="AN698" s="352"/>
      <c r="AO698" s="352"/>
      <c r="AP698" s="352"/>
      <c r="AQ698" s="352"/>
    </row>
    <row r="699" customFormat="false" ht="9.75" hidden="false" customHeight="true" outlineLevel="0" collapsed="false">
      <c r="A699" s="196"/>
      <c r="B699" s="196"/>
      <c r="C699" s="196"/>
      <c r="D699" s="196"/>
      <c r="E699" s="342"/>
      <c r="F699" s="342"/>
      <c r="G699" s="352"/>
      <c r="H699" s="352"/>
      <c r="I699" s="352"/>
      <c r="J699" s="352"/>
      <c r="K699" s="352"/>
      <c r="L699" s="352"/>
      <c r="M699" s="352"/>
      <c r="N699" s="352"/>
      <c r="O699" s="352"/>
      <c r="P699" s="352"/>
      <c r="Q699" s="352"/>
      <c r="R699" s="352"/>
      <c r="S699" s="352"/>
      <c r="T699" s="352"/>
      <c r="U699" s="352"/>
      <c r="V699" s="352"/>
      <c r="W699" s="352"/>
      <c r="X699" s="352"/>
      <c r="Y699" s="352"/>
      <c r="Z699" s="352"/>
      <c r="AA699" s="352"/>
      <c r="AB699" s="352"/>
      <c r="AC699" s="352"/>
      <c r="AD699" s="352"/>
      <c r="AE699" s="352"/>
      <c r="AF699" s="352"/>
      <c r="AG699" s="352"/>
      <c r="AH699" s="352"/>
      <c r="AI699" s="352"/>
      <c r="AJ699" s="352"/>
      <c r="AK699" s="352"/>
      <c r="AL699" s="352"/>
      <c r="AM699" s="352"/>
      <c r="AN699" s="352"/>
      <c r="AO699" s="352"/>
      <c r="AP699" s="352"/>
      <c r="AQ699" s="352"/>
    </row>
    <row r="700" customFormat="false" ht="9.75" hidden="false" customHeight="true" outlineLevel="0" collapsed="false">
      <c r="A700" s="196"/>
      <c r="B700" s="196"/>
      <c r="C700" s="196"/>
      <c r="D700" s="196"/>
      <c r="E700" s="342"/>
      <c r="F700" s="342"/>
      <c r="G700" s="352"/>
      <c r="H700" s="352"/>
      <c r="I700" s="352"/>
      <c r="J700" s="352"/>
      <c r="K700" s="352"/>
      <c r="L700" s="352"/>
      <c r="M700" s="352"/>
      <c r="N700" s="352"/>
      <c r="O700" s="352"/>
      <c r="P700" s="352"/>
      <c r="Q700" s="352"/>
      <c r="R700" s="352"/>
      <c r="S700" s="352"/>
      <c r="T700" s="352"/>
      <c r="U700" s="352"/>
      <c r="V700" s="352"/>
      <c r="W700" s="352"/>
      <c r="X700" s="352"/>
      <c r="Y700" s="352"/>
      <c r="Z700" s="352"/>
      <c r="AA700" s="352"/>
      <c r="AB700" s="352"/>
      <c r="AC700" s="352"/>
      <c r="AD700" s="352"/>
      <c r="AE700" s="352"/>
      <c r="AF700" s="352"/>
      <c r="AG700" s="352"/>
      <c r="AH700" s="352"/>
      <c r="AI700" s="352"/>
      <c r="AJ700" s="352"/>
      <c r="AK700" s="352"/>
      <c r="AL700" s="352"/>
      <c r="AM700" s="352"/>
      <c r="AN700" s="352"/>
      <c r="AO700" s="352"/>
      <c r="AP700" s="352"/>
      <c r="AQ700" s="352"/>
    </row>
    <row r="701" customFormat="false" ht="9.75" hidden="false" customHeight="true" outlineLevel="0" collapsed="false">
      <c r="A701" s="196"/>
      <c r="B701" s="196"/>
      <c r="C701" s="196"/>
      <c r="D701" s="196"/>
      <c r="E701" s="342"/>
      <c r="F701" s="342"/>
      <c r="G701" s="352"/>
      <c r="H701" s="352"/>
      <c r="I701" s="352"/>
      <c r="J701" s="352"/>
      <c r="K701" s="352"/>
      <c r="L701" s="352"/>
      <c r="M701" s="352"/>
      <c r="N701" s="352"/>
      <c r="O701" s="352"/>
      <c r="P701" s="352"/>
      <c r="Q701" s="352"/>
      <c r="R701" s="352"/>
      <c r="S701" s="352"/>
      <c r="T701" s="352"/>
      <c r="U701" s="352"/>
      <c r="V701" s="352"/>
      <c r="W701" s="352"/>
      <c r="X701" s="352"/>
      <c r="Y701" s="352"/>
      <c r="Z701" s="352"/>
      <c r="AA701" s="352"/>
      <c r="AB701" s="352"/>
      <c r="AC701" s="352"/>
      <c r="AD701" s="352"/>
      <c r="AE701" s="352"/>
      <c r="AF701" s="352"/>
      <c r="AG701" s="352"/>
      <c r="AH701" s="352"/>
      <c r="AI701" s="352"/>
      <c r="AJ701" s="352"/>
      <c r="AK701" s="352"/>
      <c r="AL701" s="352"/>
      <c r="AM701" s="352"/>
      <c r="AN701" s="352"/>
      <c r="AO701" s="352"/>
      <c r="AP701" s="352"/>
      <c r="AQ701" s="352"/>
    </row>
    <row r="702" customFormat="false" ht="9.75" hidden="false" customHeight="true" outlineLevel="0" collapsed="false">
      <c r="A702" s="196"/>
      <c r="B702" s="196"/>
      <c r="C702" s="196"/>
      <c r="D702" s="196"/>
      <c r="E702" s="342"/>
      <c r="F702" s="342"/>
      <c r="G702" s="352"/>
      <c r="H702" s="352"/>
      <c r="I702" s="352"/>
      <c r="J702" s="352"/>
      <c r="K702" s="352"/>
      <c r="L702" s="352"/>
      <c r="M702" s="352"/>
      <c r="N702" s="352"/>
      <c r="O702" s="352"/>
      <c r="P702" s="352"/>
      <c r="Q702" s="352"/>
      <c r="R702" s="352"/>
      <c r="S702" s="352"/>
      <c r="T702" s="352"/>
      <c r="U702" s="352"/>
      <c r="V702" s="352"/>
      <c r="W702" s="352"/>
      <c r="X702" s="352"/>
      <c r="Y702" s="352"/>
      <c r="Z702" s="352"/>
      <c r="AA702" s="352"/>
      <c r="AB702" s="352"/>
      <c r="AC702" s="352"/>
      <c r="AD702" s="352"/>
      <c r="AE702" s="352"/>
      <c r="AF702" s="352"/>
      <c r="AG702" s="352"/>
      <c r="AH702" s="352"/>
      <c r="AI702" s="352"/>
      <c r="AJ702" s="352"/>
      <c r="AK702" s="352"/>
      <c r="AL702" s="352"/>
      <c r="AM702" s="352"/>
      <c r="AN702" s="352"/>
      <c r="AO702" s="352"/>
      <c r="AP702" s="352"/>
      <c r="AQ702" s="352"/>
    </row>
    <row r="703" customFormat="false" ht="9.75" hidden="false" customHeight="true" outlineLevel="0" collapsed="false">
      <c r="A703" s="196"/>
      <c r="B703" s="196"/>
      <c r="C703" s="196"/>
      <c r="D703" s="196"/>
      <c r="E703" s="342"/>
      <c r="F703" s="342"/>
      <c r="G703" s="352"/>
      <c r="H703" s="352"/>
      <c r="I703" s="352"/>
      <c r="J703" s="352"/>
      <c r="K703" s="352"/>
      <c r="L703" s="352"/>
      <c r="M703" s="352"/>
      <c r="N703" s="352"/>
      <c r="O703" s="352"/>
      <c r="P703" s="352"/>
      <c r="Q703" s="352"/>
      <c r="R703" s="352"/>
      <c r="S703" s="352"/>
      <c r="T703" s="352"/>
      <c r="U703" s="352"/>
      <c r="V703" s="352"/>
      <c r="W703" s="352"/>
      <c r="X703" s="352"/>
      <c r="Y703" s="352"/>
      <c r="Z703" s="352"/>
      <c r="AA703" s="352"/>
      <c r="AB703" s="352"/>
      <c r="AC703" s="352"/>
      <c r="AD703" s="352"/>
      <c r="AE703" s="352"/>
      <c r="AF703" s="352"/>
      <c r="AG703" s="352"/>
      <c r="AH703" s="352"/>
      <c r="AI703" s="352"/>
      <c r="AJ703" s="352"/>
      <c r="AK703" s="352"/>
      <c r="AL703" s="352"/>
      <c r="AM703" s="352"/>
      <c r="AN703" s="352"/>
      <c r="AO703" s="352"/>
      <c r="AP703" s="352"/>
      <c r="AQ703" s="352"/>
    </row>
    <row r="704" customFormat="false" ht="9.75" hidden="false" customHeight="true" outlineLevel="0" collapsed="false">
      <c r="A704" s="196"/>
      <c r="B704" s="196"/>
      <c r="C704" s="196"/>
      <c r="D704" s="196"/>
      <c r="E704" s="342"/>
      <c r="F704" s="342"/>
      <c r="G704" s="352"/>
      <c r="H704" s="352"/>
      <c r="I704" s="352"/>
      <c r="J704" s="352"/>
      <c r="K704" s="352"/>
      <c r="L704" s="352"/>
      <c r="M704" s="352"/>
      <c r="N704" s="352"/>
      <c r="O704" s="352"/>
      <c r="P704" s="352"/>
      <c r="Q704" s="352"/>
      <c r="R704" s="352"/>
      <c r="S704" s="352"/>
      <c r="T704" s="352"/>
      <c r="U704" s="352"/>
      <c r="V704" s="352"/>
      <c r="W704" s="352"/>
      <c r="X704" s="352"/>
      <c r="Y704" s="352"/>
      <c r="Z704" s="352"/>
      <c r="AA704" s="352"/>
      <c r="AB704" s="352"/>
      <c r="AC704" s="352"/>
      <c r="AD704" s="352"/>
      <c r="AE704" s="352"/>
      <c r="AF704" s="352"/>
      <c r="AG704" s="352"/>
      <c r="AH704" s="352"/>
      <c r="AI704" s="352"/>
      <c r="AJ704" s="352"/>
      <c r="AK704" s="352"/>
      <c r="AL704" s="352"/>
      <c r="AM704" s="352"/>
      <c r="AN704" s="352"/>
      <c r="AO704" s="352"/>
      <c r="AP704" s="352"/>
      <c r="AQ704" s="352"/>
    </row>
    <row r="705" customFormat="false" ht="9.75" hidden="false" customHeight="true" outlineLevel="0" collapsed="false">
      <c r="A705" s="196"/>
      <c r="B705" s="196"/>
      <c r="C705" s="196"/>
      <c r="D705" s="196"/>
      <c r="E705" s="342"/>
      <c r="F705" s="342"/>
      <c r="G705" s="352"/>
      <c r="H705" s="352"/>
      <c r="I705" s="352"/>
      <c r="J705" s="352"/>
      <c r="K705" s="352"/>
      <c r="L705" s="352"/>
      <c r="M705" s="352"/>
      <c r="N705" s="352"/>
      <c r="O705" s="352"/>
      <c r="P705" s="352"/>
      <c r="Q705" s="352"/>
      <c r="R705" s="352"/>
      <c r="S705" s="352"/>
      <c r="T705" s="352"/>
      <c r="U705" s="352"/>
      <c r="V705" s="352"/>
      <c r="W705" s="352"/>
      <c r="X705" s="352"/>
      <c r="Y705" s="352"/>
      <c r="Z705" s="352"/>
      <c r="AA705" s="352"/>
      <c r="AB705" s="352"/>
      <c r="AC705" s="352"/>
      <c r="AD705" s="352"/>
      <c r="AE705" s="352"/>
      <c r="AF705" s="352"/>
      <c r="AG705" s="352"/>
      <c r="AH705" s="352"/>
      <c r="AI705" s="352"/>
      <c r="AJ705" s="352"/>
      <c r="AK705" s="352"/>
      <c r="AL705" s="352"/>
      <c r="AM705" s="352"/>
      <c r="AN705" s="352"/>
      <c r="AO705" s="352"/>
      <c r="AP705" s="352"/>
      <c r="AQ705" s="352"/>
    </row>
    <row r="706" customFormat="false" ht="9.75" hidden="false" customHeight="true" outlineLevel="0" collapsed="false">
      <c r="A706" s="196"/>
      <c r="B706" s="196"/>
      <c r="C706" s="196"/>
      <c r="D706" s="196"/>
      <c r="E706" s="342"/>
      <c r="F706" s="342"/>
      <c r="G706" s="352"/>
      <c r="H706" s="352"/>
      <c r="I706" s="352"/>
      <c r="J706" s="352"/>
      <c r="K706" s="352"/>
      <c r="L706" s="352"/>
      <c r="M706" s="352"/>
      <c r="N706" s="352"/>
      <c r="O706" s="352"/>
      <c r="P706" s="352"/>
      <c r="Q706" s="352"/>
      <c r="R706" s="352"/>
      <c r="S706" s="352"/>
      <c r="T706" s="352"/>
      <c r="U706" s="352"/>
      <c r="V706" s="352"/>
      <c r="W706" s="352"/>
      <c r="X706" s="352"/>
      <c r="Y706" s="352"/>
      <c r="Z706" s="352"/>
      <c r="AA706" s="352"/>
      <c r="AB706" s="352"/>
      <c r="AC706" s="352"/>
      <c r="AD706" s="352"/>
      <c r="AE706" s="352"/>
      <c r="AF706" s="352"/>
      <c r="AG706" s="352"/>
      <c r="AH706" s="352"/>
      <c r="AI706" s="352"/>
      <c r="AJ706" s="352"/>
      <c r="AK706" s="352"/>
      <c r="AL706" s="352"/>
      <c r="AM706" s="352"/>
      <c r="AN706" s="352"/>
      <c r="AO706" s="352"/>
      <c r="AP706" s="352"/>
      <c r="AQ706" s="352"/>
    </row>
    <row r="707" customFormat="false" ht="9.75" hidden="false" customHeight="true" outlineLevel="0" collapsed="false">
      <c r="A707" s="196"/>
      <c r="B707" s="196"/>
      <c r="C707" s="196"/>
      <c r="D707" s="196"/>
      <c r="E707" s="342"/>
      <c r="F707" s="342"/>
      <c r="G707" s="352"/>
      <c r="H707" s="352"/>
      <c r="I707" s="352"/>
      <c r="J707" s="352"/>
      <c r="K707" s="352"/>
      <c r="L707" s="352"/>
      <c r="M707" s="352"/>
      <c r="N707" s="352"/>
      <c r="O707" s="352"/>
      <c r="P707" s="352"/>
      <c r="Q707" s="352"/>
      <c r="R707" s="352"/>
      <c r="S707" s="352"/>
      <c r="T707" s="352"/>
      <c r="U707" s="352"/>
      <c r="V707" s="352"/>
      <c r="W707" s="352"/>
      <c r="X707" s="352"/>
      <c r="Y707" s="352"/>
      <c r="Z707" s="352"/>
      <c r="AA707" s="352"/>
      <c r="AB707" s="352"/>
      <c r="AC707" s="352"/>
      <c r="AD707" s="352"/>
      <c r="AE707" s="352"/>
      <c r="AF707" s="352"/>
      <c r="AG707" s="352"/>
      <c r="AH707" s="352"/>
      <c r="AI707" s="352"/>
      <c r="AJ707" s="352"/>
      <c r="AK707" s="352"/>
      <c r="AL707" s="352"/>
      <c r="AM707" s="352"/>
      <c r="AN707" s="352"/>
      <c r="AO707" s="352"/>
      <c r="AP707" s="352"/>
      <c r="AQ707" s="352"/>
    </row>
    <row r="708" customFormat="false" ht="9.75" hidden="false" customHeight="true" outlineLevel="0" collapsed="false">
      <c r="A708" s="196"/>
      <c r="B708" s="196"/>
      <c r="C708" s="196"/>
      <c r="D708" s="196"/>
      <c r="E708" s="342"/>
      <c r="F708" s="342"/>
      <c r="G708" s="352"/>
      <c r="H708" s="352"/>
      <c r="I708" s="352"/>
      <c r="J708" s="352"/>
      <c r="K708" s="352"/>
      <c r="L708" s="352"/>
      <c r="M708" s="352"/>
      <c r="N708" s="352"/>
      <c r="O708" s="352"/>
      <c r="P708" s="352"/>
      <c r="Q708" s="352"/>
      <c r="R708" s="352"/>
      <c r="S708" s="352"/>
      <c r="T708" s="352"/>
      <c r="U708" s="352"/>
      <c r="V708" s="352"/>
      <c r="W708" s="352"/>
      <c r="X708" s="352"/>
      <c r="Y708" s="352"/>
      <c r="Z708" s="352"/>
      <c r="AA708" s="352"/>
      <c r="AB708" s="352"/>
      <c r="AC708" s="352"/>
      <c r="AD708" s="352"/>
      <c r="AE708" s="352"/>
      <c r="AF708" s="352"/>
      <c r="AG708" s="352"/>
      <c r="AH708" s="352"/>
      <c r="AI708" s="352"/>
      <c r="AJ708" s="352"/>
      <c r="AK708" s="352"/>
      <c r="AL708" s="352"/>
      <c r="AM708" s="352"/>
      <c r="AN708" s="352"/>
      <c r="AO708" s="352"/>
      <c r="AP708" s="352"/>
      <c r="AQ708" s="352"/>
    </row>
    <row r="709" customFormat="false" ht="9.75" hidden="false" customHeight="true" outlineLevel="0" collapsed="false">
      <c r="A709" s="196"/>
      <c r="B709" s="196"/>
      <c r="C709" s="196"/>
      <c r="D709" s="196"/>
      <c r="E709" s="342"/>
      <c r="F709" s="342"/>
      <c r="G709" s="352"/>
      <c r="H709" s="352"/>
      <c r="I709" s="352"/>
      <c r="J709" s="352"/>
      <c r="K709" s="352"/>
      <c r="L709" s="352"/>
      <c r="M709" s="352"/>
      <c r="N709" s="352"/>
      <c r="O709" s="352"/>
      <c r="P709" s="352"/>
      <c r="Q709" s="352"/>
      <c r="R709" s="352"/>
      <c r="S709" s="352"/>
      <c r="T709" s="352"/>
      <c r="U709" s="352"/>
      <c r="V709" s="352"/>
      <c r="W709" s="352"/>
      <c r="X709" s="352"/>
      <c r="Y709" s="352"/>
      <c r="Z709" s="352"/>
      <c r="AA709" s="352"/>
      <c r="AB709" s="352"/>
      <c r="AC709" s="352"/>
      <c r="AD709" s="352"/>
      <c r="AE709" s="352"/>
      <c r="AF709" s="352"/>
      <c r="AG709" s="352"/>
      <c r="AH709" s="352"/>
      <c r="AI709" s="352"/>
      <c r="AJ709" s="352"/>
      <c r="AK709" s="352"/>
      <c r="AL709" s="352"/>
      <c r="AM709" s="352"/>
      <c r="AN709" s="352"/>
      <c r="AO709" s="352"/>
      <c r="AP709" s="352"/>
      <c r="AQ709" s="352"/>
    </row>
    <row r="710" customFormat="false" ht="9.75" hidden="false" customHeight="true" outlineLevel="0" collapsed="false">
      <c r="A710" s="196"/>
      <c r="B710" s="196"/>
      <c r="C710" s="196"/>
      <c r="D710" s="196"/>
      <c r="E710" s="342"/>
      <c r="F710" s="342"/>
      <c r="G710" s="352"/>
      <c r="H710" s="352"/>
      <c r="I710" s="352"/>
      <c r="J710" s="352"/>
      <c r="K710" s="352"/>
      <c r="L710" s="352"/>
      <c r="M710" s="352"/>
      <c r="N710" s="352"/>
      <c r="O710" s="352"/>
      <c r="P710" s="352"/>
      <c r="Q710" s="352"/>
      <c r="R710" s="352"/>
      <c r="S710" s="352"/>
      <c r="T710" s="352"/>
      <c r="U710" s="352"/>
      <c r="V710" s="352"/>
      <c r="W710" s="352"/>
      <c r="X710" s="352"/>
      <c r="Y710" s="352"/>
      <c r="Z710" s="352"/>
      <c r="AA710" s="352"/>
      <c r="AB710" s="352"/>
      <c r="AC710" s="352"/>
      <c r="AD710" s="352"/>
      <c r="AE710" s="352"/>
      <c r="AF710" s="352"/>
      <c r="AG710" s="352"/>
      <c r="AH710" s="352"/>
      <c r="AI710" s="352"/>
      <c r="AJ710" s="352"/>
      <c r="AK710" s="352"/>
      <c r="AL710" s="352"/>
      <c r="AM710" s="352"/>
      <c r="AN710" s="352"/>
      <c r="AO710" s="352"/>
      <c r="AP710" s="352"/>
      <c r="AQ710" s="352"/>
    </row>
    <row r="711" customFormat="false" ht="9.75" hidden="false" customHeight="true" outlineLevel="0" collapsed="false">
      <c r="A711" s="196"/>
      <c r="B711" s="196"/>
      <c r="C711" s="196"/>
      <c r="D711" s="196"/>
      <c r="E711" s="342"/>
      <c r="F711" s="342"/>
      <c r="G711" s="352"/>
      <c r="H711" s="352"/>
      <c r="I711" s="352"/>
      <c r="J711" s="352"/>
      <c r="K711" s="352"/>
      <c r="L711" s="352"/>
      <c r="M711" s="352"/>
      <c r="N711" s="352"/>
      <c r="O711" s="352"/>
      <c r="P711" s="352"/>
      <c r="Q711" s="352"/>
      <c r="R711" s="352"/>
      <c r="S711" s="352"/>
      <c r="T711" s="352"/>
      <c r="U711" s="352"/>
      <c r="V711" s="352"/>
      <c r="W711" s="352"/>
      <c r="X711" s="352"/>
      <c r="Y711" s="352"/>
      <c r="Z711" s="352"/>
      <c r="AA711" s="352"/>
      <c r="AB711" s="352"/>
      <c r="AC711" s="352"/>
      <c r="AD711" s="352"/>
      <c r="AE711" s="352"/>
      <c r="AF711" s="352"/>
      <c r="AG711" s="352"/>
      <c r="AH711" s="352"/>
      <c r="AI711" s="352"/>
      <c r="AJ711" s="352"/>
      <c r="AK711" s="352"/>
      <c r="AL711" s="352"/>
      <c r="AM711" s="352"/>
      <c r="AN711" s="352"/>
      <c r="AO711" s="352"/>
      <c r="AP711" s="352"/>
      <c r="AQ711" s="352"/>
    </row>
    <row r="712" customFormat="false" ht="9.75" hidden="false" customHeight="true" outlineLevel="0" collapsed="false">
      <c r="A712" s="196"/>
      <c r="B712" s="196"/>
      <c r="C712" s="196"/>
      <c r="D712" s="196"/>
      <c r="E712" s="342"/>
      <c r="F712" s="342"/>
      <c r="G712" s="352"/>
      <c r="H712" s="352"/>
      <c r="I712" s="352"/>
      <c r="J712" s="352"/>
      <c r="K712" s="352"/>
      <c r="L712" s="352"/>
      <c r="M712" s="352"/>
      <c r="N712" s="352"/>
      <c r="O712" s="352"/>
      <c r="P712" s="352"/>
      <c r="Q712" s="352"/>
      <c r="R712" s="352"/>
      <c r="S712" s="352"/>
      <c r="T712" s="352"/>
      <c r="U712" s="352"/>
      <c r="V712" s="352"/>
      <c r="W712" s="352"/>
      <c r="X712" s="352"/>
      <c r="Y712" s="352"/>
      <c r="Z712" s="352"/>
      <c r="AA712" s="352"/>
      <c r="AB712" s="352"/>
      <c r="AC712" s="352"/>
      <c r="AD712" s="352"/>
      <c r="AE712" s="352"/>
      <c r="AF712" s="352"/>
      <c r="AG712" s="352"/>
      <c r="AH712" s="352"/>
      <c r="AI712" s="352"/>
      <c r="AJ712" s="352"/>
      <c r="AK712" s="352"/>
      <c r="AL712" s="352"/>
      <c r="AM712" s="352"/>
      <c r="AN712" s="352"/>
      <c r="AO712" s="352"/>
      <c r="AP712" s="352"/>
      <c r="AQ712" s="352"/>
    </row>
    <row r="713" customFormat="false" ht="9.75" hidden="false" customHeight="true" outlineLevel="0" collapsed="false">
      <c r="A713" s="196"/>
      <c r="B713" s="196"/>
      <c r="C713" s="196"/>
      <c r="D713" s="196"/>
      <c r="E713" s="342"/>
      <c r="F713" s="342"/>
      <c r="G713" s="352"/>
      <c r="H713" s="352"/>
      <c r="I713" s="352"/>
      <c r="J713" s="352"/>
      <c r="K713" s="352"/>
      <c r="L713" s="352"/>
      <c r="M713" s="352"/>
      <c r="N713" s="352"/>
      <c r="O713" s="352"/>
      <c r="P713" s="352"/>
      <c r="Q713" s="352"/>
      <c r="R713" s="352"/>
      <c r="S713" s="352"/>
      <c r="T713" s="352"/>
      <c r="U713" s="352"/>
      <c r="V713" s="352"/>
      <c r="W713" s="352"/>
      <c r="X713" s="352"/>
      <c r="Y713" s="352"/>
      <c r="Z713" s="352"/>
      <c r="AA713" s="352"/>
      <c r="AB713" s="352"/>
      <c r="AC713" s="352"/>
      <c r="AD713" s="352"/>
      <c r="AE713" s="352"/>
      <c r="AF713" s="352"/>
      <c r="AG713" s="352"/>
      <c r="AH713" s="352"/>
      <c r="AI713" s="352"/>
      <c r="AJ713" s="352"/>
      <c r="AK713" s="352"/>
      <c r="AL713" s="352"/>
      <c r="AM713" s="352"/>
      <c r="AN713" s="352"/>
      <c r="AO713" s="352"/>
      <c r="AP713" s="352"/>
      <c r="AQ713" s="352"/>
    </row>
    <row r="714" customFormat="false" ht="9.75" hidden="false" customHeight="true" outlineLevel="0" collapsed="false">
      <c r="A714" s="196"/>
      <c r="B714" s="196"/>
      <c r="C714" s="196"/>
      <c r="D714" s="196"/>
      <c r="E714" s="342"/>
      <c r="F714" s="342"/>
      <c r="G714" s="352"/>
      <c r="H714" s="352"/>
      <c r="I714" s="352"/>
      <c r="J714" s="352"/>
      <c r="K714" s="352"/>
      <c r="L714" s="352"/>
      <c r="M714" s="352"/>
      <c r="N714" s="352"/>
      <c r="O714" s="352"/>
      <c r="P714" s="352"/>
      <c r="Q714" s="352"/>
      <c r="R714" s="352"/>
      <c r="S714" s="352"/>
      <c r="T714" s="352"/>
      <c r="U714" s="352"/>
      <c r="V714" s="352"/>
      <c r="W714" s="352"/>
      <c r="X714" s="352"/>
      <c r="Y714" s="352"/>
      <c r="Z714" s="352"/>
      <c r="AA714" s="352"/>
      <c r="AB714" s="352"/>
      <c r="AC714" s="352"/>
      <c r="AD714" s="352"/>
      <c r="AE714" s="352"/>
      <c r="AF714" s="352"/>
      <c r="AG714" s="352"/>
      <c r="AH714" s="352"/>
      <c r="AI714" s="352"/>
      <c r="AJ714" s="352"/>
      <c r="AK714" s="352"/>
      <c r="AL714" s="352"/>
      <c r="AM714" s="352"/>
      <c r="AN714" s="352"/>
      <c r="AO714" s="352"/>
      <c r="AP714" s="352"/>
      <c r="AQ714" s="352"/>
    </row>
    <row r="715" customFormat="false" ht="9.75" hidden="false" customHeight="true" outlineLevel="0" collapsed="false">
      <c r="A715" s="196"/>
      <c r="B715" s="196"/>
      <c r="C715" s="196"/>
      <c r="D715" s="196"/>
      <c r="E715" s="342"/>
      <c r="F715" s="342"/>
      <c r="G715" s="352"/>
      <c r="H715" s="352"/>
      <c r="I715" s="352"/>
      <c r="J715" s="352"/>
      <c r="K715" s="352"/>
      <c r="L715" s="352"/>
      <c r="M715" s="352"/>
      <c r="N715" s="352"/>
      <c r="O715" s="352"/>
      <c r="P715" s="352"/>
      <c r="Q715" s="352"/>
      <c r="R715" s="352"/>
      <c r="S715" s="352"/>
      <c r="T715" s="352"/>
      <c r="U715" s="352"/>
      <c r="V715" s="352"/>
      <c r="W715" s="352"/>
      <c r="X715" s="352"/>
      <c r="Y715" s="352"/>
      <c r="Z715" s="352"/>
      <c r="AA715" s="352"/>
      <c r="AB715" s="352"/>
      <c r="AC715" s="352"/>
      <c r="AD715" s="352"/>
      <c r="AE715" s="352"/>
      <c r="AF715" s="352"/>
      <c r="AG715" s="352"/>
      <c r="AH715" s="352"/>
      <c r="AI715" s="352"/>
      <c r="AJ715" s="352"/>
      <c r="AK715" s="352"/>
      <c r="AL715" s="352"/>
      <c r="AM715" s="352"/>
      <c r="AN715" s="352"/>
      <c r="AO715" s="352"/>
      <c r="AP715" s="352"/>
      <c r="AQ715" s="352"/>
    </row>
    <row r="716" customFormat="false" ht="9.75" hidden="false" customHeight="true" outlineLevel="0" collapsed="false">
      <c r="A716" s="196"/>
      <c r="B716" s="196"/>
      <c r="C716" s="196"/>
      <c r="D716" s="196"/>
      <c r="E716" s="342"/>
      <c r="F716" s="342"/>
      <c r="G716" s="352"/>
      <c r="H716" s="352"/>
      <c r="I716" s="352"/>
      <c r="J716" s="352"/>
      <c r="K716" s="352"/>
      <c r="L716" s="352"/>
      <c r="M716" s="352"/>
      <c r="N716" s="352"/>
      <c r="O716" s="352"/>
      <c r="P716" s="352"/>
      <c r="Q716" s="352"/>
      <c r="R716" s="352"/>
      <c r="S716" s="352"/>
      <c r="T716" s="352"/>
      <c r="U716" s="352"/>
      <c r="V716" s="352"/>
      <c r="W716" s="352"/>
      <c r="X716" s="352"/>
      <c r="Y716" s="352"/>
      <c r="Z716" s="352"/>
      <c r="AA716" s="352"/>
      <c r="AB716" s="352"/>
      <c r="AC716" s="352"/>
      <c r="AD716" s="352"/>
      <c r="AE716" s="352"/>
      <c r="AF716" s="352"/>
      <c r="AG716" s="352"/>
      <c r="AH716" s="352"/>
      <c r="AI716" s="352"/>
      <c r="AJ716" s="352"/>
      <c r="AK716" s="352"/>
      <c r="AL716" s="352"/>
      <c r="AM716" s="352"/>
      <c r="AN716" s="352"/>
      <c r="AO716" s="352"/>
      <c r="AP716" s="352"/>
      <c r="AQ716" s="352"/>
    </row>
    <row r="717" customFormat="false" ht="9.75" hidden="false" customHeight="true" outlineLevel="0" collapsed="false">
      <c r="A717" s="196"/>
      <c r="B717" s="196"/>
      <c r="C717" s="196"/>
      <c r="D717" s="196"/>
      <c r="E717" s="342"/>
      <c r="F717" s="342"/>
      <c r="G717" s="352"/>
      <c r="H717" s="352"/>
      <c r="I717" s="352"/>
      <c r="J717" s="352"/>
      <c r="K717" s="352"/>
      <c r="L717" s="352"/>
      <c r="M717" s="352"/>
      <c r="N717" s="352"/>
      <c r="O717" s="352"/>
      <c r="P717" s="352"/>
      <c r="Q717" s="352"/>
      <c r="R717" s="352"/>
      <c r="S717" s="352"/>
      <c r="T717" s="352"/>
      <c r="U717" s="352"/>
      <c r="V717" s="352"/>
      <c r="W717" s="352"/>
      <c r="X717" s="352"/>
      <c r="Y717" s="352"/>
      <c r="Z717" s="352"/>
      <c r="AA717" s="352"/>
      <c r="AB717" s="352"/>
      <c r="AC717" s="352"/>
      <c r="AD717" s="352"/>
      <c r="AE717" s="352"/>
      <c r="AF717" s="352"/>
      <c r="AG717" s="352"/>
      <c r="AH717" s="352"/>
      <c r="AI717" s="352"/>
      <c r="AJ717" s="352"/>
      <c r="AK717" s="352"/>
      <c r="AL717" s="352"/>
      <c r="AM717" s="352"/>
      <c r="AN717" s="352"/>
      <c r="AO717" s="352"/>
      <c r="AP717" s="352"/>
      <c r="AQ717" s="352"/>
    </row>
    <row r="718" customFormat="false" ht="9.75" hidden="false" customHeight="true" outlineLevel="0" collapsed="false">
      <c r="A718" s="196"/>
      <c r="B718" s="196"/>
      <c r="C718" s="196"/>
      <c r="D718" s="196"/>
      <c r="E718" s="342"/>
      <c r="F718" s="342"/>
      <c r="G718" s="352"/>
      <c r="H718" s="352"/>
      <c r="I718" s="352"/>
      <c r="J718" s="352"/>
      <c r="K718" s="352"/>
      <c r="L718" s="352"/>
      <c r="M718" s="352"/>
      <c r="N718" s="352"/>
      <c r="O718" s="352"/>
      <c r="P718" s="352"/>
      <c r="Q718" s="352"/>
      <c r="R718" s="352"/>
      <c r="S718" s="352"/>
      <c r="T718" s="352"/>
      <c r="U718" s="352"/>
      <c r="V718" s="352"/>
      <c r="W718" s="352"/>
      <c r="X718" s="352"/>
      <c r="Y718" s="352"/>
      <c r="Z718" s="352"/>
      <c r="AA718" s="352"/>
      <c r="AB718" s="352"/>
      <c r="AC718" s="352"/>
      <c r="AD718" s="352"/>
      <c r="AE718" s="352"/>
      <c r="AF718" s="352"/>
      <c r="AG718" s="352"/>
      <c r="AH718" s="352"/>
      <c r="AI718" s="352"/>
      <c r="AJ718" s="352"/>
      <c r="AK718" s="352"/>
      <c r="AL718" s="352"/>
      <c r="AM718" s="352"/>
      <c r="AN718" s="352"/>
      <c r="AO718" s="352"/>
      <c r="AP718" s="352"/>
      <c r="AQ718" s="352"/>
    </row>
    <row r="719" customFormat="false" ht="9.75" hidden="false" customHeight="true" outlineLevel="0" collapsed="false">
      <c r="A719" s="196"/>
      <c r="B719" s="196"/>
      <c r="C719" s="196"/>
      <c r="D719" s="196"/>
      <c r="E719" s="342"/>
      <c r="F719" s="342"/>
      <c r="G719" s="352"/>
      <c r="H719" s="352"/>
      <c r="I719" s="352"/>
      <c r="J719" s="352"/>
      <c r="K719" s="352"/>
      <c r="L719" s="352"/>
      <c r="M719" s="352"/>
      <c r="N719" s="352"/>
      <c r="O719" s="352"/>
      <c r="P719" s="352"/>
      <c r="Q719" s="352"/>
      <c r="R719" s="352"/>
      <c r="S719" s="352"/>
      <c r="T719" s="352"/>
      <c r="U719" s="352"/>
      <c r="V719" s="352"/>
      <c r="W719" s="352"/>
      <c r="X719" s="352"/>
      <c r="Y719" s="352"/>
      <c r="Z719" s="352"/>
      <c r="AA719" s="352"/>
      <c r="AB719" s="352"/>
      <c r="AC719" s="352"/>
      <c r="AD719" s="352"/>
      <c r="AE719" s="352"/>
      <c r="AF719" s="352"/>
      <c r="AG719" s="352"/>
      <c r="AH719" s="352"/>
      <c r="AI719" s="352"/>
      <c r="AJ719" s="352"/>
      <c r="AK719" s="352"/>
      <c r="AL719" s="352"/>
      <c r="AM719" s="352"/>
      <c r="AN719" s="352"/>
      <c r="AO719" s="352"/>
      <c r="AP719" s="352"/>
      <c r="AQ719" s="352"/>
    </row>
    <row r="720" customFormat="false" ht="9.75" hidden="false" customHeight="true" outlineLevel="0" collapsed="false">
      <c r="A720" s="196"/>
      <c r="B720" s="196"/>
      <c r="C720" s="196"/>
      <c r="D720" s="196"/>
      <c r="E720" s="342"/>
      <c r="F720" s="342"/>
      <c r="G720" s="352"/>
      <c r="H720" s="352"/>
      <c r="I720" s="352"/>
      <c r="J720" s="352"/>
      <c r="K720" s="352"/>
      <c r="L720" s="352"/>
      <c r="M720" s="352"/>
      <c r="N720" s="352"/>
      <c r="O720" s="352"/>
      <c r="P720" s="352"/>
      <c r="Q720" s="352"/>
      <c r="R720" s="352"/>
      <c r="S720" s="352"/>
      <c r="T720" s="352"/>
      <c r="U720" s="352"/>
      <c r="V720" s="352"/>
      <c r="W720" s="352"/>
      <c r="X720" s="352"/>
      <c r="Y720" s="352"/>
      <c r="Z720" s="352"/>
      <c r="AA720" s="352"/>
      <c r="AB720" s="352"/>
      <c r="AC720" s="352"/>
      <c r="AD720" s="352"/>
      <c r="AE720" s="352"/>
      <c r="AF720" s="352"/>
      <c r="AG720" s="352"/>
      <c r="AH720" s="352"/>
      <c r="AI720" s="352"/>
      <c r="AJ720" s="352"/>
      <c r="AK720" s="352"/>
      <c r="AL720" s="352"/>
      <c r="AM720" s="352"/>
      <c r="AN720" s="352"/>
      <c r="AO720" s="352"/>
      <c r="AP720" s="352"/>
      <c r="AQ720" s="352"/>
    </row>
    <row r="721" customFormat="false" ht="9.75" hidden="false" customHeight="true" outlineLevel="0" collapsed="false">
      <c r="A721" s="196"/>
      <c r="B721" s="196"/>
      <c r="C721" s="196"/>
      <c r="D721" s="196"/>
      <c r="E721" s="342"/>
      <c r="F721" s="342"/>
      <c r="G721" s="352"/>
      <c r="H721" s="352"/>
      <c r="I721" s="352"/>
      <c r="J721" s="352"/>
      <c r="K721" s="352"/>
      <c r="L721" s="352"/>
      <c r="M721" s="352"/>
      <c r="N721" s="352"/>
      <c r="O721" s="352"/>
      <c r="P721" s="352"/>
      <c r="Q721" s="352"/>
      <c r="R721" s="352"/>
      <c r="S721" s="352"/>
      <c r="T721" s="352"/>
      <c r="U721" s="352"/>
      <c r="V721" s="352"/>
      <c r="W721" s="352"/>
      <c r="X721" s="352"/>
      <c r="Y721" s="352"/>
      <c r="Z721" s="352"/>
      <c r="AA721" s="352"/>
      <c r="AB721" s="352"/>
      <c r="AC721" s="352"/>
      <c r="AD721" s="352"/>
      <c r="AE721" s="352"/>
      <c r="AF721" s="352"/>
      <c r="AG721" s="352"/>
      <c r="AH721" s="352"/>
      <c r="AI721" s="352"/>
      <c r="AJ721" s="352"/>
      <c r="AK721" s="352"/>
      <c r="AL721" s="352"/>
      <c r="AM721" s="352"/>
      <c r="AN721" s="352"/>
      <c r="AO721" s="352"/>
      <c r="AP721" s="352"/>
      <c r="AQ721" s="352"/>
    </row>
    <row r="722" customFormat="false" ht="9.75" hidden="false" customHeight="true" outlineLevel="0" collapsed="false">
      <c r="A722" s="196"/>
      <c r="B722" s="196"/>
      <c r="C722" s="196"/>
      <c r="D722" s="196"/>
      <c r="E722" s="342"/>
      <c r="F722" s="342"/>
      <c r="G722" s="352"/>
      <c r="H722" s="352"/>
      <c r="I722" s="352"/>
      <c r="J722" s="352"/>
      <c r="K722" s="352"/>
      <c r="L722" s="352"/>
      <c r="M722" s="352"/>
      <c r="N722" s="352"/>
      <c r="O722" s="352"/>
      <c r="P722" s="352"/>
      <c r="Q722" s="352"/>
      <c r="R722" s="352"/>
      <c r="S722" s="352"/>
      <c r="T722" s="352"/>
      <c r="U722" s="352"/>
      <c r="V722" s="352"/>
      <c r="W722" s="352"/>
      <c r="X722" s="352"/>
      <c r="Y722" s="352"/>
      <c r="Z722" s="352"/>
      <c r="AA722" s="352"/>
      <c r="AB722" s="352"/>
      <c r="AC722" s="352"/>
      <c r="AD722" s="352"/>
      <c r="AE722" s="352"/>
      <c r="AF722" s="352"/>
      <c r="AG722" s="352"/>
      <c r="AH722" s="352"/>
      <c r="AI722" s="352"/>
      <c r="AJ722" s="352"/>
      <c r="AK722" s="352"/>
      <c r="AL722" s="352"/>
      <c r="AM722" s="352"/>
      <c r="AN722" s="352"/>
      <c r="AO722" s="352"/>
      <c r="AP722" s="352"/>
      <c r="AQ722" s="352"/>
    </row>
    <row r="723" customFormat="false" ht="9.75" hidden="false" customHeight="true" outlineLevel="0" collapsed="false">
      <c r="A723" s="196"/>
      <c r="B723" s="196"/>
      <c r="C723" s="196"/>
      <c r="D723" s="196"/>
      <c r="E723" s="342"/>
      <c r="F723" s="342"/>
      <c r="G723" s="352"/>
      <c r="H723" s="352"/>
      <c r="I723" s="352"/>
      <c r="J723" s="352"/>
      <c r="K723" s="352"/>
      <c r="L723" s="352"/>
      <c r="M723" s="352"/>
      <c r="N723" s="352"/>
      <c r="O723" s="352"/>
      <c r="P723" s="352"/>
      <c r="Q723" s="352"/>
      <c r="R723" s="352"/>
      <c r="S723" s="352"/>
      <c r="T723" s="352"/>
      <c r="U723" s="352"/>
      <c r="V723" s="352"/>
      <c r="W723" s="352"/>
      <c r="X723" s="352"/>
      <c r="Y723" s="352"/>
      <c r="Z723" s="352"/>
      <c r="AA723" s="352"/>
      <c r="AB723" s="352"/>
      <c r="AC723" s="352"/>
      <c r="AD723" s="352"/>
      <c r="AE723" s="352"/>
      <c r="AF723" s="352"/>
      <c r="AG723" s="352"/>
      <c r="AH723" s="352"/>
      <c r="AI723" s="352"/>
      <c r="AJ723" s="352"/>
      <c r="AK723" s="352"/>
      <c r="AL723" s="352"/>
      <c r="AM723" s="352"/>
      <c r="AN723" s="352"/>
      <c r="AO723" s="352"/>
      <c r="AP723" s="352"/>
      <c r="AQ723" s="352"/>
    </row>
    <row r="724" customFormat="false" ht="9.75" hidden="false" customHeight="true" outlineLevel="0" collapsed="false">
      <c r="A724" s="196"/>
      <c r="B724" s="196"/>
      <c r="C724" s="196"/>
      <c r="D724" s="196"/>
      <c r="E724" s="342"/>
      <c r="F724" s="342"/>
      <c r="G724" s="352"/>
      <c r="H724" s="352"/>
      <c r="I724" s="352"/>
      <c r="J724" s="352"/>
      <c r="K724" s="352"/>
      <c r="L724" s="352"/>
      <c r="M724" s="352"/>
      <c r="N724" s="352"/>
      <c r="O724" s="352"/>
      <c r="P724" s="352"/>
      <c r="Q724" s="352"/>
      <c r="R724" s="352"/>
      <c r="S724" s="352"/>
      <c r="T724" s="352"/>
      <c r="U724" s="352"/>
      <c r="V724" s="352"/>
      <c r="W724" s="352"/>
      <c r="X724" s="352"/>
      <c r="Y724" s="352"/>
      <c r="Z724" s="352"/>
      <c r="AA724" s="352"/>
      <c r="AB724" s="352"/>
      <c r="AC724" s="352"/>
      <c r="AD724" s="352"/>
      <c r="AE724" s="352"/>
      <c r="AF724" s="352"/>
      <c r="AG724" s="352"/>
      <c r="AH724" s="352"/>
      <c r="AI724" s="352"/>
      <c r="AJ724" s="352"/>
      <c r="AK724" s="352"/>
      <c r="AL724" s="352"/>
      <c r="AM724" s="352"/>
      <c r="AN724" s="352"/>
      <c r="AO724" s="352"/>
      <c r="AP724" s="352"/>
      <c r="AQ724" s="352"/>
    </row>
    <row r="725" customFormat="false" ht="9.75" hidden="false" customHeight="true" outlineLevel="0" collapsed="false">
      <c r="A725" s="196"/>
      <c r="B725" s="196"/>
      <c r="C725" s="196"/>
      <c r="D725" s="196"/>
      <c r="E725" s="342"/>
      <c r="F725" s="342"/>
      <c r="G725" s="352"/>
      <c r="H725" s="352"/>
      <c r="I725" s="352"/>
      <c r="J725" s="352"/>
      <c r="K725" s="352"/>
      <c r="L725" s="352"/>
      <c r="M725" s="352"/>
      <c r="N725" s="352"/>
      <c r="O725" s="352"/>
      <c r="P725" s="352"/>
      <c r="Q725" s="352"/>
      <c r="R725" s="352"/>
      <c r="S725" s="352"/>
      <c r="T725" s="352"/>
      <c r="U725" s="352"/>
      <c r="V725" s="352"/>
      <c r="W725" s="352"/>
      <c r="X725" s="352"/>
      <c r="Y725" s="352"/>
      <c r="Z725" s="352"/>
      <c r="AA725" s="352"/>
      <c r="AB725" s="352"/>
      <c r="AC725" s="352"/>
      <c r="AD725" s="352"/>
      <c r="AE725" s="352"/>
      <c r="AF725" s="352"/>
      <c r="AG725" s="352"/>
      <c r="AH725" s="352"/>
      <c r="AI725" s="352"/>
      <c r="AJ725" s="352"/>
      <c r="AK725" s="352"/>
      <c r="AL725" s="352"/>
      <c r="AM725" s="352"/>
      <c r="AN725" s="352"/>
      <c r="AO725" s="352"/>
      <c r="AP725" s="352"/>
      <c r="AQ725" s="352"/>
    </row>
    <row r="726" customFormat="false" ht="9.75" hidden="false" customHeight="true" outlineLevel="0" collapsed="false">
      <c r="A726" s="196"/>
      <c r="B726" s="196"/>
      <c r="C726" s="196"/>
      <c r="D726" s="196"/>
      <c r="E726" s="342"/>
      <c r="F726" s="342"/>
      <c r="G726" s="352"/>
      <c r="H726" s="352"/>
      <c r="I726" s="352"/>
      <c r="J726" s="352"/>
      <c r="K726" s="352"/>
      <c r="L726" s="352"/>
      <c r="M726" s="352"/>
      <c r="N726" s="352"/>
      <c r="O726" s="352"/>
      <c r="P726" s="352"/>
      <c r="Q726" s="352"/>
      <c r="R726" s="352"/>
      <c r="S726" s="352"/>
      <c r="T726" s="352"/>
      <c r="U726" s="352"/>
      <c r="V726" s="352"/>
      <c r="W726" s="352"/>
      <c r="X726" s="352"/>
      <c r="Y726" s="352"/>
      <c r="Z726" s="352"/>
      <c r="AA726" s="352"/>
      <c r="AB726" s="352"/>
      <c r="AC726" s="352"/>
      <c r="AD726" s="352"/>
      <c r="AE726" s="352"/>
      <c r="AF726" s="352"/>
      <c r="AG726" s="352"/>
      <c r="AH726" s="352"/>
      <c r="AI726" s="352"/>
      <c r="AJ726" s="352"/>
      <c r="AK726" s="352"/>
      <c r="AL726" s="352"/>
      <c r="AM726" s="352"/>
      <c r="AN726" s="352"/>
      <c r="AO726" s="352"/>
      <c r="AP726" s="352"/>
      <c r="AQ726" s="352"/>
    </row>
    <row r="727" customFormat="false" ht="9.75" hidden="false" customHeight="true" outlineLevel="0" collapsed="false">
      <c r="A727" s="196"/>
      <c r="B727" s="196"/>
      <c r="C727" s="196"/>
      <c r="D727" s="196"/>
      <c r="E727" s="342"/>
      <c r="F727" s="342"/>
      <c r="G727" s="352"/>
      <c r="H727" s="352"/>
      <c r="I727" s="352"/>
      <c r="J727" s="352"/>
      <c r="K727" s="352"/>
      <c r="L727" s="352"/>
      <c r="M727" s="352"/>
      <c r="N727" s="352"/>
      <c r="O727" s="352"/>
      <c r="P727" s="352"/>
      <c r="Q727" s="352"/>
      <c r="R727" s="352"/>
      <c r="S727" s="352"/>
      <c r="T727" s="352"/>
      <c r="U727" s="352"/>
      <c r="V727" s="352"/>
      <c r="W727" s="352"/>
      <c r="X727" s="352"/>
      <c r="Y727" s="352"/>
      <c r="Z727" s="352"/>
      <c r="AA727" s="352"/>
      <c r="AB727" s="352"/>
      <c r="AC727" s="352"/>
      <c r="AD727" s="352"/>
      <c r="AE727" s="352"/>
      <c r="AF727" s="352"/>
      <c r="AG727" s="352"/>
      <c r="AH727" s="352"/>
      <c r="AI727" s="352"/>
      <c r="AJ727" s="352"/>
      <c r="AK727" s="352"/>
      <c r="AL727" s="352"/>
      <c r="AM727" s="352"/>
      <c r="AN727" s="352"/>
      <c r="AO727" s="352"/>
      <c r="AP727" s="352"/>
      <c r="AQ727" s="352"/>
    </row>
    <row r="728" customFormat="false" ht="9.75" hidden="false" customHeight="true" outlineLevel="0" collapsed="false">
      <c r="A728" s="196"/>
      <c r="B728" s="196"/>
      <c r="C728" s="196"/>
      <c r="D728" s="196"/>
      <c r="E728" s="342"/>
      <c r="F728" s="342"/>
      <c r="G728" s="352"/>
      <c r="H728" s="352"/>
      <c r="I728" s="352"/>
      <c r="J728" s="352"/>
      <c r="K728" s="352"/>
      <c r="L728" s="352"/>
      <c r="M728" s="352"/>
      <c r="N728" s="352"/>
      <c r="O728" s="352"/>
      <c r="P728" s="352"/>
      <c r="Q728" s="352"/>
      <c r="R728" s="352"/>
      <c r="S728" s="352"/>
      <c r="T728" s="352"/>
      <c r="U728" s="352"/>
      <c r="V728" s="352"/>
      <c r="W728" s="352"/>
      <c r="X728" s="352"/>
      <c r="Y728" s="352"/>
      <c r="Z728" s="352"/>
      <c r="AA728" s="352"/>
      <c r="AB728" s="352"/>
      <c r="AC728" s="352"/>
      <c r="AD728" s="352"/>
      <c r="AE728" s="352"/>
      <c r="AF728" s="352"/>
      <c r="AG728" s="352"/>
      <c r="AH728" s="352"/>
      <c r="AI728" s="352"/>
      <c r="AJ728" s="352"/>
      <c r="AK728" s="352"/>
      <c r="AL728" s="352"/>
      <c r="AM728" s="352"/>
      <c r="AN728" s="352"/>
      <c r="AO728" s="352"/>
      <c r="AP728" s="352"/>
      <c r="AQ728" s="352"/>
    </row>
    <row r="729" customFormat="false" ht="9.75" hidden="false" customHeight="true" outlineLevel="0" collapsed="false">
      <c r="A729" s="196"/>
      <c r="B729" s="196"/>
      <c r="C729" s="196"/>
      <c r="D729" s="196"/>
      <c r="E729" s="342"/>
      <c r="F729" s="342"/>
      <c r="G729" s="352"/>
      <c r="H729" s="352"/>
      <c r="I729" s="352"/>
      <c r="J729" s="352"/>
      <c r="K729" s="352"/>
      <c r="L729" s="352"/>
      <c r="M729" s="352"/>
      <c r="N729" s="352"/>
      <c r="O729" s="352"/>
      <c r="P729" s="352"/>
      <c r="Q729" s="352"/>
      <c r="R729" s="352"/>
      <c r="S729" s="352"/>
      <c r="T729" s="352"/>
      <c r="U729" s="352"/>
      <c r="V729" s="352"/>
      <c r="W729" s="352"/>
      <c r="X729" s="352"/>
      <c r="Y729" s="352"/>
      <c r="Z729" s="352"/>
      <c r="AA729" s="352"/>
      <c r="AB729" s="352"/>
      <c r="AC729" s="352"/>
      <c r="AD729" s="352"/>
      <c r="AE729" s="352"/>
      <c r="AF729" s="352"/>
      <c r="AG729" s="352"/>
      <c r="AH729" s="352"/>
      <c r="AI729" s="352"/>
      <c r="AJ729" s="352"/>
      <c r="AK729" s="352"/>
      <c r="AL729" s="352"/>
      <c r="AM729" s="352"/>
      <c r="AN729" s="352"/>
      <c r="AO729" s="352"/>
      <c r="AP729" s="352"/>
      <c r="AQ729" s="352"/>
    </row>
    <row r="730" customFormat="false" ht="9.75" hidden="false" customHeight="true" outlineLevel="0" collapsed="false">
      <c r="A730" s="196"/>
      <c r="B730" s="196"/>
      <c r="C730" s="196"/>
      <c r="D730" s="196"/>
      <c r="E730" s="342"/>
      <c r="F730" s="342"/>
      <c r="G730" s="352"/>
      <c r="H730" s="352"/>
      <c r="I730" s="352"/>
      <c r="J730" s="352"/>
      <c r="K730" s="352"/>
      <c r="L730" s="352"/>
      <c r="M730" s="352"/>
      <c r="N730" s="352"/>
      <c r="O730" s="352"/>
      <c r="P730" s="352"/>
      <c r="Q730" s="352"/>
      <c r="R730" s="352"/>
      <c r="S730" s="352"/>
      <c r="T730" s="352"/>
      <c r="U730" s="352"/>
      <c r="V730" s="352"/>
      <c r="W730" s="352"/>
      <c r="X730" s="352"/>
      <c r="Y730" s="352"/>
      <c r="Z730" s="352"/>
      <c r="AA730" s="352"/>
      <c r="AB730" s="352"/>
      <c r="AC730" s="352"/>
      <c r="AD730" s="352"/>
      <c r="AE730" s="352"/>
      <c r="AF730" s="352"/>
      <c r="AG730" s="352"/>
      <c r="AH730" s="352"/>
      <c r="AI730" s="352"/>
      <c r="AJ730" s="352"/>
      <c r="AK730" s="352"/>
      <c r="AL730" s="352"/>
      <c r="AM730" s="352"/>
      <c r="AN730" s="352"/>
      <c r="AO730" s="352"/>
      <c r="AP730" s="352"/>
      <c r="AQ730" s="352"/>
    </row>
    <row r="731" customFormat="false" ht="9.75" hidden="false" customHeight="true" outlineLevel="0" collapsed="false">
      <c r="A731" s="196"/>
      <c r="B731" s="196"/>
      <c r="C731" s="196"/>
      <c r="D731" s="196"/>
      <c r="E731" s="342"/>
      <c r="F731" s="342"/>
      <c r="G731" s="352"/>
      <c r="H731" s="352"/>
      <c r="I731" s="352"/>
      <c r="J731" s="352"/>
      <c r="K731" s="352"/>
      <c r="L731" s="352"/>
      <c r="M731" s="352"/>
      <c r="N731" s="352"/>
      <c r="O731" s="352"/>
      <c r="P731" s="352"/>
      <c r="Q731" s="352"/>
      <c r="R731" s="352"/>
      <c r="S731" s="352"/>
      <c r="T731" s="352"/>
      <c r="U731" s="352"/>
      <c r="V731" s="352"/>
      <c r="W731" s="352"/>
      <c r="X731" s="352"/>
      <c r="Y731" s="352"/>
      <c r="Z731" s="352"/>
      <c r="AA731" s="352"/>
      <c r="AB731" s="352"/>
      <c r="AC731" s="352"/>
      <c r="AD731" s="352"/>
      <c r="AE731" s="352"/>
      <c r="AF731" s="352"/>
      <c r="AG731" s="352"/>
      <c r="AH731" s="352"/>
      <c r="AI731" s="352"/>
      <c r="AJ731" s="352"/>
      <c r="AK731" s="352"/>
      <c r="AL731" s="352"/>
      <c r="AM731" s="352"/>
      <c r="AN731" s="352"/>
      <c r="AO731" s="352"/>
      <c r="AP731" s="352"/>
      <c r="AQ731" s="352"/>
    </row>
    <row r="732" customFormat="false" ht="9.75" hidden="false" customHeight="true" outlineLevel="0" collapsed="false">
      <c r="A732" s="196"/>
      <c r="B732" s="196"/>
      <c r="C732" s="196"/>
      <c r="D732" s="196"/>
      <c r="E732" s="342"/>
      <c r="F732" s="342"/>
      <c r="G732" s="352"/>
      <c r="H732" s="352"/>
      <c r="I732" s="352"/>
      <c r="J732" s="352"/>
      <c r="K732" s="352"/>
      <c r="L732" s="352"/>
      <c r="M732" s="352"/>
      <c r="N732" s="352"/>
      <c r="O732" s="352"/>
      <c r="P732" s="352"/>
      <c r="Q732" s="352"/>
      <c r="R732" s="352"/>
      <c r="S732" s="352"/>
      <c r="T732" s="352"/>
      <c r="U732" s="352"/>
      <c r="V732" s="352"/>
      <c r="W732" s="352"/>
      <c r="X732" s="352"/>
      <c r="Y732" s="352"/>
      <c r="Z732" s="352"/>
      <c r="AA732" s="352"/>
      <c r="AB732" s="352"/>
      <c r="AC732" s="352"/>
      <c r="AD732" s="352"/>
      <c r="AE732" s="352"/>
      <c r="AF732" s="352"/>
      <c r="AG732" s="352"/>
      <c r="AH732" s="352"/>
      <c r="AI732" s="352"/>
      <c r="AJ732" s="352"/>
      <c r="AK732" s="352"/>
      <c r="AL732" s="352"/>
      <c r="AM732" s="352"/>
      <c r="AN732" s="352"/>
      <c r="AO732" s="352"/>
      <c r="AP732" s="352"/>
      <c r="AQ732" s="352"/>
    </row>
    <row r="733" customFormat="false" ht="9.75" hidden="false" customHeight="true" outlineLevel="0" collapsed="false">
      <c r="A733" s="196"/>
      <c r="B733" s="196"/>
      <c r="C733" s="196"/>
      <c r="D733" s="196"/>
      <c r="E733" s="342"/>
      <c r="F733" s="342"/>
      <c r="G733" s="352"/>
      <c r="H733" s="352"/>
      <c r="I733" s="352"/>
      <c r="J733" s="352"/>
      <c r="K733" s="352"/>
      <c r="L733" s="352"/>
      <c r="M733" s="352"/>
      <c r="N733" s="352"/>
      <c r="O733" s="352"/>
      <c r="P733" s="352"/>
      <c r="Q733" s="352"/>
      <c r="R733" s="352"/>
      <c r="S733" s="352"/>
      <c r="T733" s="352"/>
      <c r="U733" s="352"/>
      <c r="V733" s="352"/>
      <c r="W733" s="352"/>
      <c r="X733" s="352"/>
      <c r="Y733" s="352"/>
      <c r="Z733" s="352"/>
      <c r="AA733" s="352"/>
      <c r="AB733" s="352"/>
      <c r="AC733" s="352"/>
      <c r="AD733" s="352"/>
      <c r="AE733" s="352"/>
      <c r="AF733" s="352"/>
      <c r="AG733" s="352"/>
      <c r="AH733" s="352"/>
      <c r="AI733" s="352"/>
      <c r="AJ733" s="352"/>
      <c r="AK733" s="352"/>
      <c r="AL733" s="352"/>
      <c r="AM733" s="352"/>
      <c r="AN733" s="352"/>
      <c r="AO733" s="352"/>
      <c r="AP733" s="352"/>
      <c r="AQ733" s="352"/>
    </row>
    <row r="734" customFormat="false" ht="9.75" hidden="false" customHeight="true" outlineLevel="0" collapsed="false">
      <c r="A734" s="196"/>
      <c r="B734" s="196"/>
      <c r="C734" s="196"/>
      <c r="D734" s="196"/>
      <c r="E734" s="342"/>
      <c r="F734" s="342"/>
      <c r="G734" s="352"/>
      <c r="H734" s="352"/>
      <c r="I734" s="352"/>
      <c r="J734" s="352"/>
      <c r="K734" s="352"/>
      <c r="L734" s="352"/>
      <c r="M734" s="352"/>
      <c r="N734" s="352"/>
      <c r="O734" s="352"/>
      <c r="P734" s="352"/>
      <c r="Q734" s="352"/>
      <c r="R734" s="352"/>
      <c r="S734" s="352"/>
      <c r="T734" s="352"/>
      <c r="U734" s="352"/>
      <c r="V734" s="352"/>
      <c r="W734" s="352"/>
      <c r="X734" s="352"/>
      <c r="Y734" s="352"/>
      <c r="Z734" s="352"/>
      <c r="AA734" s="352"/>
      <c r="AB734" s="352"/>
      <c r="AC734" s="352"/>
      <c r="AD734" s="352"/>
      <c r="AE734" s="352"/>
      <c r="AF734" s="352"/>
      <c r="AG734" s="352"/>
      <c r="AH734" s="352"/>
      <c r="AI734" s="352"/>
      <c r="AJ734" s="352"/>
      <c r="AK734" s="352"/>
      <c r="AL734" s="352"/>
      <c r="AM734" s="352"/>
      <c r="AN734" s="352"/>
      <c r="AO734" s="352"/>
      <c r="AP734" s="352"/>
      <c r="AQ734" s="352"/>
    </row>
    <row r="735" customFormat="false" ht="9.75" hidden="false" customHeight="true" outlineLevel="0" collapsed="false">
      <c r="A735" s="196"/>
      <c r="B735" s="196"/>
      <c r="C735" s="196"/>
      <c r="D735" s="196"/>
      <c r="E735" s="342"/>
      <c r="F735" s="342"/>
      <c r="G735" s="352"/>
      <c r="H735" s="352"/>
      <c r="I735" s="352"/>
      <c r="J735" s="352"/>
      <c r="K735" s="352"/>
      <c r="L735" s="352"/>
      <c r="M735" s="352"/>
      <c r="N735" s="352"/>
      <c r="O735" s="352"/>
      <c r="P735" s="352"/>
      <c r="Q735" s="352"/>
      <c r="R735" s="352"/>
      <c r="S735" s="352"/>
      <c r="T735" s="352"/>
      <c r="U735" s="352"/>
      <c r="V735" s="352"/>
      <c r="W735" s="352"/>
      <c r="X735" s="352"/>
      <c r="Y735" s="352"/>
      <c r="Z735" s="352"/>
      <c r="AA735" s="352"/>
      <c r="AB735" s="352"/>
      <c r="AC735" s="352"/>
      <c r="AD735" s="352"/>
      <c r="AE735" s="352"/>
      <c r="AF735" s="352"/>
      <c r="AG735" s="352"/>
      <c r="AH735" s="352"/>
      <c r="AI735" s="352"/>
      <c r="AJ735" s="352"/>
      <c r="AK735" s="352"/>
      <c r="AL735" s="352"/>
      <c r="AM735" s="352"/>
      <c r="AN735" s="352"/>
      <c r="AO735" s="352"/>
      <c r="AP735" s="352"/>
      <c r="AQ735" s="352"/>
    </row>
    <row r="736" customFormat="false" ht="9.75" hidden="false" customHeight="true" outlineLevel="0" collapsed="false">
      <c r="A736" s="196"/>
      <c r="B736" s="196"/>
      <c r="C736" s="196"/>
      <c r="D736" s="196"/>
      <c r="E736" s="342"/>
      <c r="F736" s="342"/>
      <c r="G736" s="352"/>
      <c r="H736" s="352"/>
      <c r="I736" s="352"/>
      <c r="J736" s="352"/>
      <c r="K736" s="352"/>
      <c r="L736" s="352"/>
      <c r="M736" s="352"/>
      <c r="N736" s="352"/>
      <c r="O736" s="352"/>
      <c r="P736" s="352"/>
      <c r="Q736" s="352"/>
      <c r="R736" s="352"/>
      <c r="S736" s="352"/>
      <c r="T736" s="352"/>
      <c r="U736" s="352"/>
      <c r="V736" s="352"/>
      <c r="W736" s="352"/>
      <c r="X736" s="352"/>
      <c r="Y736" s="352"/>
      <c r="Z736" s="352"/>
      <c r="AA736" s="352"/>
      <c r="AB736" s="352"/>
      <c r="AC736" s="352"/>
      <c r="AD736" s="352"/>
      <c r="AE736" s="352"/>
      <c r="AF736" s="352"/>
      <c r="AG736" s="352"/>
      <c r="AH736" s="352"/>
      <c r="AI736" s="352"/>
      <c r="AJ736" s="352"/>
      <c r="AK736" s="352"/>
      <c r="AL736" s="352"/>
      <c r="AM736" s="352"/>
      <c r="AN736" s="352"/>
      <c r="AO736" s="352"/>
      <c r="AP736" s="352"/>
      <c r="AQ736" s="352"/>
    </row>
    <row r="737" customFormat="false" ht="9.75" hidden="false" customHeight="true" outlineLevel="0" collapsed="false">
      <c r="A737" s="196"/>
      <c r="B737" s="196"/>
      <c r="C737" s="196"/>
      <c r="D737" s="196"/>
      <c r="E737" s="342"/>
      <c r="F737" s="342"/>
      <c r="G737" s="352"/>
      <c r="H737" s="352"/>
      <c r="I737" s="352"/>
      <c r="J737" s="352"/>
      <c r="K737" s="352"/>
      <c r="L737" s="352"/>
      <c r="M737" s="352"/>
      <c r="N737" s="352"/>
      <c r="O737" s="352"/>
      <c r="P737" s="352"/>
      <c r="Q737" s="352"/>
      <c r="R737" s="352"/>
      <c r="S737" s="352"/>
      <c r="T737" s="352"/>
      <c r="U737" s="352"/>
      <c r="V737" s="352"/>
      <c r="W737" s="352"/>
      <c r="X737" s="352"/>
      <c r="Y737" s="352"/>
      <c r="Z737" s="352"/>
      <c r="AA737" s="352"/>
      <c r="AB737" s="352"/>
      <c r="AC737" s="352"/>
      <c r="AD737" s="352"/>
      <c r="AE737" s="352"/>
      <c r="AF737" s="352"/>
      <c r="AG737" s="352"/>
      <c r="AH737" s="352"/>
      <c r="AI737" s="352"/>
      <c r="AJ737" s="352"/>
      <c r="AK737" s="352"/>
      <c r="AL737" s="352"/>
      <c r="AM737" s="352"/>
      <c r="AN737" s="352"/>
      <c r="AO737" s="352"/>
      <c r="AP737" s="352"/>
      <c r="AQ737" s="352"/>
    </row>
    <row r="738" customFormat="false" ht="9.75" hidden="false" customHeight="true" outlineLevel="0" collapsed="false">
      <c r="A738" s="196"/>
      <c r="B738" s="196"/>
      <c r="C738" s="196"/>
      <c r="D738" s="196"/>
      <c r="E738" s="342"/>
      <c r="F738" s="342"/>
      <c r="G738" s="352"/>
      <c r="H738" s="352"/>
      <c r="I738" s="352"/>
      <c r="J738" s="352"/>
      <c r="K738" s="352"/>
      <c r="L738" s="352"/>
      <c r="M738" s="352"/>
      <c r="N738" s="352"/>
      <c r="O738" s="352"/>
      <c r="P738" s="352"/>
      <c r="Q738" s="352"/>
      <c r="R738" s="352"/>
      <c r="S738" s="352"/>
      <c r="T738" s="352"/>
      <c r="U738" s="352"/>
      <c r="V738" s="352"/>
      <c r="W738" s="352"/>
      <c r="X738" s="352"/>
      <c r="Y738" s="352"/>
      <c r="Z738" s="352"/>
      <c r="AA738" s="352"/>
      <c r="AB738" s="352"/>
      <c r="AC738" s="352"/>
      <c r="AD738" s="352"/>
      <c r="AE738" s="352"/>
      <c r="AF738" s="352"/>
      <c r="AG738" s="352"/>
      <c r="AH738" s="352"/>
      <c r="AI738" s="352"/>
      <c r="AJ738" s="352"/>
      <c r="AK738" s="352"/>
      <c r="AL738" s="352"/>
      <c r="AM738" s="352"/>
      <c r="AN738" s="352"/>
      <c r="AO738" s="352"/>
      <c r="AP738" s="352"/>
      <c r="AQ738" s="352"/>
    </row>
    <row r="739" customFormat="false" ht="9.75" hidden="false" customHeight="true" outlineLevel="0" collapsed="false">
      <c r="A739" s="196"/>
      <c r="B739" s="196"/>
      <c r="C739" s="196"/>
      <c r="D739" s="196"/>
      <c r="E739" s="342"/>
      <c r="F739" s="342"/>
      <c r="G739" s="352"/>
      <c r="H739" s="352"/>
      <c r="I739" s="352"/>
      <c r="J739" s="352"/>
      <c r="K739" s="352"/>
      <c r="L739" s="352"/>
      <c r="M739" s="352"/>
      <c r="N739" s="352"/>
      <c r="O739" s="352"/>
      <c r="P739" s="352"/>
      <c r="Q739" s="352"/>
      <c r="R739" s="352"/>
      <c r="S739" s="352"/>
      <c r="T739" s="352"/>
      <c r="U739" s="352"/>
      <c r="V739" s="352"/>
      <c r="W739" s="352"/>
      <c r="X739" s="352"/>
      <c r="Y739" s="352"/>
      <c r="Z739" s="352"/>
      <c r="AA739" s="352"/>
      <c r="AB739" s="352"/>
      <c r="AC739" s="352"/>
      <c r="AD739" s="352"/>
      <c r="AE739" s="352"/>
      <c r="AF739" s="352"/>
      <c r="AG739" s="352"/>
      <c r="AH739" s="352"/>
      <c r="AI739" s="352"/>
      <c r="AJ739" s="352"/>
      <c r="AK739" s="352"/>
      <c r="AL739" s="352"/>
      <c r="AM739" s="352"/>
      <c r="AN739" s="352"/>
      <c r="AO739" s="352"/>
      <c r="AP739" s="352"/>
      <c r="AQ739" s="352"/>
    </row>
    <row r="740" customFormat="false" ht="9.75" hidden="false" customHeight="true" outlineLevel="0" collapsed="false">
      <c r="A740" s="196"/>
      <c r="B740" s="196"/>
      <c r="C740" s="196"/>
      <c r="D740" s="196"/>
      <c r="E740" s="342"/>
      <c r="F740" s="342"/>
      <c r="G740" s="352"/>
      <c r="H740" s="352"/>
      <c r="I740" s="352"/>
      <c r="J740" s="352"/>
      <c r="K740" s="352"/>
      <c r="L740" s="352"/>
      <c r="M740" s="352"/>
      <c r="N740" s="352"/>
      <c r="O740" s="352"/>
      <c r="P740" s="352"/>
      <c r="Q740" s="352"/>
      <c r="R740" s="352"/>
      <c r="S740" s="352"/>
      <c r="T740" s="352"/>
      <c r="U740" s="352"/>
      <c r="V740" s="352"/>
      <c r="W740" s="352"/>
      <c r="X740" s="352"/>
      <c r="Y740" s="352"/>
      <c r="Z740" s="352"/>
      <c r="AA740" s="352"/>
      <c r="AB740" s="352"/>
      <c r="AC740" s="352"/>
      <c r="AD740" s="352"/>
      <c r="AE740" s="352"/>
      <c r="AF740" s="352"/>
      <c r="AG740" s="352"/>
      <c r="AH740" s="352"/>
      <c r="AI740" s="352"/>
      <c r="AJ740" s="352"/>
      <c r="AK740" s="352"/>
      <c r="AL740" s="352"/>
      <c r="AM740" s="352"/>
      <c r="AN740" s="352"/>
      <c r="AO740" s="352"/>
      <c r="AP740" s="352"/>
      <c r="AQ740" s="352"/>
    </row>
    <row r="741" customFormat="false" ht="9.75" hidden="false" customHeight="true" outlineLevel="0" collapsed="false">
      <c r="A741" s="196"/>
      <c r="B741" s="196"/>
      <c r="C741" s="196"/>
      <c r="D741" s="196"/>
      <c r="E741" s="342"/>
      <c r="F741" s="342"/>
      <c r="G741" s="352"/>
      <c r="H741" s="352"/>
      <c r="I741" s="352"/>
      <c r="J741" s="352"/>
      <c r="K741" s="352"/>
      <c r="L741" s="352"/>
      <c r="M741" s="352"/>
      <c r="N741" s="352"/>
      <c r="O741" s="352"/>
      <c r="P741" s="352"/>
      <c r="Q741" s="352"/>
      <c r="R741" s="352"/>
      <c r="S741" s="352"/>
      <c r="T741" s="352"/>
      <c r="U741" s="352"/>
      <c r="V741" s="352"/>
      <c r="W741" s="352"/>
      <c r="X741" s="352"/>
      <c r="Y741" s="352"/>
      <c r="Z741" s="352"/>
      <c r="AA741" s="352"/>
      <c r="AB741" s="352"/>
      <c r="AC741" s="352"/>
      <c r="AD741" s="352"/>
      <c r="AE741" s="352"/>
      <c r="AF741" s="352"/>
      <c r="AG741" s="352"/>
      <c r="AH741" s="352"/>
      <c r="AI741" s="352"/>
      <c r="AJ741" s="352"/>
      <c r="AK741" s="352"/>
      <c r="AL741" s="352"/>
      <c r="AM741" s="352"/>
      <c r="AN741" s="352"/>
      <c r="AO741" s="352"/>
      <c r="AP741" s="352"/>
      <c r="AQ741" s="352"/>
    </row>
    <row r="742" customFormat="false" ht="9.75" hidden="false" customHeight="true" outlineLevel="0" collapsed="false">
      <c r="A742" s="196"/>
      <c r="B742" s="196"/>
      <c r="C742" s="196"/>
      <c r="D742" s="196"/>
      <c r="E742" s="342"/>
      <c r="F742" s="342"/>
      <c r="G742" s="352"/>
      <c r="H742" s="352"/>
      <c r="I742" s="352"/>
      <c r="J742" s="352"/>
      <c r="K742" s="352"/>
      <c r="L742" s="352"/>
      <c r="M742" s="352"/>
      <c r="N742" s="352"/>
      <c r="O742" s="352"/>
      <c r="P742" s="352"/>
      <c r="Q742" s="352"/>
      <c r="R742" s="352"/>
      <c r="S742" s="352"/>
      <c r="T742" s="352"/>
      <c r="U742" s="352"/>
      <c r="V742" s="352"/>
      <c r="W742" s="352"/>
      <c r="X742" s="352"/>
      <c r="Y742" s="352"/>
      <c r="Z742" s="352"/>
      <c r="AA742" s="352"/>
      <c r="AB742" s="352"/>
      <c r="AC742" s="352"/>
      <c r="AD742" s="352"/>
      <c r="AE742" s="352"/>
      <c r="AF742" s="352"/>
      <c r="AG742" s="352"/>
      <c r="AH742" s="352"/>
      <c r="AI742" s="352"/>
      <c r="AJ742" s="352"/>
      <c r="AK742" s="352"/>
      <c r="AL742" s="352"/>
      <c r="AM742" s="352"/>
      <c r="AN742" s="352"/>
      <c r="AO742" s="352"/>
      <c r="AP742" s="352"/>
      <c r="AQ742" s="352"/>
    </row>
    <row r="743" customFormat="false" ht="9.75" hidden="false" customHeight="true" outlineLevel="0" collapsed="false">
      <c r="A743" s="196"/>
      <c r="B743" s="196"/>
      <c r="C743" s="196"/>
      <c r="D743" s="196"/>
      <c r="E743" s="342"/>
      <c r="F743" s="342"/>
      <c r="G743" s="352"/>
      <c r="H743" s="352"/>
      <c r="I743" s="352"/>
      <c r="J743" s="352"/>
      <c r="K743" s="352"/>
      <c r="L743" s="352"/>
      <c r="M743" s="352"/>
      <c r="N743" s="352"/>
      <c r="O743" s="352"/>
      <c r="P743" s="352"/>
      <c r="Q743" s="352"/>
      <c r="R743" s="352"/>
      <c r="S743" s="352"/>
      <c r="T743" s="352"/>
      <c r="U743" s="352"/>
      <c r="V743" s="352"/>
      <c r="W743" s="352"/>
      <c r="X743" s="352"/>
      <c r="Y743" s="352"/>
      <c r="Z743" s="352"/>
      <c r="AA743" s="352"/>
      <c r="AB743" s="352"/>
      <c r="AC743" s="352"/>
      <c r="AD743" s="352"/>
      <c r="AE743" s="352"/>
      <c r="AF743" s="352"/>
      <c r="AG743" s="352"/>
      <c r="AH743" s="352"/>
      <c r="AI743" s="352"/>
      <c r="AJ743" s="352"/>
      <c r="AK743" s="352"/>
      <c r="AL743" s="352"/>
      <c r="AM743" s="352"/>
      <c r="AN743" s="352"/>
      <c r="AO743" s="352"/>
      <c r="AP743" s="352"/>
      <c r="AQ743" s="352"/>
    </row>
    <row r="744" customFormat="false" ht="9.75" hidden="false" customHeight="true" outlineLevel="0" collapsed="false">
      <c r="A744" s="196"/>
      <c r="B744" s="196"/>
      <c r="C744" s="196"/>
      <c r="D744" s="196"/>
      <c r="E744" s="342"/>
      <c r="F744" s="342"/>
      <c r="G744" s="352"/>
      <c r="H744" s="352"/>
      <c r="I744" s="352"/>
      <c r="J744" s="352"/>
      <c r="K744" s="352"/>
      <c r="L744" s="352"/>
      <c r="M744" s="352"/>
      <c r="N744" s="352"/>
      <c r="O744" s="352"/>
      <c r="P744" s="352"/>
      <c r="Q744" s="352"/>
      <c r="R744" s="352"/>
      <c r="S744" s="352"/>
      <c r="T744" s="352"/>
      <c r="U744" s="352"/>
      <c r="V744" s="352"/>
      <c r="W744" s="352"/>
      <c r="X744" s="352"/>
      <c r="Y744" s="352"/>
      <c r="Z744" s="352"/>
      <c r="AA744" s="352"/>
      <c r="AB744" s="352"/>
      <c r="AC744" s="352"/>
      <c r="AD744" s="352"/>
      <c r="AE744" s="352"/>
      <c r="AF744" s="352"/>
      <c r="AG744" s="352"/>
      <c r="AH744" s="352"/>
      <c r="AI744" s="352"/>
      <c r="AJ744" s="352"/>
      <c r="AK744" s="352"/>
      <c r="AL744" s="352"/>
      <c r="AM744" s="352"/>
      <c r="AN744" s="352"/>
      <c r="AO744" s="352"/>
      <c r="AP744" s="352"/>
      <c r="AQ744" s="352"/>
    </row>
    <row r="745" customFormat="false" ht="9.75" hidden="false" customHeight="true" outlineLevel="0" collapsed="false">
      <c r="A745" s="196"/>
      <c r="B745" s="196"/>
      <c r="C745" s="196"/>
      <c r="D745" s="196"/>
      <c r="E745" s="342"/>
      <c r="F745" s="342"/>
      <c r="G745" s="352"/>
      <c r="H745" s="352"/>
      <c r="I745" s="352"/>
      <c r="J745" s="352"/>
      <c r="K745" s="352"/>
      <c r="L745" s="352"/>
      <c r="M745" s="352"/>
      <c r="N745" s="352"/>
      <c r="O745" s="352"/>
      <c r="P745" s="352"/>
      <c r="Q745" s="352"/>
      <c r="R745" s="352"/>
      <c r="S745" s="352"/>
      <c r="T745" s="352"/>
      <c r="U745" s="352"/>
      <c r="V745" s="352"/>
      <c r="W745" s="352"/>
      <c r="X745" s="352"/>
      <c r="Y745" s="352"/>
      <c r="Z745" s="352"/>
      <c r="AA745" s="352"/>
      <c r="AB745" s="352"/>
      <c r="AC745" s="352"/>
      <c r="AD745" s="352"/>
      <c r="AE745" s="352"/>
      <c r="AF745" s="352"/>
      <c r="AG745" s="352"/>
      <c r="AH745" s="352"/>
      <c r="AI745" s="352"/>
      <c r="AJ745" s="352"/>
      <c r="AK745" s="352"/>
      <c r="AL745" s="352"/>
      <c r="AM745" s="352"/>
      <c r="AN745" s="352"/>
      <c r="AO745" s="352"/>
      <c r="AP745" s="352"/>
      <c r="AQ745" s="352"/>
    </row>
    <row r="746" customFormat="false" ht="9.75" hidden="false" customHeight="true" outlineLevel="0" collapsed="false">
      <c r="A746" s="196"/>
      <c r="B746" s="196"/>
      <c r="C746" s="196"/>
      <c r="D746" s="196"/>
      <c r="E746" s="342"/>
      <c r="F746" s="342"/>
      <c r="G746" s="352"/>
      <c r="H746" s="352"/>
      <c r="I746" s="352"/>
      <c r="J746" s="352"/>
      <c r="K746" s="352"/>
      <c r="L746" s="352"/>
      <c r="M746" s="352"/>
      <c r="N746" s="352"/>
      <c r="O746" s="352"/>
      <c r="P746" s="352"/>
      <c r="Q746" s="352"/>
      <c r="R746" s="352"/>
      <c r="S746" s="352"/>
      <c r="T746" s="352"/>
      <c r="U746" s="352"/>
      <c r="V746" s="352"/>
      <c r="W746" s="352"/>
      <c r="X746" s="352"/>
      <c r="Y746" s="352"/>
      <c r="Z746" s="352"/>
      <c r="AA746" s="352"/>
      <c r="AB746" s="352"/>
      <c r="AC746" s="352"/>
      <c r="AD746" s="352"/>
      <c r="AE746" s="352"/>
      <c r="AF746" s="352"/>
      <c r="AG746" s="352"/>
      <c r="AH746" s="352"/>
      <c r="AI746" s="352"/>
      <c r="AJ746" s="352"/>
      <c r="AK746" s="352"/>
      <c r="AL746" s="352"/>
      <c r="AM746" s="352"/>
      <c r="AN746" s="352"/>
      <c r="AO746" s="352"/>
      <c r="AP746" s="352"/>
      <c r="AQ746" s="352"/>
    </row>
    <row r="747" customFormat="false" ht="9.75" hidden="false" customHeight="true" outlineLevel="0" collapsed="false">
      <c r="A747" s="196"/>
      <c r="B747" s="196"/>
      <c r="C747" s="196"/>
      <c r="D747" s="196"/>
      <c r="E747" s="342"/>
      <c r="F747" s="342"/>
      <c r="G747" s="352"/>
      <c r="H747" s="352"/>
      <c r="I747" s="352"/>
      <c r="J747" s="352"/>
      <c r="K747" s="352"/>
      <c r="L747" s="352"/>
      <c r="M747" s="352"/>
      <c r="N747" s="352"/>
      <c r="O747" s="352"/>
      <c r="P747" s="352"/>
      <c r="Q747" s="352"/>
      <c r="R747" s="352"/>
      <c r="S747" s="352"/>
      <c r="T747" s="352"/>
      <c r="U747" s="352"/>
      <c r="V747" s="352"/>
      <c r="W747" s="352"/>
      <c r="X747" s="352"/>
      <c r="Y747" s="352"/>
      <c r="Z747" s="352"/>
      <c r="AA747" s="352"/>
      <c r="AB747" s="352"/>
      <c r="AC747" s="352"/>
      <c r="AD747" s="352"/>
      <c r="AE747" s="352"/>
      <c r="AF747" s="352"/>
      <c r="AG747" s="352"/>
      <c r="AH747" s="352"/>
      <c r="AI747" s="352"/>
      <c r="AJ747" s="352"/>
      <c r="AK747" s="352"/>
      <c r="AL747" s="352"/>
      <c r="AM747" s="352"/>
      <c r="AN747" s="352"/>
      <c r="AO747" s="352"/>
      <c r="AP747" s="352"/>
      <c r="AQ747" s="352"/>
    </row>
    <row r="748" customFormat="false" ht="9.75" hidden="false" customHeight="true" outlineLevel="0" collapsed="false">
      <c r="A748" s="196"/>
      <c r="B748" s="196"/>
      <c r="C748" s="196"/>
      <c r="D748" s="196"/>
      <c r="E748" s="342"/>
      <c r="F748" s="342"/>
      <c r="G748" s="352"/>
      <c r="H748" s="352"/>
      <c r="I748" s="352"/>
      <c r="J748" s="352"/>
      <c r="K748" s="352"/>
      <c r="L748" s="352"/>
      <c r="M748" s="352"/>
      <c r="N748" s="352"/>
      <c r="O748" s="352"/>
      <c r="P748" s="352"/>
      <c r="Q748" s="352"/>
      <c r="R748" s="352"/>
      <c r="S748" s="352"/>
      <c r="T748" s="352"/>
      <c r="U748" s="352"/>
      <c r="V748" s="352"/>
      <c r="W748" s="352"/>
      <c r="X748" s="352"/>
      <c r="Y748" s="352"/>
      <c r="Z748" s="352"/>
      <c r="AA748" s="352"/>
      <c r="AB748" s="352"/>
      <c r="AC748" s="352"/>
      <c r="AD748" s="352"/>
      <c r="AE748" s="352"/>
      <c r="AF748" s="352"/>
      <c r="AG748" s="352"/>
      <c r="AH748" s="352"/>
      <c r="AI748" s="352"/>
      <c r="AJ748" s="352"/>
      <c r="AK748" s="352"/>
      <c r="AL748" s="352"/>
      <c r="AM748" s="352"/>
      <c r="AN748" s="352"/>
      <c r="AO748" s="352"/>
      <c r="AP748" s="352"/>
      <c r="AQ748" s="352"/>
    </row>
    <row r="749" customFormat="false" ht="9.75" hidden="false" customHeight="true" outlineLevel="0" collapsed="false">
      <c r="A749" s="196"/>
      <c r="B749" s="196"/>
      <c r="C749" s="196"/>
      <c r="D749" s="196"/>
      <c r="E749" s="342"/>
      <c r="F749" s="342"/>
      <c r="G749" s="352"/>
      <c r="H749" s="352"/>
      <c r="I749" s="352"/>
      <c r="J749" s="352"/>
      <c r="K749" s="352"/>
      <c r="L749" s="352"/>
      <c r="M749" s="352"/>
      <c r="N749" s="352"/>
      <c r="O749" s="352"/>
      <c r="P749" s="352"/>
      <c r="Q749" s="352"/>
      <c r="R749" s="352"/>
      <c r="S749" s="352"/>
      <c r="T749" s="352"/>
      <c r="U749" s="352"/>
      <c r="V749" s="352"/>
      <c r="W749" s="352"/>
      <c r="X749" s="352"/>
      <c r="Y749" s="352"/>
      <c r="Z749" s="352"/>
      <c r="AA749" s="352"/>
      <c r="AB749" s="352"/>
      <c r="AC749" s="352"/>
      <c r="AD749" s="352"/>
      <c r="AE749" s="352"/>
      <c r="AF749" s="352"/>
      <c r="AG749" s="352"/>
      <c r="AH749" s="352"/>
      <c r="AI749" s="352"/>
      <c r="AJ749" s="352"/>
      <c r="AK749" s="352"/>
      <c r="AL749" s="352"/>
      <c r="AM749" s="352"/>
      <c r="AN749" s="352"/>
      <c r="AO749" s="352"/>
      <c r="AP749" s="352"/>
      <c r="AQ749" s="352"/>
    </row>
    <row r="750" customFormat="false" ht="9.75" hidden="false" customHeight="true" outlineLevel="0" collapsed="false">
      <c r="A750" s="196"/>
      <c r="B750" s="196"/>
      <c r="C750" s="196"/>
      <c r="D750" s="196"/>
      <c r="E750" s="342"/>
      <c r="F750" s="342"/>
      <c r="G750" s="352"/>
      <c r="H750" s="352"/>
      <c r="I750" s="352"/>
      <c r="J750" s="352"/>
      <c r="K750" s="352"/>
      <c r="L750" s="352"/>
      <c r="M750" s="352"/>
      <c r="N750" s="352"/>
      <c r="O750" s="352"/>
      <c r="P750" s="352"/>
      <c r="Q750" s="352"/>
      <c r="R750" s="352"/>
      <c r="S750" s="352"/>
      <c r="T750" s="352"/>
      <c r="U750" s="352"/>
      <c r="V750" s="352"/>
      <c r="W750" s="352"/>
      <c r="X750" s="352"/>
      <c r="Y750" s="352"/>
      <c r="Z750" s="352"/>
      <c r="AA750" s="352"/>
      <c r="AB750" s="352"/>
      <c r="AC750" s="352"/>
      <c r="AD750" s="352"/>
      <c r="AE750" s="352"/>
      <c r="AF750" s="352"/>
      <c r="AG750" s="352"/>
      <c r="AH750" s="352"/>
      <c r="AI750" s="352"/>
      <c r="AJ750" s="352"/>
      <c r="AK750" s="352"/>
      <c r="AL750" s="352"/>
      <c r="AM750" s="352"/>
      <c r="AN750" s="352"/>
      <c r="AO750" s="352"/>
      <c r="AP750" s="352"/>
      <c r="AQ750" s="352"/>
    </row>
    <row r="751" customFormat="false" ht="9.75" hidden="false" customHeight="true" outlineLevel="0" collapsed="false">
      <c r="A751" s="196"/>
      <c r="B751" s="196"/>
      <c r="C751" s="196"/>
      <c r="D751" s="196"/>
      <c r="E751" s="342"/>
      <c r="F751" s="342"/>
      <c r="G751" s="352"/>
      <c r="H751" s="352"/>
      <c r="I751" s="352"/>
      <c r="J751" s="352"/>
      <c r="K751" s="352"/>
      <c r="L751" s="352"/>
      <c r="M751" s="352"/>
      <c r="N751" s="352"/>
      <c r="O751" s="352"/>
      <c r="P751" s="352"/>
      <c r="Q751" s="352"/>
      <c r="R751" s="352"/>
      <c r="S751" s="352"/>
      <c r="T751" s="352"/>
      <c r="U751" s="352"/>
      <c r="V751" s="352"/>
      <c r="W751" s="352"/>
      <c r="X751" s="352"/>
      <c r="Y751" s="352"/>
      <c r="Z751" s="352"/>
      <c r="AA751" s="352"/>
      <c r="AB751" s="352"/>
      <c r="AC751" s="352"/>
      <c r="AD751" s="352"/>
      <c r="AE751" s="352"/>
      <c r="AF751" s="352"/>
      <c r="AG751" s="352"/>
      <c r="AH751" s="352"/>
      <c r="AI751" s="352"/>
      <c r="AJ751" s="352"/>
      <c r="AK751" s="352"/>
      <c r="AL751" s="352"/>
      <c r="AM751" s="352"/>
      <c r="AN751" s="352"/>
      <c r="AO751" s="352"/>
      <c r="AP751" s="352"/>
      <c r="AQ751" s="352"/>
    </row>
    <row r="752" customFormat="false" ht="9.75" hidden="false" customHeight="true" outlineLevel="0" collapsed="false">
      <c r="A752" s="196"/>
      <c r="B752" s="196"/>
      <c r="C752" s="196"/>
      <c r="D752" s="196"/>
      <c r="E752" s="342"/>
      <c r="F752" s="342"/>
      <c r="G752" s="352"/>
      <c r="H752" s="352"/>
      <c r="I752" s="352"/>
      <c r="J752" s="352"/>
      <c r="K752" s="352"/>
      <c r="L752" s="352"/>
      <c r="M752" s="352"/>
      <c r="N752" s="352"/>
      <c r="O752" s="352"/>
      <c r="P752" s="352"/>
      <c r="Q752" s="352"/>
      <c r="R752" s="352"/>
      <c r="S752" s="352"/>
      <c r="T752" s="352"/>
      <c r="U752" s="352"/>
      <c r="V752" s="352"/>
      <c r="W752" s="352"/>
      <c r="X752" s="352"/>
      <c r="Y752" s="352"/>
      <c r="Z752" s="352"/>
      <c r="AA752" s="352"/>
      <c r="AB752" s="352"/>
      <c r="AC752" s="352"/>
      <c r="AD752" s="352"/>
      <c r="AE752" s="352"/>
      <c r="AF752" s="352"/>
      <c r="AG752" s="352"/>
      <c r="AH752" s="352"/>
      <c r="AI752" s="352"/>
      <c r="AJ752" s="352"/>
      <c r="AK752" s="352"/>
      <c r="AL752" s="352"/>
      <c r="AM752" s="352"/>
      <c r="AN752" s="352"/>
      <c r="AO752" s="352"/>
      <c r="AP752" s="352"/>
      <c r="AQ752" s="352"/>
    </row>
    <row r="753" customFormat="false" ht="9.75" hidden="false" customHeight="true" outlineLevel="0" collapsed="false">
      <c r="A753" s="196"/>
      <c r="B753" s="196"/>
      <c r="C753" s="196"/>
      <c r="D753" s="196"/>
      <c r="E753" s="342"/>
      <c r="F753" s="342"/>
      <c r="G753" s="352"/>
      <c r="H753" s="352"/>
      <c r="I753" s="352"/>
      <c r="J753" s="352"/>
      <c r="K753" s="352"/>
      <c r="L753" s="352"/>
      <c r="M753" s="352"/>
      <c r="N753" s="352"/>
      <c r="O753" s="352"/>
      <c r="P753" s="352"/>
      <c r="Q753" s="352"/>
      <c r="R753" s="352"/>
      <c r="S753" s="352"/>
      <c r="T753" s="352"/>
      <c r="U753" s="352"/>
      <c r="V753" s="352"/>
      <c r="W753" s="352"/>
      <c r="X753" s="352"/>
      <c r="Y753" s="352"/>
      <c r="Z753" s="352"/>
      <c r="AA753" s="352"/>
      <c r="AB753" s="352"/>
      <c r="AC753" s="352"/>
      <c r="AD753" s="352"/>
      <c r="AE753" s="352"/>
      <c r="AF753" s="352"/>
      <c r="AG753" s="352"/>
      <c r="AH753" s="352"/>
      <c r="AI753" s="352"/>
      <c r="AJ753" s="352"/>
      <c r="AK753" s="352"/>
      <c r="AL753" s="352"/>
      <c r="AM753" s="352"/>
      <c r="AN753" s="352"/>
      <c r="AO753" s="352"/>
      <c r="AP753" s="352"/>
      <c r="AQ753" s="352"/>
    </row>
    <row r="754" customFormat="false" ht="9.75" hidden="false" customHeight="true" outlineLevel="0" collapsed="false">
      <c r="A754" s="196"/>
      <c r="B754" s="196"/>
      <c r="C754" s="196"/>
      <c r="D754" s="196"/>
      <c r="E754" s="342"/>
      <c r="F754" s="342"/>
      <c r="G754" s="352"/>
      <c r="H754" s="352"/>
      <c r="I754" s="352"/>
      <c r="J754" s="352"/>
      <c r="K754" s="352"/>
      <c r="L754" s="352"/>
      <c r="M754" s="352"/>
      <c r="N754" s="352"/>
      <c r="O754" s="352"/>
      <c r="P754" s="352"/>
      <c r="Q754" s="352"/>
      <c r="R754" s="352"/>
      <c r="S754" s="352"/>
      <c r="T754" s="352"/>
      <c r="U754" s="352"/>
      <c r="V754" s="352"/>
      <c r="W754" s="352"/>
      <c r="X754" s="352"/>
      <c r="Y754" s="352"/>
      <c r="Z754" s="352"/>
      <c r="AA754" s="352"/>
      <c r="AB754" s="352"/>
      <c r="AC754" s="352"/>
      <c r="AD754" s="352"/>
      <c r="AE754" s="352"/>
      <c r="AF754" s="352"/>
      <c r="AG754" s="352"/>
      <c r="AH754" s="352"/>
      <c r="AI754" s="352"/>
      <c r="AJ754" s="352"/>
      <c r="AK754" s="352"/>
      <c r="AL754" s="352"/>
      <c r="AM754" s="352"/>
      <c r="AN754" s="352"/>
      <c r="AO754" s="352"/>
      <c r="AP754" s="352"/>
      <c r="AQ754" s="352"/>
    </row>
    <row r="755" customFormat="false" ht="9.75" hidden="false" customHeight="true" outlineLevel="0" collapsed="false">
      <c r="A755" s="196"/>
      <c r="B755" s="196"/>
      <c r="C755" s="196"/>
      <c r="D755" s="196"/>
      <c r="E755" s="342"/>
      <c r="F755" s="342"/>
      <c r="G755" s="352"/>
      <c r="H755" s="352"/>
      <c r="I755" s="352"/>
      <c r="J755" s="352"/>
      <c r="K755" s="352"/>
      <c r="L755" s="352"/>
      <c r="M755" s="352"/>
      <c r="N755" s="352"/>
      <c r="O755" s="352"/>
      <c r="P755" s="352"/>
      <c r="Q755" s="352"/>
      <c r="R755" s="352"/>
      <c r="S755" s="352"/>
      <c r="T755" s="352"/>
      <c r="U755" s="352"/>
      <c r="V755" s="352"/>
      <c r="W755" s="352"/>
      <c r="X755" s="352"/>
      <c r="Y755" s="352"/>
      <c r="Z755" s="352"/>
      <c r="AA755" s="352"/>
      <c r="AB755" s="352"/>
      <c r="AC755" s="352"/>
      <c r="AD755" s="352"/>
      <c r="AE755" s="352"/>
      <c r="AF755" s="352"/>
      <c r="AG755" s="352"/>
      <c r="AH755" s="352"/>
      <c r="AI755" s="352"/>
      <c r="AJ755" s="352"/>
      <c r="AK755" s="352"/>
      <c r="AL755" s="352"/>
      <c r="AM755" s="352"/>
      <c r="AN755" s="352"/>
      <c r="AO755" s="352"/>
      <c r="AP755" s="352"/>
      <c r="AQ755" s="352"/>
    </row>
    <row r="756" customFormat="false" ht="9.75" hidden="false" customHeight="true" outlineLevel="0" collapsed="false">
      <c r="A756" s="196"/>
      <c r="B756" s="196"/>
      <c r="C756" s="196"/>
      <c r="D756" s="196"/>
      <c r="E756" s="342"/>
      <c r="F756" s="342"/>
      <c r="G756" s="352"/>
      <c r="H756" s="352"/>
      <c r="I756" s="352"/>
      <c r="J756" s="352"/>
      <c r="K756" s="352"/>
      <c r="L756" s="352"/>
      <c r="M756" s="352"/>
      <c r="N756" s="352"/>
      <c r="O756" s="352"/>
      <c r="P756" s="352"/>
      <c r="Q756" s="352"/>
      <c r="R756" s="352"/>
      <c r="S756" s="352"/>
      <c r="T756" s="352"/>
      <c r="U756" s="352"/>
      <c r="V756" s="352"/>
      <c r="W756" s="352"/>
      <c r="X756" s="352"/>
      <c r="Y756" s="352"/>
      <c r="Z756" s="352"/>
      <c r="AA756" s="352"/>
      <c r="AB756" s="352"/>
      <c r="AC756" s="352"/>
      <c r="AD756" s="352"/>
      <c r="AE756" s="352"/>
      <c r="AF756" s="352"/>
      <c r="AG756" s="352"/>
      <c r="AH756" s="352"/>
      <c r="AI756" s="352"/>
      <c r="AJ756" s="352"/>
      <c r="AK756" s="352"/>
      <c r="AL756" s="352"/>
      <c r="AM756" s="352"/>
      <c r="AN756" s="352"/>
      <c r="AO756" s="352"/>
      <c r="AP756" s="352"/>
      <c r="AQ756" s="352"/>
    </row>
    <row r="757" customFormat="false" ht="9.75" hidden="false" customHeight="true" outlineLevel="0" collapsed="false">
      <c r="A757" s="196"/>
      <c r="B757" s="196"/>
      <c r="C757" s="196"/>
      <c r="D757" s="196"/>
      <c r="E757" s="342"/>
      <c r="F757" s="342"/>
      <c r="G757" s="352"/>
      <c r="H757" s="352"/>
      <c r="I757" s="352"/>
      <c r="J757" s="352"/>
      <c r="K757" s="352"/>
      <c r="L757" s="352"/>
      <c r="M757" s="352"/>
      <c r="N757" s="352"/>
      <c r="O757" s="352"/>
      <c r="P757" s="352"/>
      <c r="Q757" s="352"/>
      <c r="R757" s="352"/>
      <c r="S757" s="352"/>
      <c r="T757" s="352"/>
      <c r="U757" s="352"/>
      <c r="V757" s="352"/>
      <c r="W757" s="352"/>
      <c r="X757" s="352"/>
      <c r="Y757" s="352"/>
      <c r="Z757" s="352"/>
      <c r="AA757" s="352"/>
      <c r="AB757" s="352"/>
      <c r="AC757" s="352"/>
      <c r="AD757" s="352"/>
      <c r="AE757" s="352"/>
      <c r="AF757" s="352"/>
      <c r="AG757" s="352"/>
      <c r="AH757" s="352"/>
      <c r="AI757" s="352"/>
      <c r="AJ757" s="352"/>
      <c r="AK757" s="352"/>
      <c r="AL757" s="352"/>
      <c r="AM757" s="352"/>
      <c r="AN757" s="352"/>
      <c r="AO757" s="352"/>
      <c r="AP757" s="352"/>
      <c r="AQ757" s="352"/>
    </row>
    <row r="758" customFormat="false" ht="9.75" hidden="false" customHeight="true" outlineLevel="0" collapsed="false">
      <c r="A758" s="196"/>
      <c r="B758" s="196"/>
      <c r="C758" s="196"/>
      <c r="D758" s="196"/>
      <c r="E758" s="342"/>
      <c r="F758" s="342"/>
      <c r="G758" s="352"/>
      <c r="H758" s="352"/>
      <c r="I758" s="352"/>
      <c r="J758" s="352"/>
      <c r="K758" s="352"/>
      <c r="L758" s="352"/>
      <c r="M758" s="352"/>
      <c r="N758" s="352"/>
      <c r="O758" s="352"/>
      <c r="P758" s="352"/>
      <c r="Q758" s="352"/>
      <c r="R758" s="352"/>
      <c r="S758" s="352"/>
      <c r="T758" s="352"/>
      <c r="U758" s="352"/>
      <c r="V758" s="352"/>
      <c r="W758" s="352"/>
      <c r="X758" s="352"/>
      <c r="Y758" s="352"/>
      <c r="Z758" s="352"/>
      <c r="AA758" s="352"/>
      <c r="AB758" s="352"/>
      <c r="AC758" s="352"/>
      <c r="AD758" s="352"/>
      <c r="AE758" s="352"/>
      <c r="AF758" s="352"/>
      <c r="AG758" s="352"/>
      <c r="AH758" s="352"/>
      <c r="AI758" s="352"/>
      <c r="AJ758" s="352"/>
      <c r="AK758" s="352"/>
      <c r="AL758" s="352"/>
      <c r="AM758" s="352"/>
      <c r="AN758" s="352"/>
      <c r="AO758" s="352"/>
      <c r="AP758" s="352"/>
      <c r="AQ758" s="352"/>
    </row>
    <row r="759" customFormat="false" ht="9.75" hidden="false" customHeight="true" outlineLevel="0" collapsed="false">
      <c r="A759" s="196"/>
      <c r="B759" s="196"/>
      <c r="C759" s="196"/>
      <c r="D759" s="196"/>
      <c r="E759" s="342"/>
      <c r="F759" s="342"/>
      <c r="G759" s="352"/>
      <c r="H759" s="352"/>
      <c r="I759" s="352"/>
      <c r="J759" s="352"/>
      <c r="K759" s="352"/>
      <c r="L759" s="352"/>
      <c r="M759" s="352"/>
      <c r="N759" s="352"/>
      <c r="O759" s="352"/>
      <c r="P759" s="352"/>
      <c r="Q759" s="352"/>
      <c r="R759" s="352"/>
      <c r="S759" s="352"/>
      <c r="T759" s="352"/>
      <c r="U759" s="352"/>
      <c r="V759" s="352"/>
      <c r="W759" s="352"/>
      <c r="X759" s="352"/>
      <c r="Y759" s="352"/>
      <c r="Z759" s="352"/>
      <c r="AA759" s="352"/>
      <c r="AB759" s="352"/>
      <c r="AC759" s="352"/>
      <c r="AD759" s="352"/>
      <c r="AE759" s="352"/>
      <c r="AF759" s="352"/>
      <c r="AG759" s="352"/>
      <c r="AH759" s="352"/>
      <c r="AI759" s="352"/>
      <c r="AJ759" s="352"/>
      <c r="AK759" s="352"/>
      <c r="AL759" s="352"/>
      <c r="AM759" s="352"/>
      <c r="AN759" s="352"/>
      <c r="AO759" s="352"/>
      <c r="AP759" s="352"/>
      <c r="AQ759" s="352"/>
    </row>
    <row r="760" customFormat="false" ht="9.75" hidden="false" customHeight="true" outlineLevel="0" collapsed="false">
      <c r="A760" s="196"/>
      <c r="B760" s="196"/>
      <c r="C760" s="196"/>
      <c r="D760" s="196"/>
      <c r="E760" s="342"/>
      <c r="F760" s="342"/>
      <c r="G760" s="352"/>
      <c r="H760" s="352"/>
      <c r="I760" s="352"/>
      <c r="J760" s="352"/>
      <c r="K760" s="352"/>
      <c r="L760" s="352"/>
      <c r="M760" s="352"/>
      <c r="N760" s="352"/>
      <c r="O760" s="352"/>
      <c r="P760" s="352"/>
      <c r="Q760" s="352"/>
      <c r="R760" s="352"/>
      <c r="S760" s="352"/>
      <c r="T760" s="352"/>
      <c r="U760" s="352"/>
      <c r="V760" s="352"/>
      <c r="W760" s="352"/>
      <c r="X760" s="352"/>
      <c r="Y760" s="352"/>
      <c r="Z760" s="352"/>
      <c r="AA760" s="352"/>
      <c r="AB760" s="352"/>
      <c r="AC760" s="352"/>
      <c r="AD760" s="352"/>
      <c r="AE760" s="352"/>
      <c r="AF760" s="352"/>
      <c r="AG760" s="352"/>
      <c r="AH760" s="352"/>
      <c r="AI760" s="352"/>
      <c r="AJ760" s="352"/>
      <c r="AK760" s="352"/>
      <c r="AL760" s="352"/>
      <c r="AM760" s="352"/>
      <c r="AN760" s="352"/>
      <c r="AO760" s="352"/>
      <c r="AP760" s="352"/>
      <c r="AQ760" s="352"/>
    </row>
    <row r="761" customFormat="false" ht="9.75" hidden="false" customHeight="true" outlineLevel="0" collapsed="false">
      <c r="A761" s="196"/>
      <c r="B761" s="196"/>
      <c r="C761" s="196"/>
      <c r="D761" s="196"/>
      <c r="E761" s="342"/>
      <c r="F761" s="342"/>
      <c r="G761" s="352"/>
      <c r="H761" s="352"/>
      <c r="I761" s="352"/>
      <c r="J761" s="352"/>
      <c r="K761" s="352"/>
      <c r="L761" s="352"/>
      <c r="M761" s="352"/>
      <c r="N761" s="352"/>
      <c r="O761" s="352"/>
      <c r="P761" s="352"/>
      <c r="Q761" s="352"/>
      <c r="R761" s="352"/>
      <c r="S761" s="352"/>
      <c r="T761" s="352"/>
      <c r="U761" s="352"/>
      <c r="V761" s="352"/>
      <c r="W761" s="352"/>
      <c r="X761" s="352"/>
      <c r="Y761" s="352"/>
      <c r="Z761" s="352"/>
      <c r="AA761" s="352"/>
      <c r="AB761" s="352"/>
      <c r="AC761" s="352"/>
      <c r="AD761" s="352"/>
      <c r="AE761" s="352"/>
      <c r="AF761" s="352"/>
      <c r="AG761" s="352"/>
      <c r="AH761" s="352"/>
      <c r="AI761" s="352"/>
      <c r="AJ761" s="352"/>
      <c r="AK761" s="352"/>
      <c r="AL761" s="352"/>
      <c r="AM761" s="352"/>
      <c r="AN761" s="352"/>
      <c r="AO761" s="352"/>
      <c r="AP761" s="352"/>
      <c r="AQ761" s="352"/>
    </row>
    <row r="762" customFormat="false" ht="9.75" hidden="false" customHeight="true" outlineLevel="0" collapsed="false">
      <c r="A762" s="196"/>
      <c r="B762" s="196"/>
      <c r="C762" s="196"/>
      <c r="D762" s="196"/>
      <c r="E762" s="342"/>
      <c r="F762" s="342"/>
      <c r="G762" s="352"/>
      <c r="H762" s="352"/>
      <c r="I762" s="352"/>
      <c r="J762" s="352"/>
      <c r="K762" s="352"/>
      <c r="L762" s="352"/>
      <c r="M762" s="352"/>
      <c r="N762" s="352"/>
      <c r="O762" s="352"/>
      <c r="P762" s="352"/>
      <c r="Q762" s="352"/>
      <c r="R762" s="352"/>
      <c r="S762" s="352"/>
      <c r="T762" s="352"/>
      <c r="U762" s="352"/>
      <c r="V762" s="352"/>
      <c r="W762" s="352"/>
      <c r="X762" s="352"/>
      <c r="Y762" s="352"/>
      <c r="Z762" s="352"/>
      <c r="AA762" s="352"/>
      <c r="AB762" s="352"/>
      <c r="AC762" s="352"/>
      <c r="AD762" s="352"/>
      <c r="AE762" s="352"/>
      <c r="AF762" s="352"/>
      <c r="AG762" s="352"/>
      <c r="AH762" s="352"/>
      <c r="AI762" s="352"/>
      <c r="AJ762" s="352"/>
      <c r="AK762" s="352"/>
      <c r="AL762" s="352"/>
      <c r="AM762" s="352"/>
      <c r="AN762" s="352"/>
      <c r="AO762" s="352"/>
      <c r="AP762" s="352"/>
      <c r="AQ762" s="352"/>
    </row>
    <row r="763" customFormat="false" ht="9.75" hidden="false" customHeight="true" outlineLevel="0" collapsed="false">
      <c r="A763" s="196"/>
      <c r="B763" s="196"/>
      <c r="C763" s="196"/>
      <c r="D763" s="196"/>
      <c r="E763" s="342"/>
      <c r="F763" s="342"/>
      <c r="G763" s="352"/>
      <c r="H763" s="352"/>
      <c r="I763" s="352"/>
      <c r="J763" s="352"/>
      <c r="K763" s="352"/>
      <c r="L763" s="352"/>
      <c r="M763" s="352"/>
      <c r="N763" s="352"/>
      <c r="O763" s="352"/>
      <c r="P763" s="352"/>
      <c r="Q763" s="352"/>
      <c r="R763" s="352"/>
      <c r="S763" s="352"/>
      <c r="T763" s="352"/>
      <c r="U763" s="352"/>
      <c r="V763" s="352"/>
      <c r="W763" s="352"/>
      <c r="X763" s="352"/>
      <c r="Y763" s="352"/>
      <c r="Z763" s="352"/>
      <c r="AA763" s="352"/>
      <c r="AB763" s="352"/>
      <c r="AC763" s="352"/>
      <c r="AD763" s="352"/>
      <c r="AE763" s="352"/>
      <c r="AF763" s="352"/>
      <c r="AG763" s="352"/>
      <c r="AH763" s="352"/>
      <c r="AI763" s="352"/>
      <c r="AJ763" s="352"/>
      <c r="AK763" s="352"/>
      <c r="AL763" s="352"/>
      <c r="AM763" s="352"/>
      <c r="AN763" s="352"/>
      <c r="AO763" s="352"/>
      <c r="AP763" s="352"/>
      <c r="AQ763" s="352"/>
    </row>
    <row r="764" customFormat="false" ht="9.75" hidden="false" customHeight="true" outlineLevel="0" collapsed="false">
      <c r="A764" s="196"/>
      <c r="B764" s="196"/>
      <c r="C764" s="196"/>
      <c r="D764" s="196"/>
      <c r="E764" s="342"/>
      <c r="F764" s="342"/>
      <c r="G764" s="352"/>
      <c r="H764" s="352"/>
      <c r="I764" s="352"/>
      <c r="J764" s="352"/>
      <c r="K764" s="352"/>
      <c r="L764" s="352"/>
      <c r="M764" s="352"/>
      <c r="N764" s="352"/>
      <c r="O764" s="352"/>
      <c r="P764" s="352"/>
      <c r="Q764" s="352"/>
      <c r="R764" s="352"/>
      <c r="S764" s="352"/>
      <c r="T764" s="352"/>
      <c r="U764" s="352"/>
      <c r="V764" s="352"/>
      <c r="W764" s="352"/>
      <c r="X764" s="352"/>
      <c r="Y764" s="352"/>
      <c r="Z764" s="352"/>
      <c r="AA764" s="352"/>
      <c r="AB764" s="352"/>
      <c r="AC764" s="352"/>
      <c r="AD764" s="352"/>
      <c r="AE764" s="352"/>
      <c r="AF764" s="352"/>
      <c r="AG764" s="352"/>
      <c r="AH764" s="352"/>
      <c r="AI764" s="352"/>
      <c r="AJ764" s="352"/>
      <c r="AK764" s="352"/>
      <c r="AL764" s="352"/>
      <c r="AM764" s="352"/>
      <c r="AN764" s="352"/>
      <c r="AO764" s="352"/>
      <c r="AP764" s="352"/>
      <c r="AQ764" s="352"/>
    </row>
    <row r="765" customFormat="false" ht="9.75" hidden="false" customHeight="true" outlineLevel="0" collapsed="false">
      <c r="A765" s="196"/>
      <c r="B765" s="196"/>
      <c r="C765" s="196"/>
      <c r="D765" s="196"/>
      <c r="E765" s="342"/>
      <c r="F765" s="342"/>
      <c r="G765" s="352"/>
      <c r="H765" s="352"/>
      <c r="I765" s="352"/>
      <c r="J765" s="352"/>
      <c r="K765" s="352"/>
      <c r="L765" s="352"/>
      <c r="M765" s="352"/>
      <c r="N765" s="352"/>
      <c r="O765" s="352"/>
      <c r="P765" s="352"/>
      <c r="Q765" s="352"/>
      <c r="R765" s="352"/>
      <c r="S765" s="352"/>
      <c r="T765" s="352"/>
      <c r="U765" s="352"/>
      <c r="V765" s="352"/>
      <c r="W765" s="352"/>
      <c r="X765" s="352"/>
      <c r="Y765" s="352"/>
      <c r="Z765" s="352"/>
      <c r="AA765" s="352"/>
      <c r="AB765" s="352"/>
      <c r="AC765" s="352"/>
      <c r="AD765" s="352"/>
      <c r="AE765" s="352"/>
      <c r="AF765" s="352"/>
      <c r="AG765" s="352"/>
      <c r="AH765" s="352"/>
      <c r="AI765" s="352"/>
      <c r="AJ765" s="352"/>
      <c r="AK765" s="352"/>
      <c r="AL765" s="352"/>
      <c r="AM765" s="352"/>
      <c r="AN765" s="352"/>
      <c r="AO765" s="352"/>
      <c r="AP765" s="352"/>
      <c r="AQ765" s="352"/>
    </row>
    <row r="766" customFormat="false" ht="9.75" hidden="false" customHeight="true" outlineLevel="0" collapsed="false">
      <c r="A766" s="196"/>
      <c r="B766" s="196"/>
      <c r="C766" s="196"/>
      <c r="D766" s="196"/>
      <c r="E766" s="342"/>
      <c r="F766" s="342"/>
      <c r="G766" s="352"/>
      <c r="H766" s="352"/>
      <c r="I766" s="352"/>
      <c r="J766" s="352"/>
      <c r="K766" s="352"/>
      <c r="L766" s="352"/>
      <c r="M766" s="352"/>
      <c r="N766" s="352"/>
      <c r="O766" s="352"/>
      <c r="P766" s="352"/>
      <c r="Q766" s="352"/>
      <c r="R766" s="352"/>
      <c r="S766" s="352"/>
      <c r="T766" s="352"/>
      <c r="U766" s="352"/>
      <c r="V766" s="352"/>
      <c r="W766" s="352"/>
      <c r="X766" s="352"/>
      <c r="Y766" s="352"/>
      <c r="Z766" s="352"/>
      <c r="AA766" s="352"/>
      <c r="AB766" s="352"/>
      <c r="AC766" s="352"/>
      <c r="AD766" s="352"/>
      <c r="AE766" s="352"/>
      <c r="AF766" s="352"/>
      <c r="AG766" s="352"/>
      <c r="AH766" s="352"/>
      <c r="AI766" s="352"/>
      <c r="AJ766" s="352"/>
      <c r="AK766" s="352"/>
      <c r="AL766" s="352"/>
      <c r="AM766" s="352"/>
      <c r="AN766" s="352"/>
      <c r="AO766" s="352"/>
      <c r="AP766" s="352"/>
      <c r="AQ766" s="352"/>
    </row>
    <row r="767" customFormat="false" ht="9.75" hidden="false" customHeight="true" outlineLevel="0" collapsed="false">
      <c r="A767" s="196"/>
      <c r="B767" s="196"/>
      <c r="C767" s="196"/>
      <c r="D767" s="196"/>
      <c r="E767" s="342"/>
      <c r="F767" s="342"/>
      <c r="G767" s="352"/>
      <c r="H767" s="352"/>
      <c r="I767" s="352"/>
      <c r="J767" s="352"/>
      <c r="K767" s="352"/>
      <c r="L767" s="352"/>
      <c r="M767" s="352"/>
      <c r="N767" s="352"/>
      <c r="O767" s="352"/>
      <c r="P767" s="352"/>
      <c r="Q767" s="352"/>
      <c r="R767" s="352"/>
      <c r="S767" s="352"/>
      <c r="T767" s="352"/>
      <c r="U767" s="352"/>
      <c r="V767" s="352"/>
      <c r="W767" s="352"/>
      <c r="X767" s="352"/>
      <c r="Y767" s="352"/>
      <c r="Z767" s="352"/>
      <c r="AA767" s="352"/>
      <c r="AB767" s="352"/>
      <c r="AC767" s="352"/>
      <c r="AD767" s="352"/>
      <c r="AE767" s="352"/>
      <c r="AF767" s="352"/>
      <c r="AG767" s="352"/>
      <c r="AH767" s="352"/>
      <c r="AI767" s="352"/>
      <c r="AJ767" s="352"/>
      <c r="AK767" s="352"/>
      <c r="AL767" s="352"/>
      <c r="AM767" s="352"/>
      <c r="AN767" s="352"/>
      <c r="AO767" s="352"/>
      <c r="AP767" s="352"/>
      <c r="AQ767" s="352"/>
    </row>
    <row r="768" customFormat="false" ht="9.75" hidden="false" customHeight="true" outlineLevel="0" collapsed="false">
      <c r="A768" s="196"/>
      <c r="B768" s="196"/>
      <c r="C768" s="196"/>
      <c r="D768" s="196"/>
      <c r="E768" s="342"/>
      <c r="F768" s="342"/>
      <c r="G768" s="352"/>
      <c r="H768" s="352"/>
      <c r="I768" s="352"/>
      <c r="J768" s="352"/>
      <c r="K768" s="352"/>
      <c r="L768" s="352"/>
      <c r="M768" s="352"/>
      <c r="N768" s="352"/>
      <c r="O768" s="352"/>
      <c r="P768" s="352"/>
      <c r="Q768" s="352"/>
      <c r="R768" s="352"/>
      <c r="S768" s="352"/>
      <c r="T768" s="352"/>
      <c r="U768" s="352"/>
      <c r="V768" s="352"/>
      <c r="W768" s="352"/>
      <c r="X768" s="352"/>
      <c r="Y768" s="352"/>
      <c r="Z768" s="352"/>
      <c r="AA768" s="352"/>
      <c r="AB768" s="352"/>
      <c r="AC768" s="352"/>
      <c r="AD768" s="352"/>
      <c r="AE768" s="352"/>
      <c r="AF768" s="352"/>
      <c r="AG768" s="352"/>
      <c r="AH768" s="352"/>
      <c r="AI768" s="352"/>
      <c r="AJ768" s="352"/>
      <c r="AK768" s="352"/>
      <c r="AL768" s="352"/>
      <c r="AM768" s="352"/>
      <c r="AN768" s="352"/>
      <c r="AO768" s="352"/>
      <c r="AP768" s="352"/>
      <c r="AQ768" s="352"/>
    </row>
    <row r="769" customFormat="false" ht="9.75" hidden="false" customHeight="true" outlineLevel="0" collapsed="false">
      <c r="A769" s="196"/>
      <c r="B769" s="196"/>
      <c r="C769" s="196"/>
      <c r="D769" s="196"/>
      <c r="E769" s="342"/>
      <c r="F769" s="342"/>
      <c r="G769" s="352"/>
      <c r="H769" s="352"/>
      <c r="I769" s="352"/>
      <c r="J769" s="352"/>
      <c r="K769" s="352"/>
      <c r="L769" s="352"/>
      <c r="M769" s="352"/>
      <c r="N769" s="352"/>
      <c r="O769" s="352"/>
      <c r="P769" s="352"/>
      <c r="Q769" s="352"/>
      <c r="R769" s="352"/>
      <c r="S769" s="352"/>
      <c r="T769" s="352"/>
      <c r="U769" s="352"/>
      <c r="V769" s="352"/>
      <c r="W769" s="352"/>
      <c r="X769" s="352"/>
      <c r="Y769" s="352"/>
      <c r="Z769" s="352"/>
      <c r="AA769" s="352"/>
      <c r="AB769" s="352"/>
      <c r="AC769" s="352"/>
      <c r="AD769" s="352"/>
      <c r="AE769" s="352"/>
      <c r="AF769" s="352"/>
      <c r="AG769" s="352"/>
      <c r="AH769" s="352"/>
      <c r="AI769" s="352"/>
      <c r="AJ769" s="352"/>
      <c r="AK769" s="352"/>
      <c r="AL769" s="352"/>
      <c r="AM769" s="352"/>
      <c r="AN769" s="352"/>
      <c r="AO769" s="352"/>
      <c r="AP769" s="352"/>
      <c r="AQ769" s="352"/>
    </row>
    <row r="770" customFormat="false" ht="9.75" hidden="false" customHeight="true" outlineLevel="0" collapsed="false">
      <c r="A770" s="196"/>
      <c r="B770" s="196"/>
      <c r="C770" s="196"/>
      <c r="D770" s="196"/>
      <c r="E770" s="342"/>
      <c r="F770" s="342"/>
      <c r="G770" s="352"/>
      <c r="H770" s="352"/>
      <c r="I770" s="352"/>
      <c r="J770" s="352"/>
      <c r="K770" s="352"/>
      <c r="L770" s="352"/>
      <c r="M770" s="352"/>
      <c r="N770" s="352"/>
      <c r="O770" s="352"/>
      <c r="P770" s="352"/>
      <c r="Q770" s="352"/>
      <c r="R770" s="352"/>
      <c r="S770" s="352"/>
      <c r="T770" s="352"/>
      <c r="U770" s="352"/>
      <c r="V770" s="352"/>
      <c r="W770" s="352"/>
      <c r="X770" s="352"/>
      <c r="Y770" s="352"/>
      <c r="Z770" s="352"/>
      <c r="AA770" s="352"/>
      <c r="AB770" s="352"/>
      <c r="AC770" s="352"/>
      <c r="AD770" s="352"/>
      <c r="AE770" s="352"/>
      <c r="AF770" s="352"/>
      <c r="AG770" s="352"/>
      <c r="AH770" s="352"/>
      <c r="AI770" s="352"/>
      <c r="AJ770" s="352"/>
      <c r="AK770" s="352"/>
      <c r="AL770" s="352"/>
      <c r="AM770" s="352"/>
      <c r="AN770" s="352"/>
      <c r="AO770" s="352"/>
      <c r="AP770" s="352"/>
      <c r="AQ770" s="352"/>
    </row>
    <row r="771" customFormat="false" ht="9.75" hidden="false" customHeight="true" outlineLevel="0" collapsed="false">
      <c r="A771" s="196"/>
      <c r="B771" s="196"/>
      <c r="C771" s="196"/>
      <c r="D771" s="196"/>
      <c r="E771" s="342"/>
      <c r="F771" s="342"/>
      <c r="G771" s="352"/>
      <c r="H771" s="352"/>
      <c r="I771" s="352"/>
      <c r="J771" s="352"/>
      <c r="K771" s="352"/>
      <c r="L771" s="352"/>
      <c r="M771" s="352"/>
      <c r="N771" s="352"/>
      <c r="O771" s="352"/>
      <c r="P771" s="352"/>
      <c r="Q771" s="352"/>
      <c r="R771" s="352"/>
      <c r="S771" s="352"/>
      <c r="T771" s="352"/>
      <c r="U771" s="352"/>
      <c r="V771" s="352"/>
      <c r="W771" s="352"/>
      <c r="X771" s="352"/>
      <c r="Y771" s="352"/>
      <c r="Z771" s="352"/>
      <c r="AA771" s="352"/>
      <c r="AB771" s="352"/>
      <c r="AC771" s="352"/>
      <c r="AD771" s="352"/>
      <c r="AE771" s="352"/>
      <c r="AF771" s="352"/>
      <c r="AG771" s="352"/>
      <c r="AH771" s="352"/>
      <c r="AI771" s="352"/>
      <c r="AJ771" s="352"/>
      <c r="AK771" s="352"/>
      <c r="AL771" s="352"/>
      <c r="AM771" s="352"/>
      <c r="AN771" s="352"/>
      <c r="AO771" s="352"/>
      <c r="AP771" s="352"/>
      <c r="AQ771" s="352"/>
    </row>
    <row r="772" customFormat="false" ht="9.75" hidden="false" customHeight="true" outlineLevel="0" collapsed="false">
      <c r="A772" s="196"/>
      <c r="B772" s="196"/>
      <c r="C772" s="196"/>
      <c r="D772" s="196"/>
      <c r="E772" s="342"/>
      <c r="F772" s="342"/>
      <c r="G772" s="352"/>
      <c r="H772" s="352"/>
      <c r="I772" s="352"/>
      <c r="J772" s="352"/>
      <c r="K772" s="352"/>
      <c r="L772" s="352"/>
      <c r="M772" s="352"/>
      <c r="N772" s="352"/>
      <c r="O772" s="352"/>
      <c r="P772" s="352"/>
      <c r="Q772" s="352"/>
      <c r="R772" s="352"/>
      <c r="S772" s="352"/>
      <c r="T772" s="352"/>
      <c r="U772" s="352"/>
      <c r="V772" s="352"/>
      <c r="W772" s="352"/>
      <c r="X772" s="352"/>
      <c r="Y772" s="352"/>
      <c r="Z772" s="352"/>
      <c r="AA772" s="352"/>
      <c r="AB772" s="352"/>
      <c r="AC772" s="352"/>
      <c r="AD772" s="352"/>
      <c r="AE772" s="352"/>
      <c r="AF772" s="352"/>
      <c r="AG772" s="352"/>
      <c r="AH772" s="352"/>
      <c r="AI772" s="352"/>
      <c r="AJ772" s="352"/>
      <c r="AK772" s="352"/>
      <c r="AL772" s="352"/>
      <c r="AM772" s="352"/>
      <c r="AN772" s="352"/>
      <c r="AO772" s="352"/>
      <c r="AP772" s="352"/>
      <c r="AQ772" s="352"/>
    </row>
    <row r="773" customFormat="false" ht="9.75" hidden="false" customHeight="true" outlineLevel="0" collapsed="false">
      <c r="A773" s="196"/>
      <c r="B773" s="196"/>
      <c r="C773" s="196"/>
      <c r="D773" s="196"/>
      <c r="E773" s="342"/>
      <c r="F773" s="342"/>
      <c r="G773" s="352"/>
      <c r="H773" s="352"/>
      <c r="I773" s="352"/>
      <c r="J773" s="352"/>
      <c r="K773" s="352"/>
      <c r="L773" s="352"/>
      <c r="M773" s="352"/>
      <c r="N773" s="352"/>
      <c r="O773" s="352"/>
      <c r="P773" s="352"/>
      <c r="Q773" s="352"/>
      <c r="R773" s="352"/>
      <c r="S773" s="352"/>
      <c r="T773" s="352"/>
      <c r="U773" s="352"/>
      <c r="V773" s="352"/>
      <c r="W773" s="352"/>
      <c r="X773" s="352"/>
      <c r="Y773" s="352"/>
      <c r="Z773" s="352"/>
      <c r="AA773" s="352"/>
      <c r="AB773" s="352"/>
      <c r="AC773" s="352"/>
      <c r="AD773" s="352"/>
      <c r="AE773" s="352"/>
      <c r="AF773" s="352"/>
      <c r="AG773" s="352"/>
      <c r="AH773" s="352"/>
      <c r="AI773" s="352"/>
      <c r="AJ773" s="352"/>
      <c r="AK773" s="352"/>
      <c r="AL773" s="352"/>
      <c r="AM773" s="352"/>
      <c r="AN773" s="352"/>
      <c r="AO773" s="352"/>
      <c r="AP773" s="352"/>
      <c r="AQ773" s="352"/>
    </row>
    <row r="774" customFormat="false" ht="9.75" hidden="false" customHeight="true" outlineLevel="0" collapsed="false">
      <c r="A774" s="196"/>
      <c r="B774" s="196"/>
      <c r="C774" s="196"/>
      <c r="D774" s="196"/>
      <c r="E774" s="342"/>
      <c r="F774" s="342"/>
      <c r="G774" s="352"/>
      <c r="H774" s="352"/>
      <c r="I774" s="352"/>
      <c r="J774" s="352"/>
      <c r="K774" s="352"/>
      <c r="L774" s="352"/>
      <c r="M774" s="352"/>
      <c r="N774" s="352"/>
      <c r="O774" s="352"/>
      <c r="P774" s="352"/>
      <c r="Q774" s="352"/>
      <c r="R774" s="352"/>
      <c r="S774" s="352"/>
      <c r="T774" s="352"/>
      <c r="U774" s="352"/>
      <c r="V774" s="352"/>
      <c r="W774" s="352"/>
      <c r="X774" s="352"/>
      <c r="Y774" s="352"/>
      <c r="Z774" s="352"/>
      <c r="AA774" s="352"/>
      <c r="AB774" s="352"/>
      <c r="AC774" s="352"/>
      <c r="AD774" s="352"/>
      <c r="AE774" s="352"/>
      <c r="AF774" s="352"/>
      <c r="AG774" s="352"/>
      <c r="AH774" s="352"/>
      <c r="AI774" s="352"/>
      <c r="AJ774" s="352"/>
      <c r="AK774" s="352"/>
      <c r="AL774" s="352"/>
      <c r="AM774" s="352"/>
      <c r="AN774" s="352"/>
      <c r="AO774" s="352"/>
      <c r="AP774" s="352"/>
      <c r="AQ774" s="352"/>
    </row>
    <row r="775" customFormat="false" ht="9.75" hidden="false" customHeight="true" outlineLevel="0" collapsed="false">
      <c r="A775" s="196"/>
      <c r="B775" s="196"/>
      <c r="C775" s="196"/>
      <c r="D775" s="196"/>
      <c r="E775" s="342"/>
      <c r="F775" s="342"/>
      <c r="G775" s="352"/>
      <c r="H775" s="352"/>
      <c r="I775" s="352"/>
      <c r="J775" s="352"/>
      <c r="K775" s="352"/>
      <c r="L775" s="352"/>
      <c r="M775" s="352"/>
      <c r="N775" s="352"/>
      <c r="O775" s="352"/>
      <c r="P775" s="352"/>
      <c r="Q775" s="352"/>
      <c r="R775" s="352"/>
      <c r="S775" s="352"/>
      <c r="T775" s="352"/>
      <c r="U775" s="352"/>
      <c r="V775" s="352"/>
      <c r="W775" s="352"/>
      <c r="X775" s="352"/>
      <c r="Y775" s="352"/>
      <c r="Z775" s="352"/>
      <c r="AA775" s="352"/>
      <c r="AB775" s="352"/>
      <c r="AC775" s="352"/>
      <c r="AD775" s="352"/>
      <c r="AE775" s="352"/>
      <c r="AF775" s="352"/>
      <c r="AG775" s="352"/>
      <c r="AH775" s="352"/>
      <c r="AI775" s="352"/>
      <c r="AJ775" s="352"/>
      <c r="AK775" s="352"/>
      <c r="AL775" s="352"/>
      <c r="AM775" s="352"/>
      <c r="AN775" s="352"/>
      <c r="AO775" s="352"/>
      <c r="AP775" s="352"/>
      <c r="AQ775" s="352"/>
    </row>
    <row r="776" customFormat="false" ht="9.75" hidden="false" customHeight="true" outlineLevel="0" collapsed="false">
      <c r="A776" s="196"/>
      <c r="B776" s="196"/>
      <c r="C776" s="196"/>
      <c r="D776" s="196"/>
      <c r="E776" s="342"/>
      <c r="F776" s="342"/>
      <c r="G776" s="352"/>
      <c r="H776" s="352"/>
      <c r="I776" s="352"/>
      <c r="J776" s="352"/>
      <c r="K776" s="352"/>
      <c r="L776" s="352"/>
      <c r="M776" s="352"/>
      <c r="N776" s="352"/>
      <c r="O776" s="352"/>
      <c r="P776" s="352"/>
      <c r="Q776" s="352"/>
      <c r="R776" s="352"/>
      <c r="S776" s="352"/>
      <c r="T776" s="352"/>
      <c r="U776" s="352"/>
      <c r="V776" s="352"/>
      <c r="W776" s="352"/>
      <c r="X776" s="352"/>
      <c r="Y776" s="352"/>
      <c r="Z776" s="352"/>
      <c r="AA776" s="352"/>
      <c r="AB776" s="352"/>
      <c r="AC776" s="352"/>
      <c r="AD776" s="352"/>
      <c r="AE776" s="352"/>
      <c r="AF776" s="352"/>
      <c r="AG776" s="352"/>
      <c r="AH776" s="352"/>
      <c r="AI776" s="352"/>
      <c r="AJ776" s="352"/>
      <c r="AK776" s="352"/>
      <c r="AL776" s="352"/>
      <c r="AM776" s="352"/>
      <c r="AN776" s="352"/>
      <c r="AO776" s="352"/>
      <c r="AP776" s="352"/>
      <c r="AQ776" s="352"/>
    </row>
    <row r="777" customFormat="false" ht="9.75" hidden="false" customHeight="true" outlineLevel="0" collapsed="false">
      <c r="A777" s="196"/>
      <c r="B777" s="196"/>
      <c r="C777" s="196"/>
      <c r="D777" s="196"/>
      <c r="E777" s="342"/>
      <c r="F777" s="342"/>
      <c r="G777" s="352"/>
      <c r="H777" s="352"/>
      <c r="I777" s="352"/>
      <c r="J777" s="352"/>
      <c r="K777" s="352"/>
      <c r="L777" s="352"/>
      <c r="M777" s="352"/>
      <c r="N777" s="352"/>
      <c r="O777" s="352"/>
      <c r="P777" s="352"/>
      <c r="Q777" s="352"/>
      <c r="R777" s="352"/>
      <c r="S777" s="352"/>
      <c r="T777" s="352"/>
      <c r="U777" s="352"/>
      <c r="V777" s="352"/>
      <c r="W777" s="352"/>
      <c r="X777" s="352"/>
      <c r="Y777" s="352"/>
      <c r="Z777" s="352"/>
      <c r="AA777" s="352"/>
      <c r="AB777" s="352"/>
      <c r="AC777" s="352"/>
      <c r="AD777" s="352"/>
      <c r="AE777" s="352"/>
      <c r="AF777" s="352"/>
      <c r="AG777" s="352"/>
      <c r="AH777" s="352"/>
      <c r="AI777" s="352"/>
      <c r="AJ777" s="352"/>
      <c r="AK777" s="352"/>
      <c r="AL777" s="352"/>
      <c r="AM777" s="352"/>
      <c r="AN777" s="352"/>
      <c r="AO777" s="352"/>
      <c r="AP777" s="352"/>
      <c r="AQ777" s="352"/>
    </row>
    <row r="778" customFormat="false" ht="9.75" hidden="false" customHeight="true" outlineLevel="0" collapsed="false">
      <c r="A778" s="196"/>
      <c r="B778" s="196"/>
      <c r="C778" s="196"/>
      <c r="D778" s="196"/>
      <c r="E778" s="342"/>
      <c r="F778" s="342"/>
      <c r="G778" s="352"/>
      <c r="H778" s="352"/>
      <c r="I778" s="352"/>
      <c r="J778" s="352"/>
      <c r="K778" s="352"/>
      <c r="L778" s="352"/>
      <c r="M778" s="352"/>
      <c r="N778" s="352"/>
      <c r="O778" s="352"/>
      <c r="P778" s="352"/>
      <c r="Q778" s="352"/>
      <c r="R778" s="352"/>
      <c r="S778" s="352"/>
      <c r="T778" s="352"/>
      <c r="U778" s="352"/>
      <c r="V778" s="352"/>
      <c r="W778" s="352"/>
      <c r="X778" s="352"/>
      <c r="Y778" s="352"/>
      <c r="Z778" s="352"/>
      <c r="AA778" s="352"/>
      <c r="AB778" s="352"/>
      <c r="AC778" s="352"/>
      <c r="AD778" s="352"/>
      <c r="AE778" s="352"/>
      <c r="AF778" s="352"/>
      <c r="AG778" s="352"/>
      <c r="AH778" s="352"/>
      <c r="AI778" s="352"/>
      <c r="AJ778" s="352"/>
      <c r="AK778" s="352"/>
      <c r="AL778" s="352"/>
      <c r="AM778" s="352"/>
      <c r="AN778" s="352"/>
      <c r="AO778" s="352"/>
      <c r="AP778" s="352"/>
      <c r="AQ778" s="352"/>
    </row>
    <row r="779" customFormat="false" ht="9.75" hidden="false" customHeight="true" outlineLevel="0" collapsed="false">
      <c r="A779" s="196"/>
      <c r="B779" s="196"/>
      <c r="C779" s="196"/>
      <c r="D779" s="196"/>
      <c r="E779" s="342"/>
      <c r="F779" s="342"/>
      <c r="G779" s="352"/>
      <c r="H779" s="352"/>
      <c r="I779" s="352"/>
      <c r="J779" s="352"/>
      <c r="K779" s="352"/>
      <c r="L779" s="352"/>
      <c r="M779" s="352"/>
      <c r="N779" s="352"/>
      <c r="O779" s="352"/>
      <c r="P779" s="352"/>
      <c r="Q779" s="352"/>
      <c r="R779" s="352"/>
      <c r="S779" s="352"/>
      <c r="T779" s="352"/>
      <c r="U779" s="352"/>
      <c r="V779" s="352"/>
      <c r="W779" s="352"/>
      <c r="X779" s="352"/>
      <c r="Y779" s="352"/>
      <c r="Z779" s="352"/>
      <c r="AA779" s="352"/>
      <c r="AB779" s="352"/>
      <c r="AC779" s="352"/>
      <c r="AD779" s="352"/>
      <c r="AE779" s="352"/>
      <c r="AF779" s="352"/>
      <c r="AG779" s="352"/>
      <c r="AH779" s="352"/>
      <c r="AI779" s="352"/>
      <c r="AJ779" s="352"/>
      <c r="AK779" s="352"/>
      <c r="AL779" s="352"/>
      <c r="AM779" s="352"/>
      <c r="AN779" s="352"/>
      <c r="AO779" s="352"/>
      <c r="AP779" s="352"/>
      <c r="AQ779" s="352"/>
    </row>
    <row r="780" customFormat="false" ht="9.75" hidden="false" customHeight="true" outlineLevel="0" collapsed="false">
      <c r="A780" s="196"/>
      <c r="B780" s="196"/>
      <c r="C780" s="196"/>
      <c r="D780" s="196"/>
      <c r="E780" s="342"/>
      <c r="F780" s="342"/>
      <c r="G780" s="352"/>
      <c r="H780" s="352"/>
      <c r="I780" s="352"/>
      <c r="J780" s="352"/>
      <c r="K780" s="352"/>
      <c r="L780" s="352"/>
      <c r="M780" s="352"/>
      <c r="N780" s="352"/>
      <c r="O780" s="352"/>
      <c r="P780" s="352"/>
      <c r="Q780" s="352"/>
      <c r="R780" s="352"/>
      <c r="S780" s="352"/>
      <c r="T780" s="352"/>
      <c r="U780" s="352"/>
      <c r="V780" s="352"/>
      <c r="W780" s="352"/>
      <c r="X780" s="352"/>
      <c r="Y780" s="352"/>
      <c r="Z780" s="352"/>
      <c r="AA780" s="352"/>
      <c r="AB780" s="352"/>
      <c r="AC780" s="352"/>
      <c r="AD780" s="352"/>
      <c r="AE780" s="352"/>
      <c r="AF780" s="352"/>
      <c r="AG780" s="352"/>
      <c r="AH780" s="352"/>
      <c r="AI780" s="352"/>
      <c r="AJ780" s="352"/>
      <c r="AK780" s="352"/>
      <c r="AL780" s="352"/>
      <c r="AM780" s="352"/>
      <c r="AN780" s="352"/>
      <c r="AO780" s="352"/>
      <c r="AP780" s="352"/>
      <c r="AQ780" s="352"/>
    </row>
    <row r="781" customFormat="false" ht="9.75" hidden="false" customHeight="true" outlineLevel="0" collapsed="false">
      <c r="A781" s="196"/>
      <c r="B781" s="196"/>
      <c r="C781" s="196"/>
      <c r="D781" s="196"/>
      <c r="E781" s="342"/>
      <c r="F781" s="342"/>
      <c r="G781" s="352"/>
      <c r="H781" s="352"/>
      <c r="I781" s="352"/>
      <c r="J781" s="352"/>
      <c r="K781" s="352"/>
      <c r="L781" s="352"/>
      <c r="M781" s="352"/>
      <c r="N781" s="352"/>
      <c r="O781" s="352"/>
      <c r="P781" s="352"/>
      <c r="Q781" s="352"/>
      <c r="R781" s="352"/>
      <c r="S781" s="352"/>
      <c r="T781" s="352"/>
      <c r="U781" s="352"/>
      <c r="V781" s="352"/>
      <c r="W781" s="352"/>
      <c r="X781" s="352"/>
      <c r="Y781" s="352"/>
      <c r="Z781" s="352"/>
      <c r="AA781" s="352"/>
      <c r="AB781" s="352"/>
      <c r="AC781" s="352"/>
      <c r="AD781" s="352"/>
      <c r="AE781" s="352"/>
      <c r="AF781" s="352"/>
      <c r="AG781" s="352"/>
      <c r="AH781" s="352"/>
      <c r="AI781" s="352"/>
      <c r="AJ781" s="352"/>
      <c r="AK781" s="352"/>
      <c r="AL781" s="352"/>
      <c r="AM781" s="352"/>
      <c r="AN781" s="352"/>
      <c r="AO781" s="352"/>
      <c r="AP781" s="352"/>
      <c r="AQ781" s="352"/>
    </row>
    <row r="782" customFormat="false" ht="9.75" hidden="false" customHeight="true" outlineLevel="0" collapsed="false">
      <c r="A782" s="196"/>
      <c r="B782" s="196"/>
      <c r="C782" s="196"/>
      <c r="D782" s="196"/>
      <c r="E782" s="342"/>
      <c r="F782" s="342"/>
      <c r="G782" s="352"/>
      <c r="H782" s="352"/>
      <c r="I782" s="352"/>
      <c r="J782" s="352"/>
      <c r="K782" s="352"/>
      <c r="L782" s="352"/>
      <c r="M782" s="352"/>
      <c r="N782" s="352"/>
      <c r="O782" s="352"/>
      <c r="P782" s="352"/>
      <c r="Q782" s="352"/>
      <c r="R782" s="352"/>
      <c r="S782" s="352"/>
      <c r="T782" s="352"/>
      <c r="U782" s="352"/>
      <c r="V782" s="352"/>
      <c r="W782" s="352"/>
      <c r="X782" s="352"/>
      <c r="Y782" s="352"/>
      <c r="Z782" s="352"/>
      <c r="AA782" s="352"/>
      <c r="AB782" s="352"/>
      <c r="AC782" s="352"/>
      <c r="AD782" s="352"/>
      <c r="AE782" s="352"/>
      <c r="AF782" s="352"/>
      <c r="AG782" s="352"/>
      <c r="AH782" s="352"/>
      <c r="AI782" s="352"/>
      <c r="AJ782" s="352"/>
      <c r="AK782" s="352"/>
      <c r="AL782" s="352"/>
      <c r="AM782" s="352"/>
      <c r="AN782" s="352"/>
      <c r="AO782" s="352"/>
      <c r="AP782" s="352"/>
      <c r="AQ782" s="352"/>
    </row>
    <row r="783" customFormat="false" ht="9.75" hidden="false" customHeight="true" outlineLevel="0" collapsed="false">
      <c r="A783" s="196"/>
      <c r="B783" s="196"/>
      <c r="C783" s="196"/>
      <c r="D783" s="196"/>
      <c r="E783" s="342"/>
      <c r="F783" s="342"/>
      <c r="G783" s="352"/>
      <c r="H783" s="352"/>
      <c r="I783" s="352"/>
      <c r="J783" s="352"/>
      <c r="K783" s="352"/>
      <c r="L783" s="352"/>
      <c r="M783" s="352"/>
      <c r="N783" s="352"/>
      <c r="O783" s="352"/>
      <c r="P783" s="352"/>
      <c r="Q783" s="352"/>
      <c r="R783" s="352"/>
      <c r="S783" s="352"/>
      <c r="T783" s="352"/>
      <c r="U783" s="352"/>
      <c r="V783" s="352"/>
      <c r="W783" s="352"/>
      <c r="X783" s="352"/>
      <c r="Y783" s="352"/>
      <c r="Z783" s="352"/>
      <c r="AA783" s="352"/>
      <c r="AB783" s="352"/>
      <c r="AC783" s="352"/>
      <c r="AD783" s="352"/>
      <c r="AE783" s="352"/>
      <c r="AF783" s="352"/>
      <c r="AG783" s="352"/>
      <c r="AH783" s="352"/>
      <c r="AI783" s="352"/>
      <c r="AJ783" s="352"/>
      <c r="AK783" s="352"/>
      <c r="AL783" s="352"/>
      <c r="AM783" s="352"/>
      <c r="AN783" s="352"/>
      <c r="AO783" s="352"/>
      <c r="AP783" s="352"/>
      <c r="AQ783" s="352"/>
    </row>
    <row r="784" customFormat="false" ht="9.75" hidden="false" customHeight="true" outlineLevel="0" collapsed="false">
      <c r="A784" s="196"/>
      <c r="B784" s="196"/>
      <c r="C784" s="196"/>
      <c r="D784" s="196"/>
      <c r="E784" s="342"/>
      <c r="F784" s="342"/>
      <c r="G784" s="352"/>
      <c r="H784" s="352"/>
      <c r="I784" s="352"/>
      <c r="J784" s="352"/>
      <c r="K784" s="352"/>
      <c r="L784" s="352"/>
      <c r="M784" s="352"/>
      <c r="N784" s="352"/>
      <c r="O784" s="352"/>
      <c r="P784" s="352"/>
      <c r="Q784" s="352"/>
      <c r="R784" s="352"/>
      <c r="S784" s="352"/>
      <c r="T784" s="352"/>
      <c r="U784" s="352"/>
      <c r="V784" s="352"/>
      <c r="W784" s="352"/>
      <c r="X784" s="352"/>
      <c r="Y784" s="352"/>
      <c r="Z784" s="352"/>
      <c r="AA784" s="352"/>
      <c r="AB784" s="352"/>
      <c r="AC784" s="352"/>
      <c r="AD784" s="352"/>
      <c r="AE784" s="352"/>
      <c r="AF784" s="352"/>
      <c r="AG784" s="352"/>
      <c r="AH784" s="352"/>
      <c r="AI784" s="352"/>
      <c r="AJ784" s="352"/>
      <c r="AK784" s="352"/>
      <c r="AL784" s="352"/>
      <c r="AM784" s="352"/>
      <c r="AN784" s="352"/>
      <c r="AO784" s="352"/>
      <c r="AP784" s="352"/>
      <c r="AQ784" s="352"/>
    </row>
    <row r="785" customFormat="false" ht="9.75" hidden="false" customHeight="true" outlineLevel="0" collapsed="false">
      <c r="A785" s="196"/>
      <c r="B785" s="196"/>
      <c r="C785" s="196"/>
      <c r="D785" s="196"/>
      <c r="E785" s="342"/>
      <c r="F785" s="342"/>
      <c r="G785" s="352"/>
      <c r="H785" s="352"/>
      <c r="I785" s="352"/>
      <c r="J785" s="352"/>
      <c r="K785" s="352"/>
      <c r="L785" s="352"/>
      <c r="M785" s="352"/>
      <c r="N785" s="352"/>
      <c r="O785" s="352"/>
      <c r="P785" s="352"/>
      <c r="Q785" s="352"/>
      <c r="R785" s="352"/>
      <c r="S785" s="352"/>
      <c r="T785" s="352"/>
      <c r="U785" s="352"/>
      <c r="V785" s="352"/>
      <c r="W785" s="352"/>
      <c r="X785" s="352"/>
      <c r="Y785" s="352"/>
      <c r="Z785" s="352"/>
      <c r="AA785" s="352"/>
      <c r="AB785" s="352"/>
      <c r="AC785" s="352"/>
      <c r="AD785" s="352"/>
      <c r="AE785" s="352"/>
      <c r="AF785" s="352"/>
      <c r="AG785" s="352"/>
      <c r="AH785" s="352"/>
      <c r="AI785" s="352"/>
      <c r="AJ785" s="352"/>
      <c r="AK785" s="352"/>
      <c r="AL785" s="352"/>
      <c r="AM785" s="352"/>
      <c r="AN785" s="352"/>
      <c r="AO785" s="352"/>
      <c r="AP785" s="352"/>
      <c r="AQ785" s="352"/>
    </row>
    <row r="786" customFormat="false" ht="9.75" hidden="false" customHeight="true" outlineLevel="0" collapsed="false">
      <c r="A786" s="196"/>
      <c r="B786" s="196"/>
      <c r="C786" s="196"/>
      <c r="D786" s="196"/>
      <c r="E786" s="342"/>
      <c r="F786" s="342"/>
      <c r="G786" s="352"/>
      <c r="H786" s="352"/>
      <c r="I786" s="352"/>
      <c r="J786" s="352"/>
      <c r="K786" s="352"/>
      <c r="L786" s="352"/>
      <c r="M786" s="352"/>
      <c r="N786" s="352"/>
      <c r="O786" s="352"/>
      <c r="P786" s="352"/>
      <c r="Q786" s="352"/>
      <c r="R786" s="352"/>
      <c r="S786" s="352"/>
      <c r="T786" s="352"/>
      <c r="U786" s="352"/>
      <c r="V786" s="352"/>
      <c r="W786" s="352"/>
      <c r="X786" s="352"/>
      <c r="Y786" s="352"/>
      <c r="Z786" s="352"/>
      <c r="AA786" s="352"/>
      <c r="AB786" s="352"/>
      <c r="AC786" s="352"/>
      <c r="AD786" s="352"/>
      <c r="AE786" s="352"/>
      <c r="AF786" s="352"/>
      <c r="AG786" s="352"/>
      <c r="AH786" s="352"/>
      <c r="AI786" s="352"/>
      <c r="AJ786" s="352"/>
      <c r="AK786" s="352"/>
      <c r="AL786" s="352"/>
      <c r="AM786" s="352"/>
      <c r="AN786" s="352"/>
      <c r="AO786" s="352"/>
      <c r="AP786" s="352"/>
      <c r="AQ786" s="352"/>
    </row>
    <row r="787" customFormat="false" ht="9.75" hidden="false" customHeight="true" outlineLevel="0" collapsed="false">
      <c r="A787" s="196"/>
      <c r="B787" s="196"/>
      <c r="C787" s="196"/>
      <c r="D787" s="196"/>
      <c r="E787" s="342"/>
      <c r="F787" s="342"/>
      <c r="G787" s="352"/>
      <c r="H787" s="352"/>
      <c r="I787" s="352"/>
      <c r="J787" s="352"/>
      <c r="K787" s="352"/>
      <c r="L787" s="352"/>
      <c r="M787" s="352"/>
      <c r="N787" s="352"/>
      <c r="O787" s="352"/>
      <c r="P787" s="352"/>
      <c r="Q787" s="352"/>
      <c r="R787" s="352"/>
      <c r="S787" s="352"/>
      <c r="T787" s="352"/>
      <c r="U787" s="352"/>
      <c r="V787" s="352"/>
      <c r="W787" s="352"/>
      <c r="X787" s="352"/>
      <c r="Y787" s="352"/>
      <c r="Z787" s="352"/>
      <c r="AA787" s="352"/>
      <c r="AB787" s="352"/>
      <c r="AC787" s="352"/>
      <c r="AD787" s="352"/>
      <c r="AE787" s="352"/>
      <c r="AF787" s="352"/>
      <c r="AG787" s="352"/>
      <c r="AH787" s="352"/>
      <c r="AI787" s="352"/>
      <c r="AJ787" s="352"/>
      <c r="AK787" s="352"/>
      <c r="AL787" s="352"/>
      <c r="AM787" s="352"/>
      <c r="AN787" s="352"/>
      <c r="AO787" s="352"/>
      <c r="AP787" s="352"/>
      <c r="AQ787" s="352"/>
    </row>
    <row r="788" customFormat="false" ht="9.75" hidden="false" customHeight="true" outlineLevel="0" collapsed="false">
      <c r="A788" s="196"/>
      <c r="B788" s="196"/>
      <c r="C788" s="196"/>
      <c r="D788" s="196"/>
      <c r="E788" s="342"/>
      <c r="F788" s="342"/>
      <c r="G788" s="352"/>
      <c r="H788" s="352"/>
      <c r="I788" s="352"/>
      <c r="J788" s="352"/>
      <c r="K788" s="352"/>
      <c r="L788" s="352"/>
      <c r="M788" s="352"/>
      <c r="N788" s="352"/>
      <c r="O788" s="352"/>
      <c r="P788" s="352"/>
      <c r="Q788" s="352"/>
      <c r="R788" s="352"/>
      <c r="S788" s="352"/>
      <c r="T788" s="352"/>
      <c r="U788" s="352"/>
      <c r="V788" s="352"/>
      <c r="W788" s="352"/>
      <c r="X788" s="352"/>
      <c r="Y788" s="352"/>
      <c r="Z788" s="352"/>
      <c r="AA788" s="352"/>
      <c r="AB788" s="352"/>
      <c r="AC788" s="352"/>
      <c r="AD788" s="352"/>
      <c r="AE788" s="352"/>
      <c r="AF788" s="352"/>
      <c r="AG788" s="352"/>
      <c r="AH788" s="352"/>
      <c r="AI788" s="352"/>
      <c r="AJ788" s="352"/>
      <c r="AK788" s="352"/>
      <c r="AL788" s="352"/>
      <c r="AM788" s="352"/>
      <c r="AN788" s="352"/>
      <c r="AO788" s="352"/>
      <c r="AP788" s="352"/>
      <c r="AQ788" s="352"/>
    </row>
    <row r="789" customFormat="false" ht="9.75" hidden="false" customHeight="true" outlineLevel="0" collapsed="false">
      <c r="A789" s="196"/>
      <c r="B789" s="196"/>
      <c r="C789" s="196"/>
      <c r="D789" s="196"/>
      <c r="E789" s="342"/>
      <c r="F789" s="342"/>
      <c r="G789" s="352"/>
      <c r="H789" s="352"/>
      <c r="I789" s="352"/>
      <c r="J789" s="352"/>
      <c r="K789" s="352"/>
      <c r="L789" s="352"/>
      <c r="M789" s="352"/>
      <c r="N789" s="352"/>
      <c r="O789" s="352"/>
      <c r="P789" s="352"/>
      <c r="Q789" s="352"/>
      <c r="R789" s="352"/>
      <c r="S789" s="352"/>
      <c r="T789" s="352"/>
      <c r="U789" s="352"/>
      <c r="V789" s="352"/>
      <c r="W789" s="352"/>
      <c r="X789" s="352"/>
      <c r="Y789" s="352"/>
      <c r="Z789" s="352"/>
      <c r="AA789" s="352"/>
      <c r="AB789" s="352"/>
      <c r="AC789" s="352"/>
      <c r="AD789" s="352"/>
      <c r="AE789" s="352"/>
      <c r="AF789" s="352"/>
      <c r="AG789" s="352"/>
      <c r="AH789" s="352"/>
      <c r="AI789" s="352"/>
      <c r="AJ789" s="352"/>
      <c r="AK789" s="352"/>
      <c r="AL789" s="352"/>
      <c r="AM789" s="352"/>
      <c r="AN789" s="352"/>
      <c r="AO789" s="352"/>
      <c r="AP789" s="352"/>
      <c r="AQ789" s="352"/>
    </row>
    <row r="790" customFormat="false" ht="9.75" hidden="false" customHeight="true" outlineLevel="0" collapsed="false">
      <c r="A790" s="196"/>
      <c r="B790" s="196"/>
      <c r="C790" s="196"/>
      <c r="D790" s="196"/>
      <c r="E790" s="342"/>
      <c r="F790" s="342"/>
      <c r="G790" s="352"/>
      <c r="H790" s="352"/>
      <c r="I790" s="352"/>
      <c r="J790" s="352"/>
      <c r="K790" s="352"/>
      <c r="L790" s="352"/>
      <c r="M790" s="352"/>
      <c r="N790" s="352"/>
      <c r="O790" s="352"/>
      <c r="P790" s="352"/>
      <c r="Q790" s="352"/>
      <c r="R790" s="352"/>
      <c r="S790" s="352"/>
      <c r="T790" s="352"/>
      <c r="U790" s="352"/>
      <c r="V790" s="352"/>
      <c r="W790" s="352"/>
      <c r="X790" s="352"/>
      <c r="Y790" s="352"/>
      <c r="Z790" s="352"/>
      <c r="AA790" s="352"/>
      <c r="AB790" s="352"/>
      <c r="AC790" s="352"/>
      <c r="AD790" s="352"/>
      <c r="AE790" s="352"/>
      <c r="AF790" s="352"/>
      <c r="AG790" s="352"/>
      <c r="AH790" s="352"/>
      <c r="AI790" s="352"/>
      <c r="AJ790" s="352"/>
      <c r="AK790" s="352"/>
      <c r="AL790" s="352"/>
      <c r="AM790" s="352"/>
      <c r="AN790" s="352"/>
      <c r="AO790" s="352"/>
      <c r="AP790" s="352"/>
      <c r="AQ790" s="352"/>
    </row>
    <row r="791" customFormat="false" ht="9.75" hidden="false" customHeight="true" outlineLevel="0" collapsed="false">
      <c r="A791" s="196"/>
      <c r="B791" s="196"/>
      <c r="C791" s="196"/>
      <c r="D791" s="196"/>
      <c r="E791" s="342"/>
      <c r="F791" s="342"/>
      <c r="G791" s="352"/>
      <c r="H791" s="352"/>
      <c r="I791" s="352"/>
      <c r="J791" s="352"/>
      <c r="K791" s="352"/>
      <c r="L791" s="352"/>
      <c r="M791" s="352"/>
      <c r="N791" s="352"/>
      <c r="O791" s="352"/>
      <c r="P791" s="352"/>
      <c r="Q791" s="352"/>
      <c r="R791" s="352"/>
      <c r="S791" s="352"/>
      <c r="T791" s="352"/>
      <c r="U791" s="352"/>
      <c r="V791" s="352"/>
      <c r="W791" s="352"/>
      <c r="X791" s="352"/>
      <c r="Y791" s="352"/>
      <c r="Z791" s="352"/>
      <c r="AA791" s="352"/>
      <c r="AB791" s="352"/>
      <c r="AC791" s="352"/>
      <c r="AD791" s="352"/>
      <c r="AE791" s="352"/>
      <c r="AF791" s="352"/>
      <c r="AG791" s="352"/>
      <c r="AH791" s="352"/>
      <c r="AI791" s="352"/>
      <c r="AJ791" s="352"/>
      <c r="AK791" s="352"/>
      <c r="AL791" s="352"/>
      <c r="AM791" s="352"/>
      <c r="AN791" s="352"/>
      <c r="AO791" s="352"/>
      <c r="AP791" s="352"/>
      <c r="AQ791" s="352"/>
    </row>
    <row r="792" customFormat="false" ht="9.75" hidden="false" customHeight="true" outlineLevel="0" collapsed="false">
      <c r="A792" s="196"/>
      <c r="B792" s="196"/>
      <c r="C792" s="196"/>
      <c r="D792" s="196"/>
      <c r="E792" s="342"/>
      <c r="F792" s="342"/>
      <c r="G792" s="352"/>
      <c r="H792" s="352"/>
      <c r="I792" s="352"/>
      <c r="J792" s="352"/>
      <c r="K792" s="352"/>
      <c r="L792" s="352"/>
      <c r="M792" s="352"/>
      <c r="N792" s="352"/>
      <c r="O792" s="352"/>
      <c r="P792" s="352"/>
      <c r="Q792" s="352"/>
      <c r="R792" s="352"/>
      <c r="S792" s="352"/>
      <c r="T792" s="352"/>
      <c r="U792" s="352"/>
      <c r="V792" s="352"/>
      <c r="W792" s="352"/>
      <c r="X792" s="352"/>
      <c r="Y792" s="352"/>
      <c r="Z792" s="352"/>
      <c r="AA792" s="352"/>
      <c r="AB792" s="352"/>
      <c r="AC792" s="352"/>
      <c r="AD792" s="352"/>
      <c r="AE792" s="352"/>
      <c r="AF792" s="352"/>
      <c r="AG792" s="352"/>
      <c r="AH792" s="352"/>
      <c r="AI792" s="352"/>
      <c r="AJ792" s="352"/>
      <c r="AK792" s="352"/>
      <c r="AL792" s="352"/>
      <c r="AM792" s="352"/>
      <c r="AN792" s="352"/>
      <c r="AO792" s="352"/>
      <c r="AP792" s="352"/>
      <c r="AQ792" s="352"/>
    </row>
    <row r="793" customFormat="false" ht="9.75" hidden="false" customHeight="true" outlineLevel="0" collapsed="false">
      <c r="A793" s="196"/>
      <c r="B793" s="196"/>
      <c r="C793" s="196"/>
      <c r="D793" s="196"/>
      <c r="E793" s="342"/>
      <c r="F793" s="342"/>
      <c r="G793" s="352"/>
      <c r="H793" s="352"/>
      <c r="I793" s="352"/>
      <c r="J793" s="352"/>
      <c r="K793" s="352"/>
      <c r="L793" s="352"/>
      <c r="M793" s="352"/>
      <c r="N793" s="352"/>
      <c r="O793" s="352"/>
      <c r="P793" s="352"/>
      <c r="Q793" s="352"/>
      <c r="R793" s="352"/>
      <c r="S793" s="352"/>
      <c r="T793" s="352"/>
      <c r="U793" s="352"/>
      <c r="V793" s="352"/>
      <c r="W793" s="352"/>
      <c r="X793" s="352"/>
      <c r="Y793" s="352"/>
      <c r="Z793" s="352"/>
      <c r="AA793" s="352"/>
      <c r="AB793" s="352"/>
      <c r="AC793" s="352"/>
      <c r="AD793" s="352"/>
      <c r="AE793" s="352"/>
      <c r="AF793" s="352"/>
      <c r="AG793" s="352"/>
      <c r="AH793" s="352"/>
      <c r="AI793" s="352"/>
      <c r="AJ793" s="352"/>
      <c r="AK793" s="352"/>
      <c r="AL793" s="352"/>
      <c r="AM793" s="352"/>
      <c r="AN793" s="352"/>
      <c r="AO793" s="352"/>
      <c r="AP793" s="352"/>
      <c r="AQ793" s="352"/>
    </row>
    <row r="794" customFormat="false" ht="9.75" hidden="false" customHeight="true" outlineLevel="0" collapsed="false">
      <c r="A794" s="196"/>
      <c r="B794" s="196"/>
      <c r="C794" s="196"/>
      <c r="D794" s="196"/>
      <c r="E794" s="342"/>
      <c r="F794" s="342"/>
      <c r="G794" s="352"/>
      <c r="H794" s="352"/>
      <c r="I794" s="352"/>
      <c r="J794" s="352"/>
      <c r="K794" s="352"/>
      <c r="L794" s="352"/>
      <c r="M794" s="352"/>
      <c r="N794" s="352"/>
      <c r="O794" s="352"/>
      <c r="P794" s="352"/>
      <c r="Q794" s="352"/>
      <c r="R794" s="352"/>
      <c r="S794" s="352"/>
      <c r="T794" s="352"/>
      <c r="U794" s="352"/>
      <c r="V794" s="352"/>
      <c r="W794" s="352"/>
      <c r="X794" s="352"/>
      <c r="Y794" s="352"/>
      <c r="Z794" s="352"/>
      <c r="AA794" s="352"/>
      <c r="AB794" s="352"/>
      <c r="AC794" s="352"/>
      <c r="AD794" s="352"/>
      <c r="AE794" s="352"/>
      <c r="AF794" s="352"/>
      <c r="AG794" s="352"/>
      <c r="AH794" s="352"/>
      <c r="AI794" s="352"/>
      <c r="AJ794" s="352"/>
      <c r="AK794" s="352"/>
      <c r="AL794" s="352"/>
      <c r="AM794" s="352"/>
      <c r="AN794" s="352"/>
      <c r="AO794" s="352"/>
      <c r="AP794" s="352"/>
      <c r="AQ794" s="352"/>
    </row>
    <row r="795" customFormat="false" ht="9.75" hidden="false" customHeight="true" outlineLevel="0" collapsed="false">
      <c r="A795" s="196"/>
      <c r="B795" s="196"/>
      <c r="C795" s="196"/>
      <c r="D795" s="196"/>
      <c r="E795" s="342"/>
      <c r="F795" s="342"/>
      <c r="G795" s="352"/>
      <c r="H795" s="352"/>
      <c r="I795" s="352"/>
      <c r="J795" s="352"/>
      <c r="K795" s="352"/>
      <c r="L795" s="352"/>
      <c r="M795" s="352"/>
      <c r="N795" s="352"/>
      <c r="O795" s="352"/>
      <c r="P795" s="352"/>
      <c r="Q795" s="352"/>
      <c r="R795" s="352"/>
      <c r="S795" s="352"/>
      <c r="T795" s="352"/>
      <c r="U795" s="352"/>
      <c r="V795" s="352"/>
      <c r="W795" s="352"/>
      <c r="X795" s="352"/>
      <c r="Y795" s="352"/>
      <c r="Z795" s="352"/>
      <c r="AA795" s="352"/>
      <c r="AB795" s="352"/>
      <c r="AC795" s="352"/>
      <c r="AD795" s="352"/>
      <c r="AE795" s="352"/>
      <c r="AF795" s="352"/>
      <c r="AG795" s="352"/>
      <c r="AH795" s="352"/>
      <c r="AI795" s="352"/>
      <c r="AJ795" s="352"/>
      <c r="AK795" s="352"/>
      <c r="AL795" s="352"/>
      <c r="AM795" s="352"/>
      <c r="AN795" s="352"/>
      <c r="AO795" s="352"/>
      <c r="AP795" s="352"/>
      <c r="AQ795" s="352"/>
    </row>
    <row r="796" customFormat="false" ht="9.75" hidden="false" customHeight="true" outlineLevel="0" collapsed="false">
      <c r="A796" s="196"/>
      <c r="B796" s="196"/>
      <c r="C796" s="196"/>
      <c r="D796" s="196"/>
      <c r="E796" s="342"/>
      <c r="F796" s="342"/>
      <c r="G796" s="352"/>
      <c r="H796" s="352"/>
      <c r="I796" s="352"/>
      <c r="J796" s="352"/>
      <c r="K796" s="352"/>
      <c r="L796" s="352"/>
      <c r="M796" s="352"/>
      <c r="N796" s="352"/>
      <c r="O796" s="352"/>
      <c r="P796" s="352"/>
      <c r="Q796" s="352"/>
      <c r="R796" s="352"/>
      <c r="S796" s="352"/>
      <c r="T796" s="352"/>
      <c r="U796" s="352"/>
      <c r="V796" s="352"/>
      <c r="W796" s="352"/>
      <c r="X796" s="352"/>
      <c r="Y796" s="352"/>
      <c r="Z796" s="352"/>
      <c r="AA796" s="352"/>
      <c r="AB796" s="352"/>
      <c r="AC796" s="352"/>
      <c r="AD796" s="352"/>
      <c r="AE796" s="352"/>
      <c r="AF796" s="352"/>
      <c r="AG796" s="352"/>
      <c r="AH796" s="352"/>
      <c r="AI796" s="352"/>
      <c r="AJ796" s="352"/>
      <c r="AK796" s="352"/>
      <c r="AL796" s="352"/>
      <c r="AM796" s="352"/>
      <c r="AN796" s="352"/>
      <c r="AO796" s="352"/>
      <c r="AP796" s="352"/>
      <c r="AQ796" s="352"/>
    </row>
    <row r="797" customFormat="false" ht="9.75" hidden="false" customHeight="true" outlineLevel="0" collapsed="false">
      <c r="A797" s="196"/>
      <c r="B797" s="196"/>
      <c r="C797" s="196"/>
      <c r="D797" s="196"/>
      <c r="E797" s="342"/>
      <c r="F797" s="342"/>
      <c r="G797" s="352"/>
      <c r="H797" s="352"/>
      <c r="I797" s="352"/>
      <c r="J797" s="352"/>
      <c r="K797" s="352"/>
      <c r="L797" s="352"/>
      <c r="M797" s="352"/>
      <c r="N797" s="352"/>
      <c r="O797" s="352"/>
      <c r="P797" s="352"/>
      <c r="Q797" s="352"/>
      <c r="R797" s="352"/>
      <c r="S797" s="352"/>
      <c r="T797" s="352"/>
      <c r="U797" s="352"/>
      <c r="V797" s="352"/>
      <c r="W797" s="352"/>
      <c r="X797" s="352"/>
      <c r="Y797" s="352"/>
      <c r="Z797" s="352"/>
      <c r="AA797" s="352"/>
      <c r="AB797" s="352"/>
      <c r="AC797" s="352"/>
      <c r="AD797" s="352"/>
      <c r="AE797" s="352"/>
      <c r="AF797" s="352"/>
      <c r="AG797" s="352"/>
      <c r="AH797" s="352"/>
      <c r="AI797" s="352"/>
      <c r="AJ797" s="352"/>
      <c r="AK797" s="352"/>
      <c r="AL797" s="352"/>
      <c r="AM797" s="352"/>
      <c r="AN797" s="352"/>
      <c r="AO797" s="352"/>
      <c r="AP797" s="352"/>
      <c r="AQ797" s="352"/>
    </row>
    <row r="798" customFormat="false" ht="9.75" hidden="false" customHeight="true" outlineLevel="0" collapsed="false">
      <c r="A798" s="196"/>
      <c r="B798" s="196"/>
      <c r="C798" s="196"/>
      <c r="D798" s="196"/>
      <c r="E798" s="342"/>
      <c r="F798" s="342"/>
      <c r="G798" s="352"/>
      <c r="H798" s="352"/>
      <c r="I798" s="352"/>
      <c r="J798" s="352"/>
      <c r="K798" s="352"/>
      <c r="L798" s="352"/>
      <c r="M798" s="352"/>
      <c r="N798" s="352"/>
      <c r="O798" s="352"/>
      <c r="P798" s="352"/>
      <c r="Q798" s="352"/>
      <c r="R798" s="352"/>
      <c r="S798" s="352"/>
      <c r="T798" s="352"/>
      <c r="U798" s="352"/>
      <c r="V798" s="352"/>
      <c r="W798" s="352"/>
      <c r="X798" s="352"/>
      <c r="Y798" s="352"/>
      <c r="Z798" s="352"/>
      <c r="AA798" s="352"/>
      <c r="AB798" s="352"/>
      <c r="AC798" s="352"/>
      <c r="AD798" s="352"/>
      <c r="AE798" s="352"/>
      <c r="AF798" s="352"/>
      <c r="AG798" s="352"/>
      <c r="AH798" s="352"/>
      <c r="AI798" s="352"/>
      <c r="AJ798" s="352"/>
      <c r="AK798" s="352"/>
      <c r="AL798" s="352"/>
      <c r="AM798" s="352"/>
      <c r="AN798" s="352"/>
      <c r="AO798" s="352"/>
      <c r="AP798" s="352"/>
      <c r="AQ798" s="352"/>
    </row>
    <row r="799" customFormat="false" ht="9.75" hidden="false" customHeight="true" outlineLevel="0" collapsed="false">
      <c r="A799" s="196"/>
      <c r="B799" s="196"/>
      <c r="C799" s="196"/>
      <c r="D799" s="196"/>
      <c r="E799" s="342"/>
      <c r="F799" s="342"/>
      <c r="G799" s="352"/>
      <c r="H799" s="352"/>
      <c r="I799" s="352"/>
      <c r="J799" s="352"/>
      <c r="K799" s="352"/>
      <c r="L799" s="352"/>
      <c r="M799" s="352"/>
      <c r="N799" s="352"/>
      <c r="O799" s="352"/>
      <c r="P799" s="352"/>
      <c r="Q799" s="352"/>
      <c r="R799" s="352"/>
      <c r="S799" s="352"/>
      <c r="T799" s="352"/>
      <c r="U799" s="352"/>
      <c r="V799" s="352"/>
      <c r="W799" s="352"/>
      <c r="X799" s="352"/>
      <c r="Y799" s="352"/>
      <c r="Z799" s="352"/>
      <c r="AA799" s="352"/>
      <c r="AB799" s="352"/>
      <c r="AC799" s="352"/>
      <c r="AD799" s="352"/>
      <c r="AE799" s="352"/>
      <c r="AF799" s="352"/>
      <c r="AG799" s="352"/>
      <c r="AH799" s="352"/>
      <c r="AI799" s="352"/>
      <c r="AJ799" s="352"/>
      <c r="AK799" s="352"/>
      <c r="AL799" s="352"/>
      <c r="AM799" s="352"/>
      <c r="AN799" s="352"/>
      <c r="AO799" s="352"/>
      <c r="AP799" s="352"/>
      <c r="AQ799" s="352"/>
    </row>
    <row r="800" customFormat="false" ht="9.75" hidden="false" customHeight="true" outlineLevel="0" collapsed="false">
      <c r="A800" s="196"/>
      <c r="B800" s="196"/>
      <c r="C800" s="196"/>
      <c r="D800" s="196"/>
      <c r="E800" s="342"/>
      <c r="F800" s="342"/>
      <c r="G800" s="352"/>
      <c r="H800" s="352"/>
      <c r="I800" s="352"/>
      <c r="J800" s="352"/>
      <c r="K800" s="352"/>
      <c r="L800" s="352"/>
      <c r="M800" s="352"/>
      <c r="N800" s="352"/>
      <c r="O800" s="352"/>
      <c r="P800" s="352"/>
      <c r="Q800" s="352"/>
      <c r="R800" s="352"/>
      <c r="S800" s="352"/>
      <c r="T800" s="352"/>
      <c r="U800" s="352"/>
      <c r="V800" s="352"/>
      <c r="W800" s="352"/>
      <c r="X800" s="352"/>
      <c r="Y800" s="352"/>
      <c r="Z800" s="352"/>
      <c r="AA800" s="352"/>
      <c r="AB800" s="352"/>
      <c r="AC800" s="352"/>
      <c r="AD800" s="352"/>
      <c r="AE800" s="352"/>
      <c r="AF800" s="352"/>
      <c r="AG800" s="352"/>
      <c r="AH800" s="352"/>
      <c r="AI800" s="352"/>
      <c r="AJ800" s="352"/>
      <c r="AK800" s="352"/>
      <c r="AL800" s="352"/>
      <c r="AM800" s="352"/>
      <c r="AN800" s="352"/>
      <c r="AO800" s="352"/>
      <c r="AP800" s="352"/>
      <c r="AQ800" s="352"/>
    </row>
    <row r="801" customFormat="false" ht="9.75" hidden="false" customHeight="true" outlineLevel="0" collapsed="false">
      <c r="A801" s="196"/>
      <c r="B801" s="196"/>
      <c r="C801" s="196"/>
      <c r="D801" s="196"/>
      <c r="E801" s="342"/>
      <c r="F801" s="342"/>
      <c r="G801" s="352"/>
      <c r="H801" s="352"/>
      <c r="I801" s="352"/>
      <c r="J801" s="352"/>
      <c r="K801" s="352"/>
      <c r="L801" s="352"/>
      <c r="M801" s="352"/>
      <c r="N801" s="352"/>
      <c r="O801" s="352"/>
      <c r="P801" s="352"/>
      <c r="Q801" s="352"/>
      <c r="R801" s="352"/>
      <c r="S801" s="352"/>
      <c r="T801" s="352"/>
      <c r="U801" s="352"/>
      <c r="V801" s="352"/>
      <c r="W801" s="352"/>
      <c r="X801" s="352"/>
      <c r="Y801" s="352"/>
      <c r="Z801" s="352"/>
      <c r="AA801" s="352"/>
      <c r="AB801" s="352"/>
      <c r="AC801" s="352"/>
      <c r="AD801" s="352"/>
      <c r="AE801" s="352"/>
      <c r="AF801" s="352"/>
      <c r="AG801" s="352"/>
      <c r="AH801" s="352"/>
      <c r="AI801" s="352"/>
      <c r="AJ801" s="352"/>
      <c r="AK801" s="352"/>
      <c r="AL801" s="352"/>
      <c r="AM801" s="352"/>
      <c r="AN801" s="352"/>
      <c r="AO801" s="352"/>
      <c r="AP801" s="352"/>
      <c r="AQ801" s="352"/>
    </row>
    <row r="802" customFormat="false" ht="9.75" hidden="false" customHeight="true" outlineLevel="0" collapsed="false">
      <c r="A802" s="196"/>
      <c r="B802" s="196"/>
      <c r="C802" s="196"/>
      <c r="D802" s="196"/>
      <c r="E802" s="342"/>
      <c r="F802" s="342"/>
      <c r="G802" s="352"/>
      <c r="H802" s="352"/>
      <c r="I802" s="352"/>
      <c r="J802" s="352"/>
      <c r="K802" s="352"/>
      <c r="L802" s="352"/>
      <c r="M802" s="352"/>
      <c r="N802" s="352"/>
      <c r="O802" s="352"/>
      <c r="P802" s="352"/>
      <c r="Q802" s="352"/>
      <c r="R802" s="352"/>
      <c r="S802" s="352"/>
      <c r="T802" s="352"/>
      <c r="U802" s="352"/>
      <c r="V802" s="352"/>
      <c r="W802" s="352"/>
      <c r="X802" s="352"/>
      <c r="Y802" s="352"/>
      <c r="Z802" s="352"/>
      <c r="AA802" s="352"/>
      <c r="AB802" s="352"/>
      <c r="AC802" s="352"/>
      <c r="AD802" s="352"/>
      <c r="AE802" s="352"/>
      <c r="AF802" s="352"/>
      <c r="AG802" s="352"/>
      <c r="AH802" s="352"/>
      <c r="AI802" s="352"/>
      <c r="AJ802" s="352"/>
      <c r="AK802" s="352"/>
      <c r="AL802" s="352"/>
      <c r="AM802" s="352"/>
      <c r="AN802" s="352"/>
      <c r="AO802" s="352"/>
      <c r="AP802" s="352"/>
      <c r="AQ802" s="352"/>
    </row>
    <row r="803" customFormat="false" ht="9.75" hidden="false" customHeight="true" outlineLevel="0" collapsed="false">
      <c r="A803" s="196"/>
      <c r="B803" s="196"/>
      <c r="C803" s="196"/>
      <c r="D803" s="196"/>
      <c r="E803" s="342"/>
      <c r="F803" s="342"/>
      <c r="G803" s="352"/>
      <c r="H803" s="352"/>
      <c r="I803" s="352"/>
      <c r="J803" s="352"/>
      <c r="K803" s="352"/>
      <c r="L803" s="352"/>
      <c r="M803" s="352"/>
      <c r="N803" s="352"/>
      <c r="O803" s="352"/>
      <c r="P803" s="352"/>
      <c r="Q803" s="352"/>
      <c r="R803" s="352"/>
      <c r="S803" s="352"/>
      <c r="T803" s="352"/>
      <c r="U803" s="352"/>
      <c r="V803" s="352"/>
      <c r="W803" s="352"/>
      <c r="X803" s="352"/>
      <c r="Y803" s="352"/>
      <c r="Z803" s="352"/>
      <c r="AA803" s="352"/>
      <c r="AB803" s="352"/>
      <c r="AC803" s="352"/>
      <c r="AD803" s="352"/>
      <c r="AE803" s="352"/>
      <c r="AF803" s="352"/>
      <c r="AG803" s="352"/>
      <c r="AH803" s="352"/>
      <c r="AI803" s="352"/>
      <c r="AJ803" s="352"/>
      <c r="AK803" s="352"/>
      <c r="AL803" s="352"/>
      <c r="AM803" s="352"/>
      <c r="AN803" s="352"/>
      <c r="AO803" s="352"/>
      <c r="AP803" s="352"/>
      <c r="AQ803" s="352"/>
    </row>
    <row r="804" customFormat="false" ht="9.75" hidden="false" customHeight="true" outlineLevel="0" collapsed="false">
      <c r="A804" s="196"/>
      <c r="B804" s="196"/>
      <c r="C804" s="196"/>
      <c r="D804" s="196"/>
      <c r="E804" s="342"/>
      <c r="F804" s="342"/>
      <c r="G804" s="352"/>
      <c r="H804" s="352"/>
      <c r="I804" s="352"/>
      <c r="J804" s="352"/>
      <c r="K804" s="352"/>
      <c r="L804" s="352"/>
      <c r="M804" s="352"/>
      <c r="N804" s="352"/>
      <c r="O804" s="352"/>
      <c r="P804" s="352"/>
      <c r="Q804" s="352"/>
      <c r="R804" s="352"/>
      <c r="S804" s="352"/>
      <c r="T804" s="352"/>
      <c r="U804" s="352"/>
      <c r="V804" s="352"/>
      <c r="W804" s="352"/>
      <c r="X804" s="352"/>
      <c r="Y804" s="352"/>
      <c r="Z804" s="352"/>
      <c r="AA804" s="352"/>
      <c r="AB804" s="352"/>
      <c r="AC804" s="352"/>
      <c r="AD804" s="352"/>
      <c r="AE804" s="352"/>
      <c r="AF804" s="352"/>
      <c r="AG804" s="352"/>
      <c r="AH804" s="352"/>
      <c r="AI804" s="352"/>
      <c r="AJ804" s="352"/>
      <c r="AK804" s="352"/>
      <c r="AL804" s="352"/>
      <c r="AM804" s="352"/>
      <c r="AN804" s="352"/>
      <c r="AO804" s="352"/>
      <c r="AP804" s="352"/>
      <c r="AQ804" s="352"/>
    </row>
    <row r="805" customFormat="false" ht="9.75" hidden="false" customHeight="true" outlineLevel="0" collapsed="false">
      <c r="A805" s="196"/>
      <c r="B805" s="196"/>
      <c r="C805" s="196"/>
      <c r="D805" s="196"/>
      <c r="E805" s="342"/>
      <c r="F805" s="342"/>
      <c r="G805" s="352"/>
      <c r="H805" s="352"/>
      <c r="I805" s="352"/>
      <c r="J805" s="352"/>
      <c r="K805" s="352"/>
      <c r="L805" s="352"/>
      <c r="M805" s="352"/>
      <c r="N805" s="352"/>
      <c r="O805" s="352"/>
      <c r="P805" s="352"/>
      <c r="Q805" s="352"/>
      <c r="R805" s="352"/>
      <c r="S805" s="352"/>
      <c r="T805" s="352"/>
      <c r="U805" s="352"/>
      <c r="V805" s="352"/>
      <c r="W805" s="352"/>
      <c r="X805" s="352"/>
      <c r="Y805" s="352"/>
      <c r="Z805" s="352"/>
      <c r="AA805" s="352"/>
      <c r="AB805" s="352"/>
      <c r="AC805" s="352"/>
      <c r="AD805" s="352"/>
      <c r="AE805" s="352"/>
      <c r="AF805" s="352"/>
      <c r="AG805" s="352"/>
      <c r="AH805" s="352"/>
      <c r="AI805" s="352"/>
      <c r="AJ805" s="352"/>
      <c r="AK805" s="352"/>
      <c r="AL805" s="352"/>
      <c r="AM805" s="352"/>
      <c r="AN805" s="352"/>
      <c r="AO805" s="352"/>
      <c r="AP805" s="352"/>
      <c r="AQ805" s="352"/>
    </row>
    <row r="806" customFormat="false" ht="9.75" hidden="false" customHeight="true" outlineLevel="0" collapsed="false">
      <c r="A806" s="196"/>
      <c r="B806" s="196"/>
      <c r="C806" s="196"/>
      <c r="D806" s="196"/>
      <c r="E806" s="342"/>
      <c r="F806" s="342"/>
      <c r="G806" s="352"/>
      <c r="H806" s="352"/>
      <c r="I806" s="352"/>
      <c r="J806" s="352"/>
      <c r="K806" s="352"/>
      <c r="L806" s="352"/>
      <c r="M806" s="352"/>
      <c r="N806" s="352"/>
      <c r="O806" s="352"/>
      <c r="P806" s="352"/>
      <c r="Q806" s="352"/>
      <c r="R806" s="352"/>
      <c r="S806" s="352"/>
      <c r="T806" s="352"/>
      <c r="U806" s="352"/>
      <c r="V806" s="352"/>
      <c r="W806" s="352"/>
      <c r="X806" s="352"/>
      <c r="Y806" s="352"/>
      <c r="Z806" s="352"/>
      <c r="AA806" s="352"/>
      <c r="AB806" s="352"/>
      <c r="AC806" s="352"/>
      <c r="AD806" s="352"/>
      <c r="AE806" s="352"/>
      <c r="AF806" s="352"/>
      <c r="AG806" s="352"/>
      <c r="AH806" s="352"/>
      <c r="AI806" s="352"/>
      <c r="AJ806" s="352"/>
      <c r="AK806" s="352"/>
      <c r="AL806" s="352"/>
      <c r="AM806" s="352"/>
      <c r="AN806" s="352"/>
      <c r="AO806" s="352"/>
      <c r="AP806" s="352"/>
      <c r="AQ806" s="352"/>
    </row>
    <row r="807" customFormat="false" ht="9.75" hidden="false" customHeight="true" outlineLevel="0" collapsed="false">
      <c r="A807" s="196"/>
      <c r="B807" s="196"/>
      <c r="C807" s="196"/>
      <c r="D807" s="196"/>
      <c r="E807" s="342"/>
      <c r="F807" s="342"/>
      <c r="G807" s="352"/>
      <c r="H807" s="352"/>
      <c r="I807" s="352"/>
      <c r="J807" s="352"/>
      <c r="K807" s="352"/>
      <c r="L807" s="352"/>
      <c r="M807" s="352"/>
      <c r="N807" s="352"/>
      <c r="O807" s="352"/>
      <c r="P807" s="352"/>
      <c r="Q807" s="352"/>
      <c r="R807" s="352"/>
      <c r="S807" s="352"/>
      <c r="T807" s="352"/>
      <c r="U807" s="352"/>
      <c r="V807" s="352"/>
      <c r="W807" s="352"/>
      <c r="X807" s="352"/>
      <c r="Y807" s="352"/>
      <c r="Z807" s="352"/>
      <c r="AA807" s="352"/>
      <c r="AB807" s="352"/>
      <c r="AC807" s="352"/>
      <c r="AD807" s="352"/>
      <c r="AE807" s="352"/>
      <c r="AF807" s="352"/>
      <c r="AG807" s="352"/>
      <c r="AH807" s="352"/>
      <c r="AI807" s="352"/>
      <c r="AJ807" s="352"/>
      <c r="AK807" s="352"/>
      <c r="AL807" s="352"/>
      <c r="AM807" s="352"/>
      <c r="AN807" s="352"/>
      <c r="AO807" s="352"/>
      <c r="AP807" s="352"/>
      <c r="AQ807" s="352"/>
    </row>
    <row r="808" customFormat="false" ht="9.75" hidden="false" customHeight="true" outlineLevel="0" collapsed="false">
      <c r="A808" s="196"/>
      <c r="B808" s="196"/>
      <c r="C808" s="196"/>
      <c r="D808" s="196"/>
      <c r="E808" s="342"/>
      <c r="F808" s="342"/>
      <c r="G808" s="352"/>
      <c r="H808" s="352"/>
      <c r="I808" s="352"/>
      <c r="J808" s="352"/>
      <c r="K808" s="352"/>
      <c r="L808" s="352"/>
      <c r="M808" s="352"/>
      <c r="N808" s="352"/>
      <c r="O808" s="352"/>
      <c r="P808" s="352"/>
      <c r="Q808" s="352"/>
      <c r="R808" s="352"/>
      <c r="S808" s="352"/>
      <c r="T808" s="352"/>
      <c r="U808" s="352"/>
      <c r="V808" s="352"/>
      <c r="W808" s="352"/>
      <c r="X808" s="352"/>
      <c r="Y808" s="352"/>
      <c r="Z808" s="352"/>
      <c r="AA808" s="352"/>
      <c r="AB808" s="352"/>
      <c r="AC808" s="352"/>
      <c r="AD808" s="352"/>
      <c r="AE808" s="352"/>
      <c r="AF808" s="352"/>
      <c r="AG808" s="352"/>
      <c r="AH808" s="352"/>
      <c r="AI808" s="352"/>
      <c r="AJ808" s="352"/>
      <c r="AK808" s="352"/>
      <c r="AL808" s="352"/>
      <c r="AM808" s="352"/>
      <c r="AN808" s="352"/>
      <c r="AO808" s="352"/>
      <c r="AP808" s="352"/>
      <c r="AQ808" s="352"/>
    </row>
    <row r="809" customFormat="false" ht="9.75" hidden="false" customHeight="true" outlineLevel="0" collapsed="false">
      <c r="A809" s="196"/>
      <c r="B809" s="196"/>
      <c r="C809" s="196"/>
      <c r="D809" s="196"/>
      <c r="E809" s="342"/>
      <c r="F809" s="342"/>
      <c r="G809" s="352"/>
      <c r="H809" s="352"/>
      <c r="I809" s="352"/>
      <c r="J809" s="352"/>
      <c r="K809" s="352"/>
      <c r="L809" s="352"/>
      <c r="M809" s="352"/>
      <c r="N809" s="352"/>
      <c r="O809" s="352"/>
      <c r="P809" s="352"/>
      <c r="Q809" s="352"/>
      <c r="R809" s="352"/>
      <c r="S809" s="352"/>
      <c r="T809" s="352"/>
      <c r="U809" s="352"/>
      <c r="V809" s="352"/>
      <c r="W809" s="352"/>
      <c r="X809" s="352"/>
      <c r="Y809" s="352"/>
      <c r="Z809" s="352"/>
      <c r="AA809" s="352"/>
      <c r="AB809" s="352"/>
      <c r="AC809" s="352"/>
      <c r="AD809" s="352"/>
      <c r="AE809" s="352"/>
      <c r="AF809" s="352"/>
      <c r="AG809" s="352"/>
      <c r="AH809" s="352"/>
      <c r="AI809" s="352"/>
      <c r="AJ809" s="352"/>
      <c r="AK809" s="352"/>
      <c r="AL809" s="352"/>
      <c r="AM809" s="352"/>
      <c r="AN809" s="352"/>
      <c r="AO809" s="352"/>
      <c r="AP809" s="352"/>
      <c r="AQ809" s="352"/>
    </row>
    <row r="810" customFormat="false" ht="9.75" hidden="false" customHeight="true" outlineLevel="0" collapsed="false">
      <c r="A810" s="196"/>
      <c r="B810" s="196"/>
      <c r="C810" s="196"/>
      <c r="D810" s="196"/>
      <c r="E810" s="342"/>
      <c r="F810" s="342"/>
      <c r="G810" s="352"/>
      <c r="H810" s="352"/>
      <c r="I810" s="352"/>
      <c r="J810" s="352"/>
      <c r="K810" s="352"/>
      <c r="L810" s="352"/>
      <c r="M810" s="352"/>
      <c r="N810" s="352"/>
      <c r="O810" s="352"/>
      <c r="P810" s="352"/>
      <c r="Q810" s="352"/>
      <c r="R810" s="352"/>
      <c r="S810" s="352"/>
      <c r="T810" s="352"/>
      <c r="U810" s="352"/>
      <c r="V810" s="352"/>
      <c r="W810" s="352"/>
      <c r="X810" s="352"/>
      <c r="Y810" s="352"/>
      <c r="Z810" s="352"/>
      <c r="AA810" s="352"/>
      <c r="AB810" s="352"/>
      <c r="AC810" s="352"/>
      <c r="AD810" s="352"/>
      <c r="AE810" s="352"/>
      <c r="AF810" s="352"/>
      <c r="AG810" s="352"/>
      <c r="AH810" s="352"/>
      <c r="AI810" s="352"/>
      <c r="AJ810" s="352"/>
      <c r="AK810" s="352"/>
      <c r="AL810" s="352"/>
      <c r="AM810" s="352"/>
      <c r="AN810" s="352"/>
      <c r="AO810" s="352"/>
      <c r="AP810" s="352"/>
      <c r="AQ810" s="352"/>
    </row>
    <row r="811" customFormat="false" ht="9.75" hidden="false" customHeight="true" outlineLevel="0" collapsed="false">
      <c r="A811" s="196"/>
      <c r="B811" s="196"/>
      <c r="C811" s="196"/>
      <c r="D811" s="196"/>
      <c r="E811" s="342"/>
      <c r="F811" s="342"/>
      <c r="G811" s="352"/>
      <c r="H811" s="352"/>
      <c r="I811" s="352"/>
      <c r="J811" s="352"/>
      <c r="K811" s="352"/>
      <c r="L811" s="352"/>
      <c r="M811" s="352"/>
      <c r="N811" s="352"/>
      <c r="O811" s="352"/>
      <c r="P811" s="352"/>
      <c r="Q811" s="352"/>
      <c r="R811" s="352"/>
      <c r="S811" s="352"/>
      <c r="T811" s="352"/>
      <c r="U811" s="352"/>
      <c r="V811" s="352"/>
      <c r="W811" s="352"/>
      <c r="X811" s="352"/>
      <c r="Y811" s="352"/>
      <c r="Z811" s="352"/>
      <c r="AA811" s="352"/>
      <c r="AB811" s="352"/>
      <c r="AC811" s="352"/>
      <c r="AD811" s="352"/>
      <c r="AE811" s="352"/>
      <c r="AF811" s="352"/>
      <c r="AG811" s="352"/>
      <c r="AH811" s="352"/>
      <c r="AI811" s="352"/>
      <c r="AJ811" s="352"/>
      <c r="AK811" s="352"/>
      <c r="AL811" s="352"/>
      <c r="AM811" s="352"/>
      <c r="AN811" s="352"/>
      <c r="AO811" s="352"/>
      <c r="AP811" s="352"/>
      <c r="AQ811" s="352"/>
    </row>
    <row r="812" customFormat="false" ht="9.75" hidden="false" customHeight="true" outlineLevel="0" collapsed="false">
      <c r="A812" s="196"/>
      <c r="B812" s="196"/>
      <c r="C812" s="196"/>
      <c r="D812" s="196"/>
      <c r="E812" s="342"/>
      <c r="F812" s="342"/>
      <c r="G812" s="352"/>
      <c r="H812" s="352"/>
      <c r="I812" s="352"/>
      <c r="J812" s="352"/>
      <c r="K812" s="352"/>
      <c r="L812" s="352"/>
      <c r="M812" s="352"/>
      <c r="N812" s="352"/>
      <c r="O812" s="352"/>
      <c r="P812" s="352"/>
      <c r="Q812" s="352"/>
      <c r="R812" s="352"/>
      <c r="S812" s="352"/>
      <c r="T812" s="352"/>
      <c r="U812" s="352"/>
      <c r="V812" s="352"/>
      <c r="W812" s="352"/>
      <c r="X812" s="352"/>
      <c r="Y812" s="352"/>
      <c r="Z812" s="352"/>
      <c r="AA812" s="352"/>
      <c r="AB812" s="352"/>
      <c r="AC812" s="352"/>
      <c r="AD812" s="352"/>
      <c r="AE812" s="352"/>
      <c r="AF812" s="352"/>
      <c r="AG812" s="352"/>
      <c r="AH812" s="352"/>
      <c r="AI812" s="352"/>
      <c r="AJ812" s="352"/>
      <c r="AK812" s="352"/>
      <c r="AL812" s="352"/>
      <c r="AM812" s="352"/>
      <c r="AN812" s="352"/>
      <c r="AO812" s="352"/>
      <c r="AP812" s="352"/>
      <c r="AQ812" s="352"/>
    </row>
    <row r="813" customFormat="false" ht="9.75" hidden="false" customHeight="true" outlineLevel="0" collapsed="false">
      <c r="A813" s="196"/>
      <c r="B813" s="196"/>
      <c r="C813" s="196"/>
      <c r="D813" s="196"/>
      <c r="E813" s="342"/>
      <c r="F813" s="342"/>
      <c r="G813" s="352"/>
      <c r="H813" s="352"/>
      <c r="I813" s="352"/>
      <c r="J813" s="352"/>
      <c r="K813" s="352"/>
      <c r="L813" s="352"/>
      <c r="M813" s="352"/>
      <c r="N813" s="352"/>
      <c r="O813" s="352"/>
      <c r="P813" s="352"/>
      <c r="Q813" s="352"/>
      <c r="R813" s="352"/>
      <c r="S813" s="352"/>
      <c r="T813" s="352"/>
      <c r="U813" s="352"/>
      <c r="V813" s="352"/>
      <c r="W813" s="352"/>
      <c r="X813" s="352"/>
      <c r="Y813" s="352"/>
      <c r="Z813" s="352"/>
      <c r="AA813" s="352"/>
      <c r="AB813" s="352"/>
      <c r="AC813" s="352"/>
      <c r="AD813" s="352"/>
      <c r="AE813" s="352"/>
      <c r="AF813" s="352"/>
      <c r="AG813" s="352"/>
      <c r="AH813" s="352"/>
      <c r="AI813" s="352"/>
      <c r="AJ813" s="352"/>
      <c r="AK813" s="352"/>
      <c r="AL813" s="352"/>
      <c r="AM813" s="352"/>
      <c r="AN813" s="352"/>
      <c r="AO813" s="352"/>
      <c r="AP813" s="352"/>
      <c r="AQ813" s="352"/>
    </row>
    <row r="814" customFormat="false" ht="9.75" hidden="false" customHeight="true" outlineLevel="0" collapsed="false">
      <c r="A814" s="196"/>
      <c r="B814" s="196"/>
      <c r="C814" s="196"/>
      <c r="D814" s="196"/>
      <c r="E814" s="342"/>
      <c r="F814" s="342"/>
      <c r="G814" s="352"/>
      <c r="H814" s="352"/>
      <c r="I814" s="352"/>
      <c r="J814" s="352"/>
      <c r="K814" s="352"/>
      <c r="L814" s="352"/>
      <c r="M814" s="352"/>
      <c r="N814" s="352"/>
      <c r="O814" s="352"/>
      <c r="P814" s="352"/>
      <c r="Q814" s="352"/>
      <c r="R814" s="352"/>
      <c r="S814" s="352"/>
      <c r="T814" s="352"/>
      <c r="U814" s="352"/>
      <c r="V814" s="352"/>
      <c r="W814" s="352"/>
      <c r="X814" s="352"/>
      <c r="Y814" s="352"/>
      <c r="Z814" s="352"/>
      <c r="AA814" s="352"/>
      <c r="AB814" s="352"/>
      <c r="AC814" s="352"/>
      <c r="AD814" s="352"/>
      <c r="AE814" s="352"/>
      <c r="AF814" s="352"/>
      <c r="AG814" s="352"/>
      <c r="AH814" s="352"/>
      <c r="AI814" s="352"/>
      <c r="AJ814" s="352"/>
      <c r="AK814" s="352"/>
      <c r="AL814" s="352"/>
      <c r="AM814" s="352"/>
      <c r="AN814" s="352"/>
      <c r="AO814" s="352"/>
      <c r="AP814" s="352"/>
      <c r="AQ814" s="352"/>
    </row>
    <row r="815" customFormat="false" ht="9.75" hidden="false" customHeight="true" outlineLevel="0" collapsed="false">
      <c r="A815" s="196"/>
      <c r="B815" s="196"/>
      <c r="C815" s="196"/>
      <c r="D815" s="196"/>
      <c r="E815" s="342"/>
      <c r="F815" s="342"/>
      <c r="G815" s="352"/>
      <c r="H815" s="352"/>
      <c r="I815" s="352"/>
      <c r="J815" s="352"/>
      <c r="K815" s="352"/>
      <c r="L815" s="352"/>
      <c r="M815" s="352"/>
      <c r="N815" s="352"/>
      <c r="O815" s="352"/>
      <c r="P815" s="352"/>
      <c r="Q815" s="352"/>
      <c r="R815" s="352"/>
      <c r="S815" s="352"/>
      <c r="T815" s="352"/>
      <c r="U815" s="352"/>
      <c r="V815" s="352"/>
      <c r="W815" s="352"/>
      <c r="X815" s="352"/>
      <c r="Y815" s="352"/>
      <c r="Z815" s="352"/>
      <c r="AA815" s="352"/>
      <c r="AB815" s="352"/>
      <c r="AC815" s="352"/>
      <c r="AD815" s="352"/>
      <c r="AE815" s="352"/>
      <c r="AF815" s="352"/>
      <c r="AG815" s="352"/>
      <c r="AH815" s="352"/>
      <c r="AI815" s="352"/>
      <c r="AJ815" s="352"/>
      <c r="AK815" s="352"/>
      <c r="AL815" s="352"/>
      <c r="AM815" s="352"/>
      <c r="AN815" s="352"/>
      <c r="AO815" s="352"/>
      <c r="AP815" s="352"/>
      <c r="AQ815" s="352"/>
    </row>
    <row r="816" customFormat="false" ht="9.75" hidden="false" customHeight="true" outlineLevel="0" collapsed="false">
      <c r="A816" s="196"/>
      <c r="B816" s="196"/>
      <c r="C816" s="196"/>
      <c r="D816" s="196"/>
      <c r="E816" s="342"/>
      <c r="F816" s="342"/>
      <c r="G816" s="352"/>
      <c r="H816" s="352"/>
      <c r="I816" s="352"/>
      <c r="J816" s="352"/>
      <c r="K816" s="352"/>
      <c r="L816" s="352"/>
      <c r="M816" s="352"/>
      <c r="N816" s="352"/>
      <c r="O816" s="352"/>
      <c r="P816" s="352"/>
      <c r="Q816" s="352"/>
      <c r="R816" s="352"/>
      <c r="S816" s="352"/>
      <c r="T816" s="352"/>
      <c r="U816" s="352"/>
      <c r="V816" s="352"/>
      <c r="W816" s="352"/>
      <c r="X816" s="352"/>
      <c r="Y816" s="352"/>
      <c r="Z816" s="352"/>
      <c r="AA816" s="352"/>
      <c r="AB816" s="352"/>
      <c r="AC816" s="352"/>
      <c r="AD816" s="352"/>
      <c r="AE816" s="352"/>
      <c r="AF816" s="352"/>
      <c r="AG816" s="352"/>
      <c r="AH816" s="352"/>
      <c r="AI816" s="352"/>
      <c r="AJ816" s="352"/>
      <c r="AK816" s="352"/>
      <c r="AL816" s="352"/>
      <c r="AM816" s="352"/>
      <c r="AN816" s="352"/>
      <c r="AO816" s="352"/>
      <c r="AP816" s="352"/>
      <c r="AQ816" s="352"/>
    </row>
    <row r="817" customFormat="false" ht="9.75" hidden="false" customHeight="true" outlineLevel="0" collapsed="false">
      <c r="A817" s="196"/>
      <c r="B817" s="196"/>
      <c r="C817" s="196"/>
      <c r="D817" s="196"/>
      <c r="E817" s="342"/>
      <c r="F817" s="342"/>
      <c r="G817" s="352"/>
      <c r="H817" s="352"/>
      <c r="I817" s="352"/>
      <c r="J817" s="352"/>
      <c r="K817" s="352"/>
      <c r="L817" s="352"/>
      <c r="M817" s="352"/>
      <c r="N817" s="352"/>
      <c r="O817" s="352"/>
      <c r="P817" s="352"/>
      <c r="Q817" s="352"/>
      <c r="R817" s="352"/>
      <c r="S817" s="352"/>
      <c r="T817" s="352"/>
      <c r="U817" s="352"/>
      <c r="V817" s="352"/>
      <c r="W817" s="352"/>
      <c r="X817" s="352"/>
      <c r="Y817" s="352"/>
      <c r="Z817" s="352"/>
      <c r="AA817" s="352"/>
      <c r="AB817" s="352"/>
      <c r="AC817" s="352"/>
      <c r="AD817" s="352"/>
      <c r="AE817" s="352"/>
      <c r="AF817" s="352"/>
      <c r="AG817" s="352"/>
      <c r="AH817" s="352"/>
      <c r="AI817" s="352"/>
      <c r="AJ817" s="352"/>
      <c r="AK817" s="352"/>
      <c r="AL817" s="352"/>
      <c r="AM817" s="352"/>
      <c r="AN817" s="352"/>
      <c r="AO817" s="352"/>
      <c r="AP817" s="352"/>
      <c r="AQ817" s="352"/>
    </row>
    <row r="818" customFormat="false" ht="9.75" hidden="false" customHeight="true" outlineLevel="0" collapsed="false">
      <c r="A818" s="196"/>
      <c r="B818" s="196"/>
      <c r="C818" s="196"/>
      <c r="D818" s="196"/>
      <c r="E818" s="342"/>
      <c r="F818" s="342"/>
      <c r="G818" s="352"/>
      <c r="H818" s="352"/>
      <c r="I818" s="352"/>
      <c r="J818" s="352"/>
      <c r="K818" s="352"/>
      <c r="L818" s="352"/>
      <c r="M818" s="352"/>
      <c r="N818" s="352"/>
      <c r="O818" s="352"/>
      <c r="P818" s="352"/>
      <c r="Q818" s="352"/>
      <c r="R818" s="352"/>
      <c r="S818" s="352"/>
      <c r="T818" s="352"/>
      <c r="U818" s="352"/>
      <c r="V818" s="352"/>
      <c r="W818" s="352"/>
      <c r="X818" s="352"/>
      <c r="Y818" s="352"/>
      <c r="Z818" s="352"/>
      <c r="AA818" s="352"/>
      <c r="AB818" s="352"/>
      <c r="AC818" s="352"/>
      <c r="AD818" s="352"/>
      <c r="AE818" s="352"/>
      <c r="AF818" s="352"/>
      <c r="AG818" s="352"/>
      <c r="AH818" s="352"/>
      <c r="AI818" s="352"/>
      <c r="AJ818" s="352"/>
      <c r="AK818" s="352"/>
      <c r="AL818" s="352"/>
      <c r="AM818" s="352"/>
      <c r="AN818" s="352"/>
      <c r="AO818" s="352"/>
      <c r="AP818" s="352"/>
      <c r="AQ818" s="352"/>
    </row>
    <row r="819" customFormat="false" ht="9.75" hidden="false" customHeight="true" outlineLevel="0" collapsed="false">
      <c r="A819" s="196"/>
      <c r="B819" s="196"/>
      <c r="C819" s="196"/>
      <c r="D819" s="196"/>
      <c r="E819" s="342"/>
      <c r="F819" s="342"/>
      <c r="G819" s="352"/>
      <c r="H819" s="352"/>
      <c r="I819" s="352"/>
      <c r="J819" s="352"/>
      <c r="K819" s="352"/>
      <c r="L819" s="352"/>
      <c r="M819" s="352"/>
      <c r="N819" s="352"/>
      <c r="O819" s="352"/>
      <c r="P819" s="352"/>
      <c r="Q819" s="352"/>
      <c r="R819" s="352"/>
      <c r="S819" s="352"/>
      <c r="T819" s="352"/>
      <c r="U819" s="352"/>
      <c r="V819" s="352"/>
      <c r="W819" s="352"/>
      <c r="X819" s="352"/>
      <c r="Y819" s="352"/>
      <c r="Z819" s="352"/>
      <c r="AA819" s="352"/>
      <c r="AB819" s="352"/>
      <c r="AC819" s="352"/>
      <c r="AD819" s="352"/>
      <c r="AE819" s="352"/>
      <c r="AF819" s="352"/>
      <c r="AG819" s="352"/>
      <c r="AH819" s="352"/>
      <c r="AI819" s="352"/>
      <c r="AJ819" s="352"/>
      <c r="AK819" s="352"/>
      <c r="AL819" s="352"/>
      <c r="AM819" s="352"/>
      <c r="AN819" s="352"/>
      <c r="AO819" s="352"/>
      <c r="AP819" s="352"/>
      <c r="AQ819" s="352"/>
    </row>
    <row r="820" customFormat="false" ht="9.75" hidden="false" customHeight="true" outlineLevel="0" collapsed="false">
      <c r="A820" s="196"/>
      <c r="B820" s="196"/>
      <c r="C820" s="196"/>
      <c r="D820" s="196"/>
      <c r="E820" s="342"/>
      <c r="F820" s="342"/>
      <c r="G820" s="352"/>
      <c r="H820" s="352"/>
      <c r="I820" s="352"/>
      <c r="J820" s="352"/>
      <c r="K820" s="352"/>
      <c r="L820" s="352"/>
      <c r="M820" s="352"/>
      <c r="N820" s="352"/>
      <c r="O820" s="352"/>
      <c r="P820" s="352"/>
      <c r="Q820" s="352"/>
      <c r="R820" s="352"/>
      <c r="S820" s="352"/>
      <c r="T820" s="352"/>
      <c r="U820" s="352"/>
      <c r="V820" s="352"/>
      <c r="W820" s="352"/>
      <c r="X820" s="352"/>
      <c r="Y820" s="352"/>
      <c r="Z820" s="352"/>
      <c r="AA820" s="352"/>
      <c r="AB820" s="352"/>
      <c r="AC820" s="352"/>
      <c r="AD820" s="352"/>
      <c r="AE820" s="352"/>
      <c r="AF820" s="352"/>
      <c r="AG820" s="352"/>
      <c r="AH820" s="352"/>
      <c r="AI820" s="352"/>
      <c r="AJ820" s="352"/>
      <c r="AK820" s="352"/>
      <c r="AL820" s="352"/>
      <c r="AM820" s="352"/>
      <c r="AN820" s="352"/>
      <c r="AO820" s="352"/>
      <c r="AP820" s="352"/>
      <c r="AQ820" s="352"/>
    </row>
    <row r="821" customFormat="false" ht="9.75" hidden="false" customHeight="true" outlineLevel="0" collapsed="false">
      <c r="A821" s="196"/>
      <c r="B821" s="196"/>
      <c r="C821" s="196"/>
      <c r="D821" s="196"/>
      <c r="E821" s="342"/>
      <c r="F821" s="342"/>
      <c r="G821" s="352"/>
      <c r="H821" s="352"/>
      <c r="I821" s="352"/>
      <c r="J821" s="352"/>
      <c r="K821" s="352"/>
      <c r="L821" s="352"/>
      <c r="M821" s="352"/>
      <c r="N821" s="352"/>
      <c r="O821" s="352"/>
      <c r="P821" s="352"/>
      <c r="Q821" s="352"/>
      <c r="R821" s="352"/>
      <c r="S821" s="352"/>
      <c r="T821" s="352"/>
      <c r="U821" s="352"/>
      <c r="V821" s="352"/>
      <c r="W821" s="352"/>
      <c r="X821" s="352"/>
      <c r="Y821" s="352"/>
      <c r="Z821" s="352"/>
      <c r="AA821" s="352"/>
      <c r="AB821" s="352"/>
      <c r="AC821" s="352"/>
      <c r="AD821" s="352"/>
      <c r="AE821" s="352"/>
      <c r="AF821" s="352"/>
      <c r="AG821" s="352"/>
      <c r="AH821" s="352"/>
      <c r="AI821" s="352"/>
      <c r="AJ821" s="352"/>
      <c r="AK821" s="352"/>
      <c r="AL821" s="352"/>
      <c r="AM821" s="352"/>
      <c r="AN821" s="352"/>
      <c r="AO821" s="352"/>
      <c r="AP821" s="352"/>
      <c r="AQ821" s="352"/>
    </row>
    <row r="822" customFormat="false" ht="9.75" hidden="false" customHeight="true" outlineLevel="0" collapsed="false">
      <c r="A822" s="196"/>
      <c r="B822" s="196"/>
      <c r="C822" s="196"/>
      <c r="D822" s="196"/>
      <c r="E822" s="342"/>
      <c r="F822" s="342"/>
      <c r="G822" s="352"/>
      <c r="H822" s="352"/>
      <c r="I822" s="352"/>
      <c r="J822" s="352"/>
      <c r="K822" s="352"/>
      <c r="L822" s="352"/>
      <c r="M822" s="352"/>
      <c r="N822" s="352"/>
      <c r="O822" s="352"/>
      <c r="P822" s="352"/>
      <c r="Q822" s="352"/>
      <c r="R822" s="352"/>
      <c r="S822" s="352"/>
      <c r="T822" s="352"/>
      <c r="U822" s="352"/>
      <c r="V822" s="352"/>
      <c r="W822" s="352"/>
      <c r="X822" s="352"/>
      <c r="Y822" s="352"/>
      <c r="Z822" s="352"/>
      <c r="AA822" s="352"/>
      <c r="AB822" s="352"/>
      <c r="AC822" s="352"/>
      <c r="AD822" s="352"/>
      <c r="AE822" s="352"/>
      <c r="AF822" s="352"/>
      <c r="AG822" s="352"/>
      <c r="AH822" s="352"/>
      <c r="AI822" s="352"/>
      <c r="AJ822" s="352"/>
      <c r="AK822" s="352"/>
      <c r="AL822" s="352"/>
      <c r="AM822" s="352"/>
      <c r="AN822" s="352"/>
      <c r="AO822" s="352"/>
      <c r="AP822" s="352"/>
      <c r="AQ822" s="352"/>
    </row>
    <row r="823" customFormat="false" ht="9.75" hidden="false" customHeight="true" outlineLevel="0" collapsed="false">
      <c r="A823" s="196"/>
      <c r="B823" s="196"/>
      <c r="C823" s="196"/>
      <c r="D823" s="196"/>
      <c r="E823" s="342"/>
      <c r="F823" s="342"/>
      <c r="G823" s="352"/>
      <c r="H823" s="352"/>
      <c r="I823" s="352"/>
      <c r="J823" s="352"/>
      <c r="K823" s="352"/>
      <c r="L823" s="352"/>
      <c r="M823" s="352"/>
      <c r="N823" s="352"/>
      <c r="O823" s="352"/>
      <c r="P823" s="352"/>
      <c r="Q823" s="352"/>
      <c r="R823" s="352"/>
      <c r="S823" s="352"/>
      <c r="T823" s="352"/>
      <c r="U823" s="352"/>
      <c r="V823" s="352"/>
      <c r="W823" s="352"/>
      <c r="X823" s="352"/>
      <c r="Y823" s="352"/>
      <c r="Z823" s="352"/>
      <c r="AA823" s="352"/>
      <c r="AB823" s="352"/>
      <c r="AC823" s="352"/>
      <c r="AD823" s="352"/>
      <c r="AE823" s="352"/>
      <c r="AF823" s="352"/>
      <c r="AG823" s="352"/>
      <c r="AH823" s="352"/>
      <c r="AI823" s="352"/>
      <c r="AJ823" s="352"/>
      <c r="AK823" s="352"/>
      <c r="AL823" s="352"/>
      <c r="AM823" s="352"/>
      <c r="AN823" s="352"/>
      <c r="AO823" s="352"/>
      <c r="AP823" s="352"/>
      <c r="AQ823" s="352"/>
    </row>
    <row r="824" customFormat="false" ht="9.75" hidden="false" customHeight="true" outlineLevel="0" collapsed="false">
      <c r="A824" s="196"/>
      <c r="B824" s="196"/>
      <c r="C824" s="196"/>
      <c r="D824" s="196"/>
      <c r="E824" s="342"/>
      <c r="F824" s="342"/>
      <c r="G824" s="352"/>
      <c r="H824" s="352"/>
      <c r="I824" s="352"/>
      <c r="J824" s="352"/>
      <c r="K824" s="352"/>
      <c r="L824" s="352"/>
      <c r="M824" s="352"/>
      <c r="N824" s="352"/>
      <c r="O824" s="352"/>
      <c r="P824" s="352"/>
      <c r="Q824" s="352"/>
      <c r="R824" s="352"/>
      <c r="S824" s="352"/>
      <c r="T824" s="352"/>
      <c r="U824" s="352"/>
      <c r="V824" s="352"/>
      <c r="W824" s="352"/>
      <c r="X824" s="352"/>
      <c r="Y824" s="352"/>
      <c r="Z824" s="352"/>
      <c r="AA824" s="352"/>
      <c r="AB824" s="352"/>
      <c r="AC824" s="352"/>
      <c r="AD824" s="352"/>
      <c r="AE824" s="352"/>
      <c r="AF824" s="352"/>
      <c r="AG824" s="352"/>
      <c r="AH824" s="352"/>
      <c r="AI824" s="352"/>
      <c r="AJ824" s="352"/>
      <c r="AK824" s="352"/>
      <c r="AL824" s="352"/>
      <c r="AM824" s="352"/>
      <c r="AN824" s="352"/>
      <c r="AO824" s="352"/>
      <c r="AP824" s="352"/>
      <c r="AQ824" s="352"/>
    </row>
    <row r="825" customFormat="false" ht="9.75" hidden="false" customHeight="true" outlineLevel="0" collapsed="false">
      <c r="A825" s="196"/>
      <c r="B825" s="196"/>
      <c r="C825" s="196"/>
      <c r="D825" s="196"/>
      <c r="E825" s="342"/>
      <c r="F825" s="342"/>
      <c r="G825" s="352"/>
      <c r="H825" s="352"/>
      <c r="I825" s="352"/>
      <c r="J825" s="352"/>
      <c r="K825" s="352"/>
      <c r="L825" s="352"/>
      <c r="M825" s="352"/>
      <c r="N825" s="352"/>
      <c r="O825" s="352"/>
      <c r="P825" s="352"/>
      <c r="Q825" s="352"/>
      <c r="R825" s="352"/>
      <c r="S825" s="352"/>
      <c r="T825" s="352"/>
      <c r="U825" s="352"/>
      <c r="V825" s="352"/>
      <c r="W825" s="352"/>
      <c r="X825" s="352"/>
      <c r="Y825" s="352"/>
      <c r="Z825" s="352"/>
      <c r="AA825" s="352"/>
      <c r="AB825" s="352"/>
      <c r="AC825" s="352"/>
      <c r="AD825" s="352"/>
      <c r="AE825" s="352"/>
      <c r="AF825" s="352"/>
      <c r="AG825" s="352"/>
      <c r="AH825" s="352"/>
      <c r="AI825" s="352"/>
      <c r="AJ825" s="352"/>
      <c r="AK825" s="352"/>
      <c r="AL825" s="352"/>
      <c r="AM825" s="352"/>
      <c r="AN825" s="352"/>
      <c r="AO825" s="352"/>
      <c r="AP825" s="352"/>
      <c r="AQ825" s="352"/>
    </row>
    <row r="826" customFormat="false" ht="9.75" hidden="false" customHeight="true" outlineLevel="0" collapsed="false">
      <c r="A826" s="196"/>
      <c r="B826" s="196"/>
      <c r="C826" s="196"/>
      <c r="D826" s="196"/>
      <c r="E826" s="342"/>
      <c r="F826" s="342"/>
      <c r="G826" s="352"/>
      <c r="H826" s="352"/>
      <c r="I826" s="352"/>
      <c r="J826" s="352"/>
      <c r="K826" s="352"/>
      <c r="L826" s="352"/>
      <c r="M826" s="352"/>
      <c r="N826" s="352"/>
      <c r="O826" s="352"/>
      <c r="P826" s="352"/>
      <c r="Q826" s="352"/>
      <c r="R826" s="352"/>
      <c r="S826" s="352"/>
      <c r="T826" s="352"/>
      <c r="U826" s="352"/>
      <c r="V826" s="352"/>
      <c r="W826" s="352"/>
      <c r="X826" s="352"/>
      <c r="Y826" s="352"/>
      <c r="Z826" s="352"/>
      <c r="AA826" s="352"/>
      <c r="AB826" s="352"/>
      <c r="AC826" s="352"/>
      <c r="AD826" s="352"/>
      <c r="AE826" s="352"/>
      <c r="AF826" s="352"/>
      <c r="AG826" s="352"/>
      <c r="AH826" s="352"/>
      <c r="AI826" s="352"/>
      <c r="AJ826" s="352"/>
      <c r="AK826" s="352"/>
      <c r="AL826" s="352"/>
      <c r="AM826" s="352"/>
      <c r="AN826" s="352"/>
      <c r="AO826" s="352"/>
      <c r="AP826" s="352"/>
      <c r="AQ826" s="352"/>
    </row>
    <row r="827" customFormat="false" ht="9.75" hidden="false" customHeight="true" outlineLevel="0" collapsed="false">
      <c r="A827" s="196"/>
      <c r="B827" s="196"/>
      <c r="C827" s="196"/>
      <c r="D827" s="196"/>
      <c r="E827" s="342"/>
      <c r="F827" s="342"/>
      <c r="G827" s="352"/>
      <c r="H827" s="352"/>
      <c r="I827" s="352"/>
      <c r="J827" s="352"/>
      <c r="K827" s="352"/>
      <c r="L827" s="352"/>
      <c r="M827" s="352"/>
      <c r="N827" s="352"/>
      <c r="O827" s="352"/>
      <c r="P827" s="352"/>
      <c r="Q827" s="352"/>
      <c r="R827" s="352"/>
      <c r="S827" s="352"/>
      <c r="T827" s="352"/>
      <c r="U827" s="352"/>
      <c r="V827" s="352"/>
      <c r="W827" s="352"/>
      <c r="X827" s="352"/>
      <c r="Y827" s="352"/>
      <c r="Z827" s="352"/>
      <c r="AA827" s="352"/>
      <c r="AB827" s="352"/>
      <c r="AC827" s="352"/>
      <c r="AD827" s="352"/>
      <c r="AE827" s="352"/>
      <c r="AF827" s="352"/>
      <c r="AG827" s="352"/>
      <c r="AH827" s="352"/>
      <c r="AI827" s="352"/>
      <c r="AJ827" s="352"/>
      <c r="AK827" s="352"/>
      <c r="AL827" s="352"/>
      <c r="AM827" s="352"/>
      <c r="AN827" s="352"/>
      <c r="AO827" s="352"/>
      <c r="AP827" s="352"/>
      <c r="AQ827" s="352"/>
    </row>
    <row r="828" customFormat="false" ht="9.75" hidden="false" customHeight="true" outlineLevel="0" collapsed="false">
      <c r="A828" s="196"/>
      <c r="B828" s="196"/>
      <c r="C828" s="196"/>
      <c r="D828" s="196"/>
      <c r="E828" s="342"/>
      <c r="F828" s="342"/>
      <c r="G828" s="352"/>
      <c r="H828" s="352"/>
      <c r="I828" s="352"/>
      <c r="J828" s="352"/>
      <c r="K828" s="352"/>
      <c r="L828" s="352"/>
      <c r="M828" s="352"/>
      <c r="N828" s="352"/>
      <c r="O828" s="352"/>
      <c r="P828" s="352"/>
      <c r="Q828" s="352"/>
      <c r="R828" s="352"/>
      <c r="S828" s="352"/>
      <c r="T828" s="352"/>
      <c r="U828" s="352"/>
      <c r="V828" s="352"/>
      <c r="W828" s="352"/>
      <c r="X828" s="352"/>
      <c r="Y828" s="352"/>
      <c r="Z828" s="352"/>
      <c r="AA828" s="352"/>
      <c r="AB828" s="352"/>
      <c r="AC828" s="352"/>
      <c r="AD828" s="352"/>
      <c r="AE828" s="352"/>
      <c r="AF828" s="352"/>
      <c r="AG828" s="352"/>
      <c r="AH828" s="352"/>
      <c r="AI828" s="352"/>
      <c r="AJ828" s="352"/>
      <c r="AK828" s="352"/>
      <c r="AL828" s="352"/>
      <c r="AM828" s="352"/>
      <c r="AN828" s="352"/>
      <c r="AO828" s="352"/>
      <c r="AP828" s="352"/>
      <c r="AQ828" s="352"/>
    </row>
    <row r="829" customFormat="false" ht="9.75" hidden="false" customHeight="true" outlineLevel="0" collapsed="false">
      <c r="A829" s="196"/>
      <c r="B829" s="196"/>
      <c r="C829" s="196"/>
      <c r="D829" s="196"/>
      <c r="E829" s="342"/>
      <c r="F829" s="342"/>
      <c r="G829" s="352"/>
      <c r="H829" s="352"/>
      <c r="I829" s="352"/>
      <c r="J829" s="352"/>
      <c r="K829" s="352"/>
      <c r="L829" s="352"/>
      <c r="M829" s="352"/>
      <c r="N829" s="352"/>
      <c r="O829" s="352"/>
      <c r="P829" s="352"/>
      <c r="Q829" s="352"/>
      <c r="R829" s="352"/>
      <c r="S829" s="352"/>
      <c r="T829" s="352"/>
      <c r="U829" s="352"/>
      <c r="V829" s="352"/>
      <c r="W829" s="352"/>
      <c r="X829" s="352"/>
      <c r="Y829" s="352"/>
      <c r="Z829" s="352"/>
      <c r="AA829" s="352"/>
      <c r="AB829" s="352"/>
      <c r="AC829" s="352"/>
      <c r="AD829" s="352"/>
      <c r="AE829" s="352"/>
      <c r="AF829" s="352"/>
      <c r="AG829" s="352"/>
      <c r="AH829" s="352"/>
      <c r="AI829" s="352"/>
      <c r="AJ829" s="352"/>
      <c r="AK829" s="352"/>
      <c r="AL829" s="352"/>
      <c r="AM829" s="352"/>
      <c r="AN829" s="352"/>
      <c r="AO829" s="352"/>
      <c r="AP829" s="352"/>
      <c r="AQ829" s="352"/>
    </row>
    <row r="830" customFormat="false" ht="9.75" hidden="false" customHeight="true" outlineLevel="0" collapsed="false">
      <c r="A830" s="196"/>
      <c r="B830" s="196"/>
      <c r="C830" s="196"/>
      <c r="D830" s="196"/>
      <c r="E830" s="342"/>
      <c r="F830" s="342"/>
      <c r="G830" s="352"/>
      <c r="H830" s="352"/>
      <c r="I830" s="352"/>
      <c r="J830" s="352"/>
      <c r="K830" s="352"/>
      <c r="L830" s="352"/>
      <c r="M830" s="352"/>
      <c r="N830" s="352"/>
      <c r="O830" s="352"/>
      <c r="P830" s="352"/>
      <c r="Q830" s="352"/>
      <c r="R830" s="352"/>
      <c r="S830" s="352"/>
      <c r="T830" s="352"/>
      <c r="U830" s="352"/>
      <c r="V830" s="352"/>
      <c r="W830" s="352"/>
      <c r="X830" s="352"/>
      <c r="Y830" s="352"/>
      <c r="Z830" s="352"/>
      <c r="AA830" s="352"/>
      <c r="AB830" s="352"/>
      <c r="AC830" s="352"/>
      <c r="AD830" s="352"/>
      <c r="AE830" s="352"/>
      <c r="AF830" s="352"/>
      <c r="AG830" s="352"/>
      <c r="AH830" s="352"/>
      <c r="AI830" s="352"/>
      <c r="AJ830" s="352"/>
      <c r="AK830" s="352"/>
      <c r="AL830" s="352"/>
      <c r="AM830" s="352"/>
      <c r="AN830" s="352"/>
      <c r="AO830" s="352"/>
      <c r="AP830" s="352"/>
      <c r="AQ830" s="352"/>
    </row>
    <row r="831" customFormat="false" ht="9.75" hidden="false" customHeight="true" outlineLevel="0" collapsed="false">
      <c r="A831" s="196"/>
      <c r="B831" s="196"/>
      <c r="C831" s="196"/>
      <c r="D831" s="196"/>
      <c r="E831" s="342"/>
      <c r="F831" s="342"/>
      <c r="G831" s="352"/>
      <c r="H831" s="352"/>
      <c r="I831" s="352"/>
      <c r="J831" s="352"/>
      <c r="K831" s="352"/>
      <c r="L831" s="352"/>
      <c r="M831" s="352"/>
      <c r="N831" s="352"/>
      <c r="O831" s="352"/>
      <c r="P831" s="352"/>
      <c r="Q831" s="352"/>
      <c r="R831" s="352"/>
      <c r="S831" s="352"/>
      <c r="T831" s="352"/>
      <c r="U831" s="352"/>
      <c r="V831" s="352"/>
      <c r="W831" s="352"/>
      <c r="X831" s="352"/>
      <c r="Y831" s="352"/>
      <c r="Z831" s="352"/>
      <c r="AA831" s="352"/>
      <c r="AB831" s="352"/>
      <c r="AC831" s="352"/>
      <c r="AD831" s="352"/>
      <c r="AE831" s="352"/>
      <c r="AF831" s="352"/>
      <c r="AG831" s="352"/>
      <c r="AH831" s="352"/>
      <c r="AI831" s="352"/>
      <c r="AJ831" s="352"/>
      <c r="AK831" s="352"/>
      <c r="AL831" s="352"/>
      <c r="AM831" s="352"/>
      <c r="AN831" s="352"/>
      <c r="AO831" s="352"/>
      <c r="AP831" s="352"/>
      <c r="AQ831" s="352"/>
    </row>
    <row r="832" customFormat="false" ht="9.75" hidden="false" customHeight="true" outlineLevel="0" collapsed="false">
      <c r="A832" s="196"/>
      <c r="B832" s="196"/>
      <c r="C832" s="196"/>
      <c r="D832" s="196"/>
      <c r="E832" s="342"/>
      <c r="F832" s="342"/>
      <c r="G832" s="352"/>
      <c r="H832" s="352"/>
      <c r="I832" s="352"/>
      <c r="J832" s="352"/>
      <c r="K832" s="352"/>
      <c r="L832" s="352"/>
      <c r="M832" s="352"/>
      <c r="N832" s="352"/>
      <c r="O832" s="352"/>
      <c r="P832" s="352"/>
      <c r="Q832" s="352"/>
      <c r="R832" s="352"/>
      <c r="S832" s="352"/>
      <c r="T832" s="352"/>
      <c r="U832" s="352"/>
      <c r="V832" s="352"/>
      <c r="W832" s="352"/>
      <c r="X832" s="352"/>
      <c r="Y832" s="352"/>
      <c r="Z832" s="352"/>
      <c r="AA832" s="352"/>
      <c r="AB832" s="352"/>
      <c r="AC832" s="352"/>
      <c r="AD832" s="352"/>
      <c r="AE832" s="352"/>
      <c r="AF832" s="352"/>
      <c r="AG832" s="352"/>
      <c r="AH832" s="352"/>
      <c r="AI832" s="352"/>
      <c r="AJ832" s="352"/>
      <c r="AK832" s="352"/>
      <c r="AL832" s="352"/>
      <c r="AM832" s="352"/>
      <c r="AN832" s="352"/>
      <c r="AO832" s="352"/>
      <c r="AP832" s="352"/>
      <c r="AQ832" s="352"/>
    </row>
    <row r="833" customFormat="false" ht="9.75" hidden="false" customHeight="true" outlineLevel="0" collapsed="false">
      <c r="A833" s="196"/>
      <c r="B833" s="196"/>
      <c r="C833" s="196"/>
      <c r="D833" s="196"/>
      <c r="E833" s="342"/>
      <c r="F833" s="342"/>
      <c r="G833" s="352"/>
      <c r="H833" s="352"/>
      <c r="I833" s="352"/>
      <c r="J833" s="352"/>
      <c r="K833" s="352"/>
      <c r="L833" s="352"/>
      <c r="M833" s="352"/>
      <c r="N833" s="352"/>
      <c r="O833" s="352"/>
      <c r="P833" s="352"/>
      <c r="Q833" s="352"/>
      <c r="R833" s="352"/>
      <c r="S833" s="352"/>
      <c r="T833" s="352"/>
      <c r="U833" s="352"/>
      <c r="V833" s="352"/>
      <c r="W833" s="352"/>
      <c r="X833" s="352"/>
      <c r="Y833" s="352"/>
      <c r="Z833" s="352"/>
      <c r="AA833" s="352"/>
      <c r="AB833" s="352"/>
      <c r="AC833" s="352"/>
      <c r="AD833" s="352"/>
      <c r="AE833" s="352"/>
      <c r="AF833" s="352"/>
      <c r="AG833" s="352"/>
      <c r="AH833" s="352"/>
      <c r="AI833" s="352"/>
      <c r="AJ833" s="352"/>
      <c r="AK833" s="352"/>
      <c r="AL833" s="352"/>
      <c r="AM833" s="352"/>
      <c r="AN833" s="352"/>
      <c r="AO833" s="352"/>
      <c r="AP833" s="352"/>
      <c r="AQ833" s="352"/>
    </row>
    <row r="834" customFormat="false" ht="9.75" hidden="false" customHeight="true" outlineLevel="0" collapsed="false">
      <c r="A834" s="196"/>
      <c r="B834" s="196"/>
      <c r="C834" s="196"/>
      <c r="D834" s="196"/>
      <c r="E834" s="342"/>
      <c r="F834" s="342"/>
      <c r="G834" s="352"/>
      <c r="H834" s="352"/>
      <c r="I834" s="352"/>
      <c r="J834" s="352"/>
      <c r="K834" s="352"/>
      <c r="L834" s="352"/>
      <c r="M834" s="352"/>
      <c r="N834" s="352"/>
      <c r="O834" s="352"/>
      <c r="P834" s="352"/>
      <c r="Q834" s="352"/>
      <c r="R834" s="352"/>
      <c r="S834" s="352"/>
      <c r="T834" s="352"/>
      <c r="U834" s="352"/>
      <c r="V834" s="352"/>
      <c r="W834" s="352"/>
      <c r="X834" s="352"/>
      <c r="Y834" s="352"/>
      <c r="Z834" s="352"/>
      <c r="AA834" s="352"/>
      <c r="AB834" s="352"/>
      <c r="AC834" s="352"/>
      <c r="AD834" s="352"/>
      <c r="AE834" s="352"/>
      <c r="AF834" s="352"/>
      <c r="AG834" s="352"/>
      <c r="AH834" s="352"/>
      <c r="AI834" s="352"/>
      <c r="AJ834" s="352"/>
      <c r="AK834" s="352"/>
      <c r="AL834" s="352"/>
      <c r="AM834" s="352"/>
      <c r="AN834" s="352"/>
      <c r="AO834" s="352"/>
      <c r="AP834" s="352"/>
      <c r="AQ834" s="352"/>
    </row>
    <row r="835" customFormat="false" ht="9.75" hidden="false" customHeight="true" outlineLevel="0" collapsed="false">
      <c r="A835" s="196"/>
      <c r="B835" s="196"/>
      <c r="C835" s="196"/>
      <c r="D835" s="196"/>
      <c r="E835" s="342"/>
      <c r="F835" s="342"/>
      <c r="G835" s="352"/>
      <c r="H835" s="352"/>
      <c r="I835" s="352"/>
      <c r="J835" s="352"/>
      <c r="K835" s="352"/>
      <c r="L835" s="352"/>
      <c r="M835" s="352"/>
      <c r="N835" s="352"/>
      <c r="O835" s="352"/>
      <c r="P835" s="352"/>
      <c r="Q835" s="352"/>
      <c r="R835" s="352"/>
      <c r="S835" s="352"/>
      <c r="T835" s="352"/>
      <c r="U835" s="352"/>
      <c r="V835" s="352"/>
      <c r="W835" s="352"/>
      <c r="X835" s="352"/>
      <c r="Y835" s="352"/>
      <c r="Z835" s="352"/>
      <c r="AA835" s="352"/>
      <c r="AB835" s="352"/>
      <c r="AC835" s="352"/>
      <c r="AD835" s="352"/>
      <c r="AE835" s="352"/>
      <c r="AF835" s="352"/>
      <c r="AG835" s="352"/>
      <c r="AH835" s="352"/>
      <c r="AI835" s="352"/>
      <c r="AJ835" s="352"/>
      <c r="AK835" s="352"/>
      <c r="AL835" s="352"/>
      <c r="AM835" s="352"/>
      <c r="AN835" s="352"/>
      <c r="AO835" s="352"/>
      <c r="AP835" s="352"/>
      <c r="AQ835" s="352"/>
    </row>
    <row r="836" customFormat="false" ht="9.75" hidden="false" customHeight="true" outlineLevel="0" collapsed="false">
      <c r="A836" s="196"/>
      <c r="B836" s="196"/>
      <c r="C836" s="196"/>
      <c r="D836" s="196"/>
      <c r="E836" s="342"/>
      <c r="F836" s="342"/>
      <c r="G836" s="352"/>
      <c r="H836" s="352"/>
      <c r="I836" s="352"/>
      <c r="J836" s="352"/>
      <c r="K836" s="352"/>
      <c r="L836" s="352"/>
      <c r="M836" s="352"/>
      <c r="N836" s="352"/>
      <c r="O836" s="352"/>
      <c r="P836" s="352"/>
      <c r="Q836" s="352"/>
      <c r="R836" s="352"/>
      <c r="S836" s="352"/>
      <c r="T836" s="352"/>
      <c r="U836" s="352"/>
      <c r="V836" s="352"/>
      <c r="W836" s="352"/>
      <c r="X836" s="352"/>
      <c r="Y836" s="352"/>
      <c r="Z836" s="352"/>
      <c r="AA836" s="352"/>
      <c r="AB836" s="352"/>
      <c r="AC836" s="352"/>
      <c r="AD836" s="352"/>
      <c r="AE836" s="352"/>
      <c r="AF836" s="352"/>
      <c r="AG836" s="352"/>
      <c r="AH836" s="352"/>
      <c r="AI836" s="352"/>
      <c r="AJ836" s="352"/>
      <c r="AK836" s="352"/>
      <c r="AL836" s="352"/>
      <c r="AM836" s="352"/>
      <c r="AN836" s="352"/>
      <c r="AO836" s="352"/>
      <c r="AP836" s="352"/>
      <c r="AQ836" s="352"/>
    </row>
    <row r="837" customFormat="false" ht="9.75" hidden="false" customHeight="true" outlineLevel="0" collapsed="false">
      <c r="A837" s="196"/>
      <c r="B837" s="196"/>
      <c r="C837" s="196"/>
      <c r="D837" s="196"/>
      <c r="E837" s="342"/>
      <c r="F837" s="342"/>
      <c r="G837" s="352"/>
      <c r="H837" s="352"/>
      <c r="I837" s="352"/>
      <c r="J837" s="352"/>
      <c r="K837" s="352"/>
      <c r="L837" s="352"/>
      <c r="M837" s="352"/>
      <c r="N837" s="352"/>
      <c r="O837" s="352"/>
      <c r="P837" s="352"/>
      <c r="Q837" s="352"/>
      <c r="R837" s="352"/>
      <c r="S837" s="352"/>
      <c r="T837" s="352"/>
      <c r="U837" s="352"/>
      <c r="V837" s="352"/>
      <c r="W837" s="352"/>
      <c r="X837" s="352"/>
      <c r="Y837" s="352"/>
      <c r="Z837" s="352"/>
      <c r="AA837" s="352"/>
      <c r="AB837" s="352"/>
      <c r="AC837" s="352"/>
      <c r="AD837" s="352"/>
      <c r="AE837" s="352"/>
      <c r="AF837" s="352"/>
      <c r="AG837" s="352"/>
      <c r="AH837" s="352"/>
      <c r="AI837" s="352"/>
      <c r="AJ837" s="352"/>
      <c r="AK837" s="352"/>
      <c r="AL837" s="352"/>
      <c r="AM837" s="352"/>
      <c r="AN837" s="352"/>
      <c r="AO837" s="352"/>
      <c r="AP837" s="352"/>
      <c r="AQ837" s="352"/>
    </row>
    <row r="838" customFormat="false" ht="9.75" hidden="false" customHeight="true" outlineLevel="0" collapsed="false">
      <c r="A838" s="196"/>
      <c r="B838" s="196"/>
      <c r="C838" s="196"/>
      <c r="D838" s="196"/>
      <c r="E838" s="342"/>
      <c r="F838" s="342"/>
      <c r="G838" s="352"/>
      <c r="H838" s="352"/>
      <c r="I838" s="352"/>
      <c r="J838" s="352"/>
      <c r="K838" s="352"/>
      <c r="L838" s="352"/>
      <c r="M838" s="352"/>
      <c r="N838" s="352"/>
      <c r="O838" s="352"/>
      <c r="P838" s="352"/>
      <c r="Q838" s="352"/>
      <c r="R838" s="352"/>
      <c r="S838" s="352"/>
      <c r="T838" s="352"/>
      <c r="U838" s="352"/>
      <c r="V838" s="352"/>
      <c r="W838" s="352"/>
      <c r="X838" s="352"/>
      <c r="Y838" s="352"/>
      <c r="Z838" s="352"/>
      <c r="AA838" s="352"/>
      <c r="AB838" s="352"/>
      <c r="AC838" s="352"/>
      <c r="AD838" s="352"/>
      <c r="AE838" s="352"/>
      <c r="AF838" s="352"/>
      <c r="AG838" s="352"/>
      <c r="AH838" s="352"/>
      <c r="AI838" s="352"/>
      <c r="AJ838" s="352"/>
      <c r="AK838" s="352"/>
      <c r="AL838" s="352"/>
      <c r="AM838" s="352"/>
      <c r="AN838" s="352"/>
      <c r="AO838" s="352"/>
      <c r="AP838" s="352"/>
      <c r="AQ838" s="352"/>
    </row>
    <row r="839" customFormat="false" ht="9.75" hidden="false" customHeight="true" outlineLevel="0" collapsed="false">
      <c r="A839" s="196"/>
      <c r="B839" s="196"/>
      <c r="C839" s="196"/>
      <c r="D839" s="196"/>
      <c r="E839" s="342"/>
      <c r="F839" s="342"/>
      <c r="G839" s="352"/>
      <c r="H839" s="352"/>
      <c r="I839" s="352"/>
      <c r="J839" s="352"/>
      <c r="K839" s="352"/>
      <c r="L839" s="352"/>
      <c r="M839" s="352"/>
      <c r="N839" s="352"/>
      <c r="O839" s="352"/>
      <c r="P839" s="352"/>
      <c r="Q839" s="352"/>
      <c r="R839" s="352"/>
      <c r="S839" s="352"/>
      <c r="T839" s="352"/>
      <c r="U839" s="352"/>
      <c r="V839" s="352"/>
      <c r="W839" s="352"/>
      <c r="X839" s="352"/>
      <c r="Y839" s="352"/>
      <c r="Z839" s="352"/>
      <c r="AA839" s="352"/>
      <c r="AB839" s="352"/>
      <c r="AC839" s="352"/>
      <c r="AD839" s="352"/>
      <c r="AE839" s="352"/>
      <c r="AF839" s="352"/>
      <c r="AG839" s="352"/>
      <c r="AH839" s="352"/>
      <c r="AI839" s="352"/>
      <c r="AJ839" s="352"/>
      <c r="AK839" s="352"/>
      <c r="AL839" s="352"/>
      <c r="AM839" s="352"/>
      <c r="AN839" s="352"/>
      <c r="AO839" s="352"/>
      <c r="AP839" s="352"/>
      <c r="AQ839" s="352"/>
    </row>
    <row r="840" customFormat="false" ht="9.75" hidden="false" customHeight="true" outlineLevel="0" collapsed="false">
      <c r="A840" s="196"/>
      <c r="B840" s="196"/>
      <c r="C840" s="196"/>
      <c r="D840" s="196"/>
      <c r="E840" s="342"/>
      <c r="F840" s="342"/>
      <c r="G840" s="352"/>
      <c r="H840" s="352"/>
      <c r="I840" s="352"/>
      <c r="J840" s="352"/>
      <c r="K840" s="352"/>
      <c r="L840" s="352"/>
      <c r="M840" s="352"/>
      <c r="N840" s="352"/>
      <c r="O840" s="352"/>
      <c r="P840" s="352"/>
      <c r="Q840" s="352"/>
      <c r="R840" s="352"/>
      <c r="S840" s="352"/>
      <c r="T840" s="352"/>
      <c r="U840" s="352"/>
      <c r="V840" s="352"/>
      <c r="W840" s="352"/>
      <c r="X840" s="352"/>
      <c r="Y840" s="352"/>
      <c r="Z840" s="352"/>
      <c r="AA840" s="352"/>
      <c r="AB840" s="352"/>
      <c r="AC840" s="352"/>
      <c r="AD840" s="352"/>
      <c r="AE840" s="352"/>
      <c r="AF840" s="352"/>
      <c r="AG840" s="352"/>
      <c r="AH840" s="352"/>
      <c r="AI840" s="352"/>
      <c r="AJ840" s="352"/>
      <c r="AK840" s="352"/>
      <c r="AL840" s="352"/>
      <c r="AM840" s="352"/>
      <c r="AN840" s="352"/>
      <c r="AO840" s="352"/>
      <c r="AP840" s="352"/>
      <c r="AQ840" s="352"/>
    </row>
    <row r="841" customFormat="false" ht="9.75" hidden="false" customHeight="true" outlineLevel="0" collapsed="false">
      <c r="A841" s="196"/>
      <c r="B841" s="196"/>
      <c r="C841" s="196"/>
      <c r="D841" s="196"/>
      <c r="E841" s="342"/>
      <c r="F841" s="342"/>
      <c r="G841" s="352"/>
      <c r="H841" s="352"/>
      <c r="I841" s="352"/>
      <c r="J841" s="352"/>
      <c r="K841" s="352"/>
      <c r="L841" s="352"/>
      <c r="M841" s="352"/>
      <c r="N841" s="352"/>
      <c r="O841" s="352"/>
      <c r="P841" s="352"/>
      <c r="Q841" s="352"/>
      <c r="R841" s="352"/>
      <c r="S841" s="352"/>
      <c r="T841" s="352"/>
      <c r="U841" s="352"/>
      <c r="V841" s="352"/>
      <c r="W841" s="352"/>
      <c r="X841" s="352"/>
      <c r="Y841" s="352"/>
      <c r="Z841" s="352"/>
      <c r="AA841" s="352"/>
      <c r="AB841" s="352"/>
      <c r="AC841" s="352"/>
      <c r="AD841" s="352"/>
      <c r="AE841" s="352"/>
      <c r="AF841" s="352"/>
      <c r="AG841" s="352"/>
      <c r="AH841" s="352"/>
      <c r="AI841" s="352"/>
      <c r="AJ841" s="352"/>
      <c r="AK841" s="352"/>
      <c r="AL841" s="352"/>
      <c r="AM841" s="352"/>
      <c r="AN841" s="352"/>
      <c r="AO841" s="352"/>
      <c r="AP841" s="352"/>
      <c r="AQ841" s="352"/>
    </row>
    <row r="842" customFormat="false" ht="9.75" hidden="false" customHeight="true" outlineLevel="0" collapsed="false">
      <c r="A842" s="196"/>
      <c r="B842" s="196"/>
      <c r="C842" s="196"/>
      <c r="D842" s="196"/>
      <c r="E842" s="342"/>
      <c r="F842" s="342"/>
      <c r="G842" s="352"/>
      <c r="H842" s="352"/>
      <c r="I842" s="352"/>
      <c r="J842" s="352"/>
      <c r="K842" s="352"/>
      <c r="L842" s="352"/>
      <c r="M842" s="352"/>
      <c r="N842" s="352"/>
      <c r="O842" s="352"/>
      <c r="P842" s="352"/>
      <c r="Q842" s="352"/>
      <c r="R842" s="352"/>
      <c r="S842" s="352"/>
      <c r="T842" s="352"/>
      <c r="U842" s="352"/>
      <c r="V842" s="352"/>
      <c r="W842" s="352"/>
      <c r="X842" s="352"/>
      <c r="Y842" s="352"/>
      <c r="Z842" s="352"/>
      <c r="AA842" s="352"/>
      <c r="AB842" s="352"/>
      <c r="AC842" s="352"/>
      <c r="AD842" s="352"/>
      <c r="AE842" s="352"/>
      <c r="AF842" s="352"/>
      <c r="AG842" s="352"/>
      <c r="AH842" s="352"/>
      <c r="AI842" s="352"/>
      <c r="AJ842" s="352"/>
      <c r="AK842" s="352"/>
      <c r="AL842" s="352"/>
      <c r="AM842" s="352"/>
      <c r="AN842" s="352"/>
      <c r="AO842" s="352"/>
      <c r="AP842" s="352"/>
      <c r="AQ842" s="352"/>
    </row>
    <row r="843" customFormat="false" ht="9.75" hidden="false" customHeight="true" outlineLevel="0" collapsed="false">
      <c r="A843" s="196"/>
      <c r="B843" s="196"/>
      <c r="C843" s="196"/>
      <c r="D843" s="196"/>
      <c r="E843" s="342"/>
      <c r="F843" s="342"/>
      <c r="G843" s="352"/>
      <c r="H843" s="352"/>
      <c r="I843" s="352"/>
      <c r="J843" s="352"/>
      <c r="K843" s="352"/>
      <c r="L843" s="352"/>
      <c r="M843" s="352"/>
      <c r="N843" s="352"/>
      <c r="O843" s="352"/>
      <c r="P843" s="352"/>
      <c r="Q843" s="352"/>
      <c r="R843" s="352"/>
      <c r="S843" s="352"/>
      <c r="T843" s="352"/>
      <c r="U843" s="352"/>
      <c r="V843" s="352"/>
      <c r="W843" s="352"/>
      <c r="X843" s="352"/>
      <c r="Y843" s="352"/>
      <c r="Z843" s="352"/>
      <c r="AA843" s="352"/>
      <c r="AB843" s="352"/>
      <c r="AC843" s="352"/>
      <c r="AD843" s="352"/>
      <c r="AE843" s="352"/>
      <c r="AF843" s="352"/>
      <c r="AG843" s="352"/>
      <c r="AH843" s="352"/>
      <c r="AI843" s="352"/>
      <c r="AJ843" s="352"/>
      <c r="AK843" s="352"/>
      <c r="AL843" s="352"/>
      <c r="AM843" s="352"/>
      <c r="AN843" s="352"/>
      <c r="AO843" s="352"/>
      <c r="AP843" s="352"/>
      <c r="AQ843" s="352"/>
    </row>
    <row r="844" customFormat="false" ht="9.75" hidden="false" customHeight="true" outlineLevel="0" collapsed="false">
      <c r="A844" s="196"/>
      <c r="B844" s="196"/>
      <c r="C844" s="196"/>
      <c r="D844" s="196"/>
      <c r="E844" s="342"/>
      <c r="F844" s="342"/>
      <c r="G844" s="352"/>
      <c r="H844" s="352"/>
      <c r="I844" s="352"/>
      <c r="J844" s="352"/>
      <c r="K844" s="352"/>
      <c r="L844" s="352"/>
      <c r="M844" s="352"/>
      <c r="N844" s="352"/>
      <c r="O844" s="352"/>
      <c r="P844" s="352"/>
      <c r="Q844" s="352"/>
      <c r="R844" s="352"/>
      <c r="S844" s="352"/>
      <c r="T844" s="352"/>
      <c r="U844" s="352"/>
      <c r="V844" s="352"/>
      <c r="W844" s="352"/>
      <c r="X844" s="352"/>
      <c r="Y844" s="352"/>
      <c r="Z844" s="352"/>
      <c r="AA844" s="352"/>
      <c r="AB844" s="352"/>
      <c r="AC844" s="352"/>
      <c r="AD844" s="352"/>
      <c r="AE844" s="352"/>
      <c r="AF844" s="352"/>
      <c r="AG844" s="352"/>
      <c r="AH844" s="352"/>
      <c r="AI844" s="352"/>
      <c r="AJ844" s="352"/>
      <c r="AK844" s="352"/>
      <c r="AL844" s="352"/>
      <c r="AM844" s="352"/>
      <c r="AN844" s="352"/>
      <c r="AO844" s="352"/>
      <c r="AP844" s="352"/>
      <c r="AQ844" s="352"/>
    </row>
    <row r="845" customFormat="false" ht="9.75" hidden="false" customHeight="true" outlineLevel="0" collapsed="false">
      <c r="A845" s="196"/>
      <c r="B845" s="196"/>
      <c r="C845" s="196"/>
      <c r="D845" s="196"/>
      <c r="E845" s="342"/>
      <c r="F845" s="342"/>
      <c r="G845" s="352"/>
      <c r="H845" s="352"/>
      <c r="I845" s="352"/>
      <c r="J845" s="352"/>
      <c r="K845" s="352"/>
      <c r="L845" s="352"/>
      <c r="M845" s="352"/>
      <c r="N845" s="352"/>
      <c r="O845" s="352"/>
      <c r="P845" s="352"/>
      <c r="Q845" s="352"/>
      <c r="R845" s="352"/>
      <c r="S845" s="352"/>
      <c r="T845" s="352"/>
      <c r="U845" s="352"/>
      <c r="V845" s="352"/>
      <c r="W845" s="352"/>
      <c r="X845" s="352"/>
      <c r="Y845" s="352"/>
      <c r="Z845" s="352"/>
      <c r="AA845" s="352"/>
      <c r="AB845" s="352"/>
      <c r="AC845" s="352"/>
      <c r="AD845" s="352"/>
      <c r="AE845" s="352"/>
      <c r="AF845" s="352"/>
      <c r="AG845" s="352"/>
      <c r="AH845" s="352"/>
      <c r="AI845" s="352"/>
      <c r="AJ845" s="352"/>
      <c r="AK845" s="352"/>
      <c r="AL845" s="352"/>
      <c r="AM845" s="352"/>
      <c r="AN845" s="352"/>
      <c r="AO845" s="352"/>
      <c r="AP845" s="352"/>
      <c r="AQ845" s="352"/>
    </row>
    <row r="846" customFormat="false" ht="9.75" hidden="false" customHeight="true" outlineLevel="0" collapsed="false">
      <c r="A846" s="196"/>
      <c r="B846" s="196"/>
      <c r="C846" s="196"/>
      <c r="D846" s="196"/>
      <c r="E846" s="342"/>
      <c r="F846" s="342"/>
      <c r="G846" s="352"/>
      <c r="H846" s="352"/>
      <c r="I846" s="352"/>
      <c r="J846" s="352"/>
      <c r="K846" s="352"/>
      <c r="L846" s="352"/>
      <c r="M846" s="352"/>
      <c r="N846" s="352"/>
      <c r="O846" s="352"/>
      <c r="P846" s="352"/>
      <c r="Q846" s="352"/>
      <c r="R846" s="352"/>
      <c r="S846" s="352"/>
      <c r="T846" s="352"/>
      <c r="U846" s="352"/>
      <c r="V846" s="352"/>
      <c r="W846" s="352"/>
      <c r="X846" s="352"/>
      <c r="Y846" s="352"/>
      <c r="Z846" s="352"/>
      <c r="AA846" s="352"/>
      <c r="AB846" s="352"/>
      <c r="AC846" s="352"/>
      <c r="AD846" s="352"/>
      <c r="AE846" s="352"/>
      <c r="AF846" s="352"/>
      <c r="AG846" s="352"/>
      <c r="AH846" s="352"/>
      <c r="AI846" s="352"/>
      <c r="AJ846" s="352"/>
      <c r="AK846" s="352"/>
      <c r="AL846" s="352"/>
      <c r="AM846" s="352"/>
      <c r="AN846" s="352"/>
      <c r="AO846" s="352"/>
      <c r="AP846" s="352"/>
      <c r="AQ846" s="352"/>
    </row>
    <row r="847" customFormat="false" ht="9.75" hidden="false" customHeight="true" outlineLevel="0" collapsed="false">
      <c r="A847" s="196"/>
      <c r="B847" s="196"/>
      <c r="C847" s="196"/>
      <c r="D847" s="196"/>
      <c r="E847" s="342"/>
      <c r="F847" s="342"/>
      <c r="G847" s="352"/>
      <c r="H847" s="352"/>
      <c r="I847" s="352"/>
      <c r="J847" s="352"/>
      <c r="K847" s="352"/>
      <c r="L847" s="352"/>
      <c r="M847" s="352"/>
      <c r="N847" s="352"/>
      <c r="O847" s="352"/>
      <c r="P847" s="352"/>
      <c r="Q847" s="352"/>
      <c r="R847" s="352"/>
      <c r="S847" s="352"/>
      <c r="T847" s="352"/>
      <c r="U847" s="352"/>
      <c r="V847" s="352"/>
      <c r="W847" s="352"/>
      <c r="X847" s="352"/>
      <c r="Y847" s="352"/>
      <c r="Z847" s="352"/>
      <c r="AA847" s="352"/>
      <c r="AB847" s="352"/>
      <c r="AC847" s="352"/>
      <c r="AD847" s="352"/>
      <c r="AE847" s="352"/>
      <c r="AF847" s="352"/>
      <c r="AG847" s="352"/>
      <c r="AH847" s="352"/>
      <c r="AI847" s="352"/>
      <c r="AJ847" s="352"/>
      <c r="AK847" s="352"/>
      <c r="AL847" s="352"/>
      <c r="AM847" s="352"/>
      <c r="AN847" s="352"/>
      <c r="AO847" s="352"/>
      <c r="AP847" s="352"/>
      <c r="AQ847" s="352"/>
    </row>
    <row r="848" customFormat="false" ht="9.75" hidden="false" customHeight="true" outlineLevel="0" collapsed="false">
      <c r="A848" s="196"/>
      <c r="B848" s="196"/>
      <c r="C848" s="196"/>
      <c r="D848" s="196"/>
      <c r="E848" s="342"/>
      <c r="F848" s="342"/>
      <c r="G848" s="352"/>
      <c r="H848" s="352"/>
      <c r="I848" s="352"/>
      <c r="J848" s="352"/>
      <c r="K848" s="352"/>
      <c r="L848" s="352"/>
      <c r="M848" s="352"/>
      <c r="N848" s="352"/>
      <c r="O848" s="352"/>
      <c r="P848" s="352"/>
      <c r="Q848" s="352"/>
      <c r="R848" s="352"/>
      <c r="S848" s="352"/>
      <c r="T848" s="352"/>
      <c r="U848" s="352"/>
      <c r="V848" s="352"/>
      <c r="W848" s="352"/>
      <c r="X848" s="352"/>
      <c r="Y848" s="352"/>
      <c r="Z848" s="352"/>
      <c r="AA848" s="352"/>
      <c r="AB848" s="352"/>
      <c r="AC848" s="352"/>
      <c r="AD848" s="352"/>
      <c r="AE848" s="352"/>
      <c r="AF848" s="352"/>
      <c r="AG848" s="352"/>
      <c r="AH848" s="352"/>
      <c r="AI848" s="352"/>
      <c r="AJ848" s="352"/>
      <c r="AK848" s="352"/>
      <c r="AL848" s="352"/>
      <c r="AM848" s="352"/>
      <c r="AN848" s="352"/>
      <c r="AO848" s="352"/>
      <c r="AP848" s="352"/>
      <c r="AQ848" s="352"/>
    </row>
    <row r="849" customFormat="false" ht="9.75" hidden="false" customHeight="true" outlineLevel="0" collapsed="false">
      <c r="A849" s="196"/>
      <c r="B849" s="196"/>
      <c r="C849" s="196"/>
      <c r="D849" s="196"/>
      <c r="E849" s="342"/>
      <c r="F849" s="342"/>
      <c r="G849" s="352"/>
      <c r="H849" s="352"/>
      <c r="I849" s="352"/>
      <c r="J849" s="352"/>
      <c r="K849" s="352"/>
      <c r="L849" s="352"/>
      <c r="M849" s="352"/>
      <c r="N849" s="352"/>
      <c r="O849" s="352"/>
      <c r="P849" s="352"/>
      <c r="Q849" s="352"/>
      <c r="R849" s="352"/>
      <c r="S849" s="352"/>
      <c r="T849" s="352"/>
      <c r="U849" s="352"/>
      <c r="V849" s="352"/>
      <c r="W849" s="352"/>
      <c r="X849" s="352"/>
      <c r="Y849" s="352"/>
      <c r="Z849" s="352"/>
      <c r="AA849" s="352"/>
      <c r="AB849" s="352"/>
      <c r="AC849" s="352"/>
      <c r="AD849" s="352"/>
      <c r="AE849" s="352"/>
      <c r="AF849" s="352"/>
      <c r="AG849" s="352"/>
      <c r="AH849" s="352"/>
      <c r="AI849" s="352"/>
      <c r="AJ849" s="352"/>
      <c r="AK849" s="352"/>
      <c r="AL849" s="352"/>
      <c r="AM849" s="352"/>
      <c r="AN849" s="352"/>
      <c r="AO849" s="352"/>
      <c r="AP849" s="352"/>
      <c r="AQ849" s="352"/>
    </row>
    <row r="850" customFormat="false" ht="9.75" hidden="false" customHeight="true" outlineLevel="0" collapsed="false">
      <c r="A850" s="196"/>
      <c r="B850" s="196"/>
      <c r="C850" s="196"/>
      <c r="D850" s="196"/>
      <c r="E850" s="342"/>
      <c r="F850" s="342"/>
      <c r="G850" s="352"/>
      <c r="H850" s="352"/>
      <c r="I850" s="352"/>
      <c r="J850" s="352"/>
      <c r="K850" s="352"/>
      <c r="L850" s="352"/>
      <c r="M850" s="352"/>
      <c r="N850" s="352"/>
      <c r="O850" s="352"/>
      <c r="P850" s="352"/>
      <c r="Q850" s="352"/>
      <c r="R850" s="352"/>
      <c r="S850" s="352"/>
      <c r="T850" s="352"/>
      <c r="U850" s="352"/>
      <c r="V850" s="352"/>
      <c r="W850" s="352"/>
      <c r="X850" s="352"/>
      <c r="Y850" s="352"/>
      <c r="Z850" s="352"/>
      <c r="AA850" s="352"/>
      <c r="AB850" s="352"/>
      <c r="AC850" s="352"/>
      <c r="AD850" s="352"/>
      <c r="AE850" s="352"/>
      <c r="AF850" s="352"/>
      <c r="AG850" s="352"/>
      <c r="AH850" s="352"/>
      <c r="AI850" s="352"/>
      <c r="AJ850" s="352"/>
      <c r="AK850" s="352"/>
      <c r="AL850" s="352"/>
      <c r="AM850" s="352"/>
      <c r="AN850" s="352"/>
      <c r="AO850" s="352"/>
      <c r="AP850" s="352"/>
      <c r="AQ850" s="352"/>
    </row>
    <row r="851" customFormat="false" ht="9.75" hidden="false" customHeight="true" outlineLevel="0" collapsed="false">
      <c r="A851" s="196"/>
      <c r="B851" s="196"/>
      <c r="C851" s="196"/>
      <c r="D851" s="196"/>
      <c r="E851" s="342"/>
      <c r="F851" s="342"/>
      <c r="G851" s="352"/>
      <c r="H851" s="352"/>
      <c r="I851" s="352"/>
      <c r="J851" s="352"/>
      <c r="K851" s="352"/>
      <c r="L851" s="352"/>
      <c r="M851" s="352"/>
      <c r="N851" s="352"/>
      <c r="O851" s="352"/>
      <c r="P851" s="352"/>
      <c r="Q851" s="352"/>
      <c r="R851" s="352"/>
      <c r="S851" s="352"/>
      <c r="T851" s="352"/>
      <c r="U851" s="352"/>
      <c r="V851" s="352"/>
      <c r="W851" s="352"/>
      <c r="X851" s="352"/>
      <c r="Y851" s="352"/>
      <c r="Z851" s="352"/>
      <c r="AA851" s="352"/>
      <c r="AB851" s="352"/>
      <c r="AC851" s="352"/>
      <c r="AD851" s="352"/>
      <c r="AE851" s="352"/>
      <c r="AF851" s="352"/>
      <c r="AG851" s="352"/>
      <c r="AH851" s="352"/>
      <c r="AI851" s="352"/>
      <c r="AJ851" s="352"/>
      <c r="AK851" s="352"/>
      <c r="AL851" s="352"/>
      <c r="AM851" s="352"/>
      <c r="AN851" s="352"/>
      <c r="AO851" s="352"/>
      <c r="AP851" s="352"/>
      <c r="AQ851" s="352"/>
    </row>
    <row r="852" customFormat="false" ht="9.75" hidden="false" customHeight="true" outlineLevel="0" collapsed="false">
      <c r="A852" s="196"/>
      <c r="B852" s="196"/>
      <c r="C852" s="196"/>
      <c r="D852" s="196"/>
      <c r="E852" s="342"/>
      <c r="F852" s="342"/>
      <c r="G852" s="352"/>
      <c r="H852" s="352"/>
      <c r="I852" s="352"/>
      <c r="J852" s="352"/>
      <c r="K852" s="352"/>
      <c r="L852" s="352"/>
      <c r="M852" s="352"/>
      <c r="N852" s="352"/>
      <c r="O852" s="352"/>
      <c r="P852" s="352"/>
      <c r="Q852" s="352"/>
      <c r="R852" s="352"/>
      <c r="S852" s="352"/>
      <c r="T852" s="352"/>
      <c r="U852" s="352"/>
      <c r="V852" s="352"/>
      <c r="W852" s="352"/>
      <c r="X852" s="352"/>
      <c r="Y852" s="352"/>
      <c r="Z852" s="352"/>
      <c r="AA852" s="352"/>
      <c r="AB852" s="352"/>
      <c r="AC852" s="352"/>
      <c r="AD852" s="352"/>
      <c r="AE852" s="352"/>
      <c r="AF852" s="352"/>
      <c r="AG852" s="352"/>
      <c r="AH852" s="352"/>
      <c r="AI852" s="352"/>
      <c r="AJ852" s="352"/>
      <c r="AK852" s="352"/>
      <c r="AL852" s="352"/>
      <c r="AM852" s="352"/>
      <c r="AN852" s="352"/>
      <c r="AO852" s="352"/>
      <c r="AP852" s="352"/>
      <c r="AQ852" s="352"/>
    </row>
    <row r="853" customFormat="false" ht="9.75" hidden="false" customHeight="true" outlineLevel="0" collapsed="false">
      <c r="A853" s="196"/>
      <c r="B853" s="196"/>
      <c r="C853" s="196"/>
      <c r="D853" s="196"/>
      <c r="E853" s="342"/>
      <c r="F853" s="342"/>
      <c r="G853" s="352"/>
      <c r="H853" s="352"/>
      <c r="I853" s="352"/>
      <c r="J853" s="352"/>
      <c r="K853" s="352"/>
      <c r="L853" s="352"/>
      <c r="M853" s="352"/>
      <c r="N853" s="352"/>
      <c r="O853" s="352"/>
      <c r="P853" s="352"/>
      <c r="Q853" s="352"/>
      <c r="R853" s="352"/>
      <c r="S853" s="352"/>
      <c r="T853" s="352"/>
      <c r="U853" s="352"/>
      <c r="V853" s="352"/>
      <c r="W853" s="352"/>
      <c r="X853" s="352"/>
      <c r="Y853" s="352"/>
      <c r="Z853" s="352"/>
      <c r="AA853" s="352"/>
      <c r="AB853" s="352"/>
      <c r="AC853" s="352"/>
      <c r="AD853" s="352"/>
      <c r="AE853" s="352"/>
      <c r="AF853" s="352"/>
      <c r="AG853" s="352"/>
      <c r="AH853" s="352"/>
      <c r="AI853" s="352"/>
      <c r="AJ853" s="352"/>
      <c r="AK853" s="352"/>
      <c r="AL853" s="352"/>
      <c r="AM853" s="352"/>
      <c r="AN853" s="352"/>
      <c r="AO853" s="352"/>
      <c r="AP853" s="352"/>
      <c r="AQ853" s="352"/>
    </row>
    <row r="854" customFormat="false" ht="9.75" hidden="false" customHeight="true" outlineLevel="0" collapsed="false">
      <c r="A854" s="196"/>
      <c r="B854" s="196"/>
      <c r="C854" s="196"/>
      <c r="D854" s="196"/>
      <c r="E854" s="342"/>
      <c r="F854" s="342"/>
      <c r="G854" s="352"/>
      <c r="H854" s="352"/>
      <c r="I854" s="352"/>
      <c r="J854" s="352"/>
      <c r="K854" s="352"/>
      <c r="L854" s="352"/>
      <c r="M854" s="352"/>
      <c r="N854" s="352"/>
      <c r="O854" s="352"/>
      <c r="P854" s="352"/>
      <c r="Q854" s="352"/>
      <c r="R854" s="352"/>
      <c r="S854" s="352"/>
      <c r="T854" s="352"/>
      <c r="U854" s="352"/>
      <c r="V854" s="352"/>
      <c r="W854" s="352"/>
      <c r="X854" s="352"/>
      <c r="Y854" s="352"/>
      <c r="Z854" s="352"/>
      <c r="AA854" s="352"/>
      <c r="AB854" s="352"/>
      <c r="AC854" s="352"/>
      <c r="AD854" s="352"/>
      <c r="AE854" s="352"/>
      <c r="AF854" s="352"/>
      <c r="AG854" s="352"/>
      <c r="AH854" s="352"/>
      <c r="AI854" s="352"/>
      <c r="AJ854" s="352"/>
      <c r="AK854" s="352"/>
      <c r="AL854" s="352"/>
      <c r="AM854" s="352"/>
      <c r="AN854" s="352"/>
      <c r="AO854" s="352"/>
      <c r="AP854" s="352"/>
      <c r="AQ854" s="352"/>
    </row>
    <row r="855" customFormat="false" ht="9.75" hidden="false" customHeight="true" outlineLevel="0" collapsed="false">
      <c r="A855" s="196"/>
      <c r="B855" s="196"/>
      <c r="C855" s="196"/>
      <c r="D855" s="196"/>
      <c r="E855" s="342"/>
      <c r="F855" s="342"/>
      <c r="G855" s="352"/>
      <c r="H855" s="352"/>
      <c r="I855" s="352"/>
      <c r="J855" s="352"/>
      <c r="K855" s="352"/>
      <c r="L855" s="352"/>
      <c r="M855" s="352"/>
      <c r="N855" s="352"/>
      <c r="O855" s="352"/>
      <c r="P855" s="352"/>
      <c r="Q855" s="352"/>
      <c r="R855" s="352"/>
      <c r="S855" s="352"/>
      <c r="T855" s="352"/>
      <c r="U855" s="352"/>
      <c r="V855" s="352"/>
      <c r="W855" s="352"/>
      <c r="X855" s="352"/>
      <c r="Y855" s="352"/>
      <c r="Z855" s="352"/>
      <c r="AA855" s="352"/>
      <c r="AB855" s="352"/>
      <c r="AC855" s="352"/>
      <c r="AD855" s="352"/>
      <c r="AE855" s="352"/>
      <c r="AF855" s="352"/>
      <c r="AG855" s="352"/>
      <c r="AH855" s="352"/>
      <c r="AI855" s="352"/>
      <c r="AJ855" s="352"/>
      <c r="AK855" s="352"/>
      <c r="AL855" s="352"/>
      <c r="AM855" s="352"/>
      <c r="AN855" s="352"/>
      <c r="AO855" s="352"/>
      <c r="AP855" s="352"/>
      <c r="AQ855" s="352"/>
    </row>
    <row r="856" customFormat="false" ht="9.75" hidden="false" customHeight="true" outlineLevel="0" collapsed="false">
      <c r="A856" s="196"/>
      <c r="B856" s="196"/>
      <c r="C856" s="196"/>
      <c r="D856" s="196"/>
      <c r="E856" s="342"/>
      <c r="F856" s="342"/>
      <c r="G856" s="352"/>
      <c r="H856" s="352"/>
      <c r="I856" s="352"/>
      <c r="J856" s="352"/>
      <c r="K856" s="352"/>
      <c r="L856" s="352"/>
      <c r="M856" s="352"/>
      <c r="N856" s="352"/>
      <c r="O856" s="352"/>
      <c r="P856" s="352"/>
      <c r="Q856" s="352"/>
      <c r="R856" s="352"/>
      <c r="S856" s="352"/>
      <c r="T856" s="352"/>
      <c r="U856" s="352"/>
      <c r="V856" s="352"/>
      <c r="W856" s="352"/>
      <c r="X856" s="352"/>
      <c r="Y856" s="352"/>
      <c r="Z856" s="352"/>
      <c r="AA856" s="352"/>
      <c r="AB856" s="352"/>
      <c r="AC856" s="352"/>
      <c r="AD856" s="352"/>
      <c r="AE856" s="352"/>
      <c r="AF856" s="352"/>
      <c r="AG856" s="352"/>
      <c r="AH856" s="352"/>
      <c r="AI856" s="352"/>
      <c r="AJ856" s="352"/>
      <c r="AK856" s="352"/>
      <c r="AL856" s="352"/>
      <c r="AM856" s="352"/>
      <c r="AN856" s="352"/>
      <c r="AO856" s="352"/>
      <c r="AP856" s="352"/>
      <c r="AQ856" s="352"/>
    </row>
    <row r="857" customFormat="false" ht="9.75" hidden="false" customHeight="true" outlineLevel="0" collapsed="false">
      <c r="A857" s="196"/>
      <c r="B857" s="196"/>
      <c r="C857" s="196"/>
      <c r="D857" s="196"/>
      <c r="E857" s="342"/>
      <c r="F857" s="342"/>
      <c r="G857" s="352"/>
      <c r="H857" s="352"/>
      <c r="I857" s="352"/>
      <c r="J857" s="352"/>
      <c r="K857" s="352"/>
      <c r="L857" s="352"/>
      <c r="M857" s="352"/>
      <c r="N857" s="352"/>
      <c r="O857" s="352"/>
      <c r="P857" s="352"/>
      <c r="Q857" s="352"/>
      <c r="R857" s="352"/>
      <c r="S857" s="352"/>
      <c r="T857" s="352"/>
      <c r="U857" s="352"/>
      <c r="V857" s="352"/>
      <c r="W857" s="352"/>
      <c r="X857" s="352"/>
      <c r="Y857" s="352"/>
      <c r="Z857" s="352"/>
      <c r="AA857" s="352"/>
      <c r="AB857" s="352"/>
      <c r="AC857" s="352"/>
      <c r="AD857" s="352"/>
      <c r="AE857" s="352"/>
      <c r="AF857" s="352"/>
      <c r="AG857" s="352"/>
      <c r="AH857" s="352"/>
      <c r="AI857" s="352"/>
      <c r="AJ857" s="352"/>
      <c r="AK857" s="352"/>
      <c r="AL857" s="352"/>
      <c r="AM857" s="352"/>
      <c r="AN857" s="352"/>
      <c r="AO857" s="352"/>
      <c r="AP857" s="352"/>
      <c r="AQ857" s="352"/>
    </row>
    <row r="858" customFormat="false" ht="9.75" hidden="false" customHeight="true" outlineLevel="0" collapsed="false">
      <c r="A858" s="196"/>
      <c r="B858" s="196"/>
      <c r="C858" s="196"/>
      <c r="D858" s="196"/>
      <c r="E858" s="342"/>
      <c r="F858" s="342"/>
      <c r="G858" s="352"/>
      <c r="H858" s="352"/>
      <c r="I858" s="352"/>
      <c r="J858" s="352"/>
      <c r="K858" s="352"/>
      <c r="L858" s="352"/>
      <c r="M858" s="352"/>
      <c r="N858" s="352"/>
      <c r="O858" s="352"/>
      <c r="P858" s="352"/>
      <c r="Q858" s="352"/>
      <c r="R858" s="352"/>
      <c r="S858" s="352"/>
      <c r="T858" s="352"/>
      <c r="U858" s="352"/>
      <c r="V858" s="352"/>
      <c r="W858" s="352"/>
      <c r="X858" s="352"/>
      <c r="Y858" s="352"/>
      <c r="Z858" s="352"/>
      <c r="AA858" s="352"/>
      <c r="AB858" s="352"/>
      <c r="AC858" s="352"/>
      <c r="AD858" s="352"/>
      <c r="AE858" s="352"/>
      <c r="AF858" s="352"/>
      <c r="AG858" s="352"/>
      <c r="AH858" s="352"/>
      <c r="AI858" s="352"/>
      <c r="AJ858" s="352"/>
      <c r="AK858" s="352"/>
      <c r="AL858" s="352"/>
      <c r="AM858" s="352"/>
      <c r="AN858" s="352"/>
      <c r="AO858" s="352"/>
      <c r="AP858" s="352"/>
      <c r="AQ858" s="352"/>
    </row>
    <row r="859" customFormat="false" ht="9.75" hidden="false" customHeight="true" outlineLevel="0" collapsed="false">
      <c r="A859" s="196"/>
      <c r="B859" s="196"/>
      <c r="C859" s="196"/>
      <c r="D859" s="196"/>
      <c r="E859" s="342"/>
      <c r="F859" s="342"/>
      <c r="G859" s="352"/>
      <c r="H859" s="352"/>
      <c r="I859" s="352"/>
      <c r="J859" s="352"/>
      <c r="K859" s="352"/>
      <c r="L859" s="352"/>
      <c r="M859" s="352"/>
      <c r="N859" s="352"/>
      <c r="O859" s="352"/>
      <c r="P859" s="352"/>
      <c r="Q859" s="352"/>
      <c r="R859" s="352"/>
      <c r="S859" s="352"/>
      <c r="T859" s="352"/>
      <c r="U859" s="352"/>
      <c r="V859" s="352"/>
      <c r="W859" s="352"/>
      <c r="X859" s="352"/>
      <c r="Y859" s="352"/>
      <c r="Z859" s="352"/>
      <c r="AA859" s="352"/>
      <c r="AB859" s="352"/>
      <c r="AC859" s="352"/>
      <c r="AD859" s="352"/>
      <c r="AE859" s="352"/>
      <c r="AF859" s="352"/>
      <c r="AG859" s="352"/>
      <c r="AH859" s="352"/>
      <c r="AI859" s="352"/>
      <c r="AJ859" s="352"/>
      <c r="AK859" s="352"/>
      <c r="AL859" s="352"/>
      <c r="AM859" s="352"/>
      <c r="AN859" s="352"/>
      <c r="AO859" s="352"/>
      <c r="AP859" s="352"/>
      <c r="AQ859" s="352"/>
    </row>
    <row r="860" customFormat="false" ht="9.75" hidden="false" customHeight="true" outlineLevel="0" collapsed="false">
      <c r="A860" s="196"/>
      <c r="B860" s="196"/>
      <c r="C860" s="196"/>
      <c r="D860" s="196"/>
      <c r="E860" s="342"/>
      <c r="F860" s="342"/>
      <c r="G860" s="352"/>
      <c r="H860" s="352"/>
      <c r="I860" s="352"/>
      <c r="J860" s="352"/>
      <c r="K860" s="352"/>
      <c r="L860" s="352"/>
      <c r="M860" s="352"/>
      <c r="N860" s="352"/>
      <c r="O860" s="352"/>
      <c r="P860" s="352"/>
      <c r="Q860" s="352"/>
      <c r="R860" s="352"/>
      <c r="S860" s="352"/>
      <c r="T860" s="352"/>
      <c r="U860" s="352"/>
      <c r="V860" s="352"/>
      <c r="W860" s="352"/>
      <c r="X860" s="352"/>
      <c r="Y860" s="352"/>
      <c r="Z860" s="352"/>
      <c r="AA860" s="352"/>
      <c r="AB860" s="352"/>
      <c r="AC860" s="352"/>
      <c r="AD860" s="352"/>
      <c r="AE860" s="352"/>
      <c r="AF860" s="352"/>
      <c r="AG860" s="352"/>
      <c r="AH860" s="352"/>
      <c r="AI860" s="352"/>
      <c r="AJ860" s="352"/>
      <c r="AK860" s="352"/>
      <c r="AL860" s="352"/>
      <c r="AM860" s="352"/>
      <c r="AN860" s="352"/>
      <c r="AO860" s="352"/>
      <c r="AP860" s="352"/>
      <c r="AQ860" s="352"/>
    </row>
    <row r="861" customFormat="false" ht="9.75" hidden="false" customHeight="true" outlineLevel="0" collapsed="false">
      <c r="A861" s="196"/>
      <c r="B861" s="196"/>
      <c r="C861" s="196"/>
      <c r="D861" s="196"/>
      <c r="E861" s="342"/>
      <c r="F861" s="342"/>
      <c r="G861" s="352"/>
      <c r="H861" s="352"/>
      <c r="I861" s="352"/>
      <c r="J861" s="352"/>
      <c r="K861" s="352"/>
      <c r="L861" s="352"/>
      <c r="M861" s="352"/>
      <c r="N861" s="352"/>
      <c r="O861" s="352"/>
      <c r="P861" s="352"/>
      <c r="Q861" s="352"/>
      <c r="R861" s="352"/>
      <c r="S861" s="352"/>
      <c r="T861" s="352"/>
      <c r="U861" s="352"/>
      <c r="V861" s="352"/>
      <c r="W861" s="352"/>
      <c r="X861" s="352"/>
      <c r="Y861" s="352"/>
      <c r="Z861" s="352"/>
      <c r="AA861" s="352"/>
      <c r="AB861" s="352"/>
      <c r="AC861" s="352"/>
      <c r="AD861" s="352"/>
      <c r="AE861" s="352"/>
      <c r="AF861" s="352"/>
      <c r="AG861" s="352"/>
      <c r="AH861" s="352"/>
      <c r="AI861" s="352"/>
      <c r="AJ861" s="352"/>
      <c r="AK861" s="352"/>
      <c r="AL861" s="352"/>
      <c r="AM861" s="352"/>
      <c r="AN861" s="352"/>
      <c r="AO861" s="352"/>
      <c r="AP861" s="352"/>
      <c r="AQ861" s="352"/>
    </row>
    <row r="862" customFormat="false" ht="9.75" hidden="false" customHeight="true" outlineLevel="0" collapsed="false">
      <c r="A862" s="196"/>
      <c r="B862" s="196"/>
      <c r="C862" s="196"/>
      <c r="D862" s="196"/>
      <c r="E862" s="342"/>
      <c r="F862" s="342"/>
      <c r="G862" s="352"/>
      <c r="H862" s="352"/>
      <c r="I862" s="352"/>
      <c r="J862" s="352"/>
      <c r="K862" s="352"/>
      <c r="L862" s="352"/>
      <c r="M862" s="352"/>
      <c r="N862" s="352"/>
      <c r="O862" s="352"/>
      <c r="P862" s="352"/>
      <c r="Q862" s="352"/>
      <c r="R862" s="352"/>
      <c r="S862" s="352"/>
      <c r="T862" s="352"/>
      <c r="U862" s="352"/>
      <c r="V862" s="352"/>
      <c r="W862" s="352"/>
      <c r="X862" s="352"/>
      <c r="Y862" s="352"/>
      <c r="Z862" s="352"/>
      <c r="AA862" s="352"/>
      <c r="AB862" s="352"/>
      <c r="AC862" s="352"/>
      <c r="AD862" s="352"/>
      <c r="AE862" s="352"/>
      <c r="AF862" s="352"/>
      <c r="AG862" s="352"/>
      <c r="AH862" s="352"/>
      <c r="AI862" s="352"/>
      <c r="AJ862" s="352"/>
      <c r="AK862" s="352"/>
      <c r="AL862" s="352"/>
      <c r="AM862" s="352"/>
      <c r="AN862" s="352"/>
      <c r="AO862" s="352"/>
      <c r="AP862" s="352"/>
      <c r="AQ862" s="352"/>
    </row>
    <row r="863" customFormat="false" ht="9.75" hidden="false" customHeight="true" outlineLevel="0" collapsed="false">
      <c r="A863" s="196"/>
      <c r="B863" s="196"/>
      <c r="C863" s="196"/>
      <c r="D863" s="196"/>
      <c r="E863" s="342"/>
      <c r="F863" s="342"/>
      <c r="G863" s="352"/>
      <c r="H863" s="352"/>
      <c r="I863" s="352"/>
      <c r="J863" s="352"/>
      <c r="K863" s="352"/>
      <c r="L863" s="352"/>
      <c r="M863" s="352"/>
      <c r="N863" s="352"/>
      <c r="O863" s="352"/>
      <c r="P863" s="352"/>
      <c r="Q863" s="352"/>
      <c r="R863" s="352"/>
      <c r="S863" s="352"/>
      <c r="T863" s="352"/>
      <c r="U863" s="352"/>
      <c r="V863" s="352"/>
      <c r="W863" s="352"/>
      <c r="X863" s="352"/>
      <c r="Y863" s="352"/>
      <c r="Z863" s="352"/>
      <c r="AA863" s="352"/>
      <c r="AB863" s="352"/>
      <c r="AC863" s="352"/>
      <c r="AD863" s="352"/>
      <c r="AE863" s="352"/>
      <c r="AF863" s="352"/>
      <c r="AG863" s="352"/>
      <c r="AH863" s="352"/>
      <c r="AI863" s="352"/>
      <c r="AJ863" s="352"/>
      <c r="AK863" s="352"/>
      <c r="AL863" s="352"/>
      <c r="AM863" s="352"/>
      <c r="AN863" s="352"/>
      <c r="AO863" s="352"/>
      <c r="AP863" s="352"/>
      <c r="AQ863" s="352"/>
    </row>
    <row r="864" customFormat="false" ht="9.75" hidden="false" customHeight="true" outlineLevel="0" collapsed="false">
      <c r="A864" s="196"/>
      <c r="B864" s="196"/>
      <c r="C864" s="196"/>
      <c r="D864" s="196"/>
      <c r="E864" s="342"/>
      <c r="F864" s="342"/>
      <c r="G864" s="352"/>
      <c r="H864" s="352"/>
      <c r="I864" s="352"/>
      <c r="J864" s="352"/>
      <c r="K864" s="352"/>
      <c r="L864" s="352"/>
      <c r="M864" s="352"/>
      <c r="N864" s="352"/>
      <c r="O864" s="352"/>
      <c r="P864" s="352"/>
      <c r="Q864" s="352"/>
      <c r="R864" s="352"/>
      <c r="S864" s="352"/>
      <c r="T864" s="352"/>
      <c r="U864" s="352"/>
      <c r="V864" s="352"/>
      <c r="W864" s="352"/>
      <c r="X864" s="352"/>
      <c r="Y864" s="352"/>
      <c r="Z864" s="352"/>
      <c r="AA864" s="352"/>
      <c r="AB864" s="352"/>
      <c r="AC864" s="352"/>
      <c r="AD864" s="352"/>
      <c r="AE864" s="352"/>
      <c r="AF864" s="352"/>
      <c r="AG864" s="352"/>
      <c r="AH864" s="352"/>
      <c r="AI864" s="352"/>
      <c r="AJ864" s="352"/>
      <c r="AK864" s="352"/>
      <c r="AL864" s="352"/>
      <c r="AM864" s="352"/>
      <c r="AN864" s="352"/>
      <c r="AO864" s="352"/>
      <c r="AP864" s="352"/>
      <c r="AQ864" s="352"/>
    </row>
    <row r="865" customFormat="false" ht="9.75" hidden="false" customHeight="true" outlineLevel="0" collapsed="false">
      <c r="A865" s="196"/>
      <c r="B865" s="196"/>
      <c r="C865" s="196"/>
      <c r="D865" s="196"/>
      <c r="E865" s="342"/>
      <c r="F865" s="342"/>
      <c r="G865" s="352"/>
      <c r="H865" s="352"/>
      <c r="I865" s="352"/>
      <c r="J865" s="352"/>
      <c r="K865" s="352"/>
      <c r="L865" s="352"/>
      <c r="M865" s="352"/>
      <c r="N865" s="352"/>
      <c r="O865" s="352"/>
      <c r="P865" s="352"/>
      <c r="Q865" s="352"/>
      <c r="R865" s="352"/>
      <c r="S865" s="352"/>
      <c r="T865" s="352"/>
      <c r="U865" s="352"/>
      <c r="V865" s="352"/>
      <c r="W865" s="352"/>
      <c r="X865" s="352"/>
      <c r="Y865" s="352"/>
      <c r="Z865" s="352"/>
      <c r="AA865" s="352"/>
      <c r="AB865" s="352"/>
      <c r="AC865" s="352"/>
      <c r="AD865" s="352"/>
      <c r="AE865" s="352"/>
      <c r="AF865" s="352"/>
      <c r="AG865" s="352"/>
      <c r="AH865" s="352"/>
      <c r="AI865" s="352"/>
      <c r="AJ865" s="352"/>
      <c r="AK865" s="352"/>
      <c r="AL865" s="352"/>
      <c r="AM865" s="352"/>
      <c r="AN865" s="352"/>
      <c r="AO865" s="352"/>
      <c r="AP865" s="352"/>
      <c r="AQ865" s="352"/>
    </row>
    <row r="866" customFormat="false" ht="9.75" hidden="false" customHeight="true" outlineLevel="0" collapsed="false">
      <c r="A866" s="196"/>
      <c r="B866" s="196"/>
      <c r="C866" s="196"/>
      <c r="D866" s="196"/>
      <c r="E866" s="342"/>
      <c r="F866" s="342"/>
      <c r="G866" s="352"/>
      <c r="H866" s="352"/>
      <c r="I866" s="352"/>
      <c r="J866" s="352"/>
      <c r="K866" s="352"/>
      <c r="L866" s="352"/>
      <c r="M866" s="352"/>
      <c r="N866" s="352"/>
      <c r="O866" s="352"/>
      <c r="P866" s="352"/>
      <c r="Q866" s="352"/>
      <c r="R866" s="352"/>
      <c r="S866" s="352"/>
      <c r="T866" s="352"/>
      <c r="U866" s="352"/>
      <c r="V866" s="352"/>
      <c r="W866" s="352"/>
      <c r="X866" s="352"/>
      <c r="Y866" s="352"/>
      <c r="Z866" s="352"/>
      <c r="AA866" s="352"/>
      <c r="AB866" s="352"/>
      <c r="AC866" s="352"/>
      <c r="AD866" s="352"/>
      <c r="AE866" s="352"/>
      <c r="AF866" s="352"/>
      <c r="AG866" s="352"/>
      <c r="AH866" s="352"/>
      <c r="AI866" s="352"/>
      <c r="AJ866" s="352"/>
      <c r="AK866" s="352"/>
      <c r="AL866" s="352"/>
      <c r="AM866" s="352"/>
      <c r="AN866" s="352"/>
      <c r="AO866" s="352"/>
      <c r="AP866" s="352"/>
      <c r="AQ866" s="352"/>
    </row>
    <row r="867" customFormat="false" ht="9.75" hidden="false" customHeight="true" outlineLevel="0" collapsed="false">
      <c r="A867" s="196"/>
      <c r="B867" s="196"/>
      <c r="C867" s="196"/>
      <c r="D867" s="196"/>
      <c r="E867" s="342"/>
      <c r="F867" s="342"/>
      <c r="G867" s="352"/>
      <c r="H867" s="352"/>
      <c r="I867" s="352"/>
      <c r="J867" s="352"/>
      <c r="K867" s="352"/>
      <c r="L867" s="352"/>
      <c r="M867" s="352"/>
      <c r="N867" s="352"/>
      <c r="O867" s="352"/>
      <c r="P867" s="352"/>
      <c r="Q867" s="352"/>
      <c r="R867" s="352"/>
      <c r="S867" s="352"/>
      <c r="T867" s="352"/>
      <c r="U867" s="352"/>
      <c r="V867" s="352"/>
      <c r="W867" s="352"/>
      <c r="X867" s="352"/>
      <c r="Y867" s="352"/>
      <c r="Z867" s="352"/>
      <c r="AA867" s="352"/>
      <c r="AB867" s="352"/>
      <c r="AC867" s="352"/>
      <c r="AD867" s="352"/>
      <c r="AE867" s="352"/>
      <c r="AF867" s="352"/>
      <c r="AG867" s="352"/>
      <c r="AH867" s="352"/>
      <c r="AI867" s="352"/>
      <c r="AJ867" s="352"/>
      <c r="AK867" s="352"/>
      <c r="AL867" s="352"/>
      <c r="AM867" s="352"/>
      <c r="AN867" s="352"/>
      <c r="AO867" s="352"/>
      <c r="AP867" s="352"/>
      <c r="AQ867" s="352"/>
    </row>
    <row r="868" customFormat="false" ht="9.75" hidden="false" customHeight="true" outlineLevel="0" collapsed="false">
      <c r="A868" s="196"/>
      <c r="B868" s="196"/>
      <c r="C868" s="196"/>
      <c r="D868" s="196"/>
      <c r="E868" s="342"/>
      <c r="F868" s="342"/>
      <c r="G868" s="352"/>
      <c r="H868" s="352"/>
      <c r="I868" s="352"/>
      <c r="J868" s="352"/>
      <c r="K868" s="352"/>
      <c r="L868" s="352"/>
      <c r="M868" s="352"/>
      <c r="N868" s="352"/>
      <c r="O868" s="352"/>
      <c r="P868" s="352"/>
      <c r="Q868" s="352"/>
      <c r="R868" s="352"/>
      <c r="S868" s="352"/>
      <c r="T868" s="352"/>
      <c r="U868" s="352"/>
      <c r="V868" s="352"/>
      <c r="W868" s="352"/>
      <c r="X868" s="352"/>
      <c r="Y868" s="352"/>
      <c r="Z868" s="352"/>
      <c r="AA868" s="352"/>
      <c r="AB868" s="352"/>
      <c r="AC868" s="352"/>
      <c r="AD868" s="352"/>
      <c r="AE868" s="352"/>
      <c r="AF868" s="352"/>
      <c r="AG868" s="352"/>
      <c r="AH868" s="352"/>
      <c r="AI868" s="352"/>
      <c r="AJ868" s="352"/>
      <c r="AK868" s="352"/>
      <c r="AL868" s="352"/>
      <c r="AM868" s="352"/>
      <c r="AN868" s="352"/>
      <c r="AO868" s="352"/>
      <c r="AP868" s="352"/>
      <c r="AQ868" s="352"/>
    </row>
    <row r="869" customFormat="false" ht="9.75" hidden="false" customHeight="true" outlineLevel="0" collapsed="false">
      <c r="A869" s="196"/>
      <c r="B869" s="196"/>
      <c r="C869" s="196"/>
      <c r="D869" s="196"/>
      <c r="E869" s="342"/>
      <c r="F869" s="342"/>
      <c r="G869" s="352"/>
      <c r="H869" s="352"/>
      <c r="I869" s="352"/>
      <c r="J869" s="352"/>
      <c r="K869" s="352"/>
      <c r="L869" s="352"/>
      <c r="M869" s="352"/>
      <c r="N869" s="352"/>
      <c r="O869" s="352"/>
      <c r="P869" s="352"/>
      <c r="Q869" s="352"/>
      <c r="R869" s="352"/>
      <c r="S869" s="352"/>
      <c r="T869" s="352"/>
      <c r="U869" s="352"/>
      <c r="V869" s="352"/>
      <c r="W869" s="352"/>
      <c r="X869" s="352"/>
      <c r="Y869" s="352"/>
      <c r="Z869" s="352"/>
      <c r="AA869" s="352"/>
      <c r="AB869" s="352"/>
      <c r="AC869" s="352"/>
      <c r="AD869" s="352"/>
      <c r="AE869" s="352"/>
      <c r="AF869" s="352"/>
      <c r="AG869" s="352"/>
      <c r="AH869" s="352"/>
      <c r="AI869" s="352"/>
      <c r="AJ869" s="352"/>
      <c r="AK869" s="352"/>
      <c r="AL869" s="352"/>
      <c r="AM869" s="352"/>
      <c r="AN869" s="352"/>
      <c r="AO869" s="352"/>
      <c r="AP869" s="352"/>
      <c r="AQ869" s="352"/>
    </row>
    <row r="870" customFormat="false" ht="9.75" hidden="false" customHeight="true" outlineLevel="0" collapsed="false">
      <c r="A870" s="196"/>
      <c r="B870" s="196"/>
      <c r="C870" s="196"/>
      <c r="D870" s="196"/>
      <c r="E870" s="342"/>
      <c r="F870" s="342"/>
      <c r="G870" s="352"/>
      <c r="H870" s="352"/>
      <c r="I870" s="352"/>
      <c r="J870" s="352"/>
      <c r="K870" s="352"/>
      <c r="L870" s="352"/>
      <c r="M870" s="352"/>
      <c r="N870" s="352"/>
      <c r="O870" s="352"/>
      <c r="P870" s="352"/>
      <c r="Q870" s="352"/>
      <c r="R870" s="352"/>
      <c r="S870" s="352"/>
      <c r="T870" s="352"/>
      <c r="U870" s="352"/>
      <c r="V870" s="352"/>
      <c r="W870" s="352"/>
      <c r="X870" s="352"/>
      <c r="Y870" s="352"/>
      <c r="Z870" s="352"/>
      <c r="AA870" s="352"/>
      <c r="AB870" s="352"/>
      <c r="AC870" s="352"/>
      <c r="AD870" s="352"/>
      <c r="AE870" s="352"/>
      <c r="AF870" s="352"/>
      <c r="AG870" s="352"/>
      <c r="AH870" s="352"/>
      <c r="AI870" s="352"/>
      <c r="AJ870" s="352"/>
      <c r="AK870" s="352"/>
      <c r="AL870" s="352"/>
      <c r="AM870" s="352"/>
      <c r="AN870" s="352"/>
      <c r="AO870" s="352"/>
      <c r="AP870" s="352"/>
      <c r="AQ870" s="352"/>
    </row>
    <row r="871" customFormat="false" ht="9.75" hidden="false" customHeight="true" outlineLevel="0" collapsed="false">
      <c r="A871" s="196"/>
      <c r="B871" s="196"/>
      <c r="C871" s="196"/>
      <c r="D871" s="196"/>
      <c r="E871" s="342"/>
      <c r="F871" s="342"/>
      <c r="G871" s="352"/>
      <c r="H871" s="352"/>
      <c r="I871" s="352"/>
      <c r="J871" s="352"/>
      <c r="K871" s="352"/>
      <c r="L871" s="352"/>
      <c r="M871" s="352"/>
      <c r="N871" s="352"/>
      <c r="O871" s="352"/>
      <c r="P871" s="352"/>
      <c r="Q871" s="352"/>
      <c r="R871" s="352"/>
      <c r="S871" s="352"/>
      <c r="T871" s="352"/>
      <c r="U871" s="352"/>
      <c r="V871" s="352"/>
      <c r="W871" s="352"/>
      <c r="X871" s="352"/>
      <c r="Y871" s="352"/>
      <c r="Z871" s="352"/>
      <c r="AA871" s="352"/>
      <c r="AB871" s="352"/>
      <c r="AC871" s="352"/>
      <c r="AD871" s="352"/>
      <c r="AE871" s="352"/>
      <c r="AF871" s="352"/>
      <c r="AG871" s="352"/>
      <c r="AH871" s="352"/>
      <c r="AI871" s="352"/>
      <c r="AJ871" s="352"/>
      <c r="AK871" s="352"/>
      <c r="AL871" s="352"/>
      <c r="AM871" s="352"/>
      <c r="AN871" s="352"/>
      <c r="AO871" s="352"/>
      <c r="AP871" s="352"/>
      <c r="AQ871" s="352"/>
    </row>
    <row r="872" customFormat="false" ht="9.75" hidden="false" customHeight="true" outlineLevel="0" collapsed="false">
      <c r="A872" s="196"/>
      <c r="B872" s="196"/>
      <c r="C872" s="196"/>
      <c r="D872" s="196"/>
      <c r="E872" s="342"/>
      <c r="F872" s="342"/>
      <c r="G872" s="352"/>
      <c r="H872" s="352"/>
      <c r="I872" s="352"/>
      <c r="J872" s="352"/>
      <c r="K872" s="352"/>
      <c r="L872" s="352"/>
      <c r="M872" s="352"/>
      <c r="N872" s="352"/>
      <c r="O872" s="352"/>
      <c r="P872" s="352"/>
      <c r="Q872" s="352"/>
      <c r="R872" s="352"/>
      <c r="S872" s="352"/>
      <c r="T872" s="352"/>
      <c r="U872" s="352"/>
      <c r="V872" s="352"/>
      <c r="W872" s="352"/>
      <c r="X872" s="352"/>
      <c r="Y872" s="352"/>
      <c r="Z872" s="352"/>
      <c r="AA872" s="352"/>
      <c r="AB872" s="352"/>
      <c r="AC872" s="352"/>
      <c r="AD872" s="352"/>
      <c r="AE872" s="352"/>
      <c r="AF872" s="352"/>
      <c r="AG872" s="352"/>
      <c r="AH872" s="352"/>
      <c r="AI872" s="352"/>
      <c r="AJ872" s="352"/>
      <c r="AK872" s="352"/>
      <c r="AL872" s="352"/>
      <c r="AM872" s="352"/>
      <c r="AN872" s="352"/>
      <c r="AO872" s="352"/>
      <c r="AP872" s="352"/>
      <c r="AQ872" s="352"/>
    </row>
    <row r="873" customFormat="false" ht="9.75" hidden="false" customHeight="true" outlineLevel="0" collapsed="false">
      <c r="A873" s="196"/>
      <c r="B873" s="196"/>
      <c r="C873" s="196"/>
      <c r="D873" s="196"/>
      <c r="E873" s="342"/>
      <c r="F873" s="342"/>
      <c r="G873" s="352"/>
      <c r="H873" s="352"/>
      <c r="I873" s="352"/>
      <c r="J873" s="352"/>
      <c r="K873" s="352"/>
      <c r="L873" s="352"/>
      <c r="M873" s="352"/>
      <c r="N873" s="352"/>
      <c r="O873" s="352"/>
      <c r="P873" s="352"/>
      <c r="Q873" s="352"/>
      <c r="R873" s="352"/>
      <c r="S873" s="352"/>
      <c r="T873" s="352"/>
      <c r="U873" s="352"/>
      <c r="V873" s="352"/>
      <c r="W873" s="352"/>
      <c r="X873" s="352"/>
      <c r="Y873" s="352"/>
      <c r="Z873" s="352"/>
      <c r="AA873" s="352"/>
      <c r="AB873" s="352"/>
      <c r="AC873" s="352"/>
      <c r="AD873" s="352"/>
      <c r="AE873" s="352"/>
      <c r="AF873" s="352"/>
      <c r="AG873" s="352"/>
      <c r="AH873" s="352"/>
      <c r="AI873" s="352"/>
      <c r="AJ873" s="352"/>
      <c r="AK873" s="352"/>
      <c r="AL873" s="352"/>
      <c r="AM873" s="352"/>
      <c r="AN873" s="352"/>
      <c r="AO873" s="352"/>
      <c r="AP873" s="352"/>
      <c r="AQ873" s="352"/>
    </row>
    <row r="874" customFormat="false" ht="9.75" hidden="false" customHeight="true" outlineLevel="0" collapsed="false">
      <c r="A874" s="196"/>
      <c r="B874" s="196"/>
      <c r="C874" s="196"/>
      <c r="D874" s="196"/>
      <c r="E874" s="342"/>
      <c r="F874" s="342"/>
      <c r="G874" s="352"/>
      <c r="H874" s="352"/>
      <c r="I874" s="352"/>
      <c r="J874" s="352"/>
      <c r="K874" s="352"/>
      <c r="L874" s="352"/>
      <c r="M874" s="352"/>
      <c r="N874" s="352"/>
      <c r="O874" s="352"/>
      <c r="P874" s="352"/>
      <c r="Q874" s="352"/>
      <c r="R874" s="352"/>
      <c r="S874" s="352"/>
      <c r="T874" s="352"/>
      <c r="U874" s="352"/>
      <c r="V874" s="352"/>
      <c r="W874" s="352"/>
      <c r="X874" s="352"/>
      <c r="Y874" s="352"/>
      <c r="Z874" s="352"/>
      <c r="AA874" s="352"/>
      <c r="AB874" s="352"/>
      <c r="AC874" s="352"/>
      <c r="AD874" s="352"/>
      <c r="AE874" s="352"/>
      <c r="AF874" s="352"/>
      <c r="AG874" s="352"/>
      <c r="AH874" s="352"/>
      <c r="AI874" s="352"/>
      <c r="AJ874" s="352"/>
      <c r="AK874" s="352"/>
      <c r="AL874" s="352"/>
      <c r="AM874" s="352"/>
      <c r="AN874" s="352"/>
      <c r="AO874" s="352"/>
      <c r="AP874" s="352"/>
      <c r="AQ874" s="352"/>
    </row>
    <row r="875" customFormat="false" ht="9.75" hidden="false" customHeight="true" outlineLevel="0" collapsed="false">
      <c r="A875" s="196"/>
      <c r="B875" s="196"/>
      <c r="C875" s="196"/>
      <c r="D875" s="196"/>
      <c r="E875" s="342"/>
      <c r="F875" s="342"/>
      <c r="G875" s="352"/>
      <c r="H875" s="352"/>
      <c r="I875" s="352"/>
      <c r="J875" s="352"/>
      <c r="K875" s="352"/>
      <c r="L875" s="352"/>
      <c r="M875" s="352"/>
      <c r="N875" s="352"/>
      <c r="O875" s="352"/>
      <c r="P875" s="352"/>
      <c r="Q875" s="352"/>
      <c r="R875" s="352"/>
      <c r="S875" s="352"/>
      <c r="T875" s="352"/>
      <c r="U875" s="352"/>
      <c r="V875" s="352"/>
      <c r="W875" s="352"/>
      <c r="X875" s="352"/>
      <c r="Y875" s="352"/>
      <c r="Z875" s="352"/>
      <c r="AA875" s="352"/>
      <c r="AB875" s="352"/>
      <c r="AC875" s="352"/>
      <c r="AD875" s="352"/>
      <c r="AE875" s="352"/>
      <c r="AF875" s="352"/>
      <c r="AG875" s="352"/>
      <c r="AH875" s="352"/>
      <c r="AI875" s="352"/>
      <c r="AJ875" s="352"/>
      <c r="AK875" s="352"/>
      <c r="AL875" s="352"/>
      <c r="AM875" s="352"/>
      <c r="AN875" s="352"/>
      <c r="AO875" s="352"/>
      <c r="AP875" s="352"/>
      <c r="AQ875" s="352"/>
    </row>
    <row r="876" customFormat="false" ht="9.75" hidden="false" customHeight="true" outlineLevel="0" collapsed="false">
      <c r="A876" s="196"/>
      <c r="B876" s="196"/>
      <c r="C876" s="196"/>
      <c r="D876" s="196"/>
      <c r="E876" s="342"/>
      <c r="F876" s="342"/>
      <c r="G876" s="352"/>
      <c r="H876" s="352"/>
      <c r="I876" s="352"/>
      <c r="J876" s="352"/>
      <c r="K876" s="352"/>
      <c r="L876" s="352"/>
      <c r="M876" s="352"/>
      <c r="N876" s="352"/>
      <c r="O876" s="352"/>
      <c r="P876" s="352"/>
      <c r="Q876" s="352"/>
      <c r="R876" s="352"/>
      <c r="S876" s="352"/>
      <c r="T876" s="352"/>
      <c r="U876" s="352"/>
      <c r="V876" s="352"/>
      <c r="W876" s="352"/>
      <c r="X876" s="352"/>
      <c r="Y876" s="352"/>
      <c r="Z876" s="352"/>
      <c r="AA876" s="352"/>
      <c r="AB876" s="352"/>
      <c r="AC876" s="352"/>
      <c r="AD876" s="352"/>
      <c r="AE876" s="352"/>
      <c r="AF876" s="352"/>
      <c r="AG876" s="352"/>
      <c r="AH876" s="352"/>
      <c r="AI876" s="352"/>
      <c r="AJ876" s="352"/>
      <c r="AK876" s="352"/>
      <c r="AL876" s="352"/>
      <c r="AM876" s="352"/>
      <c r="AN876" s="352"/>
      <c r="AO876" s="352"/>
      <c r="AP876" s="352"/>
      <c r="AQ876" s="352"/>
    </row>
    <row r="877" customFormat="false" ht="9.75" hidden="false" customHeight="true" outlineLevel="0" collapsed="false">
      <c r="A877" s="196"/>
      <c r="B877" s="196"/>
      <c r="C877" s="196"/>
      <c r="D877" s="196"/>
      <c r="E877" s="342"/>
      <c r="F877" s="342"/>
      <c r="G877" s="352"/>
      <c r="H877" s="352"/>
      <c r="I877" s="352"/>
      <c r="J877" s="352"/>
      <c r="K877" s="352"/>
      <c r="L877" s="352"/>
      <c r="M877" s="352"/>
      <c r="N877" s="352"/>
      <c r="O877" s="352"/>
      <c r="P877" s="352"/>
      <c r="Q877" s="352"/>
      <c r="R877" s="352"/>
      <c r="S877" s="352"/>
      <c r="T877" s="352"/>
      <c r="U877" s="352"/>
      <c r="V877" s="352"/>
      <c r="W877" s="352"/>
      <c r="X877" s="352"/>
      <c r="Y877" s="352"/>
      <c r="Z877" s="352"/>
      <c r="AA877" s="352"/>
      <c r="AB877" s="352"/>
      <c r="AC877" s="352"/>
      <c r="AD877" s="352"/>
      <c r="AE877" s="352"/>
      <c r="AF877" s="352"/>
      <c r="AG877" s="352"/>
      <c r="AH877" s="352"/>
      <c r="AI877" s="352"/>
      <c r="AJ877" s="352"/>
      <c r="AK877" s="352"/>
      <c r="AL877" s="352"/>
      <c r="AM877" s="352"/>
      <c r="AN877" s="352"/>
      <c r="AO877" s="352"/>
      <c r="AP877" s="352"/>
      <c r="AQ877" s="352"/>
    </row>
    <row r="878" customFormat="false" ht="9.75" hidden="false" customHeight="true" outlineLevel="0" collapsed="false">
      <c r="A878" s="196"/>
      <c r="B878" s="196"/>
      <c r="C878" s="196"/>
      <c r="D878" s="196"/>
      <c r="E878" s="342"/>
      <c r="F878" s="342"/>
      <c r="G878" s="352"/>
      <c r="H878" s="352"/>
      <c r="I878" s="352"/>
      <c r="J878" s="352"/>
      <c r="K878" s="352"/>
      <c r="L878" s="352"/>
      <c r="M878" s="352"/>
      <c r="N878" s="352"/>
      <c r="O878" s="352"/>
      <c r="P878" s="352"/>
      <c r="Q878" s="352"/>
      <c r="R878" s="352"/>
      <c r="S878" s="352"/>
      <c r="T878" s="352"/>
      <c r="U878" s="352"/>
      <c r="V878" s="352"/>
      <c r="W878" s="352"/>
      <c r="X878" s="352"/>
      <c r="Y878" s="352"/>
      <c r="Z878" s="352"/>
      <c r="AA878" s="352"/>
      <c r="AB878" s="352"/>
      <c r="AC878" s="352"/>
      <c r="AD878" s="352"/>
      <c r="AE878" s="352"/>
      <c r="AF878" s="352"/>
      <c r="AG878" s="352"/>
      <c r="AH878" s="352"/>
      <c r="AI878" s="352"/>
      <c r="AJ878" s="352"/>
      <c r="AK878" s="352"/>
      <c r="AL878" s="352"/>
      <c r="AM878" s="352"/>
      <c r="AN878" s="352"/>
      <c r="AO878" s="352"/>
      <c r="AP878" s="352"/>
      <c r="AQ878" s="352"/>
    </row>
    <row r="879" customFormat="false" ht="9.75" hidden="false" customHeight="true" outlineLevel="0" collapsed="false">
      <c r="A879" s="196"/>
      <c r="B879" s="196"/>
      <c r="C879" s="196"/>
      <c r="D879" s="196"/>
      <c r="E879" s="342"/>
      <c r="F879" s="342"/>
      <c r="G879" s="352"/>
      <c r="H879" s="352"/>
      <c r="I879" s="352"/>
      <c r="J879" s="352"/>
      <c r="K879" s="352"/>
      <c r="L879" s="352"/>
      <c r="M879" s="352"/>
      <c r="N879" s="352"/>
      <c r="O879" s="352"/>
      <c r="P879" s="352"/>
      <c r="Q879" s="352"/>
      <c r="R879" s="352"/>
      <c r="S879" s="352"/>
      <c r="T879" s="352"/>
      <c r="U879" s="352"/>
      <c r="V879" s="352"/>
      <c r="W879" s="352"/>
      <c r="X879" s="352"/>
      <c r="Y879" s="352"/>
      <c r="Z879" s="352"/>
      <c r="AA879" s="352"/>
      <c r="AB879" s="352"/>
      <c r="AC879" s="352"/>
      <c r="AD879" s="352"/>
      <c r="AE879" s="352"/>
      <c r="AF879" s="352"/>
      <c r="AG879" s="352"/>
      <c r="AH879" s="352"/>
      <c r="AI879" s="352"/>
      <c r="AJ879" s="352"/>
      <c r="AK879" s="352"/>
      <c r="AL879" s="352"/>
      <c r="AM879" s="352"/>
      <c r="AN879" s="352"/>
      <c r="AO879" s="352"/>
      <c r="AP879" s="352"/>
      <c r="AQ879" s="352"/>
    </row>
    <row r="880" customFormat="false" ht="9.75" hidden="false" customHeight="true" outlineLevel="0" collapsed="false">
      <c r="A880" s="196"/>
      <c r="B880" s="196"/>
      <c r="C880" s="196"/>
      <c r="D880" s="196"/>
      <c r="E880" s="342"/>
      <c r="F880" s="342"/>
      <c r="G880" s="352"/>
      <c r="H880" s="352"/>
      <c r="I880" s="352"/>
      <c r="J880" s="352"/>
      <c r="K880" s="352"/>
      <c r="L880" s="352"/>
      <c r="M880" s="352"/>
      <c r="N880" s="352"/>
      <c r="O880" s="352"/>
      <c r="P880" s="352"/>
      <c r="Q880" s="352"/>
      <c r="R880" s="352"/>
      <c r="S880" s="352"/>
      <c r="T880" s="352"/>
      <c r="U880" s="352"/>
      <c r="V880" s="352"/>
      <c r="W880" s="352"/>
      <c r="X880" s="352"/>
      <c r="Y880" s="352"/>
      <c r="Z880" s="352"/>
      <c r="AA880" s="352"/>
      <c r="AB880" s="352"/>
      <c r="AC880" s="352"/>
      <c r="AD880" s="352"/>
      <c r="AE880" s="352"/>
      <c r="AF880" s="352"/>
      <c r="AG880" s="352"/>
      <c r="AH880" s="352"/>
      <c r="AI880" s="352"/>
      <c r="AJ880" s="352"/>
      <c r="AK880" s="352"/>
      <c r="AL880" s="352"/>
      <c r="AM880" s="352"/>
      <c r="AN880" s="352"/>
      <c r="AO880" s="352"/>
      <c r="AP880" s="352"/>
      <c r="AQ880" s="352"/>
    </row>
    <row r="881" customFormat="false" ht="9.75" hidden="false" customHeight="true" outlineLevel="0" collapsed="false">
      <c r="A881" s="196"/>
      <c r="B881" s="196"/>
      <c r="C881" s="196"/>
      <c r="D881" s="196"/>
      <c r="E881" s="342"/>
      <c r="F881" s="342"/>
      <c r="G881" s="352"/>
      <c r="H881" s="352"/>
      <c r="I881" s="352"/>
      <c r="J881" s="352"/>
      <c r="K881" s="352"/>
      <c r="L881" s="352"/>
      <c r="M881" s="352"/>
      <c r="N881" s="352"/>
      <c r="O881" s="352"/>
      <c r="P881" s="352"/>
      <c r="Q881" s="352"/>
      <c r="R881" s="352"/>
      <c r="S881" s="352"/>
      <c r="T881" s="352"/>
      <c r="U881" s="352"/>
      <c r="V881" s="352"/>
      <c r="W881" s="352"/>
      <c r="X881" s="352"/>
      <c r="Y881" s="352"/>
      <c r="Z881" s="352"/>
      <c r="AA881" s="352"/>
      <c r="AB881" s="352"/>
      <c r="AC881" s="352"/>
      <c r="AD881" s="352"/>
      <c r="AE881" s="352"/>
      <c r="AF881" s="352"/>
      <c r="AG881" s="352"/>
      <c r="AH881" s="352"/>
      <c r="AI881" s="352"/>
      <c r="AJ881" s="352"/>
      <c r="AK881" s="352"/>
      <c r="AL881" s="352"/>
      <c r="AM881" s="352"/>
      <c r="AN881" s="352"/>
      <c r="AO881" s="352"/>
      <c r="AP881" s="352"/>
      <c r="AQ881" s="352"/>
    </row>
    <row r="882" customFormat="false" ht="9.75" hidden="false" customHeight="true" outlineLevel="0" collapsed="false">
      <c r="A882" s="196"/>
      <c r="B882" s="196"/>
      <c r="C882" s="196"/>
      <c r="D882" s="196"/>
      <c r="E882" s="342"/>
      <c r="F882" s="342"/>
      <c r="G882" s="352"/>
      <c r="H882" s="352"/>
      <c r="I882" s="352"/>
      <c r="J882" s="352"/>
      <c r="K882" s="352"/>
      <c r="L882" s="352"/>
      <c r="M882" s="352"/>
      <c r="N882" s="352"/>
      <c r="O882" s="352"/>
      <c r="P882" s="352"/>
      <c r="Q882" s="352"/>
      <c r="R882" s="352"/>
      <c r="S882" s="352"/>
      <c r="T882" s="352"/>
      <c r="U882" s="352"/>
      <c r="V882" s="352"/>
      <c r="W882" s="352"/>
      <c r="X882" s="352"/>
      <c r="Y882" s="352"/>
      <c r="Z882" s="352"/>
      <c r="AA882" s="352"/>
      <c r="AB882" s="352"/>
      <c r="AC882" s="352"/>
      <c r="AD882" s="352"/>
      <c r="AE882" s="352"/>
      <c r="AF882" s="352"/>
      <c r="AG882" s="352"/>
      <c r="AH882" s="352"/>
      <c r="AI882" s="352"/>
      <c r="AJ882" s="352"/>
      <c r="AK882" s="352"/>
      <c r="AL882" s="352"/>
      <c r="AM882" s="352"/>
      <c r="AN882" s="352"/>
      <c r="AO882" s="352"/>
      <c r="AP882" s="352"/>
      <c r="AQ882" s="352"/>
    </row>
    <row r="883" customFormat="false" ht="9.75" hidden="false" customHeight="true" outlineLevel="0" collapsed="false">
      <c r="A883" s="196"/>
      <c r="B883" s="196"/>
      <c r="C883" s="196"/>
      <c r="D883" s="196"/>
      <c r="E883" s="342"/>
      <c r="F883" s="342"/>
      <c r="G883" s="352"/>
      <c r="H883" s="352"/>
      <c r="I883" s="352"/>
      <c r="J883" s="352"/>
      <c r="K883" s="352"/>
      <c r="L883" s="352"/>
      <c r="M883" s="352"/>
      <c r="N883" s="352"/>
      <c r="O883" s="352"/>
      <c r="P883" s="352"/>
      <c r="Q883" s="352"/>
      <c r="R883" s="352"/>
      <c r="S883" s="352"/>
      <c r="T883" s="352"/>
      <c r="U883" s="352"/>
      <c r="V883" s="352"/>
      <c r="W883" s="352"/>
      <c r="X883" s="352"/>
      <c r="Y883" s="352"/>
      <c r="Z883" s="352"/>
      <c r="AA883" s="352"/>
      <c r="AB883" s="352"/>
      <c r="AC883" s="352"/>
      <c r="AD883" s="352"/>
      <c r="AE883" s="352"/>
      <c r="AF883" s="352"/>
      <c r="AG883" s="352"/>
      <c r="AH883" s="352"/>
      <c r="AI883" s="352"/>
      <c r="AJ883" s="352"/>
      <c r="AK883" s="352"/>
      <c r="AL883" s="352"/>
      <c r="AM883" s="352"/>
      <c r="AN883" s="352"/>
      <c r="AO883" s="352"/>
      <c r="AP883" s="352"/>
      <c r="AQ883" s="352"/>
    </row>
    <row r="884" customFormat="false" ht="9.75" hidden="false" customHeight="true" outlineLevel="0" collapsed="false">
      <c r="A884" s="196"/>
      <c r="B884" s="196"/>
      <c r="C884" s="196"/>
      <c r="D884" s="196"/>
      <c r="E884" s="342"/>
      <c r="F884" s="342"/>
      <c r="G884" s="352"/>
      <c r="H884" s="352"/>
      <c r="I884" s="352"/>
      <c r="J884" s="352"/>
      <c r="K884" s="352"/>
      <c r="L884" s="352"/>
      <c r="M884" s="352"/>
      <c r="N884" s="352"/>
      <c r="O884" s="352"/>
      <c r="P884" s="352"/>
      <c r="Q884" s="352"/>
      <c r="R884" s="352"/>
      <c r="S884" s="352"/>
      <c r="T884" s="352"/>
      <c r="U884" s="352"/>
      <c r="V884" s="352"/>
      <c r="W884" s="352"/>
      <c r="X884" s="352"/>
      <c r="Y884" s="352"/>
      <c r="Z884" s="352"/>
      <c r="AA884" s="352"/>
      <c r="AB884" s="352"/>
      <c r="AC884" s="352"/>
      <c r="AD884" s="352"/>
      <c r="AE884" s="352"/>
      <c r="AF884" s="352"/>
      <c r="AG884" s="352"/>
      <c r="AH884" s="352"/>
      <c r="AI884" s="352"/>
      <c r="AJ884" s="352"/>
      <c r="AK884" s="352"/>
      <c r="AL884" s="352"/>
      <c r="AM884" s="352"/>
      <c r="AN884" s="352"/>
      <c r="AO884" s="352"/>
      <c r="AP884" s="352"/>
      <c r="AQ884" s="352"/>
    </row>
    <row r="885" customFormat="false" ht="9.75" hidden="false" customHeight="true" outlineLevel="0" collapsed="false">
      <c r="A885" s="196"/>
      <c r="B885" s="196"/>
      <c r="C885" s="196"/>
      <c r="D885" s="196"/>
      <c r="E885" s="342"/>
      <c r="F885" s="342"/>
      <c r="G885" s="352"/>
      <c r="H885" s="352"/>
      <c r="I885" s="352"/>
      <c r="J885" s="352"/>
      <c r="K885" s="352"/>
      <c r="L885" s="352"/>
      <c r="M885" s="352"/>
      <c r="N885" s="352"/>
      <c r="O885" s="352"/>
      <c r="P885" s="352"/>
      <c r="Q885" s="352"/>
      <c r="R885" s="352"/>
      <c r="S885" s="352"/>
      <c r="T885" s="352"/>
      <c r="U885" s="352"/>
      <c r="V885" s="352"/>
      <c r="W885" s="352"/>
      <c r="X885" s="352"/>
      <c r="Y885" s="352"/>
      <c r="Z885" s="352"/>
      <c r="AA885" s="352"/>
      <c r="AB885" s="352"/>
      <c r="AC885" s="352"/>
      <c r="AD885" s="352"/>
      <c r="AE885" s="352"/>
      <c r="AF885" s="352"/>
      <c r="AG885" s="352"/>
      <c r="AH885" s="352"/>
      <c r="AI885" s="352"/>
      <c r="AJ885" s="352"/>
      <c r="AK885" s="352"/>
      <c r="AL885" s="352"/>
      <c r="AM885" s="352"/>
      <c r="AN885" s="352"/>
      <c r="AO885" s="352"/>
      <c r="AP885" s="352"/>
      <c r="AQ885" s="352"/>
    </row>
    <row r="886" customFormat="false" ht="9.75" hidden="false" customHeight="true" outlineLevel="0" collapsed="false">
      <c r="A886" s="196"/>
      <c r="B886" s="196"/>
      <c r="C886" s="196"/>
      <c r="D886" s="196"/>
      <c r="E886" s="342"/>
      <c r="F886" s="342"/>
      <c r="G886" s="352"/>
      <c r="H886" s="352"/>
      <c r="I886" s="352"/>
      <c r="J886" s="352"/>
      <c r="K886" s="352"/>
      <c r="L886" s="352"/>
      <c r="M886" s="352"/>
      <c r="N886" s="352"/>
      <c r="O886" s="352"/>
      <c r="P886" s="352"/>
      <c r="Q886" s="352"/>
      <c r="R886" s="352"/>
      <c r="S886" s="352"/>
      <c r="T886" s="352"/>
      <c r="U886" s="352"/>
      <c r="V886" s="352"/>
      <c r="W886" s="352"/>
      <c r="X886" s="352"/>
      <c r="Y886" s="352"/>
      <c r="Z886" s="352"/>
      <c r="AA886" s="352"/>
      <c r="AB886" s="352"/>
      <c r="AC886" s="352"/>
      <c r="AD886" s="352"/>
      <c r="AE886" s="352"/>
      <c r="AF886" s="352"/>
      <c r="AG886" s="352"/>
      <c r="AH886" s="352"/>
      <c r="AI886" s="352"/>
      <c r="AJ886" s="352"/>
      <c r="AK886" s="352"/>
      <c r="AL886" s="352"/>
      <c r="AM886" s="352"/>
      <c r="AN886" s="352"/>
      <c r="AO886" s="352"/>
      <c r="AP886" s="352"/>
      <c r="AQ886" s="352"/>
    </row>
    <row r="887" customFormat="false" ht="9.75" hidden="false" customHeight="true" outlineLevel="0" collapsed="false">
      <c r="A887" s="196"/>
      <c r="B887" s="196"/>
      <c r="C887" s="196"/>
      <c r="D887" s="196"/>
      <c r="E887" s="342"/>
      <c r="F887" s="342"/>
      <c r="G887" s="352"/>
      <c r="H887" s="352"/>
      <c r="I887" s="352"/>
      <c r="J887" s="352"/>
      <c r="K887" s="352"/>
      <c r="L887" s="352"/>
      <c r="M887" s="352"/>
      <c r="N887" s="352"/>
      <c r="O887" s="352"/>
      <c r="P887" s="352"/>
      <c r="Q887" s="352"/>
      <c r="R887" s="352"/>
      <c r="S887" s="352"/>
      <c r="T887" s="352"/>
      <c r="U887" s="352"/>
      <c r="V887" s="352"/>
      <c r="W887" s="352"/>
      <c r="X887" s="352"/>
      <c r="Y887" s="352"/>
      <c r="Z887" s="352"/>
      <c r="AA887" s="352"/>
      <c r="AB887" s="352"/>
      <c r="AC887" s="352"/>
      <c r="AD887" s="352"/>
      <c r="AE887" s="352"/>
      <c r="AF887" s="352"/>
      <c r="AG887" s="352"/>
      <c r="AH887" s="352"/>
      <c r="AI887" s="352"/>
      <c r="AJ887" s="352"/>
      <c r="AK887" s="352"/>
      <c r="AL887" s="352"/>
      <c r="AM887" s="352"/>
      <c r="AN887" s="352"/>
      <c r="AO887" s="352"/>
      <c r="AP887" s="352"/>
      <c r="AQ887" s="352"/>
    </row>
    <row r="888" customFormat="false" ht="9.75" hidden="false" customHeight="true" outlineLevel="0" collapsed="false">
      <c r="A888" s="196"/>
      <c r="B888" s="196"/>
      <c r="C888" s="196"/>
      <c r="D888" s="196"/>
      <c r="E888" s="342"/>
      <c r="F888" s="342"/>
      <c r="G888" s="352"/>
      <c r="H888" s="352"/>
      <c r="I888" s="352"/>
      <c r="J888" s="352"/>
      <c r="K888" s="352"/>
      <c r="L888" s="352"/>
      <c r="M888" s="352"/>
      <c r="N888" s="352"/>
      <c r="O888" s="352"/>
      <c r="P888" s="352"/>
      <c r="Q888" s="352"/>
      <c r="R888" s="352"/>
      <c r="S888" s="352"/>
      <c r="T888" s="352"/>
      <c r="U888" s="352"/>
      <c r="V888" s="352"/>
      <c r="W888" s="352"/>
      <c r="X888" s="352"/>
      <c r="Y888" s="352"/>
      <c r="Z888" s="352"/>
      <c r="AA888" s="352"/>
      <c r="AB888" s="352"/>
      <c r="AC888" s="352"/>
      <c r="AD888" s="352"/>
      <c r="AE888" s="352"/>
      <c r="AF888" s="352"/>
      <c r="AG888" s="352"/>
      <c r="AH888" s="352"/>
      <c r="AI888" s="352"/>
      <c r="AJ888" s="352"/>
      <c r="AK888" s="352"/>
      <c r="AL888" s="352"/>
      <c r="AM888" s="352"/>
      <c r="AN888" s="352"/>
      <c r="AO888" s="352"/>
      <c r="AP888" s="352"/>
      <c r="AQ888" s="352"/>
    </row>
    <row r="889" customFormat="false" ht="9.75" hidden="false" customHeight="true" outlineLevel="0" collapsed="false">
      <c r="A889" s="196"/>
      <c r="B889" s="196"/>
      <c r="C889" s="196"/>
      <c r="D889" s="196"/>
      <c r="E889" s="342"/>
      <c r="F889" s="342"/>
      <c r="G889" s="352"/>
      <c r="H889" s="352"/>
      <c r="I889" s="352"/>
      <c r="J889" s="352"/>
      <c r="K889" s="352"/>
      <c r="L889" s="352"/>
      <c r="M889" s="352"/>
      <c r="N889" s="352"/>
      <c r="O889" s="352"/>
      <c r="P889" s="352"/>
      <c r="Q889" s="352"/>
      <c r="R889" s="352"/>
      <c r="S889" s="352"/>
      <c r="T889" s="352"/>
      <c r="U889" s="352"/>
      <c r="V889" s="352"/>
      <c r="W889" s="352"/>
      <c r="X889" s="352"/>
      <c r="Y889" s="352"/>
      <c r="Z889" s="352"/>
      <c r="AA889" s="352"/>
      <c r="AB889" s="352"/>
      <c r="AC889" s="352"/>
      <c r="AD889" s="352"/>
      <c r="AE889" s="352"/>
      <c r="AF889" s="352"/>
      <c r="AG889" s="352"/>
      <c r="AH889" s="352"/>
      <c r="AI889" s="352"/>
      <c r="AJ889" s="352"/>
      <c r="AK889" s="352"/>
      <c r="AL889" s="352"/>
      <c r="AM889" s="352"/>
      <c r="AN889" s="352"/>
      <c r="AO889" s="352"/>
      <c r="AP889" s="352"/>
      <c r="AQ889" s="352"/>
    </row>
    <row r="890" customFormat="false" ht="9.75" hidden="false" customHeight="true" outlineLevel="0" collapsed="false">
      <c r="A890" s="196"/>
      <c r="B890" s="196"/>
      <c r="C890" s="196"/>
      <c r="D890" s="196"/>
      <c r="E890" s="342"/>
      <c r="F890" s="342"/>
      <c r="G890" s="352"/>
      <c r="H890" s="352"/>
      <c r="I890" s="352"/>
      <c r="J890" s="352"/>
      <c r="K890" s="352"/>
      <c r="L890" s="352"/>
      <c r="M890" s="352"/>
      <c r="N890" s="352"/>
      <c r="O890" s="352"/>
      <c r="P890" s="352"/>
      <c r="Q890" s="352"/>
      <c r="R890" s="352"/>
      <c r="S890" s="352"/>
      <c r="T890" s="352"/>
      <c r="U890" s="352"/>
      <c r="V890" s="352"/>
      <c r="W890" s="352"/>
      <c r="X890" s="352"/>
      <c r="Y890" s="352"/>
      <c r="Z890" s="352"/>
      <c r="AA890" s="352"/>
      <c r="AB890" s="352"/>
      <c r="AC890" s="352"/>
      <c r="AD890" s="352"/>
      <c r="AE890" s="352"/>
      <c r="AF890" s="352"/>
      <c r="AG890" s="352"/>
      <c r="AH890" s="352"/>
      <c r="AI890" s="352"/>
      <c r="AJ890" s="352"/>
      <c r="AK890" s="352"/>
      <c r="AL890" s="352"/>
      <c r="AM890" s="352"/>
      <c r="AN890" s="352"/>
      <c r="AO890" s="352"/>
      <c r="AP890" s="352"/>
      <c r="AQ890" s="352"/>
    </row>
    <row r="891" customFormat="false" ht="9.75" hidden="false" customHeight="true" outlineLevel="0" collapsed="false">
      <c r="A891" s="196"/>
      <c r="B891" s="196"/>
      <c r="C891" s="196"/>
      <c r="D891" s="196"/>
      <c r="E891" s="342"/>
      <c r="F891" s="342"/>
      <c r="G891" s="352"/>
      <c r="H891" s="352"/>
      <c r="I891" s="352"/>
      <c r="J891" s="352"/>
      <c r="K891" s="352"/>
      <c r="L891" s="352"/>
      <c r="M891" s="352"/>
      <c r="N891" s="352"/>
      <c r="O891" s="352"/>
      <c r="P891" s="352"/>
      <c r="Q891" s="352"/>
      <c r="R891" s="352"/>
      <c r="S891" s="352"/>
      <c r="T891" s="352"/>
      <c r="U891" s="352"/>
      <c r="V891" s="352"/>
      <c r="W891" s="352"/>
      <c r="X891" s="352"/>
      <c r="Y891" s="352"/>
      <c r="Z891" s="352"/>
      <c r="AA891" s="352"/>
      <c r="AB891" s="352"/>
      <c r="AC891" s="352"/>
      <c r="AD891" s="352"/>
      <c r="AE891" s="352"/>
      <c r="AF891" s="352"/>
      <c r="AG891" s="352"/>
      <c r="AH891" s="352"/>
      <c r="AI891" s="352"/>
      <c r="AJ891" s="352"/>
      <c r="AK891" s="352"/>
      <c r="AL891" s="352"/>
      <c r="AM891" s="352"/>
      <c r="AN891" s="352"/>
      <c r="AO891" s="352"/>
      <c r="AP891" s="352"/>
      <c r="AQ891" s="352"/>
    </row>
    <row r="892" customFormat="false" ht="9.75" hidden="false" customHeight="true" outlineLevel="0" collapsed="false">
      <c r="A892" s="196"/>
      <c r="B892" s="196"/>
      <c r="C892" s="196"/>
      <c r="D892" s="196"/>
      <c r="E892" s="342"/>
      <c r="F892" s="342"/>
      <c r="G892" s="352"/>
      <c r="H892" s="352"/>
      <c r="I892" s="352"/>
      <c r="J892" s="352"/>
      <c r="K892" s="352"/>
      <c r="L892" s="352"/>
      <c r="M892" s="352"/>
      <c r="N892" s="352"/>
      <c r="O892" s="352"/>
      <c r="P892" s="352"/>
      <c r="Q892" s="352"/>
      <c r="R892" s="352"/>
      <c r="S892" s="352"/>
      <c r="T892" s="352"/>
      <c r="U892" s="352"/>
      <c r="V892" s="352"/>
      <c r="W892" s="352"/>
      <c r="X892" s="352"/>
      <c r="Y892" s="352"/>
      <c r="Z892" s="352"/>
      <c r="AA892" s="352"/>
      <c r="AB892" s="352"/>
      <c r="AC892" s="352"/>
      <c r="AD892" s="352"/>
      <c r="AE892" s="352"/>
      <c r="AF892" s="352"/>
      <c r="AG892" s="352"/>
      <c r="AH892" s="352"/>
      <c r="AI892" s="352"/>
      <c r="AJ892" s="352"/>
      <c r="AK892" s="352"/>
      <c r="AL892" s="352"/>
      <c r="AM892" s="352"/>
      <c r="AN892" s="352"/>
      <c r="AO892" s="352"/>
      <c r="AP892" s="352"/>
      <c r="AQ892" s="352"/>
    </row>
    <row r="893" customFormat="false" ht="9.75" hidden="false" customHeight="true" outlineLevel="0" collapsed="false">
      <c r="A893" s="196"/>
      <c r="B893" s="196"/>
      <c r="C893" s="196"/>
      <c r="D893" s="196"/>
      <c r="E893" s="342"/>
      <c r="F893" s="342"/>
      <c r="G893" s="352"/>
      <c r="H893" s="352"/>
      <c r="I893" s="352"/>
      <c r="J893" s="352"/>
      <c r="K893" s="352"/>
      <c r="L893" s="352"/>
      <c r="M893" s="352"/>
      <c r="N893" s="352"/>
      <c r="O893" s="352"/>
      <c r="P893" s="352"/>
      <c r="Q893" s="352"/>
      <c r="R893" s="352"/>
      <c r="S893" s="352"/>
      <c r="T893" s="352"/>
      <c r="U893" s="352"/>
      <c r="V893" s="352"/>
      <c r="W893" s="352"/>
      <c r="X893" s="352"/>
      <c r="Y893" s="352"/>
      <c r="Z893" s="352"/>
      <c r="AA893" s="352"/>
      <c r="AB893" s="352"/>
      <c r="AC893" s="352"/>
      <c r="AD893" s="352"/>
      <c r="AE893" s="352"/>
      <c r="AF893" s="352"/>
      <c r="AG893" s="352"/>
      <c r="AH893" s="352"/>
      <c r="AI893" s="352"/>
      <c r="AJ893" s="352"/>
      <c r="AK893" s="352"/>
      <c r="AL893" s="352"/>
      <c r="AM893" s="352"/>
      <c r="AN893" s="352"/>
      <c r="AO893" s="352"/>
      <c r="AP893" s="352"/>
      <c r="AQ893" s="352"/>
    </row>
    <row r="894" customFormat="false" ht="9.75" hidden="false" customHeight="true" outlineLevel="0" collapsed="false">
      <c r="A894" s="196"/>
      <c r="B894" s="196"/>
      <c r="C894" s="196"/>
      <c r="D894" s="196"/>
      <c r="E894" s="342"/>
      <c r="F894" s="342"/>
      <c r="G894" s="352"/>
      <c r="H894" s="352"/>
      <c r="I894" s="352"/>
      <c r="J894" s="352"/>
      <c r="K894" s="352"/>
      <c r="L894" s="352"/>
      <c r="M894" s="352"/>
      <c r="N894" s="352"/>
      <c r="O894" s="352"/>
      <c r="P894" s="352"/>
      <c r="Q894" s="352"/>
      <c r="R894" s="352"/>
      <c r="S894" s="352"/>
      <c r="T894" s="352"/>
      <c r="U894" s="352"/>
      <c r="V894" s="352"/>
      <c r="W894" s="352"/>
      <c r="X894" s="352"/>
      <c r="Y894" s="352"/>
      <c r="Z894" s="352"/>
      <c r="AA894" s="352"/>
      <c r="AB894" s="352"/>
      <c r="AC894" s="352"/>
      <c r="AD894" s="352"/>
      <c r="AE894" s="352"/>
      <c r="AF894" s="352"/>
      <c r="AG894" s="352"/>
      <c r="AH894" s="352"/>
      <c r="AI894" s="352"/>
      <c r="AJ894" s="352"/>
      <c r="AK894" s="352"/>
      <c r="AL894" s="352"/>
      <c r="AM894" s="352"/>
      <c r="AN894" s="352"/>
      <c r="AO894" s="352"/>
      <c r="AP894" s="352"/>
      <c r="AQ894" s="352"/>
    </row>
    <row r="895" customFormat="false" ht="9.75" hidden="false" customHeight="true" outlineLevel="0" collapsed="false">
      <c r="A895" s="196"/>
      <c r="B895" s="196"/>
      <c r="C895" s="196"/>
      <c r="D895" s="196"/>
      <c r="E895" s="342"/>
      <c r="F895" s="342"/>
      <c r="G895" s="352"/>
      <c r="H895" s="352"/>
      <c r="I895" s="352"/>
      <c r="J895" s="352"/>
      <c r="K895" s="352"/>
      <c r="L895" s="352"/>
      <c r="M895" s="352"/>
      <c r="N895" s="352"/>
      <c r="O895" s="352"/>
      <c r="P895" s="352"/>
      <c r="Q895" s="352"/>
      <c r="R895" s="352"/>
      <c r="S895" s="352"/>
      <c r="T895" s="352"/>
      <c r="U895" s="352"/>
      <c r="V895" s="352"/>
      <c r="W895" s="352"/>
      <c r="X895" s="352"/>
      <c r="Y895" s="352"/>
      <c r="Z895" s="352"/>
      <c r="AA895" s="352"/>
      <c r="AB895" s="352"/>
      <c r="AC895" s="352"/>
      <c r="AD895" s="352"/>
      <c r="AE895" s="352"/>
      <c r="AF895" s="352"/>
      <c r="AG895" s="352"/>
      <c r="AH895" s="352"/>
      <c r="AI895" s="352"/>
      <c r="AJ895" s="352"/>
      <c r="AK895" s="352"/>
      <c r="AL895" s="352"/>
      <c r="AM895" s="352"/>
      <c r="AN895" s="352"/>
      <c r="AO895" s="352"/>
      <c r="AP895" s="352"/>
      <c r="AQ895" s="352"/>
    </row>
    <row r="896" customFormat="false" ht="9.75" hidden="false" customHeight="true" outlineLevel="0" collapsed="false">
      <c r="A896" s="196"/>
      <c r="B896" s="196"/>
      <c r="C896" s="196"/>
      <c r="D896" s="196"/>
      <c r="E896" s="342"/>
      <c r="F896" s="342"/>
      <c r="G896" s="352"/>
      <c r="H896" s="352"/>
      <c r="I896" s="352"/>
      <c r="J896" s="352"/>
      <c r="K896" s="352"/>
      <c r="L896" s="352"/>
      <c r="M896" s="352"/>
      <c r="N896" s="352"/>
      <c r="O896" s="352"/>
      <c r="P896" s="352"/>
      <c r="Q896" s="352"/>
      <c r="R896" s="352"/>
      <c r="S896" s="352"/>
      <c r="T896" s="352"/>
      <c r="U896" s="352"/>
      <c r="V896" s="352"/>
      <c r="W896" s="352"/>
      <c r="X896" s="352"/>
      <c r="Y896" s="352"/>
      <c r="Z896" s="352"/>
      <c r="AA896" s="352"/>
      <c r="AB896" s="352"/>
      <c r="AC896" s="352"/>
      <c r="AD896" s="352"/>
      <c r="AE896" s="352"/>
      <c r="AF896" s="352"/>
      <c r="AG896" s="352"/>
      <c r="AH896" s="352"/>
      <c r="AI896" s="352"/>
      <c r="AJ896" s="352"/>
      <c r="AK896" s="352"/>
      <c r="AL896" s="352"/>
      <c r="AM896" s="352"/>
      <c r="AN896" s="352"/>
      <c r="AO896" s="352"/>
      <c r="AP896" s="352"/>
      <c r="AQ896" s="352"/>
    </row>
    <row r="897" customFormat="false" ht="9.75" hidden="false" customHeight="true" outlineLevel="0" collapsed="false">
      <c r="A897" s="196"/>
      <c r="B897" s="196"/>
      <c r="C897" s="196"/>
      <c r="D897" s="196"/>
      <c r="E897" s="342"/>
      <c r="F897" s="342"/>
      <c r="G897" s="352"/>
      <c r="H897" s="352"/>
      <c r="I897" s="352"/>
      <c r="J897" s="352"/>
      <c r="K897" s="352"/>
      <c r="L897" s="352"/>
      <c r="M897" s="352"/>
      <c r="N897" s="352"/>
      <c r="O897" s="352"/>
      <c r="P897" s="352"/>
      <c r="Q897" s="352"/>
      <c r="R897" s="352"/>
      <c r="S897" s="352"/>
      <c r="T897" s="352"/>
      <c r="U897" s="352"/>
      <c r="V897" s="352"/>
      <c r="W897" s="352"/>
      <c r="X897" s="352"/>
      <c r="Y897" s="352"/>
      <c r="Z897" s="352"/>
      <c r="AA897" s="352"/>
      <c r="AB897" s="352"/>
      <c r="AC897" s="352"/>
      <c r="AD897" s="352"/>
      <c r="AE897" s="352"/>
      <c r="AF897" s="352"/>
      <c r="AG897" s="352"/>
      <c r="AH897" s="352"/>
      <c r="AI897" s="352"/>
      <c r="AJ897" s="352"/>
      <c r="AK897" s="352"/>
      <c r="AL897" s="352"/>
      <c r="AM897" s="352"/>
      <c r="AN897" s="352"/>
      <c r="AO897" s="352"/>
      <c r="AP897" s="352"/>
      <c r="AQ897" s="352"/>
    </row>
    <row r="898" customFormat="false" ht="9.75" hidden="false" customHeight="true" outlineLevel="0" collapsed="false">
      <c r="A898" s="196"/>
      <c r="B898" s="196"/>
      <c r="C898" s="196"/>
      <c r="D898" s="196"/>
      <c r="E898" s="342"/>
      <c r="F898" s="342"/>
      <c r="G898" s="352"/>
      <c r="H898" s="352"/>
      <c r="I898" s="352"/>
      <c r="J898" s="352"/>
      <c r="K898" s="352"/>
      <c r="L898" s="352"/>
      <c r="M898" s="352"/>
      <c r="N898" s="352"/>
      <c r="O898" s="352"/>
      <c r="P898" s="352"/>
      <c r="Q898" s="352"/>
      <c r="R898" s="352"/>
      <c r="S898" s="352"/>
      <c r="T898" s="352"/>
      <c r="U898" s="352"/>
      <c r="V898" s="352"/>
      <c r="W898" s="352"/>
      <c r="X898" s="352"/>
      <c r="Y898" s="352"/>
      <c r="Z898" s="352"/>
      <c r="AA898" s="352"/>
      <c r="AB898" s="352"/>
      <c r="AC898" s="352"/>
      <c r="AD898" s="352"/>
      <c r="AE898" s="352"/>
      <c r="AF898" s="352"/>
      <c r="AG898" s="352"/>
      <c r="AH898" s="352"/>
      <c r="AI898" s="352"/>
      <c r="AJ898" s="352"/>
      <c r="AK898" s="352"/>
      <c r="AL898" s="352"/>
      <c r="AM898" s="352"/>
      <c r="AN898" s="352"/>
      <c r="AO898" s="352"/>
      <c r="AP898" s="352"/>
      <c r="AQ898" s="352"/>
    </row>
    <row r="899" customFormat="false" ht="9.75" hidden="false" customHeight="true" outlineLevel="0" collapsed="false">
      <c r="A899" s="196"/>
      <c r="B899" s="196"/>
      <c r="C899" s="196"/>
      <c r="D899" s="196"/>
      <c r="E899" s="342"/>
      <c r="F899" s="342"/>
      <c r="G899" s="352"/>
      <c r="H899" s="352"/>
      <c r="I899" s="352"/>
      <c r="J899" s="352"/>
      <c r="K899" s="352"/>
      <c r="L899" s="352"/>
      <c r="M899" s="352"/>
      <c r="N899" s="352"/>
      <c r="O899" s="352"/>
      <c r="P899" s="352"/>
      <c r="Q899" s="352"/>
      <c r="R899" s="352"/>
      <c r="S899" s="352"/>
      <c r="T899" s="352"/>
      <c r="U899" s="352"/>
      <c r="V899" s="352"/>
      <c r="W899" s="352"/>
      <c r="X899" s="352"/>
      <c r="Y899" s="352"/>
      <c r="Z899" s="352"/>
      <c r="AA899" s="352"/>
      <c r="AB899" s="352"/>
      <c r="AC899" s="352"/>
      <c r="AD899" s="352"/>
      <c r="AE899" s="352"/>
      <c r="AF899" s="352"/>
      <c r="AG899" s="352"/>
      <c r="AH899" s="352"/>
      <c r="AI899" s="352"/>
      <c r="AJ899" s="352"/>
      <c r="AK899" s="352"/>
      <c r="AL899" s="352"/>
      <c r="AM899" s="352"/>
      <c r="AN899" s="352"/>
      <c r="AO899" s="352"/>
      <c r="AP899" s="352"/>
      <c r="AQ899" s="352"/>
    </row>
    <row r="900" customFormat="false" ht="9.75" hidden="false" customHeight="true" outlineLevel="0" collapsed="false">
      <c r="A900" s="196"/>
      <c r="B900" s="196"/>
      <c r="C900" s="196"/>
      <c r="D900" s="196"/>
      <c r="E900" s="342"/>
      <c r="F900" s="342"/>
      <c r="G900" s="352"/>
      <c r="H900" s="352"/>
      <c r="I900" s="352"/>
      <c r="J900" s="352"/>
      <c r="K900" s="352"/>
      <c r="L900" s="352"/>
      <c r="M900" s="352"/>
      <c r="N900" s="352"/>
      <c r="O900" s="352"/>
      <c r="P900" s="352"/>
      <c r="Q900" s="352"/>
      <c r="R900" s="352"/>
      <c r="S900" s="352"/>
      <c r="T900" s="352"/>
      <c r="U900" s="352"/>
      <c r="V900" s="352"/>
      <c r="W900" s="352"/>
      <c r="X900" s="352"/>
      <c r="Y900" s="352"/>
      <c r="Z900" s="352"/>
      <c r="AA900" s="352"/>
      <c r="AB900" s="352"/>
      <c r="AC900" s="352"/>
      <c r="AD900" s="352"/>
      <c r="AE900" s="352"/>
      <c r="AF900" s="352"/>
      <c r="AG900" s="352"/>
      <c r="AH900" s="352"/>
      <c r="AI900" s="352"/>
      <c r="AJ900" s="352"/>
      <c r="AK900" s="352"/>
      <c r="AL900" s="352"/>
      <c r="AM900" s="352"/>
      <c r="AN900" s="352"/>
      <c r="AO900" s="352"/>
      <c r="AP900" s="352"/>
      <c r="AQ900" s="352"/>
    </row>
    <row r="901" customFormat="false" ht="9.75" hidden="false" customHeight="true" outlineLevel="0" collapsed="false">
      <c r="A901" s="196"/>
      <c r="B901" s="196"/>
      <c r="C901" s="196"/>
      <c r="D901" s="196"/>
      <c r="E901" s="342"/>
      <c r="F901" s="342"/>
      <c r="G901" s="352"/>
      <c r="H901" s="352"/>
      <c r="I901" s="352"/>
      <c r="J901" s="352"/>
      <c r="K901" s="352"/>
      <c r="L901" s="352"/>
      <c r="M901" s="352"/>
      <c r="N901" s="352"/>
      <c r="O901" s="352"/>
      <c r="P901" s="352"/>
      <c r="Q901" s="352"/>
      <c r="R901" s="352"/>
      <c r="S901" s="352"/>
      <c r="T901" s="352"/>
      <c r="U901" s="352"/>
      <c r="V901" s="352"/>
      <c r="W901" s="352"/>
      <c r="X901" s="352"/>
      <c r="Y901" s="352"/>
      <c r="Z901" s="352"/>
      <c r="AA901" s="352"/>
      <c r="AB901" s="352"/>
      <c r="AC901" s="352"/>
      <c r="AD901" s="352"/>
      <c r="AE901" s="352"/>
      <c r="AF901" s="352"/>
      <c r="AG901" s="352"/>
      <c r="AH901" s="352"/>
      <c r="AI901" s="352"/>
      <c r="AJ901" s="352"/>
      <c r="AK901" s="352"/>
      <c r="AL901" s="352"/>
      <c r="AM901" s="352"/>
      <c r="AN901" s="352"/>
      <c r="AO901" s="352"/>
      <c r="AP901" s="352"/>
      <c r="AQ901" s="352"/>
    </row>
    <row r="902" customFormat="false" ht="9.75" hidden="false" customHeight="true" outlineLevel="0" collapsed="false">
      <c r="A902" s="196"/>
      <c r="B902" s="196"/>
      <c r="C902" s="196"/>
      <c r="D902" s="196"/>
      <c r="E902" s="342"/>
      <c r="F902" s="342"/>
      <c r="G902" s="352"/>
      <c r="H902" s="352"/>
      <c r="I902" s="352"/>
      <c r="J902" s="352"/>
      <c r="K902" s="352"/>
      <c r="L902" s="352"/>
      <c r="M902" s="352"/>
      <c r="N902" s="352"/>
      <c r="O902" s="352"/>
      <c r="P902" s="352"/>
      <c r="Q902" s="352"/>
      <c r="R902" s="352"/>
      <c r="S902" s="352"/>
      <c r="T902" s="352"/>
      <c r="U902" s="352"/>
      <c r="V902" s="352"/>
      <c r="W902" s="352"/>
      <c r="X902" s="352"/>
      <c r="Y902" s="352"/>
      <c r="Z902" s="352"/>
      <c r="AA902" s="352"/>
      <c r="AB902" s="352"/>
      <c r="AC902" s="352"/>
      <c r="AD902" s="352"/>
      <c r="AE902" s="352"/>
      <c r="AF902" s="352"/>
      <c r="AG902" s="352"/>
      <c r="AH902" s="352"/>
      <c r="AI902" s="352"/>
      <c r="AJ902" s="352"/>
      <c r="AK902" s="352"/>
      <c r="AL902" s="352"/>
      <c r="AM902" s="352"/>
      <c r="AN902" s="352"/>
      <c r="AO902" s="352"/>
      <c r="AP902" s="352"/>
      <c r="AQ902" s="352"/>
    </row>
    <row r="903" customFormat="false" ht="9.75" hidden="false" customHeight="true" outlineLevel="0" collapsed="false">
      <c r="A903" s="196"/>
      <c r="B903" s="196"/>
      <c r="C903" s="196"/>
      <c r="D903" s="196"/>
      <c r="E903" s="342"/>
      <c r="F903" s="342"/>
      <c r="G903" s="352"/>
      <c r="H903" s="352"/>
      <c r="I903" s="352"/>
      <c r="J903" s="352"/>
      <c r="K903" s="352"/>
      <c r="L903" s="352"/>
      <c r="M903" s="352"/>
      <c r="N903" s="352"/>
      <c r="O903" s="352"/>
      <c r="P903" s="352"/>
      <c r="Q903" s="352"/>
      <c r="R903" s="352"/>
      <c r="S903" s="352"/>
      <c r="T903" s="352"/>
      <c r="U903" s="352"/>
      <c r="V903" s="352"/>
      <c r="W903" s="352"/>
      <c r="X903" s="352"/>
      <c r="Y903" s="352"/>
      <c r="Z903" s="352"/>
      <c r="AA903" s="352"/>
      <c r="AB903" s="352"/>
      <c r="AC903" s="352"/>
      <c r="AD903" s="352"/>
      <c r="AE903" s="352"/>
      <c r="AF903" s="352"/>
      <c r="AG903" s="352"/>
      <c r="AH903" s="352"/>
      <c r="AI903" s="352"/>
      <c r="AJ903" s="352"/>
      <c r="AK903" s="352"/>
      <c r="AL903" s="352"/>
      <c r="AM903" s="352"/>
      <c r="AN903" s="352"/>
      <c r="AO903" s="352"/>
      <c r="AP903" s="352"/>
      <c r="AQ903" s="352"/>
    </row>
    <row r="904" customFormat="false" ht="9.75" hidden="false" customHeight="true" outlineLevel="0" collapsed="false">
      <c r="A904" s="196"/>
      <c r="B904" s="196"/>
      <c r="C904" s="196"/>
      <c r="D904" s="196"/>
      <c r="E904" s="342"/>
      <c r="F904" s="342"/>
      <c r="G904" s="352"/>
      <c r="H904" s="352"/>
      <c r="I904" s="352"/>
      <c r="J904" s="352"/>
      <c r="K904" s="352"/>
      <c r="L904" s="352"/>
      <c r="M904" s="352"/>
      <c r="N904" s="352"/>
      <c r="O904" s="352"/>
      <c r="P904" s="352"/>
      <c r="Q904" s="352"/>
      <c r="R904" s="352"/>
      <c r="S904" s="352"/>
      <c r="T904" s="352"/>
      <c r="U904" s="352"/>
      <c r="V904" s="352"/>
      <c r="W904" s="352"/>
      <c r="X904" s="352"/>
      <c r="Y904" s="352"/>
      <c r="Z904" s="352"/>
      <c r="AA904" s="352"/>
      <c r="AB904" s="352"/>
      <c r="AC904" s="352"/>
      <c r="AD904" s="352"/>
      <c r="AE904" s="352"/>
      <c r="AF904" s="352"/>
      <c r="AG904" s="352"/>
      <c r="AH904" s="352"/>
      <c r="AI904" s="352"/>
      <c r="AJ904" s="352"/>
      <c r="AK904" s="352"/>
      <c r="AL904" s="352"/>
      <c r="AM904" s="352"/>
      <c r="AN904" s="352"/>
      <c r="AO904" s="352"/>
      <c r="AP904" s="352"/>
      <c r="AQ904" s="352"/>
    </row>
    <row r="905" customFormat="false" ht="9.75" hidden="false" customHeight="true" outlineLevel="0" collapsed="false">
      <c r="A905" s="196"/>
      <c r="B905" s="196"/>
      <c r="C905" s="196"/>
      <c r="D905" s="196"/>
      <c r="E905" s="342"/>
      <c r="F905" s="342"/>
      <c r="G905" s="352"/>
      <c r="H905" s="352"/>
      <c r="I905" s="352"/>
      <c r="J905" s="352"/>
      <c r="K905" s="352"/>
      <c r="L905" s="352"/>
      <c r="M905" s="352"/>
      <c r="N905" s="352"/>
      <c r="O905" s="352"/>
      <c r="P905" s="352"/>
      <c r="Q905" s="352"/>
      <c r="R905" s="352"/>
      <c r="S905" s="352"/>
      <c r="T905" s="352"/>
      <c r="U905" s="352"/>
      <c r="V905" s="352"/>
      <c r="W905" s="352"/>
      <c r="X905" s="352"/>
      <c r="Y905" s="352"/>
      <c r="Z905" s="352"/>
      <c r="AA905" s="352"/>
      <c r="AB905" s="352"/>
      <c r="AC905" s="352"/>
      <c r="AD905" s="352"/>
      <c r="AE905" s="352"/>
      <c r="AF905" s="352"/>
      <c r="AG905" s="352"/>
      <c r="AH905" s="352"/>
      <c r="AI905" s="352"/>
      <c r="AJ905" s="352"/>
      <c r="AK905" s="352"/>
      <c r="AL905" s="352"/>
      <c r="AM905" s="352"/>
      <c r="AN905" s="352"/>
      <c r="AO905" s="352"/>
      <c r="AP905" s="352"/>
      <c r="AQ905" s="352"/>
    </row>
    <row r="906" customFormat="false" ht="9.75" hidden="false" customHeight="true" outlineLevel="0" collapsed="false">
      <c r="A906" s="196"/>
      <c r="B906" s="196"/>
      <c r="C906" s="196"/>
      <c r="D906" s="196"/>
      <c r="E906" s="342"/>
      <c r="F906" s="342"/>
      <c r="G906" s="352"/>
      <c r="H906" s="352"/>
      <c r="I906" s="352"/>
      <c r="J906" s="352"/>
      <c r="K906" s="352"/>
      <c r="L906" s="352"/>
      <c r="M906" s="352"/>
      <c r="N906" s="352"/>
      <c r="O906" s="352"/>
      <c r="P906" s="352"/>
      <c r="Q906" s="352"/>
      <c r="R906" s="352"/>
      <c r="S906" s="352"/>
      <c r="T906" s="352"/>
      <c r="U906" s="352"/>
      <c r="V906" s="352"/>
      <c r="W906" s="352"/>
      <c r="X906" s="352"/>
      <c r="Y906" s="352"/>
      <c r="Z906" s="352"/>
      <c r="AA906" s="352"/>
      <c r="AB906" s="352"/>
      <c r="AC906" s="352"/>
      <c r="AD906" s="352"/>
      <c r="AE906" s="352"/>
      <c r="AF906" s="352"/>
      <c r="AG906" s="352"/>
      <c r="AH906" s="352"/>
      <c r="AI906" s="352"/>
      <c r="AJ906" s="352"/>
      <c r="AK906" s="352"/>
      <c r="AL906" s="352"/>
      <c r="AM906" s="352"/>
      <c r="AN906" s="352"/>
      <c r="AO906" s="352"/>
      <c r="AP906" s="352"/>
      <c r="AQ906" s="352"/>
    </row>
    <row r="907" customFormat="false" ht="9.75" hidden="false" customHeight="true" outlineLevel="0" collapsed="false">
      <c r="A907" s="196"/>
      <c r="B907" s="196"/>
      <c r="C907" s="196"/>
      <c r="D907" s="196"/>
      <c r="E907" s="342"/>
      <c r="F907" s="342"/>
      <c r="G907" s="352"/>
      <c r="H907" s="352"/>
      <c r="I907" s="352"/>
      <c r="J907" s="352"/>
      <c r="K907" s="352"/>
      <c r="L907" s="352"/>
      <c r="M907" s="352"/>
      <c r="N907" s="352"/>
      <c r="O907" s="352"/>
      <c r="P907" s="352"/>
      <c r="Q907" s="352"/>
      <c r="R907" s="352"/>
      <c r="S907" s="352"/>
      <c r="T907" s="352"/>
      <c r="U907" s="352"/>
      <c r="V907" s="352"/>
      <c r="W907" s="352"/>
      <c r="X907" s="352"/>
      <c r="Y907" s="352"/>
      <c r="Z907" s="352"/>
      <c r="AA907" s="352"/>
      <c r="AB907" s="352"/>
      <c r="AC907" s="352"/>
      <c r="AD907" s="352"/>
      <c r="AE907" s="352"/>
      <c r="AF907" s="352"/>
      <c r="AG907" s="352"/>
      <c r="AH907" s="352"/>
      <c r="AI907" s="352"/>
      <c r="AJ907" s="352"/>
      <c r="AK907" s="352"/>
      <c r="AL907" s="352"/>
      <c r="AM907" s="352"/>
      <c r="AN907" s="352"/>
      <c r="AO907" s="352"/>
      <c r="AP907" s="352"/>
      <c r="AQ907" s="352"/>
    </row>
    <row r="908" customFormat="false" ht="9.75" hidden="false" customHeight="true" outlineLevel="0" collapsed="false">
      <c r="A908" s="196"/>
      <c r="B908" s="196"/>
      <c r="C908" s="196"/>
      <c r="D908" s="196"/>
      <c r="E908" s="342"/>
      <c r="F908" s="342"/>
      <c r="G908" s="352"/>
      <c r="H908" s="352"/>
      <c r="I908" s="352"/>
      <c r="J908" s="352"/>
      <c r="K908" s="352"/>
      <c r="L908" s="352"/>
      <c r="M908" s="352"/>
      <c r="N908" s="352"/>
      <c r="O908" s="352"/>
      <c r="P908" s="352"/>
      <c r="Q908" s="352"/>
      <c r="R908" s="352"/>
      <c r="S908" s="352"/>
      <c r="T908" s="352"/>
      <c r="U908" s="352"/>
      <c r="V908" s="352"/>
      <c r="W908" s="352"/>
      <c r="X908" s="352"/>
      <c r="Y908" s="352"/>
      <c r="Z908" s="352"/>
      <c r="AA908" s="352"/>
      <c r="AB908" s="352"/>
      <c r="AC908" s="352"/>
      <c r="AD908" s="352"/>
      <c r="AE908" s="352"/>
      <c r="AF908" s="352"/>
      <c r="AG908" s="352"/>
      <c r="AH908" s="352"/>
      <c r="AI908" s="352"/>
      <c r="AJ908" s="352"/>
      <c r="AK908" s="352"/>
      <c r="AL908" s="352"/>
      <c r="AM908" s="352"/>
      <c r="AN908" s="352"/>
      <c r="AO908" s="352"/>
      <c r="AP908" s="352"/>
      <c r="AQ908" s="352"/>
    </row>
    <row r="909" customFormat="false" ht="9.75" hidden="false" customHeight="true" outlineLevel="0" collapsed="false">
      <c r="A909" s="196"/>
      <c r="B909" s="196"/>
      <c r="C909" s="196"/>
      <c r="D909" s="196"/>
      <c r="E909" s="342"/>
      <c r="F909" s="342"/>
      <c r="G909" s="352"/>
      <c r="H909" s="352"/>
      <c r="I909" s="352"/>
      <c r="J909" s="352"/>
      <c r="K909" s="352"/>
      <c r="L909" s="352"/>
      <c r="M909" s="352"/>
      <c r="N909" s="352"/>
      <c r="O909" s="352"/>
      <c r="P909" s="352"/>
      <c r="Q909" s="352"/>
      <c r="R909" s="352"/>
      <c r="S909" s="352"/>
      <c r="T909" s="352"/>
      <c r="U909" s="352"/>
      <c r="V909" s="352"/>
      <c r="W909" s="352"/>
      <c r="X909" s="352"/>
      <c r="Y909" s="352"/>
      <c r="Z909" s="352"/>
      <c r="AA909" s="352"/>
      <c r="AB909" s="352"/>
      <c r="AC909" s="352"/>
      <c r="AD909" s="352"/>
      <c r="AE909" s="352"/>
      <c r="AF909" s="352"/>
      <c r="AG909" s="352"/>
      <c r="AH909" s="352"/>
      <c r="AI909" s="352"/>
      <c r="AJ909" s="352"/>
      <c r="AK909" s="352"/>
      <c r="AL909" s="352"/>
      <c r="AM909" s="352"/>
      <c r="AN909" s="352"/>
      <c r="AO909" s="352"/>
      <c r="AP909" s="352"/>
      <c r="AQ909" s="352"/>
    </row>
    <row r="910" customFormat="false" ht="9.75" hidden="false" customHeight="true" outlineLevel="0" collapsed="false">
      <c r="A910" s="196"/>
      <c r="B910" s="196"/>
      <c r="C910" s="196"/>
      <c r="D910" s="196"/>
      <c r="E910" s="342"/>
      <c r="F910" s="342"/>
      <c r="G910" s="352"/>
      <c r="H910" s="352"/>
      <c r="I910" s="352"/>
      <c r="J910" s="352"/>
      <c r="K910" s="352"/>
      <c r="L910" s="352"/>
      <c r="M910" s="352"/>
      <c r="N910" s="352"/>
      <c r="O910" s="352"/>
      <c r="P910" s="352"/>
      <c r="Q910" s="352"/>
      <c r="R910" s="352"/>
      <c r="S910" s="352"/>
      <c r="T910" s="352"/>
      <c r="U910" s="352"/>
      <c r="V910" s="352"/>
      <c r="W910" s="352"/>
      <c r="X910" s="352"/>
      <c r="Y910" s="352"/>
      <c r="Z910" s="352"/>
      <c r="AA910" s="352"/>
      <c r="AB910" s="352"/>
      <c r="AC910" s="352"/>
      <c r="AD910" s="352"/>
      <c r="AE910" s="352"/>
      <c r="AF910" s="352"/>
      <c r="AG910" s="352"/>
      <c r="AH910" s="352"/>
      <c r="AI910" s="352"/>
      <c r="AJ910" s="352"/>
      <c r="AK910" s="352"/>
      <c r="AL910" s="352"/>
      <c r="AM910" s="352"/>
      <c r="AN910" s="352"/>
      <c r="AO910" s="352"/>
      <c r="AP910" s="352"/>
      <c r="AQ910" s="352"/>
    </row>
    <row r="911" customFormat="false" ht="9.75" hidden="false" customHeight="true" outlineLevel="0" collapsed="false">
      <c r="A911" s="196"/>
      <c r="B911" s="196"/>
      <c r="C911" s="196"/>
      <c r="D911" s="196"/>
      <c r="E911" s="342"/>
      <c r="F911" s="342"/>
      <c r="G911" s="352"/>
      <c r="H911" s="352"/>
      <c r="I911" s="352"/>
      <c r="J911" s="352"/>
      <c r="K911" s="352"/>
      <c r="L911" s="352"/>
      <c r="M911" s="352"/>
      <c r="N911" s="352"/>
      <c r="O911" s="352"/>
      <c r="P911" s="352"/>
      <c r="Q911" s="352"/>
      <c r="R911" s="352"/>
      <c r="S911" s="352"/>
      <c r="T911" s="352"/>
      <c r="U911" s="352"/>
      <c r="V911" s="352"/>
      <c r="W911" s="352"/>
      <c r="X911" s="352"/>
      <c r="Y911" s="352"/>
      <c r="Z911" s="352"/>
      <c r="AA911" s="352"/>
      <c r="AB911" s="352"/>
      <c r="AC911" s="352"/>
      <c r="AD911" s="352"/>
      <c r="AE911" s="352"/>
      <c r="AF911" s="352"/>
      <c r="AG911" s="352"/>
      <c r="AH911" s="352"/>
      <c r="AI911" s="352"/>
      <c r="AJ911" s="352"/>
      <c r="AK911" s="352"/>
      <c r="AL911" s="352"/>
      <c r="AM911" s="352"/>
      <c r="AN911" s="352"/>
      <c r="AO911" s="352"/>
      <c r="AP911" s="352"/>
      <c r="AQ911" s="352"/>
    </row>
    <row r="912" customFormat="false" ht="9.75" hidden="false" customHeight="true" outlineLevel="0" collapsed="false">
      <c r="A912" s="196"/>
      <c r="B912" s="196"/>
      <c r="C912" s="196"/>
      <c r="D912" s="196"/>
      <c r="E912" s="342"/>
      <c r="F912" s="342"/>
      <c r="G912" s="352"/>
      <c r="H912" s="352"/>
      <c r="I912" s="352"/>
      <c r="J912" s="352"/>
      <c r="K912" s="352"/>
      <c r="L912" s="352"/>
      <c r="M912" s="352"/>
      <c r="N912" s="352"/>
      <c r="O912" s="352"/>
      <c r="P912" s="352"/>
      <c r="Q912" s="352"/>
      <c r="R912" s="352"/>
      <c r="S912" s="352"/>
      <c r="T912" s="352"/>
      <c r="U912" s="352"/>
      <c r="V912" s="352"/>
      <c r="W912" s="352"/>
      <c r="X912" s="352"/>
      <c r="Y912" s="352"/>
      <c r="Z912" s="352"/>
      <c r="AA912" s="352"/>
      <c r="AB912" s="352"/>
      <c r="AC912" s="352"/>
      <c r="AD912" s="352"/>
      <c r="AE912" s="352"/>
      <c r="AF912" s="352"/>
      <c r="AG912" s="352"/>
      <c r="AH912" s="352"/>
      <c r="AI912" s="352"/>
      <c r="AJ912" s="352"/>
      <c r="AK912" s="352"/>
      <c r="AL912" s="352"/>
      <c r="AM912" s="352"/>
      <c r="AN912" s="352"/>
      <c r="AO912" s="352"/>
      <c r="AP912" s="352"/>
      <c r="AQ912" s="352"/>
    </row>
    <row r="913" customFormat="false" ht="9.75" hidden="false" customHeight="true" outlineLevel="0" collapsed="false">
      <c r="A913" s="196"/>
      <c r="B913" s="196"/>
      <c r="C913" s="196"/>
      <c r="D913" s="196"/>
      <c r="E913" s="342"/>
      <c r="F913" s="342"/>
      <c r="G913" s="352"/>
      <c r="H913" s="352"/>
      <c r="I913" s="352"/>
      <c r="J913" s="352"/>
      <c r="K913" s="352"/>
      <c r="L913" s="352"/>
      <c r="M913" s="352"/>
      <c r="N913" s="352"/>
      <c r="O913" s="352"/>
      <c r="P913" s="352"/>
      <c r="Q913" s="352"/>
      <c r="R913" s="352"/>
      <c r="S913" s="352"/>
      <c r="T913" s="352"/>
      <c r="U913" s="352"/>
      <c r="V913" s="352"/>
      <c r="W913" s="352"/>
      <c r="X913" s="352"/>
      <c r="Y913" s="352"/>
      <c r="Z913" s="352"/>
      <c r="AA913" s="352"/>
      <c r="AB913" s="352"/>
      <c r="AC913" s="352"/>
      <c r="AD913" s="352"/>
      <c r="AE913" s="352"/>
      <c r="AF913" s="352"/>
      <c r="AG913" s="352"/>
      <c r="AH913" s="352"/>
      <c r="AI913" s="352"/>
      <c r="AJ913" s="352"/>
      <c r="AK913" s="352"/>
      <c r="AL913" s="352"/>
      <c r="AM913" s="352"/>
      <c r="AN913" s="352"/>
      <c r="AO913" s="352"/>
      <c r="AP913" s="352"/>
      <c r="AQ913" s="352"/>
    </row>
    <row r="914" customFormat="false" ht="9.75" hidden="false" customHeight="true" outlineLevel="0" collapsed="false">
      <c r="A914" s="196"/>
      <c r="B914" s="196"/>
      <c r="C914" s="196"/>
      <c r="D914" s="196"/>
      <c r="E914" s="342"/>
      <c r="F914" s="342"/>
      <c r="G914" s="352"/>
      <c r="H914" s="352"/>
      <c r="I914" s="352"/>
      <c r="J914" s="352"/>
      <c r="K914" s="352"/>
      <c r="L914" s="352"/>
      <c r="M914" s="352"/>
      <c r="N914" s="352"/>
      <c r="O914" s="352"/>
      <c r="P914" s="352"/>
      <c r="Q914" s="352"/>
      <c r="R914" s="352"/>
      <c r="S914" s="352"/>
      <c r="T914" s="352"/>
      <c r="U914" s="352"/>
      <c r="V914" s="352"/>
      <c r="W914" s="352"/>
      <c r="X914" s="352"/>
      <c r="Y914" s="352"/>
      <c r="Z914" s="352"/>
      <c r="AA914" s="352"/>
      <c r="AB914" s="352"/>
      <c r="AC914" s="352"/>
      <c r="AD914" s="352"/>
      <c r="AE914" s="352"/>
      <c r="AF914" s="352"/>
      <c r="AG914" s="352"/>
      <c r="AH914" s="352"/>
      <c r="AI914" s="352"/>
      <c r="AJ914" s="352"/>
      <c r="AK914" s="352"/>
      <c r="AL914" s="352"/>
      <c r="AM914" s="352"/>
      <c r="AN914" s="352"/>
      <c r="AO914" s="352"/>
      <c r="AP914" s="352"/>
      <c r="AQ914" s="352"/>
    </row>
    <row r="915" customFormat="false" ht="9.75" hidden="false" customHeight="true" outlineLevel="0" collapsed="false">
      <c r="A915" s="196"/>
      <c r="B915" s="196"/>
      <c r="C915" s="196"/>
      <c r="D915" s="196"/>
      <c r="E915" s="342"/>
      <c r="F915" s="342"/>
      <c r="G915" s="352"/>
      <c r="H915" s="352"/>
      <c r="I915" s="352"/>
      <c r="J915" s="352"/>
      <c r="K915" s="352"/>
      <c r="L915" s="352"/>
      <c r="M915" s="352"/>
      <c r="N915" s="352"/>
      <c r="O915" s="352"/>
      <c r="P915" s="352"/>
      <c r="Q915" s="352"/>
      <c r="R915" s="352"/>
      <c r="S915" s="352"/>
      <c r="T915" s="352"/>
      <c r="U915" s="352"/>
      <c r="V915" s="352"/>
      <c r="W915" s="352"/>
      <c r="X915" s="352"/>
      <c r="Y915" s="352"/>
      <c r="Z915" s="352"/>
      <c r="AA915" s="352"/>
      <c r="AB915" s="352"/>
      <c r="AC915" s="352"/>
      <c r="AD915" s="352"/>
      <c r="AE915" s="352"/>
      <c r="AF915" s="352"/>
      <c r="AG915" s="352"/>
      <c r="AH915" s="352"/>
      <c r="AI915" s="352"/>
      <c r="AJ915" s="352"/>
      <c r="AK915" s="352"/>
      <c r="AL915" s="352"/>
      <c r="AM915" s="352"/>
      <c r="AN915" s="352"/>
      <c r="AO915" s="352"/>
      <c r="AP915" s="352"/>
      <c r="AQ915" s="352"/>
    </row>
    <row r="916" customFormat="false" ht="9.75" hidden="false" customHeight="true" outlineLevel="0" collapsed="false">
      <c r="A916" s="196"/>
      <c r="B916" s="196"/>
      <c r="C916" s="196"/>
      <c r="D916" s="196"/>
      <c r="E916" s="342"/>
      <c r="F916" s="342"/>
      <c r="G916" s="352"/>
      <c r="H916" s="352"/>
      <c r="I916" s="352"/>
      <c r="J916" s="352"/>
      <c r="K916" s="352"/>
      <c r="L916" s="352"/>
      <c r="M916" s="352"/>
      <c r="N916" s="352"/>
      <c r="O916" s="352"/>
      <c r="P916" s="352"/>
      <c r="Q916" s="352"/>
      <c r="R916" s="352"/>
      <c r="S916" s="352"/>
      <c r="T916" s="352"/>
      <c r="U916" s="352"/>
      <c r="V916" s="352"/>
      <c r="W916" s="352"/>
      <c r="X916" s="352"/>
      <c r="Y916" s="352"/>
      <c r="Z916" s="352"/>
      <c r="AA916" s="352"/>
      <c r="AB916" s="352"/>
      <c r="AC916" s="352"/>
      <c r="AD916" s="352"/>
      <c r="AE916" s="352"/>
      <c r="AF916" s="352"/>
      <c r="AG916" s="352"/>
      <c r="AH916" s="352"/>
      <c r="AI916" s="352"/>
      <c r="AJ916" s="352"/>
      <c r="AK916" s="352"/>
      <c r="AL916" s="352"/>
      <c r="AM916" s="352"/>
      <c r="AN916" s="352"/>
      <c r="AO916" s="352"/>
      <c r="AP916" s="352"/>
      <c r="AQ916" s="352"/>
    </row>
    <row r="917" customFormat="false" ht="9.75" hidden="false" customHeight="true" outlineLevel="0" collapsed="false">
      <c r="A917" s="196"/>
      <c r="B917" s="196"/>
      <c r="C917" s="196"/>
      <c r="D917" s="196"/>
      <c r="E917" s="342"/>
      <c r="F917" s="342"/>
      <c r="G917" s="352"/>
      <c r="H917" s="352"/>
      <c r="I917" s="352"/>
      <c r="J917" s="352"/>
      <c r="K917" s="352"/>
      <c r="L917" s="352"/>
      <c r="M917" s="352"/>
      <c r="N917" s="352"/>
      <c r="O917" s="352"/>
      <c r="P917" s="352"/>
      <c r="Q917" s="352"/>
      <c r="R917" s="352"/>
      <c r="S917" s="352"/>
      <c r="T917" s="352"/>
      <c r="U917" s="352"/>
      <c r="V917" s="352"/>
      <c r="W917" s="352"/>
      <c r="X917" s="352"/>
      <c r="Y917" s="352"/>
      <c r="Z917" s="352"/>
      <c r="AA917" s="352"/>
      <c r="AB917" s="352"/>
      <c r="AC917" s="352"/>
      <c r="AD917" s="352"/>
      <c r="AE917" s="352"/>
      <c r="AF917" s="352"/>
      <c r="AG917" s="352"/>
      <c r="AH917" s="352"/>
      <c r="AI917" s="352"/>
      <c r="AJ917" s="352"/>
      <c r="AK917" s="352"/>
      <c r="AL917" s="352"/>
      <c r="AM917" s="352"/>
      <c r="AN917" s="352"/>
      <c r="AO917" s="352"/>
      <c r="AP917" s="352"/>
      <c r="AQ917" s="352"/>
    </row>
    <row r="918" customFormat="false" ht="9.75" hidden="false" customHeight="true" outlineLevel="0" collapsed="false">
      <c r="A918" s="196"/>
      <c r="B918" s="196"/>
      <c r="C918" s="196"/>
      <c r="D918" s="196"/>
      <c r="E918" s="342"/>
      <c r="F918" s="342"/>
      <c r="G918" s="352"/>
      <c r="H918" s="352"/>
      <c r="I918" s="352"/>
      <c r="J918" s="352"/>
      <c r="K918" s="352"/>
      <c r="L918" s="352"/>
      <c r="M918" s="352"/>
      <c r="N918" s="352"/>
      <c r="O918" s="352"/>
      <c r="P918" s="352"/>
      <c r="Q918" s="352"/>
      <c r="R918" s="352"/>
      <c r="S918" s="352"/>
      <c r="T918" s="352"/>
      <c r="U918" s="352"/>
      <c r="V918" s="352"/>
      <c r="W918" s="352"/>
      <c r="X918" s="352"/>
      <c r="Y918" s="352"/>
      <c r="Z918" s="352"/>
      <c r="AA918" s="352"/>
      <c r="AB918" s="352"/>
      <c r="AC918" s="352"/>
      <c r="AD918" s="352"/>
      <c r="AE918" s="352"/>
      <c r="AF918" s="352"/>
      <c r="AG918" s="352"/>
      <c r="AH918" s="352"/>
      <c r="AI918" s="352"/>
      <c r="AJ918" s="352"/>
      <c r="AK918" s="352"/>
      <c r="AL918" s="352"/>
      <c r="AM918" s="352"/>
      <c r="AN918" s="352"/>
      <c r="AO918" s="352"/>
      <c r="AP918" s="352"/>
      <c r="AQ918" s="352"/>
    </row>
    <row r="919" customFormat="false" ht="9.75" hidden="false" customHeight="true" outlineLevel="0" collapsed="false">
      <c r="A919" s="196"/>
      <c r="B919" s="196"/>
      <c r="C919" s="196"/>
      <c r="D919" s="196"/>
      <c r="E919" s="342"/>
      <c r="F919" s="342"/>
      <c r="G919" s="352"/>
      <c r="H919" s="352"/>
      <c r="I919" s="352"/>
      <c r="J919" s="352"/>
      <c r="K919" s="352"/>
      <c r="L919" s="352"/>
      <c r="M919" s="352"/>
      <c r="N919" s="352"/>
      <c r="O919" s="352"/>
      <c r="P919" s="352"/>
      <c r="Q919" s="352"/>
      <c r="R919" s="352"/>
      <c r="S919" s="352"/>
      <c r="T919" s="352"/>
      <c r="U919" s="352"/>
      <c r="V919" s="352"/>
      <c r="W919" s="352"/>
      <c r="X919" s="352"/>
      <c r="Y919" s="352"/>
      <c r="Z919" s="352"/>
      <c r="AA919" s="352"/>
      <c r="AB919" s="352"/>
      <c r="AC919" s="352"/>
      <c r="AD919" s="352"/>
      <c r="AE919" s="352"/>
      <c r="AF919" s="352"/>
      <c r="AG919" s="352"/>
      <c r="AH919" s="352"/>
      <c r="AI919" s="352"/>
      <c r="AJ919" s="352"/>
      <c r="AK919" s="352"/>
      <c r="AL919" s="352"/>
      <c r="AM919" s="352"/>
      <c r="AN919" s="352"/>
      <c r="AO919" s="352"/>
      <c r="AP919" s="352"/>
      <c r="AQ919" s="352"/>
    </row>
    <row r="920" customFormat="false" ht="9.75" hidden="false" customHeight="true" outlineLevel="0" collapsed="false">
      <c r="A920" s="196"/>
      <c r="B920" s="196"/>
      <c r="C920" s="196"/>
      <c r="D920" s="196"/>
      <c r="E920" s="342"/>
      <c r="F920" s="342"/>
      <c r="G920" s="352"/>
      <c r="H920" s="352"/>
      <c r="I920" s="352"/>
      <c r="J920" s="352"/>
      <c r="K920" s="352"/>
      <c r="L920" s="352"/>
      <c r="M920" s="352"/>
      <c r="N920" s="352"/>
      <c r="O920" s="352"/>
      <c r="P920" s="352"/>
      <c r="Q920" s="352"/>
      <c r="R920" s="352"/>
      <c r="S920" s="352"/>
      <c r="T920" s="352"/>
      <c r="U920" s="352"/>
      <c r="V920" s="352"/>
      <c r="W920" s="352"/>
      <c r="X920" s="352"/>
      <c r="Y920" s="352"/>
      <c r="Z920" s="352"/>
      <c r="AA920" s="352"/>
      <c r="AB920" s="352"/>
      <c r="AC920" s="352"/>
      <c r="AD920" s="352"/>
      <c r="AE920" s="352"/>
      <c r="AF920" s="352"/>
      <c r="AG920" s="352"/>
      <c r="AH920" s="352"/>
      <c r="AI920" s="352"/>
      <c r="AJ920" s="352"/>
      <c r="AK920" s="352"/>
      <c r="AL920" s="352"/>
      <c r="AM920" s="352"/>
      <c r="AN920" s="352"/>
      <c r="AO920" s="352"/>
      <c r="AP920" s="352"/>
      <c r="AQ920" s="352"/>
    </row>
    <row r="921" customFormat="false" ht="9.75" hidden="false" customHeight="true" outlineLevel="0" collapsed="false">
      <c r="A921" s="196"/>
      <c r="B921" s="196"/>
      <c r="C921" s="196"/>
      <c r="D921" s="196"/>
      <c r="E921" s="342"/>
      <c r="F921" s="342"/>
      <c r="G921" s="352"/>
      <c r="H921" s="352"/>
      <c r="I921" s="352"/>
      <c r="J921" s="352"/>
      <c r="K921" s="352"/>
      <c r="L921" s="352"/>
      <c r="M921" s="352"/>
      <c r="N921" s="352"/>
      <c r="O921" s="352"/>
      <c r="P921" s="352"/>
      <c r="Q921" s="352"/>
      <c r="R921" s="352"/>
      <c r="S921" s="352"/>
      <c r="T921" s="352"/>
      <c r="U921" s="352"/>
      <c r="V921" s="352"/>
      <c r="W921" s="352"/>
      <c r="X921" s="352"/>
      <c r="Y921" s="352"/>
      <c r="Z921" s="352"/>
      <c r="AA921" s="352"/>
      <c r="AB921" s="352"/>
      <c r="AC921" s="352"/>
      <c r="AD921" s="352"/>
      <c r="AE921" s="352"/>
      <c r="AF921" s="352"/>
      <c r="AG921" s="352"/>
      <c r="AH921" s="352"/>
      <c r="AI921" s="352"/>
      <c r="AJ921" s="352"/>
      <c r="AK921" s="352"/>
      <c r="AL921" s="352"/>
      <c r="AM921" s="352"/>
      <c r="AN921" s="352"/>
      <c r="AO921" s="352"/>
      <c r="AP921" s="352"/>
      <c r="AQ921" s="352"/>
    </row>
    <row r="922" customFormat="false" ht="9.75" hidden="false" customHeight="true" outlineLevel="0" collapsed="false">
      <c r="A922" s="196"/>
      <c r="B922" s="196"/>
      <c r="C922" s="196"/>
      <c r="D922" s="196"/>
      <c r="E922" s="342"/>
      <c r="F922" s="342"/>
      <c r="G922" s="352"/>
      <c r="H922" s="352"/>
      <c r="I922" s="352"/>
      <c r="J922" s="352"/>
      <c r="K922" s="352"/>
      <c r="L922" s="352"/>
      <c r="M922" s="352"/>
      <c r="N922" s="352"/>
      <c r="O922" s="352"/>
      <c r="P922" s="352"/>
      <c r="Q922" s="352"/>
      <c r="R922" s="352"/>
      <c r="S922" s="352"/>
      <c r="T922" s="352"/>
      <c r="U922" s="352"/>
      <c r="V922" s="352"/>
      <c r="W922" s="352"/>
      <c r="X922" s="352"/>
      <c r="Y922" s="352"/>
      <c r="Z922" s="352"/>
      <c r="AA922" s="352"/>
      <c r="AB922" s="352"/>
      <c r="AC922" s="352"/>
      <c r="AD922" s="352"/>
      <c r="AE922" s="352"/>
      <c r="AF922" s="352"/>
      <c r="AG922" s="352"/>
      <c r="AH922" s="352"/>
      <c r="AI922" s="352"/>
      <c r="AJ922" s="352"/>
      <c r="AK922" s="352"/>
      <c r="AL922" s="352"/>
      <c r="AM922" s="352"/>
      <c r="AN922" s="352"/>
      <c r="AO922" s="352"/>
      <c r="AP922" s="352"/>
      <c r="AQ922" s="352"/>
    </row>
    <row r="923" customFormat="false" ht="9.75" hidden="false" customHeight="true" outlineLevel="0" collapsed="false">
      <c r="A923" s="196"/>
      <c r="B923" s="196"/>
      <c r="C923" s="196"/>
      <c r="D923" s="196"/>
      <c r="E923" s="342"/>
      <c r="F923" s="342"/>
      <c r="G923" s="352"/>
      <c r="H923" s="352"/>
      <c r="I923" s="352"/>
      <c r="J923" s="352"/>
      <c r="K923" s="352"/>
      <c r="L923" s="352"/>
      <c r="M923" s="352"/>
      <c r="N923" s="352"/>
      <c r="O923" s="352"/>
      <c r="P923" s="352"/>
      <c r="Q923" s="352"/>
      <c r="R923" s="352"/>
      <c r="S923" s="352"/>
      <c r="T923" s="352"/>
      <c r="U923" s="352"/>
      <c r="V923" s="352"/>
      <c r="W923" s="352"/>
      <c r="X923" s="352"/>
      <c r="Y923" s="352"/>
      <c r="Z923" s="352"/>
      <c r="AA923" s="352"/>
      <c r="AB923" s="352"/>
      <c r="AC923" s="352"/>
      <c r="AD923" s="352"/>
      <c r="AE923" s="352"/>
      <c r="AF923" s="352"/>
      <c r="AG923" s="352"/>
      <c r="AH923" s="352"/>
      <c r="AI923" s="352"/>
      <c r="AJ923" s="352"/>
      <c r="AK923" s="352"/>
      <c r="AL923" s="352"/>
      <c r="AM923" s="352"/>
      <c r="AN923" s="352"/>
      <c r="AO923" s="352"/>
      <c r="AP923" s="352"/>
      <c r="AQ923" s="352"/>
    </row>
    <row r="924" customFormat="false" ht="9.75" hidden="false" customHeight="true" outlineLevel="0" collapsed="false">
      <c r="A924" s="196"/>
      <c r="B924" s="196"/>
      <c r="C924" s="196"/>
      <c r="D924" s="196"/>
      <c r="E924" s="342"/>
      <c r="F924" s="342"/>
      <c r="G924" s="352"/>
      <c r="H924" s="352"/>
      <c r="I924" s="352"/>
      <c r="J924" s="352"/>
      <c r="K924" s="352"/>
      <c r="L924" s="352"/>
      <c r="M924" s="352"/>
      <c r="N924" s="352"/>
      <c r="O924" s="352"/>
      <c r="P924" s="352"/>
      <c r="Q924" s="352"/>
      <c r="R924" s="352"/>
      <c r="S924" s="352"/>
      <c r="T924" s="352"/>
      <c r="U924" s="352"/>
      <c r="V924" s="352"/>
      <c r="W924" s="352"/>
      <c r="X924" s="352"/>
      <c r="Y924" s="352"/>
      <c r="Z924" s="352"/>
      <c r="AA924" s="352"/>
      <c r="AB924" s="352"/>
      <c r="AC924" s="352"/>
      <c r="AD924" s="352"/>
      <c r="AE924" s="352"/>
      <c r="AF924" s="352"/>
      <c r="AG924" s="352"/>
      <c r="AH924" s="352"/>
      <c r="AI924" s="352"/>
      <c r="AJ924" s="352"/>
      <c r="AK924" s="352"/>
      <c r="AL924" s="352"/>
      <c r="AM924" s="352"/>
      <c r="AN924" s="352"/>
      <c r="AO924" s="352"/>
      <c r="AP924" s="352"/>
      <c r="AQ924" s="352"/>
    </row>
    <row r="925" customFormat="false" ht="9.75" hidden="false" customHeight="true" outlineLevel="0" collapsed="false">
      <c r="A925" s="196"/>
      <c r="B925" s="196"/>
      <c r="C925" s="196"/>
      <c r="D925" s="196"/>
      <c r="E925" s="342"/>
      <c r="F925" s="342"/>
      <c r="G925" s="352"/>
      <c r="H925" s="352"/>
      <c r="I925" s="352"/>
      <c r="J925" s="352"/>
      <c r="K925" s="352"/>
      <c r="L925" s="352"/>
      <c r="M925" s="352"/>
      <c r="N925" s="352"/>
      <c r="O925" s="352"/>
      <c r="P925" s="352"/>
      <c r="Q925" s="352"/>
      <c r="R925" s="352"/>
      <c r="S925" s="352"/>
      <c r="T925" s="352"/>
      <c r="U925" s="352"/>
      <c r="V925" s="352"/>
      <c r="W925" s="352"/>
      <c r="X925" s="352"/>
      <c r="Y925" s="352"/>
      <c r="Z925" s="352"/>
      <c r="AA925" s="352"/>
      <c r="AB925" s="352"/>
      <c r="AC925" s="352"/>
      <c r="AD925" s="352"/>
      <c r="AE925" s="352"/>
      <c r="AF925" s="352"/>
      <c r="AG925" s="352"/>
      <c r="AH925" s="352"/>
      <c r="AI925" s="352"/>
      <c r="AJ925" s="352"/>
      <c r="AK925" s="352"/>
      <c r="AL925" s="352"/>
      <c r="AM925" s="352"/>
      <c r="AN925" s="352"/>
      <c r="AO925" s="352"/>
      <c r="AP925" s="352"/>
      <c r="AQ925" s="352"/>
    </row>
    <row r="926" customFormat="false" ht="9.75" hidden="false" customHeight="true" outlineLevel="0" collapsed="false">
      <c r="A926" s="196"/>
      <c r="B926" s="196"/>
      <c r="C926" s="196"/>
      <c r="D926" s="196"/>
      <c r="E926" s="342"/>
      <c r="F926" s="342"/>
      <c r="G926" s="352"/>
      <c r="H926" s="352"/>
      <c r="I926" s="352"/>
      <c r="J926" s="352"/>
      <c r="K926" s="352"/>
      <c r="L926" s="352"/>
      <c r="M926" s="352"/>
      <c r="N926" s="352"/>
      <c r="O926" s="352"/>
      <c r="P926" s="352"/>
      <c r="Q926" s="352"/>
      <c r="R926" s="352"/>
      <c r="S926" s="352"/>
      <c r="T926" s="352"/>
      <c r="U926" s="352"/>
      <c r="V926" s="352"/>
      <c r="W926" s="352"/>
      <c r="X926" s="352"/>
      <c r="Y926" s="352"/>
      <c r="Z926" s="352"/>
      <c r="AA926" s="352"/>
      <c r="AB926" s="352"/>
      <c r="AC926" s="352"/>
      <c r="AD926" s="352"/>
      <c r="AE926" s="352"/>
      <c r="AF926" s="352"/>
      <c r="AG926" s="352"/>
      <c r="AH926" s="352"/>
      <c r="AI926" s="352"/>
      <c r="AJ926" s="352"/>
      <c r="AK926" s="352"/>
      <c r="AL926" s="352"/>
      <c r="AM926" s="352"/>
      <c r="AN926" s="352"/>
      <c r="AO926" s="352"/>
      <c r="AP926" s="352"/>
      <c r="AQ926" s="352"/>
    </row>
    <row r="927" customFormat="false" ht="9.75" hidden="false" customHeight="true" outlineLevel="0" collapsed="false">
      <c r="A927" s="196"/>
      <c r="B927" s="196"/>
      <c r="C927" s="196"/>
      <c r="D927" s="196"/>
      <c r="E927" s="342"/>
      <c r="F927" s="342"/>
      <c r="G927" s="352"/>
      <c r="H927" s="352"/>
      <c r="I927" s="352"/>
      <c r="J927" s="352"/>
      <c r="K927" s="352"/>
      <c r="L927" s="352"/>
      <c r="M927" s="352"/>
      <c r="N927" s="352"/>
      <c r="O927" s="352"/>
      <c r="P927" s="352"/>
      <c r="Q927" s="352"/>
      <c r="R927" s="352"/>
      <c r="S927" s="352"/>
      <c r="T927" s="352"/>
      <c r="U927" s="352"/>
      <c r="V927" s="352"/>
      <c r="W927" s="352"/>
      <c r="X927" s="352"/>
      <c r="Y927" s="352"/>
      <c r="Z927" s="352"/>
      <c r="AA927" s="352"/>
      <c r="AB927" s="352"/>
      <c r="AC927" s="352"/>
      <c r="AD927" s="352"/>
      <c r="AE927" s="352"/>
      <c r="AF927" s="352"/>
      <c r="AG927" s="352"/>
      <c r="AH927" s="352"/>
      <c r="AI927" s="352"/>
      <c r="AJ927" s="352"/>
      <c r="AK927" s="352"/>
      <c r="AL927" s="352"/>
      <c r="AM927" s="352"/>
      <c r="AN927" s="352"/>
      <c r="AO927" s="352"/>
      <c r="AP927" s="352"/>
      <c r="AQ927" s="352"/>
    </row>
    <row r="928" customFormat="false" ht="9.75" hidden="false" customHeight="true" outlineLevel="0" collapsed="false">
      <c r="A928" s="196"/>
      <c r="B928" s="196"/>
      <c r="C928" s="196"/>
      <c r="D928" s="196"/>
      <c r="E928" s="342"/>
      <c r="F928" s="342"/>
      <c r="G928" s="352"/>
      <c r="H928" s="352"/>
      <c r="I928" s="352"/>
      <c r="J928" s="352"/>
      <c r="K928" s="352"/>
      <c r="L928" s="352"/>
      <c r="M928" s="352"/>
      <c r="N928" s="352"/>
      <c r="O928" s="352"/>
      <c r="P928" s="352"/>
      <c r="Q928" s="352"/>
      <c r="R928" s="352"/>
      <c r="S928" s="352"/>
      <c r="T928" s="352"/>
      <c r="U928" s="352"/>
      <c r="V928" s="352"/>
      <c r="W928" s="352"/>
      <c r="X928" s="352"/>
      <c r="Y928" s="352"/>
      <c r="Z928" s="352"/>
      <c r="AA928" s="352"/>
      <c r="AB928" s="352"/>
      <c r="AC928" s="352"/>
      <c r="AD928" s="352"/>
      <c r="AE928" s="352"/>
      <c r="AF928" s="352"/>
      <c r="AG928" s="352"/>
      <c r="AH928" s="352"/>
      <c r="AI928" s="352"/>
      <c r="AJ928" s="352"/>
      <c r="AK928" s="352"/>
      <c r="AL928" s="352"/>
      <c r="AM928" s="352"/>
      <c r="AN928" s="352"/>
      <c r="AO928" s="352"/>
      <c r="AP928" s="352"/>
      <c r="AQ928" s="352"/>
    </row>
    <row r="929" customFormat="false" ht="9.75" hidden="false" customHeight="true" outlineLevel="0" collapsed="false">
      <c r="A929" s="196"/>
      <c r="B929" s="196"/>
      <c r="C929" s="196"/>
      <c r="D929" s="196"/>
      <c r="E929" s="342"/>
      <c r="F929" s="342"/>
      <c r="G929" s="352"/>
      <c r="H929" s="352"/>
      <c r="I929" s="352"/>
      <c r="J929" s="352"/>
      <c r="K929" s="352"/>
      <c r="L929" s="352"/>
      <c r="M929" s="352"/>
      <c r="N929" s="352"/>
      <c r="O929" s="352"/>
      <c r="P929" s="352"/>
      <c r="Q929" s="352"/>
      <c r="R929" s="352"/>
      <c r="S929" s="352"/>
      <c r="T929" s="352"/>
      <c r="U929" s="352"/>
      <c r="V929" s="352"/>
      <c r="W929" s="352"/>
      <c r="X929" s="352"/>
      <c r="Y929" s="352"/>
      <c r="Z929" s="352"/>
      <c r="AA929" s="352"/>
      <c r="AB929" s="352"/>
      <c r="AC929" s="352"/>
      <c r="AD929" s="352"/>
      <c r="AE929" s="352"/>
      <c r="AF929" s="352"/>
      <c r="AG929" s="352"/>
      <c r="AH929" s="352"/>
      <c r="AI929" s="352"/>
      <c r="AJ929" s="352"/>
      <c r="AK929" s="352"/>
      <c r="AL929" s="352"/>
      <c r="AM929" s="352"/>
      <c r="AN929" s="352"/>
      <c r="AO929" s="352"/>
      <c r="AP929" s="352"/>
      <c r="AQ929" s="352"/>
    </row>
    <row r="930" customFormat="false" ht="9.75" hidden="false" customHeight="true" outlineLevel="0" collapsed="false">
      <c r="A930" s="196"/>
      <c r="B930" s="196"/>
      <c r="C930" s="196"/>
      <c r="D930" s="196"/>
      <c r="E930" s="342"/>
      <c r="F930" s="342"/>
      <c r="G930" s="352"/>
      <c r="H930" s="352"/>
      <c r="I930" s="352"/>
      <c r="J930" s="352"/>
      <c r="K930" s="352"/>
      <c r="L930" s="352"/>
      <c r="M930" s="352"/>
      <c r="N930" s="352"/>
      <c r="O930" s="352"/>
      <c r="P930" s="352"/>
      <c r="Q930" s="352"/>
      <c r="R930" s="352"/>
      <c r="S930" s="352"/>
      <c r="T930" s="352"/>
      <c r="U930" s="352"/>
      <c r="V930" s="352"/>
      <c r="W930" s="352"/>
      <c r="X930" s="352"/>
      <c r="Y930" s="352"/>
      <c r="Z930" s="352"/>
      <c r="AA930" s="352"/>
      <c r="AB930" s="352"/>
      <c r="AC930" s="352"/>
      <c r="AD930" s="352"/>
      <c r="AE930" s="352"/>
      <c r="AF930" s="352"/>
      <c r="AG930" s="352"/>
      <c r="AH930" s="352"/>
      <c r="AI930" s="352"/>
      <c r="AJ930" s="352"/>
      <c r="AK930" s="352"/>
      <c r="AL930" s="352"/>
      <c r="AM930" s="352"/>
      <c r="AN930" s="352"/>
      <c r="AO930" s="352"/>
      <c r="AP930" s="352"/>
      <c r="AQ930" s="352"/>
    </row>
    <row r="931" customFormat="false" ht="9.75" hidden="false" customHeight="true" outlineLevel="0" collapsed="false">
      <c r="A931" s="196"/>
      <c r="B931" s="196"/>
      <c r="C931" s="196"/>
      <c r="D931" s="196"/>
      <c r="E931" s="342"/>
      <c r="F931" s="342"/>
      <c r="G931" s="352"/>
      <c r="H931" s="352"/>
      <c r="I931" s="352"/>
      <c r="J931" s="352"/>
      <c r="K931" s="352"/>
      <c r="L931" s="352"/>
      <c r="M931" s="352"/>
      <c r="N931" s="352"/>
      <c r="O931" s="352"/>
      <c r="P931" s="352"/>
      <c r="Q931" s="352"/>
      <c r="R931" s="352"/>
      <c r="S931" s="352"/>
      <c r="T931" s="352"/>
      <c r="U931" s="352"/>
      <c r="V931" s="352"/>
      <c r="W931" s="352"/>
      <c r="X931" s="352"/>
      <c r="Y931" s="352"/>
      <c r="Z931" s="352"/>
      <c r="AA931" s="352"/>
      <c r="AB931" s="352"/>
      <c r="AC931" s="352"/>
      <c r="AD931" s="352"/>
      <c r="AE931" s="352"/>
      <c r="AF931" s="352"/>
      <c r="AG931" s="352"/>
      <c r="AH931" s="352"/>
      <c r="AI931" s="352"/>
      <c r="AJ931" s="352"/>
      <c r="AK931" s="352"/>
      <c r="AL931" s="352"/>
      <c r="AM931" s="352"/>
      <c r="AN931" s="352"/>
      <c r="AO931" s="352"/>
      <c r="AP931" s="352"/>
      <c r="AQ931" s="352"/>
    </row>
    <row r="932" customFormat="false" ht="9.75" hidden="false" customHeight="true" outlineLevel="0" collapsed="false">
      <c r="A932" s="196"/>
      <c r="B932" s="196"/>
      <c r="C932" s="196"/>
      <c r="D932" s="196"/>
      <c r="E932" s="342"/>
      <c r="F932" s="342"/>
      <c r="G932" s="352"/>
      <c r="H932" s="352"/>
      <c r="I932" s="352"/>
      <c r="J932" s="352"/>
      <c r="K932" s="352"/>
      <c r="L932" s="352"/>
      <c r="M932" s="352"/>
      <c r="N932" s="352"/>
      <c r="O932" s="352"/>
      <c r="P932" s="352"/>
      <c r="Q932" s="352"/>
      <c r="R932" s="352"/>
      <c r="S932" s="352"/>
      <c r="T932" s="352"/>
      <c r="U932" s="352"/>
      <c r="V932" s="352"/>
      <c r="W932" s="352"/>
      <c r="X932" s="352"/>
      <c r="Y932" s="352"/>
      <c r="Z932" s="352"/>
      <c r="AA932" s="352"/>
      <c r="AB932" s="352"/>
      <c r="AC932" s="352"/>
      <c r="AD932" s="352"/>
      <c r="AE932" s="352"/>
      <c r="AF932" s="352"/>
      <c r="AG932" s="352"/>
      <c r="AH932" s="352"/>
      <c r="AI932" s="352"/>
      <c r="AJ932" s="352"/>
      <c r="AK932" s="352"/>
      <c r="AL932" s="352"/>
      <c r="AM932" s="352"/>
      <c r="AN932" s="352"/>
      <c r="AO932" s="352"/>
      <c r="AP932" s="352"/>
      <c r="AQ932" s="352"/>
    </row>
    <row r="933" customFormat="false" ht="9.75" hidden="false" customHeight="true" outlineLevel="0" collapsed="false">
      <c r="A933" s="196"/>
      <c r="B933" s="196"/>
      <c r="C933" s="196"/>
      <c r="D933" s="196"/>
      <c r="E933" s="342"/>
      <c r="F933" s="342"/>
      <c r="G933" s="352"/>
      <c r="H933" s="352"/>
      <c r="I933" s="352"/>
      <c r="J933" s="352"/>
      <c r="K933" s="352"/>
      <c r="L933" s="352"/>
      <c r="M933" s="352"/>
      <c r="N933" s="352"/>
      <c r="O933" s="352"/>
      <c r="P933" s="352"/>
      <c r="Q933" s="352"/>
      <c r="R933" s="352"/>
      <c r="S933" s="352"/>
      <c r="T933" s="352"/>
      <c r="U933" s="352"/>
      <c r="V933" s="352"/>
      <c r="W933" s="352"/>
      <c r="X933" s="352"/>
      <c r="Y933" s="352"/>
      <c r="Z933" s="352"/>
      <c r="AA933" s="352"/>
      <c r="AB933" s="352"/>
      <c r="AC933" s="352"/>
      <c r="AD933" s="352"/>
      <c r="AE933" s="352"/>
      <c r="AF933" s="352"/>
      <c r="AG933" s="352"/>
      <c r="AH933" s="352"/>
      <c r="AI933" s="352"/>
      <c r="AJ933" s="352"/>
      <c r="AK933" s="352"/>
      <c r="AL933" s="352"/>
      <c r="AM933" s="352"/>
      <c r="AN933" s="352"/>
      <c r="AO933" s="352"/>
      <c r="AP933" s="352"/>
      <c r="AQ933" s="352"/>
    </row>
    <row r="934" customFormat="false" ht="9.75" hidden="false" customHeight="true" outlineLevel="0" collapsed="false">
      <c r="A934" s="196"/>
      <c r="B934" s="196"/>
      <c r="C934" s="196"/>
      <c r="D934" s="196"/>
      <c r="E934" s="342"/>
      <c r="F934" s="342"/>
      <c r="G934" s="352"/>
      <c r="H934" s="352"/>
      <c r="I934" s="352"/>
      <c r="J934" s="352"/>
      <c r="K934" s="352"/>
      <c r="L934" s="352"/>
      <c r="M934" s="352"/>
      <c r="N934" s="352"/>
      <c r="O934" s="352"/>
      <c r="P934" s="352"/>
      <c r="Q934" s="352"/>
      <c r="R934" s="352"/>
      <c r="S934" s="352"/>
      <c r="T934" s="352"/>
      <c r="U934" s="352"/>
      <c r="V934" s="352"/>
      <c r="W934" s="352"/>
      <c r="X934" s="352"/>
      <c r="Y934" s="352"/>
      <c r="Z934" s="352"/>
      <c r="AA934" s="352"/>
      <c r="AB934" s="352"/>
      <c r="AC934" s="352"/>
      <c r="AD934" s="352"/>
      <c r="AE934" s="352"/>
      <c r="AF934" s="352"/>
      <c r="AG934" s="352"/>
      <c r="AH934" s="352"/>
      <c r="AI934" s="352"/>
      <c r="AJ934" s="352"/>
      <c r="AK934" s="352"/>
      <c r="AL934" s="352"/>
      <c r="AM934" s="352"/>
      <c r="AN934" s="352"/>
      <c r="AO934" s="352"/>
      <c r="AP934" s="352"/>
      <c r="AQ934" s="352"/>
    </row>
    <row r="935" customFormat="false" ht="9.75" hidden="false" customHeight="true" outlineLevel="0" collapsed="false">
      <c r="A935" s="196"/>
      <c r="B935" s="196"/>
      <c r="C935" s="196"/>
      <c r="D935" s="196"/>
      <c r="E935" s="342"/>
      <c r="F935" s="342"/>
      <c r="G935" s="352"/>
      <c r="H935" s="352"/>
      <c r="I935" s="352"/>
      <c r="J935" s="352"/>
      <c r="K935" s="352"/>
      <c r="L935" s="352"/>
      <c r="M935" s="352"/>
      <c r="N935" s="352"/>
      <c r="O935" s="352"/>
      <c r="P935" s="352"/>
      <c r="Q935" s="352"/>
      <c r="R935" s="352"/>
      <c r="S935" s="352"/>
      <c r="T935" s="352"/>
      <c r="U935" s="352"/>
      <c r="V935" s="352"/>
      <c r="W935" s="352"/>
      <c r="X935" s="352"/>
      <c r="Y935" s="352"/>
      <c r="Z935" s="352"/>
      <c r="AA935" s="352"/>
      <c r="AB935" s="352"/>
      <c r="AC935" s="352"/>
      <c r="AD935" s="352"/>
      <c r="AE935" s="352"/>
      <c r="AF935" s="352"/>
      <c r="AG935" s="352"/>
      <c r="AH935" s="352"/>
      <c r="AI935" s="352"/>
      <c r="AJ935" s="352"/>
      <c r="AK935" s="352"/>
      <c r="AL935" s="352"/>
      <c r="AM935" s="352"/>
      <c r="AN935" s="352"/>
      <c r="AO935" s="352"/>
      <c r="AP935" s="352"/>
      <c r="AQ935" s="352"/>
    </row>
    <row r="936" customFormat="false" ht="9.75" hidden="false" customHeight="true" outlineLevel="0" collapsed="false">
      <c r="A936" s="196"/>
      <c r="B936" s="196"/>
      <c r="C936" s="196"/>
      <c r="D936" s="196"/>
      <c r="E936" s="342"/>
      <c r="F936" s="342"/>
      <c r="G936" s="352"/>
      <c r="H936" s="352"/>
      <c r="I936" s="352"/>
      <c r="J936" s="352"/>
      <c r="K936" s="352"/>
      <c r="L936" s="352"/>
      <c r="M936" s="352"/>
      <c r="N936" s="352"/>
      <c r="O936" s="352"/>
      <c r="P936" s="352"/>
      <c r="Q936" s="352"/>
      <c r="R936" s="352"/>
      <c r="S936" s="352"/>
      <c r="T936" s="352"/>
      <c r="U936" s="352"/>
      <c r="V936" s="352"/>
      <c r="W936" s="352"/>
      <c r="X936" s="352"/>
      <c r="Y936" s="352"/>
      <c r="Z936" s="352"/>
      <c r="AA936" s="352"/>
      <c r="AB936" s="352"/>
      <c r="AC936" s="352"/>
      <c r="AD936" s="352"/>
      <c r="AE936" s="352"/>
      <c r="AF936" s="352"/>
      <c r="AG936" s="352"/>
      <c r="AH936" s="352"/>
      <c r="AI936" s="352"/>
      <c r="AJ936" s="352"/>
      <c r="AK936" s="352"/>
      <c r="AL936" s="352"/>
      <c r="AM936" s="352"/>
      <c r="AN936" s="352"/>
      <c r="AO936" s="352"/>
      <c r="AP936" s="352"/>
      <c r="AQ936" s="352"/>
    </row>
    <row r="937" customFormat="false" ht="9.75" hidden="false" customHeight="true" outlineLevel="0" collapsed="false">
      <c r="A937" s="196"/>
      <c r="B937" s="196"/>
      <c r="C937" s="196"/>
      <c r="D937" s="196"/>
      <c r="E937" s="342"/>
      <c r="F937" s="342"/>
      <c r="G937" s="352"/>
      <c r="H937" s="352"/>
      <c r="I937" s="352"/>
      <c r="J937" s="352"/>
      <c r="K937" s="352"/>
      <c r="L937" s="352"/>
      <c r="M937" s="352"/>
      <c r="N937" s="352"/>
      <c r="O937" s="352"/>
      <c r="P937" s="352"/>
      <c r="Q937" s="352"/>
      <c r="R937" s="352"/>
      <c r="S937" s="352"/>
      <c r="T937" s="352"/>
      <c r="U937" s="352"/>
      <c r="V937" s="352"/>
      <c r="W937" s="352"/>
      <c r="X937" s="352"/>
      <c r="Y937" s="352"/>
      <c r="Z937" s="352"/>
      <c r="AA937" s="352"/>
      <c r="AB937" s="352"/>
      <c r="AC937" s="352"/>
      <c r="AD937" s="352"/>
      <c r="AE937" s="352"/>
      <c r="AF937" s="352"/>
      <c r="AG937" s="352"/>
      <c r="AH937" s="352"/>
      <c r="AI937" s="352"/>
      <c r="AJ937" s="352"/>
      <c r="AK937" s="352"/>
      <c r="AL937" s="352"/>
      <c r="AM937" s="352"/>
      <c r="AN937" s="352"/>
      <c r="AO937" s="352"/>
      <c r="AP937" s="352"/>
      <c r="AQ937" s="352"/>
    </row>
    <row r="938" customFormat="false" ht="9.75" hidden="false" customHeight="true" outlineLevel="0" collapsed="false">
      <c r="A938" s="196"/>
      <c r="B938" s="196"/>
      <c r="C938" s="196"/>
      <c r="D938" s="196"/>
      <c r="E938" s="342"/>
      <c r="F938" s="342"/>
      <c r="G938" s="352"/>
      <c r="H938" s="352"/>
      <c r="I938" s="352"/>
      <c r="J938" s="352"/>
      <c r="K938" s="352"/>
      <c r="L938" s="352"/>
      <c r="M938" s="352"/>
      <c r="N938" s="352"/>
      <c r="O938" s="352"/>
      <c r="P938" s="352"/>
      <c r="Q938" s="352"/>
      <c r="R938" s="352"/>
      <c r="S938" s="352"/>
      <c r="T938" s="352"/>
      <c r="U938" s="352"/>
      <c r="V938" s="352"/>
      <c r="W938" s="352"/>
      <c r="X938" s="352"/>
      <c r="Y938" s="352"/>
      <c r="Z938" s="352"/>
      <c r="AA938" s="352"/>
      <c r="AB938" s="352"/>
      <c r="AC938" s="352"/>
      <c r="AD938" s="352"/>
      <c r="AE938" s="352"/>
      <c r="AF938" s="352"/>
      <c r="AG938" s="352"/>
      <c r="AH938" s="352"/>
      <c r="AI938" s="352"/>
      <c r="AJ938" s="352"/>
      <c r="AK938" s="352"/>
      <c r="AL938" s="352"/>
      <c r="AM938" s="352"/>
      <c r="AN938" s="352"/>
      <c r="AO938" s="352"/>
      <c r="AP938" s="352"/>
      <c r="AQ938" s="352"/>
    </row>
    <row r="939" customFormat="false" ht="9.75" hidden="false" customHeight="true" outlineLevel="0" collapsed="false">
      <c r="A939" s="196"/>
      <c r="B939" s="196"/>
      <c r="C939" s="196"/>
      <c r="D939" s="196"/>
      <c r="E939" s="342"/>
      <c r="F939" s="342"/>
      <c r="G939" s="352"/>
      <c r="H939" s="352"/>
      <c r="I939" s="352"/>
      <c r="J939" s="352"/>
      <c r="K939" s="352"/>
      <c r="L939" s="352"/>
      <c r="M939" s="352"/>
      <c r="N939" s="352"/>
      <c r="O939" s="352"/>
      <c r="P939" s="352"/>
      <c r="Q939" s="352"/>
      <c r="R939" s="352"/>
      <c r="S939" s="352"/>
      <c r="T939" s="352"/>
      <c r="U939" s="352"/>
      <c r="V939" s="352"/>
      <c r="W939" s="352"/>
      <c r="X939" s="352"/>
      <c r="Y939" s="352"/>
      <c r="Z939" s="352"/>
      <c r="AA939" s="352"/>
      <c r="AB939" s="352"/>
      <c r="AC939" s="352"/>
      <c r="AD939" s="352"/>
      <c r="AE939" s="352"/>
      <c r="AF939" s="352"/>
      <c r="AG939" s="352"/>
      <c r="AH939" s="352"/>
      <c r="AI939" s="352"/>
      <c r="AJ939" s="352"/>
      <c r="AK939" s="352"/>
      <c r="AL939" s="352"/>
      <c r="AM939" s="352"/>
      <c r="AN939" s="352"/>
      <c r="AO939" s="352"/>
      <c r="AP939" s="352"/>
      <c r="AQ939" s="352"/>
    </row>
    <row r="940" customFormat="false" ht="9.75" hidden="false" customHeight="true" outlineLevel="0" collapsed="false">
      <c r="A940" s="196"/>
      <c r="B940" s="196"/>
      <c r="C940" s="196"/>
      <c r="D940" s="196"/>
      <c r="E940" s="342"/>
      <c r="F940" s="342"/>
      <c r="G940" s="352"/>
      <c r="H940" s="352"/>
      <c r="I940" s="352"/>
      <c r="J940" s="352"/>
      <c r="K940" s="352"/>
      <c r="L940" s="352"/>
      <c r="M940" s="352"/>
      <c r="N940" s="352"/>
      <c r="O940" s="352"/>
      <c r="P940" s="352"/>
      <c r="Q940" s="352"/>
      <c r="R940" s="352"/>
      <c r="S940" s="352"/>
      <c r="T940" s="352"/>
      <c r="U940" s="352"/>
      <c r="V940" s="352"/>
      <c r="W940" s="352"/>
      <c r="X940" s="352"/>
      <c r="Y940" s="352"/>
      <c r="Z940" s="352"/>
      <c r="AA940" s="352"/>
      <c r="AB940" s="352"/>
      <c r="AC940" s="352"/>
      <c r="AD940" s="352"/>
      <c r="AE940" s="352"/>
      <c r="AF940" s="352"/>
      <c r="AG940" s="352"/>
      <c r="AH940" s="352"/>
      <c r="AI940" s="352"/>
      <c r="AJ940" s="352"/>
      <c r="AK940" s="352"/>
      <c r="AL940" s="352"/>
      <c r="AM940" s="352"/>
      <c r="AN940" s="352"/>
      <c r="AO940" s="352"/>
      <c r="AP940" s="352"/>
      <c r="AQ940" s="352"/>
    </row>
    <row r="941" customFormat="false" ht="9.75" hidden="false" customHeight="true" outlineLevel="0" collapsed="false">
      <c r="A941" s="196"/>
      <c r="B941" s="196"/>
      <c r="C941" s="196"/>
      <c r="D941" s="196"/>
      <c r="E941" s="342"/>
      <c r="F941" s="342"/>
      <c r="G941" s="352"/>
      <c r="H941" s="352"/>
      <c r="I941" s="352"/>
      <c r="J941" s="352"/>
      <c r="K941" s="352"/>
      <c r="L941" s="352"/>
      <c r="M941" s="352"/>
      <c r="N941" s="352"/>
      <c r="O941" s="352"/>
      <c r="P941" s="352"/>
      <c r="Q941" s="352"/>
      <c r="R941" s="352"/>
      <c r="S941" s="352"/>
      <c r="T941" s="352"/>
      <c r="U941" s="352"/>
      <c r="V941" s="352"/>
      <c r="W941" s="352"/>
      <c r="X941" s="352"/>
      <c r="Y941" s="352"/>
      <c r="Z941" s="352"/>
      <c r="AA941" s="352"/>
      <c r="AB941" s="352"/>
      <c r="AC941" s="352"/>
      <c r="AD941" s="352"/>
      <c r="AE941" s="352"/>
      <c r="AF941" s="352"/>
      <c r="AG941" s="352"/>
      <c r="AH941" s="352"/>
      <c r="AI941" s="352"/>
      <c r="AJ941" s="352"/>
      <c r="AK941" s="352"/>
      <c r="AL941" s="352"/>
      <c r="AM941" s="352"/>
      <c r="AN941" s="352"/>
      <c r="AO941" s="352"/>
      <c r="AP941" s="352"/>
      <c r="AQ941" s="352"/>
    </row>
    <row r="942" customFormat="false" ht="9.75" hidden="false" customHeight="true" outlineLevel="0" collapsed="false">
      <c r="A942" s="196"/>
      <c r="B942" s="196"/>
      <c r="C942" s="196"/>
      <c r="D942" s="196"/>
      <c r="E942" s="342"/>
      <c r="F942" s="342"/>
      <c r="G942" s="352"/>
      <c r="H942" s="352"/>
      <c r="I942" s="352"/>
      <c r="J942" s="352"/>
      <c r="K942" s="352"/>
      <c r="L942" s="352"/>
      <c r="M942" s="352"/>
      <c r="N942" s="352"/>
      <c r="O942" s="352"/>
      <c r="P942" s="352"/>
      <c r="Q942" s="352"/>
      <c r="R942" s="352"/>
      <c r="S942" s="352"/>
      <c r="T942" s="352"/>
      <c r="U942" s="352"/>
      <c r="V942" s="352"/>
      <c r="W942" s="352"/>
      <c r="X942" s="352"/>
      <c r="Y942" s="352"/>
      <c r="Z942" s="352"/>
      <c r="AA942" s="352"/>
      <c r="AB942" s="352"/>
      <c r="AC942" s="352"/>
      <c r="AD942" s="352"/>
      <c r="AE942" s="352"/>
      <c r="AF942" s="352"/>
      <c r="AG942" s="352"/>
      <c r="AH942" s="352"/>
      <c r="AI942" s="352"/>
      <c r="AJ942" s="352"/>
      <c r="AK942" s="352"/>
      <c r="AL942" s="352"/>
      <c r="AM942" s="352"/>
      <c r="AN942" s="352"/>
      <c r="AO942" s="352"/>
      <c r="AP942" s="352"/>
      <c r="AQ942" s="352"/>
    </row>
    <row r="943" customFormat="false" ht="9.75" hidden="false" customHeight="true" outlineLevel="0" collapsed="false">
      <c r="A943" s="196"/>
      <c r="B943" s="196"/>
      <c r="C943" s="196"/>
      <c r="D943" s="196"/>
      <c r="E943" s="342"/>
      <c r="F943" s="342"/>
      <c r="G943" s="352"/>
      <c r="H943" s="352"/>
      <c r="I943" s="352"/>
      <c r="J943" s="352"/>
      <c r="K943" s="352"/>
      <c r="L943" s="352"/>
      <c r="M943" s="352"/>
      <c r="N943" s="352"/>
      <c r="O943" s="352"/>
      <c r="P943" s="352"/>
      <c r="Q943" s="352"/>
      <c r="R943" s="352"/>
      <c r="S943" s="352"/>
      <c r="T943" s="352"/>
      <c r="U943" s="352"/>
      <c r="V943" s="352"/>
      <c r="W943" s="352"/>
      <c r="X943" s="352"/>
      <c r="Y943" s="352"/>
      <c r="Z943" s="352"/>
      <c r="AA943" s="352"/>
      <c r="AB943" s="352"/>
      <c r="AC943" s="352"/>
      <c r="AD943" s="352"/>
      <c r="AE943" s="352"/>
      <c r="AF943" s="352"/>
      <c r="AG943" s="352"/>
      <c r="AH943" s="352"/>
      <c r="AI943" s="352"/>
      <c r="AJ943" s="352"/>
      <c r="AK943" s="352"/>
      <c r="AL943" s="352"/>
      <c r="AM943" s="352"/>
      <c r="AN943" s="352"/>
      <c r="AO943" s="352"/>
      <c r="AP943" s="352"/>
      <c r="AQ943" s="352"/>
    </row>
    <row r="944" customFormat="false" ht="9.75" hidden="false" customHeight="true" outlineLevel="0" collapsed="false">
      <c r="A944" s="196"/>
      <c r="B944" s="196"/>
      <c r="C944" s="196"/>
      <c r="D944" s="196"/>
      <c r="E944" s="342"/>
      <c r="F944" s="342"/>
      <c r="G944" s="352"/>
      <c r="H944" s="352"/>
      <c r="I944" s="352"/>
      <c r="J944" s="352"/>
      <c r="K944" s="352"/>
      <c r="L944" s="352"/>
      <c r="M944" s="352"/>
      <c r="N944" s="352"/>
      <c r="O944" s="352"/>
      <c r="P944" s="352"/>
      <c r="Q944" s="352"/>
      <c r="R944" s="352"/>
      <c r="S944" s="352"/>
      <c r="T944" s="352"/>
      <c r="U944" s="352"/>
      <c r="V944" s="352"/>
      <c r="W944" s="352"/>
      <c r="X944" s="352"/>
      <c r="Y944" s="352"/>
      <c r="Z944" s="352"/>
      <c r="AA944" s="352"/>
      <c r="AB944" s="352"/>
      <c r="AC944" s="352"/>
      <c r="AD944" s="352"/>
      <c r="AE944" s="352"/>
      <c r="AF944" s="352"/>
      <c r="AG944" s="352"/>
      <c r="AH944" s="352"/>
      <c r="AI944" s="352"/>
      <c r="AJ944" s="352"/>
      <c r="AK944" s="352"/>
      <c r="AL944" s="352"/>
      <c r="AM944" s="352"/>
      <c r="AN944" s="352"/>
      <c r="AO944" s="352"/>
      <c r="AP944" s="352"/>
      <c r="AQ944" s="352"/>
    </row>
    <row r="945" customFormat="false" ht="9.75" hidden="false" customHeight="true" outlineLevel="0" collapsed="false">
      <c r="A945" s="196"/>
      <c r="B945" s="196"/>
      <c r="C945" s="196"/>
      <c r="D945" s="196"/>
      <c r="E945" s="342"/>
      <c r="F945" s="342"/>
      <c r="G945" s="352"/>
      <c r="H945" s="352"/>
      <c r="I945" s="352"/>
      <c r="J945" s="352"/>
      <c r="K945" s="352"/>
      <c r="L945" s="352"/>
      <c r="M945" s="352"/>
      <c r="N945" s="352"/>
      <c r="O945" s="352"/>
      <c r="P945" s="352"/>
      <c r="Q945" s="352"/>
      <c r="R945" s="352"/>
      <c r="S945" s="352"/>
      <c r="T945" s="352"/>
      <c r="U945" s="352"/>
      <c r="V945" s="352"/>
      <c r="W945" s="352"/>
      <c r="X945" s="352"/>
      <c r="Y945" s="352"/>
      <c r="Z945" s="352"/>
      <c r="AA945" s="352"/>
      <c r="AB945" s="352"/>
      <c r="AC945" s="352"/>
      <c r="AD945" s="352"/>
      <c r="AE945" s="352"/>
      <c r="AF945" s="352"/>
      <c r="AG945" s="352"/>
      <c r="AH945" s="352"/>
      <c r="AI945" s="352"/>
      <c r="AJ945" s="352"/>
      <c r="AK945" s="352"/>
      <c r="AL945" s="352"/>
      <c r="AM945" s="352"/>
      <c r="AN945" s="352"/>
      <c r="AO945" s="352"/>
      <c r="AP945" s="352"/>
      <c r="AQ945" s="352"/>
    </row>
    <row r="946" customFormat="false" ht="9.75" hidden="false" customHeight="true" outlineLevel="0" collapsed="false">
      <c r="A946" s="196"/>
      <c r="B946" s="196"/>
      <c r="C946" s="196"/>
      <c r="D946" s="196"/>
      <c r="E946" s="342"/>
      <c r="F946" s="342"/>
      <c r="G946" s="352"/>
      <c r="H946" s="352"/>
      <c r="I946" s="352"/>
      <c r="J946" s="352"/>
      <c r="K946" s="352"/>
      <c r="L946" s="352"/>
      <c r="M946" s="352"/>
      <c r="N946" s="352"/>
      <c r="O946" s="352"/>
      <c r="P946" s="352"/>
      <c r="Q946" s="352"/>
      <c r="R946" s="352"/>
      <c r="S946" s="352"/>
      <c r="T946" s="352"/>
      <c r="U946" s="352"/>
      <c r="V946" s="352"/>
      <c r="W946" s="352"/>
      <c r="X946" s="352"/>
      <c r="Y946" s="352"/>
      <c r="Z946" s="352"/>
      <c r="AA946" s="352"/>
      <c r="AB946" s="352"/>
      <c r="AC946" s="352"/>
      <c r="AD946" s="352"/>
      <c r="AE946" s="352"/>
      <c r="AF946" s="352"/>
      <c r="AG946" s="352"/>
      <c r="AH946" s="352"/>
      <c r="AI946" s="352"/>
      <c r="AJ946" s="352"/>
      <c r="AK946" s="352"/>
      <c r="AL946" s="352"/>
      <c r="AM946" s="352"/>
      <c r="AN946" s="352"/>
      <c r="AO946" s="352"/>
      <c r="AP946" s="352"/>
      <c r="AQ946" s="352"/>
    </row>
    <row r="947" customFormat="false" ht="9.75" hidden="false" customHeight="true" outlineLevel="0" collapsed="false">
      <c r="A947" s="196"/>
      <c r="B947" s="196"/>
      <c r="C947" s="196"/>
      <c r="D947" s="196"/>
      <c r="E947" s="342"/>
      <c r="F947" s="342"/>
      <c r="G947" s="352"/>
      <c r="H947" s="352"/>
      <c r="I947" s="352"/>
      <c r="J947" s="352"/>
      <c r="K947" s="352"/>
      <c r="L947" s="352"/>
      <c r="M947" s="352"/>
      <c r="N947" s="352"/>
      <c r="O947" s="352"/>
      <c r="P947" s="352"/>
      <c r="Q947" s="352"/>
      <c r="R947" s="352"/>
      <c r="S947" s="352"/>
      <c r="T947" s="352"/>
      <c r="U947" s="352"/>
      <c r="V947" s="352"/>
      <c r="W947" s="352"/>
      <c r="X947" s="352"/>
      <c r="Y947" s="352"/>
      <c r="Z947" s="352"/>
      <c r="AA947" s="352"/>
      <c r="AB947" s="352"/>
      <c r="AC947" s="352"/>
      <c r="AD947" s="352"/>
      <c r="AE947" s="352"/>
      <c r="AF947" s="352"/>
      <c r="AG947" s="352"/>
      <c r="AH947" s="352"/>
      <c r="AI947" s="352"/>
      <c r="AJ947" s="352"/>
      <c r="AK947" s="352"/>
      <c r="AL947" s="352"/>
      <c r="AM947" s="352"/>
      <c r="AN947" s="352"/>
      <c r="AO947" s="352"/>
      <c r="AP947" s="352"/>
      <c r="AQ947" s="352"/>
    </row>
    <row r="948" customFormat="false" ht="9.75" hidden="false" customHeight="true" outlineLevel="0" collapsed="false">
      <c r="A948" s="196"/>
      <c r="B948" s="196"/>
      <c r="C948" s="196"/>
      <c r="D948" s="196"/>
      <c r="E948" s="342"/>
      <c r="F948" s="342"/>
      <c r="G948" s="352"/>
      <c r="H948" s="352"/>
      <c r="I948" s="352"/>
      <c r="J948" s="352"/>
      <c r="K948" s="352"/>
      <c r="L948" s="352"/>
      <c r="M948" s="352"/>
      <c r="N948" s="352"/>
      <c r="O948" s="352"/>
      <c r="P948" s="352"/>
      <c r="Q948" s="352"/>
      <c r="R948" s="352"/>
      <c r="S948" s="352"/>
      <c r="T948" s="352"/>
      <c r="U948" s="352"/>
      <c r="V948" s="352"/>
      <c r="W948" s="352"/>
      <c r="X948" s="352"/>
      <c r="Y948" s="352"/>
      <c r="Z948" s="352"/>
      <c r="AA948" s="352"/>
      <c r="AB948" s="352"/>
      <c r="AC948" s="352"/>
      <c r="AD948" s="352"/>
      <c r="AE948" s="352"/>
      <c r="AF948" s="352"/>
      <c r="AG948" s="352"/>
      <c r="AH948" s="352"/>
      <c r="AI948" s="352"/>
      <c r="AJ948" s="352"/>
      <c r="AK948" s="352"/>
      <c r="AL948" s="352"/>
      <c r="AM948" s="352"/>
      <c r="AN948" s="352"/>
      <c r="AO948" s="352"/>
      <c r="AP948" s="352"/>
      <c r="AQ948" s="352"/>
    </row>
    <row r="949" customFormat="false" ht="9.75" hidden="false" customHeight="true" outlineLevel="0" collapsed="false">
      <c r="A949" s="196"/>
      <c r="B949" s="196"/>
      <c r="C949" s="196"/>
      <c r="D949" s="196"/>
      <c r="E949" s="342"/>
      <c r="F949" s="342"/>
      <c r="G949" s="352"/>
      <c r="H949" s="352"/>
      <c r="I949" s="352"/>
      <c r="J949" s="352"/>
      <c r="K949" s="352"/>
      <c r="L949" s="352"/>
      <c r="M949" s="352"/>
      <c r="N949" s="352"/>
      <c r="O949" s="352"/>
      <c r="P949" s="352"/>
      <c r="Q949" s="352"/>
      <c r="R949" s="352"/>
      <c r="S949" s="352"/>
      <c r="T949" s="352"/>
      <c r="U949" s="352"/>
      <c r="V949" s="352"/>
      <c r="W949" s="352"/>
      <c r="X949" s="352"/>
      <c r="Y949" s="352"/>
      <c r="Z949" s="352"/>
      <c r="AA949" s="352"/>
      <c r="AB949" s="352"/>
      <c r="AC949" s="352"/>
      <c r="AD949" s="352"/>
      <c r="AE949" s="352"/>
      <c r="AF949" s="352"/>
      <c r="AG949" s="352"/>
      <c r="AH949" s="352"/>
      <c r="AI949" s="352"/>
      <c r="AJ949" s="352"/>
      <c r="AK949" s="352"/>
      <c r="AL949" s="352"/>
      <c r="AM949" s="352"/>
      <c r="AN949" s="352"/>
      <c r="AO949" s="352"/>
      <c r="AP949" s="352"/>
      <c r="AQ949" s="352"/>
    </row>
    <row r="950" customFormat="false" ht="9.75" hidden="false" customHeight="true" outlineLevel="0" collapsed="false">
      <c r="A950" s="196"/>
      <c r="B950" s="196"/>
      <c r="C950" s="196"/>
      <c r="D950" s="196"/>
      <c r="E950" s="342"/>
      <c r="F950" s="342"/>
      <c r="G950" s="352"/>
      <c r="H950" s="352"/>
      <c r="I950" s="352"/>
      <c r="J950" s="352"/>
      <c r="K950" s="352"/>
      <c r="L950" s="352"/>
      <c r="M950" s="352"/>
      <c r="N950" s="352"/>
      <c r="O950" s="352"/>
      <c r="P950" s="352"/>
      <c r="Q950" s="352"/>
      <c r="R950" s="352"/>
      <c r="S950" s="352"/>
      <c r="T950" s="352"/>
      <c r="U950" s="352"/>
      <c r="V950" s="352"/>
      <c r="W950" s="352"/>
      <c r="X950" s="352"/>
      <c r="Y950" s="352"/>
      <c r="Z950" s="352"/>
      <c r="AA950" s="352"/>
      <c r="AB950" s="352"/>
      <c r="AC950" s="352"/>
      <c r="AD950" s="352"/>
      <c r="AE950" s="352"/>
      <c r="AF950" s="352"/>
      <c r="AG950" s="352"/>
      <c r="AH950" s="352"/>
      <c r="AI950" s="352"/>
      <c r="AJ950" s="352"/>
      <c r="AK950" s="352"/>
      <c r="AL950" s="352"/>
      <c r="AM950" s="352"/>
      <c r="AN950" s="352"/>
      <c r="AO950" s="352"/>
      <c r="AP950" s="352"/>
      <c r="AQ950" s="352"/>
    </row>
    <row r="951" customFormat="false" ht="9.75" hidden="false" customHeight="true" outlineLevel="0" collapsed="false">
      <c r="A951" s="196"/>
      <c r="B951" s="196"/>
      <c r="C951" s="196"/>
      <c r="D951" s="196"/>
      <c r="E951" s="342"/>
      <c r="F951" s="342"/>
      <c r="G951" s="352"/>
      <c r="H951" s="352"/>
      <c r="I951" s="352"/>
      <c r="J951" s="352"/>
      <c r="K951" s="352"/>
      <c r="L951" s="352"/>
      <c r="M951" s="352"/>
      <c r="N951" s="352"/>
      <c r="O951" s="352"/>
      <c r="P951" s="352"/>
      <c r="Q951" s="352"/>
      <c r="R951" s="352"/>
      <c r="S951" s="352"/>
      <c r="T951" s="352"/>
      <c r="U951" s="352"/>
      <c r="V951" s="352"/>
      <c r="W951" s="352"/>
      <c r="X951" s="352"/>
      <c r="Y951" s="352"/>
      <c r="Z951" s="352"/>
      <c r="AA951" s="352"/>
      <c r="AB951" s="352"/>
      <c r="AC951" s="352"/>
      <c r="AD951" s="352"/>
      <c r="AE951" s="352"/>
      <c r="AF951" s="352"/>
      <c r="AG951" s="352"/>
      <c r="AH951" s="352"/>
      <c r="AI951" s="352"/>
      <c r="AJ951" s="352"/>
      <c r="AK951" s="352"/>
      <c r="AL951" s="352"/>
      <c r="AM951" s="352"/>
      <c r="AN951" s="352"/>
      <c r="AO951" s="352"/>
      <c r="AP951" s="352"/>
      <c r="AQ951" s="352"/>
    </row>
    <row r="952" customFormat="false" ht="9.75" hidden="false" customHeight="true" outlineLevel="0" collapsed="false">
      <c r="A952" s="196"/>
      <c r="B952" s="196"/>
      <c r="C952" s="196"/>
      <c r="D952" s="196"/>
      <c r="E952" s="342"/>
      <c r="F952" s="342"/>
      <c r="G952" s="352"/>
      <c r="H952" s="352"/>
      <c r="I952" s="352"/>
      <c r="J952" s="352"/>
      <c r="K952" s="352"/>
      <c r="L952" s="352"/>
      <c r="M952" s="352"/>
      <c r="N952" s="352"/>
      <c r="O952" s="352"/>
      <c r="P952" s="352"/>
      <c r="Q952" s="352"/>
      <c r="R952" s="352"/>
      <c r="S952" s="352"/>
      <c r="T952" s="352"/>
      <c r="U952" s="352"/>
      <c r="V952" s="352"/>
      <c r="W952" s="352"/>
      <c r="X952" s="352"/>
      <c r="Y952" s="352"/>
      <c r="Z952" s="352"/>
      <c r="AA952" s="352"/>
      <c r="AB952" s="352"/>
      <c r="AC952" s="352"/>
      <c r="AD952" s="352"/>
      <c r="AE952" s="352"/>
      <c r="AF952" s="352"/>
      <c r="AG952" s="352"/>
      <c r="AH952" s="352"/>
      <c r="AI952" s="352"/>
      <c r="AJ952" s="352"/>
      <c r="AK952" s="352"/>
      <c r="AL952" s="352"/>
      <c r="AM952" s="352"/>
      <c r="AN952" s="352"/>
      <c r="AO952" s="352"/>
      <c r="AP952" s="352"/>
      <c r="AQ952" s="352"/>
    </row>
    <row r="953" customFormat="false" ht="9.75" hidden="false" customHeight="true" outlineLevel="0" collapsed="false">
      <c r="A953" s="196"/>
      <c r="B953" s="196"/>
      <c r="C953" s="196"/>
      <c r="D953" s="196"/>
      <c r="E953" s="342"/>
      <c r="F953" s="342"/>
      <c r="G953" s="352"/>
      <c r="H953" s="352"/>
      <c r="I953" s="352"/>
      <c r="J953" s="352"/>
      <c r="K953" s="352"/>
      <c r="L953" s="352"/>
      <c r="M953" s="352"/>
      <c r="N953" s="352"/>
      <c r="O953" s="352"/>
      <c r="P953" s="352"/>
      <c r="Q953" s="352"/>
      <c r="R953" s="352"/>
      <c r="S953" s="352"/>
      <c r="T953" s="352"/>
      <c r="U953" s="352"/>
      <c r="V953" s="352"/>
      <c r="W953" s="352"/>
      <c r="X953" s="352"/>
      <c r="Y953" s="352"/>
      <c r="Z953" s="352"/>
      <c r="AA953" s="352"/>
      <c r="AB953" s="352"/>
      <c r="AC953" s="352"/>
      <c r="AD953" s="352"/>
      <c r="AE953" s="352"/>
      <c r="AF953" s="352"/>
      <c r="AG953" s="352"/>
      <c r="AH953" s="352"/>
      <c r="AI953" s="352"/>
      <c r="AJ953" s="352"/>
      <c r="AK953" s="352"/>
      <c r="AL953" s="352"/>
      <c r="AM953" s="352"/>
      <c r="AN953" s="352"/>
      <c r="AO953" s="352"/>
      <c r="AP953" s="352"/>
      <c r="AQ953" s="352"/>
    </row>
    <row r="954" customFormat="false" ht="9.75" hidden="false" customHeight="true" outlineLevel="0" collapsed="false">
      <c r="A954" s="196"/>
      <c r="B954" s="196"/>
      <c r="C954" s="196"/>
      <c r="D954" s="196"/>
      <c r="E954" s="342"/>
      <c r="F954" s="342"/>
      <c r="G954" s="352"/>
      <c r="H954" s="352"/>
      <c r="I954" s="352"/>
      <c r="J954" s="352"/>
      <c r="K954" s="352"/>
      <c r="L954" s="352"/>
      <c r="M954" s="352"/>
      <c r="N954" s="352"/>
      <c r="O954" s="352"/>
      <c r="P954" s="352"/>
      <c r="Q954" s="352"/>
      <c r="R954" s="352"/>
      <c r="S954" s="352"/>
      <c r="T954" s="352"/>
      <c r="U954" s="352"/>
      <c r="V954" s="352"/>
      <c r="W954" s="352"/>
      <c r="X954" s="352"/>
      <c r="Y954" s="352"/>
      <c r="Z954" s="352"/>
      <c r="AA954" s="352"/>
      <c r="AB954" s="352"/>
      <c r="AC954" s="352"/>
      <c r="AD954" s="352"/>
      <c r="AE954" s="352"/>
      <c r="AF954" s="352"/>
      <c r="AG954" s="352"/>
      <c r="AH954" s="352"/>
      <c r="AI954" s="352"/>
      <c r="AJ954" s="352"/>
      <c r="AK954" s="352"/>
      <c r="AL954" s="352"/>
      <c r="AM954" s="352"/>
      <c r="AN954" s="352"/>
      <c r="AO954" s="352"/>
      <c r="AP954" s="352"/>
      <c r="AQ954" s="352"/>
    </row>
    <row r="955" customFormat="false" ht="9.75" hidden="false" customHeight="true" outlineLevel="0" collapsed="false">
      <c r="A955" s="196"/>
      <c r="B955" s="196"/>
      <c r="C955" s="196"/>
      <c r="D955" s="196"/>
      <c r="E955" s="342"/>
      <c r="F955" s="342"/>
      <c r="G955" s="352"/>
      <c r="H955" s="352"/>
      <c r="I955" s="352"/>
      <c r="J955" s="352"/>
      <c r="K955" s="352"/>
      <c r="L955" s="352"/>
      <c r="M955" s="352"/>
      <c r="N955" s="352"/>
      <c r="O955" s="352"/>
      <c r="P955" s="352"/>
      <c r="Q955" s="352"/>
      <c r="R955" s="352"/>
      <c r="S955" s="352"/>
      <c r="T955" s="352"/>
      <c r="U955" s="352"/>
      <c r="V955" s="352"/>
      <c r="W955" s="352"/>
      <c r="X955" s="352"/>
      <c r="Y955" s="352"/>
      <c r="Z955" s="352"/>
      <c r="AA955" s="352"/>
      <c r="AB955" s="352"/>
      <c r="AC955" s="352"/>
      <c r="AD955" s="352"/>
      <c r="AE955" s="352"/>
      <c r="AF955" s="352"/>
      <c r="AG955" s="352"/>
      <c r="AH955" s="352"/>
      <c r="AI955" s="352"/>
      <c r="AJ955" s="352"/>
      <c r="AK955" s="352"/>
      <c r="AL955" s="352"/>
      <c r="AM955" s="352"/>
      <c r="AN955" s="352"/>
      <c r="AO955" s="352"/>
      <c r="AP955" s="352"/>
      <c r="AQ955" s="352"/>
    </row>
    <row r="956" customFormat="false" ht="9.75" hidden="false" customHeight="true" outlineLevel="0" collapsed="false">
      <c r="A956" s="196"/>
      <c r="B956" s="196"/>
      <c r="C956" s="196"/>
      <c r="D956" s="196"/>
      <c r="E956" s="342"/>
      <c r="F956" s="342"/>
      <c r="G956" s="352"/>
      <c r="H956" s="352"/>
      <c r="I956" s="352"/>
      <c r="J956" s="352"/>
      <c r="K956" s="352"/>
      <c r="L956" s="352"/>
      <c r="M956" s="352"/>
      <c r="N956" s="352"/>
      <c r="O956" s="352"/>
      <c r="P956" s="352"/>
      <c r="Q956" s="352"/>
      <c r="R956" s="352"/>
      <c r="S956" s="352"/>
      <c r="T956" s="352"/>
      <c r="U956" s="352"/>
      <c r="V956" s="352"/>
      <c r="W956" s="352"/>
      <c r="X956" s="352"/>
      <c r="Y956" s="352"/>
      <c r="Z956" s="352"/>
      <c r="AA956" s="352"/>
      <c r="AB956" s="352"/>
      <c r="AC956" s="352"/>
      <c r="AD956" s="352"/>
      <c r="AE956" s="352"/>
      <c r="AF956" s="352"/>
      <c r="AG956" s="352"/>
      <c r="AH956" s="352"/>
      <c r="AI956" s="352"/>
      <c r="AJ956" s="352"/>
      <c r="AK956" s="352"/>
      <c r="AL956" s="352"/>
      <c r="AM956" s="352"/>
      <c r="AN956" s="352"/>
      <c r="AO956" s="352"/>
      <c r="AP956" s="352"/>
      <c r="AQ956" s="352"/>
    </row>
    <row r="957" customFormat="false" ht="9.75" hidden="false" customHeight="true" outlineLevel="0" collapsed="false">
      <c r="A957" s="196"/>
      <c r="B957" s="196"/>
      <c r="C957" s="196"/>
      <c r="D957" s="196"/>
      <c r="E957" s="342"/>
      <c r="F957" s="342"/>
      <c r="G957" s="352"/>
      <c r="H957" s="352"/>
      <c r="I957" s="352"/>
      <c r="J957" s="352"/>
      <c r="K957" s="352"/>
      <c r="L957" s="352"/>
      <c r="M957" s="352"/>
      <c r="N957" s="352"/>
      <c r="O957" s="352"/>
      <c r="P957" s="352"/>
      <c r="Q957" s="352"/>
      <c r="R957" s="352"/>
      <c r="S957" s="352"/>
      <c r="T957" s="352"/>
      <c r="U957" s="352"/>
      <c r="V957" s="352"/>
      <c r="W957" s="352"/>
      <c r="X957" s="352"/>
      <c r="Y957" s="352"/>
      <c r="Z957" s="352"/>
      <c r="AA957" s="352"/>
      <c r="AB957" s="352"/>
      <c r="AC957" s="352"/>
      <c r="AD957" s="352"/>
      <c r="AE957" s="352"/>
      <c r="AF957" s="352"/>
      <c r="AG957" s="352"/>
      <c r="AH957" s="352"/>
      <c r="AI957" s="352"/>
      <c r="AJ957" s="352"/>
      <c r="AK957" s="352"/>
      <c r="AL957" s="352"/>
      <c r="AM957" s="352"/>
      <c r="AN957" s="352"/>
      <c r="AO957" s="352"/>
      <c r="AP957" s="352"/>
      <c r="AQ957" s="352"/>
    </row>
    <row r="958" customFormat="false" ht="9.75" hidden="false" customHeight="true" outlineLevel="0" collapsed="false">
      <c r="A958" s="196"/>
      <c r="B958" s="196"/>
      <c r="C958" s="196"/>
      <c r="D958" s="196"/>
      <c r="E958" s="342"/>
      <c r="F958" s="342"/>
      <c r="G958" s="352"/>
      <c r="H958" s="352"/>
      <c r="I958" s="352"/>
      <c r="J958" s="352"/>
      <c r="K958" s="352"/>
      <c r="L958" s="352"/>
      <c r="M958" s="352"/>
      <c r="N958" s="352"/>
      <c r="O958" s="352"/>
      <c r="P958" s="352"/>
      <c r="Q958" s="352"/>
      <c r="R958" s="352"/>
      <c r="S958" s="352"/>
      <c r="T958" s="352"/>
      <c r="U958" s="352"/>
      <c r="V958" s="352"/>
      <c r="W958" s="352"/>
      <c r="X958" s="352"/>
      <c r="Y958" s="352"/>
      <c r="Z958" s="352"/>
      <c r="AA958" s="352"/>
      <c r="AB958" s="352"/>
      <c r="AC958" s="352"/>
      <c r="AD958" s="352"/>
      <c r="AE958" s="352"/>
      <c r="AF958" s="352"/>
      <c r="AG958" s="352"/>
      <c r="AH958" s="352"/>
      <c r="AI958" s="352"/>
      <c r="AJ958" s="352"/>
      <c r="AK958" s="352"/>
      <c r="AL958" s="352"/>
      <c r="AM958" s="352"/>
      <c r="AN958" s="352"/>
      <c r="AO958" s="352"/>
      <c r="AP958" s="352"/>
      <c r="AQ958" s="352"/>
    </row>
    <row r="959" customFormat="false" ht="9.75" hidden="false" customHeight="true" outlineLevel="0" collapsed="false">
      <c r="A959" s="196"/>
      <c r="B959" s="196"/>
      <c r="C959" s="196"/>
      <c r="D959" s="196"/>
      <c r="E959" s="342"/>
      <c r="F959" s="342"/>
      <c r="G959" s="352"/>
      <c r="H959" s="352"/>
      <c r="I959" s="352"/>
      <c r="J959" s="352"/>
      <c r="K959" s="352"/>
      <c r="L959" s="352"/>
      <c r="M959" s="352"/>
      <c r="N959" s="352"/>
      <c r="O959" s="352"/>
      <c r="P959" s="352"/>
      <c r="Q959" s="352"/>
      <c r="R959" s="352"/>
      <c r="S959" s="352"/>
      <c r="T959" s="352"/>
      <c r="U959" s="352"/>
      <c r="V959" s="352"/>
      <c r="W959" s="352"/>
      <c r="X959" s="352"/>
      <c r="Y959" s="352"/>
      <c r="Z959" s="352"/>
      <c r="AA959" s="352"/>
      <c r="AB959" s="352"/>
      <c r="AC959" s="352"/>
      <c r="AD959" s="352"/>
      <c r="AE959" s="352"/>
      <c r="AF959" s="352"/>
      <c r="AG959" s="352"/>
      <c r="AH959" s="352"/>
      <c r="AI959" s="352"/>
      <c r="AJ959" s="352"/>
      <c r="AK959" s="352"/>
      <c r="AL959" s="352"/>
      <c r="AM959" s="352"/>
      <c r="AN959" s="352"/>
      <c r="AO959" s="352"/>
      <c r="AP959" s="352"/>
      <c r="AQ959" s="352"/>
    </row>
    <row r="960" customFormat="false" ht="9.75" hidden="false" customHeight="true" outlineLevel="0" collapsed="false">
      <c r="A960" s="196"/>
      <c r="B960" s="196"/>
      <c r="C960" s="196"/>
      <c r="D960" s="196"/>
      <c r="E960" s="342"/>
      <c r="F960" s="342"/>
      <c r="G960" s="352"/>
      <c r="H960" s="352"/>
      <c r="I960" s="352"/>
      <c r="J960" s="352"/>
      <c r="K960" s="352"/>
      <c r="L960" s="352"/>
      <c r="M960" s="352"/>
      <c r="N960" s="352"/>
      <c r="O960" s="352"/>
      <c r="P960" s="352"/>
      <c r="Q960" s="352"/>
      <c r="R960" s="352"/>
      <c r="S960" s="352"/>
      <c r="T960" s="352"/>
      <c r="U960" s="352"/>
      <c r="V960" s="352"/>
      <c r="W960" s="352"/>
      <c r="X960" s="352"/>
      <c r="Y960" s="352"/>
      <c r="Z960" s="352"/>
      <c r="AA960" s="352"/>
      <c r="AB960" s="352"/>
      <c r="AC960" s="352"/>
      <c r="AD960" s="352"/>
      <c r="AE960" s="352"/>
      <c r="AF960" s="352"/>
      <c r="AG960" s="352"/>
      <c r="AH960" s="352"/>
      <c r="AI960" s="352"/>
      <c r="AJ960" s="352"/>
      <c r="AK960" s="352"/>
      <c r="AL960" s="352"/>
      <c r="AM960" s="352"/>
      <c r="AN960" s="352"/>
      <c r="AO960" s="352"/>
      <c r="AP960" s="352"/>
      <c r="AQ960" s="352"/>
    </row>
    <row r="961" customFormat="false" ht="9.75" hidden="false" customHeight="true" outlineLevel="0" collapsed="false">
      <c r="A961" s="196"/>
      <c r="B961" s="196"/>
      <c r="C961" s="196"/>
      <c r="D961" s="196"/>
      <c r="E961" s="342"/>
      <c r="F961" s="342"/>
      <c r="G961" s="352"/>
      <c r="H961" s="352"/>
      <c r="I961" s="352"/>
      <c r="J961" s="352"/>
      <c r="K961" s="352"/>
      <c r="L961" s="352"/>
      <c r="M961" s="352"/>
      <c r="N961" s="352"/>
      <c r="O961" s="352"/>
      <c r="P961" s="352"/>
      <c r="Q961" s="352"/>
      <c r="R961" s="352"/>
      <c r="S961" s="352"/>
      <c r="T961" s="352"/>
      <c r="U961" s="352"/>
      <c r="V961" s="352"/>
      <c r="W961" s="352"/>
      <c r="X961" s="352"/>
      <c r="Y961" s="352"/>
      <c r="Z961" s="352"/>
      <c r="AA961" s="352"/>
      <c r="AB961" s="352"/>
      <c r="AC961" s="352"/>
      <c r="AD961" s="352"/>
      <c r="AE961" s="352"/>
      <c r="AF961" s="352"/>
      <c r="AG961" s="352"/>
      <c r="AH961" s="352"/>
      <c r="AI961" s="352"/>
      <c r="AJ961" s="352"/>
      <c r="AK961" s="352"/>
      <c r="AL961" s="352"/>
      <c r="AM961" s="352"/>
      <c r="AN961" s="352"/>
      <c r="AO961" s="352"/>
      <c r="AP961" s="352"/>
      <c r="AQ961" s="352"/>
    </row>
    <row r="962" customFormat="false" ht="9.75" hidden="false" customHeight="true" outlineLevel="0" collapsed="false">
      <c r="A962" s="196"/>
      <c r="B962" s="196"/>
      <c r="C962" s="196"/>
      <c r="D962" s="196"/>
      <c r="E962" s="342"/>
      <c r="F962" s="342"/>
      <c r="G962" s="352"/>
      <c r="H962" s="352"/>
      <c r="I962" s="352"/>
      <c r="J962" s="352"/>
      <c r="K962" s="352"/>
      <c r="L962" s="352"/>
      <c r="M962" s="352"/>
      <c r="N962" s="352"/>
      <c r="O962" s="352"/>
      <c r="P962" s="352"/>
      <c r="Q962" s="352"/>
      <c r="R962" s="352"/>
      <c r="S962" s="352"/>
      <c r="T962" s="352"/>
      <c r="U962" s="352"/>
      <c r="V962" s="352"/>
      <c r="W962" s="352"/>
      <c r="X962" s="352"/>
      <c r="Y962" s="352"/>
      <c r="Z962" s="352"/>
      <c r="AA962" s="352"/>
      <c r="AB962" s="352"/>
      <c r="AC962" s="352"/>
      <c r="AD962" s="352"/>
      <c r="AE962" s="352"/>
      <c r="AF962" s="352"/>
      <c r="AG962" s="352"/>
      <c r="AH962" s="352"/>
      <c r="AI962" s="352"/>
      <c r="AJ962" s="352"/>
      <c r="AK962" s="352"/>
      <c r="AL962" s="352"/>
      <c r="AM962" s="352"/>
      <c r="AN962" s="352"/>
      <c r="AO962" s="352"/>
      <c r="AP962" s="352"/>
      <c r="AQ962" s="352"/>
    </row>
    <row r="963" customFormat="false" ht="9.75" hidden="false" customHeight="true" outlineLevel="0" collapsed="false">
      <c r="A963" s="196"/>
      <c r="B963" s="196"/>
      <c r="C963" s="196"/>
      <c r="D963" s="196"/>
      <c r="E963" s="342"/>
      <c r="F963" s="342"/>
      <c r="G963" s="352"/>
      <c r="H963" s="352"/>
      <c r="I963" s="352"/>
      <c r="J963" s="352"/>
      <c r="K963" s="352"/>
      <c r="L963" s="352"/>
      <c r="M963" s="352"/>
      <c r="N963" s="352"/>
      <c r="O963" s="352"/>
      <c r="P963" s="352"/>
      <c r="Q963" s="352"/>
      <c r="R963" s="352"/>
      <c r="S963" s="352"/>
      <c r="T963" s="352"/>
      <c r="U963" s="352"/>
      <c r="V963" s="352"/>
      <c r="W963" s="352"/>
      <c r="X963" s="352"/>
      <c r="Y963" s="352"/>
      <c r="Z963" s="352"/>
      <c r="AA963" s="352"/>
      <c r="AB963" s="352"/>
      <c r="AC963" s="352"/>
      <c r="AD963" s="352"/>
      <c r="AE963" s="352"/>
      <c r="AF963" s="352"/>
      <c r="AG963" s="352"/>
      <c r="AH963" s="352"/>
      <c r="AI963" s="352"/>
      <c r="AJ963" s="352"/>
      <c r="AK963" s="352"/>
      <c r="AL963" s="352"/>
      <c r="AM963" s="352"/>
      <c r="AN963" s="352"/>
      <c r="AO963" s="352"/>
      <c r="AP963" s="352"/>
      <c r="AQ963" s="352"/>
    </row>
    <row r="964" customFormat="false" ht="9.75" hidden="false" customHeight="true" outlineLevel="0" collapsed="false">
      <c r="A964" s="196"/>
      <c r="B964" s="196"/>
      <c r="C964" s="196"/>
      <c r="D964" s="196"/>
      <c r="E964" s="342"/>
      <c r="F964" s="342"/>
      <c r="G964" s="352"/>
      <c r="H964" s="352"/>
      <c r="I964" s="352"/>
      <c r="J964" s="352"/>
      <c r="K964" s="352"/>
      <c r="L964" s="352"/>
      <c r="M964" s="352"/>
      <c r="N964" s="352"/>
      <c r="O964" s="352"/>
      <c r="P964" s="352"/>
      <c r="Q964" s="352"/>
      <c r="R964" s="352"/>
      <c r="S964" s="352"/>
      <c r="T964" s="352"/>
      <c r="U964" s="352"/>
      <c r="V964" s="352"/>
      <c r="W964" s="352"/>
      <c r="X964" s="352"/>
      <c r="Y964" s="352"/>
      <c r="Z964" s="352"/>
      <c r="AA964" s="352"/>
      <c r="AB964" s="352"/>
      <c r="AC964" s="352"/>
      <c r="AD964" s="352"/>
      <c r="AE964" s="352"/>
      <c r="AF964" s="352"/>
      <c r="AG964" s="352"/>
      <c r="AH964" s="352"/>
      <c r="AI964" s="352"/>
      <c r="AJ964" s="352"/>
      <c r="AK964" s="352"/>
      <c r="AL964" s="352"/>
      <c r="AM964" s="352"/>
      <c r="AN964" s="352"/>
      <c r="AO964" s="352"/>
      <c r="AP964" s="352"/>
      <c r="AQ964" s="352"/>
    </row>
    <row r="965" customFormat="false" ht="9.75" hidden="false" customHeight="true" outlineLevel="0" collapsed="false">
      <c r="A965" s="196"/>
      <c r="B965" s="196"/>
      <c r="C965" s="196"/>
      <c r="D965" s="196"/>
      <c r="E965" s="342"/>
      <c r="F965" s="342"/>
      <c r="G965" s="352"/>
      <c r="H965" s="352"/>
      <c r="I965" s="352"/>
      <c r="J965" s="352"/>
      <c r="K965" s="352"/>
      <c r="L965" s="352"/>
      <c r="M965" s="352"/>
      <c r="N965" s="352"/>
      <c r="O965" s="352"/>
      <c r="P965" s="352"/>
      <c r="Q965" s="352"/>
      <c r="R965" s="352"/>
      <c r="S965" s="352"/>
      <c r="T965" s="352"/>
      <c r="U965" s="352"/>
      <c r="V965" s="352"/>
      <c r="W965" s="352"/>
      <c r="X965" s="352"/>
      <c r="Y965" s="352"/>
      <c r="Z965" s="352"/>
      <c r="AA965" s="352"/>
      <c r="AB965" s="352"/>
      <c r="AC965" s="352"/>
      <c r="AD965" s="352"/>
      <c r="AE965" s="352"/>
      <c r="AF965" s="352"/>
      <c r="AG965" s="352"/>
      <c r="AH965" s="352"/>
      <c r="AI965" s="352"/>
      <c r="AJ965" s="352"/>
      <c r="AK965" s="352"/>
      <c r="AL965" s="352"/>
      <c r="AM965" s="352"/>
      <c r="AN965" s="352"/>
      <c r="AO965" s="352"/>
      <c r="AP965" s="352"/>
      <c r="AQ965" s="352"/>
    </row>
    <row r="966" customFormat="false" ht="9.75" hidden="false" customHeight="true" outlineLevel="0" collapsed="false">
      <c r="A966" s="196"/>
      <c r="B966" s="196"/>
      <c r="C966" s="196"/>
      <c r="D966" s="196"/>
      <c r="E966" s="342"/>
      <c r="F966" s="342"/>
      <c r="G966" s="352"/>
      <c r="H966" s="352"/>
      <c r="I966" s="352"/>
      <c r="J966" s="352"/>
      <c r="K966" s="352"/>
      <c r="L966" s="352"/>
      <c r="M966" s="352"/>
      <c r="N966" s="352"/>
      <c r="O966" s="352"/>
      <c r="P966" s="352"/>
      <c r="Q966" s="352"/>
      <c r="R966" s="352"/>
      <c r="S966" s="352"/>
      <c r="T966" s="352"/>
      <c r="U966" s="352"/>
      <c r="V966" s="352"/>
      <c r="W966" s="352"/>
      <c r="X966" s="352"/>
      <c r="Y966" s="352"/>
      <c r="Z966" s="352"/>
      <c r="AA966" s="352"/>
      <c r="AB966" s="352"/>
      <c r="AC966" s="352"/>
      <c r="AD966" s="352"/>
      <c r="AE966" s="352"/>
      <c r="AF966" s="352"/>
      <c r="AG966" s="352"/>
      <c r="AH966" s="352"/>
      <c r="AI966" s="352"/>
      <c r="AJ966" s="352"/>
      <c r="AK966" s="352"/>
      <c r="AL966" s="352"/>
      <c r="AM966" s="352"/>
      <c r="AN966" s="352"/>
      <c r="AO966" s="352"/>
      <c r="AP966" s="352"/>
      <c r="AQ966" s="352"/>
    </row>
    <row r="967" customFormat="false" ht="9.75" hidden="false" customHeight="true" outlineLevel="0" collapsed="false">
      <c r="A967" s="196"/>
      <c r="B967" s="196"/>
      <c r="C967" s="196"/>
      <c r="D967" s="196"/>
      <c r="E967" s="342"/>
      <c r="F967" s="342"/>
      <c r="G967" s="352"/>
      <c r="H967" s="352"/>
      <c r="I967" s="352"/>
      <c r="J967" s="352"/>
      <c r="K967" s="352"/>
      <c r="L967" s="352"/>
      <c r="M967" s="352"/>
      <c r="N967" s="352"/>
      <c r="O967" s="352"/>
      <c r="P967" s="352"/>
      <c r="Q967" s="352"/>
      <c r="R967" s="352"/>
      <c r="S967" s="352"/>
      <c r="T967" s="352"/>
      <c r="U967" s="352"/>
      <c r="V967" s="352"/>
      <c r="W967" s="352"/>
      <c r="X967" s="352"/>
      <c r="Y967" s="352"/>
      <c r="Z967" s="352"/>
      <c r="AA967" s="352"/>
      <c r="AB967" s="352"/>
      <c r="AC967" s="352"/>
      <c r="AD967" s="352"/>
      <c r="AE967" s="352"/>
      <c r="AF967" s="352"/>
      <c r="AG967" s="352"/>
      <c r="AH967" s="352"/>
      <c r="AI967" s="352"/>
      <c r="AJ967" s="352"/>
      <c r="AK967" s="352"/>
      <c r="AL967" s="352"/>
      <c r="AM967" s="352"/>
      <c r="AN967" s="352"/>
      <c r="AO967" s="352"/>
      <c r="AP967" s="352"/>
      <c r="AQ967" s="352"/>
    </row>
    <row r="968" customFormat="false" ht="9.75" hidden="false" customHeight="true" outlineLevel="0" collapsed="false">
      <c r="A968" s="196"/>
      <c r="B968" s="196"/>
      <c r="C968" s="196"/>
      <c r="D968" s="196"/>
      <c r="E968" s="342"/>
      <c r="F968" s="342"/>
      <c r="G968" s="352"/>
      <c r="H968" s="352"/>
      <c r="I968" s="352"/>
      <c r="J968" s="352"/>
      <c r="K968" s="352"/>
      <c r="L968" s="352"/>
      <c r="M968" s="352"/>
      <c r="N968" s="352"/>
      <c r="O968" s="352"/>
      <c r="P968" s="352"/>
      <c r="Q968" s="352"/>
      <c r="R968" s="352"/>
      <c r="S968" s="352"/>
      <c r="T968" s="352"/>
      <c r="U968" s="352"/>
      <c r="V968" s="352"/>
      <c r="W968" s="352"/>
      <c r="X968" s="352"/>
      <c r="Y968" s="352"/>
      <c r="Z968" s="352"/>
      <c r="AA968" s="352"/>
      <c r="AB968" s="352"/>
      <c r="AC968" s="352"/>
      <c r="AD968" s="352"/>
      <c r="AE968" s="352"/>
      <c r="AF968" s="352"/>
      <c r="AG968" s="352"/>
      <c r="AH968" s="352"/>
      <c r="AI968" s="352"/>
      <c r="AJ968" s="352"/>
      <c r="AK968" s="352"/>
      <c r="AL968" s="352"/>
      <c r="AM968" s="352"/>
      <c r="AN968" s="352"/>
      <c r="AO968" s="352"/>
      <c r="AP968" s="352"/>
      <c r="AQ968" s="352"/>
    </row>
    <row r="969" customFormat="false" ht="9.75" hidden="false" customHeight="true" outlineLevel="0" collapsed="false">
      <c r="A969" s="196"/>
      <c r="B969" s="196"/>
      <c r="C969" s="196"/>
      <c r="D969" s="196"/>
      <c r="E969" s="342"/>
      <c r="F969" s="342"/>
      <c r="G969" s="352"/>
      <c r="H969" s="352"/>
      <c r="I969" s="352"/>
      <c r="J969" s="352"/>
      <c r="K969" s="352"/>
      <c r="L969" s="352"/>
      <c r="M969" s="352"/>
      <c r="N969" s="352"/>
      <c r="O969" s="352"/>
      <c r="P969" s="352"/>
      <c r="Q969" s="352"/>
      <c r="R969" s="352"/>
      <c r="S969" s="352"/>
      <c r="T969" s="352"/>
      <c r="U969" s="352"/>
      <c r="V969" s="352"/>
      <c r="W969" s="352"/>
      <c r="X969" s="352"/>
      <c r="Y969" s="352"/>
      <c r="Z969" s="352"/>
      <c r="AA969" s="352"/>
      <c r="AB969" s="352"/>
      <c r="AC969" s="352"/>
      <c r="AD969" s="352"/>
      <c r="AE969" s="352"/>
      <c r="AF969" s="352"/>
      <c r="AG969" s="352"/>
      <c r="AH969" s="352"/>
      <c r="AI969" s="352"/>
      <c r="AJ969" s="352"/>
      <c r="AK969" s="352"/>
      <c r="AL969" s="352"/>
      <c r="AM969" s="352"/>
      <c r="AN969" s="352"/>
      <c r="AO969" s="352"/>
      <c r="AP969" s="352"/>
      <c r="AQ969" s="352"/>
    </row>
    <row r="970" customFormat="false" ht="9.75" hidden="false" customHeight="true" outlineLevel="0" collapsed="false">
      <c r="A970" s="196"/>
      <c r="B970" s="196"/>
      <c r="C970" s="196"/>
      <c r="D970" s="196"/>
      <c r="E970" s="342"/>
      <c r="F970" s="342"/>
      <c r="G970" s="352"/>
      <c r="H970" s="352"/>
      <c r="I970" s="352"/>
      <c r="J970" s="352"/>
      <c r="K970" s="352"/>
      <c r="L970" s="352"/>
      <c r="M970" s="352"/>
      <c r="N970" s="352"/>
      <c r="O970" s="352"/>
      <c r="P970" s="352"/>
      <c r="Q970" s="352"/>
      <c r="R970" s="352"/>
      <c r="S970" s="352"/>
      <c r="T970" s="352"/>
      <c r="U970" s="352"/>
      <c r="V970" s="352"/>
      <c r="W970" s="352"/>
      <c r="X970" s="352"/>
      <c r="Y970" s="352"/>
      <c r="Z970" s="352"/>
      <c r="AA970" s="352"/>
      <c r="AB970" s="352"/>
      <c r="AC970" s="352"/>
      <c r="AD970" s="352"/>
      <c r="AE970" s="352"/>
      <c r="AF970" s="352"/>
      <c r="AG970" s="352"/>
      <c r="AH970" s="352"/>
      <c r="AI970" s="352"/>
      <c r="AJ970" s="352"/>
      <c r="AK970" s="352"/>
      <c r="AL970" s="352"/>
      <c r="AM970" s="352"/>
      <c r="AN970" s="352"/>
      <c r="AO970" s="352"/>
      <c r="AP970" s="352"/>
      <c r="AQ970" s="352"/>
    </row>
    <row r="971" customFormat="false" ht="9.75" hidden="false" customHeight="true" outlineLevel="0" collapsed="false">
      <c r="A971" s="196"/>
      <c r="B971" s="196"/>
      <c r="C971" s="196"/>
      <c r="D971" s="196"/>
      <c r="E971" s="342"/>
      <c r="F971" s="342"/>
      <c r="G971" s="352"/>
      <c r="H971" s="352"/>
      <c r="I971" s="352"/>
      <c r="J971" s="352"/>
      <c r="K971" s="352"/>
      <c r="L971" s="352"/>
      <c r="M971" s="352"/>
      <c r="N971" s="352"/>
      <c r="O971" s="352"/>
      <c r="P971" s="352"/>
      <c r="Q971" s="352"/>
      <c r="R971" s="352"/>
      <c r="S971" s="352"/>
      <c r="T971" s="352"/>
      <c r="U971" s="352"/>
      <c r="V971" s="352"/>
      <c r="W971" s="352"/>
      <c r="X971" s="352"/>
      <c r="Y971" s="352"/>
      <c r="Z971" s="352"/>
      <c r="AA971" s="352"/>
      <c r="AB971" s="352"/>
      <c r="AC971" s="352"/>
      <c r="AD971" s="352"/>
      <c r="AE971" s="352"/>
      <c r="AF971" s="352"/>
      <c r="AG971" s="352"/>
      <c r="AH971" s="352"/>
      <c r="AI971" s="352"/>
      <c r="AJ971" s="352"/>
      <c r="AK971" s="352"/>
      <c r="AL971" s="352"/>
      <c r="AM971" s="352"/>
      <c r="AN971" s="352"/>
      <c r="AO971" s="352"/>
      <c r="AP971" s="352"/>
      <c r="AQ971" s="352"/>
    </row>
    <row r="972" customFormat="false" ht="9.75" hidden="false" customHeight="true" outlineLevel="0" collapsed="false">
      <c r="A972" s="196"/>
      <c r="B972" s="196"/>
      <c r="C972" s="196"/>
      <c r="D972" s="196"/>
      <c r="E972" s="342"/>
      <c r="F972" s="342"/>
      <c r="G972" s="352"/>
      <c r="H972" s="352"/>
      <c r="I972" s="352"/>
      <c r="J972" s="352"/>
      <c r="K972" s="352"/>
      <c r="L972" s="352"/>
      <c r="M972" s="352"/>
      <c r="N972" s="352"/>
      <c r="O972" s="352"/>
      <c r="P972" s="352"/>
      <c r="Q972" s="352"/>
      <c r="R972" s="352"/>
      <c r="S972" s="352"/>
      <c r="T972" s="352"/>
      <c r="U972" s="352"/>
      <c r="V972" s="352"/>
      <c r="W972" s="352"/>
      <c r="X972" s="352"/>
      <c r="Y972" s="352"/>
      <c r="Z972" s="352"/>
      <c r="AA972" s="352"/>
      <c r="AB972" s="352"/>
      <c r="AC972" s="352"/>
      <c r="AD972" s="352"/>
      <c r="AE972" s="352"/>
      <c r="AF972" s="352"/>
      <c r="AG972" s="352"/>
      <c r="AH972" s="352"/>
      <c r="AI972" s="352"/>
      <c r="AJ972" s="352"/>
      <c r="AK972" s="352"/>
      <c r="AL972" s="352"/>
      <c r="AM972" s="352"/>
      <c r="AN972" s="352"/>
      <c r="AO972" s="352"/>
      <c r="AP972" s="352"/>
      <c r="AQ972" s="352"/>
    </row>
    <row r="973" customFormat="false" ht="9.75" hidden="false" customHeight="true" outlineLevel="0" collapsed="false">
      <c r="A973" s="196"/>
      <c r="B973" s="196"/>
      <c r="C973" s="196"/>
      <c r="D973" s="196"/>
      <c r="E973" s="342"/>
      <c r="F973" s="342"/>
      <c r="G973" s="352"/>
      <c r="H973" s="352"/>
      <c r="I973" s="352"/>
      <c r="J973" s="352"/>
      <c r="K973" s="352"/>
      <c r="L973" s="352"/>
      <c r="M973" s="352"/>
      <c r="N973" s="352"/>
      <c r="O973" s="352"/>
      <c r="P973" s="352"/>
      <c r="Q973" s="352"/>
      <c r="R973" s="352"/>
      <c r="S973" s="352"/>
      <c r="T973" s="352"/>
      <c r="U973" s="352"/>
      <c r="V973" s="352"/>
      <c r="W973" s="352"/>
      <c r="X973" s="352"/>
      <c r="Y973" s="352"/>
      <c r="Z973" s="352"/>
      <c r="AA973" s="352"/>
      <c r="AB973" s="352"/>
      <c r="AC973" s="352"/>
      <c r="AD973" s="352"/>
      <c r="AE973" s="352"/>
      <c r="AF973" s="352"/>
      <c r="AG973" s="352"/>
      <c r="AH973" s="352"/>
      <c r="AI973" s="352"/>
      <c r="AJ973" s="352"/>
      <c r="AK973" s="352"/>
      <c r="AL973" s="352"/>
      <c r="AM973" s="352"/>
      <c r="AN973" s="352"/>
      <c r="AO973" s="352"/>
      <c r="AP973" s="352"/>
      <c r="AQ973" s="352"/>
    </row>
    <row r="974" customFormat="false" ht="9.75" hidden="false" customHeight="true" outlineLevel="0" collapsed="false">
      <c r="A974" s="196"/>
      <c r="B974" s="196"/>
      <c r="C974" s="196"/>
      <c r="D974" s="196"/>
      <c r="E974" s="342"/>
      <c r="F974" s="342"/>
      <c r="G974" s="352"/>
      <c r="H974" s="352"/>
      <c r="I974" s="352"/>
      <c r="J974" s="352"/>
      <c r="K974" s="352"/>
      <c r="L974" s="352"/>
      <c r="M974" s="352"/>
      <c r="N974" s="352"/>
      <c r="O974" s="352"/>
      <c r="P974" s="352"/>
      <c r="Q974" s="352"/>
      <c r="R974" s="352"/>
      <c r="S974" s="352"/>
      <c r="T974" s="352"/>
      <c r="U974" s="352"/>
      <c r="V974" s="352"/>
      <c r="W974" s="352"/>
      <c r="X974" s="352"/>
      <c r="Y974" s="352"/>
      <c r="Z974" s="352"/>
      <c r="AA974" s="352"/>
      <c r="AB974" s="352"/>
      <c r="AC974" s="352"/>
      <c r="AD974" s="352"/>
      <c r="AE974" s="352"/>
      <c r="AF974" s="352"/>
      <c r="AG974" s="352"/>
      <c r="AH974" s="352"/>
      <c r="AI974" s="352"/>
      <c r="AJ974" s="352"/>
      <c r="AK974" s="352"/>
      <c r="AL974" s="352"/>
      <c r="AM974" s="352"/>
      <c r="AN974" s="352"/>
      <c r="AO974" s="352"/>
      <c r="AP974" s="352"/>
      <c r="AQ974" s="352"/>
    </row>
    <row r="975" customFormat="false" ht="9.75" hidden="false" customHeight="true" outlineLevel="0" collapsed="false">
      <c r="A975" s="196"/>
      <c r="B975" s="196"/>
      <c r="C975" s="196"/>
      <c r="D975" s="196"/>
      <c r="E975" s="342"/>
      <c r="F975" s="342"/>
      <c r="G975" s="352"/>
      <c r="H975" s="352"/>
      <c r="I975" s="352"/>
      <c r="J975" s="352"/>
      <c r="K975" s="352"/>
      <c r="L975" s="352"/>
      <c r="M975" s="352"/>
      <c r="N975" s="352"/>
      <c r="O975" s="352"/>
      <c r="P975" s="352"/>
      <c r="Q975" s="352"/>
      <c r="R975" s="352"/>
      <c r="S975" s="352"/>
      <c r="T975" s="352"/>
      <c r="U975" s="352"/>
      <c r="V975" s="352"/>
      <c r="W975" s="352"/>
      <c r="X975" s="352"/>
      <c r="Y975" s="352"/>
      <c r="Z975" s="352"/>
      <c r="AA975" s="352"/>
      <c r="AB975" s="352"/>
      <c r="AC975" s="352"/>
      <c r="AD975" s="352"/>
      <c r="AE975" s="352"/>
      <c r="AF975" s="352"/>
      <c r="AG975" s="352"/>
      <c r="AH975" s="352"/>
      <c r="AI975" s="352"/>
      <c r="AJ975" s="352"/>
      <c r="AK975" s="352"/>
      <c r="AL975" s="352"/>
      <c r="AM975" s="352"/>
      <c r="AN975" s="352"/>
      <c r="AO975" s="352"/>
      <c r="AP975" s="352"/>
      <c r="AQ975" s="352"/>
    </row>
    <row r="976" customFormat="false" ht="9.75" hidden="false" customHeight="true" outlineLevel="0" collapsed="false">
      <c r="A976" s="196"/>
      <c r="B976" s="196"/>
      <c r="C976" s="196"/>
      <c r="D976" s="196"/>
      <c r="E976" s="342"/>
      <c r="F976" s="342"/>
      <c r="G976" s="352"/>
      <c r="H976" s="352"/>
      <c r="I976" s="352"/>
      <c r="J976" s="352"/>
      <c r="K976" s="352"/>
      <c r="L976" s="352"/>
      <c r="M976" s="352"/>
      <c r="N976" s="352"/>
      <c r="O976" s="352"/>
      <c r="P976" s="352"/>
      <c r="Q976" s="352"/>
      <c r="R976" s="352"/>
      <c r="S976" s="352"/>
      <c r="T976" s="352"/>
      <c r="U976" s="352"/>
      <c r="V976" s="352"/>
      <c r="W976" s="352"/>
      <c r="X976" s="352"/>
      <c r="Y976" s="352"/>
      <c r="Z976" s="352"/>
      <c r="AA976" s="352"/>
      <c r="AB976" s="352"/>
      <c r="AC976" s="352"/>
      <c r="AD976" s="352"/>
      <c r="AE976" s="352"/>
      <c r="AF976" s="352"/>
      <c r="AG976" s="352"/>
      <c r="AH976" s="352"/>
      <c r="AI976" s="352"/>
      <c r="AJ976" s="352"/>
      <c r="AK976" s="352"/>
      <c r="AL976" s="352"/>
      <c r="AM976" s="352"/>
      <c r="AN976" s="352"/>
      <c r="AO976" s="352"/>
      <c r="AP976" s="352"/>
      <c r="AQ976" s="352"/>
    </row>
    <row r="977" customFormat="false" ht="9.75" hidden="false" customHeight="true" outlineLevel="0" collapsed="false">
      <c r="A977" s="196"/>
      <c r="B977" s="196"/>
      <c r="C977" s="196"/>
      <c r="D977" s="196"/>
      <c r="E977" s="342"/>
      <c r="F977" s="342"/>
      <c r="G977" s="352"/>
      <c r="H977" s="352"/>
      <c r="I977" s="352"/>
      <c r="J977" s="352"/>
      <c r="K977" s="352"/>
      <c r="L977" s="352"/>
      <c r="M977" s="352"/>
      <c r="N977" s="352"/>
      <c r="O977" s="352"/>
      <c r="P977" s="352"/>
      <c r="Q977" s="352"/>
      <c r="R977" s="352"/>
      <c r="S977" s="352"/>
      <c r="T977" s="352"/>
      <c r="U977" s="352"/>
      <c r="V977" s="352"/>
      <c r="W977" s="352"/>
      <c r="X977" s="352"/>
      <c r="Y977" s="352"/>
      <c r="Z977" s="352"/>
      <c r="AA977" s="352"/>
      <c r="AB977" s="352"/>
      <c r="AC977" s="352"/>
      <c r="AD977" s="352"/>
      <c r="AE977" s="352"/>
      <c r="AF977" s="352"/>
      <c r="AG977" s="352"/>
      <c r="AH977" s="352"/>
      <c r="AI977" s="352"/>
      <c r="AJ977" s="352"/>
      <c r="AK977" s="352"/>
      <c r="AL977" s="352"/>
      <c r="AM977" s="352"/>
      <c r="AN977" s="352"/>
      <c r="AO977" s="352"/>
      <c r="AP977" s="352"/>
      <c r="AQ977" s="352"/>
    </row>
    <row r="978" customFormat="false" ht="9.75" hidden="false" customHeight="true" outlineLevel="0" collapsed="false">
      <c r="A978" s="196"/>
      <c r="B978" s="196"/>
      <c r="C978" s="196"/>
      <c r="D978" s="196"/>
      <c r="E978" s="342"/>
      <c r="F978" s="342"/>
      <c r="G978" s="352"/>
      <c r="H978" s="352"/>
      <c r="I978" s="352"/>
      <c r="J978" s="352"/>
      <c r="K978" s="352"/>
      <c r="L978" s="352"/>
      <c r="M978" s="352"/>
      <c r="N978" s="352"/>
      <c r="O978" s="352"/>
      <c r="P978" s="352"/>
      <c r="Q978" s="352"/>
      <c r="R978" s="352"/>
      <c r="S978" s="352"/>
      <c r="T978" s="352"/>
      <c r="U978" s="352"/>
      <c r="V978" s="352"/>
      <c r="W978" s="352"/>
      <c r="X978" s="352"/>
      <c r="Y978" s="352"/>
      <c r="Z978" s="352"/>
      <c r="AA978" s="352"/>
      <c r="AB978" s="352"/>
      <c r="AC978" s="352"/>
      <c r="AD978" s="352"/>
      <c r="AE978" s="352"/>
      <c r="AF978" s="352"/>
      <c r="AG978" s="352"/>
      <c r="AH978" s="352"/>
      <c r="AI978" s="352"/>
      <c r="AJ978" s="352"/>
      <c r="AK978" s="352"/>
      <c r="AL978" s="352"/>
      <c r="AM978" s="352"/>
      <c r="AN978" s="352"/>
      <c r="AO978" s="352"/>
      <c r="AP978" s="352"/>
      <c r="AQ978" s="352"/>
    </row>
    <row r="979" customFormat="false" ht="9.75" hidden="false" customHeight="true" outlineLevel="0" collapsed="false">
      <c r="A979" s="196"/>
      <c r="B979" s="196"/>
      <c r="C979" s="196"/>
      <c r="D979" s="196"/>
      <c r="E979" s="342"/>
      <c r="F979" s="342"/>
      <c r="G979" s="352"/>
      <c r="H979" s="352"/>
      <c r="I979" s="352"/>
      <c r="J979" s="352"/>
      <c r="K979" s="352"/>
      <c r="L979" s="352"/>
      <c r="M979" s="352"/>
      <c r="N979" s="352"/>
      <c r="O979" s="352"/>
      <c r="P979" s="352"/>
      <c r="Q979" s="352"/>
      <c r="R979" s="352"/>
      <c r="S979" s="352"/>
      <c r="T979" s="352"/>
      <c r="U979" s="352"/>
      <c r="V979" s="352"/>
      <c r="W979" s="352"/>
      <c r="X979" s="352"/>
      <c r="Y979" s="352"/>
      <c r="Z979" s="352"/>
      <c r="AA979" s="352"/>
      <c r="AB979" s="352"/>
      <c r="AC979" s="352"/>
      <c r="AD979" s="352"/>
      <c r="AE979" s="352"/>
      <c r="AF979" s="352"/>
      <c r="AG979" s="352"/>
      <c r="AH979" s="352"/>
      <c r="AI979" s="352"/>
      <c r="AJ979" s="352"/>
      <c r="AK979" s="352"/>
      <c r="AL979" s="352"/>
      <c r="AM979" s="352"/>
      <c r="AN979" s="352"/>
      <c r="AO979" s="352"/>
      <c r="AP979" s="352"/>
      <c r="AQ979" s="352"/>
    </row>
    <row r="980" customFormat="false" ht="9.75" hidden="false" customHeight="true" outlineLevel="0" collapsed="false">
      <c r="A980" s="196"/>
      <c r="B980" s="196"/>
      <c r="C980" s="196"/>
      <c r="D980" s="196"/>
      <c r="E980" s="342"/>
      <c r="F980" s="342"/>
      <c r="G980" s="352"/>
      <c r="H980" s="352"/>
      <c r="I980" s="352"/>
      <c r="J980" s="352"/>
      <c r="K980" s="352"/>
      <c r="L980" s="352"/>
      <c r="M980" s="352"/>
      <c r="N980" s="352"/>
      <c r="O980" s="352"/>
      <c r="P980" s="352"/>
      <c r="Q980" s="352"/>
      <c r="R980" s="352"/>
      <c r="S980" s="352"/>
      <c r="T980" s="352"/>
      <c r="U980" s="352"/>
      <c r="V980" s="352"/>
      <c r="W980" s="352"/>
      <c r="X980" s="352"/>
      <c r="Y980" s="352"/>
      <c r="Z980" s="352"/>
      <c r="AA980" s="352"/>
      <c r="AB980" s="352"/>
      <c r="AC980" s="352"/>
      <c r="AD980" s="352"/>
      <c r="AE980" s="352"/>
      <c r="AF980" s="352"/>
      <c r="AG980" s="352"/>
      <c r="AH980" s="352"/>
      <c r="AI980" s="352"/>
      <c r="AJ980" s="352"/>
      <c r="AK980" s="352"/>
      <c r="AL980" s="352"/>
      <c r="AM980" s="352"/>
      <c r="AN980" s="352"/>
      <c r="AO980" s="352"/>
      <c r="AP980" s="352"/>
      <c r="AQ980" s="352"/>
    </row>
    <row r="981" customFormat="false" ht="9.75" hidden="false" customHeight="true" outlineLevel="0" collapsed="false">
      <c r="A981" s="196"/>
      <c r="B981" s="196"/>
      <c r="C981" s="196"/>
      <c r="D981" s="196"/>
      <c r="E981" s="342"/>
      <c r="F981" s="342"/>
      <c r="G981" s="352"/>
      <c r="H981" s="352"/>
      <c r="I981" s="352"/>
      <c r="J981" s="352"/>
      <c r="K981" s="352"/>
      <c r="L981" s="352"/>
      <c r="M981" s="352"/>
      <c r="N981" s="352"/>
      <c r="O981" s="352"/>
      <c r="P981" s="352"/>
      <c r="Q981" s="352"/>
      <c r="R981" s="352"/>
      <c r="S981" s="352"/>
      <c r="T981" s="352"/>
      <c r="U981" s="352"/>
      <c r="V981" s="352"/>
      <c r="W981" s="352"/>
      <c r="X981" s="352"/>
      <c r="Y981" s="352"/>
      <c r="Z981" s="352"/>
      <c r="AA981" s="352"/>
      <c r="AB981" s="352"/>
      <c r="AC981" s="352"/>
      <c r="AD981" s="352"/>
      <c r="AE981" s="352"/>
      <c r="AF981" s="352"/>
      <c r="AG981" s="352"/>
      <c r="AH981" s="352"/>
      <c r="AI981" s="352"/>
      <c r="AJ981" s="352"/>
      <c r="AK981" s="352"/>
      <c r="AL981" s="352"/>
      <c r="AM981" s="352"/>
      <c r="AN981" s="352"/>
      <c r="AO981" s="352"/>
      <c r="AP981" s="352"/>
      <c r="AQ981" s="352"/>
    </row>
    <row r="982" customFormat="false" ht="9.75" hidden="false" customHeight="true" outlineLevel="0" collapsed="false">
      <c r="A982" s="196"/>
      <c r="B982" s="196"/>
      <c r="C982" s="196"/>
      <c r="D982" s="196"/>
      <c r="E982" s="342"/>
      <c r="F982" s="342"/>
      <c r="G982" s="352"/>
      <c r="H982" s="352"/>
      <c r="I982" s="352"/>
      <c r="J982" s="352"/>
      <c r="K982" s="352"/>
      <c r="L982" s="352"/>
      <c r="M982" s="352"/>
      <c r="N982" s="352"/>
      <c r="O982" s="352"/>
      <c r="P982" s="352"/>
      <c r="Q982" s="352"/>
      <c r="R982" s="352"/>
      <c r="S982" s="352"/>
      <c r="T982" s="352"/>
      <c r="U982" s="352"/>
      <c r="V982" s="352"/>
      <c r="W982" s="352"/>
      <c r="X982" s="352"/>
      <c r="Y982" s="352"/>
      <c r="Z982" s="352"/>
      <c r="AA982" s="352"/>
      <c r="AB982" s="352"/>
      <c r="AC982" s="352"/>
      <c r="AD982" s="352"/>
      <c r="AE982" s="352"/>
      <c r="AF982" s="352"/>
      <c r="AG982" s="352"/>
      <c r="AH982" s="352"/>
      <c r="AI982" s="352"/>
      <c r="AJ982" s="352"/>
      <c r="AK982" s="352"/>
      <c r="AL982" s="352"/>
      <c r="AM982" s="352"/>
      <c r="AN982" s="352"/>
      <c r="AO982" s="352"/>
      <c r="AP982" s="352"/>
      <c r="AQ982" s="352"/>
    </row>
    <row r="983" customFormat="false" ht="9.75" hidden="false" customHeight="true" outlineLevel="0" collapsed="false">
      <c r="A983" s="196"/>
      <c r="B983" s="196"/>
      <c r="C983" s="196"/>
      <c r="D983" s="196"/>
      <c r="E983" s="342"/>
      <c r="F983" s="342"/>
      <c r="G983" s="352"/>
      <c r="H983" s="352"/>
      <c r="I983" s="352"/>
      <c r="J983" s="352"/>
      <c r="K983" s="352"/>
      <c r="L983" s="352"/>
      <c r="M983" s="352"/>
      <c r="N983" s="352"/>
      <c r="O983" s="352"/>
      <c r="P983" s="352"/>
      <c r="Q983" s="352"/>
      <c r="R983" s="352"/>
      <c r="S983" s="352"/>
      <c r="T983" s="352"/>
      <c r="U983" s="352"/>
      <c r="V983" s="352"/>
      <c r="W983" s="352"/>
      <c r="X983" s="352"/>
      <c r="Y983" s="352"/>
      <c r="Z983" s="352"/>
      <c r="AA983" s="352"/>
      <c r="AB983" s="352"/>
      <c r="AC983" s="352"/>
      <c r="AD983" s="352"/>
      <c r="AE983" s="352"/>
      <c r="AF983" s="352"/>
      <c r="AG983" s="352"/>
      <c r="AH983" s="352"/>
      <c r="AI983" s="352"/>
      <c r="AJ983" s="352"/>
      <c r="AK983" s="352"/>
      <c r="AL983" s="352"/>
      <c r="AM983" s="352"/>
      <c r="AN983" s="352"/>
      <c r="AO983" s="352"/>
      <c r="AP983" s="352"/>
      <c r="AQ983" s="352"/>
    </row>
    <row r="984" customFormat="false" ht="9.75" hidden="false" customHeight="true" outlineLevel="0" collapsed="false">
      <c r="A984" s="196"/>
      <c r="B984" s="196"/>
      <c r="C984" s="196"/>
      <c r="D984" s="196"/>
      <c r="E984" s="342"/>
      <c r="F984" s="342"/>
      <c r="G984" s="352"/>
      <c r="H984" s="352"/>
      <c r="I984" s="352"/>
      <c r="J984" s="352"/>
      <c r="K984" s="352"/>
      <c r="L984" s="352"/>
      <c r="M984" s="352"/>
      <c r="N984" s="352"/>
      <c r="O984" s="352"/>
      <c r="P984" s="352"/>
      <c r="Q984" s="352"/>
      <c r="R984" s="352"/>
      <c r="S984" s="352"/>
      <c r="T984" s="352"/>
      <c r="U984" s="352"/>
      <c r="V984" s="352"/>
      <c r="W984" s="352"/>
      <c r="X984" s="352"/>
      <c r="Y984" s="352"/>
      <c r="Z984" s="352"/>
      <c r="AA984" s="352"/>
      <c r="AB984" s="352"/>
      <c r="AC984" s="352"/>
      <c r="AD984" s="352"/>
      <c r="AE984" s="352"/>
      <c r="AF984" s="352"/>
      <c r="AG984" s="352"/>
      <c r="AH984" s="352"/>
      <c r="AI984" s="352"/>
      <c r="AJ984" s="352"/>
      <c r="AK984" s="352"/>
      <c r="AL984" s="352"/>
      <c r="AM984" s="352"/>
      <c r="AN984" s="352"/>
      <c r="AO984" s="352"/>
      <c r="AP984" s="352"/>
      <c r="AQ984" s="352"/>
    </row>
    <row r="985" customFormat="false" ht="9.75" hidden="false" customHeight="true" outlineLevel="0" collapsed="false">
      <c r="A985" s="196"/>
      <c r="B985" s="196"/>
      <c r="C985" s="196"/>
      <c r="D985" s="196"/>
      <c r="E985" s="342"/>
      <c r="F985" s="342"/>
      <c r="G985" s="352"/>
      <c r="H985" s="352"/>
      <c r="I985" s="352"/>
      <c r="J985" s="352"/>
      <c r="K985" s="352"/>
      <c r="L985" s="352"/>
      <c r="M985" s="352"/>
      <c r="N985" s="352"/>
      <c r="O985" s="352"/>
      <c r="P985" s="352"/>
      <c r="Q985" s="352"/>
      <c r="R985" s="352"/>
      <c r="S985" s="352"/>
      <c r="T985" s="352"/>
      <c r="U985" s="352"/>
      <c r="V985" s="352"/>
      <c r="W985" s="352"/>
      <c r="X985" s="352"/>
      <c r="Y985" s="352"/>
      <c r="Z985" s="352"/>
      <c r="AA985" s="352"/>
      <c r="AB985" s="352"/>
      <c r="AC985" s="352"/>
      <c r="AD985" s="352"/>
      <c r="AE985" s="352"/>
      <c r="AF985" s="352"/>
      <c r="AG985" s="352"/>
      <c r="AH985" s="352"/>
      <c r="AI985" s="352"/>
      <c r="AJ985" s="352"/>
      <c r="AK985" s="352"/>
      <c r="AL985" s="352"/>
      <c r="AM985" s="352"/>
      <c r="AN985" s="352"/>
      <c r="AO985" s="352"/>
      <c r="AP985" s="352"/>
      <c r="AQ985" s="352"/>
    </row>
    <row r="986" customFormat="false" ht="9.75" hidden="false" customHeight="true" outlineLevel="0" collapsed="false">
      <c r="A986" s="196"/>
      <c r="B986" s="196"/>
      <c r="C986" s="196"/>
      <c r="D986" s="196"/>
      <c r="E986" s="342"/>
      <c r="F986" s="342"/>
      <c r="G986" s="352"/>
      <c r="H986" s="352"/>
      <c r="I986" s="352"/>
      <c r="J986" s="352"/>
      <c r="K986" s="352"/>
      <c r="L986" s="352"/>
      <c r="M986" s="352"/>
      <c r="N986" s="352"/>
      <c r="O986" s="352"/>
      <c r="P986" s="352"/>
      <c r="Q986" s="352"/>
      <c r="R986" s="352"/>
      <c r="S986" s="352"/>
      <c r="T986" s="352"/>
      <c r="U986" s="352"/>
      <c r="V986" s="352"/>
      <c r="W986" s="352"/>
      <c r="X986" s="352"/>
      <c r="Y986" s="352"/>
      <c r="Z986" s="352"/>
      <c r="AA986" s="352"/>
      <c r="AB986" s="352"/>
      <c r="AC986" s="352"/>
      <c r="AD986" s="352"/>
      <c r="AE986" s="352"/>
      <c r="AF986" s="352"/>
      <c r="AG986" s="352"/>
      <c r="AH986" s="352"/>
      <c r="AI986" s="352"/>
      <c r="AJ986" s="352"/>
      <c r="AK986" s="352"/>
      <c r="AL986" s="352"/>
      <c r="AM986" s="352"/>
      <c r="AN986" s="352"/>
      <c r="AO986" s="352"/>
      <c r="AP986" s="352"/>
      <c r="AQ986" s="352"/>
    </row>
    <row r="987" customFormat="false" ht="9.75" hidden="false" customHeight="true" outlineLevel="0" collapsed="false">
      <c r="A987" s="196"/>
      <c r="B987" s="196"/>
      <c r="C987" s="196"/>
      <c r="D987" s="196"/>
      <c r="E987" s="342"/>
      <c r="F987" s="342"/>
      <c r="G987" s="352"/>
      <c r="H987" s="352"/>
      <c r="I987" s="352"/>
      <c r="J987" s="352"/>
      <c r="K987" s="352"/>
      <c r="L987" s="352"/>
      <c r="M987" s="352"/>
      <c r="N987" s="352"/>
      <c r="O987" s="352"/>
      <c r="P987" s="352"/>
      <c r="Q987" s="352"/>
      <c r="R987" s="352"/>
      <c r="S987" s="352"/>
      <c r="T987" s="352"/>
      <c r="U987" s="352"/>
      <c r="V987" s="352"/>
      <c r="W987" s="352"/>
      <c r="X987" s="352"/>
      <c r="Y987" s="352"/>
      <c r="Z987" s="352"/>
      <c r="AA987" s="352"/>
      <c r="AB987" s="352"/>
      <c r="AC987" s="352"/>
      <c r="AD987" s="352"/>
      <c r="AE987" s="352"/>
      <c r="AF987" s="352"/>
      <c r="AG987" s="352"/>
      <c r="AH987" s="352"/>
      <c r="AI987" s="352"/>
      <c r="AJ987" s="352"/>
      <c r="AK987" s="352"/>
      <c r="AL987" s="352"/>
      <c r="AM987" s="352"/>
      <c r="AN987" s="352"/>
      <c r="AO987" s="352"/>
      <c r="AP987" s="352"/>
      <c r="AQ987" s="352"/>
    </row>
    <row r="988" customFormat="false" ht="9.75" hidden="false" customHeight="true" outlineLevel="0" collapsed="false">
      <c r="A988" s="196"/>
      <c r="B988" s="196"/>
      <c r="C988" s="196"/>
      <c r="D988" s="196"/>
      <c r="E988" s="342"/>
      <c r="F988" s="342"/>
      <c r="G988" s="352"/>
      <c r="H988" s="352"/>
      <c r="I988" s="352"/>
      <c r="J988" s="352"/>
      <c r="K988" s="352"/>
      <c r="L988" s="352"/>
      <c r="M988" s="352"/>
      <c r="N988" s="352"/>
      <c r="O988" s="352"/>
      <c r="P988" s="352"/>
      <c r="Q988" s="352"/>
      <c r="R988" s="352"/>
      <c r="S988" s="352"/>
      <c r="T988" s="352"/>
      <c r="U988" s="352"/>
      <c r="V988" s="352"/>
      <c r="W988" s="352"/>
      <c r="X988" s="352"/>
      <c r="Y988" s="352"/>
      <c r="Z988" s="352"/>
      <c r="AA988" s="352"/>
      <c r="AB988" s="352"/>
      <c r="AC988" s="352"/>
      <c r="AD988" s="352"/>
      <c r="AE988" s="352"/>
      <c r="AF988" s="352"/>
      <c r="AG988" s="352"/>
      <c r="AH988" s="352"/>
      <c r="AI988" s="352"/>
      <c r="AJ988" s="352"/>
      <c r="AK988" s="352"/>
      <c r="AL988" s="352"/>
      <c r="AM988" s="352"/>
      <c r="AN988" s="352"/>
      <c r="AO988" s="352"/>
      <c r="AP988" s="352"/>
      <c r="AQ988" s="352"/>
    </row>
    <row r="989" customFormat="false" ht="9.75" hidden="false" customHeight="true" outlineLevel="0" collapsed="false">
      <c r="A989" s="196"/>
      <c r="B989" s="196"/>
      <c r="C989" s="196"/>
      <c r="D989" s="196"/>
      <c r="E989" s="342"/>
      <c r="F989" s="342"/>
      <c r="G989" s="352"/>
      <c r="H989" s="352"/>
      <c r="I989" s="352"/>
      <c r="J989" s="352"/>
      <c r="K989" s="352"/>
      <c r="L989" s="352"/>
      <c r="M989" s="352"/>
      <c r="N989" s="352"/>
      <c r="O989" s="352"/>
      <c r="P989" s="352"/>
      <c r="Q989" s="352"/>
      <c r="R989" s="352"/>
      <c r="S989" s="352"/>
      <c r="T989" s="352"/>
      <c r="U989" s="352"/>
      <c r="V989" s="352"/>
      <c r="W989" s="352"/>
      <c r="X989" s="352"/>
      <c r="Y989" s="352"/>
      <c r="Z989" s="352"/>
      <c r="AA989" s="352"/>
      <c r="AB989" s="352"/>
      <c r="AC989" s="352"/>
      <c r="AD989" s="352"/>
      <c r="AE989" s="352"/>
      <c r="AF989" s="352"/>
      <c r="AG989" s="352"/>
      <c r="AH989" s="352"/>
      <c r="AI989" s="352"/>
      <c r="AJ989" s="352"/>
      <c r="AK989" s="352"/>
      <c r="AL989" s="352"/>
      <c r="AM989" s="352"/>
      <c r="AN989" s="352"/>
      <c r="AO989" s="352"/>
      <c r="AP989" s="352"/>
      <c r="AQ989" s="352"/>
    </row>
    <row r="990" customFormat="false" ht="9.75" hidden="false" customHeight="true" outlineLevel="0" collapsed="false">
      <c r="A990" s="196"/>
      <c r="B990" s="196"/>
      <c r="C990" s="196"/>
      <c r="D990" s="196"/>
      <c r="E990" s="342"/>
      <c r="F990" s="342"/>
      <c r="G990" s="352"/>
      <c r="H990" s="352"/>
      <c r="I990" s="352"/>
      <c r="J990" s="352"/>
      <c r="K990" s="352"/>
      <c r="L990" s="352"/>
      <c r="M990" s="352"/>
      <c r="N990" s="352"/>
      <c r="O990" s="352"/>
      <c r="P990" s="352"/>
      <c r="Q990" s="352"/>
      <c r="R990" s="352"/>
      <c r="S990" s="352"/>
      <c r="T990" s="352"/>
      <c r="U990" s="352"/>
      <c r="V990" s="352"/>
      <c r="W990" s="352"/>
      <c r="X990" s="352"/>
      <c r="Y990" s="352"/>
      <c r="Z990" s="352"/>
      <c r="AA990" s="352"/>
      <c r="AB990" s="352"/>
      <c r="AC990" s="352"/>
      <c r="AD990" s="352"/>
      <c r="AE990" s="352"/>
      <c r="AF990" s="352"/>
      <c r="AG990" s="352"/>
      <c r="AH990" s="352"/>
      <c r="AI990" s="352"/>
      <c r="AJ990" s="352"/>
      <c r="AK990" s="352"/>
      <c r="AL990" s="352"/>
      <c r="AM990" s="352"/>
      <c r="AN990" s="352"/>
      <c r="AO990" s="352"/>
      <c r="AP990" s="352"/>
      <c r="AQ990" s="352"/>
    </row>
    <row r="991" customFormat="false" ht="9.75" hidden="false" customHeight="true" outlineLevel="0" collapsed="false">
      <c r="A991" s="196"/>
      <c r="B991" s="196"/>
      <c r="C991" s="196"/>
      <c r="D991" s="196"/>
      <c r="E991" s="342"/>
      <c r="F991" s="342"/>
      <c r="G991" s="352"/>
      <c r="H991" s="352"/>
      <c r="I991" s="352"/>
      <c r="J991" s="352"/>
      <c r="K991" s="352"/>
      <c r="L991" s="352"/>
      <c r="M991" s="352"/>
      <c r="N991" s="352"/>
      <c r="O991" s="352"/>
      <c r="P991" s="352"/>
      <c r="Q991" s="352"/>
      <c r="R991" s="352"/>
      <c r="S991" s="352"/>
      <c r="T991" s="352"/>
      <c r="U991" s="352"/>
      <c r="V991" s="352"/>
      <c r="W991" s="352"/>
      <c r="X991" s="352"/>
      <c r="Y991" s="352"/>
      <c r="Z991" s="352"/>
      <c r="AA991" s="352"/>
      <c r="AB991" s="352"/>
      <c r="AC991" s="352"/>
      <c r="AD991" s="352"/>
      <c r="AE991" s="352"/>
      <c r="AF991" s="352"/>
      <c r="AG991" s="352"/>
      <c r="AH991" s="352"/>
      <c r="AI991" s="352"/>
      <c r="AJ991" s="352"/>
      <c r="AK991" s="352"/>
      <c r="AL991" s="352"/>
      <c r="AM991" s="352"/>
      <c r="AN991" s="352"/>
      <c r="AO991" s="352"/>
      <c r="AP991" s="352"/>
      <c r="AQ991" s="352"/>
    </row>
    <row r="992" customFormat="false" ht="9.75" hidden="false" customHeight="true" outlineLevel="0" collapsed="false">
      <c r="A992" s="196"/>
      <c r="B992" s="196"/>
      <c r="C992" s="196"/>
      <c r="D992" s="196"/>
      <c r="E992" s="342"/>
      <c r="F992" s="342"/>
      <c r="G992" s="352"/>
      <c r="H992" s="352"/>
      <c r="I992" s="352"/>
      <c r="J992" s="352"/>
      <c r="K992" s="352"/>
      <c r="L992" s="352"/>
      <c r="M992" s="352"/>
      <c r="N992" s="352"/>
      <c r="O992" s="352"/>
      <c r="P992" s="352"/>
      <c r="Q992" s="352"/>
      <c r="R992" s="352"/>
      <c r="S992" s="352"/>
      <c r="T992" s="352"/>
      <c r="U992" s="352"/>
      <c r="V992" s="352"/>
      <c r="W992" s="352"/>
      <c r="X992" s="352"/>
      <c r="Y992" s="352"/>
      <c r="Z992" s="352"/>
      <c r="AA992" s="352"/>
      <c r="AB992" s="352"/>
      <c r="AC992" s="352"/>
      <c r="AD992" s="352"/>
      <c r="AE992" s="352"/>
      <c r="AF992" s="352"/>
      <c r="AG992" s="352"/>
      <c r="AH992" s="352"/>
      <c r="AI992" s="352"/>
      <c r="AJ992" s="352"/>
      <c r="AK992" s="352"/>
      <c r="AL992" s="352"/>
      <c r="AM992" s="352"/>
      <c r="AN992" s="352"/>
      <c r="AO992" s="352"/>
      <c r="AP992" s="352"/>
      <c r="AQ992" s="352"/>
    </row>
    <row r="993" customFormat="false" ht="9.75" hidden="false" customHeight="true" outlineLevel="0" collapsed="false">
      <c r="A993" s="196"/>
      <c r="B993" s="196"/>
      <c r="C993" s="196"/>
      <c r="D993" s="196"/>
      <c r="E993" s="342"/>
      <c r="F993" s="342"/>
      <c r="G993" s="352"/>
      <c r="H993" s="352"/>
      <c r="I993" s="352"/>
      <c r="J993" s="352"/>
      <c r="K993" s="352"/>
      <c r="L993" s="352"/>
      <c r="M993" s="352"/>
      <c r="N993" s="352"/>
      <c r="O993" s="352"/>
      <c r="P993" s="352"/>
      <c r="Q993" s="352"/>
      <c r="R993" s="352"/>
      <c r="S993" s="352"/>
      <c r="T993" s="352"/>
      <c r="U993" s="352"/>
      <c r="V993" s="352"/>
      <c r="W993" s="352"/>
      <c r="X993" s="352"/>
      <c r="Y993" s="352"/>
      <c r="Z993" s="352"/>
      <c r="AA993" s="352"/>
      <c r="AB993" s="352"/>
      <c r="AC993" s="352"/>
      <c r="AD993" s="352"/>
      <c r="AE993" s="352"/>
      <c r="AF993" s="352"/>
      <c r="AG993" s="352"/>
      <c r="AH993" s="352"/>
      <c r="AI993" s="352"/>
      <c r="AJ993" s="352"/>
      <c r="AK993" s="352"/>
      <c r="AL993" s="352"/>
      <c r="AM993" s="352"/>
      <c r="AN993" s="352"/>
      <c r="AO993" s="352"/>
      <c r="AP993" s="352"/>
      <c r="AQ993" s="352"/>
    </row>
    <row r="994" customFormat="false" ht="9.75" hidden="false" customHeight="true" outlineLevel="0" collapsed="false">
      <c r="A994" s="196"/>
      <c r="B994" s="196"/>
      <c r="C994" s="196"/>
      <c r="D994" s="196"/>
      <c r="E994" s="342"/>
      <c r="F994" s="342"/>
      <c r="G994" s="352"/>
      <c r="H994" s="352"/>
      <c r="I994" s="352"/>
      <c r="J994" s="352"/>
      <c r="K994" s="352"/>
      <c r="L994" s="352"/>
      <c r="M994" s="352"/>
      <c r="N994" s="352"/>
      <c r="O994" s="352"/>
      <c r="P994" s="352"/>
      <c r="Q994" s="352"/>
      <c r="R994" s="352"/>
      <c r="S994" s="352"/>
      <c r="T994" s="352"/>
      <c r="U994" s="352"/>
      <c r="V994" s="352"/>
      <c r="W994" s="352"/>
      <c r="X994" s="352"/>
      <c r="Y994" s="352"/>
      <c r="Z994" s="352"/>
      <c r="AA994" s="352"/>
      <c r="AB994" s="352"/>
      <c r="AC994" s="352"/>
      <c r="AD994" s="352"/>
      <c r="AE994" s="352"/>
      <c r="AF994" s="352"/>
      <c r="AG994" s="352"/>
      <c r="AH994" s="352"/>
      <c r="AI994" s="352"/>
      <c r="AJ994" s="352"/>
      <c r="AK994" s="352"/>
      <c r="AL994" s="352"/>
      <c r="AM994" s="352"/>
      <c r="AN994" s="352"/>
      <c r="AO994" s="352"/>
      <c r="AP994" s="352"/>
      <c r="AQ994" s="352"/>
    </row>
    <row r="995" customFormat="false" ht="9.75" hidden="false" customHeight="true" outlineLevel="0" collapsed="false">
      <c r="A995" s="196"/>
      <c r="B995" s="196"/>
      <c r="C995" s="196"/>
      <c r="D995" s="196"/>
      <c r="E995" s="342"/>
      <c r="F995" s="342"/>
      <c r="G995" s="352"/>
      <c r="H995" s="352"/>
      <c r="I995" s="352"/>
      <c r="J995" s="352"/>
      <c r="K995" s="352"/>
      <c r="L995" s="352"/>
      <c r="M995" s="352"/>
      <c r="N995" s="352"/>
      <c r="O995" s="352"/>
      <c r="P995" s="352"/>
      <c r="Q995" s="352"/>
      <c r="R995" s="352"/>
      <c r="S995" s="352"/>
      <c r="T995" s="352"/>
      <c r="U995" s="352"/>
      <c r="V995" s="352"/>
      <c r="W995" s="352"/>
      <c r="X995" s="352"/>
      <c r="Y995" s="352"/>
      <c r="Z995" s="352"/>
      <c r="AA995" s="352"/>
      <c r="AB995" s="352"/>
      <c r="AC995" s="352"/>
      <c r="AD995" s="352"/>
      <c r="AE995" s="352"/>
      <c r="AF995" s="352"/>
      <c r="AG995" s="352"/>
      <c r="AH995" s="352"/>
      <c r="AI995" s="352"/>
      <c r="AJ995" s="352"/>
      <c r="AK995" s="352"/>
      <c r="AL995" s="352"/>
      <c r="AM995" s="352"/>
      <c r="AN995" s="352"/>
      <c r="AO995" s="352"/>
      <c r="AP995" s="352"/>
      <c r="AQ995" s="352"/>
    </row>
    <row r="996" customFormat="false" ht="9.75" hidden="false" customHeight="true" outlineLevel="0" collapsed="false">
      <c r="A996" s="196"/>
      <c r="B996" s="196"/>
      <c r="C996" s="196"/>
      <c r="D996" s="196"/>
      <c r="E996" s="342"/>
      <c r="F996" s="342"/>
      <c r="G996" s="352"/>
      <c r="H996" s="352"/>
      <c r="I996" s="352"/>
      <c r="J996" s="352"/>
      <c r="K996" s="352"/>
      <c r="L996" s="352"/>
      <c r="M996" s="352"/>
      <c r="N996" s="352"/>
      <c r="O996" s="352"/>
      <c r="P996" s="352"/>
      <c r="Q996" s="352"/>
      <c r="R996" s="352"/>
      <c r="S996" s="352"/>
      <c r="T996" s="352"/>
      <c r="U996" s="352"/>
      <c r="V996" s="352"/>
      <c r="W996" s="352"/>
      <c r="X996" s="352"/>
      <c r="Y996" s="352"/>
      <c r="Z996" s="352"/>
      <c r="AA996" s="352"/>
      <c r="AB996" s="352"/>
      <c r="AC996" s="352"/>
      <c r="AD996" s="352"/>
      <c r="AE996" s="352"/>
      <c r="AF996" s="352"/>
      <c r="AG996" s="352"/>
      <c r="AH996" s="352"/>
      <c r="AI996" s="352"/>
      <c r="AJ996" s="352"/>
      <c r="AK996" s="352"/>
      <c r="AL996" s="352"/>
      <c r="AM996" s="352"/>
      <c r="AN996" s="352"/>
      <c r="AO996" s="352"/>
      <c r="AP996" s="352"/>
      <c r="AQ996" s="352"/>
    </row>
    <row r="997" customFormat="false" ht="9.75" hidden="false" customHeight="true" outlineLevel="0" collapsed="false">
      <c r="A997" s="196"/>
      <c r="B997" s="196"/>
      <c r="C997" s="196"/>
      <c r="D997" s="196"/>
      <c r="E997" s="342"/>
      <c r="F997" s="342"/>
      <c r="G997" s="352"/>
      <c r="H997" s="352"/>
      <c r="I997" s="352"/>
      <c r="J997" s="352"/>
      <c r="K997" s="352"/>
      <c r="L997" s="352"/>
      <c r="M997" s="352"/>
      <c r="N997" s="352"/>
      <c r="O997" s="352"/>
      <c r="P997" s="352"/>
      <c r="Q997" s="352"/>
      <c r="R997" s="352"/>
      <c r="S997" s="352"/>
      <c r="T997" s="352"/>
      <c r="U997" s="352"/>
      <c r="V997" s="352"/>
      <c r="W997" s="352"/>
      <c r="X997" s="352"/>
      <c r="Y997" s="352"/>
      <c r="Z997" s="352"/>
      <c r="AA997" s="352"/>
      <c r="AB997" s="352"/>
      <c r="AC997" s="352"/>
      <c r="AD997" s="352"/>
      <c r="AE997" s="352"/>
      <c r="AF997" s="352"/>
      <c r="AG997" s="352"/>
      <c r="AH997" s="352"/>
      <c r="AI997" s="352"/>
      <c r="AJ997" s="352"/>
      <c r="AK997" s="352"/>
      <c r="AL997" s="352"/>
      <c r="AM997" s="352"/>
      <c r="AN997" s="352"/>
      <c r="AO997" s="352"/>
      <c r="AP997" s="352"/>
      <c r="AQ997" s="352"/>
    </row>
    <row r="998" customFormat="false" ht="9.75" hidden="false" customHeight="true" outlineLevel="0" collapsed="false">
      <c r="A998" s="196"/>
      <c r="B998" s="196"/>
      <c r="C998" s="196"/>
      <c r="D998" s="196"/>
      <c r="E998" s="342"/>
      <c r="F998" s="342"/>
      <c r="G998" s="352"/>
      <c r="H998" s="352"/>
      <c r="I998" s="352"/>
      <c r="J998" s="352"/>
      <c r="K998" s="352"/>
      <c r="L998" s="352"/>
      <c r="M998" s="352"/>
      <c r="N998" s="352"/>
      <c r="O998" s="352"/>
      <c r="P998" s="352"/>
      <c r="Q998" s="352"/>
      <c r="R998" s="352"/>
      <c r="S998" s="352"/>
      <c r="T998" s="352"/>
      <c r="U998" s="352"/>
      <c r="V998" s="352"/>
      <c r="W998" s="352"/>
      <c r="X998" s="352"/>
      <c r="Y998" s="352"/>
      <c r="Z998" s="352"/>
      <c r="AA998" s="352"/>
      <c r="AB998" s="352"/>
      <c r="AC998" s="352"/>
      <c r="AD998" s="352"/>
      <c r="AE998" s="352"/>
      <c r="AF998" s="352"/>
      <c r="AG998" s="352"/>
      <c r="AH998" s="352"/>
      <c r="AI998" s="352"/>
      <c r="AJ998" s="352"/>
      <c r="AK998" s="352"/>
      <c r="AL998" s="352"/>
      <c r="AM998" s="352"/>
      <c r="AN998" s="352"/>
      <c r="AO998" s="352"/>
      <c r="AP998" s="352"/>
      <c r="AQ998" s="352"/>
    </row>
    <row r="999" customFormat="false" ht="9.75" hidden="false" customHeight="true" outlineLevel="0" collapsed="false">
      <c r="A999" s="196"/>
      <c r="B999" s="196"/>
      <c r="C999" s="196"/>
      <c r="D999" s="196"/>
      <c r="E999" s="342"/>
      <c r="F999" s="342"/>
      <c r="G999" s="352"/>
      <c r="H999" s="352"/>
      <c r="I999" s="352"/>
      <c r="J999" s="352"/>
      <c r="K999" s="352"/>
      <c r="L999" s="352"/>
      <c r="M999" s="352"/>
      <c r="N999" s="352"/>
      <c r="O999" s="352"/>
      <c r="P999" s="352"/>
      <c r="Q999" s="352"/>
      <c r="R999" s="352"/>
      <c r="S999" s="352"/>
      <c r="T999" s="352"/>
      <c r="U999" s="352"/>
      <c r="V999" s="352"/>
      <c r="W999" s="352"/>
      <c r="X999" s="352"/>
      <c r="Y999" s="352"/>
      <c r="Z999" s="352"/>
      <c r="AA999" s="352"/>
      <c r="AB999" s="352"/>
      <c r="AC999" s="352"/>
      <c r="AD999" s="352"/>
      <c r="AE999" s="352"/>
      <c r="AF999" s="352"/>
      <c r="AG999" s="352"/>
      <c r="AH999" s="352"/>
      <c r="AI999" s="352"/>
      <c r="AJ999" s="352"/>
      <c r="AK999" s="352"/>
      <c r="AL999" s="352"/>
      <c r="AM999" s="352"/>
      <c r="AN999" s="352"/>
      <c r="AO999" s="352"/>
      <c r="AP999" s="352"/>
      <c r="AQ999" s="352"/>
    </row>
    <row r="1000" customFormat="false" ht="9.75" hidden="false" customHeight="true" outlineLevel="0" collapsed="false">
      <c r="A1000" s="196"/>
      <c r="B1000" s="196"/>
      <c r="C1000" s="196"/>
      <c r="D1000" s="196"/>
      <c r="E1000" s="342"/>
      <c r="F1000" s="342"/>
      <c r="G1000" s="352"/>
      <c r="H1000" s="352"/>
      <c r="I1000" s="352"/>
      <c r="J1000" s="352"/>
      <c r="K1000" s="352"/>
      <c r="L1000" s="352"/>
      <c r="M1000" s="352"/>
      <c r="N1000" s="352"/>
      <c r="O1000" s="352"/>
      <c r="P1000" s="352"/>
      <c r="Q1000" s="352"/>
      <c r="R1000" s="352"/>
      <c r="S1000" s="352"/>
      <c r="T1000" s="352"/>
      <c r="U1000" s="352"/>
      <c r="V1000" s="352"/>
      <c r="W1000" s="352"/>
      <c r="X1000" s="352"/>
      <c r="Y1000" s="352"/>
      <c r="Z1000" s="352"/>
      <c r="AA1000" s="352"/>
      <c r="AB1000" s="352"/>
      <c r="AC1000" s="352"/>
      <c r="AD1000" s="352"/>
      <c r="AE1000" s="352"/>
      <c r="AF1000" s="352"/>
      <c r="AG1000" s="352"/>
      <c r="AH1000" s="352"/>
      <c r="AI1000" s="352"/>
      <c r="AJ1000" s="352"/>
      <c r="AK1000" s="352"/>
      <c r="AL1000" s="352"/>
      <c r="AM1000" s="352"/>
      <c r="AN1000" s="352"/>
      <c r="AO1000" s="352"/>
      <c r="AP1000" s="352"/>
      <c r="AQ1000" s="352"/>
    </row>
    <row r="1001" customFormat="false" ht="9.75" hidden="false" customHeight="true" outlineLevel="0" collapsed="false">
      <c r="A1001" s="196"/>
      <c r="B1001" s="196"/>
      <c r="C1001" s="196"/>
      <c r="D1001" s="196"/>
      <c r="E1001" s="342"/>
      <c r="F1001" s="342"/>
      <c r="G1001" s="352"/>
      <c r="H1001" s="352"/>
      <c r="I1001" s="352"/>
      <c r="J1001" s="352"/>
      <c r="K1001" s="352"/>
      <c r="L1001" s="352"/>
      <c r="M1001" s="352"/>
      <c r="N1001" s="352"/>
      <c r="O1001" s="352"/>
      <c r="P1001" s="352"/>
      <c r="Q1001" s="352"/>
      <c r="R1001" s="352"/>
      <c r="S1001" s="352"/>
      <c r="T1001" s="352"/>
      <c r="U1001" s="352"/>
      <c r="V1001" s="352"/>
      <c r="W1001" s="352"/>
      <c r="X1001" s="352"/>
      <c r="Y1001" s="352"/>
      <c r="Z1001" s="352"/>
      <c r="AA1001" s="352"/>
      <c r="AB1001" s="352"/>
      <c r="AC1001" s="352"/>
      <c r="AD1001" s="352"/>
      <c r="AE1001" s="352"/>
      <c r="AF1001" s="352"/>
      <c r="AG1001" s="352"/>
      <c r="AH1001" s="352"/>
      <c r="AI1001" s="352"/>
      <c r="AJ1001" s="352"/>
      <c r="AK1001" s="352"/>
      <c r="AL1001" s="352"/>
      <c r="AM1001" s="352"/>
      <c r="AN1001" s="352"/>
      <c r="AO1001" s="352"/>
      <c r="AP1001" s="352"/>
      <c r="AQ1001" s="352"/>
    </row>
    <row r="1002" customFormat="false" ht="9.75" hidden="false" customHeight="true" outlineLevel="0" collapsed="false">
      <c r="A1002" s="196"/>
      <c r="B1002" s="196"/>
      <c r="C1002" s="196"/>
      <c r="D1002" s="196"/>
      <c r="E1002" s="342"/>
      <c r="F1002" s="342"/>
      <c r="G1002" s="352"/>
      <c r="H1002" s="352"/>
      <c r="I1002" s="352"/>
      <c r="J1002" s="352"/>
      <c r="K1002" s="352"/>
      <c r="L1002" s="352"/>
      <c r="M1002" s="352"/>
      <c r="N1002" s="352"/>
      <c r="O1002" s="352"/>
      <c r="P1002" s="352"/>
      <c r="Q1002" s="352"/>
      <c r="R1002" s="352"/>
      <c r="S1002" s="352"/>
      <c r="T1002" s="352"/>
      <c r="U1002" s="352"/>
      <c r="V1002" s="352"/>
      <c r="W1002" s="352"/>
      <c r="X1002" s="352"/>
      <c r="Y1002" s="352"/>
      <c r="Z1002" s="352"/>
      <c r="AA1002" s="352"/>
      <c r="AB1002" s="352"/>
      <c r="AC1002" s="352"/>
      <c r="AD1002" s="352"/>
      <c r="AE1002" s="352"/>
      <c r="AF1002" s="352"/>
      <c r="AG1002" s="352"/>
      <c r="AH1002" s="352"/>
      <c r="AI1002" s="352"/>
      <c r="AJ1002" s="352"/>
      <c r="AK1002" s="352"/>
      <c r="AL1002" s="352"/>
      <c r="AM1002" s="352"/>
      <c r="AN1002" s="352"/>
      <c r="AO1002" s="352"/>
      <c r="AP1002" s="352"/>
      <c r="AQ1002" s="352"/>
    </row>
  </sheetData>
  <printOptions headings="false" gridLines="false" gridLinesSet="true" horizontalCentered="false" verticalCentered="false"/>
  <pageMargins left="0.275694444444444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064A2"/>
    <pageSetUpPr fitToPage="false"/>
  </sheetPr>
  <dimension ref="A1:B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3" min="2" style="0" width="9.13"/>
    <col collapsed="false" customWidth="true" hidden="false" outlineLevel="0" max="6" min="4" style="0" width="5.88"/>
    <col collapsed="false" customWidth="true" hidden="false" outlineLevel="0" max="18" min="7" style="0" width="13.37"/>
    <col collapsed="false" customWidth="true" hidden="false" outlineLevel="0" max="19" min="19" style="0" width="13.24"/>
    <col collapsed="false" customWidth="true" hidden="false" outlineLevel="0" max="38" min="20" style="0" width="13.37"/>
    <col collapsed="false" customWidth="true" hidden="false" outlineLevel="0" max="43" min="39" style="0" width="12.37"/>
    <col collapsed="false" customWidth="true" hidden="false" outlineLevel="0" max="44" min="44" style="0" width="13.37"/>
    <col collapsed="false" customWidth="true" hidden="false" outlineLevel="0" max="58" min="45" style="0" width="9.13"/>
  </cols>
  <sheetData>
    <row r="1" customFormat="false" ht="6" hidden="false" customHeight="true" outlineLevel="0" collapsed="false">
      <c r="A1" s="44"/>
      <c r="B1" s="390"/>
      <c r="C1" s="44"/>
      <c r="D1" s="44"/>
      <c r="E1" s="44"/>
      <c r="F1" s="44"/>
      <c r="G1" s="44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</row>
    <row r="2" customFormat="false" ht="15.75" hidden="false" customHeight="true" outlineLevel="0" collapsed="false">
      <c r="A2" s="44"/>
      <c r="B2" s="46" t="s">
        <v>465</v>
      </c>
      <c r="C2" s="47"/>
      <c r="D2" s="47"/>
      <c r="E2" s="48"/>
      <c r="F2" s="48"/>
      <c r="G2" s="48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</row>
    <row r="3" customFormat="false" ht="12" hidden="false" customHeight="true" outlineLevel="0" collapsed="false">
      <c r="A3" s="44"/>
      <c r="B3" s="44"/>
      <c r="C3" s="44"/>
      <c r="D3" s="44"/>
      <c r="E3" s="44"/>
      <c r="F3" s="391"/>
      <c r="G3" s="391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44"/>
    </row>
    <row r="4" customFormat="false" ht="11.25" hidden="false" customHeight="true" outlineLevel="0" collapsed="false">
      <c r="A4" s="44"/>
      <c r="B4" s="44"/>
      <c r="C4" s="44"/>
      <c r="D4" s="44"/>
      <c r="E4" s="44"/>
      <c r="F4" s="391"/>
      <c r="G4" s="391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customFormat="false" ht="15.75" hidden="false" customHeight="true" outlineLevel="0" collapsed="false">
      <c r="A5" s="44"/>
      <c r="B5" s="199" t="s">
        <v>466</v>
      </c>
      <c r="C5" s="199"/>
      <c r="D5" s="200"/>
      <c r="E5" s="198"/>
      <c r="F5" s="198"/>
      <c r="G5" s="198"/>
      <c r="H5" s="198" t="n">
        <f aca="false">'Premissas Financeiras'!H12</f>
        <v>2024</v>
      </c>
      <c r="I5" s="198" t="n">
        <f aca="false">'Premissas Financeiras'!I12</f>
        <v>2025</v>
      </c>
      <c r="J5" s="198" t="n">
        <f aca="false">'Premissas Financeiras'!J12</f>
        <v>2026</v>
      </c>
      <c r="K5" s="198" t="n">
        <f aca="false">'Premissas Financeiras'!K12</f>
        <v>2027</v>
      </c>
      <c r="L5" s="198" t="n">
        <f aca="false">'Premissas Financeiras'!L12</f>
        <v>2028</v>
      </c>
      <c r="M5" s="198" t="n">
        <f aca="false">'Premissas Financeiras'!M12</f>
        <v>2029</v>
      </c>
      <c r="N5" s="198" t="n">
        <f aca="false">'Premissas Financeiras'!N12</f>
        <v>2030</v>
      </c>
      <c r="O5" s="198" t="n">
        <f aca="false">'Premissas Financeiras'!O12</f>
        <v>2031</v>
      </c>
      <c r="P5" s="198" t="n">
        <f aca="false">'Premissas Financeiras'!P12</f>
        <v>2032</v>
      </c>
      <c r="Q5" s="198" t="n">
        <f aca="false">'Premissas Financeiras'!Q12</f>
        <v>2033</v>
      </c>
      <c r="R5" s="198" t="n">
        <f aca="false">'Premissas Financeiras'!R12</f>
        <v>2034</v>
      </c>
      <c r="S5" s="198" t="n">
        <f aca="false">'Premissas Financeiras'!S12</f>
        <v>2035</v>
      </c>
      <c r="T5" s="198" t="n">
        <f aca="false">'Premissas Financeiras'!T12</f>
        <v>2036</v>
      </c>
      <c r="U5" s="198" t="n">
        <f aca="false">'Premissas Financeiras'!U12</f>
        <v>2037</v>
      </c>
      <c r="V5" s="198" t="n">
        <f aca="false">'Premissas Financeiras'!V12</f>
        <v>2038</v>
      </c>
      <c r="W5" s="198" t="n">
        <f aca="false">'Premissas Financeiras'!W12</f>
        <v>2039</v>
      </c>
      <c r="X5" s="198" t="n">
        <f aca="false">'Premissas Financeiras'!X12</f>
        <v>2040</v>
      </c>
      <c r="Y5" s="198" t="n">
        <f aca="false">'Premissas Financeiras'!Y12</f>
        <v>2041</v>
      </c>
      <c r="Z5" s="198" t="n">
        <f aca="false">'Premissas Financeiras'!Z12</f>
        <v>2042</v>
      </c>
      <c r="AA5" s="198" t="n">
        <f aca="false">'Premissas Financeiras'!AA12</f>
        <v>2043</v>
      </c>
      <c r="AB5" s="198" t="n">
        <f aca="false">'Premissas Financeiras'!AB12</f>
        <v>2044</v>
      </c>
      <c r="AC5" s="198" t="n">
        <f aca="false">'Premissas Financeiras'!AC12</f>
        <v>2045</v>
      </c>
      <c r="AD5" s="198" t="n">
        <f aca="false">'Premissas Financeiras'!AD12</f>
        <v>2046</v>
      </c>
      <c r="AE5" s="198" t="n">
        <f aca="false">'Premissas Financeiras'!AE12</f>
        <v>2047</v>
      </c>
      <c r="AF5" s="198" t="n">
        <f aca="false">'Premissas Financeiras'!AF12</f>
        <v>2048</v>
      </c>
      <c r="AG5" s="198" t="n">
        <f aca="false">'Premissas Financeiras'!AG12</f>
        <v>2049</v>
      </c>
      <c r="AH5" s="198" t="n">
        <f aca="false">'Premissas Financeiras'!AH12</f>
        <v>2050</v>
      </c>
      <c r="AI5" s="198" t="n">
        <f aca="false">'Premissas Financeiras'!AI12</f>
        <v>2051</v>
      </c>
      <c r="AJ5" s="198" t="n">
        <f aca="false">'Premissas Financeiras'!AJ12</f>
        <v>2052</v>
      </c>
      <c r="AK5" s="198" t="n">
        <f aca="false">'Premissas Financeiras'!AK12</f>
        <v>2053</v>
      </c>
      <c r="AL5" s="198" t="n">
        <f aca="false">'Premissas Financeiras'!AL12</f>
        <v>2054</v>
      </c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44"/>
    </row>
    <row r="6" customFormat="false" ht="15.75" hidden="false" customHeight="true" outlineLevel="0" collapsed="false">
      <c r="A6" s="44"/>
      <c r="B6" s="199" t="s">
        <v>208</v>
      </c>
      <c r="C6" s="199"/>
      <c r="D6" s="200"/>
      <c r="E6" s="198"/>
      <c r="F6" s="198"/>
      <c r="G6" s="198" t="s">
        <v>377</v>
      </c>
      <c r="H6" s="201" t="n">
        <f aca="false">'Premissas Financeiras'!H3</f>
        <v>0</v>
      </c>
      <c r="I6" s="201" t="n">
        <f aca="false">'Premissas Financeiras'!I3</f>
        <v>1</v>
      </c>
      <c r="J6" s="201" t="n">
        <f aca="false">'Premissas Financeiras'!J3</f>
        <v>2</v>
      </c>
      <c r="K6" s="201" t="n">
        <f aca="false">'Premissas Financeiras'!K3</f>
        <v>3</v>
      </c>
      <c r="L6" s="201" t="n">
        <f aca="false">'Premissas Financeiras'!L3</f>
        <v>4</v>
      </c>
      <c r="M6" s="201" t="n">
        <f aca="false">'Premissas Financeiras'!M3</f>
        <v>5</v>
      </c>
      <c r="N6" s="201" t="n">
        <f aca="false">'Premissas Financeiras'!N3</f>
        <v>6</v>
      </c>
      <c r="O6" s="201" t="n">
        <f aca="false">'Premissas Financeiras'!O3</f>
        <v>7</v>
      </c>
      <c r="P6" s="201" t="n">
        <f aca="false">'Premissas Financeiras'!P3</f>
        <v>8</v>
      </c>
      <c r="Q6" s="201" t="n">
        <f aca="false">'Premissas Financeiras'!Q3</f>
        <v>9</v>
      </c>
      <c r="R6" s="201" t="n">
        <f aca="false">'Premissas Financeiras'!R3</f>
        <v>10</v>
      </c>
      <c r="S6" s="201" t="n">
        <f aca="false">'Premissas Financeiras'!S3</f>
        <v>11</v>
      </c>
      <c r="T6" s="201" t="n">
        <f aca="false">'Premissas Financeiras'!T3</f>
        <v>12</v>
      </c>
      <c r="U6" s="201" t="n">
        <f aca="false">'Premissas Financeiras'!U3</f>
        <v>13</v>
      </c>
      <c r="V6" s="201" t="n">
        <f aca="false">'Premissas Financeiras'!V3</f>
        <v>14</v>
      </c>
      <c r="W6" s="201" t="n">
        <f aca="false">'Premissas Financeiras'!W3</f>
        <v>15</v>
      </c>
      <c r="X6" s="201" t="n">
        <f aca="false">'Premissas Financeiras'!X3</f>
        <v>16</v>
      </c>
      <c r="Y6" s="201" t="n">
        <f aca="false">'Premissas Financeiras'!Y3</f>
        <v>17</v>
      </c>
      <c r="Z6" s="201" t="n">
        <f aca="false">'Premissas Financeiras'!Z3</f>
        <v>18</v>
      </c>
      <c r="AA6" s="201" t="n">
        <f aca="false">'Premissas Financeiras'!AA3</f>
        <v>19</v>
      </c>
      <c r="AB6" s="201" t="n">
        <f aca="false">'Premissas Financeiras'!AB3</f>
        <v>20</v>
      </c>
      <c r="AC6" s="201" t="n">
        <f aca="false">'Premissas Financeiras'!AC3</f>
        <v>21</v>
      </c>
      <c r="AD6" s="201" t="n">
        <f aca="false">'Premissas Financeiras'!AD3</f>
        <v>22</v>
      </c>
      <c r="AE6" s="201" t="n">
        <f aca="false">'Premissas Financeiras'!AE3</f>
        <v>23</v>
      </c>
      <c r="AF6" s="201" t="n">
        <f aca="false">'Premissas Financeiras'!AF3</f>
        <v>24</v>
      </c>
      <c r="AG6" s="201" t="n">
        <f aca="false">'Premissas Financeiras'!AG3</f>
        <v>25</v>
      </c>
      <c r="AH6" s="201" t="n">
        <f aca="false">'Premissas Financeiras'!AH3</f>
        <v>26</v>
      </c>
      <c r="AI6" s="201" t="n">
        <f aca="false">'Premissas Financeiras'!AI3</f>
        <v>27</v>
      </c>
      <c r="AJ6" s="201" t="n">
        <f aca="false">'Premissas Financeiras'!AJ3</f>
        <v>28</v>
      </c>
      <c r="AK6" s="201" t="n">
        <f aca="false">'Premissas Financeiras'!AK3</f>
        <v>29</v>
      </c>
      <c r="AL6" s="201" t="n">
        <f aca="false">'Premissas Financeiras'!AL3</f>
        <v>30</v>
      </c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44"/>
    </row>
    <row r="7" customFormat="false" ht="9.75" hidden="false" customHeight="true" outlineLevel="0" collapsed="false">
      <c r="A7" s="44"/>
      <c r="B7" s="204"/>
      <c r="C7" s="204"/>
      <c r="D7" s="205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44"/>
    </row>
    <row r="8" customFormat="false" ht="15.75" hidden="false" customHeight="true" outlineLevel="0" collapsed="false">
      <c r="A8" s="115"/>
      <c r="B8" s="56" t="s">
        <v>467</v>
      </c>
      <c r="C8" s="115"/>
      <c r="D8" s="115"/>
      <c r="E8" s="393"/>
      <c r="F8" s="393"/>
      <c r="G8" s="393" t="n">
        <f aca="false">SUM(H8:S8)</f>
        <v>649798458.28</v>
      </c>
      <c r="H8" s="393" t="n">
        <f aca="false">SUM(H9)</f>
        <v>0</v>
      </c>
      <c r="I8" s="76" t="n">
        <f aca="false">SUM(I9)</f>
        <v>17229071.08</v>
      </c>
      <c r="J8" s="76" t="n">
        <f aca="false">SUM(J9)</f>
        <v>0</v>
      </c>
      <c r="K8" s="76" t="n">
        <f aca="false">SUM(K9)</f>
        <v>0</v>
      </c>
      <c r="L8" s="76" t="n">
        <f aca="false">SUM(L9)</f>
        <v>79071173.4</v>
      </c>
      <c r="M8" s="76" t="n">
        <f aca="false">SUM(M9)</f>
        <v>79071173.4</v>
      </c>
      <c r="N8" s="76" t="n">
        <f aca="false">SUM(N9)</f>
        <v>79071173.4</v>
      </c>
      <c r="O8" s="393" t="n">
        <f aca="false">SUM(O9)</f>
        <v>79071173.4</v>
      </c>
      <c r="P8" s="393" t="n">
        <f aca="false">SUM(P9)</f>
        <v>79071173.4</v>
      </c>
      <c r="Q8" s="393" t="n">
        <f aca="false">SUM(Q9)</f>
        <v>79071173.4</v>
      </c>
      <c r="R8" s="393" t="n">
        <f aca="false">SUM(R9)</f>
        <v>79071173.4</v>
      </c>
      <c r="S8" s="393" t="n">
        <f aca="false">SUM(S9)</f>
        <v>79071173.4</v>
      </c>
      <c r="T8" s="393" t="n">
        <f aca="false">SUM(T9)</f>
        <v>79071173.4</v>
      </c>
      <c r="U8" s="393" t="n">
        <f aca="false">SUM(U9)</f>
        <v>79071173.4</v>
      </c>
      <c r="V8" s="393" t="n">
        <f aca="false">SUM(V9)</f>
        <v>79071173.4</v>
      </c>
      <c r="W8" s="393" t="n">
        <f aca="false">SUM(W9)</f>
        <v>79071173.4</v>
      </c>
      <c r="X8" s="393" t="n">
        <f aca="false">SUM(X9)</f>
        <v>79071173.4</v>
      </c>
      <c r="Y8" s="393" t="n">
        <f aca="false">SUM(Y9)</f>
        <v>79071173.4</v>
      </c>
      <c r="Z8" s="393" t="n">
        <f aca="false">SUM(Z9)</f>
        <v>79071173.4</v>
      </c>
      <c r="AA8" s="393" t="n">
        <f aca="false">SUM(AA9)</f>
        <v>79071173.4</v>
      </c>
      <c r="AB8" s="393" t="n">
        <f aca="false">SUM(AB9)</f>
        <v>79071173.4</v>
      </c>
      <c r="AC8" s="393" t="n">
        <f aca="false">SUM(AC9)</f>
        <v>79071173.4</v>
      </c>
      <c r="AD8" s="393" t="n">
        <f aca="false">SUM(AD9)</f>
        <v>79071173.4</v>
      </c>
      <c r="AE8" s="393" t="n">
        <f aca="false">SUM(AE9)</f>
        <v>79071173.4</v>
      </c>
      <c r="AF8" s="393" t="n">
        <f aca="false">SUM(AF9)</f>
        <v>79071173.4</v>
      </c>
      <c r="AG8" s="393" t="n">
        <f aca="false">SUM(AG9)</f>
        <v>79071173.4</v>
      </c>
      <c r="AH8" s="393" t="n">
        <f aca="false">SUM(AH9)</f>
        <v>79071173.4</v>
      </c>
      <c r="AI8" s="393" t="n">
        <f aca="false">SUM(AI9)</f>
        <v>79071173.4</v>
      </c>
      <c r="AJ8" s="393" t="n">
        <f aca="false">SUM(AJ9)</f>
        <v>79071173.4</v>
      </c>
      <c r="AK8" s="393" t="n">
        <f aca="false">SUM(AK9)</f>
        <v>79071173.4</v>
      </c>
      <c r="AL8" s="393" t="n">
        <f aca="false">SUM(AL9)</f>
        <v>79071173.4</v>
      </c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115"/>
    </row>
    <row r="9" customFormat="false" ht="15.75" hidden="false" customHeight="true" outlineLevel="0" collapsed="false">
      <c r="A9" s="44"/>
      <c r="B9" s="89" t="s">
        <v>268</v>
      </c>
      <c r="C9" s="44"/>
      <c r="D9" s="44"/>
      <c r="E9" s="394"/>
      <c r="F9" s="394"/>
      <c r="G9" s="394" t="n">
        <f aca="false">SUM(H9:S9)</f>
        <v>649798458.28</v>
      </c>
      <c r="H9" s="394" t="n">
        <f aca="false">'Premissas Receita'!H13</f>
        <v>0</v>
      </c>
      <c r="I9" s="394" t="n">
        <f aca="false">'Premissas Receita'!I13</f>
        <v>17229071.08</v>
      </c>
      <c r="J9" s="394" t="n">
        <f aca="false">'Premissas Receita'!J13</f>
        <v>0</v>
      </c>
      <c r="K9" s="394" t="n">
        <f aca="false">'Premissas Receita'!K13</f>
        <v>0</v>
      </c>
      <c r="L9" s="394" t="n">
        <f aca="false">'Premissas Receita'!L13</f>
        <v>79071173.4</v>
      </c>
      <c r="M9" s="394" t="n">
        <f aca="false">'Premissas Receita'!M13</f>
        <v>79071173.4</v>
      </c>
      <c r="N9" s="394" t="n">
        <f aca="false">'Premissas Receita'!N13</f>
        <v>79071173.4</v>
      </c>
      <c r="O9" s="394" t="n">
        <f aca="false">'Premissas Receita'!O13</f>
        <v>79071173.4</v>
      </c>
      <c r="P9" s="394" t="n">
        <f aca="false">'Premissas Receita'!P13</f>
        <v>79071173.4</v>
      </c>
      <c r="Q9" s="394" t="n">
        <f aca="false">'Premissas Receita'!Q13</f>
        <v>79071173.4</v>
      </c>
      <c r="R9" s="394" t="n">
        <f aca="false">'Premissas Receita'!R13</f>
        <v>79071173.4</v>
      </c>
      <c r="S9" s="394" t="n">
        <f aca="false">'Premissas Receita'!S13</f>
        <v>79071173.4</v>
      </c>
      <c r="T9" s="394" t="n">
        <f aca="false">'Premissas Receita'!T13</f>
        <v>79071173.4</v>
      </c>
      <c r="U9" s="394" t="n">
        <f aca="false">'Premissas Receita'!U13</f>
        <v>79071173.4</v>
      </c>
      <c r="V9" s="394" t="n">
        <f aca="false">'Premissas Receita'!V13</f>
        <v>79071173.4</v>
      </c>
      <c r="W9" s="394" t="n">
        <f aca="false">'Premissas Receita'!W13</f>
        <v>79071173.4</v>
      </c>
      <c r="X9" s="394" t="n">
        <f aca="false">'Premissas Receita'!X13</f>
        <v>79071173.4</v>
      </c>
      <c r="Y9" s="394" t="n">
        <f aca="false">'Premissas Receita'!Y13</f>
        <v>79071173.4</v>
      </c>
      <c r="Z9" s="394" t="n">
        <f aca="false">'Premissas Receita'!Z13</f>
        <v>79071173.4</v>
      </c>
      <c r="AA9" s="394" t="n">
        <f aca="false">'Premissas Receita'!AA13</f>
        <v>79071173.4</v>
      </c>
      <c r="AB9" s="394" t="n">
        <f aca="false">'Premissas Receita'!AB13</f>
        <v>79071173.4</v>
      </c>
      <c r="AC9" s="394" t="n">
        <f aca="false">'Premissas Receita'!AC13</f>
        <v>79071173.4</v>
      </c>
      <c r="AD9" s="394" t="n">
        <f aca="false">'Premissas Receita'!AD13</f>
        <v>79071173.4</v>
      </c>
      <c r="AE9" s="394" t="n">
        <f aca="false">'Premissas Receita'!AE13</f>
        <v>79071173.4</v>
      </c>
      <c r="AF9" s="394" t="n">
        <f aca="false">'Premissas Receita'!AF13</f>
        <v>79071173.4</v>
      </c>
      <c r="AG9" s="394" t="n">
        <f aca="false">'Premissas Receita'!AG13</f>
        <v>79071173.4</v>
      </c>
      <c r="AH9" s="394" t="n">
        <f aca="false">'Premissas Receita'!AH13</f>
        <v>79071173.4</v>
      </c>
      <c r="AI9" s="394" t="n">
        <f aca="false">'Premissas Receita'!AI13</f>
        <v>79071173.4</v>
      </c>
      <c r="AJ9" s="394" t="n">
        <f aca="false">'Premissas Receita'!AJ13</f>
        <v>79071173.4</v>
      </c>
      <c r="AK9" s="394" t="n">
        <f aca="false">'Premissas Receita'!AK13</f>
        <v>79071173.4</v>
      </c>
      <c r="AL9" s="394" t="n">
        <f aca="false">'Premissas Receita'!AL13</f>
        <v>79071173.4</v>
      </c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44"/>
    </row>
    <row r="10" customFormat="false" ht="15.75" hidden="false" customHeight="true" outlineLevel="0" collapsed="false">
      <c r="A10" s="44"/>
      <c r="B10" s="89" t="s">
        <v>468</v>
      </c>
      <c r="C10" s="44"/>
      <c r="D10" s="44"/>
      <c r="E10" s="394"/>
      <c r="F10" s="394"/>
      <c r="G10" s="394" t="n">
        <f aca="false">SUM(H10:S10)</f>
        <v>0</v>
      </c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44"/>
    </row>
    <row r="11" customFormat="false" ht="10.5" hidden="false" customHeight="true" outlineLevel="0" collapsed="false">
      <c r="A11" s="44"/>
      <c r="B11" s="44"/>
      <c r="C11" s="44"/>
      <c r="D11" s="44"/>
      <c r="E11" s="394"/>
      <c r="F11" s="393"/>
      <c r="G11" s="393"/>
      <c r="H11" s="395"/>
      <c r="I11" s="395"/>
      <c r="J11" s="394"/>
      <c r="K11" s="394"/>
      <c r="L11" s="68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44"/>
    </row>
    <row r="12" customFormat="false" ht="15.75" hidden="false" customHeight="true" outlineLevel="0" collapsed="false">
      <c r="A12" s="44"/>
      <c r="B12" s="115" t="s">
        <v>469</v>
      </c>
      <c r="C12" s="44"/>
      <c r="D12" s="44"/>
      <c r="E12" s="394"/>
      <c r="F12" s="394"/>
      <c r="G12" s="393" t="n">
        <f aca="false">SUM(H12:S12)</f>
        <v>-70981637.813</v>
      </c>
      <c r="H12" s="393" t="n">
        <f aca="false">SUM(H13:H16)</f>
        <v>-2024</v>
      </c>
      <c r="I12" s="393" t="n">
        <f aca="false">SUM(I13:I16)</f>
        <v>-2174167.629</v>
      </c>
      <c r="J12" s="393" t="n">
        <f aca="false">SUM(J13:J16)</f>
        <v>-2026</v>
      </c>
      <c r="K12" s="393" t="n">
        <f aca="false">SUM(K13:K16)</f>
        <v>-2027</v>
      </c>
      <c r="L12" s="393" t="n">
        <f aca="false">SUM(L13:L16)</f>
        <v>-8600170.648</v>
      </c>
      <c r="M12" s="393" t="n">
        <f aca="false">SUM(M13:M16)</f>
        <v>-8600171.648</v>
      </c>
      <c r="N12" s="393" t="n">
        <f aca="false">SUM(N13:N16)</f>
        <v>-8600172.648</v>
      </c>
      <c r="O12" s="393" t="n">
        <f aca="false">SUM(O13:O16)</f>
        <v>-8600173.648</v>
      </c>
      <c r="P12" s="393" t="n">
        <f aca="false">SUM(P13:P16)</f>
        <v>-8600174.648</v>
      </c>
      <c r="Q12" s="393" t="n">
        <f aca="false">SUM(Q13:Q16)</f>
        <v>-8600175.648</v>
      </c>
      <c r="R12" s="393" t="n">
        <f aca="false">SUM(R13:R16)</f>
        <v>-8600176.648</v>
      </c>
      <c r="S12" s="393" t="n">
        <f aca="false">SUM(S13:S16)</f>
        <v>-8600177.648</v>
      </c>
      <c r="T12" s="393" t="n">
        <f aca="false">SUM(T13:T14)</f>
        <v>-8598142.648</v>
      </c>
      <c r="U12" s="393" t="n">
        <f aca="false">SUM(U13:U14)</f>
        <v>-8598142.648</v>
      </c>
      <c r="V12" s="393" t="n">
        <f aca="false">SUM(V13:V14)</f>
        <v>-8598142.648</v>
      </c>
      <c r="W12" s="393" t="n">
        <f aca="false">SUM(W13:W14)</f>
        <v>-8598142.648</v>
      </c>
      <c r="X12" s="393" t="n">
        <f aca="false">SUM(X13:X14)</f>
        <v>-8598142.648</v>
      </c>
      <c r="Y12" s="393" t="n">
        <f aca="false">SUM(Y13:Y14)</f>
        <v>-8598142.648</v>
      </c>
      <c r="Z12" s="393" t="n">
        <f aca="false">SUM(Z13:Z14)</f>
        <v>-8598142.648</v>
      </c>
      <c r="AA12" s="393" t="n">
        <f aca="false">SUM(AA13:AA14)</f>
        <v>-8598142.648</v>
      </c>
      <c r="AB12" s="393" t="n">
        <f aca="false">SUM(AB13:AB14)</f>
        <v>-8598142.648</v>
      </c>
      <c r="AC12" s="393" t="n">
        <f aca="false">SUM(AC13:AC14)</f>
        <v>-8598142.648</v>
      </c>
      <c r="AD12" s="393" t="n">
        <f aca="false">SUM(AD13:AD14)</f>
        <v>-8598142.648</v>
      </c>
      <c r="AE12" s="393" t="n">
        <f aca="false">SUM(AE13:AE14)</f>
        <v>-8598142.648</v>
      </c>
      <c r="AF12" s="393" t="n">
        <f aca="false">SUM(AF13:AF14)</f>
        <v>-8598142.648</v>
      </c>
      <c r="AG12" s="393" t="n">
        <f aca="false">SUM(AG13:AG14)</f>
        <v>-8598142.648</v>
      </c>
      <c r="AH12" s="393" t="n">
        <f aca="false">SUM(AH13:AH14)</f>
        <v>-8598142.648</v>
      </c>
      <c r="AI12" s="393" t="n">
        <f aca="false">SUM(AI13:AI14)</f>
        <v>-8598142.648</v>
      </c>
      <c r="AJ12" s="393" t="n">
        <f aca="false">SUM(AJ13:AJ14)</f>
        <v>-8598142.648</v>
      </c>
      <c r="AK12" s="393" t="n">
        <f aca="false">SUM(AK13:AK14)</f>
        <v>-8598142.648</v>
      </c>
      <c r="AL12" s="393" t="n">
        <f aca="false">SUM(AL13:AL14)</f>
        <v>-8598142.648</v>
      </c>
      <c r="AM12" s="381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44"/>
    </row>
    <row r="13" customFormat="false" ht="15.75" hidden="false" customHeight="true" outlineLevel="0" collapsed="false">
      <c r="A13" s="44"/>
      <c r="B13" s="89" t="s">
        <v>470</v>
      </c>
      <c r="C13" s="44"/>
      <c r="D13" s="44"/>
      <c r="E13" s="394"/>
      <c r="F13" s="394"/>
      <c r="G13" s="394" t="n">
        <f aca="false">SUM(H13:S13)</f>
        <v>-60106357.395</v>
      </c>
      <c r="H13" s="394" t="n">
        <f aca="false">-Impostos!H14</f>
        <v>0</v>
      </c>
      <c r="I13" s="394" t="n">
        <f aca="false">-Impostos!I14</f>
        <v>-1593689.075</v>
      </c>
      <c r="J13" s="394" t="n">
        <f aca="false">-Impostos!J14</f>
        <v>0</v>
      </c>
      <c r="K13" s="394" t="n">
        <f aca="false">-Impostos!K14</f>
        <v>0</v>
      </c>
      <c r="L13" s="394" t="n">
        <f aca="false">-Impostos!L14</f>
        <v>-7314083.54</v>
      </c>
      <c r="M13" s="394" t="n">
        <f aca="false">-Impostos!M14</f>
        <v>-7314083.54</v>
      </c>
      <c r="N13" s="394" t="n">
        <f aca="false">-Impostos!N14</f>
        <v>-7314083.54</v>
      </c>
      <c r="O13" s="394" t="n">
        <f aca="false">-Impostos!O14</f>
        <v>-7314083.54</v>
      </c>
      <c r="P13" s="394" t="n">
        <f aca="false">-Impostos!P14</f>
        <v>-7314083.54</v>
      </c>
      <c r="Q13" s="394" t="n">
        <f aca="false">-Impostos!Q14</f>
        <v>-7314083.54</v>
      </c>
      <c r="R13" s="394" t="n">
        <f aca="false">-Impostos!R14</f>
        <v>-7314083.54</v>
      </c>
      <c r="S13" s="394" t="n">
        <f aca="false">-Impostos!S14</f>
        <v>-7314083.54</v>
      </c>
      <c r="T13" s="394" t="n">
        <f aca="false">-Impostos!T14</f>
        <v>-7314083.54</v>
      </c>
      <c r="U13" s="394" t="n">
        <f aca="false">-Impostos!U14</f>
        <v>-7314083.54</v>
      </c>
      <c r="V13" s="394" t="n">
        <f aca="false">-Impostos!V14</f>
        <v>-7314083.54</v>
      </c>
      <c r="W13" s="394" t="n">
        <f aca="false">-Impostos!W14</f>
        <v>-7314083.54</v>
      </c>
      <c r="X13" s="394" t="n">
        <f aca="false">-Impostos!X14</f>
        <v>-7314083.54</v>
      </c>
      <c r="Y13" s="394" t="n">
        <f aca="false">-Impostos!Y14</f>
        <v>-7314083.54</v>
      </c>
      <c r="Z13" s="394" t="n">
        <f aca="false">-Impostos!Z14</f>
        <v>-7314083.54</v>
      </c>
      <c r="AA13" s="394" t="n">
        <f aca="false">-Impostos!AA14</f>
        <v>-7314083.54</v>
      </c>
      <c r="AB13" s="394" t="n">
        <f aca="false">-Impostos!AB14</f>
        <v>-7314083.54</v>
      </c>
      <c r="AC13" s="394" t="n">
        <f aca="false">-Impostos!AC14</f>
        <v>-7314083.54</v>
      </c>
      <c r="AD13" s="394" t="n">
        <f aca="false">-Impostos!AD14</f>
        <v>-7314083.54</v>
      </c>
      <c r="AE13" s="394" t="n">
        <f aca="false">-Impostos!AE14</f>
        <v>-7314083.54</v>
      </c>
      <c r="AF13" s="394" t="n">
        <f aca="false">-Impostos!AF14</f>
        <v>-7314083.54</v>
      </c>
      <c r="AG13" s="394" t="n">
        <f aca="false">-Impostos!AG14</f>
        <v>-7314083.54</v>
      </c>
      <c r="AH13" s="394" t="n">
        <f aca="false">-Impostos!AH14</f>
        <v>-7314083.54</v>
      </c>
      <c r="AI13" s="394" t="n">
        <f aca="false">-Impostos!AI14</f>
        <v>-7314083.54</v>
      </c>
      <c r="AJ13" s="394" t="n">
        <f aca="false">-Impostos!AJ14</f>
        <v>-7314083.54</v>
      </c>
      <c r="AK13" s="394" t="n">
        <f aca="false">-Impostos!AK14</f>
        <v>-7314083.54</v>
      </c>
      <c r="AL13" s="394" t="n">
        <f aca="false">-Impostos!AL14</f>
        <v>-7314083.54</v>
      </c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44"/>
    </row>
    <row r="14" customFormat="false" ht="15.75" hidden="false" customHeight="true" outlineLevel="0" collapsed="false">
      <c r="A14" s="44"/>
      <c r="B14" s="89" t="s">
        <v>471</v>
      </c>
      <c r="C14" s="44"/>
      <c r="D14" s="44"/>
      <c r="E14" s="394"/>
      <c r="F14" s="394"/>
      <c r="G14" s="394" t="n">
        <f aca="false">SUM(H14:S14)</f>
        <v>-10850926.418</v>
      </c>
      <c r="H14" s="394" t="n">
        <f aca="false">-Impostos!H16 + Impostos!H18</f>
        <v>0</v>
      </c>
      <c r="I14" s="394" t="n">
        <f aca="false">-Impostos!I16 + Impostos!I18</f>
        <v>-578453.554</v>
      </c>
      <c r="J14" s="394" t="n">
        <f aca="false">-Impostos!J16 + Impostos!J18</f>
        <v>0</v>
      </c>
      <c r="K14" s="394" t="n">
        <f aca="false">-Impostos!K16 - Impostos!K18</f>
        <v>0</v>
      </c>
      <c r="L14" s="394" t="n">
        <f aca="false">-Impostos!L16 - Impostos!L18</f>
        <v>-1284059.108</v>
      </c>
      <c r="M14" s="394" t="n">
        <f aca="false">-Impostos!M16 - Impostos!M18</f>
        <v>-1284059.108</v>
      </c>
      <c r="N14" s="394" t="n">
        <f aca="false">-Impostos!N16 - Impostos!N18</f>
        <v>-1284059.108</v>
      </c>
      <c r="O14" s="394" t="n">
        <f aca="false">-Impostos!O16 - Impostos!O18</f>
        <v>-1284059.108</v>
      </c>
      <c r="P14" s="394" t="n">
        <f aca="false">-Impostos!P16 - Impostos!P18</f>
        <v>-1284059.108</v>
      </c>
      <c r="Q14" s="394" t="n">
        <f aca="false">-Impostos!Q16 - Impostos!Q18</f>
        <v>-1284059.108</v>
      </c>
      <c r="R14" s="394" t="n">
        <f aca="false">-Impostos!R16 - Impostos!R18</f>
        <v>-1284059.108</v>
      </c>
      <c r="S14" s="394" t="n">
        <f aca="false">-Impostos!S16 - Impostos!S18</f>
        <v>-1284059.108</v>
      </c>
      <c r="T14" s="394" t="n">
        <f aca="false">-Impostos!T16</f>
        <v>-1284059.108</v>
      </c>
      <c r="U14" s="394" t="n">
        <f aca="false">-Impostos!U16</f>
        <v>-1284059.108</v>
      </c>
      <c r="V14" s="394" t="n">
        <f aca="false">-Impostos!V16</f>
        <v>-1284059.108</v>
      </c>
      <c r="W14" s="394" t="n">
        <f aca="false">-Impostos!W16</f>
        <v>-1284059.108</v>
      </c>
      <c r="X14" s="394" t="n">
        <f aca="false">-Impostos!X16</f>
        <v>-1284059.108</v>
      </c>
      <c r="Y14" s="394" t="n">
        <f aca="false">-Impostos!Y16</f>
        <v>-1284059.108</v>
      </c>
      <c r="Z14" s="394" t="n">
        <f aca="false">-Impostos!Z16</f>
        <v>-1284059.108</v>
      </c>
      <c r="AA14" s="394" t="n">
        <f aca="false">-Impostos!AA16</f>
        <v>-1284059.108</v>
      </c>
      <c r="AB14" s="394" t="n">
        <f aca="false">-Impostos!AB16</f>
        <v>-1284059.108</v>
      </c>
      <c r="AC14" s="394" t="n">
        <f aca="false">-Impostos!AC16</f>
        <v>-1284059.108</v>
      </c>
      <c r="AD14" s="394" t="n">
        <f aca="false">-Impostos!AD16</f>
        <v>-1284059.108</v>
      </c>
      <c r="AE14" s="394" t="n">
        <f aca="false">-Impostos!AE16</f>
        <v>-1284059.108</v>
      </c>
      <c r="AF14" s="394" t="n">
        <f aca="false">-Impostos!AF16</f>
        <v>-1284059.108</v>
      </c>
      <c r="AG14" s="394" t="n">
        <f aca="false">-Impostos!AG16</f>
        <v>-1284059.108</v>
      </c>
      <c r="AH14" s="394" t="n">
        <f aca="false">-Impostos!AH16</f>
        <v>-1284059.108</v>
      </c>
      <c r="AI14" s="394" t="n">
        <f aca="false">-Impostos!AI16</f>
        <v>-1284059.108</v>
      </c>
      <c r="AJ14" s="394" t="n">
        <f aca="false">-Impostos!AJ16</f>
        <v>-1284059.108</v>
      </c>
      <c r="AK14" s="394" t="n">
        <f aca="false">-Impostos!AK16</f>
        <v>-1284059.108</v>
      </c>
      <c r="AL14" s="394" t="n">
        <f aca="false">-Impostos!AL16</f>
        <v>-1284059.108</v>
      </c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44"/>
    </row>
    <row r="15" customFormat="false" ht="15.75" hidden="false" customHeight="true" outlineLevel="0" collapsed="false">
      <c r="A15" s="44"/>
      <c r="B15" s="89" t="s">
        <v>36</v>
      </c>
      <c r="C15" s="44"/>
      <c r="D15" s="44"/>
      <c r="E15" s="394"/>
      <c r="F15" s="394"/>
      <c r="G15" s="394" t="n">
        <f aca="false">SUM(H15:S15)</f>
        <v>0</v>
      </c>
      <c r="H15" s="394" t="n">
        <f aca="false">-Impostos!H17 + Impostos!H19</f>
        <v>0</v>
      </c>
      <c r="I15" s="394" t="n">
        <f aca="false">-Impostos!I17 + Impostos!I19</f>
        <v>0</v>
      </c>
      <c r="J15" s="394" t="n">
        <f aca="false">-Impostos!J17 + Impostos!J19</f>
        <v>0</v>
      </c>
      <c r="K15" s="394" t="n">
        <f aca="false">-Impostos!K17 - Impostos!K19</f>
        <v>0</v>
      </c>
      <c r="L15" s="394" t="n">
        <f aca="false">-Impostos!L17 - Impostos!L19</f>
        <v>0</v>
      </c>
      <c r="M15" s="394" t="n">
        <f aca="false">-Impostos!M17 - Impostos!M19</f>
        <v>0</v>
      </c>
      <c r="N15" s="394" t="n">
        <f aca="false">-Impostos!N17 - Impostos!N19</f>
        <v>0</v>
      </c>
      <c r="O15" s="394" t="n">
        <f aca="false">-Impostos!O17 - Impostos!O19</f>
        <v>0</v>
      </c>
      <c r="P15" s="394" t="n">
        <f aca="false">-Impostos!P17 - Impostos!P19</f>
        <v>0</v>
      </c>
      <c r="Q15" s="394" t="n">
        <f aca="false">-Impostos!Q17 - Impostos!Q19</f>
        <v>0</v>
      </c>
      <c r="R15" s="394" t="n">
        <f aca="false">-Impostos!R17 - Impostos!R19</f>
        <v>0</v>
      </c>
      <c r="S15" s="394" t="n">
        <f aca="false">-Impostos!S17 - Impostos!S19</f>
        <v>0</v>
      </c>
      <c r="T15" s="394" t="n">
        <f aca="false">-Impostos!T17</f>
        <v>0</v>
      </c>
      <c r="U15" s="394" t="n">
        <f aca="false">-Impostos!U17</f>
        <v>0</v>
      </c>
      <c r="V15" s="394" t="n">
        <f aca="false">-Impostos!V17</f>
        <v>0</v>
      </c>
      <c r="W15" s="394" t="n">
        <f aca="false">-Impostos!W17</f>
        <v>0</v>
      </c>
      <c r="X15" s="394" t="n">
        <f aca="false">-Impostos!X17</f>
        <v>0</v>
      </c>
      <c r="Y15" s="394" t="n">
        <f aca="false">-Impostos!Y17</f>
        <v>0</v>
      </c>
      <c r="Z15" s="394" t="n">
        <f aca="false">-Impostos!Z17</f>
        <v>0</v>
      </c>
      <c r="AA15" s="394" t="n">
        <f aca="false">-Impostos!AA17</f>
        <v>0</v>
      </c>
      <c r="AB15" s="394" t="n">
        <f aca="false">-Impostos!AB17</f>
        <v>0</v>
      </c>
      <c r="AC15" s="394" t="n">
        <f aca="false">-Impostos!AC17</f>
        <v>0</v>
      </c>
      <c r="AD15" s="394" t="n">
        <f aca="false">-Impostos!AD17</f>
        <v>0</v>
      </c>
      <c r="AE15" s="394" t="n">
        <f aca="false">-Impostos!AE17</f>
        <v>0</v>
      </c>
      <c r="AF15" s="394" t="n">
        <f aca="false">-Impostos!AF17</f>
        <v>0</v>
      </c>
      <c r="AG15" s="394" t="n">
        <f aca="false">-Impostos!AG17</f>
        <v>0</v>
      </c>
      <c r="AH15" s="394" t="n">
        <f aca="false">-Impostos!AH17</f>
        <v>0</v>
      </c>
      <c r="AI15" s="394" t="n">
        <f aca="false">-Impostos!AI17</f>
        <v>0</v>
      </c>
      <c r="AJ15" s="394" t="n">
        <f aca="false">-Impostos!AJ17</f>
        <v>0</v>
      </c>
      <c r="AK15" s="394" t="n">
        <f aca="false">-Impostos!AK17</f>
        <v>0</v>
      </c>
      <c r="AL15" s="394" t="n">
        <f aca="false">-Impostos!AL17</f>
        <v>0</v>
      </c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44"/>
    </row>
    <row r="16" customFormat="false" ht="15.75" hidden="false" customHeight="true" outlineLevel="0" collapsed="false">
      <c r="A16" s="44"/>
      <c r="B16" s="89" t="s">
        <v>471</v>
      </c>
      <c r="C16" s="44"/>
      <c r="D16" s="44"/>
      <c r="E16" s="394"/>
      <c r="F16" s="394"/>
      <c r="G16" s="394" t="n">
        <f aca="false">SUM(H16:S16)</f>
        <v>-24354</v>
      </c>
      <c r="H16" s="394" t="n">
        <f aca="false">-(Impostos!H18 + Impostos!H20)</f>
        <v>-2024</v>
      </c>
      <c r="I16" s="394" t="n">
        <f aca="false">-(Impostos!I18 + Impostos!I20)</f>
        <v>-2025</v>
      </c>
      <c r="J16" s="394" t="n">
        <f aca="false">-(Impostos!J18 + Impostos!J20)</f>
        <v>-2026</v>
      </c>
      <c r="K16" s="394" t="n">
        <f aca="false">-Impostos!K18 - Impostos!K20</f>
        <v>-2027</v>
      </c>
      <c r="L16" s="394" t="n">
        <f aca="false">-Impostos!L18 - Impostos!L20</f>
        <v>-2028</v>
      </c>
      <c r="M16" s="394" t="n">
        <f aca="false">-Impostos!M18 - Impostos!M20</f>
        <v>-2029</v>
      </c>
      <c r="N16" s="394" t="n">
        <f aca="false">-Impostos!N18 - Impostos!N20</f>
        <v>-2030</v>
      </c>
      <c r="O16" s="394" t="n">
        <f aca="false">-Impostos!O18 - Impostos!O20</f>
        <v>-2031</v>
      </c>
      <c r="P16" s="394" t="n">
        <f aca="false">-Impostos!P18 - Impostos!P20</f>
        <v>-2032</v>
      </c>
      <c r="Q16" s="394" t="n">
        <f aca="false">-Impostos!Q18 - Impostos!Q20</f>
        <v>-2033</v>
      </c>
      <c r="R16" s="394" t="n">
        <f aca="false">-Impostos!R18 - Impostos!R20</f>
        <v>-2034</v>
      </c>
      <c r="S16" s="394" t="n">
        <f aca="false">-Impostos!S18 - Impostos!S20</f>
        <v>-2035</v>
      </c>
      <c r="T16" s="394" t="n">
        <f aca="false">-Impostos!T18</f>
        <v>0</v>
      </c>
      <c r="U16" s="394" t="n">
        <f aca="false">-Impostos!U18</f>
        <v>0</v>
      </c>
      <c r="V16" s="394" t="n">
        <f aca="false">-Impostos!V18</f>
        <v>0</v>
      </c>
      <c r="W16" s="394" t="n">
        <f aca="false">-Impostos!W18</f>
        <v>0</v>
      </c>
      <c r="X16" s="394" t="n">
        <f aca="false">-Impostos!X18</f>
        <v>0</v>
      </c>
      <c r="Y16" s="394" t="n">
        <f aca="false">-Impostos!Y18</f>
        <v>0</v>
      </c>
      <c r="Z16" s="394" t="n">
        <f aca="false">-Impostos!Z18</f>
        <v>0</v>
      </c>
      <c r="AA16" s="394" t="n">
        <f aca="false">-Impostos!AA18</f>
        <v>0</v>
      </c>
      <c r="AB16" s="394" t="n">
        <f aca="false">-Impostos!AB18</f>
        <v>0</v>
      </c>
      <c r="AC16" s="394" t="n">
        <f aca="false">-Impostos!AC18</f>
        <v>0</v>
      </c>
      <c r="AD16" s="394" t="n">
        <f aca="false">-Impostos!AD18</f>
        <v>0</v>
      </c>
      <c r="AE16" s="394" t="n">
        <f aca="false">-Impostos!AE18</f>
        <v>0</v>
      </c>
      <c r="AF16" s="394" t="n">
        <f aca="false">-Impostos!AF18</f>
        <v>0</v>
      </c>
      <c r="AG16" s="394" t="n">
        <f aca="false">-Impostos!AG18</f>
        <v>0</v>
      </c>
      <c r="AH16" s="394" t="n">
        <f aca="false">-Impostos!AH18</f>
        <v>0</v>
      </c>
      <c r="AI16" s="394" t="n">
        <f aca="false">-Impostos!AI18</f>
        <v>0</v>
      </c>
      <c r="AJ16" s="394" t="n">
        <f aca="false">-Impostos!AJ18</f>
        <v>0</v>
      </c>
      <c r="AK16" s="394" t="n">
        <f aca="false">-Impostos!AK18</f>
        <v>0</v>
      </c>
      <c r="AL16" s="394" t="n">
        <f aca="false">-Impostos!AL18</f>
        <v>0</v>
      </c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44"/>
    </row>
    <row r="17" customFormat="false" ht="6" hidden="false" customHeight="true" outlineLevel="0" collapsed="false">
      <c r="A17" s="44"/>
      <c r="B17" s="44"/>
      <c r="C17" s="44"/>
      <c r="D17" s="44"/>
      <c r="E17" s="410"/>
      <c r="F17" s="45"/>
      <c r="G17" s="45"/>
      <c r="H17" s="45"/>
      <c r="I17" s="45"/>
      <c r="J17" s="382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4"/>
    </row>
    <row r="18" customFormat="false" ht="15.75" hidden="false" customHeight="true" outlineLevel="0" collapsed="false">
      <c r="A18" s="44"/>
      <c r="B18" s="305" t="s">
        <v>472</v>
      </c>
      <c r="C18" s="305"/>
      <c r="D18" s="305"/>
      <c r="E18" s="401"/>
      <c r="F18" s="397"/>
      <c r="G18" s="397" t="n">
        <f aca="false">SUM(H18:S18)</f>
        <v>578816820.5</v>
      </c>
      <c r="H18" s="307" t="n">
        <f aca="false">H8 + H12</f>
        <v>-2024</v>
      </c>
      <c r="I18" s="307" t="n">
        <f aca="false">I8 + I12</f>
        <v>15054903.451</v>
      </c>
      <c r="J18" s="307" t="n">
        <f aca="false">J8 + J12</f>
        <v>-2026</v>
      </c>
      <c r="K18" s="307" t="n">
        <f aca="false">K8 + K12</f>
        <v>-2027</v>
      </c>
      <c r="L18" s="307" t="n">
        <f aca="false">L8 + L12</f>
        <v>70471002.752</v>
      </c>
      <c r="M18" s="307" t="n">
        <f aca="false">M8 + M12</f>
        <v>70471001.752</v>
      </c>
      <c r="N18" s="307" t="n">
        <f aca="false">N8 + N12</f>
        <v>70471000.752</v>
      </c>
      <c r="O18" s="307" t="n">
        <f aca="false">O8 + O12</f>
        <v>70470999.752</v>
      </c>
      <c r="P18" s="307" t="n">
        <f aca="false">P8 + P12</f>
        <v>70470998.752</v>
      </c>
      <c r="Q18" s="307" t="n">
        <f aca="false">Q8 + Q12</f>
        <v>70470997.752</v>
      </c>
      <c r="R18" s="307" t="n">
        <f aca="false">R8 + R12</f>
        <v>70470996.752</v>
      </c>
      <c r="S18" s="307" t="n">
        <f aca="false">S8 + S12</f>
        <v>70470995.752</v>
      </c>
      <c r="T18" s="307" t="n">
        <f aca="false">T8 + T12</f>
        <v>70473030.752</v>
      </c>
      <c r="U18" s="307" t="n">
        <f aca="false">U8 + U12</f>
        <v>70473030.752</v>
      </c>
      <c r="V18" s="307" t="n">
        <f aca="false">V8 + V12</f>
        <v>70473030.752</v>
      </c>
      <c r="W18" s="307" t="n">
        <f aca="false">W8 + W12</f>
        <v>70473030.752</v>
      </c>
      <c r="X18" s="307" t="n">
        <f aca="false">X8 + X12</f>
        <v>70473030.752</v>
      </c>
      <c r="Y18" s="307" t="n">
        <f aca="false">Y8 + Y12</f>
        <v>70473030.752</v>
      </c>
      <c r="Z18" s="307" t="n">
        <f aca="false">Z8 + Z12</f>
        <v>70473030.752</v>
      </c>
      <c r="AA18" s="307" t="n">
        <f aca="false">AA8 + AA12</f>
        <v>70473030.752</v>
      </c>
      <c r="AB18" s="307" t="n">
        <f aca="false">AB8 + AB12</f>
        <v>70473030.752</v>
      </c>
      <c r="AC18" s="307" t="n">
        <f aca="false">AC8 + AC12</f>
        <v>70473030.752</v>
      </c>
      <c r="AD18" s="307" t="n">
        <f aca="false">AD8 + AD12</f>
        <v>70473030.752</v>
      </c>
      <c r="AE18" s="307" t="n">
        <f aca="false">AE8 + AE12</f>
        <v>70473030.752</v>
      </c>
      <c r="AF18" s="307" t="n">
        <f aca="false">AF8 + AF12</f>
        <v>70473030.752</v>
      </c>
      <c r="AG18" s="307" t="n">
        <f aca="false">AG8 + AG12</f>
        <v>70473030.752</v>
      </c>
      <c r="AH18" s="307" t="n">
        <f aca="false">AH8 + AH12</f>
        <v>70473030.752</v>
      </c>
      <c r="AI18" s="307" t="n">
        <f aca="false">AI8 + AI12</f>
        <v>70473030.752</v>
      </c>
      <c r="AJ18" s="307" t="n">
        <f aca="false">AJ8 + AJ12</f>
        <v>70473030.752</v>
      </c>
      <c r="AK18" s="307" t="n">
        <f aca="false">AK8 + AK12</f>
        <v>70473030.752</v>
      </c>
      <c r="AL18" s="307" t="n">
        <f aca="false">AL8 + AL12</f>
        <v>70473030.752</v>
      </c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44"/>
    </row>
    <row r="19" customFormat="false" ht="11.25" hidden="false" customHeight="true" outlineLevel="0" collapsed="false">
      <c r="A19" s="404"/>
      <c r="B19" s="411"/>
      <c r="C19" s="411"/>
      <c r="D19" s="411"/>
      <c r="E19" s="412"/>
      <c r="F19" s="407"/>
      <c r="G19" s="407" t="n">
        <f aca="false">SUM(H19:S19) +AM19</f>
        <v>578818844.5</v>
      </c>
      <c r="H19" s="428"/>
      <c r="I19" s="428" t="n">
        <f aca="false">I18 / 'Premissas Financeiras'!I5</f>
        <v>15054903.45</v>
      </c>
      <c r="J19" s="428" t="n">
        <f aca="false">J18 / 'Premissas Financeiras'!J5</f>
        <v>-2026</v>
      </c>
      <c r="K19" s="428" t="n">
        <f aca="false">K18 / 'Premissas Financeiras'!K5</f>
        <v>-2027</v>
      </c>
      <c r="L19" s="428" t="n">
        <f aca="false">L18 / 'Premissas Financeiras'!L5</f>
        <v>70471002.75</v>
      </c>
      <c r="M19" s="428" t="n">
        <f aca="false">M18 / 'Premissas Financeiras'!M5</f>
        <v>70471001.75</v>
      </c>
      <c r="N19" s="428" t="n">
        <f aca="false">N18 / 'Premissas Financeiras'!N5</f>
        <v>70471000.75</v>
      </c>
      <c r="O19" s="428" t="n">
        <f aca="false">O18 / 'Premissas Financeiras'!O5</f>
        <v>70470999.75</v>
      </c>
      <c r="P19" s="428" t="n">
        <f aca="false">P18 / 'Premissas Financeiras'!P5</f>
        <v>70470998.75</v>
      </c>
      <c r="Q19" s="428" t="n">
        <f aca="false">Q18 / 'Premissas Financeiras'!Q5</f>
        <v>70470997.75</v>
      </c>
      <c r="R19" s="428" t="n">
        <f aca="false">R18 / 'Premissas Financeiras'!R5</f>
        <v>70470996.75</v>
      </c>
      <c r="S19" s="428" t="n">
        <f aca="false">S18 / 'Premissas Financeiras'!S5</f>
        <v>70470995.75</v>
      </c>
      <c r="T19" s="428" t="n">
        <f aca="false">T18 / 'Premissas Financeiras'!T5</f>
        <v>70473030.75</v>
      </c>
      <c r="U19" s="428" t="n">
        <f aca="false">U18 / 'Premissas Financeiras'!U5</f>
        <v>70473030.75</v>
      </c>
      <c r="V19" s="428" t="n">
        <f aca="false">V18 / 'Premissas Financeiras'!V5</f>
        <v>70473030.75</v>
      </c>
      <c r="W19" s="428" t="n">
        <f aca="false">W18 / 'Premissas Financeiras'!W5</f>
        <v>70473030.75</v>
      </c>
      <c r="X19" s="428" t="n">
        <f aca="false">X18 / 'Premissas Financeiras'!X5</f>
        <v>70473030.75</v>
      </c>
      <c r="Y19" s="428" t="n">
        <f aca="false">Y18 / 'Premissas Financeiras'!Y5</f>
        <v>70473030.75</v>
      </c>
      <c r="Z19" s="428" t="n">
        <f aca="false">Z18 / 'Premissas Financeiras'!Z5</f>
        <v>70473030.75</v>
      </c>
      <c r="AA19" s="428" t="n">
        <f aca="false">AA18 / 'Premissas Financeiras'!AA5</f>
        <v>70473030.75</v>
      </c>
      <c r="AB19" s="428" t="n">
        <f aca="false">AB18 / 'Premissas Financeiras'!AB5</f>
        <v>70473030.75</v>
      </c>
      <c r="AC19" s="428" t="n">
        <f aca="false">AC18 / 'Premissas Financeiras'!AC5</f>
        <v>70473030.75</v>
      </c>
      <c r="AD19" s="428" t="n">
        <f aca="false">AD18 / 'Premissas Financeiras'!AD5</f>
        <v>70473030.75</v>
      </c>
      <c r="AE19" s="428" t="n">
        <f aca="false">AE18 / 'Premissas Financeiras'!AE5</f>
        <v>70473030.75</v>
      </c>
      <c r="AF19" s="428" t="n">
        <f aca="false">AF18 / 'Premissas Financeiras'!AF5</f>
        <v>70473030.75</v>
      </c>
      <c r="AG19" s="428" t="n">
        <f aca="false">AG18 / 'Premissas Financeiras'!AG5</f>
        <v>70473030.75</v>
      </c>
      <c r="AH19" s="428" t="n">
        <f aca="false">AH18 / 'Premissas Financeiras'!AH5</f>
        <v>70473030.75</v>
      </c>
      <c r="AI19" s="428" t="n">
        <f aca="false">AI18 / 'Premissas Financeiras'!AI5</f>
        <v>70473030.75</v>
      </c>
      <c r="AJ19" s="428" t="n">
        <f aca="false">AJ18 / 'Premissas Financeiras'!AJ5</f>
        <v>70473030.75</v>
      </c>
      <c r="AK19" s="428" t="n">
        <f aca="false">AK18 / 'Premissas Financeiras'!AK5</f>
        <v>70473030.75</v>
      </c>
      <c r="AL19" s="428" t="n">
        <f aca="false">AL18 / 'Premissas Financeiras'!AL5</f>
        <v>70473030.75</v>
      </c>
      <c r="AM19" s="408"/>
      <c r="AN19" s="408"/>
      <c r="AO19" s="408"/>
      <c r="AP19" s="408"/>
      <c r="AQ19" s="408"/>
      <c r="AR19" s="408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4"/>
    </row>
    <row r="20" customFormat="false" ht="11.25" hidden="false" customHeight="true" outlineLevel="0" collapsed="false">
      <c r="A20" s="404"/>
      <c r="B20" s="109" t="s">
        <v>413</v>
      </c>
      <c r="C20" s="109"/>
      <c r="D20" s="431"/>
      <c r="E20" s="431"/>
      <c r="F20" s="431"/>
      <c r="G20" s="361"/>
      <c r="H20" s="439" t="n">
        <f aca="false">IF('Painel  de Controle'!$E$28="Nominal",IRR(H19:T19),IRR(H18:S18))</f>
        <v>7437.19327</v>
      </c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7"/>
      <c r="AT20" s="407"/>
      <c r="AU20" s="407"/>
      <c r="AV20" s="407"/>
      <c r="AW20" s="407"/>
      <c r="AX20" s="407"/>
      <c r="AY20" s="407"/>
      <c r="AZ20" s="407"/>
      <c r="BA20" s="407"/>
      <c r="BB20" s="407"/>
      <c r="BC20" s="407"/>
      <c r="BD20" s="407"/>
      <c r="BE20" s="407"/>
      <c r="BF20" s="404"/>
    </row>
    <row r="21" customFormat="false" ht="11.25" hidden="false" customHeight="true" outlineLevel="0" collapsed="false">
      <c r="A21" s="404"/>
      <c r="B21" s="411"/>
      <c r="C21" s="411"/>
      <c r="D21" s="411"/>
      <c r="E21" s="412"/>
      <c r="F21" s="407"/>
      <c r="G21" s="407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4"/>
    </row>
    <row r="22" customFormat="false" ht="15.75" hidden="false" customHeight="true" outlineLevel="0" collapsed="false">
      <c r="A22" s="115"/>
      <c r="B22" s="219" t="s">
        <v>424</v>
      </c>
      <c r="C22" s="115"/>
      <c r="D22" s="115"/>
      <c r="E22" s="220"/>
      <c r="F22" s="393"/>
      <c r="G22" s="393" t="n">
        <f aca="false">SUM(H22:S22)</f>
        <v>0</v>
      </c>
      <c r="H22" s="394" t="n">
        <f aca="false">SUM(H23:H26)</f>
        <v>0</v>
      </c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115"/>
    </row>
    <row r="23" customFormat="false" ht="15.75" hidden="false" customHeight="true" outlineLevel="0" collapsed="false">
      <c r="A23" s="115"/>
      <c r="B23" s="219" t="s">
        <v>426</v>
      </c>
      <c r="C23" s="115"/>
      <c r="D23" s="115"/>
      <c r="E23" s="220"/>
      <c r="F23" s="393"/>
      <c r="G23" s="394" t="n">
        <f aca="false">SUM(H23:S23)</f>
        <v>0</v>
      </c>
      <c r="H23" s="394" t="n">
        <f aca="false">'Premissas Receita'!H19</f>
        <v>0</v>
      </c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115"/>
    </row>
    <row r="24" customFormat="false" ht="15.75" hidden="false" customHeight="true" outlineLevel="0" collapsed="false">
      <c r="A24" s="115"/>
      <c r="B24" s="219" t="s">
        <v>427</v>
      </c>
      <c r="C24" s="115"/>
      <c r="D24" s="115"/>
      <c r="E24" s="220"/>
      <c r="F24" s="393"/>
      <c r="G24" s="394" t="n">
        <f aca="false">SUM(H24:S24)</f>
        <v>0</v>
      </c>
      <c r="H24" s="394" t="n">
        <f aca="false">-Financiamento!H8</f>
        <v>0</v>
      </c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115"/>
    </row>
    <row r="25" customFormat="false" ht="15.75" hidden="false" customHeight="true" outlineLevel="0" collapsed="false">
      <c r="A25" s="115"/>
      <c r="B25" s="219" t="s">
        <v>428</v>
      </c>
      <c r="C25" s="115"/>
      <c r="D25" s="115"/>
      <c r="E25" s="220"/>
      <c r="F25" s="393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115"/>
    </row>
    <row r="26" customFormat="false" ht="15.75" hidden="false" customHeight="true" outlineLevel="0" collapsed="false">
      <c r="A26" s="115"/>
      <c r="B26" s="219" t="s">
        <v>429</v>
      </c>
      <c r="C26" s="115"/>
      <c r="D26" s="115"/>
      <c r="E26" s="220"/>
      <c r="F26" s="393"/>
      <c r="G26" s="394" t="n">
        <f aca="false">SUM(H26:S26)</f>
        <v>0</v>
      </c>
      <c r="H26" s="394" t="n">
        <f aca="false">-Financiamento!H15</f>
        <v>0</v>
      </c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115"/>
    </row>
    <row r="27" customFormat="false" ht="10.5" hidden="false" customHeight="true" outlineLevel="0" collapsed="false">
      <c r="A27" s="115"/>
      <c r="B27" s="219"/>
      <c r="C27" s="115"/>
      <c r="D27" s="115"/>
      <c r="E27" s="220"/>
      <c r="F27" s="393"/>
      <c r="G27" s="393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115"/>
    </row>
    <row r="28" customFormat="false" ht="15.75" hidden="false" customHeight="true" outlineLevel="0" collapsed="false">
      <c r="A28" s="44"/>
      <c r="B28" s="305" t="s">
        <v>473</v>
      </c>
      <c r="C28" s="305"/>
      <c r="D28" s="305"/>
      <c r="E28" s="401"/>
      <c r="F28" s="397"/>
      <c r="G28" s="397" t="n">
        <f aca="false">SUM(H28:S28)</f>
        <v>578816820.5</v>
      </c>
      <c r="H28" s="307" t="n">
        <f aca="false">H18+H22</f>
        <v>-2024</v>
      </c>
      <c r="I28" s="307" t="n">
        <f aca="false">I18+I22</f>
        <v>15054903.451</v>
      </c>
      <c r="J28" s="307" t="n">
        <f aca="false">J18+J22</f>
        <v>-2026</v>
      </c>
      <c r="K28" s="307" t="n">
        <f aca="false">K18+K22</f>
        <v>-2027</v>
      </c>
      <c r="L28" s="307" t="n">
        <f aca="false">L18+L22</f>
        <v>70471002.752</v>
      </c>
      <c r="M28" s="307" t="n">
        <f aca="false">M18+M22</f>
        <v>70471001.752</v>
      </c>
      <c r="N28" s="307" t="n">
        <f aca="false">N18+N22</f>
        <v>70471000.752</v>
      </c>
      <c r="O28" s="307" t="n">
        <f aca="false">O18+O22</f>
        <v>70470999.752</v>
      </c>
      <c r="P28" s="307" t="n">
        <f aca="false">P18+P22</f>
        <v>70470998.752</v>
      </c>
      <c r="Q28" s="307" t="n">
        <f aca="false">Q18+Q22</f>
        <v>70470997.752</v>
      </c>
      <c r="R28" s="307" t="n">
        <f aca="false">R18+R22</f>
        <v>70470996.752</v>
      </c>
      <c r="S28" s="307" t="n">
        <f aca="false">S18+S22</f>
        <v>70470995.752</v>
      </c>
      <c r="T28" s="307" t="n">
        <f aca="false">T18+T22</f>
        <v>70473030.752</v>
      </c>
      <c r="U28" s="307" t="n">
        <f aca="false">U18+U22</f>
        <v>70473030.752</v>
      </c>
      <c r="V28" s="307" t="n">
        <f aca="false">V18+V22</f>
        <v>70473030.752</v>
      </c>
      <c r="W28" s="307" t="n">
        <f aca="false">W18+W22</f>
        <v>70473030.752</v>
      </c>
      <c r="X28" s="307" t="n">
        <f aca="false">X18+X22</f>
        <v>70473030.752</v>
      </c>
      <c r="Y28" s="307" t="n">
        <f aca="false">Y18+Y22</f>
        <v>70473030.752</v>
      </c>
      <c r="Z28" s="307" t="n">
        <f aca="false">Z18+Z22</f>
        <v>70473030.752</v>
      </c>
      <c r="AA28" s="307" t="n">
        <f aca="false">AA18+AA22</f>
        <v>70473030.752</v>
      </c>
      <c r="AB28" s="307" t="n">
        <f aca="false">AB18+AB22</f>
        <v>70473030.752</v>
      </c>
      <c r="AC28" s="307" t="n">
        <f aca="false">AC18+AC22</f>
        <v>70473030.752</v>
      </c>
      <c r="AD28" s="307" t="n">
        <f aca="false">AD18+AD22</f>
        <v>70473030.752</v>
      </c>
      <c r="AE28" s="307" t="n">
        <f aca="false">AE18+AE22</f>
        <v>70473030.752</v>
      </c>
      <c r="AF28" s="307" t="n">
        <f aca="false">AF18+AF22</f>
        <v>70473030.752</v>
      </c>
      <c r="AG28" s="307" t="n">
        <f aca="false">AG18+AG22</f>
        <v>70473030.752</v>
      </c>
      <c r="AH28" s="307" t="n">
        <f aca="false">AH18+AH22</f>
        <v>70473030.752</v>
      </c>
      <c r="AI28" s="307" t="n">
        <f aca="false">AI18+AI22</f>
        <v>70473030.752</v>
      </c>
      <c r="AJ28" s="307" t="n">
        <f aca="false">AJ18+AJ22</f>
        <v>70473030.752</v>
      </c>
      <c r="AK28" s="307" t="n">
        <f aca="false">AK18+AK22</f>
        <v>70473030.752</v>
      </c>
      <c r="AL28" s="307" t="n">
        <f aca="false">AL18+AL22</f>
        <v>70473030.752</v>
      </c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44"/>
    </row>
    <row r="29" customFormat="false" ht="9" hidden="false" customHeight="true" outlineLevel="0" collapsed="false">
      <c r="A29" s="44"/>
      <c r="B29" s="115"/>
      <c r="C29" s="115"/>
      <c r="D29" s="115"/>
      <c r="E29" s="220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44"/>
    </row>
    <row r="30" customFormat="false" ht="15.75" hidden="false" customHeight="true" outlineLevel="0" collapsed="false">
      <c r="A30" s="44"/>
      <c r="B30" s="109" t="s">
        <v>474</v>
      </c>
      <c r="C30" s="109"/>
      <c r="D30" s="431"/>
      <c r="E30" s="431"/>
      <c r="F30" s="431"/>
      <c r="G30" s="361"/>
      <c r="H30" s="439" t="n">
        <f aca="false">IF('Painel  de Controle'!$E$28="Nominal",IRR(H29:T29),IRR(H28:T28))</f>
        <v>7437.19327</v>
      </c>
      <c r="I30" s="44"/>
      <c r="J30" s="44"/>
      <c r="K30" s="44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</row>
    <row r="31" customFormat="false" ht="15.75" hidden="true" customHeight="true" outlineLevel="0" collapsed="false">
      <c r="A31" s="44"/>
      <c r="B31" s="204"/>
      <c r="C31" s="204"/>
      <c r="D31" s="205"/>
      <c r="E31" s="206"/>
      <c r="F31" s="206"/>
      <c r="G31" s="206"/>
      <c r="H31" s="206"/>
      <c r="I31" s="206"/>
      <c r="J31" s="206"/>
      <c r="K31" s="206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127"/>
      <c r="AM31" s="292"/>
      <c r="AN31" s="292"/>
      <c r="AO31" s="292"/>
      <c r="AP31" s="292"/>
      <c r="AQ31" s="292"/>
      <c r="AR31" s="292"/>
      <c r="AS31" s="292"/>
      <c r="AT31" s="292"/>
      <c r="AU31" s="292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</row>
    <row r="32" customFormat="false" ht="15.75" hidden="true" customHeight="true" outlineLevel="0" collapsed="false">
      <c r="A32" s="44"/>
      <c r="B32" s="44"/>
      <c r="C32" s="44"/>
      <c r="D32" s="44"/>
      <c r="E32" s="44"/>
      <c r="F32" s="44"/>
      <c r="G32" s="44"/>
      <c r="H32" s="394"/>
      <c r="I32" s="394"/>
      <c r="J32" s="394"/>
      <c r="K32" s="394"/>
      <c r="L32" s="394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418"/>
      <c r="AM32" s="391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</row>
    <row r="33" customFormat="false" ht="15.75" hidden="true" customHeight="true" outlineLevel="0" collapsed="false">
      <c r="A33" s="44"/>
      <c r="B33" s="44"/>
      <c r="C33" s="44"/>
      <c r="D33" s="44"/>
      <c r="E33" s="44"/>
      <c r="F33" s="44"/>
      <c r="G33" s="44"/>
      <c r="H33" s="394"/>
      <c r="I33" s="394"/>
      <c r="J33" s="394"/>
      <c r="K33" s="394"/>
      <c r="L33" s="394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</row>
    <row r="34" customFormat="false" ht="15.75" hidden="true" customHeight="true" outlineLevel="0" collapsed="false">
      <c r="A34" s="44"/>
      <c r="B34" s="44"/>
      <c r="C34" s="44"/>
      <c r="D34" s="44"/>
      <c r="E34" s="44"/>
      <c r="F34" s="44"/>
      <c r="G34" s="4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44"/>
    </row>
    <row r="35" customFormat="false" ht="15.75" hidden="true" customHeight="true" outlineLevel="0" collapsed="false">
      <c r="A35" s="44"/>
      <c r="B35" s="44"/>
      <c r="C35" s="44"/>
      <c r="D35" s="44"/>
      <c r="E35" s="44"/>
      <c r="F35" s="44"/>
      <c r="G35" s="4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44"/>
    </row>
    <row r="36" customFormat="false" ht="15.75" hidden="true" customHeight="true" outlineLevel="0" collapsed="false">
      <c r="A36" s="44"/>
      <c r="B36" s="44"/>
      <c r="C36" s="44"/>
      <c r="D36" s="44"/>
      <c r="E36" s="44"/>
      <c r="F36" s="44"/>
      <c r="G36" s="44"/>
      <c r="H36" s="44"/>
      <c r="I36" s="127"/>
      <c r="J36" s="127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customFormat="false" ht="15.75" hidden="true" customHeight="true" outlineLevel="0" collapsed="false">
      <c r="A37" s="44"/>
      <c r="B37" s="44"/>
      <c r="C37" s="44"/>
      <c r="D37" s="44"/>
      <c r="E37" s="44"/>
      <c r="F37" s="44"/>
      <c r="G37" s="44"/>
      <c r="H37" s="44"/>
      <c r="I37" s="127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</row>
    <row r="38" customFormat="false" ht="15.75" hidden="true" customHeight="true" outlineLevel="0" collapsed="false">
      <c r="A38" s="44"/>
      <c r="B38" s="44"/>
      <c r="C38" s="44"/>
      <c r="D38" s="44"/>
      <c r="E38" s="44"/>
      <c r="F38" s="44"/>
      <c r="G38" s="44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44"/>
    </row>
    <row r="39" customFormat="false" ht="15.75" hidden="true" customHeight="true" outlineLevel="0" collapsed="false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</row>
    <row r="40" customFormat="false" ht="15.75" hidden="true" customHeight="true" outlineLevel="0" collapsed="false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</row>
    <row r="41" customFormat="false" ht="15.75" hidden="true" customHeight="true" outlineLevel="0" collapsed="false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</row>
    <row r="42" customFormat="false" ht="15.75" hidden="true" customHeight="true" outlineLevel="0" collapsed="false">
      <c r="A42" s="44"/>
      <c r="B42" s="204"/>
      <c r="C42" s="204"/>
      <c r="D42" s="205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44"/>
    </row>
    <row r="43" customFormat="false" ht="15.75" hidden="true" customHeight="true" outlineLevel="0" collapsed="false">
      <c r="A43" s="44"/>
      <c r="B43" s="44"/>
      <c r="C43" s="44"/>
      <c r="D43" s="44"/>
      <c r="E43" s="44"/>
      <c r="F43" s="44"/>
      <c r="G43" s="4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44"/>
    </row>
    <row r="44" customFormat="false" ht="15.75" hidden="true" customHeight="true" outlineLevel="0" collapsed="false">
      <c r="A44" s="44"/>
      <c r="B44" s="44"/>
      <c r="C44" s="44"/>
      <c r="D44" s="44"/>
      <c r="E44" s="44"/>
      <c r="F44" s="44"/>
      <c r="G44" s="4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44"/>
    </row>
    <row r="45" customFormat="false" ht="15.75" hidden="true" customHeight="true" outlineLevel="0" collapsed="false">
      <c r="A45" s="44"/>
      <c r="B45" s="44"/>
      <c r="C45" s="44"/>
      <c r="D45" s="44"/>
      <c r="E45" s="44"/>
      <c r="F45" s="44"/>
      <c r="G45" s="4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44"/>
    </row>
    <row r="46" customFormat="false" ht="15.75" hidden="true" customHeight="true" outlineLevel="0" collapsed="false">
      <c r="A46" s="44"/>
      <c r="B46" s="44"/>
      <c r="C46" s="44"/>
      <c r="D46" s="44"/>
      <c r="E46" s="44"/>
      <c r="F46" s="44"/>
      <c r="G46" s="4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44"/>
    </row>
    <row r="47" customFormat="false" ht="15.75" hidden="true" customHeight="true" outlineLevel="0" collapsed="false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</row>
    <row r="48" customFormat="false" ht="15.75" hidden="true" customHeight="true" outlineLevel="0" collapsed="false">
      <c r="A48" s="44"/>
      <c r="B48" s="44"/>
      <c r="C48" s="44"/>
      <c r="D48" s="44"/>
      <c r="E48" s="44"/>
      <c r="F48" s="44"/>
      <c r="G48" s="4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44"/>
    </row>
    <row r="49" customFormat="false" ht="15.75" hidden="true" customHeight="true" outlineLevel="0" collapsed="false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</row>
    <row r="50" customFormat="false" ht="15.75" hidden="true" customHeight="true" outlineLevel="0" collapsed="false">
      <c r="A50" s="115"/>
      <c r="B50" s="389"/>
      <c r="C50" s="115"/>
      <c r="D50" s="115"/>
      <c r="E50" s="393"/>
      <c r="F50" s="393"/>
      <c r="G50" s="393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  <c r="AT50" s="394"/>
      <c r="AU50" s="394"/>
      <c r="AV50" s="394"/>
      <c r="AW50" s="394"/>
      <c r="AX50" s="394"/>
      <c r="AY50" s="394"/>
      <c r="AZ50" s="394"/>
      <c r="BA50" s="394"/>
      <c r="BB50" s="394"/>
      <c r="BC50" s="394"/>
      <c r="BD50" s="394"/>
      <c r="BE50" s="394"/>
      <c r="BF50" s="115"/>
    </row>
    <row r="51" customFormat="false" ht="15.75" hidden="true" customHeight="true" outlineLevel="0" collapsed="false">
      <c r="A51" s="44"/>
      <c r="B51" s="115"/>
      <c r="C51" s="44"/>
      <c r="D51" s="4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4"/>
      <c r="BD51" s="394"/>
      <c r="BE51" s="394"/>
      <c r="BF51" s="44"/>
    </row>
    <row r="52" customFormat="false" ht="15.75" hidden="true" customHeight="true" outlineLevel="0" collapsed="false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</row>
    <row r="53" customFormat="false" ht="15.75" hidden="true" customHeight="true" outlineLevel="0" collapsed="false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</row>
    <row r="54" customFormat="false" ht="15.75" hidden="true" customHeight="true" outlineLevel="0" collapsed="false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</row>
    <row r="55" customFormat="false" ht="9.75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</row>
    <row r="56" customFormat="false" ht="9.75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</row>
    <row r="57" customFormat="false" ht="9.75" hidden="false" customHeight="true" outlineLevel="0" collapsed="false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</row>
    <row r="58" customFormat="false" ht="9.75" hidden="false" customHeight="true" outlineLevel="0" collapsed="false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</row>
    <row r="59" customFormat="false" ht="9.75" hidden="false" customHeight="true" outlineLevel="0" collapsed="false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</row>
    <row r="60" customFormat="false" ht="9.75" hidden="false" customHeight="true" outlineLevel="0" collapsed="false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</row>
    <row r="61" customFormat="false" ht="9.75" hidden="false" customHeight="true" outlineLevel="0" collapsed="false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</row>
    <row r="62" customFormat="false" ht="9.75" hidden="false" customHeight="true" outlineLevel="0" collapsed="false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</row>
    <row r="63" customFormat="false" ht="9.75" hidden="false" customHeight="true" outlineLevel="0" collapsed="false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</row>
    <row r="64" customFormat="false" ht="9.75" hidden="false" customHeight="true" outlineLevel="0" collapsed="false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</row>
    <row r="65" customFormat="false" ht="9.75" hidden="false" customHeight="true" outlineLevel="0" collapsed="false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</row>
    <row r="66" customFormat="false" ht="9.75" hidden="false" customHeight="true" outlineLevel="0" collapsed="false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</row>
    <row r="67" customFormat="false" ht="9.75" hidden="false" customHeight="true" outlineLevel="0" collapsed="false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</row>
    <row r="68" customFormat="false" ht="9.75" hidden="false" customHeight="true" outlineLevel="0" collapsed="false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</row>
    <row r="69" customFormat="false" ht="9.75" hidden="false" customHeight="true" outlineLevel="0" collapsed="false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</row>
    <row r="70" customFormat="false" ht="9.75" hidden="false" customHeight="true" outlineLevel="0" collapsed="false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</row>
    <row r="71" customFormat="false" ht="9.75" hidden="false" customHeight="true" outlineLevel="0" collapsed="false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</row>
    <row r="72" customFormat="false" ht="9.75" hidden="false" customHeight="true" outlineLevel="0" collapsed="false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</row>
    <row r="73" customFormat="false" ht="9.75" hidden="false" customHeight="true" outlineLevel="0" collapsed="false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</row>
    <row r="74" customFormat="false" ht="9.75" hidden="false" customHeight="true" outlineLevel="0" collapsed="false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</row>
    <row r="75" customFormat="false" ht="9.75" hidden="false" customHeight="true" outlineLevel="0" collapsed="false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</row>
    <row r="76" customFormat="false" ht="9.75" hidden="false" customHeight="true" outlineLevel="0" collapsed="false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</row>
    <row r="77" customFormat="false" ht="9.75" hidden="false" customHeight="true" outlineLevel="0" collapsed="false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</row>
    <row r="78" customFormat="false" ht="9.75" hidden="false" customHeight="true" outlineLevel="0" collapsed="false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</row>
    <row r="79" customFormat="false" ht="9.75" hidden="false" customHeight="true" outlineLevel="0" collapsed="false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</row>
    <row r="80" customFormat="false" ht="9.75" hidden="false" customHeight="true" outlineLevel="0" collapsed="false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</row>
    <row r="81" customFormat="false" ht="9.75" hidden="false" customHeight="true" outlineLevel="0" collapsed="false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</row>
    <row r="82" customFormat="false" ht="9.75" hidden="false" customHeight="true" outlineLevel="0" collapsed="false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</row>
    <row r="83" customFormat="false" ht="9.75" hidden="false" customHeight="true" outlineLevel="0" collapsed="false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</row>
    <row r="84" customFormat="false" ht="9.75" hidden="false" customHeight="true" outlineLevel="0" collapsed="false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</row>
    <row r="85" customFormat="false" ht="9.75" hidden="false" customHeight="true" outlineLevel="0" collapsed="false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</row>
    <row r="86" customFormat="false" ht="9.75" hidden="false" customHeight="true" outlineLevel="0" collapsed="false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</row>
    <row r="87" customFormat="false" ht="9.75" hidden="false" customHeight="true" outlineLevel="0" collapsed="false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</row>
    <row r="88" customFormat="false" ht="9.75" hidden="false" customHeight="true" outlineLevel="0" collapsed="false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</row>
    <row r="89" customFormat="false" ht="9.75" hidden="false" customHeight="true" outlineLevel="0" collapsed="false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</row>
    <row r="90" customFormat="false" ht="9.75" hidden="false" customHeight="true" outlineLevel="0" collapsed="false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</row>
    <row r="91" customFormat="false" ht="9.75" hidden="false" customHeight="true" outlineLevel="0" collapsed="false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</row>
    <row r="92" customFormat="false" ht="9.75" hidden="false" customHeight="true" outlineLevel="0" collapsed="false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</row>
    <row r="93" customFormat="false" ht="9.75" hidden="false" customHeight="true" outlineLevel="0" collapsed="false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</row>
    <row r="94" customFormat="false" ht="9.75" hidden="false" customHeight="true" outlineLevel="0" collapsed="false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</row>
    <row r="95" customFormat="false" ht="9.75" hidden="false" customHeight="true" outlineLevel="0" collapsed="false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</row>
    <row r="96" customFormat="false" ht="9.75" hidden="false" customHeight="true" outlineLevel="0" collapsed="false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</row>
    <row r="97" customFormat="false" ht="9.75" hidden="false" customHeight="true" outlineLevel="0" collapsed="false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</row>
    <row r="98" customFormat="false" ht="9.75" hidden="false" customHeight="true" outlineLevel="0" collapsed="false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</row>
    <row r="99" customFormat="false" ht="9.75" hidden="false" customHeight="true" outlineLevel="0" collapsed="false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</row>
    <row r="100" customFormat="false" ht="9.75" hidden="false" customHeight="true" outlineLevel="0" collapsed="false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</row>
    <row r="101" customFormat="false" ht="9.75" hidden="false" customHeight="true" outlineLevel="0" collapsed="false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</row>
    <row r="102" customFormat="false" ht="9.75" hidden="false" customHeight="true" outlineLevel="0" collapsed="false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</row>
    <row r="103" customFormat="false" ht="9.75" hidden="false" customHeight="true" outlineLevel="0" collapsed="false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</row>
    <row r="104" customFormat="false" ht="9.75" hidden="false" customHeight="true" outlineLevel="0" collapsed="false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</row>
    <row r="105" customFormat="false" ht="9.75" hidden="false" customHeight="true" outlineLevel="0" collapsed="false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</row>
    <row r="106" customFormat="false" ht="9.75" hidden="false" customHeight="true" outlineLevel="0" collapsed="false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</row>
    <row r="107" customFormat="false" ht="9.75" hidden="false" customHeight="true" outlineLevel="0" collapsed="false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</row>
    <row r="108" customFormat="false" ht="9.75" hidden="false" customHeight="true" outlineLevel="0" collapsed="false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</row>
    <row r="109" customFormat="false" ht="9.75" hidden="false" customHeight="true" outlineLevel="0" collapsed="false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</row>
    <row r="110" customFormat="false" ht="9.75" hidden="false" customHeight="true" outlineLevel="0" collapsed="false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</row>
    <row r="111" customFormat="false" ht="9.75" hidden="false" customHeight="true" outlineLevel="0" collapsed="false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</row>
    <row r="112" customFormat="false" ht="9.75" hidden="false" customHeight="true" outlineLevel="0" collapsed="false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</row>
    <row r="113" customFormat="false" ht="9.75" hidden="false" customHeight="true" outlineLevel="0" collapsed="false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</row>
    <row r="114" customFormat="false" ht="9.75" hidden="false" customHeight="true" outlineLevel="0" collapsed="false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</row>
    <row r="115" customFormat="false" ht="9.75" hidden="false" customHeight="true" outlineLevel="0" collapsed="false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</row>
    <row r="116" customFormat="false" ht="9.75" hidden="false" customHeight="true" outlineLevel="0" collapsed="false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</row>
    <row r="117" customFormat="false" ht="9.75" hidden="false" customHeight="true" outlineLevel="0" collapsed="false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</row>
    <row r="118" customFormat="false" ht="9.75" hidden="false" customHeight="true" outlineLevel="0" collapsed="false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</row>
    <row r="119" customFormat="false" ht="9.75" hidden="false" customHeight="true" outlineLevel="0" collapsed="false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</row>
    <row r="120" customFormat="false" ht="9.75" hidden="false" customHeight="true" outlineLevel="0" collapsed="false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</row>
    <row r="121" customFormat="false" ht="9.75" hidden="false" customHeight="true" outlineLevel="0" collapsed="false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</row>
    <row r="122" customFormat="false" ht="9.75" hidden="false" customHeight="true" outlineLevel="0" collapsed="false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</row>
    <row r="123" customFormat="false" ht="9.75" hidden="false" customHeight="true" outlineLevel="0" collapsed="false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</row>
    <row r="124" customFormat="false" ht="9.75" hidden="false" customHeight="true" outlineLevel="0" collapsed="false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</row>
    <row r="125" customFormat="false" ht="9.75" hidden="false" customHeight="true" outlineLevel="0" collapsed="false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</row>
    <row r="126" customFormat="false" ht="9.75" hidden="false" customHeight="true" outlineLevel="0" collapsed="false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</row>
    <row r="127" customFormat="false" ht="9.75" hidden="false" customHeight="true" outlineLevel="0" collapsed="false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</row>
    <row r="128" customFormat="false" ht="9.75" hidden="false" customHeight="true" outlineLevel="0" collapsed="false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</row>
    <row r="129" customFormat="false" ht="9.75" hidden="false" customHeight="true" outlineLevel="0" collapsed="false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</row>
    <row r="130" customFormat="false" ht="9.75" hidden="false" customHeight="true" outlineLevel="0" collapsed="false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</row>
    <row r="131" customFormat="false" ht="9.75" hidden="false" customHeight="true" outlineLevel="0" collapsed="false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</row>
    <row r="132" customFormat="false" ht="9.75" hidden="false" customHeight="true" outlineLevel="0" collapsed="false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</row>
    <row r="133" customFormat="false" ht="9.75" hidden="false" customHeight="true" outlineLevel="0" collapsed="false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</row>
    <row r="134" customFormat="false" ht="9.75" hidden="false" customHeight="true" outlineLevel="0" collapsed="false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</row>
    <row r="135" customFormat="false" ht="9.75" hidden="false" customHeight="true" outlineLevel="0" collapsed="false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</row>
    <row r="136" customFormat="false" ht="9.75" hidden="false" customHeight="true" outlineLevel="0" collapsed="false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</row>
    <row r="137" customFormat="false" ht="9.75" hidden="false" customHeight="true" outlineLevel="0" collapsed="false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</row>
    <row r="138" customFormat="false" ht="9.75" hidden="false" customHeight="true" outlineLevel="0" collapsed="false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</row>
    <row r="139" customFormat="false" ht="9.75" hidden="false" customHeight="true" outlineLevel="0" collapsed="false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</row>
    <row r="140" customFormat="false" ht="9.75" hidden="false" customHeight="true" outlineLevel="0" collapsed="false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</row>
    <row r="141" customFormat="false" ht="9.75" hidden="false" customHeight="true" outlineLevel="0" collapsed="false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</row>
    <row r="142" customFormat="false" ht="9.75" hidden="false" customHeight="true" outlineLevel="0" collapsed="false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</row>
    <row r="143" customFormat="false" ht="9.75" hidden="false" customHeight="true" outlineLevel="0" collapsed="false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</row>
    <row r="144" customFormat="false" ht="9.75" hidden="false" customHeight="true" outlineLevel="0" collapsed="false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</row>
    <row r="145" customFormat="false" ht="9.75" hidden="false" customHeight="true" outlineLevel="0" collapsed="false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</row>
    <row r="146" customFormat="false" ht="9.75" hidden="false" customHeight="true" outlineLevel="0" collapsed="false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</row>
    <row r="147" customFormat="false" ht="9.75" hidden="false" customHeight="true" outlineLevel="0" collapsed="false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</row>
    <row r="148" customFormat="false" ht="9.75" hidden="false" customHeight="true" outlineLevel="0" collapsed="false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</row>
    <row r="149" customFormat="false" ht="9.75" hidden="false" customHeight="true" outlineLevel="0" collapsed="false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</row>
    <row r="150" customFormat="false" ht="9.75" hidden="false" customHeight="true" outlineLevel="0" collapsed="false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</row>
    <row r="151" customFormat="false" ht="9.75" hidden="false" customHeight="true" outlineLevel="0" collapsed="false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</row>
    <row r="152" customFormat="false" ht="9.75" hidden="false" customHeight="true" outlineLevel="0" collapsed="false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</row>
    <row r="153" customFormat="false" ht="9.75" hidden="false" customHeight="true" outlineLevel="0" collapsed="false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</row>
    <row r="154" customFormat="false" ht="9.75" hidden="false" customHeight="true" outlineLevel="0" collapsed="false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</row>
    <row r="155" customFormat="false" ht="9.75" hidden="false" customHeight="true" outlineLevel="0" collapsed="false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</row>
    <row r="156" customFormat="false" ht="9.75" hidden="false" customHeight="true" outlineLevel="0" collapsed="false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</row>
    <row r="157" customFormat="false" ht="9.75" hidden="false" customHeight="true" outlineLevel="0" collapsed="false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</row>
    <row r="158" customFormat="false" ht="9.75" hidden="false" customHeight="true" outlineLevel="0" collapsed="false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</row>
    <row r="159" customFormat="false" ht="9.75" hidden="false" customHeight="true" outlineLevel="0" collapsed="false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</row>
    <row r="160" customFormat="false" ht="9.75" hidden="false" customHeight="true" outlineLevel="0" collapsed="false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</row>
    <row r="161" customFormat="false" ht="9.75" hidden="false" customHeight="true" outlineLevel="0" collapsed="false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</row>
    <row r="162" customFormat="false" ht="9.75" hidden="false" customHeight="true" outlineLevel="0" collapsed="false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</row>
    <row r="163" customFormat="false" ht="9.75" hidden="false" customHeight="true" outlineLevel="0" collapsed="false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</row>
    <row r="164" customFormat="false" ht="9.75" hidden="false" customHeight="true" outlineLevel="0" collapsed="false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</row>
    <row r="165" customFormat="false" ht="9.75" hidden="false" customHeight="true" outlineLevel="0" collapsed="false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</row>
    <row r="166" customFormat="false" ht="9.75" hidden="false" customHeight="true" outlineLevel="0" collapsed="false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</row>
    <row r="167" customFormat="false" ht="9.75" hidden="false" customHeight="true" outlineLevel="0" collapsed="false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</row>
    <row r="168" customFormat="false" ht="9.75" hidden="false" customHeight="true" outlineLevel="0" collapsed="false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</row>
    <row r="169" customFormat="false" ht="9.75" hidden="false" customHeight="true" outlineLevel="0" collapsed="false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</row>
    <row r="170" customFormat="false" ht="9.75" hidden="false" customHeight="true" outlineLevel="0" collapsed="false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</row>
    <row r="171" customFormat="false" ht="9.75" hidden="false" customHeight="true" outlineLevel="0" collapsed="false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</row>
    <row r="172" customFormat="false" ht="9.75" hidden="false" customHeight="true" outlineLevel="0" collapsed="false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</row>
    <row r="173" customFormat="false" ht="9.75" hidden="false" customHeight="true" outlineLevel="0" collapsed="false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</row>
    <row r="174" customFormat="false" ht="9.75" hidden="false" customHeight="true" outlineLevel="0" collapsed="false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</row>
    <row r="175" customFormat="false" ht="9.75" hidden="false" customHeight="true" outlineLevel="0" collapsed="false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</row>
    <row r="176" customFormat="false" ht="9.75" hidden="false" customHeight="true" outlineLevel="0" collapsed="false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</row>
    <row r="177" customFormat="false" ht="9.75" hidden="false" customHeight="true" outlineLevel="0" collapsed="false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</row>
    <row r="178" customFormat="false" ht="9.75" hidden="false" customHeight="true" outlineLevel="0" collapsed="false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</row>
    <row r="179" customFormat="false" ht="9.75" hidden="false" customHeight="true" outlineLevel="0" collapsed="false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</row>
    <row r="180" customFormat="false" ht="9.75" hidden="false" customHeight="true" outlineLevel="0" collapsed="false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</row>
    <row r="181" customFormat="false" ht="9.75" hidden="false" customHeight="true" outlineLevel="0" collapsed="false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</row>
    <row r="182" customFormat="false" ht="9.75" hidden="false" customHeight="true" outlineLevel="0" collapsed="false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</row>
    <row r="183" customFormat="false" ht="9.75" hidden="false" customHeight="true" outlineLevel="0" collapsed="false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</row>
    <row r="184" customFormat="false" ht="9.75" hidden="false" customHeight="true" outlineLevel="0" collapsed="false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</row>
    <row r="185" customFormat="false" ht="9.75" hidden="false" customHeight="true" outlineLevel="0" collapsed="false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</row>
    <row r="186" customFormat="false" ht="9.75" hidden="false" customHeight="true" outlineLevel="0" collapsed="false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</row>
    <row r="187" customFormat="false" ht="9.75" hidden="false" customHeight="true" outlineLevel="0" collapsed="false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</row>
    <row r="188" customFormat="false" ht="9.75" hidden="false" customHeight="true" outlineLevel="0" collapsed="false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</row>
    <row r="189" customFormat="false" ht="9.75" hidden="false" customHeight="true" outlineLevel="0" collapsed="false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</row>
    <row r="190" customFormat="false" ht="9.75" hidden="false" customHeight="true" outlineLevel="0" collapsed="false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</row>
    <row r="191" customFormat="false" ht="9.75" hidden="false" customHeight="true" outlineLevel="0" collapsed="false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</row>
    <row r="192" customFormat="false" ht="9.75" hidden="false" customHeight="true" outlineLevel="0" collapsed="false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</row>
    <row r="193" customFormat="false" ht="9.75" hidden="false" customHeight="true" outlineLevel="0" collapsed="false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</row>
    <row r="194" customFormat="false" ht="9.75" hidden="false" customHeight="true" outlineLevel="0" collapsed="false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</row>
    <row r="195" customFormat="false" ht="9.75" hidden="false" customHeight="true" outlineLevel="0" collapsed="false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</row>
    <row r="196" customFormat="false" ht="9.75" hidden="false" customHeight="true" outlineLevel="0" collapsed="false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</row>
    <row r="197" customFormat="false" ht="9.75" hidden="false" customHeight="true" outlineLevel="0" collapsed="false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</row>
    <row r="198" customFormat="false" ht="9.75" hidden="false" customHeight="true" outlineLevel="0" collapsed="false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</row>
    <row r="199" customFormat="false" ht="9.75" hidden="false" customHeight="true" outlineLevel="0" collapsed="false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</row>
    <row r="200" customFormat="false" ht="9.75" hidden="false" customHeight="true" outlineLevel="0" collapsed="false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</row>
    <row r="201" customFormat="false" ht="9.75" hidden="false" customHeight="true" outlineLevel="0" collapsed="false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</row>
    <row r="202" customFormat="false" ht="9.75" hidden="false" customHeight="true" outlineLevel="0" collapsed="false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</row>
    <row r="203" customFormat="false" ht="9.75" hidden="false" customHeight="true" outlineLevel="0" collapsed="false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</row>
    <row r="204" customFormat="false" ht="9.75" hidden="false" customHeight="true" outlineLevel="0" collapsed="false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</row>
    <row r="205" customFormat="false" ht="9.75" hidden="false" customHeight="true" outlineLevel="0" collapsed="false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</row>
    <row r="206" customFormat="false" ht="9.75" hidden="false" customHeight="true" outlineLevel="0" collapsed="false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</row>
    <row r="207" customFormat="false" ht="9.75" hidden="false" customHeight="true" outlineLevel="0" collapsed="false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</row>
    <row r="208" customFormat="false" ht="9.75" hidden="false" customHeight="true" outlineLevel="0" collapsed="false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</row>
    <row r="209" customFormat="false" ht="9.75" hidden="false" customHeight="true" outlineLevel="0" collapsed="false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</row>
    <row r="210" customFormat="false" ht="9.75" hidden="false" customHeight="true" outlineLevel="0" collapsed="false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</row>
    <row r="211" customFormat="false" ht="9.75" hidden="false" customHeight="true" outlineLevel="0" collapsed="false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</row>
    <row r="212" customFormat="false" ht="9.75" hidden="false" customHeight="true" outlineLevel="0" collapsed="false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</row>
    <row r="213" customFormat="false" ht="9.75" hidden="false" customHeight="true" outlineLevel="0" collapsed="false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</row>
    <row r="214" customFormat="false" ht="9.75" hidden="false" customHeight="true" outlineLevel="0" collapsed="false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</row>
    <row r="215" customFormat="false" ht="9.75" hidden="false" customHeight="true" outlineLevel="0" collapsed="false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</row>
    <row r="216" customFormat="false" ht="9.75" hidden="false" customHeight="true" outlineLevel="0" collapsed="false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</row>
    <row r="217" customFormat="false" ht="9.75" hidden="false" customHeight="true" outlineLevel="0" collapsed="false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</row>
    <row r="218" customFormat="false" ht="9.75" hidden="false" customHeight="true" outlineLevel="0" collapsed="false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</row>
    <row r="219" customFormat="false" ht="9.75" hidden="false" customHeight="true" outlineLevel="0" collapsed="false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</row>
    <row r="220" customFormat="false" ht="9.75" hidden="false" customHeight="true" outlineLevel="0" collapsed="false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</row>
    <row r="221" customFormat="false" ht="9.75" hidden="false" customHeight="true" outlineLevel="0" collapsed="false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</row>
    <row r="222" customFormat="false" ht="9.75" hidden="false" customHeight="true" outlineLevel="0" collapsed="false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</row>
    <row r="223" customFormat="false" ht="9.75" hidden="false" customHeight="true" outlineLevel="0" collapsed="false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</row>
    <row r="224" customFormat="false" ht="9.75" hidden="false" customHeight="true" outlineLevel="0" collapsed="false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</row>
    <row r="225" customFormat="false" ht="9.75" hidden="false" customHeight="true" outlineLevel="0" collapsed="false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</row>
    <row r="226" customFormat="false" ht="9.75" hidden="false" customHeight="true" outlineLevel="0" collapsed="false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</row>
    <row r="227" customFormat="false" ht="9.75" hidden="false" customHeight="true" outlineLevel="0" collapsed="false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</row>
    <row r="228" customFormat="false" ht="9.75" hidden="false" customHeight="true" outlineLevel="0" collapsed="false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</row>
    <row r="229" customFormat="false" ht="9.75" hidden="false" customHeight="true" outlineLevel="0" collapsed="false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</row>
    <row r="230" customFormat="false" ht="9.75" hidden="false" customHeight="true" outlineLevel="0" collapsed="false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</row>
    <row r="231" customFormat="false" ht="9.75" hidden="false" customHeight="true" outlineLevel="0" collapsed="false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</row>
    <row r="232" customFormat="false" ht="9.75" hidden="false" customHeight="true" outlineLevel="0" collapsed="false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</row>
    <row r="233" customFormat="false" ht="9.75" hidden="false" customHeight="true" outlineLevel="0" collapsed="false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</row>
    <row r="234" customFormat="false" ht="9.75" hidden="false" customHeight="true" outlineLevel="0" collapsed="false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</row>
    <row r="235" customFormat="false" ht="9.75" hidden="false" customHeight="true" outlineLevel="0" collapsed="false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</row>
    <row r="236" customFormat="false" ht="9.75" hidden="false" customHeight="true" outlineLevel="0" collapsed="false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</row>
    <row r="237" customFormat="false" ht="9.75" hidden="false" customHeight="true" outlineLevel="0" collapsed="false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</row>
    <row r="238" customFormat="false" ht="9.75" hidden="false" customHeight="true" outlineLevel="0" collapsed="false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</row>
    <row r="239" customFormat="false" ht="9.75" hidden="false" customHeight="true" outlineLevel="0" collapsed="false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</row>
    <row r="240" customFormat="false" ht="9.75" hidden="false" customHeight="true" outlineLevel="0" collapsed="false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</row>
    <row r="241" customFormat="false" ht="9.75" hidden="false" customHeight="true" outlineLevel="0" collapsed="false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</row>
    <row r="242" customFormat="false" ht="9.75" hidden="false" customHeight="true" outlineLevel="0" collapsed="false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</row>
    <row r="243" customFormat="false" ht="9.75" hidden="false" customHeight="true" outlineLevel="0" collapsed="false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</row>
    <row r="244" customFormat="false" ht="9.75" hidden="false" customHeight="true" outlineLevel="0" collapsed="false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</row>
    <row r="245" customFormat="false" ht="9.75" hidden="false" customHeight="true" outlineLevel="0" collapsed="false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</row>
    <row r="246" customFormat="false" ht="9.75" hidden="false" customHeight="true" outlineLevel="0" collapsed="false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</row>
    <row r="247" customFormat="false" ht="9.75" hidden="false" customHeight="true" outlineLevel="0" collapsed="false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</row>
    <row r="248" customFormat="false" ht="9.75" hidden="false" customHeight="true" outlineLevel="0" collapsed="false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</row>
    <row r="249" customFormat="false" ht="9.75" hidden="false" customHeight="true" outlineLevel="0" collapsed="false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</row>
    <row r="250" customFormat="false" ht="9.75" hidden="false" customHeight="true" outlineLevel="0" collapsed="false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</row>
    <row r="251" customFormat="false" ht="9.75" hidden="false" customHeight="true" outlineLevel="0" collapsed="false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</row>
    <row r="252" customFormat="false" ht="9.75" hidden="false" customHeight="true" outlineLevel="0" collapsed="false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</row>
    <row r="253" customFormat="false" ht="9.75" hidden="false" customHeight="true" outlineLevel="0" collapsed="false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</row>
    <row r="254" customFormat="false" ht="9.75" hidden="false" customHeight="true" outlineLevel="0" collapsed="false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</row>
    <row r="255" customFormat="false" ht="9.75" hidden="false" customHeight="true" outlineLevel="0" collapsed="false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</row>
    <row r="256" customFormat="false" ht="9.75" hidden="false" customHeight="true" outlineLevel="0" collapsed="false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</row>
    <row r="257" customFormat="false" ht="9.75" hidden="false" customHeight="true" outlineLevel="0" collapsed="false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</row>
    <row r="258" customFormat="false" ht="9.75" hidden="false" customHeight="true" outlineLevel="0" collapsed="false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</row>
    <row r="259" customFormat="false" ht="9.75" hidden="false" customHeight="true" outlineLevel="0" collapsed="false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</row>
    <row r="260" customFormat="false" ht="9.75" hidden="false" customHeight="true" outlineLevel="0" collapsed="false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</row>
    <row r="261" customFormat="false" ht="9.75" hidden="false" customHeight="true" outlineLevel="0" collapsed="false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</row>
    <row r="262" customFormat="false" ht="9.75" hidden="false" customHeight="true" outlineLevel="0" collapsed="false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</row>
    <row r="263" customFormat="false" ht="9.75" hidden="false" customHeight="true" outlineLevel="0" collapsed="false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</row>
    <row r="264" customFormat="false" ht="9.75" hidden="false" customHeight="true" outlineLevel="0" collapsed="false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</row>
    <row r="265" customFormat="false" ht="9.75" hidden="false" customHeight="true" outlineLevel="0" collapsed="false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</row>
    <row r="266" customFormat="false" ht="9.75" hidden="false" customHeight="true" outlineLevel="0" collapsed="false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</row>
    <row r="267" customFormat="false" ht="9.75" hidden="false" customHeight="true" outlineLevel="0" collapsed="false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</row>
    <row r="268" customFormat="false" ht="9.75" hidden="false" customHeight="true" outlineLevel="0" collapsed="false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</row>
    <row r="269" customFormat="false" ht="9.75" hidden="false" customHeight="true" outlineLevel="0" collapsed="false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</row>
    <row r="270" customFormat="false" ht="9.75" hidden="false" customHeight="true" outlineLevel="0" collapsed="false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</row>
    <row r="271" customFormat="false" ht="9.75" hidden="false" customHeight="true" outlineLevel="0" collapsed="false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</row>
    <row r="272" customFormat="false" ht="9.75" hidden="false" customHeight="true" outlineLevel="0" collapsed="false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</row>
    <row r="273" customFormat="false" ht="9.75" hidden="false" customHeight="true" outlineLevel="0" collapsed="false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</row>
    <row r="274" customFormat="false" ht="9.75" hidden="false" customHeight="true" outlineLevel="0" collapsed="false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</row>
    <row r="275" customFormat="false" ht="9.75" hidden="false" customHeight="true" outlineLevel="0" collapsed="false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</row>
    <row r="276" customFormat="false" ht="9.75" hidden="false" customHeight="true" outlineLevel="0" collapsed="false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</row>
    <row r="277" customFormat="false" ht="9.75" hidden="false" customHeight="true" outlineLevel="0" collapsed="false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</row>
    <row r="278" customFormat="false" ht="9.75" hidden="false" customHeight="true" outlineLevel="0" collapsed="false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</row>
    <row r="279" customFormat="false" ht="9.75" hidden="false" customHeight="true" outlineLevel="0" collapsed="false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</row>
    <row r="280" customFormat="false" ht="9.75" hidden="false" customHeight="true" outlineLevel="0" collapsed="false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</row>
    <row r="281" customFormat="false" ht="9.75" hidden="false" customHeight="true" outlineLevel="0" collapsed="false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</row>
    <row r="282" customFormat="false" ht="9.75" hidden="false" customHeight="true" outlineLevel="0" collapsed="false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</row>
    <row r="283" customFormat="false" ht="9.75" hidden="false" customHeight="true" outlineLevel="0" collapsed="false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</row>
    <row r="284" customFormat="false" ht="9.75" hidden="false" customHeight="true" outlineLevel="0" collapsed="false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</row>
    <row r="285" customFormat="false" ht="9.75" hidden="false" customHeight="true" outlineLevel="0" collapsed="false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</row>
    <row r="286" customFormat="false" ht="9.75" hidden="false" customHeight="true" outlineLevel="0" collapsed="false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</row>
    <row r="287" customFormat="false" ht="9.75" hidden="false" customHeight="true" outlineLevel="0" collapsed="false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</row>
    <row r="288" customFormat="false" ht="9.75" hidden="false" customHeight="true" outlineLevel="0" collapsed="false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</row>
    <row r="289" customFormat="false" ht="9.75" hidden="false" customHeight="true" outlineLevel="0" collapsed="false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</row>
    <row r="290" customFormat="false" ht="9.75" hidden="false" customHeight="true" outlineLevel="0" collapsed="false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</row>
    <row r="291" customFormat="false" ht="9.75" hidden="false" customHeight="true" outlineLevel="0" collapsed="false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</row>
    <row r="292" customFormat="false" ht="9.75" hidden="false" customHeight="true" outlineLevel="0" collapsed="false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</row>
    <row r="293" customFormat="false" ht="9.75" hidden="false" customHeight="true" outlineLevel="0" collapsed="false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</row>
    <row r="294" customFormat="false" ht="9.75" hidden="false" customHeight="true" outlineLevel="0" collapsed="false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</row>
    <row r="295" customFormat="false" ht="9.75" hidden="false" customHeight="true" outlineLevel="0" collapsed="false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</row>
    <row r="296" customFormat="false" ht="9.75" hidden="false" customHeight="true" outlineLevel="0" collapsed="false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</row>
    <row r="297" customFormat="false" ht="9.75" hidden="false" customHeight="true" outlineLevel="0" collapsed="false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</row>
    <row r="298" customFormat="false" ht="9.75" hidden="false" customHeight="true" outlineLevel="0" collapsed="false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</row>
    <row r="299" customFormat="false" ht="9.75" hidden="false" customHeight="true" outlineLevel="0" collapsed="false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</row>
    <row r="300" customFormat="false" ht="9.75" hidden="false" customHeight="true" outlineLevel="0" collapsed="false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</row>
    <row r="301" customFormat="false" ht="9.75" hidden="false" customHeight="true" outlineLevel="0" collapsed="false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</row>
    <row r="302" customFormat="false" ht="9.75" hidden="false" customHeight="true" outlineLevel="0" collapsed="false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</row>
    <row r="303" customFormat="false" ht="9.75" hidden="false" customHeight="true" outlineLevel="0" collapsed="false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</row>
    <row r="304" customFormat="false" ht="9.75" hidden="false" customHeight="true" outlineLevel="0" collapsed="false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</row>
    <row r="305" customFormat="false" ht="9.75" hidden="false" customHeight="true" outlineLevel="0" collapsed="false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</row>
    <row r="306" customFormat="false" ht="9.75" hidden="false" customHeight="true" outlineLevel="0" collapsed="false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</row>
    <row r="307" customFormat="false" ht="9.75" hidden="false" customHeight="true" outlineLevel="0" collapsed="false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</row>
    <row r="308" customFormat="false" ht="9.75" hidden="false" customHeight="true" outlineLevel="0" collapsed="false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</row>
    <row r="309" customFormat="false" ht="9.75" hidden="false" customHeight="true" outlineLevel="0" collapsed="false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</row>
    <row r="310" customFormat="false" ht="9.75" hidden="false" customHeight="true" outlineLevel="0" collapsed="false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</row>
    <row r="311" customFormat="false" ht="9.75" hidden="false" customHeight="true" outlineLevel="0" collapsed="false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</row>
    <row r="312" customFormat="false" ht="9.75" hidden="false" customHeight="true" outlineLevel="0" collapsed="false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</row>
    <row r="313" customFormat="false" ht="9.75" hidden="false" customHeight="true" outlineLevel="0" collapsed="false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</row>
    <row r="314" customFormat="false" ht="9.75" hidden="false" customHeight="true" outlineLevel="0" collapsed="false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</row>
    <row r="315" customFormat="false" ht="9.75" hidden="false" customHeight="true" outlineLevel="0" collapsed="false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</row>
    <row r="316" customFormat="false" ht="9.75" hidden="false" customHeight="true" outlineLevel="0" collapsed="false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</row>
    <row r="317" customFormat="false" ht="9.75" hidden="false" customHeight="true" outlineLevel="0" collapsed="false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</row>
    <row r="318" customFormat="false" ht="9.75" hidden="false" customHeight="true" outlineLevel="0" collapsed="false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</row>
    <row r="319" customFormat="false" ht="9.75" hidden="false" customHeight="true" outlineLevel="0" collapsed="false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</row>
    <row r="320" customFormat="false" ht="9.75" hidden="false" customHeight="true" outlineLevel="0" collapsed="false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</row>
    <row r="321" customFormat="false" ht="9.75" hidden="false" customHeight="true" outlineLevel="0" collapsed="false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</row>
    <row r="322" customFormat="false" ht="9.75" hidden="false" customHeight="true" outlineLevel="0" collapsed="false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</row>
    <row r="323" customFormat="false" ht="9.75" hidden="false" customHeight="true" outlineLevel="0" collapsed="false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</row>
    <row r="324" customFormat="false" ht="9.75" hidden="false" customHeight="true" outlineLevel="0" collapsed="false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</row>
    <row r="325" customFormat="false" ht="9.75" hidden="false" customHeight="true" outlineLevel="0" collapsed="false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</row>
    <row r="326" customFormat="false" ht="9.75" hidden="false" customHeight="true" outlineLevel="0" collapsed="false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</row>
    <row r="327" customFormat="false" ht="9.75" hidden="false" customHeight="true" outlineLevel="0" collapsed="false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</row>
    <row r="328" customFormat="false" ht="9.75" hidden="false" customHeight="true" outlineLevel="0" collapsed="false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</row>
    <row r="329" customFormat="false" ht="9.75" hidden="false" customHeight="true" outlineLevel="0" collapsed="false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</row>
    <row r="330" customFormat="false" ht="9.75" hidden="false" customHeight="true" outlineLevel="0" collapsed="false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</row>
    <row r="331" customFormat="false" ht="9.75" hidden="false" customHeight="true" outlineLevel="0" collapsed="false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</row>
    <row r="332" customFormat="false" ht="9.75" hidden="false" customHeight="true" outlineLevel="0" collapsed="false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</row>
    <row r="333" customFormat="false" ht="9.75" hidden="false" customHeight="true" outlineLevel="0" collapsed="false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</row>
    <row r="334" customFormat="false" ht="9.75" hidden="false" customHeight="true" outlineLevel="0" collapsed="false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</row>
    <row r="335" customFormat="false" ht="9.75" hidden="false" customHeight="true" outlineLevel="0" collapsed="false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</row>
    <row r="336" customFormat="false" ht="9.75" hidden="false" customHeight="true" outlineLevel="0" collapsed="false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</row>
    <row r="337" customFormat="false" ht="9.75" hidden="false" customHeight="true" outlineLevel="0" collapsed="false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</row>
    <row r="338" customFormat="false" ht="9.75" hidden="false" customHeight="true" outlineLevel="0" collapsed="false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</row>
    <row r="339" customFormat="false" ht="9.75" hidden="false" customHeight="true" outlineLevel="0" collapsed="false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</row>
    <row r="340" customFormat="false" ht="9.75" hidden="false" customHeight="true" outlineLevel="0" collapsed="false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</row>
    <row r="341" customFormat="false" ht="9.75" hidden="false" customHeight="true" outlineLevel="0" collapsed="false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</row>
    <row r="342" customFormat="false" ht="9.75" hidden="false" customHeight="true" outlineLevel="0" collapsed="false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</row>
    <row r="343" customFormat="false" ht="9.75" hidden="false" customHeight="true" outlineLevel="0" collapsed="false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</row>
    <row r="344" customFormat="false" ht="9.75" hidden="false" customHeight="true" outlineLevel="0" collapsed="false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</row>
    <row r="345" customFormat="false" ht="9.75" hidden="false" customHeight="true" outlineLevel="0" collapsed="false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</row>
    <row r="346" customFormat="false" ht="9.75" hidden="false" customHeight="true" outlineLevel="0" collapsed="false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</row>
    <row r="347" customFormat="false" ht="9.75" hidden="false" customHeight="true" outlineLevel="0" collapsed="false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</row>
    <row r="348" customFormat="false" ht="9.75" hidden="false" customHeight="true" outlineLevel="0" collapsed="false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</row>
    <row r="349" customFormat="false" ht="9.75" hidden="false" customHeight="true" outlineLevel="0" collapsed="false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</row>
    <row r="350" customFormat="false" ht="9.75" hidden="false" customHeight="true" outlineLevel="0" collapsed="false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</row>
    <row r="351" customFormat="false" ht="9.75" hidden="false" customHeight="true" outlineLevel="0" collapsed="false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</row>
    <row r="352" customFormat="false" ht="9.75" hidden="false" customHeight="true" outlineLevel="0" collapsed="false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</row>
    <row r="353" customFormat="false" ht="9.75" hidden="false" customHeight="true" outlineLevel="0" collapsed="false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</row>
    <row r="354" customFormat="false" ht="9.75" hidden="false" customHeight="true" outlineLevel="0" collapsed="false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</row>
    <row r="355" customFormat="false" ht="9.75" hidden="false" customHeight="true" outlineLevel="0" collapsed="false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</row>
    <row r="356" customFormat="false" ht="9.75" hidden="false" customHeight="true" outlineLevel="0" collapsed="false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</row>
    <row r="357" customFormat="false" ht="9.75" hidden="false" customHeight="true" outlineLevel="0" collapsed="false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</row>
    <row r="358" customFormat="false" ht="9.75" hidden="false" customHeight="true" outlineLevel="0" collapsed="false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</row>
    <row r="359" customFormat="false" ht="9.75" hidden="false" customHeight="true" outlineLevel="0" collapsed="false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</row>
    <row r="360" customFormat="false" ht="9.75" hidden="false" customHeight="true" outlineLevel="0" collapsed="false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</row>
    <row r="361" customFormat="false" ht="9.75" hidden="false" customHeight="true" outlineLevel="0" collapsed="false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</row>
    <row r="362" customFormat="false" ht="9.75" hidden="false" customHeight="true" outlineLevel="0" collapsed="false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</row>
    <row r="363" customFormat="false" ht="9.75" hidden="false" customHeight="true" outlineLevel="0" collapsed="false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</row>
    <row r="364" customFormat="false" ht="9.75" hidden="false" customHeight="true" outlineLevel="0" collapsed="false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</row>
    <row r="365" customFormat="false" ht="9.75" hidden="false" customHeight="true" outlineLevel="0" collapsed="false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</row>
    <row r="366" customFormat="false" ht="9.75" hidden="false" customHeight="true" outlineLevel="0" collapsed="false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</row>
    <row r="367" customFormat="false" ht="9.75" hidden="false" customHeight="true" outlineLevel="0" collapsed="false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</row>
    <row r="368" customFormat="false" ht="9.75" hidden="false" customHeight="true" outlineLevel="0" collapsed="false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</row>
    <row r="369" customFormat="false" ht="9.75" hidden="false" customHeight="true" outlineLevel="0" collapsed="false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</row>
    <row r="370" customFormat="false" ht="9.75" hidden="false" customHeight="true" outlineLevel="0" collapsed="false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</row>
    <row r="371" customFormat="false" ht="9.75" hidden="false" customHeight="true" outlineLevel="0" collapsed="false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</row>
    <row r="372" customFormat="false" ht="9.75" hidden="false" customHeight="true" outlineLevel="0" collapsed="false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</row>
    <row r="373" customFormat="false" ht="9.75" hidden="false" customHeight="true" outlineLevel="0" collapsed="false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</row>
    <row r="374" customFormat="false" ht="9.75" hidden="false" customHeight="true" outlineLevel="0" collapsed="false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</row>
    <row r="375" customFormat="false" ht="9.75" hidden="false" customHeight="true" outlineLevel="0" collapsed="false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</row>
    <row r="376" customFormat="false" ht="9.75" hidden="false" customHeight="true" outlineLevel="0" collapsed="false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</row>
    <row r="377" customFormat="false" ht="9.75" hidden="false" customHeight="true" outlineLevel="0" collapsed="false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</row>
    <row r="378" customFormat="false" ht="9.75" hidden="false" customHeight="true" outlineLevel="0" collapsed="false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</row>
    <row r="379" customFormat="false" ht="9.75" hidden="false" customHeight="true" outlineLevel="0" collapsed="false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</row>
    <row r="380" customFormat="false" ht="9.75" hidden="false" customHeight="true" outlineLevel="0" collapsed="false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</row>
    <row r="381" customFormat="false" ht="9.75" hidden="false" customHeight="true" outlineLevel="0" collapsed="false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</row>
    <row r="382" customFormat="false" ht="9.75" hidden="false" customHeight="true" outlineLevel="0" collapsed="false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</row>
    <row r="383" customFormat="false" ht="9.75" hidden="false" customHeight="true" outlineLevel="0" collapsed="false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</row>
    <row r="384" customFormat="false" ht="9.75" hidden="false" customHeight="true" outlineLevel="0" collapsed="false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</row>
    <row r="385" customFormat="false" ht="9.75" hidden="false" customHeight="true" outlineLevel="0" collapsed="false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</row>
    <row r="386" customFormat="false" ht="9.75" hidden="false" customHeight="true" outlineLevel="0" collapsed="false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</row>
    <row r="387" customFormat="false" ht="9.75" hidden="false" customHeight="true" outlineLevel="0" collapsed="false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</row>
    <row r="388" customFormat="false" ht="9.75" hidden="false" customHeight="true" outlineLevel="0" collapsed="false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</row>
    <row r="389" customFormat="false" ht="9.75" hidden="false" customHeight="true" outlineLevel="0" collapsed="false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</row>
    <row r="390" customFormat="false" ht="9.75" hidden="false" customHeight="true" outlineLevel="0" collapsed="false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</row>
    <row r="391" customFormat="false" ht="9.75" hidden="false" customHeight="true" outlineLevel="0" collapsed="false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</row>
    <row r="392" customFormat="false" ht="9.75" hidden="false" customHeight="true" outlineLevel="0" collapsed="false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</row>
    <row r="393" customFormat="false" ht="9.75" hidden="false" customHeight="true" outlineLevel="0" collapsed="false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</row>
    <row r="394" customFormat="false" ht="9.75" hidden="false" customHeight="true" outlineLevel="0" collapsed="false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</row>
    <row r="395" customFormat="false" ht="9.75" hidden="false" customHeight="true" outlineLevel="0" collapsed="false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</row>
    <row r="396" customFormat="false" ht="9.75" hidden="false" customHeight="true" outlineLevel="0" collapsed="false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</row>
    <row r="397" customFormat="false" ht="9.75" hidden="false" customHeight="true" outlineLevel="0" collapsed="false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</row>
    <row r="398" customFormat="false" ht="9.75" hidden="false" customHeight="true" outlineLevel="0" collapsed="false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</row>
    <row r="399" customFormat="false" ht="9.75" hidden="false" customHeight="true" outlineLevel="0" collapsed="false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</row>
    <row r="400" customFormat="false" ht="9.75" hidden="false" customHeight="true" outlineLevel="0" collapsed="false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</row>
    <row r="401" customFormat="false" ht="9.75" hidden="false" customHeight="true" outlineLevel="0" collapsed="false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</row>
    <row r="402" customFormat="false" ht="9.75" hidden="false" customHeight="true" outlineLevel="0" collapsed="false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</row>
    <row r="403" customFormat="false" ht="9.75" hidden="false" customHeight="true" outlineLevel="0" collapsed="false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</row>
    <row r="404" customFormat="false" ht="9.75" hidden="false" customHeight="true" outlineLevel="0" collapsed="false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</row>
    <row r="405" customFormat="false" ht="9.75" hidden="false" customHeight="true" outlineLevel="0" collapsed="false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</row>
    <row r="406" customFormat="false" ht="9.75" hidden="false" customHeight="true" outlineLevel="0" collapsed="false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</row>
    <row r="407" customFormat="false" ht="9.75" hidden="false" customHeight="true" outlineLevel="0" collapsed="false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</row>
    <row r="408" customFormat="false" ht="9.75" hidden="false" customHeight="true" outlineLevel="0" collapsed="false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</row>
    <row r="409" customFormat="false" ht="9.75" hidden="false" customHeight="true" outlineLevel="0" collapsed="false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</row>
    <row r="410" customFormat="false" ht="9.75" hidden="false" customHeight="true" outlineLevel="0" collapsed="false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</row>
    <row r="411" customFormat="false" ht="9.75" hidden="false" customHeight="true" outlineLevel="0" collapsed="false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</row>
    <row r="412" customFormat="false" ht="9.75" hidden="false" customHeight="true" outlineLevel="0" collapsed="false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</row>
    <row r="413" customFormat="false" ht="9.75" hidden="false" customHeight="true" outlineLevel="0" collapsed="false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</row>
    <row r="414" customFormat="false" ht="9.75" hidden="false" customHeight="true" outlineLevel="0" collapsed="false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</row>
    <row r="415" customFormat="false" ht="9.75" hidden="false" customHeight="true" outlineLevel="0" collapsed="false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</row>
    <row r="416" customFormat="false" ht="9.75" hidden="false" customHeight="true" outlineLevel="0" collapsed="false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</row>
    <row r="417" customFormat="false" ht="9.75" hidden="false" customHeight="true" outlineLevel="0" collapsed="false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</row>
    <row r="418" customFormat="false" ht="9.75" hidden="false" customHeight="true" outlineLevel="0" collapsed="false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</row>
    <row r="419" customFormat="false" ht="9.75" hidden="false" customHeight="true" outlineLevel="0" collapsed="false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</row>
    <row r="420" customFormat="false" ht="9.75" hidden="false" customHeight="true" outlineLevel="0" collapsed="false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</row>
    <row r="421" customFormat="false" ht="9.75" hidden="false" customHeight="true" outlineLevel="0" collapsed="false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</row>
    <row r="422" customFormat="false" ht="9.75" hidden="false" customHeight="true" outlineLevel="0" collapsed="false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</row>
    <row r="423" customFormat="false" ht="9.75" hidden="false" customHeight="true" outlineLevel="0" collapsed="false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</row>
    <row r="424" customFormat="false" ht="9.75" hidden="false" customHeight="true" outlineLevel="0" collapsed="false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</row>
    <row r="425" customFormat="false" ht="9.75" hidden="false" customHeight="true" outlineLevel="0" collapsed="false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</row>
    <row r="426" customFormat="false" ht="9.75" hidden="false" customHeight="true" outlineLevel="0" collapsed="false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</row>
    <row r="427" customFormat="false" ht="9.75" hidden="false" customHeight="true" outlineLevel="0" collapsed="false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</row>
    <row r="428" customFormat="false" ht="9.75" hidden="false" customHeight="true" outlineLevel="0" collapsed="false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</row>
    <row r="429" customFormat="false" ht="9.75" hidden="false" customHeight="true" outlineLevel="0" collapsed="false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</row>
    <row r="430" customFormat="false" ht="9.75" hidden="false" customHeight="true" outlineLevel="0" collapsed="false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</row>
    <row r="431" customFormat="false" ht="9.75" hidden="false" customHeight="true" outlineLevel="0" collapsed="false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</row>
    <row r="432" customFormat="false" ht="9.75" hidden="false" customHeight="true" outlineLevel="0" collapsed="false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</row>
    <row r="433" customFormat="false" ht="9.75" hidden="false" customHeight="true" outlineLevel="0" collapsed="false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</row>
    <row r="434" customFormat="false" ht="9.75" hidden="false" customHeight="true" outlineLevel="0" collapsed="false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</row>
    <row r="435" customFormat="false" ht="9.75" hidden="false" customHeight="true" outlineLevel="0" collapsed="false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</row>
    <row r="436" customFormat="false" ht="9.75" hidden="false" customHeight="true" outlineLevel="0" collapsed="false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</row>
    <row r="437" customFormat="false" ht="9.75" hidden="false" customHeight="true" outlineLevel="0" collapsed="false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</row>
    <row r="438" customFormat="false" ht="9.75" hidden="false" customHeight="true" outlineLevel="0" collapsed="false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</row>
    <row r="439" customFormat="false" ht="9.75" hidden="false" customHeight="true" outlineLevel="0" collapsed="false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</row>
    <row r="440" customFormat="false" ht="9.75" hidden="false" customHeight="true" outlineLevel="0" collapsed="false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</row>
    <row r="441" customFormat="false" ht="9.75" hidden="false" customHeight="true" outlineLevel="0" collapsed="false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</row>
    <row r="442" customFormat="false" ht="9.75" hidden="false" customHeight="true" outlineLevel="0" collapsed="false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</row>
    <row r="443" customFormat="false" ht="9.75" hidden="false" customHeight="true" outlineLevel="0" collapsed="false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</row>
    <row r="444" customFormat="false" ht="9.75" hidden="false" customHeight="true" outlineLevel="0" collapsed="false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</row>
    <row r="445" customFormat="false" ht="9.75" hidden="false" customHeight="true" outlineLevel="0" collapsed="false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</row>
    <row r="446" customFormat="false" ht="9.75" hidden="false" customHeight="true" outlineLevel="0" collapsed="false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</row>
    <row r="447" customFormat="false" ht="9.75" hidden="false" customHeight="true" outlineLevel="0" collapsed="false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</row>
    <row r="448" customFormat="false" ht="9.75" hidden="false" customHeight="true" outlineLevel="0" collapsed="false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</row>
    <row r="449" customFormat="false" ht="9.75" hidden="false" customHeight="true" outlineLevel="0" collapsed="false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</row>
    <row r="450" customFormat="false" ht="9.75" hidden="false" customHeight="true" outlineLevel="0" collapsed="false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</row>
    <row r="451" customFormat="false" ht="9.75" hidden="false" customHeight="true" outlineLevel="0" collapsed="false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</row>
    <row r="452" customFormat="false" ht="9.75" hidden="false" customHeight="true" outlineLevel="0" collapsed="false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</row>
    <row r="453" customFormat="false" ht="9.75" hidden="false" customHeight="true" outlineLevel="0" collapsed="false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</row>
    <row r="454" customFormat="false" ht="9.75" hidden="false" customHeight="true" outlineLevel="0" collapsed="false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</row>
    <row r="455" customFormat="false" ht="9.75" hidden="false" customHeight="true" outlineLevel="0" collapsed="false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</row>
    <row r="456" customFormat="false" ht="9.75" hidden="false" customHeight="true" outlineLevel="0" collapsed="false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</row>
    <row r="457" customFormat="false" ht="9.75" hidden="false" customHeight="true" outlineLevel="0" collapsed="false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</row>
    <row r="458" customFormat="false" ht="9.75" hidden="false" customHeight="true" outlineLevel="0" collapsed="false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</row>
    <row r="459" customFormat="false" ht="9.75" hidden="false" customHeight="true" outlineLevel="0" collapsed="false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</row>
    <row r="460" customFormat="false" ht="9.75" hidden="false" customHeight="true" outlineLevel="0" collapsed="false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</row>
    <row r="461" customFormat="false" ht="9.75" hidden="false" customHeight="true" outlineLevel="0" collapsed="false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</row>
    <row r="462" customFormat="false" ht="9.75" hidden="false" customHeight="true" outlineLevel="0" collapsed="false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</row>
    <row r="463" customFormat="false" ht="9.75" hidden="false" customHeight="true" outlineLevel="0" collapsed="false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</row>
    <row r="464" customFormat="false" ht="9.75" hidden="false" customHeight="true" outlineLevel="0" collapsed="false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</row>
    <row r="465" customFormat="false" ht="9.75" hidden="false" customHeight="true" outlineLevel="0" collapsed="false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</row>
    <row r="466" customFormat="false" ht="9.75" hidden="false" customHeight="true" outlineLevel="0" collapsed="false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</row>
    <row r="467" customFormat="false" ht="9.75" hidden="false" customHeight="true" outlineLevel="0" collapsed="false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</row>
    <row r="468" customFormat="false" ht="9.75" hidden="false" customHeight="true" outlineLevel="0" collapsed="false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</row>
    <row r="469" customFormat="false" ht="9.75" hidden="false" customHeight="true" outlineLevel="0" collapsed="false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</row>
    <row r="470" customFormat="false" ht="9.75" hidden="false" customHeight="true" outlineLevel="0" collapsed="false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</row>
    <row r="471" customFormat="false" ht="9.75" hidden="false" customHeight="true" outlineLevel="0" collapsed="false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</row>
    <row r="472" customFormat="false" ht="9.75" hidden="false" customHeight="true" outlineLevel="0" collapsed="false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</row>
    <row r="473" customFormat="false" ht="9.75" hidden="false" customHeight="true" outlineLevel="0" collapsed="false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</row>
    <row r="474" customFormat="false" ht="9.75" hidden="false" customHeight="true" outlineLevel="0" collapsed="false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</row>
    <row r="475" customFormat="false" ht="9.75" hidden="false" customHeight="true" outlineLevel="0" collapsed="false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</row>
    <row r="476" customFormat="false" ht="9.75" hidden="false" customHeight="true" outlineLevel="0" collapsed="false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</row>
    <row r="477" customFormat="false" ht="9.75" hidden="false" customHeight="true" outlineLevel="0" collapsed="false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</row>
    <row r="478" customFormat="false" ht="9.75" hidden="false" customHeight="true" outlineLevel="0" collapsed="false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</row>
    <row r="479" customFormat="false" ht="9.75" hidden="false" customHeight="true" outlineLevel="0" collapsed="false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</row>
    <row r="480" customFormat="false" ht="9.75" hidden="false" customHeight="true" outlineLevel="0" collapsed="false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</row>
    <row r="481" customFormat="false" ht="9.75" hidden="false" customHeight="true" outlineLevel="0" collapsed="false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</row>
    <row r="482" customFormat="false" ht="9.75" hidden="false" customHeight="true" outlineLevel="0" collapsed="false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</row>
    <row r="483" customFormat="false" ht="9.75" hidden="false" customHeight="true" outlineLevel="0" collapsed="false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</row>
    <row r="484" customFormat="false" ht="9.75" hidden="false" customHeight="true" outlineLevel="0" collapsed="false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</row>
    <row r="485" customFormat="false" ht="9.75" hidden="false" customHeight="true" outlineLevel="0" collapsed="false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</row>
    <row r="486" customFormat="false" ht="9.75" hidden="false" customHeight="true" outlineLevel="0" collapsed="false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</row>
    <row r="487" customFormat="false" ht="9.75" hidden="false" customHeight="true" outlineLevel="0" collapsed="false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</row>
    <row r="488" customFormat="false" ht="9.75" hidden="false" customHeight="true" outlineLevel="0" collapsed="false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</row>
    <row r="489" customFormat="false" ht="9.75" hidden="false" customHeight="true" outlineLevel="0" collapsed="false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</row>
    <row r="490" customFormat="false" ht="9.75" hidden="false" customHeight="true" outlineLevel="0" collapsed="false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</row>
    <row r="491" customFormat="false" ht="9.75" hidden="false" customHeight="true" outlineLevel="0" collapsed="false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</row>
    <row r="492" customFormat="false" ht="9.75" hidden="false" customHeight="true" outlineLevel="0" collapsed="false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</row>
    <row r="493" customFormat="false" ht="9.75" hidden="false" customHeight="true" outlineLevel="0" collapsed="false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</row>
    <row r="494" customFormat="false" ht="9.75" hidden="false" customHeight="true" outlineLevel="0" collapsed="false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</row>
    <row r="495" customFormat="false" ht="9.75" hidden="false" customHeight="true" outlineLevel="0" collapsed="false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</row>
    <row r="496" customFormat="false" ht="9.75" hidden="false" customHeight="true" outlineLevel="0" collapsed="false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</row>
    <row r="497" customFormat="false" ht="9.75" hidden="false" customHeight="true" outlineLevel="0" collapsed="false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</row>
    <row r="498" customFormat="false" ht="9.75" hidden="false" customHeight="true" outlineLevel="0" collapsed="false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</row>
    <row r="499" customFormat="false" ht="9.75" hidden="false" customHeight="true" outlineLevel="0" collapsed="false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</row>
    <row r="500" customFormat="false" ht="9.75" hidden="false" customHeight="true" outlineLevel="0" collapsed="false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</row>
    <row r="501" customFormat="false" ht="9.75" hidden="false" customHeight="true" outlineLevel="0" collapsed="false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</row>
    <row r="502" customFormat="false" ht="9.75" hidden="false" customHeight="true" outlineLevel="0" collapsed="false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</row>
    <row r="503" customFormat="false" ht="9.75" hidden="false" customHeight="true" outlineLevel="0" collapsed="false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</row>
    <row r="504" customFormat="false" ht="9.75" hidden="false" customHeight="true" outlineLevel="0" collapsed="false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</row>
    <row r="505" customFormat="false" ht="9.75" hidden="false" customHeight="true" outlineLevel="0" collapsed="false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</row>
    <row r="506" customFormat="false" ht="9.75" hidden="false" customHeight="true" outlineLevel="0" collapsed="false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</row>
    <row r="507" customFormat="false" ht="9.75" hidden="false" customHeight="true" outlineLevel="0" collapsed="false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</row>
    <row r="508" customFormat="false" ht="9.75" hidden="false" customHeight="true" outlineLevel="0" collapsed="false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</row>
    <row r="509" customFormat="false" ht="9.75" hidden="false" customHeight="true" outlineLevel="0" collapsed="false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</row>
    <row r="510" customFormat="false" ht="9.75" hidden="false" customHeight="true" outlineLevel="0" collapsed="false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</row>
    <row r="511" customFormat="false" ht="9.75" hidden="false" customHeight="true" outlineLevel="0" collapsed="false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</row>
    <row r="512" customFormat="false" ht="9.75" hidden="false" customHeight="true" outlineLevel="0" collapsed="false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</row>
    <row r="513" customFormat="false" ht="9.75" hidden="false" customHeight="true" outlineLevel="0" collapsed="false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</row>
    <row r="514" customFormat="false" ht="9.75" hidden="false" customHeight="true" outlineLevel="0" collapsed="false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</row>
    <row r="515" customFormat="false" ht="9.75" hidden="false" customHeight="true" outlineLevel="0" collapsed="false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</row>
    <row r="516" customFormat="false" ht="9.75" hidden="false" customHeight="true" outlineLevel="0" collapsed="false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</row>
    <row r="517" customFormat="false" ht="9.75" hidden="false" customHeight="true" outlineLevel="0" collapsed="false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</row>
    <row r="518" customFormat="false" ht="9.75" hidden="false" customHeight="true" outlineLevel="0" collapsed="false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</row>
    <row r="519" customFormat="false" ht="9.75" hidden="false" customHeight="true" outlineLevel="0" collapsed="false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</row>
    <row r="520" customFormat="false" ht="9.75" hidden="false" customHeight="true" outlineLevel="0" collapsed="false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</row>
    <row r="521" customFormat="false" ht="9.75" hidden="false" customHeight="true" outlineLevel="0" collapsed="false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</row>
    <row r="522" customFormat="false" ht="9.75" hidden="false" customHeight="true" outlineLevel="0" collapsed="false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</row>
    <row r="523" customFormat="false" ht="9.75" hidden="false" customHeight="true" outlineLevel="0" collapsed="false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</row>
    <row r="524" customFormat="false" ht="9.75" hidden="false" customHeight="true" outlineLevel="0" collapsed="false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</row>
    <row r="525" customFormat="false" ht="9.75" hidden="false" customHeight="true" outlineLevel="0" collapsed="false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</row>
    <row r="526" customFormat="false" ht="9.75" hidden="false" customHeight="true" outlineLevel="0" collapsed="false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</row>
    <row r="527" customFormat="false" ht="9.75" hidden="false" customHeight="true" outlineLevel="0" collapsed="false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</row>
    <row r="528" customFormat="false" ht="9.75" hidden="false" customHeight="true" outlineLevel="0" collapsed="false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</row>
    <row r="529" customFormat="false" ht="9.75" hidden="false" customHeight="true" outlineLevel="0" collapsed="false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</row>
    <row r="530" customFormat="false" ht="9.75" hidden="false" customHeight="true" outlineLevel="0" collapsed="false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</row>
    <row r="531" customFormat="false" ht="9.75" hidden="false" customHeight="true" outlineLevel="0" collapsed="false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</row>
    <row r="532" customFormat="false" ht="9.75" hidden="false" customHeight="true" outlineLevel="0" collapsed="false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</row>
    <row r="533" customFormat="false" ht="9.75" hidden="false" customHeight="true" outlineLevel="0" collapsed="false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</row>
    <row r="534" customFormat="false" ht="9.75" hidden="false" customHeight="true" outlineLevel="0" collapsed="false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</row>
    <row r="535" customFormat="false" ht="9.75" hidden="false" customHeight="true" outlineLevel="0" collapsed="false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</row>
    <row r="536" customFormat="false" ht="9.75" hidden="false" customHeight="true" outlineLevel="0" collapsed="false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</row>
    <row r="537" customFormat="false" ht="9.75" hidden="false" customHeight="true" outlineLevel="0" collapsed="false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</row>
    <row r="538" customFormat="false" ht="9.75" hidden="false" customHeight="true" outlineLevel="0" collapsed="false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</row>
    <row r="539" customFormat="false" ht="9.75" hidden="false" customHeight="true" outlineLevel="0" collapsed="false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</row>
    <row r="540" customFormat="false" ht="9.75" hidden="false" customHeight="true" outlineLevel="0" collapsed="false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</row>
    <row r="541" customFormat="false" ht="9.75" hidden="false" customHeight="true" outlineLevel="0" collapsed="false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</row>
    <row r="542" customFormat="false" ht="9.75" hidden="false" customHeight="true" outlineLevel="0" collapsed="false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</row>
    <row r="543" customFormat="false" ht="9.75" hidden="false" customHeight="true" outlineLevel="0" collapsed="false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</row>
    <row r="544" customFormat="false" ht="9.75" hidden="false" customHeight="true" outlineLevel="0" collapsed="false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</row>
    <row r="545" customFormat="false" ht="9.75" hidden="false" customHeight="true" outlineLevel="0" collapsed="false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</row>
    <row r="546" customFormat="false" ht="9.75" hidden="false" customHeight="true" outlineLevel="0" collapsed="false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</row>
    <row r="547" customFormat="false" ht="9.75" hidden="false" customHeight="true" outlineLevel="0" collapsed="false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</row>
    <row r="548" customFormat="false" ht="9.75" hidden="false" customHeight="true" outlineLevel="0" collapsed="false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</row>
    <row r="549" customFormat="false" ht="9.75" hidden="false" customHeight="true" outlineLevel="0" collapsed="false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</row>
    <row r="550" customFormat="false" ht="9.75" hidden="false" customHeight="true" outlineLevel="0" collapsed="false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</row>
    <row r="551" customFormat="false" ht="9.75" hidden="false" customHeight="true" outlineLevel="0" collapsed="false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</row>
    <row r="552" customFormat="false" ht="9.75" hidden="false" customHeight="true" outlineLevel="0" collapsed="false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</row>
    <row r="553" customFormat="false" ht="9.75" hidden="false" customHeight="true" outlineLevel="0" collapsed="false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</row>
    <row r="554" customFormat="false" ht="9.75" hidden="false" customHeight="true" outlineLevel="0" collapsed="false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</row>
    <row r="555" customFormat="false" ht="9.75" hidden="false" customHeight="true" outlineLevel="0" collapsed="false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</row>
    <row r="556" customFormat="false" ht="9.75" hidden="false" customHeight="true" outlineLevel="0" collapsed="false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</row>
    <row r="557" customFormat="false" ht="9.75" hidden="false" customHeight="true" outlineLevel="0" collapsed="false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</row>
    <row r="558" customFormat="false" ht="9.75" hidden="false" customHeight="true" outlineLevel="0" collapsed="false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</row>
    <row r="559" customFormat="false" ht="9.75" hidden="false" customHeight="true" outlineLevel="0" collapsed="false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</row>
    <row r="560" customFormat="false" ht="9.75" hidden="false" customHeight="true" outlineLevel="0" collapsed="false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</row>
    <row r="561" customFormat="false" ht="9.75" hidden="false" customHeight="true" outlineLevel="0" collapsed="false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</row>
    <row r="562" customFormat="false" ht="9.75" hidden="false" customHeight="true" outlineLevel="0" collapsed="false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</row>
    <row r="563" customFormat="false" ht="9.75" hidden="false" customHeight="true" outlineLevel="0" collapsed="false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</row>
    <row r="564" customFormat="false" ht="9.75" hidden="false" customHeight="true" outlineLevel="0" collapsed="false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</row>
    <row r="565" customFormat="false" ht="9.75" hidden="false" customHeight="true" outlineLevel="0" collapsed="false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</row>
    <row r="566" customFormat="false" ht="9.75" hidden="false" customHeight="true" outlineLevel="0" collapsed="false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</row>
    <row r="567" customFormat="false" ht="9.75" hidden="false" customHeight="true" outlineLevel="0" collapsed="false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</row>
    <row r="568" customFormat="false" ht="9.75" hidden="false" customHeight="true" outlineLevel="0" collapsed="false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</row>
    <row r="569" customFormat="false" ht="9.75" hidden="false" customHeight="true" outlineLevel="0" collapsed="false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</row>
    <row r="570" customFormat="false" ht="9.75" hidden="false" customHeight="true" outlineLevel="0" collapsed="false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</row>
    <row r="571" customFormat="false" ht="9.75" hidden="false" customHeight="true" outlineLevel="0" collapsed="false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</row>
    <row r="572" customFormat="false" ht="9.75" hidden="false" customHeight="true" outlineLevel="0" collapsed="false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</row>
    <row r="573" customFormat="false" ht="9.75" hidden="false" customHeight="true" outlineLevel="0" collapsed="false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</row>
    <row r="574" customFormat="false" ht="9.75" hidden="false" customHeight="true" outlineLevel="0" collapsed="false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</row>
    <row r="575" customFormat="false" ht="9.75" hidden="false" customHeight="true" outlineLevel="0" collapsed="false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</row>
    <row r="576" customFormat="false" ht="9.75" hidden="false" customHeight="true" outlineLevel="0" collapsed="false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</row>
    <row r="577" customFormat="false" ht="9.75" hidden="false" customHeight="true" outlineLevel="0" collapsed="false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</row>
    <row r="578" customFormat="false" ht="9.75" hidden="false" customHeight="true" outlineLevel="0" collapsed="false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</row>
    <row r="579" customFormat="false" ht="9.75" hidden="false" customHeight="true" outlineLevel="0" collapsed="false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</row>
    <row r="580" customFormat="false" ht="9.75" hidden="false" customHeight="true" outlineLevel="0" collapsed="false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</row>
    <row r="581" customFormat="false" ht="9.75" hidden="false" customHeight="true" outlineLevel="0" collapsed="false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</row>
    <row r="582" customFormat="false" ht="9.75" hidden="false" customHeight="true" outlineLevel="0" collapsed="false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</row>
    <row r="583" customFormat="false" ht="9.75" hidden="false" customHeight="true" outlineLevel="0" collapsed="false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</row>
    <row r="584" customFormat="false" ht="9.75" hidden="false" customHeight="true" outlineLevel="0" collapsed="false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</row>
    <row r="585" customFormat="false" ht="9.75" hidden="false" customHeight="true" outlineLevel="0" collapsed="false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</row>
    <row r="586" customFormat="false" ht="9.75" hidden="false" customHeight="true" outlineLevel="0" collapsed="false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</row>
    <row r="587" customFormat="false" ht="9.75" hidden="false" customHeight="true" outlineLevel="0" collapsed="false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</row>
    <row r="588" customFormat="false" ht="9.75" hidden="false" customHeight="true" outlineLevel="0" collapsed="false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</row>
    <row r="589" customFormat="false" ht="9.75" hidden="false" customHeight="true" outlineLevel="0" collapsed="false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</row>
    <row r="590" customFormat="false" ht="9.75" hidden="false" customHeight="true" outlineLevel="0" collapsed="false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</row>
    <row r="591" customFormat="false" ht="9.75" hidden="false" customHeight="true" outlineLevel="0" collapsed="false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</row>
    <row r="592" customFormat="false" ht="9.75" hidden="false" customHeight="true" outlineLevel="0" collapsed="false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</row>
    <row r="593" customFormat="false" ht="9.75" hidden="false" customHeight="true" outlineLevel="0" collapsed="false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</row>
    <row r="594" customFormat="false" ht="9.75" hidden="false" customHeight="true" outlineLevel="0" collapsed="false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</row>
    <row r="595" customFormat="false" ht="9.75" hidden="false" customHeight="true" outlineLevel="0" collapsed="false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</row>
    <row r="596" customFormat="false" ht="9.75" hidden="false" customHeight="true" outlineLevel="0" collapsed="false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</row>
    <row r="597" customFormat="false" ht="9.75" hidden="false" customHeight="true" outlineLevel="0" collapsed="false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</row>
    <row r="598" customFormat="false" ht="9.75" hidden="false" customHeight="true" outlineLevel="0" collapsed="false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</row>
    <row r="599" customFormat="false" ht="9.75" hidden="false" customHeight="true" outlineLevel="0" collapsed="false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</row>
    <row r="600" customFormat="false" ht="9.75" hidden="false" customHeight="true" outlineLevel="0" collapsed="false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</row>
    <row r="601" customFormat="false" ht="9.75" hidden="false" customHeight="true" outlineLevel="0" collapsed="false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</row>
    <row r="602" customFormat="false" ht="9.75" hidden="false" customHeight="true" outlineLevel="0" collapsed="false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</row>
    <row r="603" customFormat="false" ht="9.75" hidden="false" customHeight="true" outlineLevel="0" collapsed="false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</row>
    <row r="604" customFormat="false" ht="9.75" hidden="false" customHeight="true" outlineLevel="0" collapsed="false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</row>
    <row r="605" customFormat="false" ht="9.75" hidden="false" customHeight="true" outlineLevel="0" collapsed="false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</row>
    <row r="606" customFormat="false" ht="9.75" hidden="false" customHeight="true" outlineLevel="0" collapsed="false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</row>
    <row r="607" customFormat="false" ht="9.75" hidden="false" customHeight="true" outlineLevel="0" collapsed="false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</row>
    <row r="608" customFormat="false" ht="9.75" hidden="false" customHeight="true" outlineLevel="0" collapsed="false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</row>
    <row r="609" customFormat="false" ht="9.75" hidden="false" customHeight="true" outlineLevel="0" collapsed="false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</row>
    <row r="610" customFormat="false" ht="9.75" hidden="false" customHeight="true" outlineLevel="0" collapsed="false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</row>
    <row r="611" customFormat="false" ht="9.75" hidden="false" customHeight="true" outlineLevel="0" collapsed="false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</row>
    <row r="612" customFormat="false" ht="9.75" hidden="false" customHeight="true" outlineLevel="0" collapsed="false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</row>
    <row r="613" customFormat="false" ht="9.75" hidden="false" customHeight="true" outlineLevel="0" collapsed="false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</row>
    <row r="614" customFormat="false" ht="9.75" hidden="false" customHeight="true" outlineLevel="0" collapsed="false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</row>
    <row r="615" customFormat="false" ht="9.75" hidden="false" customHeight="true" outlineLevel="0" collapsed="false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</row>
    <row r="616" customFormat="false" ht="9.75" hidden="false" customHeight="true" outlineLevel="0" collapsed="false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</row>
    <row r="617" customFormat="false" ht="9.75" hidden="false" customHeight="true" outlineLevel="0" collapsed="false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</row>
    <row r="618" customFormat="false" ht="9.75" hidden="false" customHeight="true" outlineLevel="0" collapsed="false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</row>
    <row r="619" customFormat="false" ht="9.75" hidden="false" customHeight="true" outlineLevel="0" collapsed="false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</row>
    <row r="620" customFormat="false" ht="9.75" hidden="false" customHeight="true" outlineLevel="0" collapsed="false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</row>
    <row r="621" customFormat="false" ht="9.75" hidden="false" customHeight="true" outlineLevel="0" collapsed="false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</row>
    <row r="622" customFormat="false" ht="9.75" hidden="false" customHeight="true" outlineLevel="0" collapsed="false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</row>
    <row r="623" customFormat="false" ht="9.75" hidden="false" customHeight="true" outlineLevel="0" collapsed="false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</row>
    <row r="624" customFormat="false" ht="9.75" hidden="false" customHeight="true" outlineLevel="0" collapsed="false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</row>
    <row r="625" customFormat="false" ht="9.75" hidden="false" customHeight="true" outlineLevel="0" collapsed="false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</row>
    <row r="626" customFormat="false" ht="9.75" hidden="false" customHeight="true" outlineLevel="0" collapsed="false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</row>
    <row r="627" customFormat="false" ht="9.75" hidden="false" customHeight="true" outlineLevel="0" collapsed="false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</row>
    <row r="628" customFormat="false" ht="9.75" hidden="false" customHeight="true" outlineLevel="0" collapsed="false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</row>
    <row r="629" customFormat="false" ht="9.75" hidden="false" customHeight="true" outlineLevel="0" collapsed="false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</row>
    <row r="630" customFormat="false" ht="9.75" hidden="false" customHeight="true" outlineLevel="0" collapsed="false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</row>
    <row r="631" customFormat="false" ht="9.75" hidden="false" customHeight="true" outlineLevel="0" collapsed="false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</row>
    <row r="632" customFormat="false" ht="9.75" hidden="false" customHeight="true" outlineLevel="0" collapsed="false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</row>
    <row r="633" customFormat="false" ht="9.75" hidden="false" customHeight="true" outlineLevel="0" collapsed="false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</row>
    <row r="634" customFormat="false" ht="9.75" hidden="false" customHeight="true" outlineLevel="0" collapsed="false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</row>
    <row r="635" customFormat="false" ht="9.75" hidden="false" customHeight="true" outlineLevel="0" collapsed="false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</row>
    <row r="636" customFormat="false" ht="9.75" hidden="false" customHeight="true" outlineLevel="0" collapsed="false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</row>
    <row r="637" customFormat="false" ht="9.75" hidden="false" customHeight="true" outlineLevel="0" collapsed="false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</row>
    <row r="638" customFormat="false" ht="9.75" hidden="false" customHeight="true" outlineLevel="0" collapsed="false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</row>
    <row r="639" customFormat="false" ht="9.75" hidden="false" customHeight="true" outlineLevel="0" collapsed="false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</row>
    <row r="640" customFormat="false" ht="9.75" hidden="false" customHeight="true" outlineLevel="0" collapsed="false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</row>
    <row r="641" customFormat="false" ht="9.75" hidden="false" customHeight="true" outlineLevel="0" collapsed="false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</row>
    <row r="642" customFormat="false" ht="9.75" hidden="false" customHeight="true" outlineLevel="0" collapsed="false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</row>
    <row r="643" customFormat="false" ht="9.75" hidden="false" customHeight="true" outlineLevel="0" collapsed="false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</row>
    <row r="644" customFormat="false" ht="9.75" hidden="false" customHeight="true" outlineLevel="0" collapsed="false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</row>
    <row r="645" customFormat="false" ht="9.75" hidden="false" customHeight="true" outlineLevel="0" collapsed="false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</row>
    <row r="646" customFormat="false" ht="9.75" hidden="false" customHeight="true" outlineLevel="0" collapsed="false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</row>
    <row r="647" customFormat="false" ht="9.75" hidden="false" customHeight="true" outlineLevel="0" collapsed="false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</row>
    <row r="648" customFormat="false" ht="9.75" hidden="false" customHeight="true" outlineLevel="0" collapsed="false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</row>
    <row r="649" customFormat="false" ht="9.75" hidden="false" customHeight="true" outlineLevel="0" collapsed="false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</row>
    <row r="650" customFormat="false" ht="9.75" hidden="false" customHeight="true" outlineLevel="0" collapsed="false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</row>
    <row r="651" customFormat="false" ht="9.75" hidden="false" customHeight="true" outlineLevel="0" collapsed="false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</row>
    <row r="652" customFormat="false" ht="9.75" hidden="false" customHeight="true" outlineLevel="0" collapsed="false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</row>
    <row r="653" customFormat="false" ht="9.75" hidden="false" customHeight="true" outlineLevel="0" collapsed="false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</row>
    <row r="654" customFormat="false" ht="9.75" hidden="false" customHeight="true" outlineLevel="0" collapsed="false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</row>
    <row r="655" customFormat="false" ht="9.75" hidden="false" customHeight="true" outlineLevel="0" collapsed="false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</row>
    <row r="656" customFormat="false" ht="9.75" hidden="false" customHeight="true" outlineLevel="0" collapsed="false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</row>
    <row r="657" customFormat="false" ht="9.75" hidden="false" customHeight="true" outlineLevel="0" collapsed="false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</row>
    <row r="658" customFormat="false" ht="9.75" hidden="false" customHeight="true" outlineLevel="0" collapsed="false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</row>
    <row r="659" customFormat="false" ht="9.75" hidden="false" customHeight="true" outlineLevel="0" collapsed="false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</row>
    <row r="660" customFormat="false" ht="9.75" hidden="false" customHeight="true" outlineLevel="0" collapsed="false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</row>
    <row r="661" customFormat="false" ht="9.75" hidden="false" customHeight="true" outlineLevel="0" collapsed="false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</row>
    <row r="662" customFormat="false" ht="9.75" hidden="false" customHeight="true" outlineLevel="0" collapsed="false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</row>
    <row r="663" customFormat="false" ht="9.75" hidden="false" customHeight="true" outlineLevel="0" collapsed="false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</row>
    <row r="664" customFormat="false" ht="9.75" hidden="false" customHeight="true" outlineLevel="0" collapsed="false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</row>
    <row r="665" customFormat="false" ht="9.75" hidden="false" customHeight="true" outlineLevel="0" collapsed="false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</row>
    <row r="666" customFormat="false" ht="9.75" hidden="false" customHeight="true" outlineLevel="0" collapsed="false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</row>
    <row r="667" customFormat="false" ht="9.75" hidden="false" customHeight="true" outlineLevel="0" collapsed="false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</row>
    <row r="668" customFormat="false" ht="9.75" hidden="false" customHeight="true" outlineLevel="0" collapsed="false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</row>
    <row r="669" customFormat="false" ht="9.75" hidden="false" customHeight="true" outlineLevel="0" collapsed="false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</row>
    <row r="670" customFormat="false" ht="9.75" hidden="false" customHeight="true" outlineLevel="0" collapsed="false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</row>
    <row r="671" customFormat="false" ht="9.75" hidden="false" customHeight="true" outlineLevel="0" collapsed="false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</row>
    <row r="672" customFormat="false" ht="9.75" hidden="false" customHeight="true" outlineLevel="0" collapsed="false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</row>
    <row r="673" customFormat="false" ht="9.75" hidden="false" customHeight="true" outlineLevel="0" collapsed="false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</row>
    <row r="674" customFormat="false" ht="9.75" hidden="false" customHeight="true" outlineLevel="0" collapsed="false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</row>
    <row r="675" customFormat="false" ht="9.75" hidden="false" customHeight="true" outlineLevel="0" collapsed="false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</row>
    <row r="676" customFormat="false" ht="9.75" hidden="false" customHeight="true" outlineLevel="0" collapsed="false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</row>
    <row r="677" customFormat="false" ht="9.75" hidden="false" customHeight="true" outlineLevel="0" collapsed="false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</row>
    <row r="678" customFormat="false" ht="9.75" hidden="false" customHeight="true" outlineLevel="0" collapsed="false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</row>
    <row r="679" customFormat="false" ht="9.75" hidden="false" customHeight="true" outlineLevel="0" collapsed="false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</row>
    <row r="680" customFormat="false" ht="9.75" hidden="false" customHeight="true" outlineLevel="0" collapsed="false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</row>
    <row r="681" customFormat="false" ht="9.75" hidden="false" customHeight="true" outlineLevel="0" collapsed="false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</row>
    <row r="682" customFormat="false" ht="9.75" hidden="false" customHeight="true" outlineLevel="0" collapsed="false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</row>
    <row r="683" customFormat="false" ht="9.75" hidden="false" customHeight="true" outlineLevel="0" collapsed="false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</row>
    <row r="684" customFormat="false" ht="9.75" hidden="false" customHeight="true" outlineLevel="0" collapsed="false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</row>
    <row r="685" customFormat="false" ht="9.75" hidden="false" customHeight="true" outlineLevel="0" collapsed="false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</row>
    <row r="686" customFormat="false" ht="9.75" hidden="false" customHeight="true" outlineLevel="0" collapsed="false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</row>
    <row r="687" customFormat="false" ht="9.75" hidden="false" customHeight="true" outlineLevel="0" collapsed="false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</row>
    <row r="688" customFormat="false" ht="9.75" hidden="false" customHeight="true" outlineLevel="0" collapsed="false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</row>
    <row r="689" customFormat="false" ht="9.75" hidden="false" customHeight="true" outlineLevel="0" collapsed="false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</row>
    <row r="690" customFormat="false" ht="9.75" hidden="false" customHeight="true" outlineLevel="0" collapsed="false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</row>
    <row r="691" customFormat="false" ht="9.75" hidden="false" customHeight="true" outlineLevel="0" collapsed="false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</row>
    <row r="692" customFormat="false" ht="9.75" hidden="false" customHeight="true" outlineLevel="0" collapsed="false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</row>
    <row r="693" customFormat="false" ht="9.75" hidden="false" customHeight="true" outlineLevel="0" collapsed="false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</row>
    <row r="694" customFormat="false" ht="9.75" hidden="false" customHeight="true" outlineLevel="0" collapsed="false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</row>
    <row r="695" customFormat="false" ht="9.75" hidden="false" customHeight="true" outlineLevel="0" collapsed="false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</row>
    <row r="696" customFormat="false" ht="9.75" hidden="false" customHeight="true" outlineLevel="0" collapsed="false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</row>
    <row r="697" customFormat="false" ht="9.75" hidden="false" customHeight="true" outlineLevel="0" collapsed="false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</row>
    <row r="698" customFormat="false" ht="9.75" hidden="false" customHeight="true" outlineLevel="0" collapsed="false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</row>
    <row r="699" customFormat="false" ht="9.75" hidden="false" customHeight="true" outlineLevel="0" collapsed="false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</row>
    <row r="700" customFormat="false" ht="9.75" hidden="false" customHeight="true" outlineLevel="0" collapsed="false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</row>
    <row r="701" customFormat="false" ht="9.75" hidden="false" customHeight="true" outlineLevel="0" collapsed="false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</row>
    <row r="702" customFormat="false" ht="9.75" hidden="false" customHeight="true" outlineLevel="0" collapsed="false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</row>
    <row r="703" customFormat="false" ht="9.75" hidden="false" customHeight="true" outlineLevel="0" collapsed="false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</row>
    <row r="704" customFormat="false" ht="9.75" hidden="false" customHeight="true" outlineLevel="0" collapsed="false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</row>
    <row r="705" customFormat="false" ht="9.75" hidden="false" customHeight="true" outlineLevel="0" collapsed="false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</row>
    <row r="706" customFormat="false" ht="9.75" hidden="false" customHeight="true" outlineLevel="0" collapsed="false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</row>
    <row r="707" customFormat="false" ht="9.75" hidden="false" customHeight="true" outlineLevel="0" collapsed="false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</row>
    <row r="708" customFormat="false" ht="9.75" hidden="false" customHeight="true" outlineLevel="0" collapsed="false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</row>
    <row r="709" customFormat="false" ht="9.75" hidden="false" customHeight="true" outlineLevel="0" collapsed="false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</row>
    <row r="710" customFormat="false" ht="9.75" hidden="false" customHeight="true" outlineLevel="0" collapsed="false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</row>
    <row r="711" customFormat="false" ht="9.75" hidden="false" customHeight="true" outlineLevel="0" collapsed="false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</row>
    <row r="712" customFormat="false" ht="9.75" hidden="false" customHeight="true" outlineLevel="0" collapsed="false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</row>
    <row r="713" customFormat="false" ht="9.75" hidden="false" customHeight="true" outlineLevel="0" collapsed="false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</row>
    <row r="714" customFormat="false" ht="9.75" hidden="false" customHeight="true" outlineLevel="0" collapsed="false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</row>
    <row r="715" customFormat="false" ht="9.75" hidden="false" customHeight="true" outlineLevel="0" collapsed="false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</row>
    <row r="716" customFormat="false" ht="9.75" hidden="false" customHeight="true" outlineLevel="0" collapsed="false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</row>
    <row r="717" customFormat="false" ht="9.75" hidden="false" customHeight="true" outlineLevel="0" collapsed="false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</row>
    <row r="718" customFormat="false" ht="9.75" hidden="false" customHeight="true" outlineLevel="0" collapsed="false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</row>
    <row r="719" customFormat="false" ht="9.75" hidden="false" customHeight="true" outlineLevel="0" collapsed="false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</row>
    <row r="720" customFormat="false" ht="9.75" hidden="false" customHeight="true" outlineLevel="0" collapsed="false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</row>
    <row r="721" customFormat="false" ht="9.75" hidden="false" customHeight="true" outlineLevel="0" collapsed="false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</row>
    <row r="722" customFormat="false" ht="9.75" hidden="false" customHeight="true" outlineLevel="0" collapsed="false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</row>
    <row r="723" customFormat="false" ht="9.75" hidden="false" customHeight="true" outlineLevel="0" collapsed="false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</row>
    <row r="724" customFormat="false" ht="9.75" hidden="false" customHeight="true" outlineLevel="0" collapsed="false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</row>
    <row r="725" customFormat="false" ht="9.75" hidden="false" customHeight="true" outlineLevel="0" collapsed="false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</row>
    <row r="726" customFormat="false" ht="9.75" hidden="false" customHeight="true" outlineLevel="0" collapsed="false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</row>
    <row r="727" customFormat="false" ht="9.75" hidden="false" customHeight="true" outlineLevel="0" collapsed="false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</row>
    <row r="728" customFormat="false" ht="9.75" hidden="false" customHeight="true" outlineLevel="0" collapsed="false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</row>
    <row r="729" customFormat="false" ht="9.75" hidden="false" customHeight="true" outlineLevel="0" collapsed="false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</row>
    <row r="730" customFormat="false" ht="9.75" hidden="false" customHeight="true" outlineLevel="0" collapsed="false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</row>
    <row r="731" customFormat="false" ht="9.75" hidden="false" customHeight="true" outlineLevel="0" collapsed="false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</row>
    <row r="732" customFormat="false" ht="9.75" hidden="false" customHeight="true" outlineLevel="0" collapsed="false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</row>
    <row r="733" customFormat="false" ht="9.75" hidden="false" customHeight="true" outlineLevel="0" collapsed="false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</row>
    <row r="734" customFormat="false" ht="9.75" hidden="false" customHeight="true" outlineLevel="0" collapsed="false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</row>
    <row r="735" customFormat="false" ht="9.75" hidden="false" customHeight="true" outlineLevel="0" collapsed="false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</row>
    <row r="736" customFormat="false" ht="9.75" hidden="false" customHeight="true" outlineLevel="0" collapsed="false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</row>
    <row r="737" customFormat="false" ht="9.75" hidden="false" customHeight="true" outlineLevel="0" collapsed="false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</row>
    <row r="738" customFormat="false" ht="9.75" hidden="false" customHeight="true" outlineLevel="0" collapsed="false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</row>
    <row r="739" customFormat="false" ht="9.75" hidden="false" customHeight="true" outlineLevel="0" collapsed="false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</row>
    <row r="740" customFormat="false" ht="9.75" hidden="false" customHeight="true" outlineLevel="0" collapsed="false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</row>
    <row r="741" customFormat="false" ht="9.75" hidden="false" customHeight="true" outlineLevel="0" collapsed="false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</row>
    <row r="742" customFormat="false" ht="9.75" hidden="false" customHeight="true" outlineLevel="0" collapsed="false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</row>
    <row r="743" customFormat="false" ht="9.75" hidden="false" customHeight="true" outlineLevel="0" collapsed="false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</row>
    <row r="744" customFormat="false" ht="9.75" hidden="false" customHeight="true" outlineLevel="0" collapsed="false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</row>
    <row r="745" customFormat="false" ht="9.75" hidden="false" customHeight="true" outlineLevel="0" collapsed="false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</row>
    <row r="746" customFormat="false" ht="9.75" hidden="false" customHeight="true" outlineLevel="0" collapsed="false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</row>
    <row r="747" customFormat="false" ht="9.75" hidden="false" customHeight="true" outlineLevel="0" collapsed="false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</row>
    <row r="748" customFormat="false" ht="9.75" hidden="false" customHeight="true" outlineLevel="0" collapsed="false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</row>
    <row r="749" customFormat="false" ht="9.75" hidden="false" customHeight="true" outlineLevel="0" collapsed="false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</row>
    <row r="750" customFormat="false" ht="9.75" hidden="false" customHeight="true" outlineLevel="0" collapsed="false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</row>
    <row r="751" customFormat="false" ht="9.75" hidden="false" customHeight="true" outlineLevel="0" collapsed="false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</row>
    <row r="752" customFormat="false" ht="9.75" hidden="false" customHeight="true" outlineLevel="0" collapsed="false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</row>
    <row r="753" customFormat="false" ht="9.75" hidden="false" customHeight="true" outlineLevel="0" collapsed="false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</row>
    <row r="754" customFormat="false" ht="9.75" hidden="false" customHeight="true" outlineLevel="0" collapsed="false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</row>
    <row r="755" customFormat="false" ht="9.75" hidden="false" customHeight="true" outlineLevel="0" collapsed="false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</row>
    <row r="756" customFormat="false" ht="9.75" hidden="false" customHeight="true" outlineLevel="0" collapsed="false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</row>
    <row r="757" customFormat="false" ht="9.75" hidden="false" customHeight="true" outlineLevel="0" collapsed="false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</row>
    <row r="758" customFormat="false" ht="9.75" hidden="false" customHeight="true" outlineLevel="0" collapsed="false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</row>
    <row r="759" customFormat="false" ht="9.75" hidden="false" customHeight="true" outlineLevel="0" collapsed="false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</row>
    <row r="760" customFormat="false" ht="9.75" hidden="false" customHeight="true" outlineLevel="0" collapsed="false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</row>
    <row r="761" customFormat="false" ht="9.75" hidden="false" customHeight="true" outlineLevel="0" collapsed="false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</row>
    <row r="762" customFormat="false" ht="9.75" hidden="false" customHeight="true" outlineLevel="0" collapsed="false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</row>
    <row r="763" customFormat="false" ht="9.75" hidden="false" customHeight="true" outlineLevel="0" collapsed="false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</row>
    <row r="764" customFormat="false" ht="9.75" hidden="false" customHeight="true" outlineLevel="0" collapsed="false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</row>
    <row r="765" customFormat="false" ht="9.75" hidden="false" customHeight="true" outlineLevel="0" collapsed="false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</row>
    <row r="766" customFormat="false" ht="9.75" hidden="false" customHeight="true" outlineLevel="0" collapsed="false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</row>
    <row r="767" customFormat="false" ht="9.75" hidden="false" customHeight="true" outlineLevel="0" collapsed="false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</row>
    <row r="768" customFormat="false" ht="9.75" hidden="false" customHeight="true" outlineLevel="0" collapsed="false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</row>
    <row r="769" customFormat="false" ht="9.75" hidden="false" customHeight="true" outlineLevel="0" collapsed="false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</row>
    <row r="770" customFormat="false" ht="9.75" hidden="false" customHeight="true" outlineLevel="0" collapsed="false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</row>
    <row r="771" customFormat="false" ht="9.75" hidden="false" customHeight="true" outlineLevel="0" collapsed="false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</row>
    <row r="772" customFormat="false" ht="9.75" hidden="false" customHeight="true" outlineLevel="0" collapsed="false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</row>
    <row r="773" customFormat="false" ht="9.75" hidden="false" customHeight="true" outlineLevel="0" collapsed="false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</row>
    <row r="774" customFormat="false" ht="9.75" hidden="false" customHeight="true" outlineLevel="0" collapsed="false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</row>
    <row r="775" customFormat="false" ht="9.75" hidden="false" customHeight="true" outlineLevel="0" collapsed="false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</row>
    <row r="776" customFormat="false" ht="9.75" hidden="false" customHeight="true" outlineLevel="0" collapsed="false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</row>
    <row r="777" customFormat="false" ht="9.75" hidden="false" customHeight="true" outlineLevel="0" collapsed="false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</row>
    <row r="778" customFormat="false" ht="9.75" hidden="false" customHeight="true" outlineLevel="0" collapsed="false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</row>
    <row r="779" customFormat="false" ht="9.75" hidden="false" customHeight="true" outlineLevel="0" collapsed="false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</row>
    <row r="780" customFormat="false" ht="9.75" hidden="false" customHeight="true" outlineLevel="0" collapsed="false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</row>
    <row r="781" customFormat="false" ht="9.75" hidden="false" customHeight="true" outlineLevel="0" collapsed="false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</row>
    <row r="782" customFormat="false" ht="9.75" hidden="false" customHeight="true" outlineLevel="0" collapsed="false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</row>
    <row r="783" customFormat="false" ht="9.75" hidden="false" customHeight="true" outlineLevel="0" collapsed="false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</row>
    <row r="784" customFormat="false" ht="9.75" hidden="false" customHeight="true" outlineLevel="0" collapsed="false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</row>
    <row r="785" customFormat="false" ht="9.75" hidden="false" customHeight="true" outlineLevel="0" collapsed="false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</row>
    <row r="786" customFormat="false" ht="9.75" hidden="false" customHeight="true" outlineLevel="0" collapsed="false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</row>
    <row r="787" customFormat="false" ht="9.75" hidden="false" customHeight="true" outlineLevel="0" collapsed="false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</row>
    <row r="788" customFormat="false" ht="9.75" hidden="false" customHeight="true" outlineLevel="0" collapsed="false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</row>
    <row r="789" customFormat="false" ht="9.75" hidden="false" customHeight="true" outlineLevel="0" collapsed="false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</row>
    <row r="790" customFormat="false" ht="9.75" hidden="false" customHeight="true" outlineLevel="0" collapsed="false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</row>
    <row r="791" customFormat="false" ht="9.75" hidden="false" customHeight="true" outlineLevel="0" collapsed="false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</row>
    <row r="792" customFormat="false" ht="9.75" hidden="false" customHeight="true" outlineLevel="0" collapsed="false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</row>
    <row r="793" customFormat="false" ht="9.75" hidden="false" customHeight="true" outlineLevel="0" collapsed="false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</row>
    <row r="794" customFormat="false" ht="9.75" hidden="false" customHeight="true" outlineLevel="0" collapsed="false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</row>
    <row r="795" customFormat="false" ht="9.75" hidden="false" customHeight="true" outlineLevel="0" collapsed="false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</row>
    <row r="796" customFormat="false" ht="9.75" hidden="false" customHeight="true" outlineLevel="0" collapsed="false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</row>
    <row r="797" customFormat="false" ht="9.75" hidden="false" customHeight="true" outlineLevel="0" collapsed="false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</row>
    <row r="798" customFormat="false" ht="9.75" hidden="false" customHeight="true" outlineLevel="0" collapsed="false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</row>
    <row r="799" customFormat="false" ht="9.75" hidden="false" customHeight="true" outlineLevel="0" collapsed="false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</row>
    <row r="800" customFormat="false" ht="9.75" hidden="false" customHeight="true" outlineLevel="0" collapsed="false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</row>
    <row r="801" customFormat="false" ht="9.75" hidden="false" customHeight="true" outlineLevel="0" collapsed="false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</row>
    <row r="802" customFormat="false" ht="9.75" hidden="false" customHeight="true" outlineLevel="0" collapsed="false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</row>
    <row r="803" customFormat="false" ht="9.75" hidden="false" customHeight="true" outlineLevel="0" collapsed="false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</row>
    <row r="804" customFormat="false" ht="9.75" hidden="false" customHeight="true" outlineLevel="0" collapsed="false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</row>
    <row r="805" customFormat="false" ht="9.75" hidden="false" customHeight="true" outlineLevel="0" collapsed="false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</row>
    <row r="806" customFormat="false" ht="9.75" hidden="false" customHeight="true" outlineLevel="0" collapsed="false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</row>
    <row r="807" customFormat="false" ht="9.75" hidden="false" customHeight="true" outlineLevel="0" collapsed="false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</row>
    <row r="808" customFormat="false" ht="9.75" hidden="false" customHeight="true" outlineLevel="0" collapsed="false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</row>
    <row r="809" customFormat="false" ht="9.75" hidden="false" customHeight="true" outlineLevel="0" collapsed="false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</row>
    <row r="810" customFormat="false" ht="9.75" hidden="false" customHeight="true" outlineLevel="0" collapsed="false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</row>
    <row r="811" customFormat="false" ht="9.75" hidden="false" customHeight="true" outlineLevel="0" collapsed="false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</row>
    <row r="812" customFormat="false" ht="9.75" hidden="false" customHeight="true" outlineLevel="0" collapsed="false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</row>
    <row r="813" customFormat="false" ht="9.75" hidden="false" customHeight="true" outlineLevel="0" collapsed="false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</row>
    <row r="814" customFormat="false" ht="9.75" hidden="false" customHeight="true" outlineLevel="0" collapsed="false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</row>
    <row r="815" customFormat="false" ht="9.75" hidden="false" customHeight="true" outlineLevel="0" collapsed="false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</row>
    <row r="816" customFormat="false" ht="9.75" hidden="false" customHeight="true" outlineLevel="0" collapsed="false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</row>
    <row r="817" customFormat="false" ht="9.75" hidden="false" customHeight="true" outlineLevel="0" collapsed="false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</row>
    <row r="818" customFormat="false" ht="9.75" hidden="false" customHeight="true" outlineLevel="0" collapsed="false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</row>
    <row r="819" customFormat="false" ht="9.75" hidden="false" customHeight="true" outlineLevel="0" collapsed="false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</row>
    <row r="820" customFormat="false" ht="9.75" hidden="false" customHeight="true" outlineLevel="0" collapsed="false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</row>
    <row r="821" customFormat="false" ht="9.75" hidden="false" customHeight="true" outlineLevel="0" collapsed="false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</row>
    <row r="822" customFormat="false" ht="9.75" hidden="false" customHeight="true" outlineLevel="0" collapsed="false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</row>
    <row r="823" customFormat="false" ht="9.75" hidden="false" customHeight="true" outlineLevel="0" collapsed="false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</row>
    <row r="824" customFormat="false" ht="9.75" hidden="false" customHeight="true" outlineLevel="0" collapsed="false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</row>
    <row r="825" customFormat="false" ht="9.75" hidden="false" customHeight="true" outlineLevel="0" collapsed="false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</row>
    <row r="826" customFormat="false" ht="9.75" hidden="false" customHeight="true" outlineLevel="0" collapsed="false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</row>
    <row r="827" customFormat="false" ht="9.75" hidden="false" customHeight="true" outlineLevel="0" collapsed="false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</row>
    <row r="828" customFormat="false" ht="9.75" hidden="false" customHeight="true" outlineLevel="0" collapsed="false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</row>
    <row r="829" customFormat="false" ht="9.75" hidden="false" customHeight="true" outlineLevel="0" collapsed="false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</row>
    <row r="830" customFormat="false" ht="9.75" hidden="false" customHeight="true" outlineLevel="0" collapsed="false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</row>
    <row r="831" customFormat="false" ht="9.75" hidden="false" customHeight="true" outlineLevel="0" collapsed="false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</row>
    <row r="832" customFormat="false" ht="9.75" hidden="false" customHeight="true" outlineLevel="0" collapsed="false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</row>
    <row r="833" customFormat="false" ht="9.75" hidden="false" customHeight="true" outlineLevel="0" collapsed="false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</row>
    <row r="834" customFormat="false" ht="9.75" hidden="false" customHeight="true" outlineLevel="0" collapsed="false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</row>
    <row r="835" customFormat="false" ht="9.75" hidden="false" customHeight="true" outlineLevel="0" collapsed="false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</row>
    <row r="836" customFormat="false" ht="9.75" hidden="false" customHeight="true" outlineLevel="0" collapsed="false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</row>
    <row r="837" customFormat="false" ht="9.75" hidden="false" customHeight="true" outlineLevel="0" collapsed="false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</row>
    <row r="838" customFormat="false" ht="9.75" hidden="false" customHeight="true" outlineLevel="0" collapsed="false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</row>
    <row r="839" customFormat="false" ht="9.75" hidden="false" customHeight="true" outlineLevel="0" collapsed="false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</row>
    <row r="840" customFormat="false" ht="9.75" hidden="false" customHeight="true" outlineLevel="0" collapsed="false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</row>
    <row r="841" customFormat="false" ht="9.75" hidden="false" customHeight="true" outlineLevel="0" collapsed="false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</row>
    <row r="842" customFormat="false" ht="9.75" hidden="false" customHeight="true" outlineLevel="0" collapsed="false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</row>
    <row r="843" customFormat="false" ht="9.75" hidden="false" customHeight="true" outlineLevel="0" collapsed="false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</row>
    <row r="844" customFormat="false" ht="9.75" hidden="false" customHeight="true" outlineLevel="0" collapsed="false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</row>
    <row r="845" customFormat="false" ht="9.75" hidden="false" customHeight="true" outlineLevel="0" collapsed="false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</row>
    <row r="846" customFormat="false" ht="9.75" hidden="false" customHeight="true" outlineLevel="0" collapsed="false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</row>
    <row r="847" customFormat="false" ht="9.75" hidden="false" customHeight="true" outlineLevel="0" collapsed="false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</row>
    <row r="848" customFormat="false" ht="9.75" hidden="false" customHeight="true" outlineLevel="0" collapsed="false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</row>
    <row r="849" customFormat="false" ht="9.75" hidden="false" customHeight="true" outlineLevel="0" collapsed="false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</row>
    <row r="850" customFormat="false" ht="9.75" hidden="false" customHeight="true" outlineLevel="0" collapsed="false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</row>
    <row r="851" customFormat="false" ht="9.75" hidden="false" customHeight="true" outlineLevel="0" collapsed="false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</row>
    <row r="852" customFormat="false" ht="9.75" hidden="false" customHeight="true" outlineLevel="0" collapsed="false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</row>
    <row r="853" customFormat="false" ht="9.75" hidden="false" customHeight="true" outlineLevel="0" collapsed="false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</row>
    <row r="854" customFormat="false" ht="9.75" hidden="false" customHeight="true" outlineLevel="0" collapsed="false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</row>
    <row r="855" customFormat="false" ht="9.75" hidden="false" customHeight="true" outlineLevel="0" collapsed="false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</row>
    <row r="856" customFormat="false" ht="9.75" hidden="false" customHeight="true" outlineLevel="0" collapsed="false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</row>
    <row r="857" customFormat="false" ht="9.75" hidden="false" customHeight="true" outlineLevel="0" collapsed="false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</row>
    <row r="858" customFormat="false" ht="9.75" hidden="false" customHeight="true" outlineLevel="0" collapsed="false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</row>
    <row r="859" customFormat="false" ht="9.75" hidden="false" customHeight="true" outlineLevel="0" collapsed="false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</row>
    <row r="860" customFormat="false" ht="9.75" hidden="false" customHeight="true" outlineLevel="0" collapsed="false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</row>
    <row r="861" customFormat="false" ht="9.75" hidden="false" customHeight="true" outlineLevel="0" collapsed="false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</row>
    <row r="862" customFormat="false" ht="9.75" hidden="false" customHeight="true" outlineLevel="0" collapsed="false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</row>
    <row r="863" customFormat="false" ht="9.75" hidden="false" customHeight="true" outlineLevel="0" collapsed="false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</row>
    <row r="864" customFormat="false" ht="9.75" hidden="false" customHeight="true" outlineLevel="0" collapsed="false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</row>
    <row r="865" customFormat="false" ht="9.75" hidden="false" customHeight="true" outlineLevel="0" collapsed="false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</row>
    <row r="866" customFormat="false" ht="9.75" hidden="false" customHeight="true" outlineLevel="0" collapsed="false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</row>
    <row r="867" customFormat="false" ht="9.75" hidden="false" customHeight="true" outlineLevel="0" collapsed="false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</row>
    <row r="868" customFormat="false" ht="9.75" hidden="false" customHeight="true" outlineLevel="0" collapsed="false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</row>
    <row r="869" customFormat="false" ht="9.75" hidden="false" customHeight="true" outlineLevel="0" collapsed="false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</row>
    <row r="870" customFormat="false" ht="9.75" hidden="false" customHeight="true" outlineLevel="0" collapsed="false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</row>
    <row r="871" customFormat="false" ht="9.75" hidden="false" customHeight="true" outlineLevel="0" collapsed="false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</row>
    <row r="872" customFormat="false" ht="9.75" hidden="false" customHeight="true" outlineLevel="0" collapsed="false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</row>
    <row r="873" customFormat="false" ht="9.75" hidden="false" customHeight="true" outlineLevel="0" collapsed="false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</row>
    <row r="874" customFormat="false" ht="9.75" hidden="false" customHeight="true" outlineLevel="0" collapsed="false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</row>
    <row r="875" customFormat="false" ht="9.75" hidden="false" customHeight="true" outlineLevel="0" collapsed="false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</row>
    <row r="876" customFormat="false" ht="9.75" hidden="false" customHeight="true" outlineLevel="0" collapsed="false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</row>
    <row r="877" customFormat="false" ht="9.75" hidden="false" customHeight="true" outlineLevel="0" collapsed="false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</row>
    <row r="878" customFormat="false" ht="9.75" hidden="false" customHeight="true" outlineLevel="0" collapsed="false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</row>
    <row r="879" customFormat="false" ht="9.75" hidden="false" customHeight="true" outlineLevel="0" collapsed="false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</row>
    <row r="880" customFormat="false" ht="9.75" hidden="false" customHeight="true" outlineLevel="0" collapsed="false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</row>
    <row r="881" customFormat="false" ht="9.75" hidden="false" customHeight="true" outlineLevel="0" collapsed="false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</row>
    <row r="882" customFormat="false" ht="9.75" hidden="false" customHeight="true" outlineLevel="0" collapsed="false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</row>
    <row r="883" customFormat="false" ht="9.75" hidden="false" customHeight="true" outlineLevel="0" collapsed="false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</row>
    <row r="884" customFormat="false" ht="9.75" hidden="false" customHeight="true" outlineLevel="0" collapsed="false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</row>
    <row r="885" customFormat="false" ht="9.75" hidden="false" customHeight="true" outlineLevel="0" collapsed="false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</row>
    <row r="886" customFormat="false" ht="9.75" hidden="false" customHeight="true" outlineLevel="0" collapsed="false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</row>
    <row r="887" customFormat="false" ht="9.75" hidden="false" customHeight="true" outlineLevel="0" collapsed="false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</row>
    <row r="888" customFormat="false" ht="9.75" hidden="false" customHeight="true" outlineLevel="0" collapsed="false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</row>
    <row r="889" customFormat="false" ht="9.75" hidden="false" customHeight="true" outlineLevel="0" collapsed="false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</row>
    <row r="890" customFormat="false" ht="9.75" hidden="false" customHeight="true" outlineLevel="0" collapsed="false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</row>
    <row r="891" customFormat="false" ht="9.75" hidden="false" customHeight="true" outlineLevel="0" collapsed="false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</row>
    <row r="892" customFormat="false" ht="9.75" hidden="false" customHeight="true" outlineLevel="0" collapsed="false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</row>
    <row r="893" customFormat="false" ht="9.75" hidden="false" customHeight="true" outlineLevel="0" collapsed="false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</row>
    <row r="894" customFormat="false" ht="9.75" hidden="false" customHeight="true" outlineLevel="0" collapsed="false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</row>
    <row r="895" customFormat="false" ht="9.75" hidden="false" customHeight="true" outlineLevel="0" collapsed="false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</row>
    <row r="896" customFormat="false" ht="9.75" hidden="false" customHeight="true" outlineLevel="0" collapsed="false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</row>
    <row r="897" customFormat="false" ht="9.75" hidden="false" customHeight="true" outlineLevel="0" collapsed="false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</row>
    <row r="898" customFormat="false" ht="9.75" hidden="false" customHeight="true" outlineLevel="0" collapsed="false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</row>
    <row r="899" customFormat="false" ht="9.75" hidden="false" customHeight="true" outlineLevel="0" collapsed="false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</row>
    <row r="900" customFormat="false" ht="9.75" hidden="false" customHeight="true" outlineLevel="0" collapsed="false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</row>
    <row r="901" customFormat="false" ht="9.75" hidden="false" customHeight="true" outlineLevel="0" collapsed="false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</row>
    <row r="902" customFormat="false" ht="9.75" hidden="false" customHeight="true" outlineLevel="0" collapsed="false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</row>
    <row r="903" customFormat="false" ht="9.75" hidden="false" customHeight="true" outlineLevel="0" collapsed="false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</row>
    <row r="904" customFormat="false" ht="9.75" hidden="false" customHeight="true" outlineLevel="0" collapsed="false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</row>
    <row r="905" customFormat="false" ht="9.75" hidden="false" customHeight="true" outlineLevel="0" collapsed="false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</row>
    <row r="906" customFormat="false" ht="9.75" hidden="false" customHeight="true" outlineLevel="0" collapsed="false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</row>
    <row r="907" customFormat="false" ht="9.75" hidden="false" customHeight="true" outlineLevel="0" collapsed="false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</row>
    <row r="908" customFormat="false" ht="9.75" hidden="false" customHeight="true" outlineLevel="0" collapsed="false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</row>
    <row r="909" customFormat="false" ht="9.75" hidden="false" customHeight="true" outlineLevel="0" collapsed="false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</row>
    <row r="910" customFormat="false" ht="9.75" hidden="false" customHeight="true" outlineLevel="0" collapsed="false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</row>
    <row r="911" customFormat="false" ht="9.75" hidden="false" customHeight="true" outlineLevel="0" collapsed="false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</row>
    <row r="912" customFormat="false" ht="9.75" hidden="false" customHeight="true" outlineLevel="0" collapsed="false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</row>
    <row r="913" customFormat="false" ht="9.75" hidden="false" customHeight="true" outlineLevel="0" collapsed="false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</row>
    <row r="914" customFormat="false" ht="9.75" hidden="false" customHeight="true" outlineLevel="0" collapsed="false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</row>
    <row r="915" customFormat="false" ht="9.75" hidden="false" customHeight="true" outlineLevel="0" collapsed="false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</row>
    <row r="916" customFormat="false" ht="9.75" hidden="false" customHeight="true" outlineLevel="0" collapsed="false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</row>
    <row r="917" customFormat="false" ht="9.75" hidden="false" customHeight="true" outlineLevel="0" collapsed="false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</row>
    <row r="918" customFormat="false" ht="9.75" hidden="false" customHeight="true" outlineLevel="0" collapsed="false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</row>
    <row r="919" customFormat="false" ht="9.75" hidden="false" customHeight="true" outlineLevel="0" collapsed="false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</row>
    <row r="920" customFormat="false" ht="9.75" hidden="false" customHeight="true" outlineLevel="0" collapsed="false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</row>
    <row r="921" customFormat="false" ht="9.75" hidden="false" customHeight="true" outlineLevel="0" collapsed="false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</row>
    <row r="922" customFormat="false" ht="9.75" hidden="false" customHeight="true" outlineLevel="0" collapsed="false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</row>
    <row r="923" customFormat="false" ht="9.75" hidden="false" customHeight="true" outlineLevel="0" collapsed="false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</row>
    <row r="924" customFormat="false" ht="9.75" hidden="false" customHeight="true" outlineLevel="0" collapsed="false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</row>
    <row r="925" customFormat="false" ht="9.75" hidden="false" customHeight="true" outlineLevel="0" collapsed="false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</row>
    <row r="926" customFormat="false" ht="9.75" hidden="false" customHeight="true" outlineLevel="0" collapsed="false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</row>
    <row r="927" customFormat="false" ht="9.75" hidden="false" customHeight="true" outlineLevel="0" collapsed="false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</row>
    <row r="928" customFormat="false" ht="9.75" hidden="false" customHeight="true" outlineLevel="0" collapsed="false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</row>
    <row r="929" customFormat="false" ht="9.75" hidden="false" customHeight="true" outlineLevel="0" collapsed="false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</row>
    <row r="930" customFormat="false" ht="9.75" hidden="false" customHeight="true" outlineLevel="0" collapsed="false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</row>
    <row r="931" customFormat="false" ht="9.75" hidden="false" customHeight="true" outlineLevel="0" collapsed="false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</row>
    <row r="932" customFormat="false" ht="9.75" hidden="false" customHeight="true" outlineLevel="0" collapsed="false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</row>
    <row r="933" customFormat="false" ht="9.75" hidden="false" customHeight="true" outlineLevel="0" collapsed="false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</row>
    <row r="934" customFormat="false" ht="9.75" hidden="false" customHeight="true" outlineLevel="0" collapsed="false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</row>
    <row r="935" customFormat="false" ht="9.75" hidden="false" customHeight="true" outlineLevel="0" collapsed="false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</row>
    <row r="936" customFormat="false" ht="9.75" hidden="false" customHeight="true" outlineLevel="0" collapsed="false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</row>
    <row r="937" customFormat="false" ht="9.75" hidden="false" customHeight="true" outlineLevel="0" collapsed="false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</row>
    <row r="938" customFormat="false" ht="9.75" hidden="false" customHeight="true" outlineLevel="0" collapsed="false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</row>
    <row r="939" customFormat="false" ht="9.75" hidden="false" customHeight="true" outlineLevel="0" collapsed="false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</row>
    <row r="940" customFormat="false" ht="9.75" hidden="false" customHeight="true" outlineLevel="0" collapsed="false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</row>
    <row r="941" customFormat="false" ht="9.75" hidden="false" customHeight="true" outlineLevel="0" collapsed="false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</row>
    <row r="942" customFormat="false" ht="9.75" hidden="false" customHeight="true" outlineLevel="0" collapsed="false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</row>
    <row r="943" customFormat="false" ht="9.75" hidden="false" customHeight="true" outlineLevel="0" collapsed="false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</row>
    <row r="944" customFormat="false" ht="9.75" hidden="false" customHeight="true" outlineLevel="0" collapsed="false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</row>
    <row r="945" customFormat="false" ht="9.75" hidden="false" customHeight="true" outlineLevel="0" collapsed="false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</row>
    <row r="946" customFormat="false" ht="9.75" hidden="false" customHeight="true" outlineLevel="0" collapsed="false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</row>
    <row r="947" customFormat="false" ht="9.75" hidden="false" customHeight="true" outlineLevel="0" collapsed="false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</row>
    <row r="948" customFormat="false" ht="9.75" hidden="false" customHeight="true" outlineLevel="0" collapsed="false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</row>
    <row r="949" customFormat="false" ht="9.75" hidden="false" customHeight="true" outlineLevel="0" collapsed="false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</row>
    <row r="950" customFormat="false" ht="9.75" hidden="false" customHeight="true" outlineLevel="0" collapsed="false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</row>
    <row r="951" customFormat="false" ht="9.75" hidden="false" customHeight="true" outlineLevel="0" collapsed="false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</row>
    <row r="952" customFormat="false" ht="9.75" hidden="false" customHeight="true" outlineLevel="0" collapsed="false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</row>
    <row r="953" customFormat="false" ht="9.75" hidden="false" customHeight="true" outlineLevel="0" collapsed="false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</row>
    <row r="954" customFormat="false" ht="9.75" hidden="false" customHeight="true" outlineLevel="0" collapsed="false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</row>
    <row r="955" customFormat="false" ht="9.75" hidden="false" customHeight="true" outlineLevel="0" collapsed="false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</row>
    <row r="956" customFormat="false" ht="9.75" hidden="false" customHeight="true" outlineLevel="0" collapsed="false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</row>
    <row r="957" customFormat="false" ht="9.75" hidden="false" customHeight="true" outlineLevel="0" collapsed="false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</row>
    <row r="958" customFormat="false" ht="9.75" hidden="false" customHeight="true" outlineLevel="0" collapsed="false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</row>
    <row r="959" customFormat="false" ht="9.75" hidden="false" customHeight="true" outlineLevel="0" collapsed="false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</row>
    <row r="960" customFormat="false" ht="9.75" hidden="false" customHeight="true" outlineLevel="0" collapsed="false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</row>
    <row r="961" customFormat="false" ht="9.75" hidden="false" customHeight="true" outlineLevel="0" collapsed="false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</row>
    <row r="962" customFormat="false" ht="9.75" hidden="false" customHeight="true" outlineLevel="0" collapsed="false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</row>
    <row r="963" customFormat="false" ht="9.75" hidden="false" customHeight="true" outlineLevel="0" collapsed="false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</row>
    <row r="964" customFormat="false" ht="9.75" hidden="false" customHeight="true" outlineLevel="0" collapsed="false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</row>
    <row r="965" customFormat="false" ht="9.75" hidden="false" customHeight="true" outlineLevel="0" collapsed="false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</row>
    <row r="966" customFormat="false" ht="9.75" hidden="false" customHeight="true" outlineLevel="0" collapsed="false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</row>
    <row r="967" customFormat="false" ht="9.75" hidden="false" customHeight="true" outlineLevel="0" collapsed="false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</row>
    <row r="968" customFormat="false" ht="9.75" hidden="false" customHeight="true" outlineLevel="0" collapsed="false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</row>
    <row r="969" customFormat="false" ht="9.75" hidden="false" customHeight="true" outlineLevel="0" collapsed="false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</row>
    <row r="970" customFormat="false" ht="9.75" hidden="false" customHeight="true" outlineLevel="0" collapsed="false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</row>
    <row r="971" customFormat="false" ht="9.75" hidden="false" customHeight="true" outlineLevel="0" collapsed="false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</row>
    <row r="972" customFormat="false" ht="9.75" hidden="false" customHeight="true" outlineLevel="0" collapsed="false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</row>
    <row r="973" customFormat="false" ht="9.75" hidden="false" customHeight="true" outlineLevel="0" collapsed="false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</row>
    <row r="974" customFormat="false" ht="9.75" hidden="false" customHeight="true" outlineLevel="0" collapsed="false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</row>
    <row r="975" customFormat="false" ht="9.75" hidden="false" customHeight="true" outlineLevel="0" collapsed="false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</row>
    <row r="976" customFormat="false" ht="9.75" hidden="false" customHeight="true" outlineLevel="0" collapsed="false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</row>
    <row r="977" customFormat="false" ht="9.75" hidden="false" customHeight="true" outlineLevel="0" collapsed="false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</row>
    <row r="978" customFormat="false" ht="9.75" hidden="false" customHeight="true" outlineLevel="0" collapsed="false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</row>
    <row r="979" customFormat="false" ht="9.75" hidden="false" customHeight="true" outlineLevel="0" collapsed="false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</row>
    <row r="980" customFormat="false" ht="9.75" hidden="false" customHeight="true" outlineLevel="0" collapsed="false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</row>
    <row r="981" customFormat="false" ht="9.75" hidden="false" customHeight="true" outlineLevel="0" collapsed="false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</row>
    <row r="982" customFormat="false" ht="9.75" hidden="false" customHeight="true" outlineLevel="0" collapsed="false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</row>
    <row r="983" customFormat="false" ht="9.75" hidden="false" customHeight="true" outlineLevel="0" collapsed="false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</row>
    <row r="984" customFormat="false" ht="9.75" hidden="false" customHeight="true" outlineLevel="0" collapsed="false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</row>
    <row r="985" customFormat="false" ht="9.75" hidden="false" customHeight="true" outlineLevel="0" collapsed="false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</row>
    <row r="986" customFormat="false" ht="9.75" hidden="false" customHeight="true" outlineLevel="0" collapsed="false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</row>
    <row r="987" customFormat="false" ht="9.75" hidden="false" customHeight="true" outlineLevel="0" collapsed="false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</row>
    <row r="988" customFormat="false" ht="9.75" hidden="false" customHeight="true" outlineLevel="0" collapsed="false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</row>
    <row r="989" customFormat="false" ht="9.75" hidden="false" customHeight="true" outlineLevel="0" collapsed="false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</row>
    <row r="990" customFormat="false" ht="9.75" hidden="false" customHeight="true" outlineLevel="0" collapsed="false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</row>
    <row r="991" customFormat="false" ht="9.75" hidden="false" customHeight="true" outlineLevel="0" collapsed="false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</row>
    <row r="992" customFormat="false" ht="9.75" hidden="false" customHeight="true" outlineLevel="0" collapsed="false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</row>
    <row r="993" customFormat="false" ht="9.75" hidden="false" customHeight="true" outlineLevel="0" collapsed="false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</row>
    <row r="994" customFormat="false" ht="9.75" hidden="false" customHeight="true" outlineLevel="0" collapsed="false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</row>
    <row r="995" customFormat="false" ht="9.75" hidden="false" customHeight="true" outlineLevel="0" collapsed="false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</row>
    <row r="996" customFormat="false" ht="9.75" hidden="false" customHeight="true" outlineLevel="0" collapsed="false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</row>
    <row r="997" customFormat="false" ht="9.75" hidden="false" customHeight="true" outlineLevel="0" collapsed="false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</row>
    <row r="998" customFormat="false" ht="9.75" hidden="false" customHeight="true" outlineLevel="0" collapsed="false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</row>
    <row r="999" customFormat="false" ht="9.75" hidden="false" customHeight="true" outlineLevel="0" collapsed="false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</row>
    <row r="1000" customFormat="false" ht="9.75" hidden="false" customHeight="true" outlineLevel="0" collapsed="false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  <c r="BF1000" s="44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8064A2"/>
    <pageSetUpPr fitToPage="false"/>
  </sheetPr>
  <dimension ref="A1:BJ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7" min="2" style="0" width="9.13"/>
    <col collapsed="false" customWidth="true" hidden="false" outlineLevel="0" max="43" min="8" style="0" width="12.37"/>
    <col collapsed="false" customWidth="true" hidden="false" outlineLevel="0" max="62" min="44" style="0" width="9.13"/>
  </cols>
  <sheetData>
    <row r="1" customFormat="false" ht="6" hidden="false" customHeight="true" outlineLevel="0" collapsed="false">
      <c r="A1" s="44"/>
      <c r="B1" s="390"/>
      <c r="C1" s="44"/>
      <c r="D1" s="44"/>
      <c r="E1" s="44"/>
      <c r="F1" s="44"/>
      <c r="G1" s="44"/>
      <c r="H1" s="391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</row>
    <row r="2" customFormat="false" ht="16.5" hidden="false" customHeight="true" outlineLevel="0" collapsed="false">
      <c r="A2" s="44"/>
      <c r="B2" s="46" t="s">
        <v>475</v>
      </c>
      <c r="C2" s="47"/>
      <c r="D2" s="47"/>
      <c r="E2" s="48"/>
      <c r="F2" s="48"/>
      <c r="G2" s="4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</row>
    <row r="3" customFormat="false" ht="10.5" hidden="false" customHeight="true" outlineLevel="0" collapsed="false">
      <c r="A3" s="44"/>
      <c r="B3" s="44"/>
      <c r="C3" s="44"/>
      <c r="D3" s="44"/>
      <c r="E3" s="44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</row>
    <row r="4" customFormat="false" ht="11.25" hidden="false" customHeight="true" outlineLevel="0" collapsed="false">
      <c r="A4" s="44"/>
      <c r="B4" s="44"/>
      <c r="C4" s="44"/>
      <c r="D4" s="44"/>
      <c r="E4" s="44"/>
      <c r="F4" s="391"/>
      <c r="G4" s="391"/>
      <c r="H4" s="115"/>
      <c r="I4" s="115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</row>
    <row r="5" customFormat="false" ht="16.5" hidden="false" customHeight="true" outlineLevel="0" collapsed="false">
      <c r="A5" s="44"/>
      <c r="B5" s="199" t="s">
        <v>476</v>
      </c>
      <c r="C5" s="199"/>
      <c r="D5" s="200"/>
      <c r="E5" s="198"/>
      <c r="F5" s="198"/>
      <c r="G5" s="198"/>
      <c r="H5" s="198" t="n">
        <f aca="false">'Premissas Financeiras'!H12</f>
        <v>2024</v>
      </c>
      <c r="I5" s="198" t="n">
        <f aca="false">'Premissas Financeiras'!I12</f>
        <v>2025</v>
      </c>
      <c r="J5" s="198" t="n">
        <f aca="false">'Premissas Financeiras'!J12</f>
        <v>2026</v>
      </c>
      <c r="K5" s="198" t="n">
        <f aca="false">'Premissas Financeiras'!K12</f>
        <v>2027</v>
      </c>
      <c r="L5" s="198" t="n">
        <f aca="false">'Premissas Financeiras'!L12</f>
        <v>2028</v>
      </c>
      <c r="M5" s="198" t="n">
        <f aca="false">'Premissas Financeiras'!M12</f>
        <v>2029</v>
      </c>
      <c r="N5" s="198" t="n">
        <f aca="false">'Premissas Financeiras'!N12</f>
        <v>2030</v>
      </c>
      <c r="O5" s="198" t="n">
        <f aca="false">'Premissas Financeiras'!O12</f>
        <v>2031</v>
      </c>
      <c r="P5" s="198" t="n">
        <f aca="false">'Premissas Financeiras'!P12</f>
        <v>2032</v>
      </c>
      <c r="Q5" s="198" t="n">
        <f aca="false">'Premissas Financeiras'!Q12</f>
        <v>2033</v>
      </c>
      <c r="R5" s="198" t="n">
        <f aca="false">'Premissas Financeiras'!R12</f>
        <v>2034</v>
      </c>
      <c r="S5" s="198" t="n">
        <f aca="false">'Premissas Financeiras'!S12</f>
        <v>2035</v>
      </c>
      <c r="T5" s="198" t="n">
        <f aca="false">'Premissas Financeiras'!T12</f>
        <v>2036</v>
      </c>
      <c r="U5" s="198" t="n">
        <f aca="false">'Premissas Financeiras'!U12</f>
        <v>2037</v>
      </c>
      <c r="V5" s="198" t="n">
        <f aca="false">'Premissas Financeiras'!V12</f>
        <v>2038</v>
      </c>
      <c r="W5" s="198" t="n">
        <f aca="false">'Premissas Financeiras'!W12</f>
        <v>2039</v>
      </c>
      <c r="X5" s="198" t="n">
        <f aca="false">'Premissas Financeiras'!X12</f>
        <v>2040</v>
      </c>
      <c r="Y5" s="198" t="n">
        <f aca="false">'Premissas Financeiras'!Y12</f>
        <v>2041</v>
      </c>
      <c r="Z5" s="198" t="n">
        <f aca="false">'Premissas Financeiras'!Z12</f>
        <v>2042</v>
      </c>
      <c r="AA5" s="198" t="n">
        <f aca="false">'Premissas Financeiras'!AA12</f>
        <v>2043</v>
      </c>
      <c r="AB5" s="198" t="n">
        <f aca="false">'Premissas Financeiras'!AB12</f>
        <v>2044</v>
      </c>
      <c r="AC5" s="198" t="n">
        <f aca="false">'Premissas Financeiras'!AC12</f>
        <v>2045</v>
      </c>
      <c r="AD5" s="198" t="n">
        <f aca="false">'Premissas Financeiras'!AD12</f>
        <v>2046</v>
      </c>
      <c r="AE5" s="198" t="n">
        <f aca="false">'Premissas Financeiras'!AE12</f>
        <v>2047</v>
      </c>
      <c r="AF5" s="198" t="n">
        <f aca="false">'Premissas Financeiras'!AF12</f>
        <v>2048</v>
      </c>
      <c r="AG5" s="198" t="n">
        <f aca="false">'Premissas Financeiras'!AG12</f>
        <v>2049</v>
      </c>
      <c r="AH5" s="198" t="n">
        <f aca="false">'Premissas Financeiras'!AH12</f>
        <v>2050</v>
      </c>
      <c r="AI5" s="198" t="n">
        <f aca="false">'Premissas Financeiras'!AI12</f>
        <v>2051</v>
      </c>
      <c r="AJ5" s="198" t="n">
        <f aca="false">'Premissas Financeiras'!AJ12</f>
        <v>2052</v>
      </c>
      <c r="AK5" s="198" t="n">
        <f aca="false">'Premissas Financeiras'!AK12</f>
        <v>2053</v>
      </c>
      <c r="AL5" s="198" t="n">
        <f aca="false">'Premissas Financeiras'!AL12</f>
        <v>2054</v>
      </c>
      <c r="AM5" s="198" t="n">
        <f aca="false">'Premissas Financeiras'!AM12</f>
        <v>2055</v>
      </c>
      <c r="AN5" s="198" t="n">
        <f aca="false">'Premissas Financeiras'!AN12</f>
        <v>2056</v>
      </c>
      <c r="AO5" s="198" t="n">
        <f aca="false">'Premissas Financeiras'!AO12</f>
        <v>2057</v>
      </c>
      <c r="AP5" s="198" t="n">
        <f aca="false">'Premissas Financeiras'!AP12</f>
        <v>2058</v>
      </c>
      <c r="AQ5" s="198" t="n">
        <f aca="false">'Premissas Financeiras'!AQ12</f>
        <v>2059</v>
      </c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</row>
    <row r="6" customFormat="false" ht="16.5" hidden="false" customHeight="true" outlineLevel="0" collapsed="false">
      <c r="A6" s="44"/>
      <c r="B6" s="199" t="s">
        <v>208</v>
      </c>
      <c r="C6" s="199"/>
      <c r="D6" s="200"/>
      <c r="E6" s="198"/>
      <c r="F6" s="198"/>
      <c r="G6" s="198"/>
      <c r="H6" s="201" t="n">
        <f aca="false">'Premissas Financeiras'!H13</f>
        <v>0</v>
      </c>
      <c r="I6" s="201" t="n">
        <f aca="false">'Premissas Financeiras'!I13</f>
        <v>1</v>
      </c>
      <c r="J6" s="201" t="n">
        <f aca="false">'Premissas Financeiras'!J13</f>
        <v>2</v>
      </c>
      <c r="K6" s="201" t="n">
        <f aca="false">'Premissas Financeiras'!K13</f>
        <v>3</v>
      </c>
      <c r="L6" s="201" t="n">
        <f aca="false">'Premissas Financeiras'!L13</f>
        <v>4</v>
      </c>
      <c r="M6" s="201" t="n">
        <f aca="false">'Premissas Financeiras'!M13</f>
        <v>5</v>
      </c>
      <c r="N6" s="201" t="n">
        <f aca="false">'Premissas Financeiras'!N13</f>
        <v>6</v>
      </c>
      <c r="O6" s="201" t="n">
        <f aca="false">'Premissas Financeiras'!O13</f>
        <v>7</v>
      </c>
      <c r="P6" s="201" t="n">
        <f aca="false">'Premissas Financeiras'!P13</f>
        <v>8</v>
      </c>
      <c r="Q6" s="201" t="n">
        <f aca="false">'Premissas Financeiras'!Q13</f>
        <v>9</v>
      </c>
      <c r="R6" s="201" t="n">
        <f aca="false">'Premissas Financeiras'!R13</f>
        <v>10</v>
      </c>
      <c r="S6" s="201" t="n">
        <f aca="false">'Premissas Financeiras'!S13</f>
        <v>11</v>
      </c>
      <c r="T6" s="201" t="n">
        <f aca="false">'Premissas Financeiras'!T13</f>
        <v>12</v>
      </c>
      <c r="U6" s="201" t="n">
        <f aca="false">'Premissas Financeiras'!U13</f>
        <v>13</v>
      </c>
      <c r="V6" s="201" t="n">
        <f aca="false">'Premissas Financeiras'!V13</f>
        <v>14</v>
      </c>
      <c r="W6" s="201" t="n">
        <f aca="false">'Premissas Financeiras'!W13</f>
        <v>15</v>
      </c>
      <c r="X6" s="201" t="n">
        <f aca="false">'Premissas Financeiras'!X13</f>
        <v>16</v>
      </c>
      <c r="Y6" s="201" t="n">
        <f aca="false">'Premissas Financeiras'!Y13</f>
        <v>17</v>
      </c>
      <c r="Z6" s="201" t="n">
        <f aca="false">'Premissas Financeiras'!Z13</f>
        <v>18</v>
      </c>
      <c r="AA6" s="201" t="n">
        <f aca="false">'Premissas Financeiras'!AA13</f>
        <v>19</v>
      </c>
      <c r="AB6" s="201" t="n">
        <f aca="false">'Premissas Financeiras'!AB13</f>
        <v>20</v>
      </c>
      <c r="AC6" s="201" t="n">
        <f aca="false">'Premissas Financeiras'!AC13</f>
        <v>21</v>
      </c>
      <c r="AD6" s="201" t="n">
        <f aca="false">'Premissas Financeiras'!AD13</f>
        <v>22</v>
      </c>
      <c r="AE6" s="201" t="n">
        <f aca="false">'Premissas Financeiras'!AE13</f>
        <v>23</v>
      </c>
      <c r="AF6" s="201" t="n">
        <f aca="false">'Premissas Financeiras'!AF13</f>
        <v>24</v>
      </c>
      <c r="AG6" s="201" t="n">
        <f aca="false">'Premissas Financeiras'!AG13</f>
        <v>25</v>
      </c>
      <c r="AH6" s="201" t="n">
        <f aca="false">'Premissas Financeiras'!AH13</f>
        <v>26</v>
      </c>
      <c r="AI6" s="201" t="n">
        <f aca="false">'Premissas Financeiras'!AI13</f>
        <v>27</v>
      </c>
      <c r="AJ6" s="201" t="n">
        <f aca="false">'Premissas Financeiras'!AJ13</f>
        <v>28</v>
      </c>
      <c r="AK6" s="201" t="n">
        <f aca="false">'Premissas Financeiras'!AK13</f>
        <v>29</v>
      </c>
      <c r="AL6" s="201" t="n">
        <f aca="false">'Premissas Financeiras'!AL13</f>
        <v>30</v>
      </c>
      <c r="AM6" s="201" t="n">
        <f aca="false">'Premissas Financeiras'!AM13</f>
        <v>31</v>
      </c>
      <c r="AN6" s="201" t="n">
        <f aca="false">'Premissas Financeiras'!AN13</f>
        <v>32</v>
      </c>
      <c r="AO6" s="201" t="n">
        <f aca="false">'Premissas Financeiras'!AO13</f>
        <v>33</v>
      </c>
      <c r="AP6" s="201" t="n">
        <f aca="false">'Premissas Financeiras'!AP13</f>
        <v>34</v>
      </c>
      <c r="AQ6" s="201" t="n">
        <f aca="false">'Premissas Financeiras'!AQ13</f>
        <v>35</v>
      </c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</row>
    <row r="7" customFormat="false" ht="8.25" hidden="false" customHeight="true" outlineLevel="0" collapsed="false">
      <c r="A7" s="44"/>
      <c r="B7" s="204"/>
      <c r="C7" s="204"/>
      <c r="D7" s="205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</row>
    <row r="8" customFormat="false" ht="16.5" hidden="false" customHeight="true" outlineLevel="0" collapsed="false">
      <c r="A8" s="89"/>
      <c r="B8" s="89" t="s">
        <v>477</v>
      </c>
      <c r="C8" s="458"/>
      <c r="D8" s="459"/>
      <c r="E8" s="458"/>
      <c r="F8" s="458"/>
      <c r="G8" s="458"/>
      <c r="H8" s="458"/>
      <c r="I8" s="458"/>
      <c r="J8" s="460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/>
      <c r="BF8" s="458"/>
      <c r="BG8" s="458"/>
      <c r="BH8" s="458"/>
      <c r="BI8" s="458"/>
      <c r="BJ8" s="458"/>
    </row>
    <row r="9" customFormat="false" ht="9" hidden="false" customHeight="true" outlineLevel="0" collapsed="false">
      <c r="A9" s="44"/>
      <c r="B9" s="204"/>
      <c r="C9" s="204"/>
      <c r="D9" s="205"/>
      <c r="E9" s="206"/>
      <c r="F9" s="206"/>
      <c r="G9" s="206"/>
      <c r="H9" s="206"/>
      <c r="I9" s="206"/>
      <c r="J9" s="461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</row>
    <row r="10" customFormat="false" ht="16.5" hidden="false" customHeight="true" outlineLevel="0" collapsed="false">
      <c r="A10" s="44"/>
      <c r="B10" s="305" t="s">
        <v>279</v>
      </c>
      <c r="C10" s="305"/>
      <c r="D10" s="236"/>
      <c r="E10" s="462"/>
      <c r="F10" s="462"/>
      <c r="G10" s="462"/>
      <c r="H10" s="397" t="n">
        <f aca="false">'DRE '!H7</f>
        <v>0</v>
      </c>
      <c r="I10" s="397" t="n">
        <f aca="false">'DRE '!I7</f>
        <v>17229071.08</v>
      </c>
      <c r="J10" s="397" t="n">
        <f aca="false">'DRE '!J7</f>
        <v>0</v>
      </c>
      <c r="K10" s="397" t="n">
        <f aca="false">'DRE '!K7</f>
        <v>0</v>
      </c>
      <c r="L10" s="397" t="n">
        <f aca="false">'DRE '!L7</f>
        <v>79071173.4</v>
      </c>
      <c r="M10" s="397" t="n">
        <f aca="false">'DRE '!M7</f>
        <v>79071173.4</v>
      </c>
      <c r="N10" s="397" t="n">
        <f aca="false">'DRE '!N7</f>
        <v>79071173.4</v>
      </c>
      <c r="O10" s="397" t="n">
        <f aca="false">'DRE '!O7</f>
        <v>79071173.4</v>
      </c>
      <c r="P10" s="397" t="n">
        <f aca="false">'DRE '!P7</f>
        <v>79071173.4</v>
      </c>
      <c r="Q10" s="397" t="n">
        <f aca="false">'DRE '!Q7</f>
        <v>79071173.4</v>
      </c>
      <c r="R10" s="397" t="n">
        <f aca="false">'DRE '!R7</f>
        <v>79071173.4</v>
      </c>
      <c r="S10" s="397" t="n">
        <f aca="false">'DRE '!S7</f>
        <v>79071173.4</v>
      </c>
      <c r="T10" s="397" t="n">
        <f aca="false">'DRE '!T7</f>
        <v>79071173.4</v>
      </c>
      <c r="U10" s="397" t="n">
        <f aca="false">'DRE '!U7</f>
        <v>79071173.4</v>
      </c>
      <c r="V10" s="397" t="n">
        <f aca="false">'DRE '!V7</f>
        <v>79071173.4</v>
      </c>
      <c r="W10" s="397" t="n">
        <f aca="false">'DRE '!W7</f>
        <v>79071173.4</v>
      </c>
      <c r="X10" s="397" t="n">
        <f aca="false">'DRE '!X7</f>
        <v>79071173.4</v>
      </c>
      <c r="Y10" s="397" t="n">
        <f aca="false">'DRE '!Y7</f>
        <v>79071173.4</v>
      </c>
      <c r="Z10" s="397" t="n">
        <f aca="false">'DRE '!Z7</f>
        <v>79071173.4</v>
      </c>
      <c r="AA10" s="397" t="n">
        <f aca="false">'DRE '!AA7</f>
        <v>79071173.4</v>
      </c>
      <c r="AB10" s="397" t="n">
        <f aca="false">'DRE '!AB7</f>
        <v>79071173.4</v>
      </c>
      <c r="AC10" s="397" t="n">
        <f aca="false">'DRE '!AC7</f>
        <v>79071173.4</v>
      </c>
      <c r="AD10" s="397" t="n">
        <f aca="false">'DRE '!AD7</f>
        <v>79071173.4</v>
      </c>
      <c r="AE10" s="397" t="n">
        <f aca="false">'DRE '!AE7</f>
        <v>79071173.4</v>
      </c>
      <c r="AF10" s="397" t="n">
        <f aca="false">'DRE '!AF7</f>
        <v>79071173.4</v>
      </c>
      <c r="AG10" s="397" t="n">
        <f aca="false">'DRE '!AG7</f>
        <v>79071173.4</v>
      </c>
      <c r="AH10" s="397" t="n">
        <f aca="false">'DRE '!AH7</f>
        <v>79071173.4</v>
      </c>
      <c r="AI10" s="397" t="n">
        <f aca="false">'DRE '!AI7</f>
        <v>79071173.4</v>
      </c>
      <c r="AJ10" s="397" t="n">
        <f aca="false">'DRE '!AJ7</f>
        <v>79071173.4</v>
      </c>
      <c r="AK10" s="397" t="n">
        <f aca="false">'DRE '!AK7</f>
        <v>79071173.4</v>
      </c>
      <c r="AL10" s="397" t="n">
        <f aca="false">'DRE '!AL7</f>
        <v>79071173.4</v>
      </c>
      <c r="AM10" s="397" t="n">
        <f aca="false">'DRE '!AM7</f>
        <v>79071173.4</v>
      </c>
      <c r="AN10" s="397" t="n">
        <f aca="false">'DRE '!AN7</f>
        <v>79071173.4</v>
      </c>
      <c r="AO10" s="397" t="n">
        <f aca="false">'DRE '!AO7</f>
        <v>79071173.4</v>
      </c>
      <c r="AP10" s="397" t="n">
        <f aca="false">'DRE '!AP7</f>
        <v>79071173.4</v>
      </c>
      <c r="AQ10" s="397" t="n">
        <f aca="false">'DRE '!AQ7</f>
        <v>79071173.4</v>
      </c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393"/>
      <c r="BG10" s="393"/>
      <c r="BH10" s="393"/>
      <c r="BI10" s="393"/>
      <c r="BJ10" s="393"/>
    </row>
    <row r="11" customFormat="false" ht="16.5" hidden="false" customHeight="true" outlineLevel="0" collapsed="false">
      <c r="A11" s="44"/>
      <c r="B11" s="115" t="s">
        <v>478</v>
      </c>
      <c r="C11" s="115"/>
      <c r="D11" s="44"/>
      <c r="E11" s="218"/>
      <c r="F11" s="218"/>
      <c r="G11" s="218"/>
      <c r="H11" s="393" t="n">
        <f aca="false">'DRE '!H16</f>
        <v>0</v>
      </c>
      <c r="I11" s="393" t="n">
        <f aca="false">'DRE '!I16</f>
        <v>-4747530.485</v>
      </c>
      <c r="J11" s="393" t="n">
        <f aca="false">'DRE '!J16</f>
        <v>-6910767.554</v>
      </c>
      <c r="K11" s="393" t="n">
        <f aca="false">'DRE '!K16</f>
        <v>-6342590.385</v>
      </c>
      <c r="L11" s="393" t="n">
        <f aca="false">'DRE '!L16</f>
        <v>-16322257.66</v>
      </c>
      <c r="M11" s="393" t="n">
        <f aca="false">'DRE '!M16</f>
        <v>-16322257.66</v>
      </c>
      <c r="N11" s="393" t="n">
        <f aca="false">'DRE '!N16</f>
        <v>-16322257.66</v>
      </c>
      <c r="O11" s="393" t="n">
        <f aca="false">'DRE '!O16</f>
        <v>-16322257.66</v>
      </c>
      <c r="P11" s="393" t="n">
        <f aca="false">'DRE '!P16</f>
        <v>-16322257.66</v>
      </c>
      <c r="Q11" s="393" t="n">
        <f aca="false">'DRE '!Q16</f>
        <v>-16322257.66</v>
      </c>
      <c r="R11" s="393" t="n">
        <f aca="false">'DRE '!R16</f>
        <v>-16322257.66</v>
      </c>
      <c r="S11" s="393" t="n">
        <f aca="false">'DRE '!S16</f>
        <v>-16322257.66</v>
      </c>
      <c r="T11" s="393" t="n">
        <f aca="false">'DRE '!T16</f>
        <v>-16322257.66</v>
      </c>
      <c r="U11" s="393" t="n">
        <f aca="false">'DRE '!U16</f>
        <v>-16322257.66</v>
      </c>
      <c r="V11" s="393" t="n">
        <f aca="false">'DRE '!V16</f>
        <v>-16322257.66</v>
      </c>
      <c r="W11" s="393" t="n">
        <f aca="false">'DRE '!W16</f>
        <v>-16322257.66</v>
      </c>
      <c r="X11" s="393" t="n">
        <f aca="false">'DRE '!X16</f>
        <v>-16322257.66</v>
      </c>
      <c r="Y11" s="393" t="n">
        <f aca="false">'DRE '!Y16</f>
        <v>-16322257.66</v>
      </c>
      <c r="Z11" s="393" t="n">
        <f aca="false">'DRE '!Z16</f>
        <v>-16322257.66</v>
      </c>
      <c r="AA11" s="393" t="n">
        <f aca="false">'DRE '!AA16</f>
        <v>-16322257.66</v>
      </c>
      <c r="AB11" s="393" t="n">
        <f aca="false">'DRE '!AB16</f>
        <v>-16322257.66</v>
      </c>
      <c r="AC11" s="393" t="n">
        <f aca="false">'DRE '!AC16</f>
        <v>-16322257.66</v>
      </c>
      <c r="AD11" s="393" t="n">
        <f aca="false">'DRE '!AD16</f>
        <v>-16322257.66</v>
      </c>
      <c r="AE11" s="393" t="n">
        <f aca="false">'DRE '!AE16</f>
        <v>-16322257.66</v>
      </c>
      <c r="AF11" s="393" t="n">
        <f aca="false">'DRE '!AF16</f>
        <v>-16322257.66</v>
      </c>
      <c r="AG11" s="393" t="n">
        <f aca="false">'DRE '!AG16</f>
        <v>-16322257.66</v>
      </c>
      <c r="AH11" s="393" t="n">
        <f aca="false">'DRE '!AH16</f>
        <v>-16322257.66</v>
      </c>
      <c r="AI11" s="393" t="n">
        <f aca="false">'DRE '!AI16</f>
        <v>-16322257.66</v>
      </c>
      <c r="AJ11" s="393" t="n">
        <f aca="false">'DRE '!AJ16</f>
        <v>-16322257.66</v>
      </c>
      <c r="AK11" s="393" t="n">
        <f aca="false">'DRE '!AK16</f>
        <v>-16322257.66</v>
      </c>
      <c r="AL11" s="393" t="n">
        <f aca="false">'DRE '!AL16</f>
        <v>-16322257.66</v>
      </c>
      <c r="AM11" s="393" t="n">
        <f aca="false">'DRE '!AM16</f>
        <v>-16322257.66</v>
      </c>
      <c r="AN11" s="393" t="n">
        <f aca="false">'DRE '!AN16</f>
        <v>-16322257.66</v>
      </c>
      <c r="AO11" s="393" t="n">
        <f aca="false">'DRE '!AO16</f>
        <v>-16322257.66</v>
      </c>
      <c r="AP11" s="393" t="n">
        <f aca="false">'DRE '!AP16</f>
        <v>-16322257.66</v>
      </c>
      <c r="AQ11" s="393" t="n">
        <f aca="false">'DRE '!AQ16</f>
        <v>-16322257.66</v>
      </c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</row>
    <row r="12" customFormat="false" ht="16.5" hidden="true" customHeight="true" outlineLevel="0" collapsed="false">
      <c r="A12" s="44"/>
      <c r="B12" s="115"/>
      <c r="C12" s="115"/>
      <c r="D12" s="44"/>
      <c r="E12" s="218"/>
      <c r="F12" s="218"/>
      <c r="G12" s="218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</row>
    <row r="13" customFormat="false" ht="16.5" hidden="false" customHeight="true" outlineLevel="0" collapsed="false">
      <c r="A13" s="44"/>
      <c r="B13" s="115" t="s">
        <v>479</v>
      </c>
      <c r="C13" s="115"/>
      <c r="D13" s="44"/>
      <c r="E13" s="218"/>
      <c r="F13" s="218"/>
      <c r="G13" s="218"/>
      <c r="H13" s="393" t="n">
        <f aca="false">('DRE '!H26+'DRE '!H27)</f>
        <v>-142857.1429</v>
      </c>
      <c r="I13" s="393" t="n">
        <f aca="false">('DRE '!I26+'DRE '!I27)</f>
        <v>-285714.2857</v>
      </c>
      <c r="J13" s="393" t="n">
        <f aca="false">('DRE '!J26+'DRE '!J27)</f>
        <v>-766613.1552</v>
      </c>
      <c r="K13" s="393" t="n">
        <f aca="false">('DRE '!K26+'DRE '!K27)</f>
        <v>-7232356.188</v>
      </c>
      <c r="L13" s="393" t="n">
        <f aca="false">('DRE '!L26+'DRE '!L27)</f>
        <v>-10790224.25</v>
      </c>
      <c r="M13" s="393" t="n">
        <f aca="false">('DRE '!M26+'DRE '!M27)</f>
        <v>-10790224.25</v>
      </c>
      <c r="N13" s="393" t="n">
        <f aca="false">('DRE '!N26+'DRE '!N27)</f>
        <v>-10790224.25</v>
      </c>
      <c r="O13" s="393" t="n">
        <f aca="false">('DRE '!O26+'DRE '!O27)</f>
        <v>-10790224.25</v>
      </c>
      <c r="P13" s="393" t="n">
        <f aca="false">('DRE '!P26+'DRE '!P27)</f>
        <v>-10790224.25</v>
      </c>
      <c r="Q13" s="393" t="n">
        <f aca="false">('DRE '!Q26+'DRE '!Q27)</f>
        <v>-10790224.25</v>
      </c>
      <c r="R13" s="393" t="n">
        <f aca="false">('DRE '!R26+'DRE '!R27)</f>
        <v>-10790224.25</v>
      </c>
      <c r="S13" s="393" t="n">
        <f aca="false">('DRE '!S26+'DRE '!S27)</f>
        <v>-10790224.25</v>
      </c>
      <c r="T13" s="393" t="n">
        <f aca="false">('DRE '!T26+'DRE '!T27)</f>
        <v>-10790224.25</v>
      </c>
      <c r="U13" s="393" t="n">
        <f aca="false">('DRE '!U26+'DRE '!U27)</f>
        <v>-10790224.25</v>
      </c>
      <c r="V13" s="393" t="n">
        <f aca="false">('DRE '!V26+'DRE '!V27)</f>
        <v>-10790224.25</v>
      </c>
      <c r="W13" s="393" t="n">
        <f aca="false">('DRE '!W26+'DRE '!W27)</f>
        <v>-10790224.25</v>
      </c>
      <c r="X13" s="393" t="n">
        <f aca="false">('DRE '!X26+'DRE '!X27)</f>
        <v>-10790224.25</v>
      </c>
      <c r="Y13" s="393" t="n">
        <f aca="false">('DRE '!Y26+'DRE '!Y27)</f>
        <v>-10790224.25</v>
      </c>
      <c r="Z13" s="393" t="n">
        <f aca="false">('DRE '!Z26+'DRE '!Z27)</f>
        <v>-10790224.25</v>
      </c>
      <c r="AA13" s="393" t="n">
        <f aca="false">('DRE '!AA26+'DRE '!AA27)</f>
        <v>-10790224.25</v>
      </c>
      <c r="AB13" s="393" t="n">
        <f aca="false">('DRE '!AB26+'DRE '!AB27)</f>
        <v>-10790224.25</v>
      </c>
      <c r="AC13" s="393" t="n">
        <f aca="false">('DRE '!AC26+'DRE '!AC27)</f>
        <v>-10790224.25</v>
      </c>
      <c r="AD13" s="393" t="n">
        <f aca="false">('DRE '!AD26+'DRE '!AD27)</f>
        <v>-10790224.25</v>
      </c>
      <c r="AE13" s="393" t="n">
        <f aca="false">('DRE '!AE26+'DRE '!AE27)</f>
        <v>-10790224.25</v>
      </c>
      <c r="AF13" s="393" t="n">
        <f aca="false">('DRE '!AF26+'DRE '!AF27)</f>
        <v>-10790224.25</v>
      </c>
      <c r="AG13" s="393" t="n">
        <f aca="false">('DRE '!AG26+'DRE '!AG27)</f>
        <v>-10790224.25</v>
      </c>
      <c r="AH13" s="393" t="n">
        <f aca="false">('DRE '!AH26+'DRE '!AH27)</f>
        <v>-10790224.25</v>
      </c>
      <c r="AI13" s="393" t="n">
        <f aca="false">('DRE '!AI26+'DRE '!AI27)</f>
        <v>-10309325.38</v>
      </c>
      <c r="AJ13" s="393" t="n">
        <f aca="false">('DRE '!AJ26+'DRE '!AJ27)</f>
        <v>-3843582.349</v>
      </c>
      <c r="AK13" s="393" t="n">
        <f aca="false">('DRE '!AK26+'DRE '!AK27)</f>
        <v>-285714.2857</v>
      </c>
      <c r="AL13" s="393" t="n">
        <f aca="false">('DRE '!AL26+'DRE '!AL27)</f>
        <v>-285714.2857</v>
      </c>
      <c r="AM13" s="393" t="n">
        <f aca="false">('DRE '!AM26+'DRE '!AM27)</f>
        <v>-285714.2857</v>
      </c>
      <c r="AN13" s="393" t="n">
        <f aca="false">('DRE '!AN26+'DRE '!AN27)</f>
        <v>-285714.2857</v>
      </c>
      <c r="AO13" s="393" t="n">
        <f aca="false">('DRE '!AO26+'DRE '!AO27)</f>
        <v>-285714.2857</v>
      </c>
      <c r="AP13" s="393" t="n">
        <f aca="false">('DRE '!AP26+'DRE '!AP27)</f>
        <v>-285714.2857</v>
      </c>
      <c r="AQ13" s="393" t="n">
        <f aca="false">('DRE '!AQ26+'DRE '!AQ27)</f>
        <v>-142857.1429</v>
      </c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93"/>
      <c r="BH13" s="393"/>
      <c r="BI13" s="393"/>
      <c r="BJ13" s="393"/>
    </row>
    <row r="14" customFormat="false" ht="16.5" hidden="false" customHeight="true" outlineLevel="0" collapsed="false">
      <c r="A14" s="44"/>
      <c r="B14" s="305" t="s">
        <v>480</v>
      </c>
      <c r="C14" s="305"/>
      <c r="D14" s="464" t="n">
        <f aca="false">1.65% + 7.6%</f>
        <v>0.0925</v>
      </c>
      <c r="E14" s="462"/>
      <c r="F14" s="462"/>
      <c r="G14" s="462"/>
      <c r="H14" s="307" t="n">
        <f aca="false">H10 * $D$14</f>
        <v>0</v>
      </c>
      <c r="I14" s="307" t="n">
        <f aca="false">I10 * $D$14</f>
        <v>1593689.0749</v>
      </c>
      <c r="J14" s="307" t="n">
        <f aca="false">J10 * $D$14</f>
        <v>0</v>
      </c>
      <c r="K14" s="307" t="n">
        <f aca="false">K10 * $D$14</f>
        <v>0</v>
      </c>
      <c r="L14" s="307" t="n">
        <f aca="false">L10 * $D$14</f>
        <v>7314083.5395</v>
      </c>
      <c r="M14" s="307" t="n">
        <f aca="false">M10 * $D$14</f>
        <v>7314083.5395</v>
      </c>
      <c r="N14" s="307" t="n">
        <f aca="false">N10 * $D$14</f>
        <v>7314083.5395</v>
      </c>
      <c r="O14" s="307" t="n">
        <f aca="false">O10 * $D$14</f>
        <v>7314083.5395</v>
      </c>
      <c r="P14" s="307" t="n">
        <f aca="false">P10 * $D$14</f>
        <v>7314083.5395</v>
      </c>
      <c r="Q14" s="307" t="n">
        <f aca="false">Q10 * $D$14</f>
        <v>7314083.5395</v>
      </c>
      <c r="R14" s="307" t="n">
        <f aca="false">R10 * $D$14</f>
        <v>7314083.5395</v>
      </c>
      <c r="S14" s="307" t="n">
        <f aca="false">S10 * $D$14</f>
        <v>7314083.5395</v>
      </c>
      <c r="T14" s="307" t="n">
        <f aca="false">T10 * $D$14</f>
        <v>7314083.5395</v>
      </c>
      <c r="U14" s="307" t="n">
        <f aca="false">U10 * $D$14</f>
        <v>7314083.5395</v>
      </c>
      <c r="V14" s="307" t="n">
        <f aca="false">V10 * $D$14</f>
        <v>7314083.5395</v>
      </c>
      <c r="W14" s="307" t="n">
        <f aca="false">W10 * $D$14</f>
        <v>7314083.5395</v>
      </c>
      <c r="X14" s="307" t="n">
        <f aca="false">X10 * $D$14</f>
        <v>7314083.5395</v>
      </c>
      <c r="Y14" s="307" t="n">
        <f aca="false">Y10 * $D$14</f>
        <v>7314083.5395</v>
      </c>
      <c r="Z14" s="307" t="n">
        <f aca="false">Z10 * $D$14</f>
        <v>7314083.5395</v>
      </c>
      <c r="AA14" s="307" t="n">
        <f aca="false">AA10 * $D$14</f>
        <v>7314083.5395</v>
      </c>
      <c r="AB14" s="307" t="n">
        <f aca="false">AB10 * $D$14</f>
        <v>7314083.5395</v>
      </c>
      <c r="AC14" s="307" t="n">
        <f aca="false">AC10 * $D$14</f>
        <v>7314083.5395</v>
      </c>
      <c r="AD14" s="307" t="n">
        <f aca="false">AD10 * $D$14</f>
        <v>7314083.5395</v>
      </c>
      <c r="AE14" s="307" t="n">
        <f aca="false">AE10 * $D$14</f>
        <v>7314083.5395</v>
      </c>
      <c r="AF14" s="307" t="n">
        <f aca="false">AF10 * $D$14</f>
        <v>7314083.5395</v>
      </c>
      <c r="AG14" s="307" t="n">
        <f aca="false">AG10 * $D$14</f>
        <v>7314083.5395</v>
      </c>
      <c r="AH14" s="307" t="n">
        <f aca="false">AH10 * $D$14</f>
        <v>7314083.5395</v>
      </c>
      <c r="AI14" s="307" t="n">
        <f aca="false">AI10 * $D$14</f>
        <v>7314083.5395</v>
      </c>
      <c r="AJ14" s="307" t="n">
        <f aca="false">AJ10 * $D$14</f>
        <v>7314083.5395</v>
      </c>
      <c r="AK14" s="307" t="n">
        <f aca="false">AK10 * $D$14</f>
        <v>7314083.5395</v>
      </c>
      <c r="AL14" s="307" t="n">
        <f aca="false">AL10 * $D$14</f>
        <v>7314083.5395</v>
      </c>
      <c r="AM14" s="307" t="n">
        <f aca="false">AM10 * $D$14</f>
        <v>7314083.5395</v>
      </c>
      <c r="AN14" s="307" t="n">
        <f aca="false">AN10 * $D$14</f>
        <v>7314083.5395</v>
      </c>
      <c r="AO14" s="307" t="n">
        <f aca="false">AO10 * $D$14</f>
        <v>7314083.5395</v>
      </c>
      <c r="AP14" s="307" t="n">
        <f aca="false">AP10 * $D$14</f>
        <v>7314083.5395</v>
      </c>
      <c r="AQ14" s="307" t="n">
        <f aca="false">AQ10 * $D$14</f>
        <v>7314083.5395</v>
      </c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</row>
    <row r="15" customFormat="false" ht="16.5" hidden="false" customHeight="true" outlineLevel="0" collapsed="false">
      <c r="A15" s="44"/>
      <c r="B15" s="115"/>
      <c r="C15" s="115"/>
      <c r="D15" s="44"/>
      <c r="E15" s="218"/>
      <c r="F15" s="218"/>
      <c r="G15" s="218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</row>
    <row r="16" customFormat="false" ht="16.5" hidden="false" customHeight="true" outlineLevel="0" collapsed="false">
      <c r="A16" s="44"/>
      <c r="B16" s="305" t="s">
        <v>481</v>
      </c>
      <c r="C16" s="305"/>
      <c r="D16" s="464" t="n">
        <v>0.05</v>
      </c>
      <c r="E16" s="462"/>
      <c r="F16" s="462"/>
      <c r="G16" s="462"/>
      <c r="H16" s="307" t="n">
        <f aca="false">('Premissas Receita'!H59 + 'Premissas Receita'!H64 + 'Premissas Receita'!H95 + 'Premissas Receita'!H100 + 'Premissas Receita'!H187 + 'Premissas Receita'!H192) * 'Premissas Receita'!H11 * Impostos!$D$16</f>
        <v>0</v>
      </c>
      <c r="I16" s="307" t="n">
        <f aca="false">('Premissas Receita'!I59 + 'Premissas Receita'!I64 + 'Premissas Receita'!I95 + 'Premissas Receita'!I100 + 'Premissas Receita'!I187 + 'Premissas Receita'!I192) * 'Premissas Receita'!I11 * Impostos!$D$16</f>
        <v>578453.554</v>
      </c>
      <c r="J16" s="307" t="n">
        <f aca="false">('Premissas Receita'!J59 + 'Premissas Receita'!J64 + 'Premissas Receita'!J95 + 'Premissas Receita'!J100 + 'Premissas Receita'!J187 + 'Premissas Receita'!J192) * 'Premissas Receita'!J11 * Impostos!$D$16</f>
        <v>0</v>
      </c>
      <c r="K16" s="307" t="n">
        <f aca="false">('Premissas Receita'!K59 + 'Premissas Receita'!K64 + 'Premissas Receita'!K95 + 'Premissas Receita'!K100 + 'Premissas Receita'!K187 + 'Premissas Receita'!K192) * 'Premissas Receita'!K11 * Impostos!$D$16</f>
        <v>0</v>
      </c>
      <c r="L16" s="307" t="n">
        <f aca="false">('Premissas Receita'!L59 + 'Premissas Receita'!L64 + 'Premissas Receita'!L95 + 'Premissas Receita'!L100 + 'Premissas Receita'!L187 + 'Premissas Receita'!L192) * 'Premissas Receita'!L11 * Impostos!$D$16</f>
        <v>1284059.108</v>
      </c>
      <c r="M16" s="307" t="n">
        <f aca="false">('Premissas Receita'!M59 + 'Premissas Receita'!M64 + 'Premissas Receita'!M95 + 'Premissas Receita'!M100 + 'Premissas Receita'!M187 + 'Premissas Receita'!M192) * 'Premissas Receita'!M11 * Impostos!$D$16</f>
        <v>1284059.108</v>
      </c>
      <c r="N16" s="307" t="n">
        <f aca="false">('Premissas Receita'!N59 + 'Premissas Receita'!N64 + 'Premissas Receita'!N95 + 'Premissas Receita'!N100 + 'Premissas Receita'!N187 + 'Premissas Receita'!N192) * 'Premissas Receita'!N11 * Impostos!$D$16</f>
        <v>1284059.108</v>
      </c>
      <c r="O16" s="307" t="n">
        <f aca="false">('Premissas Receita'!O59 + 'Premissas Receita'!O64 + 'Premissas Receita'!O95 + 'Premissas Receita'!O100 + 'Premissas Receita'!O187 + 'Premissas Receita'!O192) * 'Premissas Receita'!O11 * Impostos!$D$16</f>
        <v>1284059.108</v>
      </c>
      <c r="P16" s="307" t="n">
        <f aca="false">('Premissas Receita'!P59 + 'Premissas Receita'!P64 + 'Premissas Receita'!P95 + 'Premissas Receita'!P100 + 'Premissas Receita'!P187 + 'Premissas Receita'!P192) * 'Premissas Receita'!P11 * Impostos!$D$16</f>
        <v>1284059.108</v>
      </c>
      <c r="Q16" s="307" t="n">
        <f aca="false">('Premissas Receita'!Q59 + 'Premissas Receita'!Q64 + 'Premissas Receita'!Q95 + 'Premissas Receita'!Q100 + 'Premissas Receita'!Q187 + 'Premissas Receita'!Q192) * 'Premissas Receita'!Q11 * Impostos!$D$16</f>
        <v>1284059.108</v>
      </c>
      <c r="R16" s="307" t="n">
        <f aca="false">('Premissas Receita'!R59 + 'Premissas Receita'!R64 + 'Premissas Receita'!R95 + 'Premissas Receita'!R100 + 'Premissas Receita'!R187 + 'Premissas Receita'!R192) * 'Premissas Receita'!R11 * Impostos!$D$16</f>
        <v>1284059.108</v>
      </c>
      <c r="S16" s="307" t="n">
        <f aca="false">('Premissas Receita'!S59 + 'Premissas Receita'!S64 + 'Premissas Receita'!S95 + 'Premissas Receita'!S100 + 'Premissas Receita'!S187 + 'Premissas Receita'!S192) * 'Premissas Receita'!S11 * Impostos!$D$16</f>
        <v>1284059.108</v>
      </c>
      <c r="T16" s="307" t="n">
        <f aca="false">('Premissas Receita'!T59 + 'Premissas Receita'!T64 + 'Premissas Receita'!T95 + 'Premissas Receita'!T100 + 'Premissas Receita'!T187 + 'Premissas Receita'!T192) * 'Premissas Receita'!T11 * Impostos!$D$16</f>
        <v>1284059.108</v>
      </c>
      <c r="U16" s="307" t="n">
        <f aca="false">('Premissas Receita'!U59 + 'Premissas Receita'!U64 + 'Premissas Receita'!U95 + 'Premissas Receita'!U100 + 'Premissas Receita'!U187 + 'Premissas Receita'!U192) * 'Premissas Receita'!U11 * Impostos!$D$16</f>
        <v>1284059.108</v>
      </c>
      <c r="V16" s="307" t="n">
        <f aca="false">('Premissas Receita'!V59 + 'Premissas Receita'!V64 + 'Premissas Receita'!V95 + 'Premissas Receita'!V100 + 'Premissas Receita'!V187 + 'Premissas Receita'!V192) * 'Premissas Receita'!V11 * Impostos!$D$16</f>
        <v>1284059.108</v>
      </c>
      <c r="W16" s="307" t="n">
        <f aca="false">('Premissas Receita'!W59 + 'Premissas Receita'!W64 + 'Premissas Receita'!W95 + 'Premissas Receita'!W100 + 'Premissas Receita'!W187 + 'Premissas Receita'!W192) * 'Premissas Receita'!W11 * Impostos!$D$16</f>
        <v>1284059.108</v>
      </c>
      <c r="X16" s="307" t="n">
        <f aca="false">('Premissas Receita'!X59 + 'Premissas Receita'!X64 + 'Premissas Receita'!X95 + 'Premissas Receita'!X100 + 'Premissas Receita'!X187 + 'Premissas Receita'!X192) * 'Premissas Receita'!X11 * Impostos!$D$16</f>
        <v>1284059.108</v>
      </c>
      <c r="Y16" s="307" t="n">
        <f aca="false">('Premissas Receita'!Y59 + 'Premissas Receita'!Y64 + 'Premissas Receita'!Y95 + 'Premissas Receita'!Y100 + 'Premissas Receita'!Y187 + 'Premissas Receita'!Y192) * 'Premissas Receita'!Y11 * Impostos!$D$16</f>
        <v>1284059.108</v>
      </c>
      <c r="Z16" s="307" t="n">
        <f aca="false">('Premissas Receita'!Z59 + 'Premissas Receita'!Z64 + 'Premissas Receita'!Z95 + 'Premissas Receita'!Z100 + 'Premissas Receita'!Z187 + 'Premissas Receita'!Z192) * 'Premissas Receita'!Z11 * Impostos!$D$16</f>
        <v>1284059.108</v>
      </c>
      <c r="AA16" s="307" t="n">
        <f aca="false">('Premissas Receita'!AA59 + 'Premissas Receita'!AA64 + 'Premissas Receita'!AA95 + 'Premissas Receita'!AA100 + 'Premissas Receita'!AA187 + 'Premissas Receita'!AA192) * 'Premissas Receita'!AA11 * Impostos!$D$16</f>
        <v>1284059.108</v>
      </c>
      <c r="AB16" s="307" t="n">
        <f aca="false">('Premissas Receita'!AB59 + 'Premissas Receita'!AB64 + 'Premissas Receita'!AB95 + 'Premissas Receita'!AB100 + 'Premissas Receita'!AB187 + 'Premissas Receita'!AB192) * 'Premissas Receita'!AB11 * Impostos!$D$16</f>
        <v>1284059.108</v>
      </c>
      <c r="AC16" s="307" t="n">
        <f aca="false">('Premissas Receita'!AC59 + 'Premissas Receita'!AC64 + 'Premissas Receita'!AC95 + 'Premissas Receita'!AC100 + 'Premissas Receita'!AC187 + 'Premissas Receita'!AC192) * 'Premissas Receita'!AC11 * Impostos!$D$16</f>
        <v>1284059.108</v>
      </c>
      <c r="AD16" s="307" t="n">
        <f aca="false">('Premissas Receita'!AD59 + 'Premissas Receita'!AD64 + 'Premissas Receita'!AD95 + 'Premissas Receita'!AD100 + 'Premissas Receita'!AD187 + 'Premissas Receita'!AD192) * 'Premissas Receita'!AD11 * Impostos!$D$16</f>
        <v>1284059.108</v>
      </c>
      <c r="AE16" s="307" t="n">
        <f aca="false">('Premissas Receita'!AE59 + 'Premissas Receita'!AE64 + 'Premissas Receita'!AE95 + 'Premissas Receita'!AE100 + 'Premissas Receita'!AE187 + 'Premissas Receita'!AE192) * 'Premissas Receita'!AE11 * Impostos!$D$16</f>
        <v>1284059.108</v>
      </c>
      <c r="AF16" s="307" t="n">
        <f aca="false">('Premissas Receita'!AF59 + 'Premissas Receita'!AF64 + 'Premissas Receita'!AF95 + 'Premissas Receita'!AF100 + 'Premissas Receita'!AF187 + 'Premissas Receita'!AF192) * 'Premissas Receita'!AF11 * Impostos!$D$16</f>
        <v>1284059.108</v>
      </c>
      <c r="AG16" s="307" t="n">
        <f aca="false">('Premissas Receita'!AG59 + 'Premissas Receita'!AG64 + 'Premissas Receita'!AG95 + 'Premissas Receita'!AG100 + 'Premissas Receita'!AG187 + 'Premissas Receita'!AG192) * 'Premissas Receita'!AG11 * Impostos!$D$16</f>
        <v>1284059.108</v>
      </c>
      <c r="AH16" s="307" t="n">
        <f aca="false">('Premissas Receita'!AH59 + 'Premissas Receita'!AH64 + 'Premissas Receita'!AH95 + 'Premissas Receita'!AH100 + 'Premissas Receita'!AH187 + 'Premissas Receita'!AH192) * 'Premissas Receita'!AH11 * Impostos!$D$16</f>
        <v>1284059.108</v>
      </c>
      <c r="AI16" s="307" t="n">
        <f aca="false">('Premissas Receita'!AI59 + 'Premissas Receita'!AI64 + 'Premissas Receita'!AI95 + 'Premissas Receita'!AI100 + 'Premissas Receita'!AI187 + 'Premissas Receita'!AI192) * 'Premissas Receita'!AI11 * Impostos!$D$16</f>
        <v>1284059.108</v>
      </c>
      <c r="AJ16" s="307" t="n">
        <f aca="false">('Premissas Receita'!AJ59 + 'Premissas Receita'!AJ64 + 'Premissas Receita'!AJ95 + 'Premissas Receita'!AJ100 + 'Premissas Receita'!AJ187 + 'Premissas Receita'!AJ192) * 'Premissas Receita'!AJ11 * Impostos!$D$16</f>
        <v>1284059.108</v>
      </c>
      <c r="AK16" s="307" t="n">
        <f aca="false">('Premissas Receita'!AK59 + 'Premissas Receita'!AK64 + 'Premissas Receita'!AK95 + 'Premissas Receita'!AK100 + 'Premissas Receita'!AK187 + 'Premissas Receita'!AK192) * 'Premissas Receita'!AK11 * Impostos!$D$16</f>
        <v>1284059.108</v>
      </c>
      <c r="AL16" s="307" t="n">
        <f aca="false">('Premissas Receita'!AL59 + 'Premissas Receita'!AL64 + 'Premissas Receita'!AL95 + 'Premissas Receita'!AL100 + 'Premissas Receita'!AL187 + 'Premissas Receita'!AL192) * 'Premissas Receita'!AL11 * Impostos!$D$16</f>
        <v>1284059.108</v>
      </c>
      <c r="AM16" s="307" t="n">
        <f aca="false">('Premissas Receita'!AM59 + 'Premissas Receita'!AM64 + 'Premissas Receita'!AM95 + 'Premissas Receita'!AM100 + 'Premissas Receita'!AM187 + 'Premissas Receita'!AM192) * 'Premissas Receita'!AM11 * Impostos!$D$16</f>
        <v>1284059.108</v>
      </c>
      <c r="AN16" s="307" t="n">
        <f aca="false">('Premissas Receita'!AN59 + 'Premissas Receita'!AN64 + 'Premissas Receita'!AN95 + 'Premissas Receita'!AN100 + 'Premissas Receita'!AN187 + 'Premissas Receita'!AN192) * 'Premissas Receita'!AN11 * Impostos!$D$16</f>
        <v>1284059.108</v>
      </c>
      <c r="AO16" s="307" t="n">
        <f aca="false">('Premissas Receita'!AO59 + 'Premissas Receita'!AO64 + 'Premissas Receita'!AO95 + 'Premissas Receita'!AO100 + 'Premissas Receita'!AO187 + 'Premissas Receita'!AO192) * 'Premissas Receita'!AO11 * Impostos!$D$16</f>
        <v>1284059.108</v>
      </c>
      <c r="AP16" s="307" t="n">
        <f aca="false">('Premissas Receita'!AP59 + 'Premissas Receita'!AP64 + 'Premissas Receita'!AP95 + 'Premissas Receita'!AP100 + 'Premissas Receita'!AP187 + 'Premissas Receita'!AP192) * 'Premissas Receita'!AP11 * Impostos!$D$16</f>
        <v>1284059.108</v>
      </c>
      <c r="AQ16" s="307" t="n">
        <f aca="false">('Premissas Receita'!AQ59 + 'Premissas Receita'!AQ64 + 'Premissas Receita'!AQ95 + 'Premissas Receita'!AQ100 + 'Premissas Receita'!AQ187 + 'Premissas Receita'!AQ192) * 'Premissas Receita'!AQ11 * Impostos!$D$16</f>
        <v>1284059.108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</row>
    <row r="17" customFormat="false" ht="16.5" hidden="false" customHeight="true" outlineLevel="0" collapsed="false">
      <c r="A17" s="155"/>
      <c r="B17" s="465"/>
      <c r="C17" s="465"/>
      <c r="D17" s="466"/>
      <c r="E17" s="467"/>
      <c r="F17" s="467"/>
      <c r="G17" s="467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</row>
    <row r="18" customFormat="false" ht="16.5" hidden="false" customHeight="true" outlineLevel="0" collapsed="false">
      <c r="A18" s="44"/>
      <c r="B18" s="305" t="s">
        <v>482</v>
      </c>
      <c r="C18" s="305"/>
      <c r="D18" s="464" t="n">
        <v>0.02</v>
      </c>
      <c r="E18" s="462"/>
      <c r="F18" s="462"/>
      <c r="G18" s="462"/>
      <c r="H18" s="307" t="n">
        <v>0</v>
      </c>
      <c r="I18" s="307" t="n">
        <f aca="false">H18</f>
        <v>0</v>
      </c>
      <c r="J18" s="307" t="n">
        <f aca="false">I18</f>
        <v>0</v>
      </c>
      <c r="K18" s="307" t="n">
        <f aca="false">J18</f>
        <v>0</v>
      </c>
      <c r="L18" s="307" t="n">
        <f aca="false">K18</f>
        <v>0</v>
      </c>
      <c r="M18" s="307" t="n">
        <f aca="false">L18</f>
        <v>0</v>
      </c>
      <c r="N18" s="307" t="n">
        <f aca="false">M18</f>
        <v>0</v>
      </c>
      <c r="O18" s="307" t="n">
        <f aca="false">N18</f>
        <v>0</v>
      </c>
      <c r="P18" s="307" t="n">
        <f aca="false">O18</f>
        <v>0</v>
      </c>
      <c r="Q18" s="307" t="n">
        <f aca="false">P18</f>
        <v>0</v>
      </c>
      <c r="R18" s="307" t="n">
        <f aca="false">Q18</f>
        <v>0</v>
      </c>
      <c r="S18" s="307" t="n">
        <f aca="false">R18</f>
        <v>0</v>
      </c>
      <c r="T18" s="307" t="n">
        <f aca="false">S18</f>
        <v>0</v>
      </c>
      <c r="U18" s="307" t="n">
        <f aca="false">T18</f>
        <v>0</v>
      </c>
      <c r="V18" s="307" t="n">
        <f aca="false">U18</f>
        <v>0</v>
      </c>
      <c r="W18" s="307" t="n">
        <f aca="false">V18</f>
        <v>0</v>
      </c>
      <c r="X18" s="307" t="n">
        <f aca="false">W18</f>
        <v>0</v>
      </c>
      <c r="Y18" s="307" t="n">
        <f aca="false">X18</f>
        <v>0</v>
      </c>
      <c r="Z18" s="307" t="n">
        <f aca="false">Y18</f>
        <v>0</v>
      </c>
      <c r="AA18" s="307" t="n">
        <f aca="false">Z18</f>
        <v>0</v>
      </c>
      <c r="AB18" s="307" t="n">
        <f aca="false">AA18</f>
        <v>0</v>
      </c>
      <c r="AC18" s="307" t="n">
        <f aca="false">AB18</f>
        <v>0</v>
      </c>
      <c r="AD18" s="307" t="n">
        <f aca="false">AC18</f>
        <v>0</v>
      </c>
      <c r="AE18" s="307" t="n">
        <f aca="false">AD18</f>
        <v>0</v>
      </c>
      <c r="AF18" s="307" t="n">
        <f aca="false">AE18</f>
        <v>0</v>
      </c>
      <c r="AG18" s="307" t="n">
        <f aca="false">AF18</f>
        <v>0</v>
      </c>
      <c r="AH18" s="307" t="n">
        <f aca="false">AG18</f>
        <v>0</v>
      </c>
      <c r="AI18" s="307" t="n">
        <f aca="false">AH18</f>
        <v>0</v>
      </c>
      <c r="AJ18" s="307" t="n">
        <f aca="false">AI18</f>
        <v>0</v>
      </c>
      <c r="AK18" s="307" t="n">
        <f aca="false">AJ18</f>
        <v>0</v>
      </c>
      <c r="AL18" s="307" t="n">
        <f aca="false">AK18</f>
        <v>0</v>
      </c>
      <c r="AM18" s="307" t="n">
        <f aca="false">AL18</f>
        <v>0</v>
      </c>
      <c r="AN18" s="307" t="n">
        <f aca="false">AM18</f>
        <v>0</v>
      </c>
      <c r="AO18" s="307" t="n">
        <f aca="false">AN18</f>
        <v>0</v>
      </c>
      <c r="AP18" s="307" t="n">
        <f aca="false">AO18</f>
        <v>0</v>
      </c>
      <c r="AQ18" s="307" t="n">
        <f aca="false">AP18</f>
        <v>0</v>
      </c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</row>
    <row r="19" customFormat="false" ht="16.5" hidden="false" customHeight="true" outlineLevel="0" collapsed="false">
      <c r="A19" s="44"/>
      <c r="B19" s="204"/>
      <c r="C19" s="204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</row>
    <row r="20" customFormat="false" ht="16.5" hidden="false" customHeight="true" outlineLevel="0" collapsed="false">
      <c r="A20" s="44"/>
      <c r="B20" s="199" t="s">
        <v>483</v>
      </c>
      <c r="C20" s="199"/>
      <c r="D20" s="200"/>
      <c r="E20" s="198"/>
      <c r="F20" s="198"/>
      <c r="G20" s="198"/>
      <c r="H20" s="198" t="n">
        <f aca="false">H5</f>
        <v>2024</v>
      </c>
      <c r="I20" s="198" t="n">
        <f aca="false">H20+1</f>
        <v>2025</v>
      </c>
      <c r="J20" s="198" t="n">
        <f aca="false">I20+1</f>
        <v>2026</v>
      </c>
      <c r="K20" s="198" t="n">
        <f aca="false">J20+1</f>
        <v>2027</v>
      </c>
      <c r="L20" s="198" t="n">
        <f aca="false">K20+1</f>
        <v>2028</v>
      </c>
      <c r="M20" s="198" t="n">
        <f aca="false">L20+1</f>
        <v>2029</v>
      </c>
      <c r="N20" s="198" t="n">
        <f aca="false">M20+1</f>
        <v>2030</v>
      </c>
      <c r="O20" s="198" t="n">
        <f aca="false">N20+1</f>
        <v>2031</v>
      </c>
      <c r="P20" s="198" t="n">
        <f aca="false">O20+1</f>
        <v>2032</v>
      </c>
      <c r="Q20" s="198" t="n">
        <f aca="false">P20+1</f>
        <v>2033</v>
      </c>
      <c r="R20" s="198" t="n">
        <f aca="false">Q20+1</f>
        <v>2034</v>
      </c>
      <c r="S20" s="198" t="n">
        <f aca="false">R20+1</f>
        <v>2035</v>
      </c>
      <c r="T20" s="198" t="n">
        <f aca="false">S20+1</f>
        <v>2036</v>
      </c>
      <c r="U20" s="198" t="n">
        <f aca="false">T20+1</f>
        <v>2037</v>
      </c>
      <c r="V20" s="198" t="n">
        <f aca="false">U20+1</f>
        <v>2038</v>
      </c>
      <c r="W20" s="198" t="n">
        <f aca="false">V20+1</f>
        <v>2039</v>
      </c>
      <c r="X20" s="198" t="n">
        <f aca="false">W20+1</f>
        <v>2040</v>
      </c>
      <c r="Y20" s="198" t="n">
        <f aca="false">X20+1</f>
        <v>2041</v>
      </c>
      <c r="Z20" s="198" t="n">
        <f aca="false">Y20+1</f>
        <v>2042</v>
      </c>
      <c r="AA20" s="198" t="n">
        <f aca="false">Z20+1</f>
        <v>2043</v>
      </c>
      <c r="AB20" s="198" t="n">
        <f aca="false">AA20+1</f>
        <v>2044</v>
      </c>
      <c r="AC20" s="198" t="n">
        <f aca="false">AB20+1</f>
        <v>2045</v>
      </c>
      <c r="AD20" s="198" t="n">
        <f aca="false">AC20+1</f>
        <v>2046</v>
      </c>
      <c r="AE20" s="198" t="n">
        <f aca="false">AD20+1</f>
        <v>2047</v>
      </c>
      <c r="AF20" s="198" t="n">
        <f aca="false">AE20+1</f>
        <v>2048</v>
      </c>
      <c r="AG20" s="198" t="n">
        <f aca="false">AF20+1</f>
        <v>2049</v>
      </c>
      <c r="AH20" s="198" t="n">
        <f aca="false">AG20+1</f>
        <v>2050</v>
      </c>
      <c r="AI20" s="198" t="n">
        <f aca="false">AH20+1</f>
        <v>2051</v>
      </c>
      <c r="AJ20" s="198" t="n">
        <f aca="false">AI20+1</f>
        <v>2052</v>
      </c>
      <c r="AK20" s="198" t="n">
        <f aca="false">AJ20+1</f>
        <v>2053</v>
      </c>
      <c r="AL20" s="198" t="n">
        <f aca="false">AK20+1</f>
        <v>2054</v>
      </c>
      <c r="AM20" s="198" t="n">
        <f aca="false">AL20+1</f>
        <v>2055</v>
      </c>
      <c r="AN20" s="198" t="n">
        <f aca="false">AM20+1</f>
        <v>2056</v>
      </c>
      <c r="AO20" s="198" t="n">
        <f aca="false">AN20+1</f>
        <v>2057</v>
      </c>
      <c r="AP20" s="198" t="n">
        <f aca="false">AO20+1</f>
        <v>2058</v>
      </c>
      <c r="AQ20" s="198" t="n">
        <f aca="false">AP20+1</f>
        <v>2059</v>
      </c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</row>
    <row r="21" customFormat="false" ht="16.5" hidden="false" customHeight="true" outlineLevel="0" collapsed="false">
      <c r="A21" s="44"/>
      <c r="B21" s="199" t="s">
        <v>208</v>
      </c>
      <c r="C21" s="199"/>
      <c r="D21" s="200"/>
      <c r="E21" s="198"/>
      <c r="F21" s="198"/>
      <c r="G21" s="198"/>
      <c r="H21" s="201" t="n">
        <f aca="false">H6</f>
        <v>0</v>
      </c>
      <c r="I21" s="201" t="n">
        <f aca="false">H21+1</f>
        <v>1</v>
      </c>
      <c r="J21" s="201" t="n">
        <f aca="false">I21+1</f>
        <v>2</v>
      </c>
      <c r="K21" s="201" t="n">
        <f aca="false">J21+1</f>
        <v>3</v>
      </c>
      <c r="L21" s="201" t="n">
        <f aca="false">K21+1</f>
        <v>4</v>
      </c>
      <c r="M21" s="201" t="n">
        <f aca="false">L21+1</f>
        <v>5</v>
      </c>
      <c r="N21" s="201" t="n">
        <f aca="false">M21+1</f>
        <v>6</v>
      </c>
      <c r="O21" s="201" t="n">
        <f aca="false">N21+1</f>
        <v>7</v>
      </c>
      <c r="P21" s="201" t="n">
        <f aca="false">O21+1</f>
        <v>8</v>
      </c>
      <c r="Q21" s="201" t="n">
        <f aca="false">P21+1</f>
        <v>9</v>
      </c>
      <c r="R21" s="201" t="n">
        <f aca="false">Q21+1</f>
        <v>10</v>
      </c>
      <c r="S21" s="201" t="n">
        <f aca="false">R21+1</f>
        <v>11</v>
      </c>
      <c r="T21" s="201" t="n">
        <f aca="false">S21+1</f>
        <v>12</v>
      </c>
      <c r="U21" s="201" t="n">
        <f aca="false">T21+1</f>
        <v>13</v>
      </c>
      <c r="V21" s="201" t="n">
        <f aca="false">U21+1</f>
        <v>14</v>
      </c>
      <c r="W21" s="201" t="n">
        <f aca="false">V21+1</f>
        <v>15</v>
      </c>
      <c r="X21" s="201" t="n">
        <f aca="false">W21+1</f>
        <v>16</v>
      </c>
      <c r="Y21" s="201" t="n">
        <f aca="false">X21+1</f>
        <v>17</v>
      </c>
      <c r="Z21" s="201" t="n">
        <f aca="false">Y21+1</f>
        <v>18</v>
      </c>
      <c r="AA21" s="201" t="n">
        <f aca="false">Z21+1</f>
        <v>19</v>
      </c>
      <c r="AB21" s="201" t="n">
        <f aca="false">AA21+1</f>
        <v>20</v>
      </c>
      <c r="AC21" s="201" t="n">
        <f aca="false">AB21+1</f>
        <v>21</v>
      </c>
      <c r="AD21" s="201" t="n">
        <f aca="false">AC21+1</f>
        <v>22</v>
      </c>
      <c r="AE21" s="201" t="n">
        <f aca="false">AD21+1</f>
        <v>23</v>
      </c>
      <c r="AF21" s="201" t="n">
        <f aca="false">AE21+1</f>
        <v>24</v>
      </c>
      <c r="AG21" s="201" t="n">
        <f aca="false">AF21+1</f>
        <v>25</v>
      </c>
      <c r="AH21" s="201" t="n">
        <f aca="false">AG21+1</f>
        <v>26</v>
      </c>
      <c r="AI21" s="201" t="n">
        <f aca="false">AH21+1</f>
        <v>27</v>
      </c>
      <c r="AJ21" s="201" t="n">
        <f aca="false">AI21+1</f>
        <v>28</v>
      </c>
      <c r="AK21" s="201" t="n">
        <f aca="false">AJ21+1</f>
        <v>29</v>
      </c>
      <c r="AL21" s="201" t="n">
        <f aca="false">AK21+1</f>
        <v>30</v>
      </c>
      <c r="AM21" s="201" t="n">
        <f aca="false">AL21+1</f>
        <v>31</v>
      </c>
      <c r="AN21" s="201" t="n">
        <f aca="false">AM21+1</f>
        <v>32</v>
      </c>
      <c r="AO21" s="201" t="n">
        <f aca="false">AN21+1</f>
        <v>33</v>
      </c>
      <c r="AP21" s="201" t="n">
        <f aca="false">AO21+1</f>
        <v>34</v>
      </c>
      <c r="AQ21" s="201" t="n">
        <f aca="false">AP21+1</f>
        <v>35</v>
      </c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</row>
    <row r="22" customFormat="false" ht="16.5" hidden="false" customHeight="true" outlineLevel="0" collapsed="false">
      <c r="A22" s="44"/>
      <c r="B22" s="204"/>
      <c r="C22" s="204"/>
      <c r="D22" s="205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</row>
    <row r="23" customFormat="false" ht="16.5" hidden="false" customHeight="true" outlineLevel="0" collapsed="false">
      <c r="A23" s="115"/>
      <c r="B23" s="469" t="s">
        <v>391</v>
      </c>
      <c r="C23" s="305"/>
      <c r="D23" s="305"/>
      <c r="E23" s="397"/>
      <c r="F23" s="397"/>
      <c r="G23" s="397"/>
      <c r="H23" s="397" t="n">
        <f aca="false">'DRE '!H29</f>
        <v>-3510091.263</v>
      </c>
      <c r="I23" s="397" t="n">
        <f aca="false">'DRE '!I29</f>
        <v>9011903.681</v>
      </c>
      <c r="J23" s="397" t="n">
        <f aca="false">'DRE '!J29</f>
        <v>-9787086.065</v>
      </c>
      <c r="K23" s="397" t="n">
        <f aca="false">'DRE '!K29</f>
        <v>-15598506.57</v>
      </c>
      <c r="L23" s="397" t="n">
        <f aca="false">'DRE '!L29</f>
        <v>36615348.84</v>
      </c>
      <c r="M23" s="397" t="n">
        <f aca="false">'DRE '!M29</f>
        <v>36219992.97</v>
      </c>
      <c r="N23" s="397" t="n">
        <f aca="false">'DRE '!N29</f>
        <v>36219992.97</v>
      </c>
      <c r="O23" s="397" t="n">
        <f aca="false">'DRE '!O29</f>
        <v>36219992.97</v>
      </c>
      <c r="P23" s="397" t="n">
        <f aca="false">'DRE '!P29</f>
        <v>36219992.97</v>
      </c>
      <c r="Q23" s="397" t="n">
        <f aca="false">'DRE '!Q29</f>
        <v>36219992.97</v>
      </c>
      <c r="R23" s="397" t="n">
        <f aca="false">'DRE '!R29</f>
        <v>36219992.97</v>
      </c>
      <c r="S23" s="397" t="n">
        <f aca="false">'DRE '!S29</f>
        <v>36219992.97</v>
      </c>
      <c r="T23" s="397" t="n">
        <f aca="false">'DRE '!T29</f>
        <v>36219992.97</v>
      </c>
      <c r="U23" s="397" t="n">
        <f aca="false">'DRE '!U29</f>
        <v>36219992.97</v>
      </c>
      <c r="V23" s="397" t="n">
        <f aca="false">'DRE '!V29</f>
        <v>36219992.97</v>
      </c>
      <c r="W23" s="397" t="n">
        <f aca="false">'DRE '!W29</f>
        <v>36219992.97</v>
      </c>
      <c r="X23" s="397" t="n">
        <f aca="false">'DRE '!X29</f>
        <v>36219992.97</v>
      </c>
      <c r="Y23" s="397" t="n">
        <f aca="false">'DRE '!Y29</f>
        <v>36219992.97</v>
      </c>
      <c r="Z23" s="397" t="n">
        <f aca="false">'DRE '!Z29</f>
        <v>36219992.97</v>
      </c>
      <c r="AA23" s="397" t="n">
        <f aca="false">'DRE '!AA29</f>
        <v>36219992.97</v>
      </c>
      <c r="AB23" s="397" t="n">
        <f aca="false">'DRE '!AB29</f>
        <v>36219992.97</v>
      </c>
      <c r="AC23" s="397" t="n">
        <f aca="false">'DRE '!AC29</f>
        <v>36219992.97</v>
      </c>
      <c r="AD23" s="397" t="n">
        <f aca="false">'DRE '!AD29</f>
        <v>36219992.97</v>
      </c>
      <c r="AE23" s="397" t="n">
        <f aca="false">'DRE '!AE29</f>
        <v>36219992.97</v>
      </c>
      <c r="AF23" s="397" t="n">
        <f aca="false">'DRE '!AF29</f>
        <v>36219992.97</v>
      </c>
      <c r="AG23" s="397" t="n">
        <f aca="false">'DRE '!AG29</f>
        <v>36219992.97</v>
      </c>
      <c r="AH23" s="397" t="n">
        <f aca="false">'DRE '!AH29</f>
        <v>36219992.97</v>
      </c>
      <c r="AI23" s="397" t="n">
        <f aca="false">'DRE '!AI29</f>
        <v>36700891.84</v>
      </c>
      <c r="AJ23" s="397" t="n">
        <f aca="false">'DRE '!AJ29</f>
        <v>43166634.87</v>
      </c>
      <c r="AK23" s="397" t="n">
        <f aca="false">'DRE '!AK29</f>
        <v>46724502.94</v>
      </c>
      <c r="AL23" s="397" t="n">
        <f aca="false">'DRE '!AL29</f>
        <v>46724502.94</v>
      </c>
      <c r="AM23" s="397" t="n">
        <f aca="false">'DRE '!AM29</f>
        <v>46724502.94</v>
      </c>
      <c r="AN23" s="397" t="n">
        <f aca="false">'DRE '!AN29</f>
        <v>46724502.94</v>
      </c>
      <c r="AO23" s="397" t="n">
        <f aca="false">'DRE '!AO29</f>
        <v>46724502.94</v>
      </c>
      <c r="AP23" s="397" t="n">
        <f aca="false">'DRE '!AP29</f>
        <v>46724502.94</v>
      </c>
      <c r="AQ23" s="397" t="n">
        <f aca="false">'DRE '!AQ29</f>
        <v>46867360.08</v>
      </c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3"/>
      <c r="BC23" s="393"/>
      <c r="BD23" s="393"/>
      <c r="BE23" s="393"/>
      <c r="BF23" s="393"/>
      <c r="BG23" s="393"/>
      <c r="BH23" s="393"/>
      <c r="BI23" s="393"/>
      <c r="BJ23" s="393"/>
    </row>
    <row r="24" customFormat="false" ht="16.5" hidden="false" customHeight="true" outlineLevel="0" collapsed="false">
      <c r="A24" s="44"/>
      <c r="B24" s="89" t="s">
        <v>484</v>
      </c>
      <c r="C24" s="44"/>
      <c r="D24" s="4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</row>
    <row r="25" customFormat="false" ht="16.5" hidden="false" customHeight="true" outlineLevel="0" collapsed="false">
      <c r="A25" s="44"/>
      <c r="B25" s="89" t="s">
        <v>485</v>
      </c>
      <c r="C25" s="44"/>
      <c r="D25" s="4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</row>
    <row r="26" customFormat="false" ht="16.5" hidden="false" customHeight="true" outlineLevel="0" collapsed="false">
      <c r="A26" s="44"/>
      <c r="B26" s="89" t="s">
        <v>486</v>
      </c>
      <c r="C26" s="44"/>
      <c r="D26" s="4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</row>
    <row r="27" customFormat="false" ht="16.5" hidden="false" customHeight="true" outlineLevel="0" collapsed="false">
      <c r="A27" s="115"/>
      <c r="B27" s="469" t="s">
        <v>487</v>
      </c>
      <c r="C27" s="305"/>
      <c r="D27" s="305"/>
      <c r="E27" s="397"/>
      <c r="F27" s="397"/>
      <c r="G27" s="397"/>
      <c r="H27" s="397" t="n">
        <f aca="false">SUM(H23:H26)</f>
        <v>-3510091.263</v>
      </c>
      <c r="I27" s="397" t="n">
        <f aca="false">SUM(I23:I26)</f>
        <v>9011903.681</v>
      </c>
      <c r="J27" s="397" t="n">
        <f aca="false">SUM(J23:J26)</f>
        <v>-9787086.065</v>
      </c>
      <c r="K27" s="397" t="n">
        <f aca="false">SUM(K23:K26)</f>
        <v>-15598506.57</v>
      </c>
      <c r="L27" s="397" t="n">
        <f aca="false">SUM(L23:L26)</f>
        <v>36615348.84</v>
      </c>
      <c r="M27" s="397" t="n">
        <f aca="false">SUM(M23:M26)</f>
        <v>36219992.97</v>
      </c>
      <c r="N27" s="397" t="n">
        <f aca="false">SUM(N23:N26)</f>
        <v>36219992.97</v>
      </c>
      <c r="O27" s="397" t="n">
        <f aca="false">SUM(O23:O26)</f>
        <v>36219992.97</v>
      </c>
      <c r="P27" s="397" t="n">
        <f aca="false">SUM(P23:P26)</f>
        <v>36219992.97</v>
      </c>
      <c r="Q27" s="397" t="n">
        <f aca="false">SUM(Q23:Q26)</f>
        <v>36219992.97</v>
      </c>
      <c r="R27" s="397" t="n">
        <f aca="false">SUM(R23:R26)</f>
        <v>36219992.97</v>
      </c>
      <c r="S27" s="397" t="n">
        <f aca="false">SUM(S23:S26)</f>
        <v>36219992.97</v>
      </c>
      <c r="T27" s="397" t="n">
        <f aca="false">SUM(T23:T26)</f>
        <v>36219992.97</v>
      </c>
      <c r="U27" s="397" t="n">
        <f aca="false">SUM(U23:U26)</f>
        <v>36219992.97</v>
      </c>
      <c r="V27" s="397" t="n">
        <f aca="false">SUM(V23:V26)</f>
        <v>36219992.97</v>
      </c>
      <c r="W27" s="397" t="n">
        <f aca="false">SUM(W23:W26)</f>
        <v>36219992.97</v>
      </c>
      <c r="X27" s="397" t="n">
        <f aca="false">SUM(X23:X26)</f>
        <v>36219992.97</v>
      </c>
      <c r="Y27" s="397" t="n">
        <f aca="false">SUM(Y23:Y26)</f>
        <v>36219992.97</v>
      </c>
      <c r="Z27" s="397" t="n">
        <f aca="false">SUM(Z23:Z26)</f>
        <v>36219992.97</v>
      </c>
      <c r="AA27" s="397" t="n">
        <f aca="false">SUM(AA23:AA26)</f>
        <v>36219992.97</v>
      </c>
      <c r="AB27" s="397" t="n">
        <f aca="false">SUM(AB23:AB26)</f>
        <v>36219992.97</v>
      </c>
      <c r="AC27" s="397" t="n">
        <f aca="false">SUM(AC23:AC26)</f>
        <v>36219992.97</v>
      </c>
      <c r="AD27" s="397" t="n">
        <f aca="false">SUM(AD23:AD26)</f>
        <v>36219992.97</v>
      </c>
      <c r="AE27" s="397" t="n">
        <f aca="false">SUM(AE23:AE26)</f>
        <v>36219992.97</v>
      </c>
      <c r="AF27" s="397" t="n">
        <f aca="false">SUM(AF23:AF26)</f>
        <v>36219992.97</v>
      </c>
      <c r="AG27" s="397" t="n">
        <f aca="false">SUM(AG23:AG26)</f>
        <v>36219992.97</v>
      </c>
      <c r="AH27" s="397" t="n">
        <f aca="false">SUM(AH23:AH26)</f>
        <v>36219992.97</v>
      </c>
      <c r="AI27" s="397" t="n">
        <f aca="false">SUM(AI23:AI26)</f>
        <v>36700891.84</v>
      </c>
      <c r="AJ27" s="397" t="n">
        <f aca="false">SUM(AJ23:AJ26)</f>
        <v>43166634.87</v>
      </c>
      <c r="AK27" s="397" t="n">
        <f aca="false">SUM(AK23:AK26)</f>
        <v>46724502.94</v>
      </c>
      <c r="AL27" s="397" t="n">
        <f aca="false">SUM(AL23:AL26)</f>
        <v>46724502.94</v>
      </c>
      <c r="AM27" s="397" t="n">
        <f aca="false">SUM(AM23:AM26)</f>
        <v>46724502.94</v>
      </c>
      <c r="AN27" s="397" t="n">
        <f aca="false">SUM(AN23:AN26)</f>
        <v>46724502.94</v>
      </c>
      <c r="AO27" s="397" t="n">
        <f aca="false">SUM(AO23:AO26)</f>
        <v>46724502.94</v>
      </c>
      <c r="AP27" s="397" t="n">
        <f aca="false">SUM(AP23:AP26)</f>
        <v>46724502.94</v>
      </c>
      <c r="AQ27" s="397" t="n">
        <f aca="false">SUM(AQ23:AQ26)</f>
        <v>46867360.08</v>
      </c>
      <c r="AR27" s="393"/>
      <c r="AS27" s="393"/>
      <c r="AT27" s="393"/>
      <c r="AU27" s="393"/>
      <c r="AV27" s="393"/>
      <c r="AW27" s="393"/>
      <c r="AX27" s="393"/>
      <c r="AY27" s="393"/>
      <c r="AZ27" s="393"/>
      <c r="BA27" s="393"/>
      <c r="BB27" s="393"/>
      <c r="BC27" s="393"/>
      <c r="BD27" s="393"/>
      <c r="BE27" s="393"/>
      <c r="BF27" s="393"/>
      <c r="BG27" s="393"/>
      <c r="BH27" s="393"/>
      <c r="BI27" s="393"/>
      <c r="BJ27" s="393"/>
    </row>
    <row r="28" customFormat="false" ht="16.5" hidden="false" customHeight="true" outlineLevel="0" collapsed="false">
      <c r="A28" s="44"/>
      <c r="B28" s="44"/>
      <c r="C28" s="44"/>
      <c r="D28" s="44"/>
      <c r="E28" s="394"/>
      <c r="F28" s="393"/>
      <c r="G28" s="393"/>
      <c r="H28" s="395"/>
      <c r="I28" s="395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</row>
    <row r="29" customFormat="false" ht="16.5" hidden="false" customHeight="true" outlineLevel="0" collapsed="false">
      <c r="A29" s="44"/>
      <c r="B29" s="199" t="s">
        <v>488</v>
      </c>
      <c r="C29" s="199"/>
      <c r="D29" s="200"/>
      <c r="E29" s="198"/>
      <c r="F29" s="198"/>
      <c r="G29" s="198"/>
      <c r="H29" s="198" t="n">
        <f aca="false">H20</f>
        <v>2024</v>
      </c>
      <c r="I29" s="198" t="n">
        <f aca="false">H29+1</f>
        <v>2025</v>
      </c>
      <c r="J29" s="198" t="n">
        <f aca="false">I29+1</f>
        <v>2026</v>
      </c>
      <c r="K29" s="198" t="n">
        <f aca="false">J29+1</f>
        <v>2027</v>
      </c>
      <c r="L29" s="198" t="n">
        <f aca="false">K29+1</f>
        <v>2028</v>
      </c>
      <c r="M29" s="198" t="n">
        <f aca="false">L29+1</f>
        <v>2029</v>
      </c>
      <c r="N29" s="198" t="n">
        <f aca="false">M29+1</f>
        <v>2030</v>
      </c>
      <c r="O29" s="198" t="n">
        <f aca="false">N29+1</f>
        <v>2031</v>
      </c>
      <c r="P29" s="198" t="n">
        <f aca="false">O29+1</f>
        <v>2032</v>
      </c>
      <c r="Q29" s="198" t="n">
        <f aca="false">P29+1</f>
        <v>2033</v>
      </c>
      <c r="R29" s="198" t="n">
        <f aca="false">Q29+1</f>
        <v>2034</v>
      </c>
      <c r="S29" s="198" t="n">
        <f aca="false">R29+1</f>
        <v>2035</v>
      </c>
      <c r="T29" s="198" t="n">
        <f aca="false">S29+1</f>
        <v>2036</v>
      </c>
      <c r="U29" s="198" t="n">
        <f aca="false">T29+1</f>
        <v>2037</v>
      </c>
      <c r="V29" s="198" t="n">
        <f aca="false">U29+1</f>
        <v>2038</v>
      </c>
      <c r="W29" s="198" t="n">
        <f aca="false">V29+1</f>
        <v>2039</v>
      </c>
      <c r="X29" s="198" t="n">
        <f aca="false">W29+1</f>
        <v>2040</v>
      </c>
      <c r="Y29" s="198" t="n">
        <f aca="false">X29+1</f>
        <v>2041</v>
      </c>
      <c r="Z29" s="198" t="n">
        <f aca="false">Y29+1</f>
        <v>2042</v>
      </c>
      <c r="AA29" s="198" t="n">
        <f aca="false">Z29+1</f>
        <v>2043</v>
      </c>
      <c r="AB29" s="198" t="n">
        <f aca="false">AA29+1</f>
        <v>2044</v>
      </c>
      <c r="AC29" s="198" t="n">
        <f aca="false">AB29+1</f>
        <v>2045</v>
      </c>
      <c r="AD29" s="198" t="n">
        <f aca="false">AC29+1</f>
        <v>2046</v>
      </c>
      <c r="AE29" s="198" t="n">
        <f aca="false">AD29+1</f>
        <v>2047</v>
      </c>
      <c r="AF29" s="198" t="n">
        <f aca="false">AE29+1</f>
        <v>2048</v>
      </c>
      <c r="AG29" s="198" t="n">
        <f aca="false">AF29+1</f>
        <v>2049</v>
      </c>
      <c r="AH29" s="198" t="n">
        <f aca="false">AG29+1</f>
        <v>2050</v>
      </c>
      <c r="AI29" s="198" t="n">
        <f aca="false">AH29+1</f>
        <v>2051</v>
      </c>
      <c r="AJ29" s="198" t="n">
        <f aca="false">AI29+1</f>
        <v>2052</v>
      </c>
      <c r="AK29" s="198" t="n">
        <f aca="false">AJ29+1</f>
        <v>2053</v>
      </c>
      <c r="AL29" s="198" t="n">
        <f aca="false">AK29+1</f>
        <v>2054</v>
      </c>
      <c r="AM29" s="198" t="n">
        <f aca="false">AL29+1</f>
        <v>2055</v>
      </c>
      <c r="AN29" s="198" t="n">
        <f aca="false">AM29+1</f>
        <v>2056</v>
      </c>
      <c r="AO29" s="198" t="n">
        <f aca="false">AN29+1</f>
        <v>2057</v>
      </c>
      <c r="AP29" s="198" t="n">
        <f aca="false">AO29+1</f>
        <v>2058</v>
      </c>
      <c r="AQ29" s="198" t="n">
        <f aca="false">AP29+1</f>
        <v>2059</v>
      </c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</row>
    <row r="30" customFormat="false" ht="16.5" hidden="false" customHeight="true" outlineLevel="0" collapsed="false">
      <c r="A30" s="44"/>
      <c r="B30" s="44" t="s">
        <v>489</v>
      </c>
      <c r="C30" s="44"/>
      <c r="D30" s="44"/>
      <c r="E30" s="44"/>
      <c r="F30" s="44"/>
      <c r="G30" s="44"/>
      <c r="H30" s="394" t="n">
        <v>0</v>
      </c>
      <c r="I30" s="394" t="n">
        <f aca="false">H33</f>
        <v>-3510091.263</v>
      </c>
      <c r="J30" s="394" t="n">
        <f aca="false">I33</f>
        <v>-806520.1587</v>
      </c>
      <c r="K30" s="394" t="n">
        <f aca="false">J33</f>
        <v>-10593606.2237</v>
      </c>
      <c r="L30" s="394" t="n">
        <f aca="false">K33</f>
        <v>-26192112.7937</v>
      </c>
      <c r="M30" s="394" t="n">
        <f aca="false">L33</f>
        <v>-15207508.1417</v>
      </c>
      <c r="N30" s="394" t="n">
        <f aca="false">M33</f>
        <v>-4341510.2507</v>
      </c>
      <c r="O30" s="394" t="n">
        <f aca="false">N33</f>
        <v>0</v>
      </c>
      <c r="P30" s="394" t="n">
        <f aca="false">O33</f>
        <v>0</v>
      </c>
      <c r="Q30" s="394" t="n">
        <f aca="false">P33</f>
        <v>0</v>
      </c>
      <c r="R30" s="394" t="n">
        <f aca="false">Q33</f>
        <v>0</v>
      </c>
      <c r="S30" s="394" t="n">
        <f aca="false">R33</f>
        <v>0</v>
      </c>
      <c r="T30" s="394" t="n">
        <f aca="false">S33</f>
        <v>0</v>
      </c>
      <c r="U30" s="394" t="n">
        <f aca="false">T33</f>
        <v>0</v>
      </c>
      <c r="V30" s="394" t="n">
        <f aca="false">U33</f>
        <v>0</v>
      </c>
      <c r="W30" s="394" t="n">
        <f aca="false">V33</f>
        <v>0</v>
      </c>
      <c r="X30" s="394" t="n">
        <f aca="false">W33</f>
        <v>0</v>
      </c>
      <c r="Y30" s="394" t="n">
        <f aca="false">X33</f>
        <v>0</v>
      </c>
      <c r="Z30" s="394" t="n">
        <f aca="false">Y33</f>
        <v>0</v>
      </c>
      <c r="AA30" s="394" t="n">
        <f aca="false">Z33</f>
        <v>0</v>
      </c>
      <c r="AB30" s="394" t="n">
        <f aca="false">AA33</f>
        <v>0</v>
      </c>
      <c r="AC30" s="394" t="n">
        <f aca="false">AB33</f>
        <v>0</v>
      </c>
      <c r="AD30" s="394" t="n">
        <f aca="false">AC33</f>
        <v>0</v>
      </c>
      <c r="AE30" s="394" t="n">
        <f aca="false">AD33</f>
        <v>0</v>
      </c>
      <c r="AF30" s="394" t="n">
        <f aca="false">AE33</f>
        <v>0</v>
      </c>
      <c r="AG30" s="394" t="n">
        <f aca="false">AF33</f>
        <v>0</v>
      </c>
      <c r="AH30" s="394" t="n">
        <f aca="false">AG33</f>
        <v>0</v>
      </c>
      <c r="AI30" s="394" t="n">
        <f aca="false">AH33</f>
        <v>0</v>
      </c>
      <c r="AJ30" s="394" t="n">
        <f aca="false">AI33</f>
        <v>0</v>
      </c>
      <c r="AK30" s="394" t="n">
        <f aca="false">AJ33</f>
        <v>0</v>
      </c>
      <c r="AL30" s="394" t="n">
        <f aca="false">AK33</f>
        <v>0</v>
      </c>
      <c r="AM30" s="394" t="n">
        <f aca="false">AL33</f>
        <v>0</v>
      </c>
      <c r="AN30" s="394" t="n">
        <f aca="false">AM33</f>
        <v>0</v>
      </c>
      <c r="AO30" s="394" t="n">
        <f aca="false">AN33</f>
        <v>0</v>
      </c>
      <c r="AP30" s="394" t="n">
        <f aca="false">AO33</f>
        <v>0</v>
      </c>
      <c r="AQ30" s="394" t="n">
        <f aca="false">AP33</f>
        <v>0</v>
      </c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</row>
    <row r="31" customFormat="false" ht="16.5" hidden="false" customHeight="true" outlineLevel="0" collapsed="false">
      <c r="A31" s="44"/>
      <c r="B31" s="44" t="s">
        <v>490</v>
      </c>
      <c r="C31" s="44"/>
      <c r="D31" s="44"/>
      <c r="E31" s="44"/>
      <c r="F31" s="44"/>
      <c r="G31" s="44"/>
      <c r="H31" s="394" t="n">
        <f aca="false">IF(H27&lt;0,H27,0)</f>
        <v>-3510091.263</v>
      </c>
      <c r="I31" s="394" t="n">
        <f aca="false">IF(I27&lt;0,I27,0)</f>
        <v>0</v>
      </c>
      <c r="J31" s="394" t="n">
        <f aca="false">IF(J27&lt;0,J27,0)</f>
        <v>-9787086.065</v>
      </c>
      <c r="K31" s="394" t="n">
        <f aca="false">IF(K27&lt;0,K27,0)</f>
        <v>-15598506.57</v>
      </c>
      <c r="L31" s="394" t="n">
        <f aca="false">IF(L27&lt;0,L27,0)</f>
        <v>0</v>
      </c>
      <c r="M31" s="394" t="n">
        <f aca="false">IF(M27&lt;0,M27,0)</f>
        <v>0</v>
      </c>
      <c r="N31" s="394" t="n">
        <f aca="false">IF(N27&lt;0,N27,0)</f>
        <v>0</v>
      </c>
      <c r="O31" s="394" t="n">
        <f aca="false">IF(O27&lt;0,O27,0)</f>
        <v>0</v>
      </c>
      <c r="P31" s="394" t="n">
        <f aca="false">IF(P27&lt;0,P27,0)</f>
        <v>0</v>
      </c>
      <c r="Q31" s="394" t="n">
        <f aca="false">IF(Q27&lt;0,Q27,0)</f>
        <v>0</v>
      </c>
      <c r="R31" s="394" t="n">
        <f aca="false">IF(R27&lt;0,R27,0)</f>
        <v>0</v>
      </c>
      <c r="S31" s="394" t="n">
        <f aca="false">IF(S27&lt;0,S27,0)</f>
        <v>0</v>
      </c>
      <c r="T31" s="394" t="n">
        <f aca="false">IF(T27&lt;0,T27,0)</f>
        <v>0</v>
      </c>
      <c r="U31" s="394" t="n">
        <f aca="false">IF(U27&lt;0,U27,0)</f>
        <v>0</v>
      </c>
      <c r="V31" s="394" t="n">
        <f aca="false">IF(V27&lt;0,V27,0)</f>
        <v>0</v>
      </c>
      <c r="W31" s="394" t="n">
        <f aca="false">IF(W27&lt;0,W27,0)</f>
        <v>0</v>
      </c>
      <c r="X31" s="394" t="n">
        <f aca="false">IF(X27&lt;0,X27,0)</f>
        <v>0</v>
      </c>
      <c r="Y31" s="394" t="n">
        <f aca="false">IF(Y27&lt;0,Y27,0)</f>
        <v>0</v>
      </c>
      <c r="Z31" s="394" t="n">
        <f aca="false">IF(Z27&lt;0,Z27,0)</f>
        <v>0</v>
      </c>
      <c r="AA31" s="394" t="n">
        <f aca="false">IF(AA27&lt;0,AA27,0)</f>
        <v>0</v>
      </c>
      <c r="AB31" s="394" t="n">
        <f aca="false">IF(AB27&lt;0,AB27,0)</f>
        <v>0</v>
      </c>
      <c r="AC31" s="394" t="n">
        <f aca="false">IF(AC27&lt;0,AC27,0)</f>
        <v>0</v>
      </c>
      <c r="AD31" s="394" t="n">
        <f aca="false">IF(AD27&lt;0,AD27,0)</f>
        <v>0</v>
      </c>
      <c r="AE31" s="394" t="n">
        <f aca="false">IF(AE27&lt;0,AE27,0)</f>
        <v>0</v>
      </c>
      <c r="AF31" s="394" t="n">
        <f aca="false">IF(AF27&lt;0,AF27,0)</f>
        <v>0</v>
      </c>
      <c r="AG31" s="394" t="n">
        <f aca="false">IF(AG27&lt;0,AG27,0)</f>
        <v>0</v>
      </c>
      <c r="AH31" s="394" t="n">
        <f aca="false">IF(AH27&lt;0,AH27,0)</f>
        <v>0</v>
      </c>
      <c r="AI31" s="394" t="n">
        <f aca="false">IF(AI27&lt;0,AI27,0)</f>
        <v>0</v>
      </c>
      <c r="AJ31" s="394" t="n">
        <f aca="false">IF(AJ27&lt;0,AJ27,0)</f>
        <v>0</v>
      </c>
      <c r="AK31" s="394" t="n">
        <f aca="false">IF(AK27&lt;0,AK27,0)</f>
        <v>0</v>
      </c>
      <c r="AL31" s="394" t="n">
        <f aca="false">IF(AL27&lt;0,AL27,0)</f>
        <v>0</v>
      </c>
      <c r="AM31" s="394" t="n">
        <f aca="false">IF(AM27&lt;0,AM27,0)</f>
        <v>0</v>
      </c>
      <c r="AN31" s="394" t="n">
        <f aca="false">IF(AN27&lt;0,AN27,0)</f>
        <v>0</v>
      </c>
      <c r="AO31" s="394" t="n">
        <f aca="false">IF(AO27&lt;0,AO27,0)</f>
        <v>0</v>
      </c>
      <c r="AP31" s="394" t="n">
        <f aca="false">IF(AP27&lt;0,AP27,0)</f>
        <v>0</v>
      </c>
      <c r="AQ31" s="394" t="n">
        <f aca="false">IF(AQ27&lt;0,AQ27,0)</f>
        <v>0</v>
      </c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</row>
    <row r="32" customFormat="false" ht="16.5" hidden="false" customHeight="true" outlineLevel="0" collapsed="false">
      <c r="A32" s="44"/>
      <c r="B32" s="470" t="s">
        <v>491</v>
      </c>
      <c r="C32" s="470"/>
      <c r="D32" s="470"/>
      <c r="E32" s="470"/>
      <c r="F32" s="470"/>
      <c r="G32" s="470"/>
      <c r="H32" s="471" t="n">
        <f aca="false">IF(H27&gt;0,MIN(-H30,30%*H27),0)</f>
        <v>0</v>
      </c>
      <c r="I32" s="471" t="n">
        <f aca="false">IF(I27&gt;0,MIN(-I30,30%*I27),0)</f>
        <v>2703571.1043</v>
      </c>
      <c r="J32" s="471" t="n">
        <f aca="false">IF(J27&gt;0,MIN(-J30,30%*J27),0)</f>
        <v>0</v>
      </c>
      <c r="K32" s="471" t="n">
        <f aca="false">IF(K27&gt;0,MIN(-K30,30%*K27),0)</f>
        <v>0</v>
      </c>
      <c r="L32" s="471" t="n">
        <f aca="false">IF(L27&gt;0,MIN(-L30,30%*L27),0)</f>
        <v>10984604.652</v>
      </c>
      <c r="M32" s="471" t="n">
        <f aca="false">IF(M27&gt;0,MIN(-M30,30%*M27),0)</f>
        <v>10865997.891</v>
      </c>
      <c r="N32" s="471" t="n">
        <f aca="false">IF(N27&gt;0,MIN(-N30,30%*N27),0)</f>
        <v>4341510.2507</v>
      </c>
      <c r="O32" s="471" t="n">
        <f aca="false">IF(O27&gt;0,MIN(-O30,30%*O27),0)</f>
        <v>-0</v>
      </c>
      <c r="P32" s="471" t="n">
        <f aca="false">IF(P27&gt;0,MIN(-P30,30%*P27),0)</f>
        <v>-0</v>
      </c>
      <c r="Q32" s="471" t="n">
        <f aca="false">IF(Q27&gt;0,MIN(-Q30,30%*Q27),0)</f>
        <v>-0</v>
      </c>
      <c r="R32" s="471" t="n">
        <f aca="false">IF(R27&gt;0,MIN(-R30,30%*R27),0)</f>
        <v>-0</v>
      </c>
      <c r="S32" s="471" t="n">
        <f aca="false">IF(S27&gt;0,MIN(-S30,30%*S27),0)</f>
        <v>-0</v>
      </c>
      <c r="T32" s="471" t="n">
        <f aca="false">IF(T27&gt;0,MIN(-T30,30%*T27),0)</f>
        <v>-0</v>
      </c>
      <c r="U32" s="471" t="n">
        <f aca="false">IF(U27&gt;0,MIN(-U30,30%*U27),0)</f>
        <v>-0</v>
      </c>
      <c r="V32" s="471" t="n">
        <f aca="false">IF(V27&gt;0,MIN(-V30,30%*V27),0)</f>
        <v>-0</v>
      </c>
      <c r="W32" s="471" t="n">
        <f aca="false">IF(W27&gt;0,MIN(-W30,30%*W27),0)</f>
        <v>-0</v>
      </c>
      <c r="X32" s="471" t="n">
        <f aca="false">IF(X27&gt;0,MIN(-X30,30%*X27),0)</f>
        <v>-0</v>
      </c>
      <c r="Y32" s="471" t="n">
        <f aca="false">IF(Y27&gt;0,MIN(-Y30,30%*Y27),0)</f>
        <v>-0</v>
      </c>
      <c r="Z32" s="471" t="n">
        <f aca="false">IF(Z27&gt;0,MIN(-Z30,30%*Z27),0)</f>
        <v>-0</v>
      </c>
      <c r="AA32" s="471" t="n">
        <f aca="false">IF(AA27&gt;0,MIN(-AA30,30%*AA27),0)</f>
        <v>-0</v>
      </c>
      <c r="AB32" s="471" t="n">
        <f aca="false">IF(AB27&gt;0,MIN(-AB30,30%*AB27),0)</f>
        <v>-0</v>
      </c>
      <c r="AC32" s="471" t="n">
        <f aca="false">IF(AC27&gt;0,MIN(-AC30,30%*AC27),0)</f>
        <v>-0</v>
      </c>
      <c r="AD32" s="471" t="n">
        <f aca="false">IF(AD27&gt;0,MIN(-AD30,30%*AD27),0)</f>
        <v>-0</v>
      </c>
      <c r="AE32" s="471" t="n">
        <f aca="false">IF(AE27&gt;0,MIN(-AE30,30%*AE27),0)</f>
        <v>-0</v>
      </c>
      <c r="AF32" s="471" t="n">
        <f aca="false">IF(AF27&gt;0,MIN(-AF30,30%*AF27),0)</f>
        <v>-0</v>
      </c>
      <c r="AG32" s="471" t="n">
        <f aca="false">IF(AG27&gt;0,MIN(-AG30,30%*AG27),0)</f>
        <v>-0</v>
      </c>
      <c r="AH32" s="471" t="n">
        <f aca="false">IF(AH27&gt;0,MIN(-AH30,30%*AH27),0)</f>
        <v>-0</v>
      </c>
      <c r="AI32" s="471" t="n">
        <f aca="false">IF(AI27&gt;0,MIN(-AI30,30%*AI27),0)</f>
        <v>-0</v>
      </c>
      <c r="AJ32" s="471" t="n">
        <f aca="false">IF(AJ27&gt;0,MIN(-AJ30,30%*AJ27),0)</f>
        <v>-0</v>
      </c>
      <c r="AK32" s="471" t="n">
        <f aca="false">IF(AK27&gt;0,MIN(-AK30,30%*AK27),0)</f>
        <v>-0</v>
      </c>
      <c r="AL32" s="471" t="n">
        <f aca="false">IF(AL27&gt;0,MIN(-AL30,30%*AL27),0)</f>
        <v>-0</v>
      </c>
      <c r="AM32" s="471" t="n">
        <f aca="false">IF(AM27&gt;0,MIN(-AM30,30%*AM27),0)</f>
        <v>-0</v>
      </c>
      <c r="AN32" s="471" t="n">
        <f aca="false">IF(AN27&gt;0,MIN(-AN30,30%*AN27),0)</f>
        <v>-0</v>
      </c>
      <c r="AO32" s="471" t="n">
        <f aca="false">IF(AO27&gt;0,MIN(-AO30,30%*AO27),0)</f>
        <v>-0</v>
      </c>
      <c r="AP32" s="471" t="n">
        <f aca="false">IF(AP27&gt;0,MIN(-AP30,30%*AP27),0)</f>
        <v>-0</v>
      </c>
      <c r="AQ32" s="471" t="n">
        <f aca="false">IF(AQ27&gt;0,MIN(-AQ30,30%*AQ27),0)</f>
        <v>-0</v>
      </c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</row>
    <row r="33" customFormat="false" ht="16.5" hidden="false" customHeight="true" outlineLevel="0" collapsed="false">
      <c r="A33" s="44"/>
      <c r="B33" s="472" t="s">
        <v>492</v>
      </c>
      <c r="C33" s="472"/>
      <c r="D33" s="472"/>
      <c r="E33" s="472"/>
      <c r="F33" s="472"/>
      <c r="G33" s="472"/>
      <c r="H33" s="473" t="n">
        <f aca="false">H30+H31+H32</f>
        <v>-3510091.263</v>
      </c>
      <c r="I33" s="473" t="n">
        <f aca="false">I30+I31+I32</f>
        <v>-806520.1587</v>
      </c>
      <c r="J33" s="473" t="n">
        <f aca="false">J30+J31+J32</f>
        <v>-10593606.2237</v>
      </c>
      <c r="K33" s="473" t="n">
        <f aca="false">K30+K31+K32</f>
        <v>-26192112.7937</v>
      </c>
      <c r="L33" s="473" t="n">
        <f aca="false">L30+L31+L32</f>
        <v>-15207508.1417</v>
      </c>
      <c r="M33" s="473" t="n">
        <f aca="false">M30+M31+M32</f>
        <v>-4341510.2507</v>
      </c>
      <c r="N33" s="473" t="n">
        <f aca="false">N30+N31+N32</f>
        <v>0</v>
      </c>
      <c r="O33" s="473" t="n">
        <f aca="false">O30+O31+O32</f>
        <v>0</v>
      </c>
      <c r="P33" s="473" t="n">
        <f aca="false">P30+P31+P32</f>
        <v>0</v>
      </c>
      <c r="Q33" s="473" t="n">
        <f aca="false">Q30+Q31+Q32</f>
        <v>0</v>
      </c>
      <c r="R33" s="473" t="n">
        <f aca="false">R30+R31+R32</f>
        <v>0</v>
      </c>
      <c r="S33" s="473" t="n">
        <f aca="false">S30+S31+S32</f>
        <v>0</v>
      </c>
      <c r="T33" s="473" t="n">
        <f aca="false">T30+T31+T32</f>
        <v>0</v>
      </c>
      <c r="U33" s="473" t="n">
        <f aca="false">U30+U31+U32</f>
        <v>0</v>
      </c>
      <c r="V33" s="473" t="n">
        <f aca="false">V30+V31+V32</f>
        <v>0</v>
      </c>
      <c r="W33" s="473" t="n">
        <f aca="false">W30+W31+W32</f>
        <v>0</v>
      </c>
      <c r="X33" s="473" t="n">
        <f aca="false">X30+X31+X32</f>
        <v>0</v>
      </c>
      <c r="Y33" s="473" t="n">
        <f aca="false">Y30+Y31+Y32</f>
        <v>0</v>
      </c>
      <c r="Z33" s="473" t="n">
        <f aca="false">Z30+Z31+Z32</f>
        <v>0</v>
      </c>
      <c r="AA33" s="473" t="n">
        <f aca="false">AA30+AA31+AA32</f>
        <v>0</v>
      </c>
      <c r="AB33" s="473" t="n">
        <f aca="false">AB30+AB31+AB32</f>
        <v>0</v>
      </c>
      <c r="AC33" s="473" t="n">
        <f aca="false">AC30+AC31+AC32</f>
        <v>0</v>
      </c>
      <c r="AD33" s="473" t="n">
        <f aca="false">AD30+AD31+AD32</f>
        <v>0</v>
      </c>
      <c r="AE33" s="473" t="n">
        <f aca="false">AE30+AE31+AE32</f>
        <v>0</v>
      </c>
      <c r="AF33" s="473" t="n">
        <f aca="false">AF30+AF31+AF32</f>
        <v>0</v>
      </c>
      <c r="AG33" s="473" t="n">
        <f aca="false">AG30+AG31+AG32</f>
        <v>0</v>
      </c>
      <c r="AH33" s="473" t="n">
        <f aca="false">AH30+AH31+AH32</f>
        <v>0</v>
      </c>
      <c r="AI33" s="473" t="n">
        <f aca="false">AI30+AI31+AI32</f>
        <v>0</v>
      </c>
      <c r="AJ33" s="473" t="n">
        <f aca="false">AJ30+AJ31+AJ32</f>
        <v>0</v>
      </c>
      <c r="AK33" s="473" t="n">
        <f aca="false">AK30+AK31+AK32</f>
        <v>0</v>
      </c>
      <c r="AL33" s="473" t="n">
        <f aca="false">AL30+AL31+AL32</f>
        <v>0</v>
      </c>
      <c r="AM33" s="473" t="n">
        <f aca="false">AM30+AM31+AM32</f>
        <v>0</v>
      </c>
      <c r="AN33" s="473" t="n">
        <f aca="false">AN30+AN31+AN32</f>
        <v>0</v>
      </c>
      <c r="AO33" s="473" t="n">
        <f aca="false">AO30+AO31+AO32</f>
        <v>0</v>
      </c>
      <c r="AP33" s="473" t="n">
        <f aca="false">AP30+AP31+AP32</f>
        <v>0</v>
      </c>
      <c r="AQ33" s="473" t="n">
        <f aca="false">AQ30+AQ31+AQ32</f>
        <v>0</v>
      </c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</row>
    <row r="34" customFormat="false" ht="16.5" hidden="false" customHeight="true" outlineLevel="0" collapsed="false">
      <c r="A34" s="44"/>
      <c r="B34" s="44"/>
      <c r="C34" s="44"/>
      <c r="D34" s="44"/>
      <c r="E34" s="394"/>
      <c r="F34" s="393"/>
      <c r="G34" s="393"/>
      <c r="H34" s="395"/>
      <c r="I34" s="395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</row>
    <row r="35" customFormat="false" ht="16.5" hidden="false" customHeight="true" outlineLevel="0" collapsed="false">
      <c r="A35" s="115"/>
      <c r="B35" s="469" t="s">
        <v>487</v>
      </c>
      <c r="C35" s="305"/>
      <c r="D35" s="305"/>
      <c r="E35" s="397"/>
      <c r="F35" s="397"/>
      <c r="G35" s="397"/>
      <c r="H35" s="397" t="n">
        <f aca="false">H27-H32</f>
        <v>-3510091.263</v>
      </c>
      <c r="I35" s="397" t="n">
        <f aca="false">I27-I32</f>
        <v>6308332.5767</v>
      </c>
      <c r="J35" s="397" t="n">
        <f aca="false">J27-J32</f>
        <v>-9787086.065</v>
      </c>
      <c r="K35" s="397" t="n">
        <f aca="false">K27-K32</f>
        <v>-15598506.57</v>
      </c>
      <c r="L35" s="397" t="n">
        <f aca="false">L27-L32</f>
        <v>25630744.188</v>
      </c>
      <c r="M35" s="397" t="n">
        <f aca="false">M27-M32</f>
        <v>25353995.079</v>
      </c>
      <c r="N35" s="397" t="n">
        <f aca="false">N27-N32</f>
        <v>31878482.7193</v>
      </c>
      <c r="O35" s="397" t="n">
        <f aca="false">O27-O32</f>
        <v>36219992.97</v>
      </c>
      <c r="P35" s="397" t="n">
        <f aca="false">P27-P32</f>
        <v>36219992.97</v>
      </c>
      <c r="Q35" s="397" t="n">
        <f aca="false">Q27-Q32</f>
        <v>36219992.97</v>
      </c>
      <c r="R35" s="397" t="n">
        <f aca="false">R27-R32</f>
        <v>36219992.97</v>
      </c>
      <c r="S35" s="397" t="n">
        <f aca="false">S27-S32</f>
        <v>36219992.97</v>
      </c>
      <c r="T35" s="397" t="n">
        <f aca="false">T27-T32</f>
        <v>36219992.97</v>
      </c>
      <c r="U35" s="397" t="n">
        <f aca="false">U27-U32</f>
        <v>36219992.97</v>
      </c>
      <c r="V35" s="397" t="n">
        <f aca="false">V27-V32</f>
        <v>36219992.97</v>
      </c>
      <c r="W35" s="397" t="n">
        <f aca="false">W27-W32</f>
        <v>36219992.97</v>
      </c>
      <c r="X35" s="397" t="n">
        <f aca="false">X27-X32</f>
        <v>36219992.97</v>
      </c>
      <c r="Y35" s="397" t="n">
        <f aca="false">Y27-Y32</f>
        <v>36219992.97</v>
      </c>
      <c r="Z35" s="397" t="n">
        <f aca="false">Z27-Z32</f>
        <v>36219992.97</v>
      </c>
      <c r="AA35" s="397" t="n">
        <f aca="false">AA27-AA32</f>
        <v>36219992.97</v>
      </c>
      <c r="AB35" s="397" t="n">
        <f aca="false">AB27-AB32</f>
        <v>36219992.97</v>
      </c>
      <c r="AC35" s="397" t="n">
        <f aca="false">AC27-AC32</f>
        <v>36219992.97</v>
      </c>
      <c r="AD35" s="397" t="n">
        <f aca="false">AD27-AD32</f>
        <v>36219992.97</v>
      </c>
      <c r="AE35" s="397" t="n">
        <f aca="false">AE27-AE32</f>
        <v>36219992.97</v>
      </c>
      <c r="AF35" s="397" t="n">
        <f aca="false">AF27-AF32</f>
        <v>36219992.97</v>
      </c>
      <c r="AG35" s="397" t="n">
        <f aca="false">AG27-AG32</f>
        <v>36219992.97</v>
      </c>
      <c r="AH35" s="397" t="n">
        <f aca="false">AH27-AH32</f>
        <v>36219992.97</v>
      </c>
      <c r="AI35" s="397" t="n">
        <f aca="false">AI27-AI32</f>
        <v>36700891.84</v>
      </c>
      <c r="AJ35" s="397" t="n">
        <f aca="false">AJ27-AJ32</f>
        <v>43166634.87</v>
      </c>
      <c r="AK35" s="397" t="n">
        <f aca="false">AK27-AK32</f>
        <v>46724502.94</v>
      </c>
      <c r="AL35" s="397" t="n">
        <f aca="false">AL27-AL32</f>
        <v>46724502.94</v>
      </c>
      <c r="AM35" s="397" t="n">
        <f aca="false">AM27-AM32</f>
        <v>46724502.94</v>
      </c>
      <c r="AN35" s="397" t="n">
        <f aca="false">AN27-AN32</f>
        <v>46724502.94</v>
      </c>
      <c r="AO35" s="397" t="n">
        <f aca="false">AO27-AO32</f>
        <v>46724502.94</v>
      </c>
      <c r="AP35" s="397" t="n">
        <f aca="false">AP27-AP32</f>
        <v>46724502.94</v>
      </c>
      <c r="AQ35" s="397" t="n">
        <f aca="false">AQ27-AQ32</f>
        <v>46867360.08</v>
      </c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393"/>
      <c r="BC35" s="393"/>
      <c r="BD35" s="393"/>
      <c r="BE35" s="393"/>
      <c r="BF35" s="393"/>
      <c r="BG35" s="393"/>
      <c r="BH35" s="393"/>
      <c r="BI35" s="393"/>
      <c r="BJ35" s="393"/>
    </row>
    <row r="36" customFormat="false" ht="16.5" hidden="false" customHeight="true" outlineLevel="0" collapsed="false">
      <c r="A36" s="44"/>
      <c r="B36" s="44"/>
      <c r="C36" s="44"/>
      <c r="D36" s="44"/>
      <c r="E36" s="394"/>
      <c r="F36" s="393"/>
      <c r="G36" s="393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</row>
    <row r="37" customFormat="false" ht="15.75" hidden="false" customHeight="true" outlineLevel="0" collapsed="false">
      <c r="A37" s="115"/>
      <c r="B37" s="474" t="s">
        <v>397</v>
      </c>
      <c r="C37" s="44"/>
      <c r="D37" s="136" t="n">
        <v>0.15</v>
      </c>
      <c r="E37" s="393"/>
      <c r="F37" s="393"/>
      <c r="G37" s="393"/>
      <c r="H37" s="394" t="n">
        <f aca="false">IF(H35&lt;0,0,IF((H35)&lt;=240,-(H35)*$D$37,-(240*$D$37)-((H35-240)*($D$37+$D$39))))</f>
        <v>0</v>
      </c>
      <c r="I37" s="394" t="n">
        <f aca="false">IF(I35&lt;0,0,IF((I35)&lt;=240,-(I35)*$D$37,-(240*$D$37)-((I35-240)*($D$37+$D$39))))</f>
        <v>-1577059.144175</v>
      </c>
      <c r="J37" s="394" t="n">
        <f aca="false">IF(J35&lt;0,0,IF((J35)&lt;=240,-(J35)*$D$37,-(240*$D$37)-((J35-240)*($D$37+$D$39))))</f>
        <v>0</v>
      </c>
      <c r="K37" s="394" t="n">
        <f aca="false">IF(K35&lt;0,0,IF((K35)&lt;=240,-(K35)*$D$37,-(240*$D$37)-((K35-240)*($D$37+$D$39))))</f>
        <v>0</v>
      </c>
      <c r="L37" s="394" t="n">
        <f aca="false">IF(L35&lt;0,0,IF((L35)&lt;=240,-(L35)*$D$37,-(240*$D$37)-((L35-240)*($D$37+$D$39))))</f>
        <v>-6407662.047</v>
      </c>
      <c r="M37" s="394" t="n">
        <f aca="false">IF(M35&lt;0,0,IF((M35)&lt;=240,-(M35)*$D$37,-(240*$D$37)-((M35-240)*($D$37+$D$39))))</f>
        <v>-6338474.76975</v>
      </c>
      <c r="N37" s="394" t="n">
        <f aca="false">IF(N35&lt;0,0,IF((N35)&lt;=240,-(N35)*$D$37,-(240*$D$37)-((N35-240)*($D$37+$D$39))))</f>
        <v>-7969596.679825</v>
      </c>
      <c r="O37" s="394" t="n">
        <f aca="false">IF(O35&lt;0,0,IF((O35)&lt;=240,-(O35)*$D$37,-(240*$D$37)-((O35-240)*($D$37+$D$39))))</f>
        <v>-9054974.2425</v>
      </c>
      <c r="P37" s="394" t="n">
        <f aca="false">IF(P35&lt;0,0,IF((P35)&lt;=240,-(P35)*$D$37,-(240*$D$37)-((P35-240)*($D$37+$D$39))))</f>
        <v>-9054974.2425</v>
      </c>
      <c r="Q37" s="394" t="n">
        <f aca="false">IF(Q35&lt;0,0,IF((Q35)&lt;=240,-(Q35)*$D$37,-(240*$D$37)-((Q35-240)*($D$37+$D$39))))</f>
        <v>-9054974.2425</v>
      </c>
      <c r="R37" s="394" t="n">
        <f aca="false">IF(R35&lt;0,0,IF((R35)&lt;=240,-(R35)*$D$37,-(240*$D$37)-((R35-240)*($D$37+$D$39))))</f>
        <v>-9054974.2425</v>
      </c>
      <c r="S37" s="394" t="n">
        <f aca="false">IF(S35&lt;0,0,IF((S35)&lt;=240,-(S35)*$D$37,-(240*$D$37)-((S35-240)*($D$37+$D$39))))</f>
        <v>-9054974.2425</v>
      </c>
      <c r="T37" s="394" t="n">
        <f aca="false">IF(T35&lt;0,0,IF((T35)&lt;=240,-(T35)*$D$37,-(240*$D$37)-((T35-240)*($D$37+$D$39))))</f>
        <v>-9054974.2425</v>
      </c>
      <c r="U37" s="394" t="n">
        <f aca="false">IF(U35&lt;0,0,IF((U35)&lt;=240,-(U35)*$D$37,-(240*$D$37)-((U35-240)*($D$37+$D$39))))</f>
        <v>-9054974.2425</v>
      </c>
      <c r="V37" s="394" t="n">
        <f aca="false">IF(V35&lt;0,0,IF((V35)&lt;=240,-(V35)*$D$37,-(240*$D$37)-((V35-240)*($D$37+$D$39))))</f>
        <v>-9054974.2425</v>
      </c>
      <c r="W37" s="394" t="n">
        <f aca="false">IF(W35&lt;0,0,IF((W35)&lt;=240,-(W35)*$D$37,-(240*$D$37)-((W35-240)*($D$37+$D$39))))</f>
        <v>-9054974.2425</v>
      </c>
      <c r="X37" s="394" t="n">
        <f aca="false">IF(X35&lt;0,0,IF((X35)&lt;=240,-(X35)*$D$37,-(240*$D$37)-((X35-240)*($D$37+$D$39))))</f>
        <v>-9054974.2425</v>
      </c>
      <c r="Y37" s="394" t="n">
        <f aca="false">IF(Y35&lt;0,0,IF((Y35)&lt;=240,-(Y35)*$D$37,-(240*$D$37)-((Y35-240)*($D$37+$D$39))))</f>
        <v>-9054974.2425</v>
      </c>
      <c r="Z37" s="394" t="n">
        <f aca="false">IF(Z35&lt;0,0,IF((Z35)&lt;=240,-(Z35)*$D$37,-(240*$D$37)-((Z35-240)*($D$37+$D$39))))</f>
        <v>-9054974.2425</v>
      </c>
      <c r="AA37" s="394" t="n">
        <f aca="false">IF(AA35&lt;0,0,IF((AA35)&lt;=240,-(AA35)*$D$37,-(240*$D$37)-((AA35-240)*($D$37+$D$39))))</f>
        <v>-9054974.2425</v>
      </c>
      <c r="AB37" s="394" t="n">
        <f aca="false">IF(AB35&lt;0,0,IF((AB35)&lt;=240,-(AB35)*$D$37,-(240*$D$37)-((AB35-240)*($D$37+$D$39))))</f>
        <v>-9054974.2425</v>
      </c>
      <c r="AC37" s="394" t="n">
        <f aca="false">IF(AC35&lt;0,0,IF((AC35)&lt;=240,-(AC35)*$D$37,-(240*$D$37)-((AC35-240)*($D$37+$D$39))))</f>
        <v>-9054974.2425</v>
      </c>
      <c r="AD37" s="394" t="n">
        <f aca="false">IF(AD35&lt;0,0,IF((AD35)&lt;=240,-(AD35)*$D$37,-(240*$D$37)-((AD35-240)*($D$37+$D$39))))</f>
        <v>-9054974.2425</v>
      </c>
      <c r="AE37" s="394" t="n">
        <f aca="false">IF(AE35&lt;0,0,IF((AE35)&lt;=240,-(AE35)*$D$37,-(240*$D$37)-((AE35-240)*($D$37+$D$39))))</f>
        <v>-9054974.2425</v>
      </c>
      <c r="AF37" s="394" t="n">
        <f aca="false">IF(AF35&lt;0,0,IF((AF35)&lt;=240,-(AF35)*$D$37,-(240*$D$37)-((AF35-240)*($D$37+$D$39))))</f>
        <v>-9054974.2425</v>
      </c>
      <c r="AG37" s="394" t="n">
        <f aca="false">IF(AG35&lt;0,0,IF((AG35)&lt;=240,-(AG35)*$D$37,-(240*$D$37)-((AG35-240)*($D$37+$D$39))))</f>
        <v>-9054974.2425</v>
      </c>
      <c r="AH37" s="394" t="n">
        <f aca="false">IF(AH35&lt;0,0,IF((AH35)&lt;=240,-(AH35)*$D$37,-(240*$D$37)-((AH35-240)*($D$37+$D$39))))</f>
        <v>-9054974.2425</v>
      </c>
      <c r="AI37" s="394" t="n">
        <f aca="false">IF(AI35&lt;0,0,IF((AI35)&lt;=240,-(AI35)*$D$37,-(240*$D$37)-((AI35-240)*($D$37+$D$39))))</f>
        <v>-9175198.96</v>
      </c>
      <c r="AJ37" s="394" t="n">
        <f aca="false">IF(AJ35&lt;0,0,IF((AJ35)&lt;=240,-(AJ35)*$D$37,-(240*$D$37)-((AJ35-240)*($D$37+$D$39))))</f>
        <v>-10791634.7175</v>
      </c>
      <c r="AK37" s="394" t="n">
        <f aca="false">IF(AK35&lt;0,0,IF((AK35)&lt;=240,-(AK35)*$D$37,-(240*$D$37)-((AK35-240)*($D$37+$D$39))))</f>
        <v>-11681101.735</v>
      </c>
      <c r="AL37" s="394" t="n">
        <f aca="false">IF(AL35&lt;0,0,IF((AL35)&lt;=240,-(AL35)*$D$37,-(240*$D$37)-((AL35-240)*($D$37+$D$39))))</f>
        <v>-11681101.735</v>
      </c>
      <c r="AM37" s="394" t="n">
        <f aca="false">IF(AM35&lt;0,0,IF((AM35)&lt;=240,-(AM35)*$D$37,-(240*$D$37)-((AM35-240)*($D$37+$D$39))))</f>
        <v>-11681101.735</v>
      </c>
      <c r="AN37" s="394" t="n">
        <f aca="false">IF(AN35&lt;0,0,IF((AN35)&lt;=240,-(AN35)*$D$37,-(240*$D$37)-((AN35-240)*($D$37+$D$39))))</f>
        <v>-11681101.735</v>
      </c>
      <c r="AO37" s="394" t="n">
        <f aca="false">IF(AO35&lt;0,0,IF((AO35)&lt;=240,-(AO35)*$D$37,-(240*$D$37)-((AO35-240)*($D$37+$D$39))))</f>
        <v>-11681101.735</v>
      </c>
      <c r="AP37" s="394" t="n">
        <f aca="false">IF(AP35&lt;0,0,IF((AP35)&lt;=240,-(AP35)*$D$37,-(240*$D$37)-((AP35-240)*($D$37+$D$39))))</f>
        <v>-11681101.735</v>
      </c>
      <c r="AQ37" s="394" t="n">
        <f aca="false">IF(AQ35&lt;0,0,IF((AQ35)&lt;=240,-(AQ35)*$D$37,-(240*$D$37)-((AQ35-240)*($D$37+$D$39))))</f>
        <v>-11716816.02</v>
      </c>
      <c r="AR37" s="394"/>
      <c r="AS37" s="394"/>
      <c r="AT37" s="394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</row>
    <row r="38" customFormat="false" ht="15.75" hidden="false" customHeight="true" outlineLevel="0" collapsed="false">
      <c r="A38" s="44"/>
      <c r="B38" s="44" t="s">
        <v>398</v>
      </c>
      <c r="C38" s="44"/>
      <c r="D38" s="136" t="n">
        <v>0.09</v>
      </c>
      <c r="E38" s="394"/>
      <c r="F38" s="394"/>
      <c r="G38" s="394"/>
      <c r="H38" s="394" t="n">
        <f aca="false">IF(H35&lt;0,0,-(H35)*$D$38)</f>
        <v>0</v>
      </c>
      <c r="I38" s="394" t="n">
        <f aca="false">IF(I35&lt;0,0,-(I35)*$D$38)</f>
        <v>-567749.931903</v>
      </c>
      <c r="J38" s="394" t="n">
        <f aca="false">IF(J35&lt;0,0,-(J35)*$D$38)</f>
        <v>0</v>
      </c>
      <c r="K38" s="394" t="n">
        <f aca="false">IF(K35&lt;0,0,-(K35)*$D$38)</f>
        <v>0</v>
      </c>
      <c r="L38" s="394" t="n">
        <f aca="false">IF(L35&lt;0,0,-(L35)*$D$38)</f>
        <v>-2306766.97692</v>
      </c>
      <c r="M38" s="394" t="n">
        <f aca="false">IF(M35&lt;0,0,-(M35)*$D$38)</f>
        <v>-2281859.55711</v>
      </c>
      <c r="N38" s="394" t="n">
        <f aca="false">IF(N35&lt;0,0,-(N35)*$D$38)</f>
        <v>-2869063.444737</v>
      </c>
      <c r="O38" s="394" t="n">
        <f aca="false">IF(O35&lt;0,0,-(O35)*$D$38)</f>
        <v>-3259799.3673</v>
      </c>
      <c r="P38" s="394" t="n">
        <f aca="false">IF(P35&lt;0,0,-(P35)*$D$38)</f>
        <v>-3259799.3673</v>
      </c>
      <c r="Q38" s="394" t="n">
        <f aca="false">IF(Q35&lt;0,0,-(Q35)*$D$38)</f>
        <v>-3259799.3673</v>
      </c>
      <c r="R38" s="394" t="n">
        <f aca="false">IF(R35&lt;0,0,-(R35)*$D$38)</f>
        <v>-3259799.3673</v>
      </c>
      <c r="S38" s="394" t="n">
        <f aca="false">IF(S35&lt;0,0,-(S35)*$D$38)</f>
        <v>-3259799.3673</v>
      </c>
      <c r="T38" s="394" t="n">
        <f aca="false">IF(T35&lt;0,0,-(T35)*$D$38)</f>
        <v>-3259799.3673</v>
      </c>
      <c r="U38" s="394" t="n">
        <f aca="false">IF(U35&lt;0,0,-(U35)*$D$38)</f>
        <v>-3259799.3673</v>
      </c>
      <c r="V38" s="394" t="n">
        <f aca="false">IF(V35&lt;0,0,-(V35)*$D$38)</f>
        <v>-3259799.3673</v>
      </c>
      <c r="W38" s="394" t="n">
        <f aca="false">IF(W35&lt;0,0,-(W35)*$D$38)</f>
        <v>-3259799.3673</v>
      </c>
      <c r="X38" s="394" t="n">
        <f aca="false">IF(X35&lt;0,0,-(X35)*$D$38)</f>
        <v>-3259799.3673</v>
      </c>
      <c r="Y38" s="394" t="n">
        <f aca="false">IF(Y35&lt;0,0,-(Y35)*$D$38)</f>
        <v>-3259799.3673</v>
      </c>
      <c r="Z38" s="394" t="n">
        <f aca="false">IF(Z35&lt;0,0,-(Z35)*$D$38)</f>
        <v>-3259799.3673</v>
      </c>
      <c r="AA38" s="394" t="n">
        <f aca="false">IF(AA35&lt;0,0,-(AA35)*$D$38)</f>
        <v>-3259799.3673</v>
      </c>
      <c r="AB38" s="394" t="n">
        <f aca="false">IF(AB35&lt;0,0,-(AB35)*$D$38)</f>
        <v>-3259799.3673</v>
      </c>
      <c r="AC38" s="394" t="n">
        <f aca="false">IF(AC35&lt;0,0,-(AC35)*$D$38)</f>
        <v>-3259799.3673</v>
      </c>
      <c r="AD38" s="394" t="n">
        <f aca="false">IF(AD35&lt;0,0,-(AD35)*$D$38)</f>
        <v>-3259799.3673</v>
      </c>
      <c r="AE38" s="394" t="n">
        <f aca="false">IF(AE35&lt;0,0,-(AE35)*$D$38)</f>
        <v>-3259799.3673</v>
      </c>
      <c r="AF38" s="394" t="n">
        <f aca="false">IF(AF35&lt;0,0,-(AF35)*$D$38)</f>
        <v>-3259799.3673</v>
      </c>
      <c r="AG38" s="394" t="n">
        <f aca="false">IF(AG35&lt;0,0,-(AG35)*$D$38)</f>
        <v>-3259799.3673</v>
      </c>
      <c r="AH38" s="394" t="n">
        <f aca="false">IF(AH35&lt;0,0,-(AH35)*$D$38)</f>
        <v>-3259799.3673</v>
      </c>
      <c r="AI38" s="394" t="n">
        <f aca="false">IF(AI35&lt;0,0,-(AI35)*$D$38)</f>
        <v>-3303080.2656</v>
      </c>
      <c r="AJ38" s="394" t="n">
        <f aca="false">IF(AJ35&lt;0,0,-(AJ35)*$D$38)</f>
        <v>-3884997.1383</v>
      </c>
      <c r="AK38" s="394" t="n">
        <f aca="false">IF(AK35&lt;0,0,-(AK35)*$D$38)</f>
        <v>-4205205.2646</v>
      </c>
      <c r="AL38" s="394" t="n">
        <f aca="false">IF(AL35&lt;0,0,-(AL35)*$D$38)</f>
        <v>-4205205.2646</v>
      </c>
      <c r="AM38" s="394" t="n">
        <f aca="false">IF(AM35&lt;0,0,-(AM35)*$D$38)</f>
        <v>-4205205.2646</v>
      </c>
      <c r="AN38" s="394" t="n">
        <f aca="false">IF(AN35&lt;0,0,-(AN35)*$D$38)</f>
        <v>-4205205.2646</v>
      </c>
      <c r="AO38" s="394" t="n">
        <f aca="false">IF(AO35&lt;0,0,-(AO35)*$D$38)</f>
        <v>-4205205.2646</v>
      </c>
      <c r="AP38" s="394" t="n">
        <f aca="false">IF(AP35&lt;0,0,-(AP35)*$D$38)</f>
        <v>-4205205.2646</v>
      </c>
      <c r="AQ38" s="394" t="n">
        <f aca="false">IF(AQ35&lt;0,0,-(AQ35)*$D$38)</f>
        <v>-4218062.4072</v>
      </c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4"/>
      <c r="BG38" s="394"/>
      <c r="BH38" s="394"/>
      <c r="BI38" s="394"/>
      <c r="BJ38" s="394"/>
    </row>
    <row r="39" customFormat="false" ht="16.5" hidden="false" customHeight="true" outlineLevel="0" collapsed="false">
      <c r="A39" s="44"/>
      <c r="B39" s="44" t="s">
        <v>493</v>
      </c>
      <c r="C39" s="44"/>
      <c r="D39" s="136" t="n">
        <v>0.1</v>
      </c>
      <c r="E39" s="394"/>
      <c r="F39" s="393"/>
      <c r="G39" s="393"/>
      <c r="H39" s="395"/>
      <c r="I39" s="395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4"/>
      <c r="BD39" s="394"/>
      <c r="BE39" s="394"/>
      <c r="BF39" s="394"/>
      <c r="BG39" s="394"/>
      <c r="BH39" s="394"/>
      <c r="BI39" s="394"/>
      <c r="BJ39" s="394"/>
    </row>
    <row r="40" customFormat="false" ht="16.5" hidden="false" customHeight="true" outlineLevel="0" collapsed="false">
      <c r="A40" s="44"/>
      <c r="B40" s="199" t="s">
        <v>494</v>
      </c>
      <c r="C40" s="199"/>
      <c r="D40" s="200"/>
      <c r="E40" s="198"/>
      <c r="F40" s="198"/>
      <c r="G40" s="198"/>
      <c r="H40" s="198" t="n">
        <f aca="false">H29</f>
        <v>2024</v>
      </c>
      <c r="I40" s="198" t="n">
        <f aca="false">H40+1</f>
        <v>2025</v>
      </c>
      <c r="J40" s="198" t="n">
        <f aca="false">I40+1</f>
        <v>2026</v>
      </c>
      <c r="K40" s="198" t="n">
        <f aca="false">J40+1</f>
        <v>2027</v>
      </c>
      <c r="L40" s="198" t="n">
        <f aca="false">K40+1</f>
        <v>2028</v>
      </c>
      <c r="M40" s="198" t="n">
        <f aca="false">L40+1</f>
        <v>2029</v>
      </c>
      <c r="N40" s="198" t="n">
        <f aca="false">M40+1</f>
        <v>2030</v>
      </c>
      <c r="O40" s="198" t="n">
        <f aca="false">N40+1</f>
        <v>2031</v>
      </c>
      <c r="P40" s="198" t="n">
        <f aca="false">O40+1</f>
        <v>2032</v>
      </c>
      <c r="Q40" s="198" t="n">
        <f aca="false">P40+1</f>
        <v>2033</v>
      </c>
      <c r="R40" s="198" t="n">
        <f aca="false">Q40+1</f>
        <v>2034</v>
      </c>
      <c r="S40" s="198" t="n">
        <f aca="false">R40+1</f>
        <v>2035</v>
      </c>
      <c r="T40" s="198" t="n">
        <f aca="false">S40+1</f>
        <v>2036</v>
      </c>
      <c r="U40" s="198" t="n">
        <f aca="false">T40+1</f>
        <v>2037</v>
      </c>
      <c r="V40" s="198" t="n">
        <f aca="false">U40+1</f>
        <v>2038</v>
      </c>
      <c r="W40" s="198" t="n">
        <f aca="false">V40+1</f>
        <v>2039</v>
      </c>
      <c r="X40" s="198" t="n">
        <f aca="false">W40+1</f>
        <v>2040</v>
      </c>
      <c r="Y40" s="198" t="n">
        <f aca="false">X40+1</f>
        <v>2041</v>
      </c>
      <c r="Z40" s="198" t="n">
        <f aca="false">Y40+1</f>
        <v>2042</v>
      </c>
      <c r="AA40" s="198" t="n">
        <f aca="false">Z40+1</f>
        <v>2043</v>
      </c>
      <c r="AB40" s="198" t="n">
        <f aca="false">AA40+1</f>
        <v>2044</v>
      </c>
      <c r="AC40" s="198" t="n">
        <f aca="false">AB40+1</f>
        <v>2045</v>
      </c>
      <c r="AD40" s="198" t="n">
        <f aca="false">AC40+1</f>
        <v>2046</v>
      </c>
      <c r="AE40" s="198" t="n">
        <f aca="false">AD40+1</f>
        <v>2047</v>
      </c>
      <c r="AF40" s="198" t="n">
        <f aca="false">AE40+1</f>
        <v>2048</v>
      </c>
      <c r="AG40" s="198" t="n">
        <f aca="false">AF40+1</f>
        <v>2049</v>
      </c>
      <c r="AH40" s="198" t="n">
        <f aca="false">AG40+1</f>
        <v>2050</v>
      </c>
      <c r="AI40" s="198" t="n">
        <f aca="false">AH40+1</f>
        <v>2051</v>
      </c>
      <c r="AJ40" s="198" t="n">
        <f aca="false">AI40+1</f>
        <v>2052</v>
      </c>
      <c r="AK40" s="198" t="n">
        <f aca="false">AJ40+1</f>
        <v>2053</v>
      </c>
      <c r="AL40" s="198" t="n">
        <f aca="false">AK40+1</f>
        <v>2054</v>
      </c>
      <c r="AM40" s="198" t="n">
        <f aca="false">AL40+1</f>
        <v>2055</v>
      </c>
      <c r="AN40" s="198" t="n">
        <f aca="false">AM40+1</f>
        <v>2056</v>
      </c>
      <c r="AO40" s="198" t="n">
        <f aca="false">AN40+1</f>
        <v>2057</v>
      </c>
      <c r="AP40" s="198" t="n">
        <f aca="false">AO40+1</f>
        <v>2058</v>
      </c>
      <c r="AQ40" s="198" t="n">
        <f aca="false">AP40+1</f>
        <v>2059</v>
      </c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</row>
    <row r="41" customFormat="false" ht="16.5" hidden="false" customHeight="true" outlineLevel="0" collapsed="false">
      <c r="A41" s="44"/>
      <c r="B41" s="199" t="s">
        <v>208</v>
      </c>
      <c r="C41" s="199"/>
      <c r="D41" s="200"/>
      <c r="E41" s="198"/>
      <c r="F41" s="198"/>
      <c r="G41" s="198"/>
      <c r="H41" s="201" t="n">
        <f aca="false">H6</f>
        <v>0</v>
      </c>
      <c r="I41" s="201" t="n">
        <f aca="false">H41+1</f>
        <v>1</v>
      </c>
      <c r="J41" s="201" t="n">
        <f aca="false">I41+1</f>
        <v>2</v>
      </c>
      <c r="K41" s="201" t="n">
        <f aca="false">J41+1</f>
        <v>3</v>
      </c>
      <c r="L41" s="201" t="n">
        <f aca="false">K41+1</f>
        <v>4</v>
      </c>
      <c r="M41" s="201" t="n">
        <f aca="false">L41+1</f>
        <v>5</v>
      </c>
      <c r="N41" s="201" t="n">
        <f aca="false">M41+1</f>
        <v>6</v>
      </c>
      <c r="O41" s="201" t="n">
        <f aca="false">N41+1</f>
        <v>7</v>
      </c>
      <c r="P41" s="201" t="n">
        <f aca="false">O41+1</f>
        <v>8</v>
      </c>
      <c r="Q41" s="201" t="n">
        <f aca="false">P41+1</f>
        <v>9</v>
      </c>
      <c r="R41" s="201" t="n">
        <f aca="false">Q41+1</f>
        <v>10</v>
      </c>
      <c r="S41" s="201" t="n">
        <f aca="false">R41+1</f>
        <v>11</v>
      </c>
      <c r="T41" s="201" t="n">
        <f aca="false">S41+1</f>
        <v>12</v>
      </c>
      <c r="U41" s="201" t="n">
        <f aca="false">T41+1</f>
        <v>13</v>
      </c>
      <c r="V41" s="201" t="n">
        <f aca="false">U41+1</f>
        <v>14</v>
      </c>
      <c r="W41" s="201" t="n">
        <f aca="false">V41+1</f>
        <v>15</v>
      </c>
      <c r="X41" s="201" t="n">
        <f aca="false">W41+1</f>
        <v>16</v>
      </c>
      <c r="Y41" s="201" t="n">
        <f aca="false">X41+1</f>
        <v>17</v>
      </c>
      <c r="Z41" s="201" t="n">
        <f aca="false">Y41+1</f>
        <v>18</v>
      </c>
      <c r="AA41" s="201" t="n">
        <f aca="false">Z41+1</f>
        <v>19</v>
      </c>
      <c r="AB41" s="201" t="n">
        <f aca="false">AA41+1</f>
        <v>20</v>
      </c>
      <c r="AC41" s="201" t="n">
        <f aca="false">AB41+1</f>
        <v>21</v>
      </c>
      <c r="AD41" s="201" t="n">
        <f aca="false">AC41+1</f>
        <v>22</v>
      </c>
      <c r="AE41" s="201" t="n">
        <f aca="false">AD41+1</f>
        <v>23</v>
      </c>
      <c r="AF41" s="201" t="n">
        <f aca="false">AE41+1</f>
        <v>24</v>
      </c>
      <c r="AG41" s="201" t="n">
        <f aca="false">AF41+1</f>
        <v>25</v>
      </c>
      <c r="AH41" s="201" t="n">
        <f aca="false">AG41+1</f>
        <v>26</v>
      </c>
      <c r="AI41" s="201" t="n">
        <f aca="false">AH41+1</f>
        <v>27</v>
      </c>
      <c r="AJ41" s="201" t="n">
        <f aca="false">AI41+1</f>
        <v>28</v>
      </c>
      <c r="AK41" s="201" t="n">
        <f aca="false">AJ41+1</f>
        <v>29</v>
      </c>
      <c r="AL41" s="201" t="n">
        <f aca="false">AK41+1</f>
        <v>30</v>
      </c>
      <c r="AM41" s="201" t="n">
        <f aca="false">AL41+1</f>
        <v>31</v>
      </c>
      <c r="AN41" s="201" t="n">
        <f aca="false">AM41+1</f>
        <v>32</v>
      </c>
      <c r="AO41" s="201" t="n">
        <f aca="false">AN41+1</f>
        <v>33</v>
      </c>
      <c r="AP41" s="201" t="n">
        <f aca="false">AO41+1</f>
        <v>34</v>
      </c>
      <c r="AQ41" s="201" t="n">
        <f aca="false">AP41+1</f>
        <v>35</v>
      </c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</row>
    <row r="42" customFormat="false" ht="16.5" hidden="false" customHeight="true" outlineLevel="0" collapsed="false">
      <c r="A42" s="44"/>
      <c r="B42" s="204"/>
      <c r="C42" s="204"/>
      <c r="D42" s="205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</row>
    <row r="43" customFormat="false" ht="16.5" hidden="false" customHeight="true" outlineLevel="0" collapsed="false">
      <c r="A43" s="115"/>
      <c r="B43" s="469" t="s">
        <v>396</v>
      </c>
      <c r="C43" s="305"/>
      <c r="D43" s="305"/>
      <c r="E43" s="397"/>
      <c r="F43" s="397"/>
      <c r="G43" s="397"/>
      <c r="H43" s="397" t="n">
        <f aca="false">'DRE '!H36</f>
        <v>-3510091.263</v>
      </c>
      <c r="I43" s="397" t="n">
        <f aca="false">'DRE '!I36</f>
        <v>8813528.587</v>
      </c>
      <c r="J43" s="397" t="n">
        <f aca="false">'DRE '!J36</f>
        <v>-13964858.86</v>
      </c>
      <c r="K43" s="397" t="n">
        <f aca="false">'DRE '!K36</f>
        <v>-28439145.46</v>
      </c>
      <c r="L43" s="397" t="n">
        <f aca="false">'DRE '!L36</f>
        <v>20882041.51</v>
      </c>
      <c r="M43" s="397" t="n">
        <f aca="false">'DRE '!M36</f>
        <v>21575809.21</v>
      </c>
      <c r="N43" s="397" t="n">
        <f aca="false">'DRE '!N36</f>
        <v>24258079.8</v>
      </c>
      <c r="O43" s="397" t="n">
        <f aca="false">'DRE '!O36</f>
        <v>26145643.02</v>
      </c>
      <c r="P43" s="397" t="n">
        <f aca="false">'DRE '!P36</f>
        <v>27434886.5</v>
      </c>
      <c r="Q43" s="397" t="n">
        <f aca="false">'DRE '!Q36</f>
        <v>28733672.93</v>
      </c>
      <c r="R43" s="397" t="n">
        <f aca="false">'DRE '!R36</f>
        <v>30034619.75</v>
      </c>
      <c r="S43" s="397" t="n">
        <f aca="false">'DRE '!S36</f>
        <v>31259627.26</v>
      </c>
      <c r="T43" s="397" t="n">
        <f aca="false">'DRE '!T36</f>
        <v>32701908.77</v>
      </c>
      <c r="U43" s="397" t="n">
        <f aca="false">'DRE '!U36</f>
        <v>34232113.54</v>
      </c>
      <c r="V43" s="397" t="n">
        <f aca="false">'DRE '!V36</f>
        <v>35990092.74</v>
      </c>
      <c r="W43" s="397" t="n">
        <f aca="false">'DRE '!W36</f>
        <v>37271982.02</v>
      </c>
      <c r="X43" s="397" t="n">
        <f aca="false">'DRE '!X36</f>
        <v>38022754.56</v>
      </c>
      <c r="Y43" s="397" t="n">
        <f aca="false">'DRE '!Y36</f>
        <v>36996308.23</v>
      </c>
      <c r="Z43" s="397" t="n">
        <f aca="false">'DRE '!Z36</f>
        <v>37316180.35</v>
      </c>
      <c r="AA43" s="397" t="n">
        <f aca="false">'DRE '!AA36</f>
        <v>38000345.27</v>
      </c>
      <c r="AB43" s="397" t="n">
        <f aca="false">'DRE '!AB36</f>
        <v>38653530.99</v>
      </c>
      <c r="AC43" s="397" t="n">
        <f aca="false">'DRE '!AC36</f>
        <v>39294646.14</v>
      </c>
      <c r="AD43" s="397" t="n">
        <f aca="false">'DRE '!AD36</f>
        <v>39937497.65</v>
      </c>
      <c r="AE43" s="397" t="n">
        <f aca="false">'DRE '!AE36</f>
        <v>40581939.09</v>
      </c>
      <c r="AF43" s="397" t="n">
        <f aca="false">'DRE '!AF36</f>
        <v>41227508.12</v>
      </c>
      <c r="AG43" s="397" t="n">
        <f aca="false">'DRE '!AG36</f>
        <v>41874195.5</v>
      </c>
      <c r="AH43" s="397" t="n">
        <f aca="false">'DRE '!AH36</f>
        <v>42522018.29</v>
      </c>
      <c r="AI43" s="397" t="n">
        <f aca="false">'DRE '!AI36</f>
        <v>43651878.23</v>
      </c>
      <c r="AJ43" s="397" t="n">
        <f aca="false">'DRE '!AJ36</f>
        <v>50610612.27</v>
      </c>
      <c r="AK43" s="397" t="n">
        <f aca="false">'DRE '!AK36</f>
        <v>54587495.44</v>
      </c>
      <c r="AL43" s="397" t="n">
        <f aca="false">'DRE '!AL36</f>
        <v>54504003.19</v>
      </c>
      <c r="AM43" s="397" t="n">
        <f aca="false">'DRE '!AM36</f>
        <v>54376654.71</v>
      </c>
      <c r="AN43" s="397" t="n">
        <f aca="false">'DRE '!AN36</f>
        <v>54390110.34</v>
      </c>
      <c r="AO43" s="397" t="n">
        <f aca="false">'DRE '!AO36</f>
        <v>54410251.55</v>
      </c>
      <c r="AP43" s="397" t="n">
        <f aca="false">'DRE '!AP36</f>
        <v>54425698.83</v>
      </c>
      <c r="AQ43" s="397" t="n">
        <f aca="false">'DRE '!AQ36</f>
        <v>59935859.8</v>
      </c>
      <c r="AR43" s="393"/>
      <c r="AS43" s="393"/>
      <c r="AT43" s="393"/>
      <c r="AU43" s="393"/>
      <c r="AV43" s="393"/>
      <c r="AW43" s="393"/>
      <c r="AX43" s="393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</row>
    <row r="44" customFormat="false" ht="16.5" hidden="false" customHeight="true" outlineLevel="0" collapsed="false">
      <c r="A44" s="44"/>
      <c r="B44" s="89" t="s">
        <v>484</v>
      </c>
      <c r="C44" s="44"/>
      <c r="D44" s="4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</row>
    <row r="45" customFormat="false" ht="16.5" hidden="false" customHeight="true" outlineLevel="0" collapsed="false">
      <c r="A45" s="44"/>
      <c r="B45" s="89" t="s">
        <v>485</v>
      </c>
      <c r="C45" s="44"/>
      <c r="D45" s="4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</row>
    <row r="46" customFormat="false" ht="16.5" hidden="false" customHeight="true" outlineLevel="0" collapsed="false">
      <c r="A46" s="44"/>
      <c r="B46" s="89" t="s">
        <v>486</v>
      </c>
      <c r="C46" s="44"/>
      <c r="D46" s="4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</row>
    <row r="47" customFormat="false" ht="16.5" hidden="false" customHeight="true" outlineLevel="0" collapsed="false">
      <c r="A47" s="115"/>
      <c r="B47" s="469" t="s">
        <v>487</v>
      </c>
      <c r="C47" s="305"/>
      <c r="D47" s="305"/>
      <c r="E47" s="397"/>
      <c r="F47" s="397"/>
      <c r="G47" s="397"/>
      <c r="H47" s="397" t="n">
        <f aca="false">H43</f>
        <v>-3510091.263</v>
      </c>
      <c r="I47" s="397" t="n">
        <f aca="false">I43</f>
        <v>8813528.587</v>
      </c>
      <c r="J47" s="397" t="n">
        <f aca="false">J43</f>
        <v>-13964858.86</v>
      </c>
      <c r="K47" s="397" t="n">
        <f aca="false">K43</f>
        <v>-28439145.46</v>
      </c>
      <c r="L47" s="397" t="n">
        <f aca="false">L43</f>
        <v>20882041.51</v>
      </c>
      <c r="M47" s="397" t="n">
        <f aca="false">M43</f>
        <v>21575809.21</v>
      </c>
      <c r="N47" s="397" t="n">
        <f aca="false">N43</f>
        <v>24258079.8</v>
      </c>
      <c r="O47" s="397" t="n">
        <f aca="false">O43</f>
        <v>26145643.02</v>
      </c>
      <c r="P47" s="397" t="n">
        <f aca="false">P43</f>
        <v>27434886.5</v>
      </c>
      <c r="Q47" s="397" t="n">
        <f aca="false">Q43</f>
        <v>28733672.93</v>
      </c>
      <c r="R47" s="397" t="n">
        <f aca="false">R43</f>
        <v>30034619.75</v>
      </c>
      <c r="S47" s="397" t="n">
        <f aca="false">S43</f>
        <v>31259627.26</v>
      </c>
      <c r="T47" s="397" t="n">
        <f aca="false">T43</f>
        <v>32701908.77</v>
      </c>
      <c r="U47" s="397" t="n">
        <f aca="false">U43</f>
        <v>34232113.54</v>
      </c>
      <c r="V47" s="397" t="n">
        <f aca="false">V43</f>
        <v>35990092.74</v>
      </c>
      <c r="W47" s="397" t="n">
        <f aca="false">W43</f>
        <v>37271982.02</v>
      </c>
      <c r="X47" s="397" t="n">
        <f aca="false">X43</f>
        <v>38022754.56</v>
      </c>
      <c r="Y47" s="397" t="n">
        <f aca="false">Y43</f>
        <v>36996308.23</v>
      </c>
      <c r="Z47" s="397" t="n">
        <f aca="false">Z43</f>
        <v>37316180.35</v>
      </c>
      <c r="AA47" s="397" t="n">
        <f aca="false">AA43</f>
        <v>38000345.27</v>
      </c>
      <c r="AB47" s="397" t="n">
        <f aca="false">AB43</f>
        <v>38653530.99</v>
      </c>
      <c r="AC47" s="397" t="n">
        <f aca="false">AC43</f>
        <v>39294646.14</v>
      </c>
      <c r="AD47" s="397" t="n">
        <f aca="false">AD43</f>
        <v>39937497.65</v>
      </c>
      <c r="AE47" s="397" t="n">
        <f aca="false">AE43</f>
        <v>40581939.09</v>
      </c>
      <c r="AF47" s="397" t="n">
        <f aca="false">AF43</f>
        <v>41227508.12</v>
      </c>
      <c r="AG47" s="397" t="n">
        <f aca="false">AG43</f>
        <v>41874195.5</v>
      </c>
      <c r="AH47" s="397" t="n">
        <f aca="false">AH43</f>
        <v>42522018.29</v>
      </c>
      <c r="AI47" s="397" t="n">
        <f aca="false">AI43</f>
        <v>43651878.23</v>
      </c>
      <c r="AJ47" s="397" t="n">
        <f aca="false">AJ43</f>
        <v>50610612.27</v>
      </c>
      <c r="AK47" s="397" t="n">
        <f aca="false">AK43</f>
        <v>54587495.44</v>
      </c>
      <c r="AL47" s="397" t="n">
        <f aca="false">AL43</f>
        <v>54504003.19</v>
      </c>
      <c r="AM47" s="397" t="n">
        <f aca="false">AM43</f>
        <v>54376654.71</v>
      </c>
      <c r="AN47" s="397" t="n">
        <f aca="false">AN43</f>
        <v>54390110.34</v>
      </c>
      <c r="AO47" s="397" t="n">
        <f aca="false">AO43</f>
        <v>54410251.55</v>
      </c>
      <c r="AP47" s="397" t="n">
        <f aca="false">AP43</f>
        <v>54425698.83</v>
      </c>
      <c r="AQ47" s="397" t="n">
        <f aca="false">AQ43</f>
        <v>59935859.8</v>
      </c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</row>
    <row r="48" customFormat="false" ht="16.5" hidden="false" customHeight="true" outlineLevel="0" collapsed="false">
      <c r="A48" s="44"/>
      <c r="B48" s="44"/>
      <c r="C48" s="44"/>
      <c r="D48" s="44"/>
      <c r="E48" s="394"/>
      <c r="F48" s="393"/>
      <c r="G48" s="393"/>
      <c r="H48" s="395"/>
      <c r="I48" s="395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394"/>
      <c r="BG48" s="394"/>
      <c r="BH48" s="394"/>
      <c r="BI48" s="394"/>
      <c r="BJ48" s="394"/>
    </row>
    <row r="49" customFormat="false" ht="16.5" hidden="false" customHeight="true" outlineLevel="0" collapsed="false">
      <c r="A49" s="44"/>
      <c r="B49" s="199" t="s">
        <v>488</v>
      </c>
      <c r="C49" s="199"/>
      <c r="D49" s="200"/>
      <c r="E49" s="198"/>
      <c r="F49" s="198"/>
      <c r="G49" s="198"/>
      <c r="H49" s="198" t="n">
        <f aca="false">H40</f>
        <v>2024</v>
      </c>
      <c r="I49" s="198" t="n">
        <f aca="false">H49+1</f>
        <v>2025</v>
      </c>
      <c r="J49" s="198" t="n">
        <f aca="false">I49+1</f>
        <v>2026</v>
      </c>
      <c r="K49" s="198" t="n">
        <f aca="false">J49+1</f>
        <v>2027</v>
      </c>
      <c r="L49" s="198" t="n">
        <f aca="false">K49+1</f>
        <v>2028</v>
      </c>
      <c r="M49" s="198" t="n">
        <f aca="false">L49+1</f>
        <v>2029</v>
      </c>
      <c r="N49" s="198" t="n">
        <f aca="false">M49+1</f>
        <v>2030</v>
      </c>
      <c r="O49" s="198" t="n">
        <f aca="false">N49+1</f>
        <v>2031</v>
      </c>
      <c r="P49" s="198" t="n">
        <f aca="false">O49+1</f>
        <v>2032</v>
      </c>
      <c r="Q49" s="198" t="n">
        <f aca="false">P49+1</f>
        <v>2033</v>
      </c>
      <c r="R49" s="198" t="n">
        <f aca="false">Q49+1</f>
        <v>2034</v>
      </c>
      <c r="S49" s="198" t="n">
        <f aca="false">R49+1</f>
        <v>2035</v>
      </c>
      <c r="T49" s="198" t="n">
        <f aca="false">S49+1</f>
        <v>2036</v>
      </c>
      <c r="U49" s="198" t="n">
        <f aca="false">T49+1</f>
        <v>2037</v>
      </c>
      <c r="V49" s="198" t="n">
        <f aca="false">U49+1</f>
        <v>2038</v>
      </c>
      <c r="W49" s="198" t="n">
        <f aca="false">V49+1</f>
        <v>2039</v>
      </c>
      <c r="X49" s="198" t="n">
        <f aca="false">W49+1</f>
        <v>2040</v>
      </c>
      <c r="Y49" s="198" t="n">
        <f aca="false">X49+1</f>
        <v>2041</v>
      </c>
      <c r="Z49" s="198" t="n">
        <f aca="false">Y49+1</f>
        <v>2042</v>
      </c>
      <c r="AA49" s="198" t="n">
        <f aca="false">Z49+1</f>
        <v>2043</v>
      </c>
      <c r="AB49" s="198" t="n">
        <f aca="false">AA49+1</f>
        <v>2044</v>
      </c>
      <c r="AC49" s="198" t="n">
        <f aca="false">AB49+1</f>
        <v>2045</v>
      </c>
      <c r="AD49" s="198" t="n">
        <f aca="false">AC49+1</f>
        <v>2046</v>
      </c>
      <c r="AE49" s="198" t="n">
        <f aca="false">AD49+1</f>
        <v>2047</v>
      </c>
      <c r="AF49" s="198" t="n">
        <f aca="false">AE49+1</f>
        <v>2048</v>
      </c>
      <c r="AG49" s="198" t="n">
        <f aca="false">AF49+1</f>
        <v>2049</v>
      </c>
      <c r="AH49" s="198" t="n">
        <f aca="false">AG49+1</f>
        <v>2050</v>
      </c>
      <c r="AI49" s="198" t="n">
        <f aca="false">AH49+1</f>
        <v>2051</v>
      </c>
      <c r="AJ49" s="198" t="n">
        <f aca="false">AI49+1</f>
        <v>2052</v>
      </c>
      <c r="AK49" s="198" t="n">
        <f aca="false">AJ49+1</f>
        <v>2053</v>
      </c>
      <c r="AL49" s="198" t="n">
        <f aca="false">AK49+1</f>
        <v>2054</v>
      </c>
      <c r="AM49" s="198" t="n">
        <f aca="false">AL49+1</f>
        <v>2055</v>
      </c>
      <c r="AN49" s="198" t="n">
        <f aca="false">AM49+1</f>
        <v>2056</v>
      </c>
      <c r="AO49" s="198" t="n">
        <f aca="false">AN49+1</f>
        <v>2057</v>
      </c>
      <c r="AP49" s="198" t="n">
        <f aca="false">AO49+1</f>
        <v>2058</v>
      </c>
      <c r="AQ49" s="198" t="n">
        <f aca="false">AP49+1</f>
        <v>2059</v>
      </c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</row>
    <row r="50" customFormat="false" ht="16.5" hidden="false" customHeight="true" outlineLevel="0" collapsed="false">
      <c r="A50" s="44"/>
      <c r="B50" s="44" t="s">
        <v>489</v>
      </c>
      <c r="C50" s="44"/>
      <c r="D50" s="44"/>
      <c r="E50" s="44"/>
      <c r="F50" s="44"/>
      <c r="G50" s="44"/>
      <c r="H50" s="394" t="n">
        <f aca="false">H30</f>
        <v>0</v>
      </c>
      <c r="I50" s="394" t="n">
        <f aca="false">H53</f>
        <v>-3510091.263</v>
      </c>
      <c r="J50" s="394" t="n">
        <f aca="false">I53</f>
        <v>-866032.6869</v>
      </c>
      <c r="K50" s="394" t="n">
        <f aca="false">J53</f>
        <v>-14830891.5469</v>
      </c>
      <c r="L50" s="394" t="n">
        <f aca="false">K53</f>
        <v>-43270037.0069</v>
      </c>
      <c r="M50" s="394" t="n">
        <f aca="false">L53</f>
        <v>-37005424.5539</v>
      </c>
      <c r="N50" s="394" t="n">
        <f aca="false">M53</f>
        <v>-30532681.7909</v>
      </c>
      <c r="O50" s="394" t="n">
        <f aca="false">N53</f>
        <v>-23255257.8509</v>
      </c>
      <c r="P50" s="394" t="n">
        <f aca="false">O53</f>
        <v>-15411564.9449</v>
      </c>
      <c r="Q50" s="394" t="n">
        <f aca="false">P53</f>
        <v>-7181098.9949</v>
      </c>
      <c r="R50" s="394" t="n">
        <f aca="false">Q53</f>
        <v>0</v>
      </c>
      <c r="S50" s="394" t="n">
        <f aca="false">R53</f>
        <v>0</v>
      </c>
      <c r="T50" s="394" t="n">
        <f aca="false">S53</f>
        <v>0</v>
      </c>
      <c r="U50" s="394" t="n">
        <f aca="false">T53</f>
        <v>0</v>
      </c>
      <c r="V50" s="394" t="n">
        <f aca="false">U53</f>
        <v>0</v>
      </c>
      <c r="W50" s="394" t="n">
        <f aca="false">V53</f>
        <v>0</v>
      </c>
      <c r="X50" s="394" t="n">
        <f aca="false">W53</f>
        <v>0</v>
      </c>
      <c r="Y50" s="394" t="n">
        <f aca="false">X53</f>
        <v>0</v>
      </c>
      <c r="Z50" s="394" t="n">
        <f aca="false">Y53</f>
        <v>0</v>
      </c>
      <c r="AA50" s="394" t="n">
        <f aca="false">Z53</f>
        <v>0</v>
      </c>
      <c r="AB50" s="394" t="n">
        <f aca="false">AA53</f>
        <v>0</v>
      </c>
      <c r="AC50" s="394" t="n">
        <f aca="false">AB53</f>
        <v>0</v>
      </c>
      <c r="AD50" s="394" t="n">
        <f aca="false">AC53</f>
        <v>0</v>
      </c>
      <c r="AE50" s="394" t="n">
        <f aca="false">AD53</f>
        <v>0</v>
      </c>
      <c r="AF50" s="394" t="n">
        <f aca="false">AE53</f>
        <v>0</v>
      </c>
      <c r="AG50" s="394" t="n">
        <f aca="false">AF53</f>
        <v>0</v>
      </c>
      <c r="AH50" s="394" t="n">
        <f aca="false">AG53</f>
        <v>0</v>
      </c>
      <c r="AI50" s="394" t="n">
        <f aca="false">AH53</f>
        <v>0</v>
      </c>
      <c r="AJ50" s="394" t="n">
        <f aca="false">AI53</f>
        <v>0</v>
      </c>
      <c r="AK50" s="394" t="n">
        <f aca="false">AJ53</f>
        <v>0</v>
      </c>
      <c r="AL50" s="394" t="n">
        <f aca="false">AK53</f>
        <v>0</v>
      </c>
      <c r="AM50" s="394" t="n">
        <f aca="false">AL53</f>
        <v>0</v>
      </c>
      <c r="AN50" s="394" t="n">
        <f aca="false">AM53</f>
        <v>0</v>
      </c>
      <c r="AO50" s="394" t="n">
        <f aca="false">AN53</f>
        <v>0</v>
      </c>
      <c r="AP50" s="394" t="n">
        <f aca="false">AO53</f>
        <v>0</v>
      </c>
      <c r="AQ50" s="394" t="n">
        <f aca="false">AP53</f>
        <v>0</v>
      </c>
      <c r="AR50" s="394"/>
      <c r="AS50" s="394"/>
      <c r="AT50" s="394"/>
      <c r="AU50" s="394"/>
      <c r="AV50" s="394"/>
      <c r="AW50" s="394"/>
      <c r="AX50" s="394"/>
      <c r="AY50" s="394"/>
      <c r="AZ50" s="394"/>
      <c r="BA50" s="394"/>
      <c r="BB50" s="394"/>
      <c r="BC50" s="394"/>
      <c r="BD50" s="394"/>
      <c r="BE50" s="394"/>
      <c r="BF50" s="394"/>
      <c r="BG50" s="394"/>
      <c r="BH50" s="394"/>
      <c r="BI50" s="394"/>
      <c r="BJ50" s="394"/>
    </row>
    <row r="51" customFormat="false" ht="16.5" hidden="false" customHeight="true" outlineLevel="0" collapsed="false">
      <c r="A51" s="44"/>
      <c r="B51" s="44" t="s">
        <v>490</v>
      </c>
      <c r="C51" s="44"/>
      <c r="D51" s="44"/>
      <c r="E51" s="44"/>
      <c r="F51" s="44"/>
      <c r="G51" s="44"/>
      <c r="H51" s="394" t="n">
        <f aca="false">IF(H47&lt;0,H47,0)</f>
        <v>-3510091.263</v>
      </c>
      <c r="I51" s="394" t="n">
        <f aca="false">IF(I47&lt;0,I47,0)</f>
        <v>0</v>
      </c>
      <c r="J51" s="394" t="n">
        <f aca="false">IF(J47&lt;0,J47,0)</f>
        <v>-13964858.86</v>
      </c>
      <c r="K51" s="394" t="n">
        <f aca="false">IF(K47&lt;0,K47,0)</f>
        <v>-28439145.46</v>
      </c>
      <c r="L51" s="394" t="n">
        <f aca="false">IF(L47&lt;0,L47,0)</f>
        <v>0</v>
      </c>
      <c r="M51" s="394" t="n">
        <f aca="false">IF(M47&lt;0,M47,0)</f>
        <v>0</v>
      </c>
      <c r="N51" s="394" t="n">
        <f aca="false">IF(N47&lt;0,N47,0)</f>
        <v>0</v>
      </c>
      <c r="O51" s="394" t="n">
        <f aca="false">IF(O47&lt;0,O47,0)</f>
        <v>0</v>
      </c>
      <c r="P51" s="394" t="n">
        <f aca="false">IF(P47&lt;0,P47,0)</f>
        <v>0</v>
      </c>
      <c r="Q51" s="394" t="n">
        <f aca="false">IF(Q47&lt;0,Q47,0)</f>
        <v>0</v>
      </c>
      <c r="R51" s="394" t="n">
        <f aca="false">IF(R47&lt;0,R47,0)</f>
        <v>0</v>
      </c>
      <c r="S51" s="394" t="n">
        <f aca="false">IF(S47&lt;0,S47,0)</f>
        <v>0</v>
      </c>
      <c r="T51" s="394" t="n">
        <f aca="false">IF(T47&lt;0,T47,0)</f>
        <v>0</v>
      </c>
      <c r="U51" s="394" t="n">
        <f aca="false">IF(U47&lt;0,U47,0)</f>
        <v>0</v>
      </c>
      <c r="V51" s="394" t="n">
        <f aca="false">IF(V47&lt;0,V47,0)</f>
        <v>0</v>
      </c>
      <c r="W51" s="394" t="n">
        <f aca="false">IF(W47&lt;0,W47,0)</f>
        <v>0</v>
      </c>
      <c r="X51" s="394" t="n">
        <f aca="false">IF(X47&lt;0,X47,0)</f>
        <v>0</v>
      </c>
      <c r="Y51" s="394" t="n">
        <f aca="false">IF(Y47&lt;0,Y47,0)</f>
        <v>0</v>
      </c>
      <c r="Z51" s="394" t="n">
        <f aca="false">IF(Z47&lt;0,Z47,0)</f>
        <v>0</v>
      </c>
      <c r="AA51" s="394" t="n">
        <f aca="false">IF(AA47&lt;0,AA47,0)</f>
        <v>0</v>
      </c>
      <c r="AB51" s="394" t="n">
        <f aca="false">IF(AB47&lt;0,AB47,0)</f>
        <v>0</v>
      </c>
      <c r="AC51" s="394" t="n">
        <f aca="false">IF(AC47&lt;0,AC47,0)</f>
        <v>0</v>
      </c>
      <c r="AD51" s="394" t="n">
        <f aca="false">IF(AD47&lt;0,AD47,0)</f>
        <v>0</v>
      </c>
      <c r="AE51" s="394" t="n">
        <f aca="false">IF(AE47&lt;0,AE47,0)</f>
        <v>0</v>
      </c>
      <c r="AF51" s="394" t="n">
        <f aca="false">IF(AF47&lt;0,AF47,0)</f>
        <v>0</v>
      </c>
      <c r="AG51" s="394" t="n">
        <f aca="false">IF(AG47&lt;0,AG47,0)</f>
        <v>0</v>
      </c>
      <c r="AH51" s="394" t="n">
        <f aca="false">IF(AH47&lt;0,AH47,0)</f>
        <v>0</v>
      </c>
      <c r="AI51" s="394" t="n">
        <f aca="false">IF(AI47&lt;0,AI47,0)</f>
        <v>0</v>
      </c>
      <c r="AJ51" s="394" t="n">
        <f aca="false">IF(AJ47&lt;0,AJ47,0)</f>
        <v>0</v>
      </c>
      <c r="AK51" s="394" t="n">
        <f aca="false">IF(AK47&lt;0,AK47,0)</f>
        <v>0</v>
      </c>
      <c r="AL51" s="394" t="n">
        <f aca="false">IF(AL47&lt;0,AL47,0)</f>
        <v>0</v>
      </c>
      <c r="AM51" s="394" t="n">
        <f aca="false">IF(AM47&lt;0,AM47,0)</f>
        <v>0</v>
      </c>
      <c r="AN51" s="394" t="n">
        <f aca="false">IF(AN47&lt;0,AN47,0)</f>
        <v>0</v>
      </c>
      <c r="AO51" s="394" t="n">
        <f aca="false">IF(AO47&lt;0,AO47,0)</f>
        <v>0</v>
      </c>
      <c r="AP51" s="394" t="n">
        <f aca="false">IF(AP47&lt;0,AP47,0)</f>
        <v>0</v>
      </c>
      <c r="AQ51" s="394" t="n">
        <f aca="false">IF(AQ47&lt;0,AQ47,0)</f>
        <v>0</v>
      </c>
      <c r="AR51" s="394"/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4"/>
      <c r="BD51" s="394"/>
      <c r="BE51" s="394"/>
      <c r="BF51" s="394"/>
      <c r="BG51" s="394"/>
      <c r="BH51" s="394"/>
      <c r="BI51" s="394"/>
      <c r="BJ51" s="394"/>
    </row>
    <row r="52" customFormat="false" ht="16.5" hidden="false" customHeight="true" outlineLevel="0" collapsed="false">
      <c r="A52" s="44"/>
      <c r="B52" s="470" t="s">
        <v>491</v>
      </c>
      <c r="C52" s="470"/>
      <c r="D52" s="470"/>
      <c r="E52" s="470"/>
      <c r="F52" s="470"/>
      <c r="G52" s="470"/>
      <c r="H52" s="471" t="n">
        <f aca="false">IF(H47&gt;0,MIN(-H50,30%*H47),0)</f>
        <v>0</v>
      </c>
      <c r="I52" s="471" t="n">
        <f aca="false">IF(I47&gt;0,MIN(-I50,30%*I47),0)</f>
        <v>2644058.5761</v>
      </c>
      <c r="J52" s="471" t="n">
        <f aca="false">IF(J47&gt;0,MIN(-J50,30%*J47),0)</f>
        <v>0</v>
      </c>
      <c r="K52" s="471" t="n">
        <f aca="false">IF(K47&gt;0,MIN(-K50,30%*K47),0)</f>
        <v>0</v>
      </c>
      <c r="L52" s="471" t="n">
        <f aca="false">IF(L47&gt;0,MIN(-L50,30%*L47),0)</f>
        <v>6264612.453</v>
      </c>
      <c r="M52" s="471" t="n">
        <f aca="false">IF(M47&gt;0,MIN(-M50,30%*M47),0)</f>
        <v>6472742.763</v>
      </c>
      <c r="N52" s="471" t="n">
        <f aca="false">IF(N47&gt;0,MIN(-N50,30%*N47),0)</f>
        <v>7277423.94</v>
      </c>
      <c r="O52" s="471" t="n">
        <f aca="false">IF(O47&gt;0,MIN(-O50,30%*O47),0)</f>
        <v>7843692.906</v>
      </c>
      <c r="P52" s="471" t="n">
        <f aca="false">IF(P47&gt;0,MIN(-P50,30%*P47),0)</f>
        <v>8230465.95</v>
      </c>
      <c r="Q52" s="471" t="n">
        <f aca="false">IF(Q47&gt;0,MIN(-Q50,30%*Q47),0)</f>
        <v>7181098.9949</v>
      </c>
      <c r="R52" s="471" t="n">
        <f aca="false">IF(R47&gt;0,MIN(-R50,30%*R47),0)</f>
        <v>-0</v>
      </c>
      <c r="S52" s="471" t="n">
        <f aca="false">IF(S47&gt;0,MIN(-S50,30%*S47),0)</f>
        <v>-0</v>
      </c>
      <c r="T52" s="471" t="n">
        <f aca="false">IF(T47&gt;0,MIN(-T50,30%*T47),0)</f>
        <v>-0</v>
      </c>
      <c r="U52" s="471" t="n">
        <f aca="false">IF(U47&gt;0,MIN(-U50,30%*U47),0)</f>
        <v>-0</v>
      </c>
      <c r="V52" s="471" t="n">
        <f aca="false">IF(V47&gt;0,MIN(-V50,30%*V47),0)</f>
        <v>-0</v>
      </c>
      <c r="W52" s="471" t="n">
        <f aca="false">IF(W47&gt;0,MIN(-W50,30%*W47),0)</f>
        <v>-0</v>
      </c>
      <c r="X52" s="471" t="n">
        <f aca="false">IF(X47&gt;0,MIN(-X50,30%*X47),0)</f>
        <v>-0</v>
      </c>
      <c r="Y52" s="471" t="n">
        <f aca="false">IF(Y47&gt;0,MIN(-Y50,30%*Y47),0)</f>
        <v>-0</v>
      </c>
      <c r="Z52" s="471" t="n">
        <f aca="false">IF(Z47&gt;0,MIN(-Z50,30%*Z47),0)</f>
        <v>-0</v>
      </c>
      <c r="AA52" s="471" t="n">
        <f aca="false">IF(AA47&gt;0,MIN(-AA50,30%*AA47),0)</f>
        <v>-0</v>
      </c>
      <c r="AB52" s="471" t="n">
        <f aca="false">IF(AB47&gt;0,MIN(-AB50,30%*AB47),0)</f>
        <v>-0</v>
      </c>
      <c r="AC52" s="471" t="n">
        <f aca="false">IF(AC47&gt;0,MIN(-AC50,30%*AC47),0)</f>
        <v>-0</v>
      </c>
      <c r="AD52" s="471" t="n">
        <f aca="false">IF(AD47&gt;0,MIN(-AD50,30%*AD47),0)</f>
        <v>-0</v>
      </c>
      <c r="AE52" s="471" t="n">
        <f aca="false">IF(AE47&gt;0,MIN(-AE50,30%*AE47),0)</f>
        <v>-0</v>
      </c>
      <c r="AF52" s="471" t="n">
        <f aca="false">IF(AF47&gt;0,MIN(-AF50,30%*AF47),0)</f>
        <v>-0</v>
      </c>
      <c r="AG52" s="471" t="n">
        <f aca="false">IF(AG47&gt;0,MIN(-AG50,30%*AG47),0)</f>
        <v>-0</v>
      </c>
      <c r="AH52" s="471" t="n">
        <f aca="false">IF(AH47&gt;0,MIN(-AH50,30%*AH47),0)</f>
        <v>-0</v>
      </c>
      <c r="AI52" s="471" t="n">
        <f aca="false">IF(AI47&gt;0,MIN(-AI50,30%*AI47),0)</f>
        <v>-0</v>
      </c>
      <c r="AJ52" s="471" t="n">
        <f aca="false">IF(AJ47&gt;0,MIN(-AJ50,30%*AJ47),0)</f>
        <v>-0</v>
      </c>
      <c r="AK52" s="471" t="n">
        <f aca="false">IF(AK47&gt;0,MIN(-AK50,30%*AK47),0)</f>
        <v>-0</v>
      </c>
      <c r="AL52" s="471" t="n">
        <f aca="false">IF(AL47&gt;0,MIN(-AL50,30%*AL47),0)</f>
        <v>-0</v>
      </c>
      <c r="AM52" s="471" t="n">
        <f aca="false">IF(AM47&gt;0,MIN(-AM50,30%*AM47),0)</f>
        <v>-0</v>
      </c>
      <c r="AN52" s="471" t="n">
        <f aca="false">IF(AN47&gt;0,MIN(-AN50,30%*AN47),0)</f>
        <v>-0</v>
      </c>
      <c r="AO52" s="471" t="n">
        <f aca="false">IF(AO47&gt;0,MIN(-AO50,30%*AO47),0)</f>
        <v>-0</v>
      </c>
      <c r="AP52" s="471" t="n">
        <f aca="false">IF(AP47&gt;0,MIN(-AP50,30%*AP47),0)</f>
        <v>-0</v>
      </c>
      <c r="AQ52" s="471" t="n">
        <f aca="false">IF(AQ47&gt;0,MIN(-AQ50,30%*AQ47),0)</f>
        <v>-0</v>
      </c>
      <c r="AR52" s="394"/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4"/>
      <c r="BD52" s="394"/>
      <c r="BE52" s="394"/>
      <c r="BF52" s="394"/>
      <c r="BG52" s="394"/>
      <c r="BH52" s="394"/>
      <c r="BI52" s="394"/>
      <c r="BJ52" s="394"/>
    </row>
    <row r="53" customFormat="false" ht="16.5" hidden="false" customHeight="true" outlineLevel="0" collapsed="false">
      <c r="A53" s="44"/>
      <c r="B53" s="472" t="s">
        <v>492</v>
      </c>
      <c r="C53" s="472"/>
      <c r="D53" s="472"/>
      <c r="E53" s="472"/>
      <c r="F53" s="472"/>
      <c r="G53" s="472"/>
      <c r="H53" s="473" t="n">
        <f aca="false">H50+H51+H52</f>
        <v>-3510091.263</v>
      </c>
      <c r="I53" s="473" t="n">
        <f aca="false">I50+I51+I52</f>
        <v>-866032.6869</v>
      </c>
      <c r="J53" s="473" t="n">
        <f aca="false">J50+J51+J52</f>
        <v>-14830891.5469</v>
      </c>
      <c r="K53" s="473" t="n">
        <f aca="false">K50+K51+K52</f>
        <v>-43270037.0069</v>
      </c>
      <c r="L53" s="473" t="n">
        <f aca="false">L50+L51+L52</f>
        <v>-37005424.5539</v>
      </c>
      <c r="M53" s="473" t="n">
        <f aca="false">M50+M51+M52</f>
        <v>-30532681.7909</v>
      </c>
      <c r="N53" s="473" t="n">
        <f aca="false">N50+N51+N52</f>
        <v>-23255257.8509</v>
      </c>
      <c r="O53" s="473" t="n">
        <f aca="false">O50+O51+O52</f>
        <v>-15411564.9449</v>
      </c>
      <c r="P53" s="473" t="n">
        <f aca="false">P50+P51+P52</f>
        <v>-7181098.9949</v>
      </c>
      <c r="Q53" s="473" t="n">
        <f aca="false">Q50+Q51+Q52</f>
        <v>0</v>
      </c>
      <c r="R53" s="473" t="n">
        <f aca="false">R50+R51+R52</f>
        <v>0</v>
      </c>
      <c r="S53" s="473" t="n">
        <f aca="false">S50+S51+S52</f>
        <v>0</v>
      </c>
      <c r="T53" s="473" t="n">
        <f aca="false">T50+T51+T52</f>
        <v>0</v>
      </c>
      <c r="U53" s="473" t="n">
        <f aca="false">U50+U51+U52</f>
        <v>0</v>
      </c>
      <c r="V53" s="473" t="n">
        <f aca="false">V50+V51+V52</f>
        <v>0</v>
      </c>
      <c r="W53" s="473" t="n">
        <f aca="false">W50+W51+W52</f>
        <v>0</v>
      </c>
      <c r="X53" s="473" t="n">
        <f aca="false">X50+X51+X52</f>
        <v>0</v>
      </c>
      <c r="Y53" s="473" t="n">
        <f aca="false">Y50+Y51+Y52</f>
        <v>0</v>
      </c>
      <c r="Z53" s="473" t="n">
        <f aca="false">Z50+Z51+Z52</f>
        <v>0</v>
      </c>
      <c r="AA53" s="473" t="n">
        <f aca="false">AA50+AA51+AA52</f>
        <v>0</v>
      </c>
      <c r="AB53" s="473" t="n">
        <f aca="false">AB50+AB51+AB52</f>
        <v>0</v>
      </c>
      <c r="AC53" s="473" t="n">
        <f aca="false">AC50+AC51+AC52</f>
        <v>0</v>
      </c>
      <c r="AD53" s="473" t="n">
        <f aca="false">AD50+AD51+AD52</f>
        <v>0</v>
      </c>
      <c r="AE53" s="473" t="n">
        <f aca="false">AE50+AE51+AE52</f>
        <v>0</v>
      </c>
      <c r="AF53" s="473" t="n">
        <f aca="false">AF50+AF51+AF52</f>
        <v>0</v>
      </c>
      <c r="AG53" s="473" t="n">
        <f aca="false">AG50+AG51+AG52</f>
        <v>0</v>
      </c>
      <c r="AH53" s="473" t="n">
        <f aca="false">AH50+AH51+AH52</f>
        <v>0</v>
      </c>
      <c r="AI53" s="473" t="n">
        <f aca="false">AI50+AI51+AI52</f>
        <v>0</v>
      </c>
      <c r="AJ53" s="473" t="n">
        <f aca="false">AJ50+AJ51+AJ52</f>
        <v>0</v>
      </c>
      <c r="AK53" s="473" t="n">
        <f aca="false">AK50+AK51+AK52</f>
        <v>0</v>
      </c>
      <c r="AL53" s="473" t="n">
        <f aca="false">AL50+AL51+AL52</f>
        <v>0</v>
      </c>
      <c r="AM53" s="473" t="n">
        <f aca="false">AM50+AM51+AM52</f>
        <v>0</v>
      </c>
      <c r="AN53" s="473" t="n">
        <f aca="false">AN50+AN51+AN52</f>
        <v>0</v>
      </c>
      <c r="AO53" s="473" t="n">
        <f aca="false">AO50+AO51+AO52</f>
        <v>0</v>
      </c>
      <c r="AP53" s="473" t="n">
        <f aca="false">AP50+AP51+AP52</f>
        <v>0</v>
      </c>
      <c r="AQ53" s="473" t="n">
        <f aca="false">AQ50+AQ51+AQ52</f>
        <v>0</v>
      </c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</row>
    <row r="54" customFormat="false" ht="16.5" hidden="false" customHeight="true" outlineLevel="0" collapsed="false">
      <c r="A54" s="44"/>
      <c r="B54" s="44"/>
      <c r="C54" s="44"/>
      <c r="D54" s="44"/>
      <c r="E54" s="394"/>
      <c r="F54" s="393"/>
      <c r="G54" s="393"/>
      <c r="H54" s="395"/>
      <c r="I54" s="395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</row>
    <row r="55" customFormat="false" ht="16.5" hidden="false" customHeight="true" outlineLevel="0" collapsed="false">
      <c r="A55" s="115"/>
      <c r="B55" s="469" t="s">
        <v>487</v>
      </c>
      <c r="C55" s="305"/>
      <c r="D55" s="305"/>
      <c r="E55" s="397"/>
      <c r="F55" s="397"/>
      <c r="G55" s="397"/>
      <c r="H55" s="397" t="n">
        <f aca="false">H47-H52</f>
        <v>-3510091.263</v>
      </c>
      <c r="I55" s="397" t="n">
        <f aca="false">I47-I52</f>
        <v>6169470.0109</v>
      </c>
      <c r="J55" s="397" t="n">
        <f aca="false">J47-J52</f>
        <v>-13964858.86</v>
      </c>
      <c r="K55" s="397" t="n">
        <f aca="false">K47-K52</f>
        <v>-28439145.46</v>
      </c>
      <c r="L55" s="397" t="n">
        <f aca="false">L47-L52</f>
        <v>14617429.057</v>
      </c>
      <c r="M55" s="397" t="n">
        <f aca="false">M47-M52</f>
        <v>15103066.447</v>
      </c>
      <c r="N55" s="397" t="n">
        <f aca="false">N47-N52</f>
        <v>16980655.86</v>
      </c>
      <c r="O55" s="397" t="n">
        <f aca="false">O47-O52</f>
        <v>18301950.114</v>
      </c>
      <c r="P55" s="397" t="n">
        <f aca="false">P47-P52</f>
        <v>19204420.55</v>
      </c>
      <c r="Q55" s="397" t="n">
        <f aca="false">Q47-Q52</f>
        <v>21552573.9351</v>
      </c>
      <c r="R55" s="397" t="n">
        <f aca="false">R47-R52</f>
        <v>30034619.75</v>
      </c>
      <c r="S55" s="397" t="n">
        <f aca="false">S47-S52</f>
        <v>31259627.26</v>
      </c>
      <c r="T55" s="397" t="n">
        <f aca="false">T47-T52</f>
        <v>32701908.77</v>
      </c>
      <c r="U55" s="397" t="n">
        <f aca="false">U47-U52</f>
        <v>34232113.54</v>
      </c>
      <c r="V55" s="397" t="n">
        <f aca="false">V47-V52</f>
        <v>35990092.74</v>
      </c>
      <c r="W55" s="397" t="n">
        <f aca="false">W47-W52</f>
        <v>37271982.02</v>
      </c>
      <c r="X55" s="397" t="n">
        <f aca="false">X47-X52</f>
        <v>38022754.56</v>
      </c>
      <c r="Y55" s="397" t="n">
        <f aca="false">Y47-Y52</f>
        <v>36996308.23</v>
      </c>
      <c r="Z55" s="397" t="n">
        <f aca="false">Z47-Z52</f>
        <v>37316180.35</v>
      </c>
      <c r="AA55" s="397" t="n">
        <f aca="false">AA47-AA52</f>
        <v>38000345.27</v>
      </c>
      <c r="AB55" s="397" t="n">
        <f aca="false">AB47-AB52</f>
        <v>38653530.99</v>
      </c>
      <c r="AC55" s="397" t="n">
        <f aca="false">AC47-AC52</f>
        <v>39294646.14</v>
      </c>
      <c r="AD55" s="397" t="n">
        <f aca="false">AD47-AD52</f>
        <v>39937497.65</v>
      </c>
      <c r="AE55" s="397" t="n">
        <f aca="false">AE47-AE52</f>
        <v>40581939.09</v>
      </c>
      <c r="AF55" s="397" t="n">
        <f aca="false">AF47-AF52</f>
        <v>41227508.12</v>
      </c>
      <c r="AG55" s="397" t="n">
        <f aca="false">AG47-AG52</f>
        <v>41874195.5</v>
      </c>
      <c r="AH55" s="397" t="n">
        <f aca="false">AH47-AH52</f>
        <v>42522018.29</v>
      </c>
      <c r="AI55" s="397" t="n">
        <f aca="false">AI47-AI52</f>
        <v>43651878.23</v>
      </c>
      <c r="AJ55" s="397" t="n">
        <f aca="false">AJ47-AJ52</f>
        <v>50610612.27</v>
      </c>
      <c r="AK55" s="397" t="n">
        <f aca="false">AK47-AK52</f>
        <v>54587495.44</v>
      </c>
      <c r="AL55" s="397" t="n">
        <f aca="false">AL47-AL52</f>
        <v>54504003.19</v>
      </c>
      <c r="AM55" s="397" t="n">
        <f aca="false">AM47-AM52</f>
        <v>54376654.71</v>
      </c>
      <c r="AN55" s="397" t="n">
        <f aca="false">AN47-AN52</f>
        <v>54390110.34</v>
      </c>
      <c r="AO55" s="397" t="n">
        <f aca="false">AO47-AO52</f>
        <v>54410251.55</v>
      </c>
      <c r="AP55" s="397" t="n">
        <f aca="false">AP47-AP52</f>
        <v>54425698.83</v>
      </c>
      <c r="AQ55" s="397" t="n">
        <f aca="false">AQ47-AQ52</f>
        <v>59935859.8</v>
      </c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</row>
    <row r="56" customFormat="false" ht="15.75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</row>
    <row r="57" customFormat="false" ht="15.75" hidden="false" customHeight="true" outlineLevel="0" collapsed="false">
      <c r="A57" s="115"/>
      <c r="B57" s="474" t="s">
        <v>397</v>
      </c>
      <c r="C57" s="115"/>
      <c r="D57" s="136" t="n">
        <f aca="false">D37</f>
        <v>0.15</v>
      </c>
      <c r="E57" s="393"/>
      <c r="F57" s="393"/>
      <c r="G57" s="393"/>
      <c r="H57" s="394" t="n">
        <f aca="false">IF(H55&lt;0,0,IF((H55)&lt;=240,-(H55)*$D$37,-(240*$D$37)-((H55-240)*($D$37+$D$39))))</f>
        <v>0</v>
      </c>
      <c r="I57" s="394" t="n">
        <f aca="false">IF(I55&lt;0,0,IF((I55)&lt;=240,-(I55)*$D$37,-(240*$D$37)-((I55-240)*($D$37+$D$39))))</f>
        <v>-1542343.502725</v>
      </c>
      <c r="J57" s="394" t="n">
        <f aca="false">IF(J55&lt;0,0,IF((J55)&lt;=240,-(J55)*$D$37,-(240*$D$37)-((J55-240)*($D$37+$D$39))))</f>
        <v>0</v>
      </c>
      <c r="K57" s="394" t="n">
        <f aca="false">IF(K55&lt;0,0,IF((K55)&lt;=240,-(K55)*$D$37,-(240*$D$37)-((K55-240)*($D$37+$D$39))))</f>
        <v>0</v>
      </c>
      <c r="L57" s="394" t="n">
        <f aca="false">IF(L55&lt;0,0,IF((L55)&lt;=240,-(L55)*$D$37,-(240*$D$37)-((L55-240)*($D$37+$D$39))))</f>
        <v>-3654333.26425</v>
      </c>
      <c r="M57" s="394" t="n">
        <f aca="false">IF(M55&lt;0,0,IF((M55)&lt;=240,-(M55)*$D$37,-(240*$D$37)-((M55-240)*($D$37+$D$39))))</f>
        <v>-3775742.61175</v>
      </c>
      <c r="N57" s="394" t="n">
        <f aca="false">IF(N55&lt;0,0,IF((N55)&lt;=240,-(N55)*$D$37,-(240*$D$37)-((N55-240)*($D$37+$D$39))))</f>
        <v>-4245139.965</v>
      </c>
      <c r="O57" s="394" t="n">
        <f aca="false">IF(O55&lt;0,0,IF((O55)&lt;=240,-(O55)*$D$37,-(240*$D$37)-((O55-240)*($D$37+$D$39))))</f>
        <v>-4575463.5285</v>
      </c>
      <c r="P57" s="394" t="n">
        <f aca="false">IF(P55&lt;0,0,IF((P55)&lt;=240,-(P55)*$D$37,-(240*$D$37)-((P55-240)*($D$37+$D$39))))</f>
        <v>-4801081.1375</v>
      </c>
      <c r="Q57" s="394" t="n">
        <f aca="false">IF(Q55&lt;0,0,IF((Q55)&lt;=240,-(Q55)*$D$37,-(240*$D$37)-((Q55-240)*($D$37+$D$39))))</f>
        <v>-5388119.483775</v>
      </c>
      <c r="R57" s="394" t="n">
        <f aca="false">IF(R55&lt;0,0,IF((R55)&lt;=240,-(R55)*$D$37,-(240*$D$37)-((R55-240)*($D$37+$D$39))))</f>
        <v>-7508630.9375</v>
      </c>
      <c r="S57" s="394" t="n">
        <f aca="false">IF(S55&lt;0,0,IF((S55)&lt;=240,-(S55)*$D$37,-(240*$D$37)-((S55-240)*($D$37+$D$39))))</f>
        <v>-7814882.815</v>
      </c>
      <c r="T57" s="394" t="n">
        <f aca="false">IF(T55&lt;0,0,IF((T55)&lt;=240,-(T55)*$D$37,-(240*$D$37)-((T55-240)*($D$37+$D$39))))</f>
        <v>-8175453.1925</v>
      </c>
      <c r="U57" s="394" t="n">
        <f aca="false">IF(U55&lt;0,0,IF((U55)&lt;=240,-(U55)*$D$37,-(240*$D$37)-((U55-240)*($D$37+$D$39))))</f>
        <v>-8558004.385</v>
      </c>
      <c r="V57" s="394" t="n">
        <f aca="false">IF(V55&lt;0,0,IF((V55)&lt;=240,-(V55)*$D$37,-(240*$D$37)-((V55-240)*($D$37+$D$39))))</f>
        <v>-8997499.185</v>
      </c>
      <c r="W57" s="394" t="n">
        <f aca="false">IF(W55&lt;0,0,IF((W55)&lt;=240,-(W55)*$D$37,-(240*$D$37)-((W55-240)*($D$37+$D$39))))</f>
        <v>-9317971.505</v>
      </c>
      <c r="X57" s="394" t="n">
        <f aca="false">IF(X55&lt;0,0,IF((X55)&lt;=240,-(X55)*$D$37,-(240*$D$37)-((X55-240)*($D$37+$D$39))))</f>
        <v>-9505664.64</v>
      </c>
      <c r="Y57" s="394" t="n">
        <f aca="false">IF(Y55&lt;0,0,IF((Y55)&lt;=240,-(Y55)*$D$37,-(240*$D$37)-((Y55-240)*($D$37+$D$39))))</f>
        <v>-9249053.0575</v>
      </c>
      <c r="Z57" s="394" t="n">
        <f aca="false">IF(Z55&lt;0,0,IF((Z55)&lt;=240,-(Z55)*$D$37,-(240*$D$37)-((Z55-240)*($D$37+$D$39))))</f>
        <v>-9329021.0875</v>
      </c>
      <c r="AA57" s="394" t="n">
        <f aca="false">IF(AA55&lt;0,0,IF((AA55)&lt;=240,-(AA55)*$D$37,-(240*$D$37)-((AA55-240)*($D$37+$D$39))))</f>
        <v>-9500062.3175</v>
      </c>
      <c r="AB57" s="394" t="n">
        <f aca="false">IF(AB55&lt;0,0,IF((AB55)&lt;=240,-(AB55)*$D$37,-(240*$D$37)-((AB55-240)*($D$37+$D$39))))</f>
        <v>-9663358.7475</v>
      </c>
      <c r="AC57" s="394" t="n">
        <f aca="false">IF(AC55&lt;0,0,IF((AC55)&lt;=240,-(AC55)*$D$37,-(240*$D$37)-((AC55-240)*($D$37+$D$39))))</f>
        <v>-9823637.535</v>
      </c>
      <c r="AD57" s="394" t="n">
        <f aca="false">IF(AD55&lt;0,0,IF((AD55)&lt;=240,-(AD55)*$D$37,-(240*$D$37)-((AD55-240)*($D$37+$D$39))))</f>
        <v>-9984350.4125</v>
      </c>
      <c r="AE57" s="394" t="n">
        <f aca="false">IF(AE55&lt;0,0,IF((AE55)&lt;=240,-(AE55)*$D$37,-(240*$D$37)-((AE55-240)*($D$37+$D$39))))</f>
        <v>-10145460.7725</v>
      </c>
      <c r="AF57" s="394" t="n">
        <f aca="false">IF(AF55&lt;0,0,IF((AF55)&lt;=240,-(AF55)*$D$37,-(240*$D$37)-((AF55-240)*($D$37+$D$39))))</f>
        <v>-10306853.03</v>
      </c>
      <c r="AG57" s="394" t="n">
        <f aca="false">IF(AG55&lt;0,0,IF((AG55)&lt;=240,-(AG55)*$D$37,-(240*$D$37)-((AG55-240)*($D$37+$D$39))))</f>
        <v>-10468524.875</v>
      </c>
      <c r="AH57" s="394" t="n">
        <f aca="false">IF(AH55&lt;0,0,IF((AH55)&lt;=240,-(AH55)*$D$37,-(240*$D$37)-((AH55-240)*($D$37+$D$39))))</f>
        <v>-10630480.5725</v>
      </c>
      <c r="AI57" s="394" t="n">
        <f aca="false">IF(AI55&lt;0,0,IF((AI55)&lt;=240,-(AI55)*$D$37,-(240*$D$37)-((AI55-240)*($D$37+$D$39))))</f>
        <v>-10912945.5575</v>
      </c>
      <c r="AJ57" s="394" t="n">
        <f aca="false">IF(AJ55&lt;0,0,IF((AJ55)&lt;=240,-(AJ55)*$D$37,-(240*$D$37)-((AJ55-240)*($D$37+$D$39))))</f>
        <v>-12652629.0675</v>
      </c>
      <c r="AK57" s="394" t="n">
        <f aca="false">IF(AK55&lt;0,0,IF((AK55)&lt;=240,-(AK55)*$D$37,-(240*$D$37)-((AK55-240)*($D$37+$D$39))))</f>
        <v>-13646849.86</v>
      </c>
      <c r="AL57" s="394" t="n">
        <f aca="false">IF(AL55&lt;0,0,IF((AL55)&lt;=240,-(AL55)*$D$37,-(240*$D$37)-((AL55-240)*($D$37+$D$39))))</f>
        <v>-13625976.7975</v>
      </c>
      <c r="AM57" s="394" t="n">
        <f aca="false">IF(AM55&lt;0,0,IF((AM55)&lt;=240,-(AM55)*$D$37,-(240*$D$37)-((AM55-240)*($D$37+$D$39))))</f>
        <v>-13594139.6775</v>
      </c>
      <c r="AN57" s="394" t="n">
        <f aca="false">IF(AN55&lt;0,0,IF((AN55)&lt;=240,-(AN55)*$D$37,-(240*$D$37)-((AN55-240)*($D$37+$D$39))))</f>
        <v>-13597503.585</v>
      </c>
      <c r="AO57" s="394" t="n">
        <f aca="false">IF(AO55&lt;0,0,IF((AO55)&lt;=240,-(AO55)*$D$37,-(240*$D$37)-((AO55-240)*($D$37+$D$39))))</f>
        <v>-13602538.8875</v>
      </c>
      <c r="AP57" s="394" t="n">
        <f aca="false">IF(AP55&lt;0,0,IF((AP55)&lt;=240,-(AP55)*$D$37,-(240*$D$37)-((AP55-240)*($D$37+$D$39))))</f>
        <v>-13606400.7075</v>
      </c>
      <c r="AQ57" s="394" t="n">
        <f aca="false">IF(AQ55&lt;0,0,IF((AQ55)&lt;=240,-(AQ55)*$D$37,-(240*$D$37)-((AQ55-240)*($D$37+$D$39))))</f>
        <v>-14983940.95</v>
      </c>
      <c r="AR57" s="394"/>
      <c r="AS57" s="394"/>
      <c r="AT57" s="394"/>
      <c r="AU57" s="394"/>
      <c r="AV57" s="394"/>
      <c r="AW57" s="394"/>
      <c r="AX57" s="394"/>
      <c r="AY57" s="394"/>
      <c r="AZ57" s="394"/>
      <c r="BA57" s="394"/>
      <c r="BB57" s="394"/>
      <c r="BC57" s="394"/>
      <c r="BD57" s="394"/>
      <c r="BE57" s="394"/>
      <c r="BF57" s="394"/>
      <c r="BG57" s="394"/>
      <c r="BH57" s="394"/>
      <c r="BI57" s="394"/>
      <c r="BJ57" s="394"/>
    </row>
    <row r="58" customFormat="false" ht="15.75" hidden="false" customHeight="true" outlineLevel="0" collapsed="false">
      <c r="A58" s="44"/>
      <c r="B58" s="44" t="s">
        <v>398</v>
      </c>
      <c r="C58" s="44"/>
      <c r="D58" s="136" t="n">
        <f aca="false">D38</f>
        <v>0.09</v>
      </c>
      <c r="E58" s="394"/>
      <c r="F58" s="394"/>
      <c r="G58" s="394"/>
      <c r="H58" s="394" t="n">
        <f aca="false">IF(H55&lt;0,0,-(H55)*$D$38)</f>
        <v>0</v>
      </c>
      <c r="I58" s="394" t="n">
        <f aca="false">IF(I55&lt;0,0,-(I55)*$D$38)</f>
        <v>-555252.300981</v>
      </c>
      <c r="J58" s="394" t="n">
        <f aca="false">IF(J55&lt;0,0,-(J55)*$D$38)</f>
        <v>0</v>
      </c>
      <c r="K58" s="394" t="n">
        <f aca="false">IF(K55&lt;0,0,-(K55)*$D$38)</f>
        <v>0</v>
      </c>
      <c r="L58" s="394" t="n">
        <f aca="false">IF(L55&lt;0,0,-(L55)*$D$38)</f>
        <v>-1315568.61513</v>
      </c>
      <c r="M58" s="394" t="n">
        <f aca="false">IF(M55&lt;0,0,-(M55)*$D$38)</f>
        <v>-1359275.98023</v>
      </c>
      <c r="N58" s="394" t="n">
        <f aca="false">IF(N55&lt;0,0,-(N55)*$D$38)</f>
        <v>-1528259.0274</v>
      </c>
      <c r="O58" s="394" t="n">
        <f aca="false">IF(O55&lt;0,0,-(O55)*$D$38)</f>
        <v>-1647175.51026</v>
      </c>
      <c r="P58" s="394" t="n">
        <f aca="false">IF(P55&lt;0,0,-(P55)*$D$38)</f>
        <v>-1728397.8495</v>
      </c>
      <c r="Q58" s="394" t="n">
        <f aca="false">IF(Q55&lt;0,0,-(Q55)*$D$38)</f>
        <v>-1939731.654159</v>
      </c>
      <c r="R58" s="394" t="n">
        <f aca="false">IF(R55&lt;0,0,-(R55)*$D$38)</f>
        <v>-2703115.7775</v>
      </c>
      <c r="S58" s="394" t="n">
        <f aca="false">IF(S55&lt;0,0,-(S55)*$D$38)</f>
        <v>-2813366.4534</v>
      </c>
      <c r="T58" s="394" t="n">
        <f aca="false">IF(T55&lt;0,0,-(T55)*$D$38)</f>
        <v>-2943171.7893</v>
      </c>
      <c r="U58" s="394" t="n">
        <f aca="false">IF(U55&lt;0,0,-(U55)*$D$38)</f>
        <v>-3080890.2186</v>
      </c>
      <c r="V58" s="394" t="n">
        <f aca="false">IF(V55&lt;0,0,-(V55)*$D$38)</f>
        <v>-3239108.3466</v>
      </c>
      <c r="W58" s="394" t="n">
        <f aca="false">IF(W55&lt;0,0,-(W55)*$D$38)</f>
        <v>-3354478.3818</v>
      </c>
      <c r="X58" s="394" t="n">
        <f aca="false">IF(X55&lt;0,0,-(X55)*$D$38)</f>
        <v>-3422047.9104</v>
      </c>
      <c r="Y58" s="394" t="n">
        <f aca="false">IF(Y55&lt;0,0,-(Y55)*$D$38)</f>
        <v>-3329667.7407</v>
      </c>
      <c r="Z58" s="394" t="n">
        <f aca="false">IF(Z55&lt;0,0,-(Z55)*$D$38)</f>
        <v>-3358456.2315</v>
      </c>
      <c r="AA58" s="394" t="n">
        <f aca="false">IF(AA55&lt;0,0,-(AA55)*$D$38)</f>
        <v>-3420031.0743</v>
      </c>
      <c r="AB58" s="394" t="n">
        <f aca="false">IF(AB55&lt;0,0,-(AB55)*$D$38)</f>
        <v>-3478817.7891</v>
      </c>
      <c r="AC58" s="394" t="n">
        <f aca="false">IF(AC55&lt;0,0,-(AC55)*$D$38)</f>
        <v>-3536518.1526</v>
      </c>
      <c r="AD58" s="394" t="n">
        <f aca="false">IF(AD55&lt;0,0,-(AD55)*$D$38)</f>
        <v>-3594374.7885</v>
      </c>
      <c r="AE58" s="394" t="n">
        <f aca="false">IF(AE55&lt;0,0,-(AE55)*$D$38)</f>
        <v>-3652374.5181</v>
      </c>
      <c r="AF58" s="394" t="n">
        <f aca="false">IF(AF55&lt;0,0,-(AF55)*$D$38)</f>
        <v>-3710475.7308</v>
      </c>
      <c r="AG58" s="394" t="n">
        <f aca="false">IF(AG55&lt;0,0,-(AG55)*$D$38)</f>
        <v>-3768677.595</v>
      </c>
      <c r="AH58" s="394" t="n">
        <f aca="false">IF(AH55&lt;0,0,-(AH55)*$D$38)</f>
        <v>-3826981.6461</v>
      </c>
      <c r="AI58" s="394" t="n">
        <f aca="false">IF(AI55&lt;0,0,-(AI55)*$D$38)</f>
        <v>-3928669.0407</v>
      </c>
      <c r="AJ58" s="394" t="n">
        <f aca="false">IF(AJ55&lt;0,0,-(AJ55)*$D$38)</f>
        <v>-4554955.1043</v>
      </c>
      <c r="AK58" s="394" t="n">
        <f aca="false">IF(AK55&lt;0,0,-(AK55)*$D$38)</f>
        <v>-4912874.5896</v>
      </c>
      <c r="AL58" s="394" t="n">
        <f aca="false">IF(AL55&lt;0,0,-(AL55)*$D$38)</f>
        <v>-4905360.2871</v>
      </c>
      <c r="AM58" s="394" t="n">
        <f aca="false">IF(AM55&lt;0,0,-(AM55)*$D$38)</f>
        <v>-4893898.9239</v>
      </c>
      <c r="AN58" s="394" t="n">
        <f aca="false">IF(AN55&lt;0,0,-(AN55)*$D$38)</f>
        <v>-4895109.9306</v>
      </c>
      <c r="AO58" s="394" t="n">
        <f aca="false">IF(AO55&lt;0,0,-(AO55)*$D$38)</f>
        <v>-4896922.6395</v>
      </c>
      <c r="AP58" s="394" t="n">
        <f aca="false">IF(AP55&lt;0,0,-(AP55)*$D$38)</f>
        <v>-4898312.8947</v>
      </c>
      <c r="AQ58" s="394" t="n">
        <f aca="false">IF(AQ55&lt;0,0,-(AQ55)*$D$38)</f>
        <v>-5394227.382</v>
      </c>
      <c r="AR58" s="394"/>
      <c r="AS58" s="394"/>
      <c r="AT58" s="394"/>
      <c r="AU58" s="394"/>
      <c r="AV58" s="394"/>
      <c r="AW58" s="394"/>
      <c r="AX58" s="394"/>
      <c r="AY58" s="394"/>
      <c r="AZ58" s="394"/>
      <c r="BA58" s="394"/>
      <c r="BB58" s="394"/>
      <c r="BC58" s="394"/>
      <c r="BD58" s="394"/>
      <c r="BE58" s="394"/>
      <c r="BF58" s="394"/>
      <c r="BG58" s="394"/>
      <c r="BH58" s="394"/>
      <c r="BI58" s="394"/>
      <c r="BJ58" s="394"/>
    </row>
    <row r="59" customFormat="false" ht="15.75" hidden="false" customHeight="true" outlineLevel="0" collapsed="false">
      <c r="A59" s="44"/>
      <c r="B59" s="44" t="s">
        <v>493</v>
      </c>
      <c r="C59" s="44"/>
      <c r="D59" s="136" t="n">
        <f aca="false">D39</f>
        <v>0.1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</row>
    <row r="60" customFormat="false" ht="15.75" hidden="true" customHeight="true" outlineLevel="0" collapsed="false">
      <c r="A60" s="44"/>
      <c r="B60" s="44"/>
      <c r="C60" s="44"/>
      <c r="D60" s="44"/>
      <c r="E60" s="44"/>
      <c r="F60" s="44"/>
      <c r="G60" s="44"/>
      <c r="H60" s="44"/>
      <c r="I60" s="475" t="n">
        <f aca="false">SUM(I37:I38)</f>
        <v>-2144809.076078</v>
      </c>
      <c r="J60" s="475" t="n">
        <f aca="false">SUM(J37:J38)</f>
        <v>0</v>
      </c>
      <c r="K60" s="475" t="n">
        <f aca="false">SUM(K37:K38)</f>
        <v>0</v>
      </c>
      <c r="L60" s="475" t="n">
        <f aca="false">SUM(L37:L38)</f>
        <v>-8714429.02392</v>
      </c>
      <c r="M60" s="475" t="n">
        <f aca="false">SUM(M37:M38)</f>
        <v>-8620334.32686</v>
      </c>
      <c r="N60" s="475" t="n">
        <f aca="false">SUM(N37:N38)</f>
        <v>-10838660.124562</v>
      </c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</row>
    <row r="61" customFormat="false" ht="15.75" hidden="true" customHeight="true" outlineLevel="0" collapsed="false">
      <c r="A61" s="44"/>
      <c r="B61" s="44"/>
      <c r="C61" s="44"/>
      <c r="D61" s="44"/>
      <c r="E61" s="44"/>
      <c r="F61" s="44"/>
      <c r="G61" s="44"/>
      <c r="H61" s="44"/>
      <c r="I61" s="475" t="n">
        <f aca="false">SUM(I57:I58)</f>
        <v>-2097595.803706</v>
      </c>
      <c r="J61" s="475" t="n">
        <f aca="false">SUM(J57:J58)</f>
        <v>0</v>
      </c>
      <c r="K61" s="475" t="n">
        <f aca="false">SUM(K57:K58)</f>
        <v>0</v>
      </c>
      <c r="L61" s="475" t="n">
        <f aca="false">SUM(L57:L58)</f>
        <v>-4969901.87938</v>
      </c>
      <c r="M61" s="475" t="n">
        <f aca="false">SUM(M57:M58)</f>
        <v>-5135018.59198</v>
      </c>
      <c r="N61" s="475" t="n">
        <f aca="false">SUM(N57:N58)</f>
        <v>-5773398.9924</v>
      </c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</row>
    <row r="62" customFormat="false" ht="15.75" hidden="true" customHeight="true" outlineLevel="0" collapsed="false">
      <c r="A62" s="44"/>
      <c r="B62" s="44"/>
      <c r="C62" s="44"/>
      <c r="D62" s="44"/>
      <c r="E62" s="44"/>
      <c r="F62" s="44"/>
      <c r="G62" s="44"/>
      <c r="H62" s="44"/>
      <c r="I62" s="475" t="n">
        <f aca="false">I60-I61</f>
        <v>-47213.2723719999</v>
      </c>
      <c r="J62" s="475" t="n">
        <f aca="false">J60-J61</f>
        <v>0</v>
      </c>
      <c r="K62" s="475" t="n">
        <f aca="false">K60-K61</f>
        <v>0</v>
      </c>
      <c r="L62" s="475" t="n">
        <f aca="false">L60-L61</f>
        <v>-3744527.14454</v>
      </c>
      <c r="M62" s="475" t="n">
        <f aca="false">M60-M61</f>
        <v>-3485315.73488</v>
      </c>
      <c r="N62" s="475" t="n">
        <f aca="false">N60-N61</f>
        <v>-5065261.132162</v>
      </c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</row>
    <row r="63" customFormat="false" ht="15.75" hidden="false" customHeight="true" outlineLevel="0" collapsed="false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</row>
    <row r="64" customFormat="false" ht="15.75" hidden="false" customHeight="true" outlineLevel="0" collapsed="false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</row>
    <row r="65" customFormat="false" ht="15.75" hidden="false" customHeight="true" outlineLevel="0" collapsed="false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</row>
    <row r="66" customFormat="false" ht="15.75" hidden="false" customHeight="true" outlineLevel="0" collapsed="false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</row>
    <row r="67" customFormat="false" ht="15.75" hidden="false" customHeight="true" outlineLevel="0" collapsed="false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</row>
    <row r="68" customFormat="false" ht="15.75" hidden="false" customHeight="true" outlineLevel="0" collapsed="false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</row>
    <row r="69" customFormat="false" ht="15.75" hidden="false" customHeight="true" outlineLevel="0" collapsed="false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</row>
    <row r="70" customFormat="false" ht="15.75" hidden="false" customHeight="true" outlineLevel="0" collapsed="false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</row>
    <row r="71" customFormat="false" ht="15.75" hidden="false" customHeight="true" outlineLevel="0" collapsed="false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</row>
    <row r="72" customFormat="false" ht="15.75" hidden="false" customHeight="true" outlineLevel="0" collapsed="false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</row>
    <row r="73" customFormat="false" ht="15.75" hidden="false" customHeight="true" outlineLevel="0" collapsed="false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</row>
    <row r="74" customFormat="false" ht="15.75" hidden="false" customHeight="true" outlineLevel="0" collapsed="false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</row>
    <row r="75" customFormat="false" ht="15.75" hidden="false" customHeight="true" outlineLevel="0" collapsed="false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</row>
    <row r="76" customFormat="false" ht="15.75" hidden="false" customHeight="true" outlineLevel="0" collapsed="false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</row>
    <row r="77" customFormat="false" ht="15.75" hidden="false" customHeight="true" outlineLevel="0" collapsed="false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</row>
    <row r="78" customFormat="false" ht="15.75" hidden="false" customHeight="true" outlineLevel="0" collapsed="false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</row>
    <row r="79" customFormat="false" ht="15.75" hidden="false" customHeight="true" outlineLevel="0" collapsed="false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</row>
    <row r="80" customFormat="false" ht="15.75" hidden="false" customHeight="true" outlineLevel="0" collapsed="false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</row>
    <row r="81" customFormat="false" ht="15.75" hidden="false" customHeight="true" outlineLevel="0" collapsed="false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</row>
    <row r="82" customFormat="false" ht="15.75" hidden="false" customHeight="true" outlineLevel="0" collapsed="false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</row>
    <row r="83" customFormat="false" ht="15.75" hidden="false" customHeight="true" outlineLevel="0" collapsed="false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customFormat="false" ht="15.75" hidden="false" customHeight="true" outlineLevel="0" collapsed="false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</row>
    <row r="85" customFormat="false" ht="15.75" hidden="false" customHeight="true" outlineLevel="0" collapsed="false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</row>
    <row r="86" customFormat="false" ht="15.75" hidden="false" customHeight="true" outlineLevel="0" collapsed="false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</row>
    <row r="87" customFormat="false" ht="15.75" hidden="false" customHeight="true" outlineLevel="0" collapsed="false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</row>
    <row r="88" customFormat="false" ht="15.75" hidden="false" customHeight="true" outlineLevel="0" collapsed="false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</row>
    <row r="89" customFormat="false" ht="15.75" hidden="false" customHeight="true" outlineLevel="0" collapsed="false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</row>
    <row r="90" customFormat="false" ht="15.75" hidden="false" customHeight="true" outlineLevel="0" collapsed="false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</row>
    <row r="91" customFormat="false" ht="15.75" hidden="false" customHeight="true" outlineLevel="0" collapsed="false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</row>
    <row r="92" customFormat="false" ht="15.75" hidden="false" customHeight="true" outlineLevel="0" collapsed="false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</row>
    <row r="93" customFormat="false" ht="15.75" hidden="false" customHeight="true" outlineLevel="0" collapsed="false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</row>
    <row r="94" customFormat="false" ht="15.75" hidden="false" customHeight="true" outlineLevel="0" collapsed="false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</row>
    <row r="95" customFormat="false" ht="15.75" hidden="false" customHeight="true" outlineLevel="0" collapsed="false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</row>
    <row r="96" customFormat="false" ht="15.75" hidden="false" customHeight="true" outlineLevel="0" collapsed="false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</row>
    <row r="97" customFormat="false" ht="15.75" hidden="false" customHeight="true" outlineLevel="0" collapsed="false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</row>
    <row r="98" customFormat="false" ht="15.75" hidden="false" customHeight="true" outlineLevel="0" collapsed="false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</row>
    <row r="99" customFormat="false" ht="15.75" hidden="false" customHeight="true" outlineLevel="0" collapsed="false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</row>
    <row r="100" customFormat="false" ht="15.75" hidden="false" customHeight="true" outlineLevel="0" collapsed="false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</row>
    <row r="101" customFormat="false" ht="15.75" hidden="false" customHeight="true" outlineLevel="0" collapsed="false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</row>
    <row r="102" customFormat="false" ht="15.75" hidden="false" customHeight="true" outlineLevel="0" collapsed="false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</row>
    <row r="103" customFormat="false" ht="15.75" hidden="false" customHeight="true" outlineLevel="0" collapsed="false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</row>
    <row r="104" customFormat="false" ht="15.75" hidden="false" customHeight="true" outlineLevel="0" collapsed="false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</row>
    <row r="105" customFormat="false" ht="15.75" hidden="false" customHeight="true" outlineLevel="0" collapsed="false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</row>
    <row r="106" customFormat="false" ht="15.75" hidden="false" customHeight="true" outlineLevel="0" collapsed="false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</row>
    <row r="107" customFormat="false" ht="15.75" hidden="false" customHeight="true" outlineLevel="0" collapsed="false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</row>
    <row r="108" customFormat="false" ht="15.75" hidden="false" customHeight="true" outlineLevel="0" collapsed="false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</row>
    <row r="109" customFormat="false" ht="15.75" hidden="false" customHeight="true" outlineLevel="0" collapsed="false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</row>
    <row r="110" customFormat="false" ht="15.75" hidden="false" customHeight="true" outlineLevel="0" collapsed="false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</row>
    <row r="111" customFormat="false" ht="15.75" hidden="false" customHeight="true" outlineLevel="0" collapsed="false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</row>
    <row r="112" customFormat="false" ht="15.75" hidden="false" customHeight="true" outlineLevel="0" collapsed="false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</row>
    <row r="113" customFormat="false" ht="15.75" hidden="false" customHeight="true" outlineLevel="0" collapsed="false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</row>
    <row r="114" customFormat="false" ht="15.75" hidden="false" customHeight="true" outlineLevel="0" collapsed="false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</row>
    <row r="115" customFormat="false" ht="15.75" hidden="false" customHeight="true" outlineLevel="0" collapsed="false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</row>
    <row r="116" customFormat="false" ht="15.75" hidden="false" customHeight="true" outlineLevel="0" collapsed="false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</row>
    <row r="117" customFormat="false" ht="15.75" hidden="false" customHeight="true" outlineLevel="0" collapsed="false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</row>
    <row r="118" customFormat="false" ht="15.75" hidden="false" customHeight="true" outlineLevel="0" collapsed="false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</row>
    <row r="119" customFormat="false" ht="15.75" hidden="false" customHeight="true" outlineLevel="0" collapsed="false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</row>
    <row r="120" customFormat="false" ht="15.75" hidden="false" customHeight="true" outlineLevel="0" collapsed="false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</row>
    <row r="121" customFormat="false" ht="15.75" hidden="false" customHeight="true" outlineLevel="0" collapsed="false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</row>
    <row r="122" customFormat="false" ht="15.75" hidden="false" customHeight="true" outlineLevel="0" collapsed="false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</row>
    <row r="123" customFormat="false" ht="15.75" hidden="false" customHeight="true" outlineLevel="0" collapsed="false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</row>
    <row r="124" customFormat="false" ht="15.75" hidden="false" customHeight="true" outlineLevel="0" collapsed="false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</row>
    <row r="125" customFormat="false" ht="15.75" hidden="false" customHeight="true" outlineLevel="0" collapsed="false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</row>
    <row r="126" customFormat="false" ht="15.75" hidden="false" customHeight="true" outlineLevel="0" collapsed="false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</row>
    <row r="127" customFormat="false" ht="15.75" hidden="false" customHeight="true" outlineLevel="0" collapsed="false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</row>
    <row r="128" customFormat="false" ht="15.75" hidden="false" customHeight="true" outlineLevel="0" collapsed="false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</row>
    <row r="129" customFormat="false" ht="15.75" hidden="false" customHeight="true" outlineLevel="0" collapsed="false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</row>
    <row r="130" customFormat="false" ht="15.75" hidden="false" customHeight="true" outlineLevel="0" collapsed="false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</row>
    <row r="131" customFormat="false" ht="15.75" hidden="false" customHeight="true" outlineLevel="0" collapsed="false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</row>
    <row r="132" customFormat="false" ht="15.75" hidden="false" customHeight="true" outlineLevel="0" collapsed="false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</row>
    <row r="133" customFormat="false" ht="15.75" hidden="false" customHeight="true" outlineLevel="0" collapsed="false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</row>
    <row r="134" customFormat="false" ht="15.75" hidden="false" customHeight="true" outlineLevel="0" collapsed="false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</row>
    <row r="135" customFormat="false" ht="15.75" hidden="false" customHeight="true" outlineLevel="0" collapsed="false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</row>
    <row r="136" customFormat="false" ht="15.75" hidden="false" customHeight="true" outlineLevel="0" collapsed="false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</row>
    <row r="137" customFormat="false" ht="15.75" hidden="false" customHeight="true" outlineLevel="0" collapsed="false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</row>
    <row r="138" customFormat="false" ht="15.75" hidden="false" customHeight="true" outlineLevel="0" collapsed="false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</row>
    <row r="139" customFormat="false" ht="15.75" hidden="false" customHeight="true" outlineLevel="0" collapsed="false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</row>
    <row r="140" customFormat="false" ht="15.75" hidden="false" customHeight="true" outlineLevel="0" collapsed="false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</row>
    <row r="141" customFormat="false" ht="15.75" hidden="false" customHeight="true" outlineLevel="0" collapsed="false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</row>
    <row r="142" customFormat="false" ht="15.75" hidden="false" customHeight="true" outlineLevel="0" collapsed="false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</row>
    <row r="143" customFormat="false" ht="15.75" hidden="false" customHeight="true" outlineLevel="0" collapsed="false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</row>
    <row r="144" customFormat="false" ht="15.75" hidden="false" customHeight="true" outlineLevel="0" collapsed="false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</row>
    <row r="145" customFormat="false" ht="15.75" hidden="false" customHeight="true" outlineLevel="0" collapsed="false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</row>
    <row r="146" customFormat="false" ht="15.75" hidden="false" customHeight="true" outlineLevel="0" collapsed="false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</row>
    <row r="147" customFormat="false" ht="15.75" hidden="false" customHeight="true" outlineLevel="0" collapsed="false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</row>
    <row r="148" customFormat="false" ht="15.75" hidden="false" customHeight="true" outlineLevel="0" collapsed="false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</row>
    <row r="149" customFormat="false" ht="15.75" hidden="false" customHeight="true" outlineLevel="0" collapsed="false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</row>
    <row r="150" customFormat="false" ht="15.75" hidden="false" customHeight="true" outlineLevel="0" collapsed="false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</row>
    <row r="151" customFormat="false" ht="15.75" hidden="false" customHeight="true" outlineLevel="0" collapsed="false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</row>
    <row r="152" customFormat="false" ht="15.75" hidden="false" customHeight="true" outlineLevel="0" collapsed="false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</row>
    <row r="153" customFormat="false" ht="15.75" hidden="false" customHeight="true" outlineLevel="0" collapsed="false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</row>
    <row r="154" customFormat="false" ht="15.75" hidden="false" customHeight="true" outlineLevel="0" collapsed="false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</row>
    <row r="155" customFormat="false" ht="15.75" hidden="false" customHeight="true" outlineLevel="0" collapsed="false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</row>
    <row r="156" customFormat="false" ht="15.75" hidden="false" customHeight="true" outlineLevel="0" collapsed="false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</row>
    <row r="157" customFormat="false" ht="15.75" hidden="false" customHeight="true" outlineLevel="0" collapsed="false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</row>
    <row r="158" customFormat="false" ht="15.75" hidden="false" customHeight="true" outlineLevel="0" collapsed="false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</row>
    <row r="159" customFormat="false" ht="15.75" hidden="false" customHeight="true" outlineLevel="0" collapsed="false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</row>
    <row r="160" customFormat="false" ht="15.75" hidden="false" customHeight="true" outlineLevel="0" collapsed="false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</row>
    <row r="161" customFormat="false" ht="15.75" hidden="false" customHeight="true" outlineLevel="0" collapsed="false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</row>
    <row r="162" customFormat="false" ht="15.75" hidden="false" customHeight="true" outlineLevel="0" collapsed="false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</row>
    <row r="163" customFormat="false" ht="15.75" hidden="false" customHeight="true" outlineLevel="0" collapsed="false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</row>
    <row r="164" customFormat="false" ht="15.75" hidden="false" customHeight="true" outlineLevel="0" collapsed="false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</row>
    <row r="165" customFormat="false" ht="15.75" hidden="false" customHeight="true" outlineLevel="0" collapsed="false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</row>
    <row r="166" customFormat="false" ht="15.75" hidden="false" customHeight="true" outlineLevel="0" collapsed="false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</row>
    <row r="167" customFormat="false" ht="15.75" hidden="false" customHeight="true" outlineLevel="0" collapsed="false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</row>
    <row r="168" customFormat="false" ht="15.75" hidden="false" customHeight="true" outlineLevel="0" collapsed="false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</row>
    <row r="169" customFormat="false" ht="15.75" hidden="false" customHeight="true" outlineLevel="0" collapsed="false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</row>
    <row r="170" customFormat="false" ht="15.75" hidden="false" customHeight="true" outlineLevel="0" collapsed="false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</row>
    <row r="171" customFormat="false" ht="15.75" hidden="false" customHeight="true" outlineLevel="0" collapsed="false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</row>
    <row r="172" customFormat="false" ht="15.75" hidden="false" customHeight="true" outlineLevel="0" collapsed="false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</row>
    <row r="173" customFormat="false" ht="15.75" hidden="false" customHeight="true" outlineLevel="0" collapsed="false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</row>
    <row r="174" customFormat="false" ht="15.75" hidden="false" customHeight="true" outlineLevel="0" collapsed="false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</row>
    <row r="175" customFormat="false" ht="15.75" hidden="false" customHeight="true" outlineLevel="0" collapsed="false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</row>
    <row r="176" customFormat="false" ht="15.75" hidden="false" customHeight="true" outlineLevel="0" collapsed="false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</row>
    <row r="177" customFormat="false" ht="15.75" hidden="false" customHeight="true" outlineLevel="0" collapsed="false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</row>
    <row r="178" customFormat="false" ht="15.75" hidden="false" customHeight="true" outlineLevel="0" collapsed="false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</row>
    <row r="179" customFormat="false" ht="15.75" hidden="false" customHeight="true" outlineLevel="0" collapsed="false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</row>
    <row r="180" customFormat="false" ht="15.75" hidden="false" customHeight="true" outlineLevel="0" collapsed="false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</row>
    <row r="181" customFormat="false" ht="15.75" hidden="false" customHeight="true" outlineLevel="0" collapsed="false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</row>
    <row r="182" customFormat="false" ht="15.75" hidden="false" customHeight="true" outlineLevel="0" collapsed="false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</row>
    <row r="183" customFormat="false" ht="15.75" hidden="false" customHeight="true" outlineLevel="0" collapsed="false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</row>
    <row r="184" customFormat="false" ht="15.75" hidden="false" customHeight="true" outlineLevel="0" collapsed="false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</row>
    <row r="185" customFormat="false" ht="15.75" hidden="false" customHeight="true" outlineLevel="0" collapsed="false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</row>
    <row r="186" customFormat="false" ht="15.75" hidden="false" customHeight="true" outlineLevel="0" collapsed="false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</row>
    <row r="187" customFormat="false" ht="15.75" hidden="false" customHeight="true" outlineLevel="0" collapsed="false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</row>
    <row r="188" customFormat="false" ht="15.75" hidden="false" customHeight="true" outlineLevel="0" collapsed="false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</row>
    <row r="189" customFormat="false" ht="15.75" hidden="false" customHeight="true" outlineLevel="0" collapsed="false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</row>
    <row r="190" customFormat="false" ht="15.75" hidden="false" customHeight="true" outlineLevel="0" collapsed="false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</row>
    <row r="191" customFormat="false" ht="15.75" hidden="false" customHeight="true" outlineLevel="0" collapsed="false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</row>
    <row r="192" customFormat="false" ht="15.75" hidden="false" customHeight="true" outlineLevel="0" collapsed="false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</row>
    <row r="193" customFormat="false" ht="15.75" hidden="false" customHeight="true" outlineLevel="0" collapsed="false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</row>
    <row r="194" customFormat="false" ht="15.75" hidden="false" customHeight="true" outlineLevel="0" collapsed="false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</row>
    <row r="195" customFormat="false" ht="15.75" hidden="false" customHeight="true" outlineLevel="0" collapsed="false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</row>
    <row r="196" customFormat="false" ht="15.75" hidden="false" customHeight="true" outlineLevel="0" collapsed="false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</row>
    <row r="197" customFormat="false" ht="15.75" hidden="false" customHeight="true" outlineLevel="0" collapsed="false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</row>
    <row r="198" customFormat="false" ht="15.75" hidden="false" customHeight="true" outlineLevel="0" collapsed="false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</row>
    <row r="199" customFormat="false" ht="15.75" hidden="false" customHeight="true" outlineLevel="0" collapsed="false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</row>
    <row r="200" customFormat="false" ht="15.75" hidden="false" customHeight="true" outlineLevel="0" collapsed="false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</row>
    <row r="201" customFormat="false" ht="15.75" hidden="false" customHeight="true" outlineLevel="0" collapsed="false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</row>
    <row r="202" customFormat="false" ht="15.75" hidden="false" customHeight="true" outlineLevel="0" collapsed="false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</row>
    <row r="203" customFormat="false" ht="15.75" hidden="false" customHeight="true" outlineLevel="0" collapsed="false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</row>
    <row r="204" customFormat="false" ht="15.75" hidden="false" customHeight="true" outlineLevel="0" collapsed="false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</row>
    <row r="205" customFormat="false" ht="15.75" hidden="false" customHeight="true" outlineLevel="0" collapsed="false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</row>
    <row r="206" customFormat="false" ht="15.75" hidden="false" customHeight="true" outlineLevel="0" collapsed="false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</row>
    <row r="207" customFormat="false" ht="15.75" hidden="false" customHeight="true" outlineLevel="0" collapsed="false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</row>
    <row r="208" customFormat="false" ht="15.75" hidden="false" customHeight="true" outlineLevel="0" collapsed="false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</row>
    <row r="209" customFormat="false" ht="15.75" hidden="false" customHeight="true" outlineLevel="0" collapsed="false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</row>
    <row r="210" customFormat="false" ht="15.75" hidden="false" customHeight="true" outlineLevel="0" collapsed="false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</row>
    <row r="211" customFormat="false" ht="15.75" hidden="false" customHeight="true" outlineLevel="0" collapsed="false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</row>
    <row r="212" customFormat="false" ht="15.75" hidden="false" customHeight="true" outlineLevel="0" collapsed="false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</row>
    <row r="213" customFormat="false" ht="15.75" hidden="false" customHeight="true" outlineLevel="0" collapsed="false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</row>
    <row r="214" customFormat="false" ht="15.75" hidden="false" customHeight="true" outlineLevel="0" collapsed="false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</row>
    <row r="215" customFormat="false" ht="15.75" hidden="false" customHeight="true" outlineLevel="0" collapsed="false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</row>
    <row r="216" customFormat="false" ht="15.75" hidden="false" customHeight="true" outlineLevel="0" collapsed="false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</row>
    <row r="217" customFormat="false" ht="15.75" hidden="false" customHeight="true" outlineLevel="0" collapsed="false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</row>
    <row r="218" customFormat="false" ht="15.75" hidden="false" customHeight="true" outlineLevel="0" collapsed="false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</row>
    <row r="219" customFormat="false" ht="15.75" hidden="false" customHeight="true" outlineLevel="0" collapsed="false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</row>
    <row r="220" customFormat="false" ht="15.75" hidden="false" customHeight="true" outlineLevel="0" collapsed="false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</row>
    <row r="221" customFormat="false" ht="15.75" hidden="false" customHeight="true" outlineLevel="0" collapsed="false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</row>
    <row r="222" customFormat="false" ht="15.75" hidden="false" customHeight="true" outlineLevel="0" collapsed="false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</row>
    <row r="223" customFormat="false" ht="15.75" hidden="false" customHeight="true" outlineLevel="0" collapsed="false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</row>
    <row r="224" customFormat="false" ht="15.75" hidden="false" customHeight="true" outlineLevel="0" collapsed="false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</row>
    <row r="225" customFormat="false" ht="15.75" hidden="false" customHeight="true" outlineLevel="0" collapsed="false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</row>
    <row r="226" customFormat="false" ht="15.75" hidden="false" customHeight="true" outlineLevel="0" collapsed="false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</row>
    <row r="227" customFormat="false" ht="15.75" hidden="false" customHeight="true" outlineLevel="0" collapsed="false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</row>
    <row r="228" customFormat="false" ht="15.75" hidden="false" customHeight="true" outlineLevel="0" collapsed="false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</row>
    <row r="229" customFormat="false" ht="15.75" hidden="false" customHeight="true" outlineLevel="0" collapsed="false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</row>
    <row r="230" customFormat="false" ht="15.75" hidden="false" customHeight="true" outlineLevel="0" collapsed="false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</row>
    <row r="231" customFormat="false" ht="15.75" hidden="false" customHeight="true" outlineLevel="0" collapsed="false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</row>
    <row r="232" customFormat="false" ht="15.75" hidden="false" customHeight="true" outlineLevel="0" collapsed="false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</row>
    <row r="233" customFormat="false" ht="15.75" hidden="false" customHeight="true" outlineLevel="0" collapsed="false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</row>
    <row r="234" customFormat="false" ht="15.75" hidden="false" customHeight="true" outlineLevel="0" collapsed="false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</row>
    <row r="235" customFormat="false" ht="15.75" hidden="false" customHeight="true" outlineLevel="0" collapsed="false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</row>
    <row r="236" customFormat="false" ht="15.75" hidden="false" customHeight="true" outlineLevel="0" collapsed="false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</row>
    <row r="237" customFormat="false" ht="15.75" hidden="false" customHeight="true" outlineLevel="0" collapsed="false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</row>
    <row r="238" customFormat="false" ht="15.75" hidden="false" customHeight="true" outlineLevel="0" collapsed="false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</row>
    <row r="239" customFormat="false" ht="15.75" hidden="false" customHeight="true" outlineLevel="0" collapsed="false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</row>
    <row r="240" customFormat="false" ht="15.75" hidden="false" customHeight="true" outlineLevel="0" collapsed="false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</row>
    <row r="241" customFormat="false" ht="15.75" hidden="false" customHeight="true" outlineLevel="0" collapsed="false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</row>
    <row r="242" customFormat="false" ht="15.75" hidden="false" customHeight="true" outlineLevel="0" collapsed="false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</row>
    <row r="243" customFormat="false" ht="15.75" hidden="false" customHeight="true" outlineLevel="0" collapsed="false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</row>
    <row r="244" customFormat="false" ht="15.75" hidden="false" customHeight="true" outlineLevel="0" collapsed="false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</row>
    <row r="245" customFormat="false" ht="15.75" hidden="false" customHeight="true" outlineLevel="0" collapsed="false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</row>
    <row r="246" customFormat="false" ht="15.75" hidden="false" customHeight="true" outlineLevel="0" collapsed="false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</row>
    <row r="247" customFormat="false" ht="15.75" hidden="false" customHeight="true" outlineLevel="0" collapsed="false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</row>
    <row r="248" customFormat="false" ht="15.75" hidden="false" customHeight="true" outlineLevel="0" collapsed="false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</row>
    <row r="249" customFormat="false" ht="15.75" hidden="false" customHeight="true" outlineLevel="0" collapsed="false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</row>
    <row r="250" customFormat="false" ht="15.75" hidden="false" customHeight="true" outlineLevel="0" collapsed="false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</row>
    <row r="251" customFormat="false" ht="15.75" hidden="false" customHeight="true" outlineLevel="0" collapsed="false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</row>
    <row r="252" customFormat="false" ht="15.75" hidden="false" customHeight="true" outlineLevel="0" collapsed="false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</row>
    <row r="253" customFormat="false" ht="15.75" hidden="false" customHeight="true" outlineLevel="0" collapsed="false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</row>
    <row r="254" customFormat="false" ht="15.75" hidden="false" customHeight="true" outlineLevel="0" collapsed="false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</row>
    <row r="255" customFormat="false" ht="15.75" hidden="false" customHeight="true" outlineLevel="0" collapsed="false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</row>
    <row r="256" customFormat="false" ht="15.75" hidden="false" customHeight="true" outlineLevel="0" collapsed="false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</row>
    <row r="257" customFormat="false" ht="15.75" hidden="false" customHeight="true" outlineLevel="0" collapsed="false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</row>
    <row r="258" customFormat="false" ht="15.75" hidden="false" customHeight="true" outlineLevel="0" collapsed="false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</row>
    <row r="259" customFormat="false" ht="15.75" hidden="false" customHeight="true" outlineLevel="0" collapsed="false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</row>
    <row r="260" customFormat="false" ht="15.75" hidden="false" customHeight="true" outlineLevel="0" collapsed="false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</row>
    <row r="261" customFormat="false" ht="15.75" hidden="false" customHeight="true" outlineLevel="0" collapsed="false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</row>
    <row r="262" customFormat="false" ht="15.75" hidden="false" customHeight="true" outlineLevel="0" collapsed="false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</row>
    <row r="263" customFormat="false" ht="15.75" hidden="false" customHeight="true" outlineLevel="0" collapsed="false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</row>
    <row r="264" customFormat="false" ht="15.75" hidden="false" customHeight="true" outlineLevel="0" collapsed="false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</row>
    <row r="265" customFormat="false" ht="15.75" hidden="false" customHeight="true" outlineLevel="0" collapsed="false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</row>
    <row r="266" customFormat="false" ht="15.75" hidden="false" customHeight="true" outlineLevel="0" collapsed="false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</row>
    <row r="267" customFormat="false" ht="15.75" hidden="false" customHeight="true" outlineLevel="0" collapsed="false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</row>
    <row r="268" customFormat="false" ht="15.75" hidden="false" customHeight="true" outlineLevel="0" collapsed="false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</row>
    <row r="269" customFormat="false" ht="15.75" hidden="false" customHeight="true" outlineLevel="0" collapsed="false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</row>
    <row r="270" customFormat="false" ht="15.75" hidden="false" customHeight="true" outlineLevel="0" collapsed="false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</row>
    <row r="271" customFormat="false" ht="15.75" hidden="false" customHeight="true" outlineLevel="0" collapsed="false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</row>
    <row r="272" customFormat="false" ht="15.75" hidden="false" customHeight="true" outlineLevel="0" collapsed="false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</row>
    <row r="273" customFormat="false" ht="15.75" hidden="false" customHeight="true" outlineLevel="0" collapsed="false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</row>
    <row r="274" customFormat="false" ht="15.75" hidden="false" customHeight="true" outlineLevel="0" collapsed="false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</row>
    <row r="275" customFormat="false" ht="15.75" hidden="false" customHeight="true" outlineLevel="0" collapsed="false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</row>
    <row r="276" customFormat="false" ht="15.75" hidden="false" customHeight="true" outlineLevel="0" collapsed="false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</row>
    <row r="277" customFormat="false" ht="15.75" hidden="false" customHeight="true" outlineLevel="0" collapsed="false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</row>
    <row r="278" customFormat="false" ht="15.75" hidden="false" customHeight="true" outlineLevel="0" collapsed="false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</row>
    <row r="279" customFormat="false" ht="15.75" hidden="false" customHeight="true" outlineLevel="0" collapsed="false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</row>
    <row r="280" customFormat="false" ht="15.75" hidden="false" customHeight="true" outlineLevel="0" collapsed="false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</row>
    <row r="281" customFormat="false" ht="15.75" hidden="false" customHeight="true" outlineLevel="0" collapsed="false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</row>
    <row r="282" customFormat="false" ht="15.75" hidden="false" customHeight="true" outlineLevel="0" collapsed="false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</row>
    <row r="283" customFormat="false" ht="15.75" hidden="false" customHeight="true" outlineLevel="0" collapsed="false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</row>
    <row r="284" customFormat="false" ht="15.75" hidden="false" customHeight="true" outlineLevel="0" collapsed="false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</row>
    <row r="285" customFormat="false" ht="15.75" hidden="false" customHeight="true" outlineLevel="0" collapsed="false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</row>
    <row r="286" customFormat="false" ht="15.75" hidden="false" customHeight="true" outlineLevel="0" collapsed="false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</row>
    <row r="287" customFormat="false" ht="15.75" hidden="false" customHeight="true" outlineLevel="0" collapsed="false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</row>
    <row r="288" customFormat="false" ht="15.75" hidden="false" customHeight="true" outlineLevel="0" collapsed="false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</row>
    <row r="289" customFormat="false" ht="15.75" hidden="false" customHeight="true" outlineLevel="0" collapsed="false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</row>
    <row r="290" customFormat="false" ht="15.75" hidden="false" customHeight="true" outlineLevel="0" collapsed="false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</row>
    <row r="291" customFormat="false" ht="15.75" hidden="false" customHeight="true" outlineLevel="0" collapsed="false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</row>
    <row r="292" customFormat="false" ht="15.75" hidden="false" customHeight="true" outlineLevel="0" collapsed="false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</row>
    <row r="293" customFormat="false" ht="15.75" hidden="false" customHeight="true" outlineLevel="0" collapsed="false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</row>
    <row r="294" customFormat="false" ht="15.75" hidden="false" customHeight="true" outlineLevel="0" collapsed="false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</row>
    <row r="295" customFormat="false" ht="15.75" hidden="false" customHeight="true" outlineLevel="0" collapsed="false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</row>
    <row r="296" customFormat="false" ht="15.75" hidden="false" customHeight="true" outlineLevel="0" collapsed="false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</row>
    <row r="297" customFormat="false" ht="15.75" hidden="false" customHeight="true" outlineLevel="0" collapsed="false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</row>
    <row r="298" customFormat="false" ht="15.75" hidden="false" customHeight="true" outlineLevel="0" collapsed="false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</row>
    <row r="299" customFormat="false" ht="15.75" hidden="false" customHeight="true" outlineLevel="0" collapsed="false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</row>
    <row r="300" customFormat="false" ht="15.75" hidden="false" customHeight="true" outlineLevel="0" collapsed="false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</row>
    <row r="301" customFormat="false" ht="15.75" hidden="false" customHeight="true" outlineLevel="0" collapsed="false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</row>
    <row r="302" customFormat="false" ht="15.75" hidden="false" customHeight="true" outlineLevel="0" collapsed="false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</row>
    <row r="303" customFormat="false" ht="15.75" hidden="false" customHeight="true" outlineLevel="0" collapsed="false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</row>
    <row r="304" customFormat="false" ht="15.75" hidden="false" customHeight="true" outlineLevel="0" collapsed="false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</row>
    <row r="305" customFormat="false" ht="15.75" hidden="false" customHeight="true" outlineLevel="0" collapsed="false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</row>
    <row r="306" customFormat="false" ht="15.75" hidden="false" customHeight="true" outlineLevel="0" collapsed="false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</row>
    <row r="307" customFormat="false" ht="15.75" hidden="false" customHeight="true" outlineLevel="0" collapsed="false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</row>
    <row r="308" customFormat="false" ht="15.75" hidden="false" customHeight="true" outlineLevel="0" collapsed="false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</row>
    <row r="309" customFormat="false" ht="15.75" hidden="false" customHeight="true" outlineLevel="0" collapsed="false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</row>
    <row r="310" customFormat="false" ht="15.75" hidden="false" customHeight="true" outlineLevel="0" collapsed="false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</row>
    <row r="311" customFormat="false" ht="15.75" hidden="false" customHeight="true" outlineLevel="0" collapsed="false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</row>
    <row r="312" customFormat="false" ht="15.75" hidden="false" customHeight="true" outlineLevel="0" collapsed="false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</row>
    <row r="313" customFormat="false" ht="15.75" hidden="false" customHeight="true" outlineLevel="0" collapsed="false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</row>
    <row r="314" customFormat="false" ht="15.75" hidden="false" customHeight="true" outlineLevel="0" collapsed="false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</row>
    <row r="315" customFormat="false" ht="15.75" hidden="false" customHeight="true" outlineLevel="0" collapsed="false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</row>
    <row r="316" customFormat="false" ht="15.75" hidden="false" customHeight="true" outlineLevel="0" collapsed="false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</row>
    <row r="317" customFormat="false" ht="15.75" hidden="false" customHeight="true" outlineLevel="0" collapsed="false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</row>
    <row r="318" customFormat="false" ht="15.75" hidden="false" customHeight="true" outlineLevel="0" collapsed="false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</row>
    <row r="319" customFormat="false" ht="15.75" hidden="false" customHeight="true" outlineLevel="0" collapsed="false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</row>
    <row r="320" customFormat="false" ht="15.75" hidden="false" customHeight="true" outlineLevel="0" collapsed="false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</row>
    <row r="321" customFormat="false" ht="15.75" hidden="false" customHeight="true" outlineLevel="0" collapsed="false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</row>
    <row r="322" customFormat="false" ht="15.75" hidden="false" customHeight="true" outlineLevel="0" collapsed="false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</row>
    <row r="323" customFormat="false" ht="15.75" hidden="false" customHeight="true" outlineLevel="0" collapsed="false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</row>
    <row r="324" customFormat="false" ht="15.75" hidden="false" customHeight="true" outlineLevel="0" collapsed="false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</row>
    <row r="325" customFormat="false" ht="15.75" hidden="false" customHeight="true" outlineLevel="0" collapsed="false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</row>
    <row r="326" customFormat="false" ht="15.75" hidden="false" customHeight="true" outlineLevel="0" collapsed="false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</row>
    <row r="327" customFormat="false" ht="15.75" hidden="false" customHeight="true" outlineLevel="0" collapsed="false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</row>
    <row r="328" customFormat="false" ht="15.75" hidden="false" customHeight="true" outlineLevel="0" collapsed="false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</row>
    <row r="329" customFormat="false" ht="15.75" hidden="false" customHeight="true" outlineLevel="0" collapsed="false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</row>
    <row r="330" customFormat="false" ht="15.75" hidden="false" customHeight="true" outlineLevel="0" collapsed="false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</row>
    <row r="331" customFormat="false" ht="15.75" hidden="false" customHeight="true" outlineLevel="0" collapsed="false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</row>
    <row r="332" customFormat="false" ht="15.75" hidden="false" customHeight="true" outlineLevel="0" collapsed="false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</row>
    <row r="333" customFormat="false" ht="15.75" hidden="false" customHeight="true" outlineLevel="0" collapsed="false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</row>
    <row r="334" customFormat="false" ht="15.75" hidden="false" customHeight="true" outlineLevel="0" collapsed="false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</row>
    <row r="335" customFormat="false" ht="15.75" hidden="false" customHeight="true" outlineLevel="0" collapsed="false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</row>
    <row r="336" customFormat="false" ht="15.75" hidden="false" customHeight="true" outlineLevel="0" collapsed="false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</row>
    <row r="337" customFormat="false" ht="15.75" hidden="false" customHeight="true" outlineLevel="0" collapsed="false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</row>
    <row r="338" customFormat="false" ht="15.75" hidden="false" customHeight="true" outlineLevel="0" collapsed="false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</row>
    <row r="339" customFormat="false" ht="15.75" hidden="false" customHeight="true" outlineLevel="0" collapsed="false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</row>
    <row r="340" customFormat="false" ht="15.75" hidden="false" customHeight="true" outlineLevel="0" collapsed="false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</row>
    <row r="341" customFormat="false" ht="15.75" hidden="false" customHeight="true" outlineLevel="0" collapsed="false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</row>
    <row r="342" customFormat="false" ht="15.75" hidden="false" customHeight="true" outlineLevel="0" collapsed="false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</row>
    <row r="343" customFormat="false" ht="15.75" hidden="false" customHeight="true" outlineLevel="0" collapsed="false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</row>
    <row r="344" customFormat="false" ht="15.75" hidden="false" customHeight="true" outlineLevel="0" collapsed="false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</row>
    <row r="345" customFormat="false" ht="15.75" hidden="false" customHeight="true" outlineLevel="0" collapsed="false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</row>
    <row r="346" customFormat="false" ht="15.75" hidden="false" customHeight="true" outlineLevel="0" collapsed="false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</row>
    <row r="347" customFormat="false" ht="15.75" hidden="false" customHeight="true" outlineLevel="0" collapsed="false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</row>
    <row r="348" customFormat="false" ht="15.75" hidden="false" customHeight="true" outlineLevel="0" collapsed="false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</row>
    <row r="349" customFormat="false" ht="15.75" hidden="false" customHeight="true" outlineLevel="0" collapsed="false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</row>
    <row r="350" customFormat="false" ht="15.75" hidden="false" customHeight="true" outlineLevel="0" collapsed="false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</row>
    <row r="351" customFormat="false" ht="15.75" hidden="false" customHeight="true" outlineLevel="0" collapsed="false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</row>
    <row r="352" customFormat="false" ht="15.75" hidden="false" customHeight="true" outlineLevel="0" collapsed="false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</row>
    <row r="353" customFormat="false" ht="15.75" hidden="false" customHeight="true" outlineLevel="0" collapsed="false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</row>
    <row r="354" customFormat="false" ht="15.75" hidden="false" customHeight="true" outlineLevel="0" collapsed="false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</row>
    <row r="355" customFormat="false" ht="15.75" hidden="false" customHeight="true" outlineLevel="0" collapsed="false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</row>
    <row r="356" customFormat="false" ht="15.75" hidden="false" customHeight="true" outlineLevel="0" collapsed="false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</row>
    <row r="357" customFormat="false" ht="15.75" hidden="false" customHeight="true" outlineLevel="0" collapsed="false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</row>
    <row r="358" customFormat="false" ht="15.75" hidden="false" customHeight="true" outlineLevel="0" collapsed="false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</row>
    <row r="359" customFormat="false" ht="15.75" hidden="false" customHeight="true" outlineLevel="0" collapsed="false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</row>
    <row r="360" customFormat="false" ht="15.75" hidden="false" customHeight="true" outlineLevel="0" collapsed="false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</row>
    <row r="361" customFormat="false" ht="15.75" hidden="false" customHeight="true" outlineLevel="0" collapsed="false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</row>
    <row r="362" customFormat="false" ht="15.75" hidden="false" customHeight="true" outlineLevel="0" collapsed="false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</row>
    <row r="363" customFormat="false" ht="15.75" hidden="false" customHeight="true" outlineLevel="0" collapsed="false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</row>
    <row r="364" customFormat="false" ht="15.75" hidden="false" customHeight="true" outlineLevel="0" collapsed="false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</row>
    <row r="365" customFormat="false" ht="15.75" hidden="false" customHeight="true" outlineLevel="0" collapsed="false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</row>
    <row r="366" customFormat="false" ht="15.75" hidden="false" customHeight="true" outlineLevel="0" collapsed="false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</row>
    <row r="367" customFormat="false" ht="15.75" hidden="false" customHeight="true" outlineLevel="0" collapsed="false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</row>
    <row r="368" customFormat="false" ht="15.75" hidden="false" customHeight="true" outlineLevel="0" collapsed="false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</row>
    <row r="369" customFormat="false" ht="15.75" hidden="false" customHeight="true" outlineLevel="0" collapsed="false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</row>
    <row r="370" customFormat="false" ht="15.75" hidden="false" customHeight="true" outlineLevel="0" collapsed="false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</row>
    <row r="371" customFormat="false" ht="15.75" hidden="false" customHeight="true" outlineLevel="0" collapsed="false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</row>
    <row r="372" customFormat="false" ht="15.75" hidden="false" customHeight="true" outlineLevel="0" collapsed="false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</row>
    <row r="373" customFormat="false" ht="15.75" hidden="false" customHeight="true" outlineLevel="0" collapsed="false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</row>
    <row r="374" customFormat="false" ht="15.75" hidden="false" customHeight="true" outlineLevel="0" collapsed="false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</row>
    <row r="375" customFormat="false" ht="15.75" hidden="false" customHeight="true" outlineLevel="0" collapsed="false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</row>
    <row r="376" customFormat="false" ht="15.75" hidden="false" customHeight="true" outlineLevel="0" collapsed="false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</row>
    <row r="377" customFormat="false" ht="15.75" hidden="false" customHeight="true" outlineLevel="0" collapsed="false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</row>
    <row r="378" customFormat="false" ht="15.75" hidden="false" customHeight="true" outlineLevel="0" collapsed="false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</row>
    <row r="379" customFormat="false" ht="15.75" hidden="false" customHeight="true" outlineLevel="0" collapsed="false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</row>
    <row r="380" customFormat="false" ht="15.75" hidden="false" customHeight="true" outlineLevel="0" collapsed="false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</row>
    <row r="381" customFormat="false" ht="15.75" hidden="false" customHeight="true" outlineLevel="0" collapsed="false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</row>
    <row r="382" customFormat="false" ht="15.75" hidden="false" customHeight="true" outlineLevel="0" collapsed="false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</row>
    <row r="383" customFormat="false" ht="15.75" hidden="false" customHeight="true" outlineLevel="0" collapsed="false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</row>
    <row r="384" customFormat="false" ht="15.75" hidden="false" customHeight="true" outlineLevel="0" collapsed="false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</row>
    <row r="385" customFormat="false" ht="15.75" hidden="false" customHeight="true" outlineLevel="0" collapsed="false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</row>
    <row r="386" customFormat="false" ht="15.75" hidden="false" customHeight="true" outlineLevel="0" collapsed="false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</row>
    <row r="387" customFormat="false" ht="15.75" hidden="false" customHeight="true" outlineLevel="0" collapsed="false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</row>
    <row r="388" customFormat="false" ht="15.75" hidden="false" customHeight="true" outlineLevel="0" collapsed="false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</row>
    <row r="389" customFormat="false" ht="15.75" hidden="false" customHeight="true" outlineLevel="0" collapsed="false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</row>
    <row r="390" customFormat="false" ht="15.75" hidden="false" customHeight="true" outlineLevel="0" collapsed="false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</row>
    <row r="391" customFormat="false" ht="15.75" hidden="false" customHeight="true" outlineLevel="0" collapsed="false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</row>
    <row r="392" customFormat="false" ht="15.75" hidden="false" customHeight="true" outlineLevel="0" collapsed="false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</row>
    <row r="393" customFormat="false" ht="15.75" hidden="false" customHeight="true" outlineLevel="0" collapsed="false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</row>
    <row r="394" customFormat="false" ht="15.75" hidden="false" customHeight="true" outlineLevel="0" collapsed="false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</row>
    <row r="395" customFormat="false" ht="15.75" hidden="false" customHeight="true" outlineLevel="0" collapsed="false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</row>
    <row r="396" customFormat="false" ht="15.75" hidden="false" customHeight="true" outlineLevel="0" collapsed="false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</row>
    <row r="397" customFormat="false" ht="15.75" hidden="false" customHeight="true" outlineLevel="0" collapsed="false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</row>
    <row r="398" customFormat="false" ht="15.75" hidden="false" customHeight="true" outlineLevel="0" collapsed="false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</row>
    <row r="399" customFormat="false" ht="15.75" hidden="false" customHeight="true" outlineLevel="0" collapsed="false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</row>
    <row r="400" customFormat="false" ht="15.75" hidden="false" customHeight="true" outlineLevel="0" collapsed="false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</row>
    <row r="401" customFormat="false" ht="15.75" hidden="false" customHeight="true" outlineLevel="0" collapsed="false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</row>
    <row r="402" customFormat="false" ht="15.75" hidden="false" customHeight="true" outlineLevel="0" collapsed="false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</row>
    <row r="403" customFormat="false" ht="15.75" hidden="false" customHeight="true" outlineLevel="0" collapsed="false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</row>
    <row r="404" customFormat="false" ht="15.75" hidden="false" customHeight="true" outlineLevel="0" collapsed="false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</row>
    <row r="405" customFormat="false" ht="15.75" hidden="false" customHeight="true" outlineLevel="0" collapsed="false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</row>
    <row r="406" customFormat="false" ht="15.75" hidden="false" customHeight="true" outlineLevel="0" collapsed="false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</row>
    <row r="407" customFormat="false" ht="15.75" hidden="false" customHeight="true" outlineLevel="0" collapsed="false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</row>
    <row r="408" customFormat="false" ht="15.75" hidden="false" customHeight="true" outlineLevel="0" collapsed="false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</row>
    <row r="409" customFormat="false" ht="15.75" hidden="false" customHeight="true" outlineLevel="0" collapsed="false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</row>
    <row r="410" customFormat="false" ht="15.75" hidden="false" customHeight="true" outlineLevel="0" collapsed="false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</row>
    <row r="411" customFormat="false" ht="15.75" hidden="false" customHeight="true" outlineLevel="0" collapsed="false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</row>
    <row r="412" customFormat="false" ht="15.75" hidden="false" customHeight="true" outlineLevel="0" collapsed="false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</row>
    <row r="413" customFormat="false" ht="15.75" hidden="false" customHeight="true" outlineLevel="0" collapsed="false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</row>
    <row r="414" customFormat="false" ht="15.75" hidden="false" customHeight="true" outlineLevel="0" collapsed="false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</row>
    <row r="415" customFormat="false" ht="15.75" hidden="false" customHeight="true" outlineLevel="0" collapsed="false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</row>
    <row r="416" customFormat="false" ht="15.75" hidden="false" customHeight="true" outlineLevel="0" collapsed="false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</row>
    <row r="417" customFormat="false" ht="15.75" hidden="false" customHeight="true" outlineLevel="0" collapsed="false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</row>
    <row r="418" customFormat="false" ht="15.75" hidden="false" customHeight="true" outlineLevel="0" collapsed="false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</row>
    <row r="419" customFormat="false" ht="15.75" hidden="false" customHeight="true" outlineLevel="0" collapsed="false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</row>
    <row r="420" customFormat="false" ht="15.75" hidden="false" customHeight="true" outlineLevel="0" collapsed="false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</row>
    <row r="421" customFormat="false" ht="15.75" hidden="false" customHeight="true" outlineLevel="0" collapsed="false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</row>
    <row r="422" customFormat="false" ht="15.75" hidden="false" customHeight="true" outlineLevel="0" collapsed="false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</row>
    <row r="423" customFormat="false" ht="15.75" hidden="false" customHeight="true" outlineLevel="0" collapsed="false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</row>
    <row r="424" customFormat="false" ht="15.75" hidden="false" customHeight="true" outlineLevel="0" collapsed="false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</row>
    <row r="425" customFormat="false" ht="15.75" hidden="false" customHeight="true" outlineLevel="0" collapsed="false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</row>
    <row r="426" customFormat="false" ht="15.75" hidden="false" customHeight="true" outlineLevel="0" collapsed="false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</row>
    <row r="427" customFormat="false" ht="15.75" hidden="false" customHeight="true" outlineLevel="0" collapsed="false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</row>
    <row r="428" customFormat="false" ht="15.75" hidden="false" customHeight="true" outlineLevel="0" collapsed="false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</row>
    <row r="429" customFormat="false" ht="15.75" hidden="false" customHeight="true" outlineLevel="0" collapsed="false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</row>
    <row r="430" customFormat="false" ht="15.75" hidden="false" customHeight="true" outlineLevel="0" collapsed="false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</row>
    <row r="431" customFormat="false" ht="15.75" hidden="false" customHeight="true" outlineLevel="0" collapsed="false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</row>
    <row r="432" customFormat="false" ht="15.75" hidden="false" customHeight="true" outlineLevel="0" collapsed="false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</row>
    <row r="433" customFormat="false" ht="15.75" hidden="false" customHeight="true" outlineLevel="0" collapsed="false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</row>
    <row r="434" customFormat="false" ht="15.75" hidden="false" customHeight="true" outlineLevel="0" collapsed="false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</row>
    <row r="435" customFormat="false" ht="15.75" hidden="false" customHeight="true" outlineLevel="0" collapsed="false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</row>
    <row r="436" customFormat="false" ht="15.75" hidden="false" customHeight="true" outlineLevel="0" collapsed="false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</row>
    <row r="437" customFormat="false" ht="15.75" hidden="false" customHeight="true" outlineLevel="0" collapsed="false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</row>
    <row r="438" customFormat="false" ht="15.75" hidden="false" customHeight="true" outlineLevel="0" collapsed="false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</row>
    <row r="439" customFormat="false" ht="15.75" hidden="false" customHeight="true" outlineLevel="0" collapsed="false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</row>
    <row r="440" customFormat="false" ht="15.75" hidden="false" customHeight="true" outlineLevel="0" collapsed="false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</row>
    <row r="441" customFormat="false" ht="15.75" hidden="false" customHeight="true" outlineLevel="0" collapsed="false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</row>
    <row r="442" customFormat="false" ht="15.75" hidden="false" customHeight="true" outlineLevel="0" collapsed="false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</row>
    <row r="443" customFormat="false" ht="15.75" hidden="false" customHeight="true" outlineLevel="0" collapsed="false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</row>
    <row r="444" customFormat="false" ht="15.75" hidden="false" customHeight="true" outlineLevel="0" collapsed="false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</row>
    <row r="445" customFormat="false" ht="15.75" hidden="false" customHeight="true" outlineLevel="0" collapsed="false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</row>
    <row r="446" customFormat="false" ht="15.75" hidden="false" customHeight="true" outlineLevel="0" collapsed="false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</row>
    <row r="447" customFormat="false" ht="15.75" hidden="false" customHeight="true" outlineLevel="0" collapsed="false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</row>
    <row r="448" customFormat="false" ht="15.75" hidden="false" customHeight="true" outlineLevel="0" collapsed="false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</row>
    <row r="449" customFormat="false" ht="15.75" hidden="false" customHeight="true" outlineLevel="0" collapsed="false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</row>
    <row r="450" customFormat="false" ht="15.75" hidden="false" customHeight="true" outlineLevel="0" collapsed="false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</row>
    <row r="451" customFormat="false" ht="15.75" hidden="false" customHeight="true" outlineLevel="0" collapsed="false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</row>
    <row r="452" customFormat="false" ht="15.75" hidden="false" customHeight="true" outlineLevel="0" collapsed="false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</row>
    <row r="453" customFormat="false" ht="15.75" hidden="false" customHeight="true" outlineLevel="0" collapsed="false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</row>
    <row r="454" customFormat="false" ht="15.75" hidden="false" customHeight="true" outlineLevel="0" collapsed="false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</row>
    <row r="455" customFormat="false" ht="15.75" hidden="false" customHeight="true" outlineLevel="0" collapsed="false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</row>
    <row r="456" customFormat="false" ht="15.75" hidden="false" customHeight="true" outlineLevel="0" collapsed="false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</row>
    <row r="457" customFormat="false" ht="15.75" hidden="false" customHeight="true" outlineLevel="0" collapsed="false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</row>
    <row r="458" customFormat="false" ht="15.75" hidden="false" customHeight="true" outlineLevel="0" collapsed="false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</row>
    <row r="459" customFormat="false" ht="15.75" hidden="false" customHeight="true" outlineLevel="0" collapsed="false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</row>
    <row r="460" customFormat="false" ht="15.75" hidden="false" customHeight="true" outlineLevel="0" collapsed="false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</row>
    <row r="461" customFormat="false" ht="15.75" hidden="false" customHeight="true" outlineLevel="0" collapsed="false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</row>
    <row r="462" customFormat="false" ht="15.75" hidden="false" customHeight="true" outlineLevel="0" collapsed="false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</row>
    <row r="463" customFormat="false" ht="15.75" hidden="false" customHeight="true" outlineLevel="0" collapsed="false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</row>
    <row r="464" customFormat="false" ht="15.75" hidden="false" customHeight="true" outlineLevel="0" collapsed="false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</row>
    <row r="465" customFormat="false" ht="15.75" hidden="false" customHeight="true" outlineLevel="0" collapsed="false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</row>
    <row r="466" customFormat="false" ht="15.75" hidden="false" customHeight="true" outlineLevel="0" collapsed="false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</row>
    <row r="467" customFormat="false" ht="15.75" hidden="false" customHeight="true" outlineLevel="0" collapsed="false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</row>
    <row r="468" customFormat="false" ht="15.75" hidden="false" customHeight="true" outlineLevel="0" collapsed="false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</row>
    <row r="469" customFormat="false" ht="15.75" hidden="false" customHeight="true" outlineLevel="0" collapsed="false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</row>
    <row r="470" customFormat="false" ht="15.75" hidden="false" customHeight="true" outlineLevel="0" collapsed="false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</row>
    <row r="471" customFormat="false" ht="15.75" hidden="false" customHeight="true" outlineLevel="0" collapsed="false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</row>
    <row r="472" customFormat="false" ht="15.75" hidden="false" customHeight="true" outlineLevel="0" collapsed="false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</row>
    <row r="473" customFormat="false" ht="15.75" hidden="false" customHeight="true" outlineLevel="0" collapsed="false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</row>
    <row r="474" customFormat="false" ht="15.75" hidden="false" customHeight="true" outlineLevel="0" collapsed="false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</row>
    <row r="475" customFormat="false" ht="15.75" hidden="false" customHeight="true" outlineLevel="0" collapsed="false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</row>
    <row r="476" customFormat="false" ht="15.75" hidden="false" customHeight="true" outlineLevel="0" collapsed="false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</row>
    <row r="477" customFormat="false" ht="15.75" hidden="false" customHeight="true" outlineLevel="0" collapsed="false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</row>
    <row r="478" customFormat="false" ht="15.75" hidden="false" customHeight="true" outlineLevel="0" collapsed="false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</row>
    <row r="479" customFormat="false" ht="15.75" hidden="false" customHeight="true" outlineLevel="0" collapsed="false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</row>
    <row r="480" customFormat="false" ht="15.75" hidden="false" customHeight="true" outlineLevel="0" collapsed="false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</row>
    <row r="481" customFormat="false" ht="15.75" hidden="false" customHeight="true" outlineLevel="0" collapsed="false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</row>
    <row r="482" customFormat="false" ht="15.75" hidden="false" customHeight="true" outlineLevel="0" collapsed="false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</row>
    <row r="483" customFormat="false" ht="15.75" hidden="false" customHeight="true" outlineLevel="0" collapsed="false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</row>
    <row r="484" customFormat="false" ht="15.75" hidden="false" customHeight="true" outlineLevel="0" collapsed="false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</row>
    <row r="485" customFormat="false" ht="15.75" hidden="false" customHeight="true" outlineLevel="0" collapsed="false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</row>
    <row r="486" customFormat="false" ht="15.75" hidden="false" customHeight="true" outlineLevel="0" collapsed="false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</row>
    <row r="487" customFormat="false" ht="15.75" hidden="false" customHeight="true" outlineLevel="0" collapsed="false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</row>
    <row r="488" customFormat="false" ht="15.75" hidden="false" customHeight="true" outlineLevel="0" collapsed="false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</row>
    <row r="489" customFormat="false" ht="15.75" hidden="false" customHeight="true" outlineLevel="0" collapsed="false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</row>
    <row r="490" customFormat="false" ht="15.75" hidden="false" customHeight="true" outlineLevel="0" collapsed="false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  <c r="BH490" s="44"/>
      <c r="BI490" s="44"/>
      <c r="BJ490" s="44"/>
    </row>
    <row r="491" customFormat="false" ht="15.75" hidden="false" customHeight="true" outlineLevel="0" collapsed="false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  <c r="BH491" s="44"/>
      <c r="BI491" s="44"/>
      <c r="BJ491" s="44"/>
    </row>
    <row r="492" customFormat="false" ht="15.75" hidden="false" customHeight="true" outlineLevel="0" collapsed="false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  <c r="BH492" s="44"/>
      <c r="BI492" s="44"/>
      <c r="BJ492" s="44"/>
    </row>
    <row r="493" customFormat="false" ht="15.75" hidden="false" customHeight="true" outlineLevel="0" collapsed="false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</row>
    <row r="494" customFormat="false" ht="15.75" hidden="false" customHeight="true" outlineLevel="0" collapsed="false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</row>
    <row r="495" customFormat="false" ht="15.75" hidden="false" customHeight="true" outlineLevel="0" collapsed="false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</row>
    <row r="496" customFormat="false" ht="15.75" hidden="false" customHeight="true" outlineLevel="0" collapsed="false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</row>
    <row r="497" customFormat="false" ht="15.75" hidden="false" customHeight="true" outlineLevel="0" collapsed="false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</row>
    <row r="498" customFormat="false" ht="15.75" hidden="false" customHeight="true" outlineLevel="0" collapsed="false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</row>
    <row r="499" customFormat="false" ht="15.75" hidden="false" customHeight="true" outlineLevel="0" collapsed="false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</row>
    <row r="500" customFormat="false" ht="15.75" hidden="false" customHeight="true" outlineLevel="0" collapsed="false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</row>
    <row r="501" customFormat="false" ht="15.75" hidden="false" customHeight="true" outlineLevel="0" collapsed="false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</row>
    <row r="502" customFormat="false" ht="15.75" hidden="false" customHeight="true" outlineLevel="0" collapsed="false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</row>
    <row r="503" customFormat="false" ht="15.75" hidden="false" customHeight="true" outlineLevel="0" collapsed="false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</row>
    <row r="504" customFormat="false" ht="15.75" hidden="false" customHeight="true" outlineLevel="0" collapsed="false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</row>
    <row r="505" customFormat="false" ht="15.75" hidden="false" customHeight="true" outlineLevel="0" collapsed="false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4"/>
    </row>
    <row r="506" customFormat="false" ht="15.75" hidden="false" customHeight="true" outlineLevel="0" collapsed="false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</row>
    <row r="507" customFormat="false" ht="15.75" hidden="false" customHeight="true" outlineLevel="0" collapsed="false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</row>
    <row r="508" customFormat="false" ht="15.75" hidden="false" customHeight="true" outlineLevel="0" collapsed="false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</row>
    <row r="509" customFormat="false" ht="15.75" hidden="false" customHeight="true" outlineLevel="0" collapsed="false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</row>
    <row r="510" customFormat="false" ht="15.75" hidden="false" customHeight="true" outlineLevel="0" collapsed="false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  <c r="BH510" s="44"/>
      <c r="BI510" s="44"/>
      <c r="BJ510" s="44"/>
    </row>
    <row r="511" customFormat="false" ht="15.75" hidden="false" customHeight="true" outlineLevel="0" collapsed="false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  <c r="BH511" s="44"/>
      <c r="BI511" s="44"/>
      <c r="BJ511" s="44"/>
    </row>
    <row r="512" customFormat="false" ht="15.75" hidden="false" customHeight="true" outlineLevel="0" collapsed="false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  <c r="BH512" s="44"/>
      <c r="BI512" s="44"/>
      <c r="BJ512" s="44"/>
    </row>
    <row r="513" customFormat="false" ht="15.75" hidden="false" customHeight="true" outlineLevel="0" collapsed="false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</row>
    <row r="514" customFormat="false" ht="15.75" hidden="false" customHeight="true" outlineLevel="0" collapsed="false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  <c r="BH514" s="44"/>
      <c r="BI514" s="44"/>
      <c r="BJ514" s="44"/>
    </row>
    <row r="515" customFormat="false" ht="15.75" hidden="false" customHeight="true" outlineLevel="0" collapsed="false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  <c r="BH515" s="44"/>
      <c r="BI515" s="44"/>
      <c r="BJ515" s="44"/>
    </row>
    <row r="516" customFormat="false" ht="15.75" hidden="false" customHeight="true" outlineLevel="0" collapsed="false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</row>
    <row r="517" customFormat="false" ht="15.75" hidden="false" customHeight="true" outlineLevel="0" collapsed="false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</row>
    <row r="518" customFormat="false" ht="15.75" hidden="false" customHeight="true" outlineLevel="0" collapsed="false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  <c r="BH518" s="44"/>
      <c r="BI518" s="44"/>
      <c r="BJ518" s="44"/>
    </row>
    <row r="519" customFormat="false" ht="15.75" hidden="false" customHeight="true" outlineLevel="0" collapsed="false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</row>
    <row r="520" customFormat="false" ht="15.75" hidden="false" customHeight="true" outlineLevel="0" collapsed="false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  <c r="BH520" s="44"/>
      <c r="BI520" s="44"/>
      <c r="BJ520" s="44"/>
    </row>
    <row r="521" customFormat="false" ht="15.75" hidden="false" customHeight="true" outlineLevel="0" collapsed="false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  <c r="BH521" s="44"/>
      <c r="BI521" s="44"/>
      <c r="BJ521" s="44"/>
    </row>
    <row r="522" customFormat="false" ht="15.75" hidden="false" customHeight="true" outlineLevel="0" collapsed="false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  <c r="BH522" s="44"/>
      <c r="BI522" s="44"/>
      <c r="BJ522" s="44"/>
    </row>
    <row r="523" customFormat="false" ht="15.75" hidden="false" customHeight="true" outlineLevel="0" collapsed="false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</row>
    <row r="524" customFormat="false" ht="15.75" hidden="false" customHeight="true" outlineLevel="0" collapsed="false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</row>
    <row r="525" customFormat="false" ht="15.75" hidden="false" customHeight="true" outlineLevel="0" collapsed="false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</row>
    <row r="526" customFormat="false" ht="15.75" hidden="false" customHeight="true" outlineLevel="0" collapsed="false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</row>
    <row r="527" customFormat="false" ht="15.75" hidden="false" customHeight="true" outlineLevel="0" collapsed="false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  <c r="BH527" s="44"/>
      <c r="BI527" s="44"/>
      <c r="BJ527" s="44"/>
    </row>
    <row r="528" customFormat="false" ht="15.75" hidden="false" customHeight="true" outlineLevel="0" collapsed="false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  <c r="BH528" s="44"/>
      <c r="BI528" s="44"/>
      <c r="BJ528" s="44"/>
    </row>
    <row r="529" customFormat="false" ht="15.75" hidden="false" customHeight="true" outlineLevel="0" collapsed="false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  <c r="BH529" s="44"/>
      <c r="BI529" s="44"/>
      <c r="BJ529" s="44"/>
    </row>
    <row r="530" customFormat="false" ht="15.75" hidden="false" customHeight="true" outlineLevel="0" collapsed="false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</row>
    <row r="531" customFormat="false" ht="15.75" hidden="false" customHeight="true" outlineLevel="0" collapsed="false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</row>
    <row r="532" customFormat="false" ht="15.75" hidden="false" customHeight="true" outlineLevel="0" collapsed="false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  <c r="BH532" s="44"/>
      <c r="BI532" s="44"/>
      <c r="BJ532" s="44"/>
    </row>
    <row r="533" customFormat="false" ht="15.75" hidden="false" customHeight="true" outlineLevel="0" collapsed="false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</row>
    <row r="534" customFormat="false" ht="15.75" hidden="false" customHeight="true" outlineLevel="0" collapsed="false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</row>
    <row r="535" customFormat="false" ht="15.75" hidden="false" customHeight="true" outlineLevel="0" collapsed="false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</row>
    <row r="536" customFormat="false" ht="15.75" hidden="false" customHeight="true" outlineLevel="0" collapsed="false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</row>
    <row r="537" customFormat="false" ht="15.75" hidden="false" customHeight="true" outlineLevel="0" collapsed="false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  <c r="BH537" s="44"/>
      <c r="BI537" s="44"/>
      <c r="BJ537" s="44"/>
    </row>
    <row r="538" customFormat="false" ht="15.75" hidden="false" customHeight="true" outlineLevel="0" collapsed="false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  <c r="BH538" s="44"/>
      <c r="BI538" s="44"/>
      <c r="BJ538" s="44"/>
    </row>
    <row r="539" customFormat="false" ht="15.75" hidden="false" customHeight="true" outlineLevel="0" collapsed="false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  <c r="BH539" s="44"/>
      <c r="BI539" s="44"/>
      <c r="BJ539" s="44"/>
    </row>
    <row r="540" customFormat="false" ht="15.75" hidden="false" customHeight="true" outlineLevel="0" collapsed="false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  <c r="BH540" s="44"/>
      <c r="BI540" s="44"/>
      <c r="BJ540" s="44"/>
    </row>
    <row r="541" customFormat="false" ht="15.75" hidden="false" customHeight="true" outlineLevel="0" collapsed="false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  <c r="BH541" s="44"/>
      <c r="BI541" s="44"/>
      <c r="BJ541" s="44"/>
    </row>
    <row r="542" customFormat="false" ht="15.75" hidden="false" customHeight="true" outlineLevel="0" collapsed="false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  <c r="BH542" s="44"/>
      <c r="BI542" s="44"/>
      <c r="BJ542" s="44"/>
    </row>
    <row r="543" customFormat="false" ht="15.75" hidden="false" customHeight="true" outlineLevel="0" collapsed="false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  <c r="BH543" s="44"/>
      <c r="BI543" s="44"/>
      <c r="BJ543" s="44"/>
    </row>
    <row r="544" customFormat="false" ht="15.75" hidden="false" customHeight="true" outlineLevel="0" collapsed="false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  <c r="BH544" s="44"/>
      <c r="BI544" s="44"/>
      <c r="BJ544" s="44"/>
    </row>
    <row r="545" customFormat="false" ht="15.75" hidden="false" customHeight="true" outlineLevel="0" collapsed="false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  <c r="BH545" s="44"/>
      <c r="BI545" s="44"/>
      <c r="BJ545" s="44"/>
    </row>
    <row r="546" customFormat="false" ht="15.75" hidden="false" customHeight="true" outlineLevel="0" collapsed="false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  <c r="BH546" s="44"/>
      <c r="BI546" s="44"/>
      <c r="BJ546" s="44"/>
    </row>
    <row r="547" customFormat="false" ht="15.75" hidden="false" customHeight="true" outlineLevel="0" collapsed="false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  <c r="BH547" s="44"/>
      <c r="BI547" s="44"/>
      <c r="BJ547" s="44"/>
    </row>
    <row r="548" customFormat="false" ht="15.75" hidden="false" customHeight="true" outlineLevel="0" collapsed="false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  <c r="BH548" s="44"/>
      <c r="BI548" s="44"/>
      <c r="BJ548" s="44"/>
    </row>
    <row r="549" customFormat="false" ht="15.75" hidden="false" customHeight="true" outlineLevel="0" collapsed="false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  <c r="BH549" s="44"/>
      <c r="BI549" s="44"/>
      <c r="BJ549" s="44"/>
    </row>
    <row r="550" customFormat="false" ht="15.75" hidden="false" customHeight="true" outlineLevel="0" collapsed="false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  <c r="BH550" s="44"/>
      <c r="BI550" s="44"/>
      <c r="BJ550" s="44"/>
    </row>
    <row r="551" customFormat="false" ht="15.75" hidden="false" customHeight="true" outlineLevel="0" collapsed="false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  <c r="BH551" s="44"/>
      <c r="BI551" s="44"/>
      <c r="BJ551" s="44"/>
    </row>
    <row r="552" customFormat="false" ht="15.75" hidden="false" customHeight="true" outlineLevel="0" collapsed="false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  <c r="BH552" s="44"/>
      <c r="BI552" s="44"/>
      <c r="BJ552" s="44"/>
    </row>
    <row r="553" customFormat="false" ht="15.75" hidden="false" customHeight="true" outlineLevel="0" collapsed="false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4"/>
    </row>
    <row r="554" customFormat="false" ht="15.75" hidden="false" customHeight="true" outlineLevel="0" collapsed="false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  <c r="BH554" s="44"/>
      <c r="BI554" s="44"/>
      <c r="BJ554" s="44"/>
    </row>
    <row r="555" customFormat="false" ht="15.75" hidden="false" customHeight="true" outlineLevel="0" collapsed="false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  <c r="BH555" s="44"/>
      <c r="BI555" s="44"/>
      <c r="BJ555" s="44"/>
    </row>
    <row r="556" customFormat="false" ht="15.75" hidden="false" customHeight="true" outlineLevel="0" collapsed="false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  <c r="BH556" s="44"/>
      <c r="BI556" s="44"/>
      <c r="BJ556" s="44"/>
    </row>
    <row r="557" customFormat="false" ht="15.75" hidden="false" customHeight="true" outlineLevel="0" collapsed="false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  <c r="BH557" s="44"/>
      <c r="BI557" s="44"/>
      <c r="BJ557" s="44"/>
    </row>
    <row r="558" customFormat="false" ht="15.75" hidden="false" customHeight="true" outlineLevel="0" collapsed="false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  <c r="BH558" s="44"/>
      <c r="BI558" s="44"/>
      <c r="BJ558" s="44"/>
    </row>
    <row r="559" customFormat="false" ht="15.75" hidden="false" customHeight="true" outlineLevel="0" collapsed="false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  <c r="BH559" s="44"/>
      <c r="BI559" s="44"/>
      <c r="BJ559" s="44"/>
    </row>
    <row r="560" customFormat="false" ht="15.75" hidden="false" customHeight="true" outlineLevel="0" collapsed="false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  <c r="BH560" s="44"/>
      <c r="BI560" s="44"/>
      <c r="BJ560" s="44"/>
    </row>
    <row r="561" customFormat="false" ht="15.75" hidden="false" customHeight="true" outlineLevel="0" collapsed="false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  <c r="BH561" s="44"/>
      <c r="BI561" s="44"/>
      <c r="BJ561" s="44"/>
    </row>
    <row r="562" customFormat="false" ht="15.75" hidden="false" customHeight="true" outlineLevel="0" collapsed="false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  <c r="BH562" s="44"/>
      <c r="BI562" s="44"/>
      <c r="BJ562" s="44"/>
    </row>
    <row r="563" customFormat="false" ht="15.75" hidden="false" customHeight="true" outlineLevel="0" collapsed="false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  <c r="BH563" s="44"/>
      <c r="BI563" s="44"/>
      <c r="BJ563" s="44"/>
    </row>
    <row r="564" customFormat="false" ht="15.75" hidden="false" customHeight="true" outlineLevel="0" collapsed="false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  <c r="BH564" s="44"/>
      <c r="BI564" s="44"/>
      <c r="BJ564" s="44"/>
    </row>
    <row r="565" customFormat="false" ht="15.75" hidden="false" customHeight="true" outlineLevel="0" collapsed="false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4"/>
    </row>
    <row r="566" customFormat="false" ht="15.75" hidden="false" customHeight="true" outlineLevel="0" collapsed="false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</row>
    <row r="567" customFormat="false" ht="15.75" hidden="false" customHeight="true" outlineLevel="0" collapsed="false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</row>
    <row r="568" customFormat="false" ht="15.75" hidden="false" customHeight="true" outlineLevel="0" collapsed="false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  <c r="BH568" s="44"/>
      <c r="BI568" s="44"/>
      <c r="BJ568" s="44"/>
    </row>
    <row r="569" customFormat="false" ht="15.75" hidden="false" customHeight="true" outlineLevel="0" collapsed="false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  <c r="BH569" s="44"/>
      <c r="BI569" s="44"/>
      <c r="BJ569" s="44"/>
    </row>
    <row r="570" customFormat="false" ht="15.75" hidden="false" customHeight="true" outlineLevel="0" collapsed="false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  <c r="BH570" s="44"/>
      <c r="BI570" s="44"/>
      <c r="BJ570" s="44"/>
    </row>
    <row r="571" customFormat="false" ht="15.75" hidden="false" customHeight="true" outlineLevel="0" collapsed="false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  <c r="BH571" s="44"/>
      <c r="BI571" s="44"/>
      <c r="BJ571" s="44"/>
    </row>
    <row r="572" customFormat="false" ht="15.75" hidden="false" customHeight="true" outlineLevel="0" collapsed="false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  <c r="BH572" s="44"/>
      <c r="BI572" s="44"/>
      <c r="BJ572" s="44"/>
    </row>
    <row r="573" customFormat="false" ht="15.75" hidden="false" customHeight="true" outlineLevel="0" collapsed="false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  <c r="BH573" s="44"/>
      <c r="BI573" s="44"/>
      <c r="BJ573" s="44"/>
    </row>
    <row r="574" customFormat="false" ht="15.75" hidden="false" customHeight="true" outlineLevel="0" collapsed="false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  <c r="BH574" s="44"/>
      <c r="BI574" s="44"/>
      <c r="BJ574" s="44"/>
    </row>
    <row r="575" customFormat="false" ht="15.75" hidden="false" customHeight="true" outlineLevel="0" collapsed="false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  <c r="BH575" s="44"/>
      <c r="BI575" s="44"/>
      <c r="BJ575" s="44"/>
    </row>
    <row r="576" customFormat="false" ht="15.75" hidden="false" customHeight="true" outlineLevel="0" collapsed="false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  <c r="BH576" s="44"/>
      <c r="BI576" s="44"/>
      <c r="BJ576" s="44"/>
    </row>
    <row r="577" customFormat="false" ht="15.75" hidden="false" customHeight="true" outlineLevel="0" collapsed="false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  <c r="BH577" s="44"/>
      <c r="BI577" s="44"/>
      <c r="BJ577" s="44"/>
    </row>
    <row r="578" customFormat="false" ht="15.75" hidden="false" customHeight="true" outlineLevel="0" collapsed="false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</row>
    <row r="579" customFormat="false" ht="15.75" hidden="false" customHeight="true" outlineLevel="0" collapsed="false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  <c r="BH579" s="44"/>
      <c r="BI579" s="44"/>
      <c r="BJ579" s="44"/>
    </row>
    <row r="580" customFormat="false" ht="15.75" hidden="false" customHeight="true" outlineLevel="0" collapsed="false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  <c r="BH580" s="44"/>
      <c r="BI580" s="44"/>
      <c r="BJ580" s="44"/>
    </row>
    <row r="581" customFormat="false" ht="15.75" hidden="false" customHeight="true" outlineLevel="0" collapsed="false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</row>
    <row r="582" customFormat="false" ht="15.75" hidden="false" customHeight="true" outlineLevel="0" collapsed="false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  <c r="BH582" s="44"/>
      <c r="BI582" s="44"/>
      <c r="BJ582" s="44"/>
    </row>
    <row r="583" customFormat="false" ht="15.75" hidden="false" customHeight="true" outlineLevel="0" collapsed="false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</row>
    <row r="584" customFormat="false" ht="15.75" hidden="false" customHeight="true" outlineLevel="0" collapsed="false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</row>
    <row r="585" customFormat="false" ht="15.75" hidden="false" customHeight="true" outlineLevel="0" collapsed="false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  <c r="BH585" s="44"/>
      <c r="BI585" s="44"/>
      <c r="BJ585" s="44"/>
    </row>
    <row r="586" customFormat="false" ht="15.75" hidden="false" customHeight="true" outlineLevel="0" collapsed="false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  <c r="BH586" s="44"/>
      <c r="BI586" s="44"/>
      <c r="BJ586" s="44"/>
    </row>
    <row r="587" customFormat="false" ht="15.75" hidden="false" customHeight="true" outlineLevel="0" collapsed="false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  <c r="BH587" s="44"/>
      <c r="BI587" s="44"/>
      <c r="BJ587" s="44"/>
    </row>
    <row r="588" customFormat="false" ht="15.75" hidden="false" customHeight="true" outlineLevel="0" collapsed="false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  <c r="BH588" s="44"/>
      <c r="BI588" s="44"/>
      <c r="BJ588" s="44"/>
    </row>
    <row r="589" customFormat="false" ht="15.75" hidden="false" customHeight="true" outlineLevel="0" collapsed="false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  <c r="BH589" s="44"/>
      <c r="BI589" s="44"/>
      <c r="BJ589" s="44"/>
    </row>
    <row r="590" customFormat="false" ht="15.75" hidden="false" customHeight="true" outlineLevel="0" collapsed="false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</row>
    <row r="591" customFormat="false" ht="15.75" hidden="false" customHeight="true" outlineLevel="0" collapsed="false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</row>
    <row r="592" customFormat="false" ht="15.75" hidden="false" customHeight="true" outlineLevel="0" collapsed="false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  <c r="BH592" s="44"/>
      <c r="BI592" s="44"/>
      <c r="BJ592" s="44"/>
    </row>
    <row r="593" customFormat="false" ht="15.75" hidden="false" customHeight="true" outlineLevel="0" collapsed="false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  <c r="BH593" s="44"/>
      <c r="BI593" s="44"/>
      <c r="BJ593" s="44"/>
    </row>
    <row r="594" customFormat="false" ht="15.75" hidden="false" customHeight="true" outlineLevel="0" collapsed="false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  <c r="BH594" s="44"/>
      <c r="BI594" s="44"/>
      <c r="BJ594" s="44"/>
    </row>
    <row r="595" customFormat="false" ht="15.75" hidden="false" customHeight="true" outlineLevel="0" collapsed="false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4"/>
    </row>
    <row r="596" customFormat="false" ht="15.75" hidden="false" customHeight="true" outlineLevel="0" collapsed="false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  <c r="BH596" s="44"/>
      <c r="BI596" s="44"/>
      <c r="BJ596" s="44"/>
    </row>
    <row r="597" customFormat="false" ht="15.75" hidden="false" customHeight="true" outlineLevel="0" collapsed="false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  <c r="BH597" s="44"/>
      <c r="BI597" s="44"/>
      <c r="BJ597" s="44"/>
    </row>
    <row r="598" customFormat="false" ht="15.75" hidden="false" customHeight="true" outlineLevel="0" collapsed="false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  <c r="BH598" s="44"/>
      <c r="BI598" s="44"/>
      <c r="BJ598" s="44"/>
    </row>
    <row r="599" customFormat="false" ht="15.75" hidden="false" customHeight="true" outlineLevel="0" collapsed="false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</row>
    <row r="600" customFormat="false" ht="15.75" hidden="false" customHeight="true" outlineLevel="0" collapsed="false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  <c r="BH600" s="44"/>
      <c r="BI600" s="44"/>
      <c r="BJ600" s="44"/>
    </row>
    <row r="601" customFormat="false" ht="15.75" hidden="false" customHeight="true" outlineLevel="0" collapsed="false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  <c r="BH601" s="44"/>
      <c r="BI601" s="44"/>
      <c r="BJ601" s="44"/>
    </row>
    <row r="602" customFormat="false" ht="15.75" hidden="false" customHeight="true" outlineLevel="0" collapsed="false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  <c r="BH602" s="44"/>
      <c r="BI602" s="44"/>
      <c r="BJ602" s="44"/>
    </row>
    <row r="603" customFormat="false" ht="15.75" hidden="false" customHeight="true" outlineLevel="0" collapsed="false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  <c r="BH603" s="44"/>
      <c r="BI603" s="44"/>
      <c r="BJ603" s="44"/>
    </row>
    <row r="604" customFormat="false" ht="15.75" hidden="false" customHeight="true" outlineLevel="0" collapsed="false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  <c r="BH604" s="44"/>
      <c r="BI604" s="44"/>
      <c r="BJ604" s="44"/>
    </row>
    <row r="605" customFormat="false" ht="15.75" hidden="false" customHeight="true" outlineLevel="0" collapsed="false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</row>
    <row r="606" customFormat="false" ht="15.75" hidden="false" customHeight="true" outlineLevel="0" collapsed="false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  <c r="BH606" s="44"/>
      <c r="BI606" s="44"/>
      <c r="BJ606" s="44"/>
    </row>
    <row r="607" customFormat="false" ht="15.75" hidden="false" customHeight="true" outlineLevel="0" collapsed="false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  <c r="BH607" s="44"/>
      <c r="BI607" s="44"/>
      <c r="BJ607" s="44"/>
    </row>
    <row r="608" customFormat="false" ht="15.75" hidden="false" customHeight="true" outlineLevel="0" collapsed="false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  <c r="BH608" s="44"/>
      <c r="BI608" s="44"/>
      <c r="BJ608" s="44"/>
    </row>
    <row r="609" customFormat="false" ht="15.75" hidden="false" customHeight="true" outlineLevel="0" collapsed="false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  <c r="BH609" s="44"/>
      <c r="BI609" s="44"/>
      <c r="BJ609" s="44"/>
    </row>
    <row r="610" customFormat="false" ht="15.75" hidden="false" customHeight="true" outlineLevel="0" collapsed="false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  <c r="BH610" s="44"/>
      <c r="BI610" s="44"/>
      <c r="BJ610" s="44"/>
    </row>
    <row r="611" customFormat="false" ht="15.75" hidden="false" customHeight="true" outlineLevel="0" collapsed="false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  <c r="BH611" s="44"/>
      <c r="BI611" s="44"/>
      <c r="BJ611" s="44"/>
    </row>
    <row r="612" customFormat="false" ht="15.75" hidden="false" customHeight="true" outlineLevel="0" collapsed="false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  <c r="BH612" s="44"/>
      <c r="BI612" s="44"/>
      <c r="BJ612" s="44"/>
    </row>
    <row r="613" customFormat="false" ht="15.75" hidden="false" customHeight="true" outlineLevel="0" collapsed="false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4"/>
    </row>
    <row r="614" customFormat="false" ht="15.75" hidden="false" customHeight="true" outlineLevel="0" collapsed="false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  <c r="BH614" s="44"/>
      <c r="BI614" s="44"/>
      <c r="BJ614" s="44"/>
    </row>
    <row r="615" customFormat="false" ht="15.75" hidden="false" customHeight="true" outlineLevel="0" collapsed="false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  <c r="BH615" s="44"/>
      <c r="BI615" s="44"/>
      <c r="BJ615" s="44"/>
    </row>
    <row r="616" customFormat="false" ht="15.75" hidden="false" customHeight="true" outlineLevel="0" collapsed="false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  <c r="BH616" s="44"/>
      <c r="BI616" s="44"/>
      <c r="BJ616" s="44"/>
    </row>
    <row r="617" customFormat="false" ht="15.75" hidden="false" customHeight="true" outlineLevel="0" collapsed="false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  <c r="BH617" s="44"/>
      <c r="BI617" s="44"/>
      <c r="BJ617" s="44"/>
    </row>
    <row r="618" customFormat="false" ht="15.75" hidden="false" customHeight="true" outlineLevel="0" collapsed="false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</row>
    <row r="619" customFormat="false" ht="15.75" hidden="false" customHeight="true" outlineLevel="0" collapsed="false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  <c r="BH619" s="44"/>
      <c r="BI619" s="44"/>
      <c r="BJ619" s="44"/>
    </row>
    <row r="620" customFormat="false" ht="15.75" hidden="false" customHeight="true" outlineLevel="0" collapsed="false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</row>
    <row r="621" customFormat="false" ht="15.75" hidden="false" customHeight="true" outlineLevel="0" collapsed="false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  <c r="BH621" s="44"/>
      <c r="BI621" s="44"/>
      <c r="BJ621" s="44"/>
    </row>
    <row r="622" customFormat="false" ht="15.75" hidden="false" customHeight="true" outlineLevel="0" collapsed="false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  <c r="BH622" s="44"/>
      <c r="BI622" s="44"/>
      <c r="BJ622" s="44"/>
    </row>
    <row r="623" customFormat="false" ht="15.75" hidden="false" customHeight="true" outlineLevel="0" collapsed="false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  <c r="BH623" s="44"/>
      <c r="BI623" s="44"/>
      <c r="BJ623" s="44"/>
    </row>
    <row r="624" customFormat="false" ht="15.75" hidden="false" customHeight="true" outlineLevel="0" collapsed="false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  <c r="BH624" s="44"/>
      <c r="BI624" s="44"/>
      <c r="BJ624" s="44"/>
    </row>
    <row r="625" customFormat="false" ht="15.75" hidden="false" customHeight="true" outlineLevel="0" collapsed="false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4"/>
    </row>
    <row r="626" customFormat="false" ht="15.75" hidden="false" customHeight="true" outlineLevel="0" collapsed="false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</row>
    <row r="627" customFormat="false" ht="15.75" hidden="false" customHeight="true" outlineLevel="0" collapsed="false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  <c r="BH627" s="44"/>
      <c r="BI627" s="44"/>
      <c r="BJ627" s="44"/>
    </row>
    <row r="628" customFormat="false" ht="15.75" hidden="false" customHeight="true" outlineLevel="0" collapsed="false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  <c r="BH628" s="44"/>
      <c r="BI628" s="44"/>
      <c r="BJ628" s="44"/>
    </row>
    <row r="629" customFormat="false" ht="15.75" hidden="false" customHeight="true" outlineLevel="0" collapsed="false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  <c r="BH629" s="44"/>
      <c r="BI629" s="44"/>
      <c r="BJ629" s="44"/>
    </row>
    <row r="630" customFormat="false" ht="15.75" hidden="false" customHeight="true" outlineLevel="0" collapsed="false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  <c r="BH630" s="44"/>
      <c r="BI630" s="44"/>
      <c r="BJ630" s="44"/>
    </row>
    <row r="631" customFormat="false" ht="15.75" hidden="false" customHeight="true" outlineLevel="0" collapsed="false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  <c r="BH631" s="44"/>
      <c r="BI631" s="44"/>
      <c r="BJ631" s="44"/>
    </row>
    <row r="632" customFormat="false" ht="15.75" hidden="false" customHeight="true" outlineLevel="0" collapsed="false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  <c r="BH632" s="44"/>
      <c r="BI632" s="44"/>
      <c r="BJ632" s="44"/>
    </row>
    <row r="633" customFormat="false" ht="15.75" hidden="false" customHeight="true" outlineLevel="0" collapsed="false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</row>
    <row r="634" customFormat="false" ht="15.75" hidden="false" customHeight="true" outlineLevel="0" collapsed="false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</row>
    <row r="635" customFormat="false" ht="15.75" hidden="false" customHeight="true" outlineLevel="0" collapsed="false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</row>
    <row r="636" customFormat="false" ht="15.75" hidden="false" customHeight="true" outlineLevel="0" collapsed="false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</row>
    <row r="637" customFormat="false" ht="15.75" hidden="false" customHeight="true" outlineLevel="0" collapsed="false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  <c r="BH637" s="44"/>
      <c r="BI637" s="44"/>
      <c r="BJ637" s="44"/>
    </row>
    <row r="638" customFormat="false" ht="15.75" hidden="false" customHeight="true" outlineLevel="0" collapsed="false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</row>
    <row r="639" customFormat="false" ht="15.75" hidden="false" customHeight="true" outlineLevel="0" collapsed="false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</row>
    <row r="640" customFormat="false" ht="15.75" hidden="false" customHeight="true" outlineLevel="0" collapsed="false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</row>
    <row r="641" customFormat="false" ht="15.75" hidden="false" customHeight="true" outlineLevel="0" collapsed="false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</row>
    <row r="642" customFormat="false" ht="15.75" hidden="false" customHeight="true" outlineLevel="0" collapsed="false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</row>
    <row r="643" customFormat="false" ht="15.75" hidden="false" customHeight="true" outlineLevel="0" collapsed="false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</row>
    <row r="644" customFormat="false" ht="15.75" hidden="false" customHeight="true" outlineLevel="0" collapsed="false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</row>
    <row r="645" customFormat="false" ht="15.75" hidden="false" customHeight="true" outlineLevel="0" collapsed="false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</row>
    <row r="646" customFormat="false" ht="15.75" hidden="false" customHeight="true" outlineLevel="0" collapsed="false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</row>
    <row r="647" customFormat="false" ht="15.75" hidden="false" customHeight="true" outlineLevel="0" collapsed="false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</row>
    <row r="648" customFormat="false" ht="15.75" hidden="false" customHeight="true" outlineLevel="0" collapsed="false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</row>
    <row r="649" customFormat="false" ht="15.75" hidden="false" customHeight="true" outlineLevel="0" collapsed="false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</row>
    <row r="650" customFormat="false" ht="15.75" hidden="false" customHeight="true" outlineLevel="0" collapsed="false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</row>
    <row r="651" customFormat="false" ht="15.75" hidden="false" customHeight="true" outlineLevel="0" collapsed="false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</row>
    <row r="652" customFormat="false" ht="15.75" hidden="false" customHeight="true" outlineLevel="0" collapsed="false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</row>
    <row r="653" customFormat="false" ht="15.75" hidden="false" customHeight="true" outlineLevel="0" collapsed="false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</row>
    <row r="654" customFormat="false" ht="15.75" hidden="false" customHeight="true" outlineLevel="0" collapsed="false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</row>
    <row r="655" customFormat="false" ht="15.75" hidden="false" customHeight="true" outlineLevel="0" collapsed="false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</row>
    <row r="656" customFormat="false" ht="15.75" hidden="false" customHeight="true" outlineLevel="0" collapsed="false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</row>
    <row r="657" customFormat="false" ht="15.75" hidden="false" customHeight="true" outlineLevel="0" collapsed="false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</row>
    <row r="658" customFormat="false" ht="15.75" hidden="false" customHeight="true" outlineLevel="0" collapsed="false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</row>
    <row r="659" customFormat="false" ht="15.75" hidden="false" customHeight="true" outlineLevel="0" collapsed="false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</row>
    <row r="660" customFormat="false" ht="15.75" hidden="false" customHeight="true" outlineLevel="0" collapsed="false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</row>
    <row r="661" customFormat="false" ht="15.75" hidden="false" customHeight="true" outlineLevel="0" collapsed="false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</row>
    <row r="662" customFormat="false" ht="15.75" hidden="false" customHeight="true" outlineLevel="0" collapsed="false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</row>
    <row r="663" customFormat="false" ht="15.75" hidden="false" customHeight="true" outlineLevel="0" collapsed="false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</row>
    <row r="664" customFormat="false" ht="15.75" hidden="false" customHeight="true" outlineLevel="0" collapsed="false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</row>
    <row r="665" customFormat="false" ht="15.75" hidden="false" customHeight="true" outlineLevel="0" collapsed="false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</row>
    <row r="666" customFormat="false" ht="15.75" hidden="false" customHeight="true" outlineLevel="0" collapsed="false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</row>
    <row r="667" customFormat="false" ht="15.75" hidden="false" customHeight="true" outlineLevel="0" collapsed="false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</row>
    <row r="668" customFormat="false" ht="15.75" hidden="false" customHeight="true" outlineLevel="0" collapsed="false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</row>
    <row r="669" customFormat="false" ht="15.75" hidden="false" customHeight="true" outlineLevel="0" collapsed="false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</row>
    <row r="670" customFormat="false" ht="15.75" hidden="false" customHeight="true" outlineLevel="0" collapsed="false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</row>
    <row r="671" customFormat="false" ht="15.75" hidden="false" customHeight="true" outlineLevel="0" collapsed="false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</row>
    <row r="672" customFormat="false" ht="15.75" hidden="false" customHeight="true" outlineLevel="0" collapsed="false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</row>
    <row r="673" customFormat="false" ht="15.75" hidden="false" customHeight="true" outlineLevel="0" collapsed="false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</row>
    <row r="674" customFormat="false" ht="15.75" hidden="false" customHeight="true" outlineLevel="0" collapsed="false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</row>
    <row r="675" customFormat="false" ht="15.75" hidden="false" customHeight="true" outlineLevel="0" collapsed="false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</row>
    <row r="676" customFormat="false" ht="15.75" hidden="false" customHeight="true" outlineLevel="0" collapsed="false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</row>
    <row r="677" customFormat="false" ht="15.75" hidden="false" customHeight="true" outlineLevel="0" collapsed="false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</row>
    <row r="678" customFormat="false" ht="15.75" hidden="false" customHeight="true" outlineLevel="0" collapsed="false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</row>
    <row r="679" customFormat="false" ht="15.75" hidden="false" customHeight="true" outlineLevel="0" collapsed="false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</row>
    <row r="680" customFormat="false" ht="15.75" hidden="false" customHeight="true" outlineLevel="0" collapsed="false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</row>
    <row r="681" customFormat="false" ht="15.75" hidden="false" customHeight="true" outlineLevel="0" collapsed="false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</row>
    <row r="682" customFormat="false" ht="15.75" hidden="false" customHeight="true" outlineLevel="0" collapsed="false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</row>
    <row r="683" customFormat="false" ht="15.75" hidden="false" customHeight="true" outlineLevel="0" collapsed="false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</row>
    <row r="684" customFormat="false" ht="15.75" hidden="false" customHeight="true" outlineLevel="0" collapsed="false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</row>
    <row r="685" customFormat="false" ht="15.75" hidden="false" customHeight="true" outlineLevel="0" collapsed="false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</row>
    <row r="686" customFormat="false" ht="15.75" hidden="false" customHeight="true" outlineLevel="0" collapsed="false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</row>
    <row r="687" customFormat="false" ht="15.75" hidden="false" customHeight="true" outlineLevel="0" collapsed="false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</row>
    <row r="688" customFormat="false" ht="15.75" hidden="false" customHeight="true" outlineLevel="0" collapsed="false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</row>
    <row r="689" customFormat="false" ht="15.75" hidden="false" customHeight="true" outlineLevel="0" collapsed="false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</row>
    <row r="690" customFormat="false" ht="15.75" hidden="false" customHeight="true" outlineLevel="0" collapsed="false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</row>
    <row r="691" customFormat="false" ht="15.75" hidden="false" customHeight="true" outlineLevel="0" collapsed="false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</row>
    <row r="692" customFormat="false" ht="15.75" hidden="false" customHeight="true" outlineLevel="0" collapsed="false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</row>
    <row r="693" customFormat="false" ht="15.75" hidden="false" customHeight="true" outlineLevel="0" collapsed="false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</row>
    <row r="694" customFormat="false" ht="15.75" hidden="false" customHeight="true" outlineLevel="0" collapsed="false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</row>
    <row r="695" customFormat="false" ht="15.75" hidden="false" customHeight="true" outlineLevel="0" collapsed="false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</row>
    <row r="696" customFormat="false" ht="15.75" hidden="false" customHeight="true" outlineLevel="0" collapsed="false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</row>
    <row r="697" customFormat="false" ht="15.75" hidden="false" customHeight="true" outlineLevel="0" collapsed="false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</row>
    <row r="698" customFormat="false" ht="15.75" hidden="false" customHeight="true" outlineLevel="0" collapsed="false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</row>
    <row r="699" customFormat="false" ht="15.75" hidden="false" customHeight="true" outlineLevel="0" collapsed="false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</row>
    <row r="700" customFormat="false" ht="15.75" hidden="false" customHeight="true" outlineLevel="0" collapsed="false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  <c r="BH700" s="44"/>
      <c r="BI700" s="44"/>
      <c r="BJ700" s="44"/>
    </row>
    <row r="701" customFormat="false" ht="15.75" hidden="false" customHeight="true" outlineLevel="0" collapsed="false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</row>
    <row r="702" customFormat="false" ht="15.75" hidden="false" customHeight="true" outlineLevel="0" collapsed="false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  <c r="BH702" s="44"/>
      <c r="BI702" s="44"/>
      <c r="BJ702" s="44"/>
    </row>
    <row r="703" customFormat="false" ht="15.75" hidden="false" customHeight="true" outlineLevel="0" collapsed="false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</row>
    <row r="704" customFormat="false" ht="15.75" hidden="false" customHeight="true" outlineLevel="0" collapsed="false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</row>
    <row r="705" customFormat="false" ht="15.75" hidden="false" customHeight="true" outlineLevel="0" collapsed="false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</row>
    <row r="706" customFormat="false" ht="15.75" hidden="false" customHeight="true" outlineLevel="0" collapsed="false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</row>
    <row r="707" customFormat="false" ht="15.75" hidden="false" customHeight="true" outlineLevel="0" collapsed="false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</row>
    <row r="708" customFormat="false" ht="15.75" hidden="false" customHeight="true" outlineLevel="0" collapsed="false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44"/>
      <c r="BI708" s="44"/>
      <c r="BJ708" s="44"/>
    </row>
    <row r="709" customFormat="false" ht="15.75" hidden="false" customHeight="true" outlineLevel="0" collapsed="false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</row>
    <row r="710" customFormat="false" ht="15.75" hidden="false" customHeight="true" outlineLevel="0" collapsed="false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</row>
    <row r="711" customFormat="false" ht="15.75" hidden="false" customHeight="true" outlineLevel="0" collapsed="false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</row>
    <row r="712" customFormat="false" ht="15.75" hidden="false" customHeight="true" outlineLevel="0" collapsed="false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</row>
    <row r="713" customFormat="false" ht="15.75" hidden="false" customHeight="true" outlineLevel="0" collapsed="false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</row>
    <row r="714" customFormat="false" ht="15.75" hidden="false" customHeight="true" outlineLevel="0" collapsed="false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</row>
    <row r="715" customFormat="false" ht="15.75" hidden="false" customHeight="true" outlineLevel="0" collapsed="false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</row>
    <row r="716" customFormat="false" ht="15.75" hidden="false" customHeight="true" outlineLevel="0" collapsed="false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</row>
    <row r="717" customFormat="false" ht="15.75" hidden="false" customHeight="true" outlineLevel="0" collapsed="false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</row>
    <row r="718" customFormat="false" ht="15.75" hidden="false" customHeight="true" outlineLevel="0" collapsed="false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</row>
    <row r="719" customFormat="false" ht="15.75" hidden="false" customHeight="true" outlineLevel="0" collapsed="false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</row>
    <row r="720" customFormat="false" ht="15.75" hidden="false" customHeight="true" outlineLevel="0" collapsed="false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</row>
    <row r="721" customFormat="false" ht="15.75" hidden="false" customHeight="true" outlineLevel="0" collapsed="false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</row>
    <row r="722" customFormat="false" ht="15.75" hidden="false" customHeight="true" outlineLevel="0" collapsed="false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</row>
    <row r="723" customFormat="false" ht="15.75" hidden="false" customHeight="true" outlineLevel="0" collapsed="false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</row>
    <row r="724" customFormat="false" ht="15.75" hidden="false" customHeight="true" outlineLevel="0" collapsed="false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</row>
    <row r="725" customFormat="false" ht="15.75" hidden="false" customHeight="true" outlineLevel="0" collapsed="false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</row>
    <row r="726" customFormat="false" ht="15.75" hidden="false" customHeight="true" outlineLevel="0" collapsed="false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</row>
    <row r="727" customFormat="false" ht="15.75" hidden="false" customHeight="true" outlineLevel="0" collapsed="false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</row>
    <row r="728" customFormat="false" ht="15.75" hidden="false" customHeight="true" outlineLevel="0" collapsed="false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</row>
    <row r="729" customFormat="false" ht="15.75" hidden="false" customHeight="true" outlineLevel="0" collapsed="false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  <c r="BH729" s="44"/>
      <c r="BI729" s="44"/>
      <c r="BJ729" s="44"/>
    </row>
    <row r="730" customFormat="false" ht="15.75" hidden="false" customHeight="true" outlineLevel="0" collapsed="false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</row>
    <row r="731" customFormat="false" ht="15.75" hidden="false" customHeight="true" outlineLevel="0" collapsed="false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</row>
    <row r="732" customFormat="false" ht="15.75" hidden="false" customHeight="true" outlineLevel="0" collapsed="false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  <c r="BH732" s="44"/>
      <c r="BI732" s="44"/>
      <c r="BJ732" s="44"/>
    </row>
    <row r="733" customFormat="false" ht="15.75" hidden="false" customHeight="true" outlineLevel="0" collapsed="false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</row>
    <row r="734" customFormat="false" ht="15.75" hidden="false" customHeight="true" outlineLevel="0" collapsed="false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</row>
    <row r="735" customFormat="false" ht="15.75" hidden="false" customHeight="true" outlineLevel="0" collapsed="false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</row>
    <row r="736" customFormat="false" ht="15.75" hidden="false" customHeight="true" outlineLevel="0" collapsed="false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</row>
    <row r="737" customFormat="false" ht="15.75" hidden="false" customHeight="true" outlineLevel="0" collapsed="false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</row>
    <row r="738" customFormat="false" ht="15.75" hidden="false" customHeight="true" outlineLevel="0" collapsed="false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</row>
    <row r="739" customFormat="false" ht="15.75" hidden="false" customHeight="true" outlineLevel="0" collapsed="false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</row>
    <row r="740" customFormat="false" ht="15.75" hidden="false" customHeight="true" outlineLevel="0" collapsed="false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</row>
    <row r="741" customFormat="false" ht="15.75" hidden="false" customHeight="true" outlineLevel="0" collapsed="false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</row>
    <row r="742" customFormat="false" ht="15.75" hidden="false" customHeight="true" outlineLevel="0" collapsed="false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</row>
    <row r="743" customFormat="false" ht="15.75" hidden="false" customHeight="true" outlineLevel="0" collapsed="false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</row>
    <row r="744" customFormat="false" ht="15.75" hidden="false" customHeight="true" outlineLevel="0" collapsed="false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</row>
    <row r="745" customFormat="false" ht="15.75" hidden="false" customHeight="true" outlineLevel="0" collapsed="false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</row>
    <row r="746" customFormat="false" ht="15.75" hidden="false" customHeight="true" outlineLevel="0" collapsed="false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  <c r="BH746" s="44"/>
      <c r="BI746" s="44"/>
      <c r="BJ746" s="44"/>
    </row>
    <row r="747" customFormat="false" ht="15.75" hidden="false" customHeight="true" outlineLevel="0" collapsed="false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</row>
    <row r="748" customFormat="false" ht="15.75" hidden="false" customHeight="true" outlineLevel="0" collapsed="false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</row>
    <row r="749" customFormat="false" ht="15.75" hidden="false" customHeight="true" outlineLevel="0" collapsed="false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</row>
    <row r="750" customFormat="false" ht="15.75" hidden="false" customHeight="true" outlineLevel="0" collapsed="false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</row>
    <row r="751" customFormat="false" ht="15.75" hidden="false" customHeight="true" outlineLevel="0" collapsed="false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</row>
    <row r="752" customFormat="false" ht="15.75" hidden="false" customHeight="true" outlineLevel="0" collapsed="false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</row>
    <row r="753" customFormat="false" ht="15.75" hidden="false" customHeight="true" outlineLevel="0" collapsed="false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</row>
    <row r="754" customFormat="false" ht="15.75" hidden="false" customHeight="true" outlineLevel="0" collapsed="false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</row>
    <row r="755" customFormat="false" ht="15.75" hidden="false" customHeight="true" outlineLevel="0" collapsed="false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</row>
    <row r="756" customFormat="false" ht="15.75" hidden="false" customHeight="true" outlineLevel="0" collapsed="false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</row>
    <row r="757" customFormat="false" ht="15.75" hidden="false" customHeight="true" outlineLevel="0" collapsed="false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</row>
    <row r="758" customFormat="false" ht="15.75" hidden="false" customHeight="true" outlineLevel="0" collapsed="false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</row>
    <row r="759" customFormat="false" ht="15.75" hidden="false" customHeight="true" outlineLevel="0" collapsed="false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</row>
    <row r="760" customFormat="false" ht="15.75" hidden="false" customHeight="true" outlineLevel="0" collapsed="false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</row>
    <row r="761" customFormat="false" ht="15.75" hidden="false" customHeight="true" outlineLevel="0" collapsed="false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</row>
    <row r="762" customFormat="false" ht="15.75" hidden="false" customHeight="true" outlineLevel="0" collapsed="false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</row>
    <row r="763" customFormat="false" ht="15.75" hidden="false" customHeight="true" outlineLevel="0" collapsed="false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</row>
    <row r="764" customFormat="false" ht="15.75" hidden="false" customHeight="true" outlineLevel="0" collapsed="false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</row>
    <row r="765" customFormat="false" ht="15.75" hidden="false" customHeight="true" outlineLevel="0" collapsed="false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</row>
    <row r="766" customFormat="false" ht="15.75" hidden="false" customHeight="true" outlineLevel="0" collapsed="false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</row>
    <row r="767" customFormat="false" ht="15.75" hidden="false" customHeight="true" outlineLevel="0" collapsed="false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</row>
    <row r="768" customFormat="false" ht="15.75" hidden="false" customHeight="true" outlineLevel="0" collapsed="false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</row>
    <row r="769" customFormat="false" ht="15.75" hidden="false" customHeight="true" outlineLevel="0" collapsed="false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</row>
    <row r="770" customFormat="false" ht="15.75" hidden="false" customHeight="true" outlineLevel="0" collapsed="false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</row>
    <row r="771" customFormat="false" ht="15.75" hidden="false" customHeight="true" outlineLevel="0" collapsed="false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</row>
    <row r="772" customFormat="false" ht="15.75" hidden="false" customHeight="true" outlineLevel="0" collapsed="false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</row>
    <row r="773" customFormat="false" ht="15.75" hidden="false" customHeight="true" outlineLevel="0" collapsed="false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</row>
    <row r="774" customFormat="false" ht="15.75" hidden="false" customHeight="true" outlineLevel="0" collapsed="false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</row>
    <row r="775" customFormat="false" ht="15.75" hidden="false" customHeight="true" outlineLevel="0" collapsed="false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</row>
    <row r="776" customFormat="false" ht="15.75" hidden="false" customHeight="true" outlineLevel="0" collapsed="false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</row>
    <row r="777" customFormat="false" ht="15.75" hidden="false" customHeight="true" outlineLevel="0" collapsed="false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</row>
    <row r="778" customFormat="false" ht="15.75" hidden="false" customHeight="true" outlineLevel="0" collapsed="false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</row>
    <row r="779" customFormat="false" ht="15.75" hidden="false" customHeight="true" outlineLevel="0" collapsed="false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</row>
    <row r="780" customFormat="false" ht="15.75" hidden="false" customHeight="true" outlineLevel="0" collapsed="false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</row>
    <row r="781" customFormat="false" ht="15.75" hidden="false" customHeight="true" outlineLevel="0" collapsed="false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</row>
    <row r="782" customFormat="false" ht="15.75" hidden="false" customHeight="true" outlineLevel="0" collapsed="false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</row>
    <row r="783" customFormat="false" ht="15.75" hidden="false" customHeight="true" outlineLevel="0" collapsed="false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</row>
    <row r="784" customFormat="false" ht="15.75" hidden="false" customHeight="true" outlineLevel="0" collapsed="false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</row>
    <row r="785" customFormat="false" ht="15.75" hidden="false" customHeight="true" outlineLevel="0" collapsed="false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</row>
    <row r="786" customFormat="false" ht="15.75" hidden="false" customHeight="true" outlineLevel="0" collapsed="false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</row>
    <row r="787" customFormat="false" ht="15.75" hidden="false" customHeight="true" outlineLevel="0" collapsed="false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</row>
    <row r="788" customFormat="false" ht="15.75" hidden="false" customHeight="true" outlineLevel="0" collapsed="false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</row>
    <row r="789" customFormat="false" ht="15.75" hidden="false" customHeight="true" outlineLevel="0" collapsed="false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</row>
    <row r="790" customFormat="false" ht="15.75" hidden="false" customHeight="true" outlineLevel="0" collapsed="false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</row>
    <row r="791" customFormat="false" ht="15.75" hidden="false" customHeight="true" outlineLevel="0" collapsed="false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</row>
    <row r="792" customFormat="false" ht="15.75" hidden="false" customHeight="true" outlineLevel="0" collapsed="false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</row>
    <row r="793" customFormat="false" ht="15.75" hidden="false" customHeight="true" outlineLevel="0" collapsed="false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</row>
    <row r="794" customFormat="false" ht="15.75" hidden="false" customHeight="true" outlineLevel="0" collapsed="false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</row>
    <row r="795" customFormat="false" ht="15.75" hidden="false" customHeight="true" outlineLevel="0" collapsed="false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</row>
    <row r="796" customFormat="false" ht="15.75" hidden="false" customHeight="true" outlineLevel="0" collapsed="false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</row>
    <row r="797" customFormat="false" ht="15.75" hidden="false" customHeight="true" outlineLevel="0" collapsed="false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</row>
    <row r="798" customFormat="false" ht="15.75" hidden="false" customHeight="true" outlineLevel="0" collapsed="false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</row>
    <row r="799" customFormat="false" ht="15.75" hidden="false" customHeight="true" outlineLevel="0" collapsed="false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</row>
    <row r="800" customFormat="false" ht="15.75" hidden="false" customHeight="true" outlineLevel="0" collapsed="false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</row>
    <row r="801" customFormat="false" ht="15.75" hidden="false" customHeight="true" outlineLevel="0" collapsed="false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</row>
    <row r="802" customFormat="false" ht="15.75" hidden="false" customHeight="true" outlineLevel="0" collapsed="false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</row>
    <row r="803" customFormat="false" ht="15.75" hidden="false" customHeight="true" outlineLevel="0" collapsed="false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</row>
    <row r="804" customFormat="false" ht="15.75" hidden="false" customHeight="true" outlineLevel="0" collapsed="false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</row>
    <row r="805" customFormat="false" ht="15.75" hidden="false" customHeight="true" outlineLevel="0" collapsed="false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</row>
    <row r="806" customFormat="false" ht="15.75" hidden="false" customHeight="true" outlineLevel="0" collapsed="false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</row>
    <row r="807" customFormat="false" ht="15.75" hidden="false" customHeight="true" outlineLevel="0" collapsed="false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</row>
    <row r="808" customFormat="false" ht="15.75" hidden="false" customHeight="true" outlineLevel="0" collapsed="false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</row>
    <row r="809" customFormat="false" ht="15.75" hidden="false" customHeight="true" outlineLevel="0" collapsed="false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</row>
    <row r="810" customFormat="false" ht="15.75" hidden="false" customHeight="true" outlineLevel="0" collapsed="false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</row>
    <row r="811" customFormat="false" ht="15.75" hidden="false" customHeight="true" outlineLevel="0" collapsed="false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</row>
    <row r="812" customFormat="false" ht="15.75" hidden="false" customHeight="true" outlineLevel="0" collapsed="false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</row>
    <row r="813" customFormat="false" ht="15.75" hidden="false" customHeight="true" outlineLevel="0" collapsed="false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</row>
    <row r="814" customFormat="false" ht="15.75" hidden="false" customHeight="true" outlineLevel="0" collapsed="false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</row>
    <row r="815" customFormat="false" ht="15.75" hidden="false" customHeight="true" outlineLevel="0" collapsed="false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</row>
    <row r="816" customFormat="false" ht="15.75" hidden="false" customHeight="true" outlineLevel="0" collapsed="false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</row>
    <row r="817" customFormat="false" ht="15.75" hidden="false" customHeight="true" outlineLevel="0" collapsed="false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</row>
    <row r="818" customFormat="false" ht="15.75" hidden="false" customHeight="true" outlineLevel="0" collapsed="false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</row>
    <row r="819" customFormat="false" ht="15.75" hidden="false" customHeight="true" outlineLevel="0" collapsed="false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</row>
    <row r="820" customFormat="false" ht="15.75" hidden="false" customHeight="true" outlineLevel="0" collapsed="false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</row>
    <row r="821" customFormat="false" ht="15.75" hidden="false" customHeight="true" outlineLevel="0" collapsed="false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</row>
    <row r="822" customFormat="false" ht="15.75" hidden="false" customHeight="true" outlineLevel="0" collapsed="false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</row>
    <row r="823" customFormat="false" ht="15.75" hidden="false" customHeight="true" outlineLevel="0" collapsed="false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</row>
    <row r="824" customFormat="false" ht="15.75" hidden="false" customHeight="true" outlineLevel="0" collapsed="false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</row>
    <row r="825" customFormat="false" ht="15.75" hidden="false" customHeight="true" outlineLevel="0" collapsed="false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</row>
    <row r="826" customFormat="false" ht="15.75" hidden="false" customHeight="true" outlineLevel="0" collapsed="false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</row>
    <row r="827" customFormat="false" ht="15.75" hidden="false" customHeight="true" outlineLevel="0" collapsed="false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</row>
    <row r="828" customFormat="false" ht="15.75" hidden="false" customHeight="true" outlineLevel="0" collapsed="false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</row>
    <row r="829" customFormat="false" ht="15.75" hidden="false" customHeight="true" outlineLevel="0" collapsed="false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</row>
    <row r="830" customFormat="false" ht="15.75" hidden="false" customHeight="true" outlineLevel="0" collapsed="false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</row>
    <row r="831" customFormat="false" ht="15.75" hidden="false" customHeight="true" outlineLevel="0" collapsed="false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</row>
    <row r="832" customFormat="false" ht="15.75" hidden="false" customHeight="true" outlineLevel="0" collapsed="false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</row>
    <row r="833" customFormat="false" ht="15.75" hidden="false" customHeight="true" outlineLevel="0" collapsed="false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</row>
    <row r="834" customFormat="false" ht="15.75" hidden="false" customHeight="true" outlineLevel="0" collapsed="false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</row>
    <row r="835" customFormat="false" ht="15.75" hidden="false" customHeight="true" outlineLevel="0" collapsed="false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</row>
    <row r="836" customFormat="false" ht="15.75" hidden="false" customHeight="true" outlineLevel="0" collapsed="false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  <c r="BG836" s="44"/>
      <c r="BH836" s="44"/>
      <c r="BI836" s="44"/>
      <c r="BJ836" s="44"/>
    </row>
    <row r="837" customFormat="false" ht="15.75" hidden="false" customHeight="true" outlineLevel="0" collapsed="false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</row>
    <row r="838" customFormat="false" ht="15.75" hidden="false" customHeight="true" outlineLevel="0" collapsed="false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</row>
    <row r="839" customFormat="false" ht="15.75" hidden="false" customHeight="true" outlineLevel="0" collapsed="false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</row>
    <row r="840" customFormat="false" ht="15.75" hidden="false" customHeight="true" outlineLevel="0" collapsed="false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</row>
    <row r="841" customFormat="false" ht="15.75" hidden="false" customHeight="true" outlineLevel="0" collapsed="false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</row>
    <row r="842" customFormat="false" ht="15.75" hidden="false" customHeight="true" outlineLevel="0" collapsed="false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</row>
    <row r="843" customFormat="false" ht="15.75" hidden="false" customHeight="true" outlineLevel="0" collapsed="false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</row>
    <row r="844" customFormat="false" ht="15.75" hidden="false" customHeight="true" outlineLevel="0" collapsed="false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</row>
    <row r="845" customFormat="false" ht="15.75" hidden="false" customHeight="true" outlineLevel="0" collapsed="false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</row>
    <row r="846" customFormat="false" ht="15.75" hidden="false" customHeight="true" outlineLevel="0" collapsed="false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</row>
    <row r="847" customFormat="false" ht="15.75" hidden="false" customHeight="true" outlineLevel="0" collapsed="false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</row>
    <row r="848" customFormat="false" ht="15.75" hidden="false" customHeight="true" outlineLevel="0" collapsed="false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</row>
    <row r="849" customFormat="false" ht="15.75" hidden="false" customHeight="true" outlineLevel="0" collapsed="false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</row>
    <row r="850" customFormat="false" ht="15.75" hidden="false" customHeight="true" outlineLevel="0" collapsed="false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</row>
    <row r="851" customFormat="false" ht="15.75" hidden="false" customHeight="true" outlineLevel="0" collapsed="false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  <c r="BH851" s="44"/>
      <c r="BI851" s="44"/>
      <c r="BJ851" s="44"/>
    </row>
    <row r="852" customFormat="false" ht="15.75" hidden="false" customHeight="true" outlineLevel="0" collapsed="false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</row>
    <row r="853" customFormat="false" ht="15.75" hidden="false" customHeight="true" outlineLevel="0" collapsed="false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</row>
    <row r="854" customFormat="false" ht="15.75" hidden="false" customHeight="true" outlineLevel="0" collapsed="false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</row>
    <row r="855" customFormat="false" ht="15.75" hidden="false" customHeight="true" outlineLevel="0" collapsed="false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</row>
    <row r="856" customFormat="false" ht="15.75" hidden="false" customHeight="true" outlineLevel="0" collapsed="false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</row>
    <row r="857" customFormat="false" ht="15.75" hidden="false" customHeight="true" outlineLevel="0" collapsed="false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  <c r="BH857" s="44"/>
      <c r="BI857" s="44"/>
      <c r="BJ857" s="44"/>
    </row>
    <row r="858" customFormat="false" ht="15.75" hidden="false" customHeight="true" outlineLevel="0" collapsed="false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</row>
    <row r="859" customFormat="false" ht="15.75" hidden="false" customHeight="true" outlineLevel="0" collapsed="false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</row>
    <row r="860" customFormat="false" ht="15.75" hidden="false" customHeight="true" outlineLevel="0" collapsed="false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</row>
    <row r="861" customFormat="false" ht="15.75" hidden="false" customHeight="true" outlineLevel="0" collapsed="false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</row>
    <row r="862" customFormat="false" ht="15.75" hidden="false" customHeight="true" outlineLevel="0" collapsed="false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</row>
    <row r="863" customFormat="false" ht="15.75" hidden="false" customHeight="true" outlineLevel="0" collapsed="false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</row>
    <row r="864" customFormat="false" ht="15.75" hidden="false" customHeight="true" outlineLevel="0" collapsed="false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</row>
    <row r="865" customFormat="false" ht="15.75" hidden="false" customHeight="true" outlineLevel="0" collapsed="false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</row>
    <row r="866" customFormat="false" ht="15.75" hidden="false" customHeight="true" outlineLevel="0" collapsed="false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</row>
    <row r="867" customFormat="false" ht="15.75" hidden="false" customHeight="true" outlineLevel="0" collapsed="false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</row>
    <row r="868" customFormat="false" ht="15.75" hidden="false" customHeight="true" outlineLevel="0" collapsed="false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</row>
    <row r="869" customFormat="false" ht="15.75" hidden="false" customHeight="true" outlineLevel="0" collapsed="false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</row>
    <row r="870" customFormat="false" ht="15.75" hidden="false" customHeight="true" outlineLevel="0" collapsed="false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</row>
    <row r="871" customFormat="false" ht="15.75" hidden="false" customHeight="true" outlineLevel="0" collapsed="false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</row>
    <row r="872" customFormat="false" ht="15.75" hidden="false" customHeight="true" outlineLevel="0" collapsed="false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</row>
    <row r="873" customFormat="false" ht="15.75" hidden="false" customHeight="true" outlineLevel="0" collapsed="false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</row>
    <row r="874" customFormat="false" ht="15.75" hidden="false" customHeight="true" outlineLevel="0" collapsed="false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</row>
    <row r="875" customFormat="false" ht="15.75" hidden="false" customHeight="true" outlineLevel="0" collapsed="false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</row>
    <row r="876" customFormat="false" ht="15.75" hidden="false" customHeight="true" outlineLevel="0" collapsed="false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</row>
    <row r="877" customFormat="false" ht="15.75" hidden="false" customHeight="true" outlineLevel="0" collapsed="false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</row>
    <row r="878" customFormat="false" ht="15.75" hidden="false" customHeight="true" outlineLevel="0" collapsed="false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</row>
    <row r="879" customFormat="false" ht="15.75" hidden="false" customHeight="true" outlineLevel="0" collapsed="false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</row>
    <row r="880" customFormat="false" ht="15.75" hidden="false" customHeight="true" outlineLevel="0" collapsed="false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</row>
    <row r="881" customFormat="false" ht="15.75" hidden="false" customHeight="true" outlineLevel="0" collapsed="false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</row>
    <row r="882" customFormat="false" ht="15.75" hidden="false" customHeight="true" outlineLevel="0" collapsed="false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</row>
    <row r="883" customFormat="false" ht="15.75" hidden="false" customHeight="true" outlineLevel="0" collapsed="false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</row>
    <row r="884" customFormat="false" ht="15.75" hidden="false" customHeight="true" outlineLevel="0" collapsed="false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</row>
    <row r="885" customFormat="false" ht="15.75" hidden="false" customHeight="true" outlineLevel="0" collapsed="false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</row>
    <row r="886" customFormat="false" ht="15.75" hidden="false" customHeight="true" outlineLevel="0" collapsed="false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</row>
    <row r="887" customFormat="false" ht="15.75" hidden="false" customHeight="true" outlineLevel="0" collapsed="false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</row>
    <row r="888" customFormat="false" ht="15.75" hidden="false" customHeight="true" outlineLevel="0" collapsed="false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</row>
    <row r="889" customFormat="false" ht="15.75" hidden="false" customHeight="true" outlineLevel="0" collapsed="false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</row>
    <row r="890" customFormat="false" ht="15.75" hidden="false" customHeight="true" outlineLevel="0" collapsed="false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</row>
    <row r="891" customFormat="false" ht="15.75" hidden="false" customHeight="true" outlineLevel="0" collapsed="false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</row>
    <row r="892" customFormat="false" ht="15.75" hidden="false" customHeight="true" outlineLevel="0" collapsed="false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</row>
    <row r="893" customFormat="false" ht="15.75" hidden="false" customHeight="true" outlineLevel="0" collapsed="false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</row>
    <row r="894" customFormat="false" ht="15.75" hidden="false" customHeight="true" outlineLevel="0" collapsed="false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</row>
    <row r="895" customFormat="false" ht="15.75" hidden="false" customHeight="true" outlineLevel="0" collapsed="false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</row>
    <row r="896" customFormat="false" ht="15.75" hidden="false" customHeight="true" outlineLevel="0" collapsed="false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</row>
    <row r="897" customFormat="false" ht="15.75" hidden="false" customHeight="true" outlineLevel="0" collapsed="false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</row>
    <row r="898" customFormat="false" ht="15.75" hidden="false" customHeight="true" outlineLevel="0" collapsed="false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</row>
    <row r="899" customFormat="false" ht="15.75" hidden="false" customHeight="true" outlineLevel="0" collapsed="false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</row>
    <row r="900" customFormat="false" ht="15.75" hidden="false" customHeight="true" outlineLevel="0" collapsed="false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</row>
    <row r="901" customFormat="false" ht="15.75" hidden="false" customHeight="true" outlineLevel="0" collapsed="false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</row>
    <row r="902" customFormat="false" ht="15.75" hidden="false" customHeight="true" outlineLevel="0" collapsed="false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</row>
    <row r="903" customFormat="false" ht="15.75" hidden="false" customHeight="true" outlineLevel="0" collapsed="false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</row>
    <row r="904" customFormat="false" ht="15.75" hidden="false" customHeight="true" outlineLevel="0" collapsed="false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  <c r="BH904" s="44"/>
      <c r="BI904" s="44"/>
      <c r="BJ904" s="44"/>
    </row>
    <row r="905" customFormat="false" ht="15.75" hidden="false" customHeight="true" outlineLevel="0" collapsed="false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</row>
    <row r="906" customFormat="false" ht="15.75" hidden="false" customHeight="true" outlineLevel="0" collapsed="false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</row>
    <row r="907" customFormat="false" ht="15.75" hidden="false" customHeight="true" outlineLevel="0" collapsed="false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</row>
    <row r="908" customFormat="false" ht="15.75" hidden="false" customHeight="true" outlineLevel="0" collapsed="false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  <c r="BH908" s="44"/>
      <c r="BI908" s="44"/>
      <c r="BJ908" s="44"/>
    </row>
    <row r="909" customFormat="false" ht="15.75" hidden="false" customHeight="true" outlineLevel="0" collapsed="false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</row>
    <row r="910" customFormat="false" ht="15.75" hidden="false" customHeight="true" outlineLevel="0" collapsed="false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  <c r="BH910" s="44"/>
      <c r="BI910" s="44"/>
      <c r="BJ910" s="44"/>
    </row>
    <row r="911" customFormat="false" ht="15.75" hidden="false" customHeight="true" outlineLevel="0" collapsed="false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</row>
    <row r="912" customFormat="false" ht="15.75" hidden="false" customHeight="true" outlineLevel="0" collapsed="false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  <c r="BH912" s="44"/>
      <c r="BI912" s="44"/>
      <c r="BJ912" s="44"/>
    </row>
    <row r="913" customFormat="false" ht="15.75" hidden="false" customHeight="true" outlineLevel="0" collapsed="false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</row>
    <row r="914" customFormat="false" ht="15.75" hidden="false" customHeight="true" outlineLevel="0" collapsed="false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</row>
    <row r="915" customFormat="false" ht="15.75" hidden="false" customHeight="true" outlineLevel="0" collapsed="false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</row>
    <row r="916" customFormat="false" ht="15.75" hidden="false" customHeight="true" outlineLevel="0" collapsed="false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</row>
    <row r="917" customFormat="false" ht="15.75" hidden="false" customHeight="true" outlineLevel="0" collapsed="false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</row>
    <row r="918" customFormat="false" ht="15.75" hidden="false" customHeight="true" outlineLevel="0" collapsed="false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</row>
    <row r="919" customFormat="false" ht="15.75" hidden="false" customHeight="true" outlineLevel="0" collapsed="false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  <c r="BH919" s="44"/>
      <c r="BI919" s="44"/>
      <c r="BJ919" s="44"/>
    </row>
    <row r="920" customFormat="false" ht="15.75" hidden="false" customHeight="true" outlineLevel="0" collapsed="false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</row>
    <row r="921" customFormat="false" ht="15.75" hidden="false" customHeight="true" outlineLevel="0" collapsed="false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</row>
    <row r="922" customFormat="false" ht="15.75" hidden="false" customHeight="true" outlineLevel="0" collapsed="false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</row>
    <row r="923" customFormat="false" ht="15.75" hidden="false" customHeight="true" outlineLevel="0" collapsed="false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</row>
    <row r="924" customFormat="false" ht="15.75" hidden="false" customHeight="true" outlineLevel="0" collapsed="false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</row>
    <row r="925" customFormat="false" ht="15.75" hidden="false" customHeight="true" outlineLevel="0" collapsed="false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  <c r="BH925" s="44"/>
      <c r="BI925" s="44"/>
      <c r="BJ925" s="44"/>
    </row>
    <row r="926" customFormat="false" ht="15.75" hidden="false" customHeight="true" outlineLevel="0" collapsed="false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</row>
    <row r="927" customFormat="false" ht="15.75" hidden="false" customHeight="true" outlineLevel="0" collapsed="false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</row>
    <row r="928" customFormat="false" ht="15.75" hidden="false" customHeight="true" outlineLevel="0" collapsed="false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  <c r="BH928" s="44"/>
      <c r="BI928" s="44"/>
      <c r="BJ928" s="44"/>
    </row>
    <row r="929" customFormat="false" ht="15.75" hidden="false" customHeight="true" outlineLevel="0" collapsed="false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  <c r="BH929" s="44"/>
      <c r="BI929" s="44"/>
      <c r="BJ929" s="44"/>
    </row>
    <row r="930" customFormat="false" ht="15.75" hidden="false" customHeight="true" outlineLevel="0" collapsed="false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</row>
    <row r="931" customFormat="false" ht="15.75" hidden="false" customHeight="true" outlineLevel="0" collapsed="false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</row>
    <row r="932" customFormat="false" ht="15.75" hidden="false" customHeight="true" outlineLevel="0" collapsed="false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</row>
    <row r="933" customFormat="false" ht="15.75" hidden="false" customHeight="true" outlineLevel="0" collapsed="false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</row>
    <row r="934" customFormat="false" ht="15.75" hidden="false" customHeight="true" outlineLevel="0" collapsed="false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</row>
    <row r="935" customFormat="false" ht="15.75" hidden="false" customHeight="true" outlineLevel="0" collapsed="false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</row>
    <row r="936" customFormat="false" ht="15.75" hidden="false" customHeight="true" outlineLevel="0" collapsed="false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</row>
    <row r="937" customFormat="false" ht="15.75" hidden="false" customHeight="true" outlineLevel="0" collapsed="false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</row>
    <row r="938" customFormat="false" ht="15.75" hidden="false" customHeight="true" outlineLevel="0" collapsed="false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</row>
    <row r="939" customFormat="false" ht="15.75" hidden="false" customHeight="true" outlineLevel="0" collapsed="false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  <c r="BH939" s="44"/>
      <c r="BI939" s="44"/>
      <c r="BJ939" s="44"/>
    </row>
    <row r="940" customFormat="false" ht="15.75" hidden="false" customHeight="true" outlineLevel="0" collapsed="false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</row>
    <row r="941" customFormat="false" ht="15.75" hidden="false" customHeight="true" outlineLevel="0" collapsed="false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</row>
    <row r="942" customFormat="false" ht="15.75" hidden="false" customHeight="true" outlineLevel="0" collapsed="false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</row>
    <row r="943" customFormat="false" ht="15.75" hidden="false" customHeight="true" outlineLevel="0" collapsed="false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</row>
    <row r="944" customFormat="false" ht="15.75" hidden="false" customHeight="true" outlineLevel="0" collapsed="false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</row>
    <row r="945" customFormat="false" ht="15.75" hidden="false" customHeight="true" outlineLevel="0" collapsed="false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</row>
    <row r="946" customFormat="false" ht="15.75" hidden="false" customHeight="true" outlineLevel="0" collapsed="false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</row>
    <row r="947" customFormat="false" ht="15.75" hidden="false" customHeight="true" outlineLevel="0" collapsed="false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</row>
    <row r="948" customFormat="false" ht="15.75" hidden="false" customHeight="true" outlineLevel="0" collapsed="false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</row>
    <row r="949" customFormat="false" ht="15.75" hidden="false" customHeight="true" outlineLevel="0" collapsed="false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</row>
    <row r="950" customFormat="false" ht="15.75" hidden="false" customHeight="true" outlineLevel="0" collapsed="false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</row>
    <row r="951" customFormat="false" ht="15.75" hidden="false" customHeight="true" outlineLevel="0" collapsed="false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</row>
    <row r="952" customFormat="false" ht="15.75" hidden="false" customHeight="true" outlineLevel="0" collapsed="false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</row>
    <row r="953" customFormat="false" ht="15.75" hidden="false" customHeight="true" outlineLevel="0" collapsed="false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</row>
    <row r="954" customFormat="false" ht="15.75" hidden="false" customHeight="true" outlineLevel="0" collapsed="false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</row>
    <row r="955" customFormat="false" ht="15.75" hidden="false" customHeight="true" outlineLevel="0" collapsed="false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</row>
    <row r="956" customFormat="false" ht="15.75" hidden="false" customHeight="true" outlineLevel="0" collapsed="false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</row>
    <row r="957" customFormat="false" ht="15.75" hidden="false" customHeight="true" outlineLevel="0" collapsed="false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</row>
    <row r="958" customFormat="false" ht="15.75" hidden="false" customHeight="true" outlineLevel="0" collapsed="false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</row>
    <row r="959" customFormat="false" ht="15.75" hidden="false" customHeight="true" outlineLevel="0" collapsed="false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</row>
    <row r="960" customFormat="false" ht="15.75" hidden="false" customHeight="true" outlineLevel="0" collapsed="false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</row>
    <row r="961" customFormat="false" ht="15.75" hidden="false" customHeight="true" outlineLevel="0" collapsed="false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  <c r="BH961" s="44"/>
      <c r="BI961" s="44"/>
      <c r="BJ961" s="44"/>
    </row>
    <row r="962" customFormat="false" ht="15.75" hidden="false" customHeight="true" outlineLevel="0" collapsed="false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  <c r="BH962" s="44"/>
      <c r="BI962" s="44"/>
      <c r="BJ962" s="44"/>
    </row>
    <row r="963" customFormat="false" ht="15.75" hidden="false" customHeight="true" outlineLevel="0" collapsed="false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</row>
    <row r="964" customFormat="false" ht="15.75" hidden="false" customHeight="true" outlineLevel="0" collapsed="false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  <c r="BH964" s="44"/>
      <c r="BI964" s="44"/>
      <c r="BJ964" s="44"/>
    </row>
    <row r="965" customFormat="false" ht="15.75" hidden="false" customHeight="true" outlineLevel="0" collapsed="false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</row>
    <row r="966" customFormat="false" ht="15.75" hidden="false" customHeight="true" outlineLevel="0" collapsed="false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</row>
    <row r="967" customFormat="false" ht="15.75" hidden="false" customHeight="true" outlineLevel="0" collapsed="false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</row>
    <row r="968" customFormat="false" ht="15.75" hidden="false" customHeight="true" outlineLevel="0" collapsed="false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</row>
    <row r="969" customFormat="false" ht="15.75" hidden="false" customHeight="true" outlineLevel="0" collapsed="false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</row>
    <row r="970" customFormat="false" ht="15.75" hidden="false" customHeight="true" outlineLevel="0" collapsed="false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</row>
    <row r="971" customFormat="false" ht="15.75" hidden="false" customHeight="true" outlineLevel="0" collapsed="false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</row>
    <row r="972" customFormat="false" ht="15.75" hidden="false" customHeight="true" outlineLevel="0" collapsed="false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</row>
    <row r="973" customFormat="false" ht="15.75" hidden="false" customHeight="true" outlineLevel="0" collapsed="false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</row>
    <row r="974" customFormat="false" ht="15.75" hidden="false" customHeight="true" outlineLevel="0" collapsed="false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</row>
    <row r="975" customFormat="false" ht="15.75" hidden="false" customHeight="true" outlineLevel="0" collapsed="false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</row>
    <row r="976" customFormat="false" ht="15.75" hidden="false" customHeight="true" outlineLevel="0" collapsed="false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</row>
    <row r="977" customFormat="false" ht="15.75" hidden="false" customHeight="true" outlineLevel="0" collapsed="false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</row>
    <row r="978" customFormat="false" ht="15.75" hidden="false" customHeight="true" outlineLevel="0" collapsed="false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</row>
    <row r="979" customFormat="false" ht="15.75" hidden="false" customHeight="true" outlineLevel="0" collapsed="false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</row>
    <row r="980" customFormat="false" ht="15.75" hidden="false" customHeight="true" outlineLevel="0" collapsed="false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  <c r="BH980" s="44"/>
      <c r="BI980" s="44"/>
      <c r="BJ980" s="44"/>
    </row>
    <row r="981" customFormat="false" ht="15.75" hidden="false" customHeight="true" outlineLevel="0" collapsed="false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</row>
    <row r="982" customFormat="false" ht="15.75" hidden="false" customHeight="true" outlineLevel="0" collapsed="false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</row>
    <row r="983" customFormat="false" ht="15.75" hidden="false" customHeight="true" outlineLevel="0" collapsed="false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</row>
    <row r="984" customFormat="false" ht="15.75" hidden="false" customHeight="true" outlineLevel="0" collapsed="false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</row>
    <row r="985" customFormat="false" ht="15.75" hidden="false" customHeight="true" outlineLevel="0" collapsed="false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</row>
    <row r="986" customFormat="false" ht="15.75" hidden="false" customHeight="true" outlineLevel="0" collapsed="false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</row>
    <row r="987" customFormat="false" ht="15.75" hidden="false" customHeight="true" outlineLevel="0" collapsed="false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</row>
    <row r="988" customFormat="false" ht="15.75" hidden="false" customHeight="true" outlineLevel="0" collapsed="false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</row>
    <row r="989" customFormat="false" ht="15.75" hidden="false" customHeight="true" outlineLevel="0" collapsed="false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</row>
    <row r="990" customFormat="false" ht="15.75" hidden="false" customHeight="true" outlineLevel="0" collapsed="false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</row>
    <row r="991" customFormat="false" ht="15.75" hidden="false" customHeight="true" outlineLevel="0" collapsed="false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</row>
    <row r="992" customFormat="false" ht="15.75" hidden="false" customHeight="true" outlineLevel="0" collapsed="false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</row>
    <row r="993" customFormat="false" ht="15.75" hidden="false" customHeight="true" outlineLevel="0" collapsed="false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</row>
    <row r="994" customFormat="false" ht="15.75" hidden="false" customHeight="true" outlineLevel="0" collapsed="false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</row>
    <row r="995" customFormat="false" ht="15.75" hidden="false" customHeight="true" outlineLevel="0" collapsed="false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</row>
    <row r="996" customFormat="false" ht="15.75" hidden="false" customHeight="true" outlineLevel="0" collapsed="false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</row>
    <row r="997" customFormat="false" ht="15.75" hidden="false" customHeight="true" outlineLevel="0" collapsed="false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  <c r="BH997" s="44"/>
      <c r="BI997" s="44"/>
      <c r="BJ997" s="44"/>
    </row>
    <row r="998" customFormat="false" ht="15.75" hidden="false" customHeight="true" outlineLevel="0" collapsed="false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  <c r="BG998" s="44"/>
      <c r="BH998" s="44"/>
      <c r="BI998" s="44"/>
      <c r="BJ998" s="44"/>
    </row>
    <row r="999" customFormat="false" ht="15.75" hidden="false" customHeight="true" outlineLevel="0" collapsed="false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</row>
    <row r="1000" customFormat="false" ht="15.75" hidden="false" customHeight="true" outlineLevel="0" collapsed="false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  <c r="BF1000" s="44"/>
      <c r="BG1000" s="44"/>
      <c r="BH1000" s="44"/>
      <c r="BI1000" s="44"/>
      <c r="BJ1000" s="4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FF"/>
    <pageSetUpPr fitToPage="false"/>
  </sheetPr>
  <dimension ref="A1:RF1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.38"/>
    <col collapsed="false" customWidth="true" hidden="false" outlineLevel="0" max="2" min="2" style="0" width="8.75"/>
    <col collapsed="false" customWidth="true" hidden="false" outlineLevel="0" max="3" min="3" style="0" width="26"/>
    <col collapsed="false" customWidth="true" hidden="false" outlineLevel="0" max="4" min="4" style="0" width="11.99"/>
    <col collapsed="false" customWidth="true" hidden="false" outlineLevel="0" max="5" min="5" style="0" width="14.13"/>
    <col collapsed="false" customWidth="true" hidden="false" outlineLevel="0" max="6" min="6" style="0" width="8.75"/>
    <col collapsed="false" customWidth="true" hidden="false" outlineLevel="0" max="409" min="7" style="0" width="11.88"/>
    <col collapsed="false" customWidth="true" hidden="false" outlineLevel="0" max="474" min="410" style="0" width="8.75"/>
  </cols>
  <sheetData>
    <row r="1" customFormat="false" ht="6" hidden="false" customHeight="true" outlineLevel="0" collapsed="false"/>
    <row r="2" customFormat="false" ht="12" hidden="false" customHeight="true" outlineLevel="0" collapsed="false">
      <c r="B2" s="46" t="s">
        <v>495</v>
      </c>
      <c r="C2" s="47"/>
      <c r="D2" s="47"/>
      <c r="E2" s="47"/>
      <c r="F2" s="47"/>
      <c r="G2" s="47"/>
      <c r="H2" s="47"/>
      <c r="I2" s="476"/>
      <c r="J2" s="476"/>
      <c r="K2" s="47"/>
      <c r="L2" s="47"/>
      <c r="M2" s="47"/>
      <c r="N2" s="47"/>
      <c r="O2" s="47"/>
      <c r="P2" s="47"/>
      <c r="Q2" s="47"/>
      <c r="R2" s="47"/>
      <c r="S2" s="48"/>
      <c r="T2" s="48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4"/>
    </row>
    <row r="3" customFormat="false" ht="12" hidden="false" customHeight="true" outlineLevel="0" collapsed="false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customFormat="false" ht="12" hidden="false" customHeight="true" outlineLevel="0" collapsed="false">
      <c r="B4" s="275" t="s">
        <v>496</v>
      </c>
      <c r="C4" s="276"/>
      <c r="D4" s="276"/>
      <c r="E4" s="276"/>
      <c r="F4" s="276"/>
      <c r="G4" s="276"/>
      <c r="H4" s="477" t="n">
        <f aca="false">'Premissas Financeiras'!H12</f>
        <v>2024</v>
      </c>
      <c r="I4" s="477" t="n">
        <f aca="false">'Premissas Financeiras'!I12</f>
        <v>2025</v>
      </c>
      <c r="J4" s="477" t="n">
        <f aca="false">'Premissas Financeiras'!J12</f>
        <v>2026</v>
      </c>
      <c r="K4" s="477" t="n">
        <f aca="false">'Premissas Financeiras'!K12</f>
        <v>2027</v>
      </c>
      <c r="L4" s="477" t="n">
        <f aca="false">'Premissas Financeiras'!L12</f>
        <v>2028</v>
      </c>
      <c r="M4" s="477" t="n">
        <f aca="false">'Premissas Financeiras'!M12</f>
        <v>2029</v>
      </c>
      <c r="N4" s="477" t="n">
        <f aca="false">'Premissas Financeiras'!N12</f>
        <v>2030</v>
      </c>
      <c r="O4" s="477" t="n">
        <f aca="false">'Premissas Financeiras'!O12</f>
        <v>2031</v>
      </c>
      <c r="P4" s="477" t="n">
        <f aca="false">'Premissas Financeiras'!P12</f>
        <v>2032</v>
      </c>
      <c r="Q4" s="477" t="n">
        <f aca="false">'Premissas Financeiras'!Q12</f>
        <v>2033</v>
      </c>
      <c r="R4" s="477" t="n">
        <f aca="false">'Premissas Financeiras'!R12</f>
        <v>2034</v>
      </c>
      <c r="S4" s="477" t="n">
        <f aca="false">'Premissas Financeiras'!S12</f>
        <v>2035</v>
      </c>
      <c r="T4" s="477" t="n">
        <f aca="false">'Premissas Financeiras'!T12</f>
        <v>2036</v>
      </c>
      <c r="U4" s="477" t="n">
        <f aca="false">T4 + 1</f>
        <v>2037</v>
      </c>
      <c r="V4" s="477" t="n">
        <f aca="false">U4 + 1</f>
        <v>2038</v>
      </c>
      <c r="W4" s="477" t="n">
        <f aca="false">V4 + 1</f>
        <v>2039</v>
      </c>
      <c r="X4" s="477" t="n">
        <f aca="false">W4 + 1</f>
        <v>2040</v>
      </c>
      <c r="Y4" s="477" t="n">
        <f aca="false">X4 + 1</f>
        <v>2041</v>
      </c>
      <c r="Z4" s="477" t="n">
        <f aca="false">Y4 + 1</f>
        <v>2042</v>
      </c>
      <c r="AA4" s="477" t="n">
        <f aca="false">Z4 + 1</f>
        <v>2043</v>
      </c>
      <c r="AB4" s="477" t="n">
        <f aca="false">AA4 + 1</f>
        <v>2044</v>
      </c>
      <c r="AC4" s="477" t="n">
        <f aca="false">AB4 + 1</f>
        <v>2045</v>
      </c>
      <c r="AD4" s="477" t="n">
        <f aca="false">AC4 + 1</f>
        <v>2046</v>
      </c>
      <c r="AE4" s="477" t="n">
        <f aca="false">AD4 + 1</f>
        <v>2047</v>
      </c>
      <c r="AF4" s="477" t="n">
        <f aca="false">AE4 + 1</f>
        <v>2048</v>
      </c>
      <c r="AG4" s="477" t="n">
        <f aca="false">AF4 + 1</f>
        <v>2049</v>
      </c>
      <c r="AH4" s="477" t="n">
        <f aca="false">AG4 + 1</f>
        <v>2050</v>
      </c>
      <c r="AI4" s="477" t="n">
        <f aca="false">AH4 + 1</f>
        <v>2051</v>
      </c>
      <c r="AJ4" s="477" t="n">
        <f aca="false">AI4 + 1</f>
        <v>2052</v>
      </c>
      <c r="AK4" s="477" t="n">
        <f aca="false">AJ4 + 1</f>
        <v>2053</v>
      </c>
      <c r="AL4" s="477" t="n">
        <f aca="false">AK4 + 1</f>
        <v>2054</v>
      </c>
      <c r="AM4" s="477" t="n">
        <f aca="false">AL4 + 1</f>
        <v>2055</v>
      </c>
      <c r="AN4" s="477" t="n">
        <f aca="false">AM4 + 1</f>
        <v>2056</v>
      </c>
      <c r="AO4" s="477" t="n">
        <f aca="false">AN4 + 1</f>
        <v>2057</v>
      </c>
      <c r="AP4" s="477" t="n">
        <f aca="false">AO4 + 1</f>
        <v>2058</v>
      </c>
      <c r="AQ4" s="477" t="n">
        <f aca="false">AP4 + 1</f>
        <v>2059</v>
      </c>
    </row>
    <row r="5" customFormat="false" ht="12" hidden="false" customHeight="true" outlineLevel="0" collapsed="false">
      <c r="B5" s="278" t="s">
        <v>497</v>
      </c>
      <c r="C5" s="199"/>
      <c r="D5" s="200"/>
      <c r="E5" s="200"/>
      <c r="F5" s="200"/>
      <c r="G5" s="200"/>
      <c r="H5" s="201" t="n">
        <v>0</v>
      </c>
      <c r="I5" s="201" t="n">
        <v>1</v>
      </c>
      <c r="J5" s="201" t="n">
        <f aca="false">I5 + 1</f>
        <v>2</v>
      </c>
      <c r="K5" s="201" t="n">
        <f aca="false">J5 + 1</f>
        <v>3</v>
      </c>
      <c r="L5" s="201" t="n">
        <f aca="false">K5 + 1</f>
        <v>4</v>
      </c>
      <c r="M5" s="201" t="n">
        <f aca="false">L5 + 1</f>
        <v>5</v>
      </c>
      <c r="N5" s="201" t="n">
        <f aca="false">M5 + 1</f>
        <v>6</v>
      </c>
      <c r="O5" s="201" t="n">
        <f aca="false">N5 + 1</f>
        <v>7</v>
      </c>
      <c r="P5" s="201" t="n">
        <f aca="false">O5 + 1</f>
        <v>8</v>
      </c>
      <c r="Q5" s="201" t="n">
        <f aca="false">P5 + 1</f>
        <v>9</v>
      </c>
      <c r="R5" s="201" t="n">
        <f aca="false">Q5 + 1</f>
        <v>10</v>
      </c>
      <c r="S5" s="201" t="n">
        <f aca="false">R5 + 1</f>
        <v>11</v>
      </c>
      <c r="T5" s="201" t="n">
        <f aca="false">S5 + 1</f>
        <v>12</v>
      </c>
      <c r="U5" s="201" t="n">
        <f aca="false">T5 + 1</f>
        <v>13</v>
      </c>
      <c r="V5" s="201" t="n">
        <f aca="false">U5 + 1</f>
        <v>14</v>
      </c>
      <c r="W5" s="201" t="n">
        <f aca="false">V5 + 1</f>
        <v>15</v>
      </c>
      <c r="X5" s="201" t="n">
        <f aca="false">W5 + 1</f>
        <v>16</v>
      </c>
      <c r="Y5" s="201" t="n">
        <f aca="false">X5 + 1</f>
        <v>17</v>
      </c>
      <c r="Z5" s="201" t="n">
        <f aca="false">Y5 + 1</f>
        <v>18</v>
      </c>
      <c r="AA5" s="201" t="n">
        <f aca="false">Z5 + 1</f>
        <v>19</v>
      </c>
      <c r="AB5" s="201" t="n">
        <f aca="false">AA5 + 1</f>
        <v>20</v>
      </c>
      <c r="AC5" s="201" t="n">
        <f aca="false">AB5 + 1</f>
        <v>21</v>
      </c>
      <c r="AD5" s="201" t="n">
        <f aca="false">AC5 + 1</f>
        <v>22</v>
      </c>
      <c r="AE5" s="201" t="n">
        <f aca="false">AD5 + 1</f>
        <v>23</v>
      </c>
      <c r="AF5" s="201" t="n">
        <f aca="false">AE5 + 1</f>
        <v>24</v>
      </c>
      <c r="AG5" s="201" t="n">
        <f aca="false">AF5 + 1</f>
        <v>25</v>
      </c>
      <c r="AH5" s="201" t="n">
        <f aca="false">AG5 + 1</f>
        <v>26</v>
      </c>
      <c r="AI5" s="201" t="n">
        <f aca="false">AH5 + 1</f>
        <v>27</v>
      </c>
      <c r="AJ5" s="201" t="n">
        <f aca="false">AI5 + 1</f>
        <v>28</v>
      </c>
      <c r="AK5" s="201" t="n">
        <f aca="false">AJ5 + 1</f>
        <v>29</v>
      </c>
      <c r="AL5" s="201" t="n">
        <f aca="false">AK5 + 1</f>
        <v>30</v>
      </c>
      <c r="AM5" s="201" t="n">
        <f aca="false">AL5 + 1</f>
        <v>31</v>
      </c>
      <c r="AN5" s="201" t="n">
        <f aca="false">AM5 + 1</f>
        <v>32</v>
      </c>
      <c r="AO5" s="201" t="n">
        <f aca="false">AN5 + 1</f>
        <v>33</v>
      </c>
      <c r="AP5" s="201" t="n">
        <f aca="false">AO5 + 1</f>
        <v>34</v>
      </c>
      <c r="AQ5" s="201" t="n">
        <f aca="false">AP5 + 1</f>
        <v>35</v>
      </c>
    </row>
    <row r="6" customFormat="false" ht="18" hidden="false" customHeight="true" outlineLevel="0" collapsed="false">
      <c r="A6" s="478"/>
      <c r="B6" s="102"/>
      <c r="C6" s="479" t="s">
        <v>498</v>
      </c>
      <c r="D6" s="102"/>
      <c r="E6" s="102" t="n">
        <v>0</v>
      </c>
      <c r="F6" s="102"/>
      <c r="G6" s="102"/>
      <c r="H6" s="102" t="n">
        <f aca="false">SUMIF($B:$B,C6,$S:$S)</f>
        <v>0</v>
      </c>
      <c r="I6" s="102" t="n">
        <f aca="false">SUMIF($B:$B,C6,$AF:$AF)</f>
        <v>0</v>
      </c>
      <c r="J6" s="102" t="n">
        <f aca="false">SUMIF($B:$B,C6,$AS:$AS)</f>
        <v>0</v>
      </c>
      <c r="K6" s="102" t="n">
        <f aca="false">SUMIF($B:$B,$C6,$BF:$BF)</f>
        <v>114377401.3</v>
      </c>
      <c r="L6" s="102" t="n">
        <f aca="false">SUMIF($B:$B,$C6,$BS:$BS)</f>
        <v>180586061.2</v>
      </c>
      <c r="M6" s="102" t="n">
        <f aca="false">SUMIF($B:$B,$C6,$CF:$CF)</f>
        <v>196319368.5</v>
      </c>
      <c r="N6" s="102" t="n">
        <f aca="false">SUMIF($B:$B,$C6,$CS:$CS)</f>
        <v>191547409.8</v>
      </c>
      <c r="O6" s="102" t="n">
        <f aca="false">SUMIF($B:$B,$C6,$DF:$DF)</f>
        <v>169012420.4</v>
      </c>
      <c r="P6" s="102" t="n">
        <f aca="false">SUMIF($B:$B,$C6,$DS:$DS)</f>
        <v>146477431</v>
      </c>
      <c r="Q6" s="102" t="n">
        <f aca="false">SUMIF($B:$B,$C6,$EF:$EF)</f>
        <v>123942441.6</v>
      </c>
      <c r="R6" s="102" t="n">
        <f aca="false">SUMIF($B:$B,$C6,$ES:$ES)</f>
        <v>101407452.3</v>
      </c>
      <c r="S6" s="102" t="n">
        <f aca="false">SUMIF($B:$B,$C6,$FF:$FF)</f>
        <v>78872462.87</v>
      </c>
      <c r="T6" s="102" t="n">
        <f aca="false">SUMIF($B:$B,$C6,$FS:$FS)</f>
        <v>56337473.48</v>
      </c>
      <c r="U6" s="102" t="n">
        <f aca="false">SUMIF($B:$B,$C6,$GF:$GF)</f>
        <v>33802484.09</v>
      </c>
      <c r="V6" s="102" t="n">
        <f aca="false">SUMIF($B:$B,$C6,$GS:$GS)</f>
        <v>11267494.7</v>
      </c>
      <c r="W6" s="102" t="n">
        <f aca="false">SUMIF($B:$B,$C6,$HF:$HF)</f>
        <v>-3.725290298E-009</v>
      </c>
      <c r="X6" s="102" t="n">
        <f aca="false">SUMIF($B:$B,$C6,$HS:$HS)</f>
        <v>-3.751313543E-009</v>
      </c>
      <c r="Y6" s="102" t="n">
        <f aca="false">SUMIF($B:$B,$C6,$IF:$IF)</f>
        <v>-3.751313543E-009</v>
      </c>
      <c r="Z6" s="102" t="n">
        <f aca="false">SUMIF($B:$B,$C6,$IS:$IS)</f>
        <v>-3.751313543E-009</v>
      </c>
      <c r="AA6" s="102" t="n">
        <f aca="false">SUMIF($B:$B,$C6,$JF:$JF)</f>
        <v>-3.751313543E-009</v>
      </c>
      <c r="AB6" s="102" t="n">
        <f aca="false">SUMIF($B:$B,$C6,$JS:$JS)</f>
        <v>-3.751313543E-009</v>
      </c>
      <c r="AC6" s="102" t="n">
        <f aca="false">SUMIF($B:$B,$C6,$KF:$KF)</f>
        <v>-3.751313543E-009</v>
      </c>
      <c r="AD6" s="102" t="n">
        <f aca="false">SUMIF($B:$B,$C6,$KS:$KS)</f>
        <v>-3.751313543E-009</v>
      </c>
      <c r="AE6" s="102" t="n">
        <f aca="false">SUMIF($B:$B,$C6,$LF:$LF)</f>
        <v>-3.751313543E-009</v>
      </c>
      <c r="AF6" s="102" t="n">
        <f aca="false">SUMIF($B:$B,$C6,$LS:$LS)</f>
        <v>-3.751313543E-009</v>
      </c>
      <c r="AG6" s="102" t="n">
        <f aca="false">SUMIF($B:$B,$C6,$MF:$MF)</f>
        <v>-3.751313543E-009</v>
      </c>
      <c r="AH6" s="102" t="n">
        <f aca="false">SUMIF($B:$B,$C6,$MS:$MS)</f>
        <v>-3.751313543E-009</v>
      </c>
      <c r="AI6" s="102" t="n">
        <f aca="false">SUMIF($B:$B,$C6,$NF:$NF)</f>
        <v>-3.751313543E-009</v>
      </c>
      <c r="AJ6" s="102" t="n">
        <f aca="false">SUMIF($B:$B,$C6,$NS:$NS)</f>
        <v>-3.751313543E-009</v>
      </c>
      <c r="AK6" s="102" t="n">
        <f aca="false">SUMIF($B:$B,$C6,$OF:$OF)</f>
        <v>-3.751313543E-009</v>
      </c>
      <c r="AL6" s="102" t="n">
        <f aca="false">SUMIF($B:$B,$C6,$OS:$OS)</f>
        <v>-3.751313543E-009</v>
      </c>
      <c r="AM6" s="102" t="n">
        <f aca="false">SUMIF($B:$B,$C6,$OS:$OS)</f>
        <v>-3.751313543E-009</v>
      </c>
      <c r="AN6" s="102" t="n">
        <f aca="false">SUMIF($B:$B,$C6,$OS:$OS)</f>
        <v>-3.751313543E-009</v>
      </c>
      <c r="AO6" s="102" t="n">
        <f aca="false">SUMIF($B:$B,$C6,$OS:$OS)</f>
        <v>-3.751313543E-009</v>
      </c>
      <c r="AP6" s="102" t="n">
        <f aca="false">SUMIF($B:$B,$C6,$OS:$OS)</f>
        <v>-3.751313543E-009</v>
      </c>
      <c r="AQ6" s="102" t="n">
        <f aca="false">SUMIF($B:$B,$C6,$OS:$OS)</f>
        <v>-3.751313543E-009</v>
      </c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  <c r="CA6" s="478"/>
      <c r="CB6" s="478"/>
      <c r="CC6" s="478"/>
      <c r="CD6" s="478"/>
      <c r="CE6" s="478"/>
      <c r="CF6" s="478"/>
      <c r="CG6" s="478"/>
      <c r="CH6" s="478"/>
      <c r="CI6" s="478"/>
      <c r="CJ6" s="478"/>
      <c r="CK6" s="478"/>
      <c r="CL6" s="478"/>
      <c r="CM6" s="478"/>
      <c r="CN6" s="478"/>
      <c r="CO6" s="478"/>
      <c r="CP6" s="478"/>
      <c r="CQ6" s="478"/>
      <c r="CR6" s="478"/>
      <c r="CS6" s="478"/>
      <c r="CT6" s="478"/>
      <c r="CU6" s="478"/>
      <c r="CV6" s="478"/>
      <c r="CW6" s="478"/>
      <c r="CX6" s="478"/>
      <c r="CY6" s="478"/>
      <c r="CZ6" s="478"/>
      <c r="DA6" s="478"/>
      <c r="DB6" s="478"/>
      <c r="DC6" s="478"/>
      <c r="DD6" s="478"/>
      <c r="DE6" s="478"/>
      <c r="DF6" s="478"/>
      <c r="DG6" s="478"/>
      <c r="DH6" s="478"/>
      <c r="DI6" s="478"/>
      <c r="DJ6" s="478"/>
      <c r="DK6" s="478"/>
      <c r="DL6" s="478"/>
      <c r="DM6" s="478"/>
      <c r="DN6" s="478"/>
      <c r="DO6" s="478"/>
      <c r="DP6" s="478"/>
      <c r="DQ6" s="478"/>
      <c r="DR6" s="478"/>
      <c r="DS6" s="478"/>
      <c r="DT6" s="478"/>
      <c r="DU6" s="478"/>
      <c r="DV6" s="478"/>
      <c r="DW6" s="478"/>
      <c r="DX6" s="478"/>
      <c r="DY6" s="478"/>
      <c r="DZ6" s="478"/>
      <c r="EA6" s="478"/>
      <c r="EB6" s="478"/>
      <c r="EC6" s="478"/>
      <c r="ED6" s="478"/>
      <c r="EE6" s="478"/>
      <c r="EF6" s="478"/>
      <c r="EG6" s="478"/>
      <c r="EH6" s="478"/>
      <c r="EI6" s="478"/>
      <c r="EJ6" s="478"/>
      <c r="EK6" s="478"/>
      <c r="EL6" s="478"/>
      <c r="EM6" s="478"/>
      <c r="EN6" s="478"/>
      <c r="EO6" s="478"/>
      <c r="EP6" s="478"/>
      <c r="EQ6" s="478"/>
      <c r="ER6" s="478"/>
      <c r="ES6" s="478"/>
      <c r="ET6" s="478"/>
      <c r="EU6" s="478"/>
      <c r="EV6" s="478"/>
      <c r="EW6" s="478"/>
      <c r="EX6" s="478"/>
      <c r="EY6" s="478"/>
      <c r="EZ6" s="478"/>
      <c r="FA6" s="478"/>
      <c r="FB6" s="478"/>
      <c r="FC6" s="478"/>
      <c r="FD6" s="478"/>
      <c r="FE6" s="478"/>
      <c r="FF6" s="478"/>
      <c r="FG6" s="478"/>
      <c r="FH6" s="478"/>
      <c r="FI6" s="478"/>
      <c r="FJ6" s="478"/>
      <c r="FK6" s="478"/>
      <c r="FL6" s="478"/>
      <c r="FM6" s="478"/>
      <c r="FN6" s="478"/>
      <c r="FO6" s="478"/>
      <c r="FP6" s="478"/>
      <c r="FQ6" s="478"/>
      <c r="FR6" s="478"/>
      <c r="FS6" s="478"/>
      <c r="FT6" s="478"/>
      <c r="FU6" s="478"/>
      <c r="FV6" s="478"/>
      <c r="FW6" s="478"/>
      <c r="FX6" s="478"/>
      <c r="FY6" s="478"/>
      <c r="FZ6" s="478"/>
      <c r="GA6" s="478"/>
      <c r="GB6" s="478"/>
      <c r="GC6" s="478"/>
      <c r="GD6" s="478"/>
      <c r="GE6" s="478"/>
      <c r="GF6" s="478"/>
      <c r="GG6" s="478"/>
      <c r="GH6" s="478"/>
      <c r="GI6" s="478"/>
      <c r="GJ6" s="478"/>
      <c r="GK6" s="478"/>
      <c r="GL6" s="478"/>
      <c r="GM6" s="478"/>
      <c r="GN6" s="478"/>
      <c r="GO6" s="478"/>
      <c r="GP6" s="478"/>
      <c r="GQ6" s="478"/>
      <c r="GR6" s="478"/>
      <c r="GS6" s="478"/>
      <c r="GT6" s="478"/>
      <c r="GU6" s="478"/>
      <c r="GV6" s="478"/>
      <c r="GW6" s="478"/>
      <c r="GX6" s="478"/>
      <c r="GY6" s="478"/>
      <c r="GZ6" s="478"/>
      <c r="HA6" s="478"/>
      <c r="HB6" s="478"/>
      <c r="HC6" s="478"/>
      <c r="HD6" s="478"/>
      <c r="HE6" s="478"/>
      <c r="HF6" s="478"/>
      <c r="HG6" s="478"/>
      <c r="HH6" s="478"/>
      <c r="HI6" s="478"/>
      <c r="HJ6" s="478"/>
      <c r="HK6" s="478"/>
      <c r="HL6" s="478"/>
      <c r="HM6" s="478"/>
      <c r="HN6" s="478"/>
      <c r="HO6" s="478"/>
      <c r="HP6" s="478"/>
      <c r="HQ6" s="478"/>
      <c r="HR6" s="478"/>
      <c r="HS6" s="478"/>
      <c r="HT6" s="478"/>
      <c r="HU6" s="478"/>
      <c r="HV6" s="478"/>
      <c r="HW6" s="478"/>
      <c r="HX6" s="478"/>
      <c r="HY6" s="478"/>
      <c r="HZ6" s="478"/>
      <c r="IA6" s="478"/>
      <c r="IB6" s="478"/>
      <c r="IC6" s="478"/>
      <c r="ID6" s="478"/>
      <c r="IE6" s="478"/>
      <c r="IF6" s="478"/>
      <c r="IG6" s="478"/>
      <c r="IH6" s="478"/>
      <c r="II6" s="478"/>
      <c r="IJ6" s="478"/>
      <c r="IK6" s="478"/>
      <c r="IL6" s="478"/>
      <c r="IM6" s="478"/>
      <c r="IN6" s="478"/>
      <c r="IO6" s="478"/>
      <c r="IP6" s="478"/>
      <c r="IQ6" s="478"/>
      <c r="IR6" s="478"/>
      <c r="IS6" s="478"/>
      <c r="IT6" s="478"/>
      <c r="IU6" s="478"/>
      <c r="IV6" s="478"/>
      <c r="IW6" s="478"/>
      <c r="IX6" s="478"/>
      <c r="IY6" s="478"/>
      <c r="IZ6" s="478"/>
      <c r="JA6" s="478"/>
      <c r="JB6" s="478"/>
      <c r="JC6" s="478"/>
      <c r="JD6" s="478"/>
      <c r="JE6" s="478"/>
      <c r="JF6" s="478"/>
      <c r="JG6" s="478"/>
      <c r="JH6" s="478"/>
      <c r="JI6" s="478"/>
      <c r="JJ6" s="478"/>
      <c r="JK6" s="478"/>
      <c r="JL6" s="478"/>
      <c r="JM6" s="478"/>
      <c r="JN6" s="478"/>
      <c r="JO6" s="478"/>
      <c r="JP6" s="478"/>
      <c r="JQ6" s="478"/>
      <c r="JR6" s="478"/>
      <c r="JS6" s="478"/>
      <c r="JT6" s="478"/>
      <c r="JU6" s="478"/>
      <c r="JV6" s="478"/>
      <c r="JW6" s="478"/>
      <c r="JX6" s="478"/>
      <c r="JY6" s="478"/>
      <c r="JZ6" s="478"/>
      <c r="KA6" s="478"/>
      <c r="KB6" s="478"/>
      <c r="KC6" s="478"/>
      <c r="KD6" s="478"/>
      <c r="KE6" s="478"/>
      <c r="KF6" s="478"/>
      <c r="KG6" s="478"/>
      <c r="KH6" s="478"/>
      <c r="KI6" s="478"/>
      <c r="KJ6" s="478"/>
      <c r="KK6" s="478"/>
      <c r="KL6" s="478"/>
      <c r="KM6" s="478"/>
      <c r="KN6" s="478"/>
      <c r="KO6" s="478"/>
      <c r="KP6" s="478"/>
      <c r="KQ6" s="478"/>
      <c r="KR6" s="478"/>
      <c r="KS6" s="478"/>
      <c r="KT6" s="478"/>
      <c r="KU6" s="478"/>
      <c r="KV6" s="478"/>
      <c r="KW6" s="478"/>
      <c r="KX6" s="478"/>
      <c r="KY6" s="478"/>
      <c r="KZ6" s="478"/>
      <c r="LA6" s="478"/>
      <c r="LB6" s="478"/>
      <c r="LC6" s="478"/>
      <c r="LD6" s="478"/>
      <c r="LE6" s="478"/>
      <c r="LF6" s="478"/>
      <c r="LG6" s="478"/>
      <c r="LH6" s="478"/>
      <c r="LI6" s="478"/>
      <c r="LJ6" s="478"/>
      <c r="LK6" s="478"/>
      <c r="LL6" s="478"/>
      <c r="LM6" s="478"/>
      <c r="LN6" s="478"/>
      <c r="LO6" s="478"/>
      <c r="LP6" s="478"/>
      <c r="LQ6" s="478"/>
      <c r="LR6" s="478"/>
      <c r="LS6" s="478"/>
      <c r="LT6" s="478"/>
      <c r="LU6" s="478"/>
      <c r="LV6" s="478"/>
      <c r="LW6" s="478"/>
      <c r="LX6" s="478"/>
      <c r="LY6" s="478"/>
      <c r="LZ6" s="478"/>
      <c r="MA6" s="478"/>
      <c r="MB6" s="478"/>
      <c r="MC6" s="478"/>
      <c r="MD6" s="478"/>
      <c r="ME6" s="478"/>
      <c r="MF6" s="478"/>
      <c r="MG6" s="478"/>
      <c r="MH6" s="478"/>
      <c r="MI6" s="478"/>
      <c r="MJ6" s="478"/>
      <c r="MK6" s="478"/>
      <c r="ML6" s="478"/>
      <c r="MM6" s="478"/>
      <c r="MN6" s="478"/>
      <c r="MO6" s="478"/>
      <c r="MP6" s="478"/>
      <c r="MQ6" s="478"/>
      <c r="MR6" s="478"/>
      <c r="MS6" s="478"/>
      <c r="MT6" s="478"/>
      <c r="MU6" s="478"/>
      <c r="MV6" s="478"/>
      <c r="MW6" s="478"/>
      <c r="MX6" s="478"/>
      <c r="MY6" s="478"/>
      <c r="MZ6" s="478"/>
      <c r="NA6" s="478"/>
      <c r="NB6" s="478"/>
      <c r="NC6" s="478"/>
      <c r="ND6" s="478"/>
      <c r="NE6" s="478"/>
      <c r="NF6" s="478"/>
      <c r="NG6" s="478"/>
      <c r="NH6" s="478"/>
      <c r="NI6" s="478"/>
      <c r="NJ6" s="478"/>
      <c r="NK6" s="478"/>
      <c r="NL6" s="478"/>
      <c r="NM6" s="478"/>
      <c r="NN6" s="478"/>
      <c r="NO6" s="478"/>
      <c r="NP6" s="478"/>
      <c r="NQ6" s="478"/>
      <c r="NR6" s="478"/>
      <c r="NS6" s="478"/>
      <c r="NT6" s="478"/>
      <c r="NU6" s="478"/>
      <c r="NV6" s="478"/>
      <c r="NW6" s="478"/>
      <c r="NX6" s="478"/>
      <c r="NY6" s="478"/>
      <c r="NZ6" s="478"/>
      <c r="OA6" s="478"/>
      <c r="OB6" s="478"/>
      <c r="OC6" s="478"/>
      <c r="OD6" s="478"/>
      <c r="OE6" s="478"/>
      <c r="OF6" s="478"/>
      <c r="OG6" s="478"/>
      <c r="OH6" s="478"/>
      <c r="OI6" s="478"/>
      <c r="OJ6" s="478"/>
      <c r="OK6" s="478"/>
      <c r="OL6" s="478"/>
      <c r="OM6" s="478"/>
      <c r="ON6" s="478"/>
      <c r="OO6" s="478"/>
      <c r="OP6" s="478"/>
      <c r="OQ6" s="478"/>
      <c r="OR6" s="478"/>
      <c r="OS6" s="478"/>
      <c r="OT6" s="478"/>
      <c r="OU6" s="478"/>
      <c r="OV6" s="478"/>
      <c r="OW6" s="478"/>
      <c r="OX6" s="478"/>
      <c r="OY6" s="478"/>
      <c r="OZ6" s="478"/>
      <c r="PA6" s="478"/>
      <c r="PB6" s="478"/>
      <c r="PC6" s="478"/>
      <c r="PD6" s="478"/>
      <c r="PE6" s="478"/>
      <c r="PF6" s="478"/>
      <c r="PG6" s="478"/>
      <c r="PH6" s="478"/>
      <c r="PI6" s="478"/>
      <c r="PJ6" s="478"/>
      <c r="PK6" s="478"/>
      <c r="PL6" s="478"/>
      <c r="PM6" s="478"/>
      <c r="PN6" s="478"/>
      <c r="PO6" s="478"/>
      <c r="PP6" s="478"/>
      <c r="PQ6" s="478"/>
      <c r="PR6" s="478"/>
      <c r="PS6" s="478"/>
      <c r="PT6" s="478"/>
      <c r="PU6" s="478"/>
      <c r="PV6" s="478"/>
      <c r="PW6" s="478"/>
      <c r="PX6" s="478"/>
      <c r="PY6" s="478"/>
      <c r="PZ6" s="478"/>
      <c r="QA6" s="478"/>
      <c r="QB6" s="478"/>
      <c r="QC6" s="478"/>
      <c r="QD6" s="478"/>
      <c r="QE6" s="478"/>
      <c r="QF6" s="478"/>
      <c r="QG6" s="478"/>
      <c r="QH6" s="478"/>
      <c r="QI6" s="478"/>
      <c r="QJ6" s="478"/>
      <c r="QK6" s="478"/>
      <c r="QL6" s="478"/>
      <c r="QM6" s="478"/>
      <c r="QN6" s="478"/>
      <c r="QO6" s="478"/>
      <c r="QP6" s="478"/>
      <c r="QQ6" s="478"/>
      <c r="QR6" s="478"/>
      <c r="QS6" s="478"/>
      <c r="QT6" s="478"/>
      <c r="QU6" s="478"/>
      <c r="QV6" s="478"/>
      <c r="QW6" s="478"/>
      <c r="QX6" s="478"/>
      <c r="QY6" s="478"/>
      <c r="QZ6" s="478"/>
      <c r="RA6" s="478"/>
      <c r="RB6" s="478"/>
      <c r="RC6" s="478"/>
      <c r="RD6" s="478"/>
      <c r="RE6" s="478"/>
      <c r="RF6" s="478"/>
    </row>
    <row r="7" customFormat="false" ht="18" hidden="false" customHeight="true" outlineLevel="0" collapsed="false">
      <c r="A7" s="478"/>
      <c r="B7" s="102"/>
      <c r="C7" s="479" t="s">
        <v>499</v>
      </c>
      <c r="D7" s="102"/>
      <c r="E7" s="102" t="n">
        <f aca="false">SUM(F7:AJ7)</f>
        <v>163567649.49</v>
      </c>
      <c r="F7" s="102"/>
      <c r="G7" s="102"/>
      <c r="H7" s="102" t="n">
        <f aca="false">SUMIF($B:$B,C7,$S:$S)</f>
        <v>0</v>
      </c>
      <c r="I7" s="102" t="n">
        <f aca="false">SUMIF($B:$B,C7,$AF:$AF)</f>
        <v>0</v>
      </c>
      <c r="J7" s="102" t="n">
        <f aca="false">SUMIF($B:$B,C7,$AS:$AS)</f>
        <v>110199628.53</v>
      </c>
      <c r="K7" s="102" t="n">
        <f aca="false">SUMIF($B:$B,$C7,$BF:$BF)</f>
        <v>53368020.96</v>
      </c>
      <c r="L7" s="102" t="n">
        <f aca="false">SUMIF($B:$B,$C7,$BS:$BS)</f>
        <v>0</v>
      </c>
      <c r="M7" s="102" t="n">
        <f aca="false">SUMIF($B:$B,$C7,$CF:$CF)</f>
        <v>0</v>
      </c>
      <c r="N7" s="102" t="n">
        <f aca="false">SUMIF($B:$B,$C7,$CS:$CS)</f>
        <v>0</v>
      </c>
      <c r="O7" s="102" t="n">
        <f aca="false">SUMIF($B:$B,$C7,$DF:$DF)</f>
        <v>0</v>
      </c>
      <c r="P7" s="102" t="n">
        <f aca="false">SUMIF($B:$B,$C7,$DS:$DS)</f>
        <v>0</v>
      </c>
      <c r="Q7" s="102" t="n">
        <f aca="false">SUMIF($B:$B,$C7,$EF:$EF)</f>
        <v>0</v>
      </c>
      <c r="R7" s="102" t="n">
        <f aca="false">SUMIF($B:$B,$C7,$ES:$ES)</f>
        <v>0</v>
      </c>
      <c r="S7" s="102" t="n">
        <f aca="false">SUMIF($B:$B,$C7,$FF:$FF)</f>
        <v>0</v>
      </c>
      <c r="T7" s="102" t="n">
        <f aca="false">SUMIF($B:$B,$C7,$FS:$FS)</f>
        <v>0</v>
      </c>
      <c r="U7" s="102" t="n">
        <f aca="false">SUMIF($B:$B,$C7,$GF:$GF)</f>
        <v>0</v>
      </c>
      <c r="V7" s="102" t="n">
        <f aca="false">SUMIF($B:$B,$C7,$GS:$GS)</f>
        <v>0</v>
      </c>
      <c r="W7" s="102" t="n">
        <f aca="false">SUMIF($B:$B,$C7,$HF:$HF)</f>
        <v>0</v>
      </c>
      <c r="X7" s="102" t="n">
        <f aca="false">SUMIF($B:$B,$C7,$HS:$HS)</f>
        <v>0</v>
      </c>
      <c r="Y7" s="102" t="n">
        <f aca="false">SUMIF($B:$B,$C7,$IF:$IF)</f>
        <v>0</v>
      </c>
      <c r="Z7" s="102" t="n">
        <f aca="false">SUMIF($B:$B,$C7,$IS:$IS)</f>
        <v>0</v>
      </c>
      <c r="AA7" s="102" t="n">
        <f aca="false">SUMIF($B:$B,$C7,$JF:$JF)</f>
        <v>0</v>
      </c>
      <c r="AB7" s="102" t="n">
        <f aca="false">SUMIF($B:$B,$C7,$JS:$JS)</f>
        <v>0</v>
      </c>
      <c r="AC7" s="102" t="n">
        <f aca="false">SUMIF($B:$B,$C7,$KF:$KF)</f>
        <v>0</v>
      </c>
      <c r="AD7" s="102" t="n">
        <f aca="false">SUMIF($B:$B,$C7,$KS:$KS)</f>
        <v>0</v>
      </c>
      <c r="AE7" s="102" t="n">
        <f aca="false">SUMIF($B:$B,$C7,$LF:$LF)</f>
        <v>0</v>
      </c>
      <c r="AF7" s="102" t="n">
        <f aca="false">SUMIF($B:$B,$C7,$LS:$LS)</f>
        <v>0</v>
      </c>
      <c r="AG7" s="102" t="n">
        <f aca="false">SUMIF($B:$B,$C7,$MF:$MF)</f>
        <v>0</v>
      </c>
      <c r="AH7" s="102" t="n">
        <f aca="false">SUMIF($B:$B,$C7,$MS:$MS)</f>
        <v>0</v>
      </c>
      <c r="AI7" s="102" t="n">
        <f aca="false">SUMIF($B:$B,$C7,$NF:$NF)</f>
        <v>0</v>
      </c>
      <c r="AJ7" s="102" t="n">
        <f aca="false">SUMIF($B:$B,$C7,$NS:$NS)</f>
        <v>0</v>
      </c>
      <c r="AK7" s="102" t="n">
        <f aca="false">SUMIF($B:$B,$C7,$OF:$OF)</f>
        <v>0</v>
      </c>
      <c r="AL7" s="102" t="n">
        <f aca="false">SUMIF($B:$B,$C7,$OS:$OS)</f>
        <v>0</v>
      </c>
      <c r="AM7" s="102" t="n">
        <f aca="false">SUMIF($B:$B,$C7,$OS:$OS)</f>
        <v>0</v>
      </c>
      <c r="AN7" s="102" t="n">
        <f aca="false">SUMIF($B:$B,$C7,$OS:$OS)</f>
        <v>0</v>
      </c>
      <c r="AO7" s="102" t="n">
        <f aca="false">SUMIF($B:$B,$C7,$OS:$OS)</f>
        <v>0</v>
      </c>
      <c r="AP7" s="102" t="n">
        <f aca="false">SUMIF($B:$B,$C7,$OS:$OS)</f>
        <v>0</v>
      </c>
      <c r="AQ7" s="102" t="n">
        <f aca="false">SUMIF($B:$B,$C7,$OS:$OS)</f>
        <v>0</v>
      </c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78"/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478"/>
      <c r="DN7" s="478"/>
      <c r="DO7" s="478"/>
      <c r="DP7" s="478"/>
      <c r="DQ7" s="478"/>
      <c r="DR7" s="478"/>
      <c r="DS7" s="478"/>
      <c r="DT7" s="478"/>
      <c r="DU7" s="478"/>
      <c r="DV7" s="478"/>
      <c r="DW7" s="478"/>
      <c r="DX7" s="478"/>
      <c r="DY7" s="478"/>
      <c r="DZ7" s="478"/>
      <c r="EA7" s="478"/>
      <c r="EB7" s="478"/>
      <c r="EC7" s="478"/>
      <c r="ED7" s="478"/>
      <c r="EE7" s="478"/>
      <c r="EF7" s="478"/>
      <c r="EG7" s="478"/>
      <c r="EH7" s="478"/>
      <c r="EI7" s="478"/>
      <c r="EJ7" s="478"/>
      <c r="EK7" s="478"/>
      <c r="EL7" s="478"/>
      <c r="EM7" s="478"/>
      <c r="EN7" s="478"/>
      <c r="EO7" s="478"/>
      <c r="EP7" s="478"/>
      <c r="EQ7" s="478"/>
      <c r="ER7" s="478"/>
      <c r="ES7" s="478"/>
      <c r="ET7" s="478"/>
      <c r="EU7" s="478"/>
      <c r="EV7" s="478"/>
      <c r="EW7" s="478"/>
      <c r="EX7" s="478"/>
      <c r="EY7" s="478"/>
      <c r="EZ7" s="478"/>
      <c r="FA7" s="478"/>
      <c r="FB7" s="478"/>
      <c r="FC7" s="478"/>
      <c r="FD7" s="478"/>
      <c r="FE7" s="478"/>
      <c r="FF7" s="478"/>
      <c r="FG7" s="478"/>
      <c r="FH7" s="478"/>
      <c r="FI7" s="478"/>
      <c r="FJ7" s="478"/>
      <c r="FK7" s="478"/>
      <c r="FL7" s="478"/>
      <c r="FM7" s="478"/>
      <c r="FN7" s="478"/>
      <c r="FO7" s="478"/>
      <c r="FP7" s="478"/>
      <c r="FQ7" s="478"/>
      <c r="FR7" s="478"/>
      <c r="FS7" s="478"/>
      <c r="FT7" s="478"/>
      <c r="FU7" s="478"/>
      <c r="FV7" s="478"/>
      <c r="FW7" s="478"/>
      <c r="FX7" s="478"/>
      <c r="FY7" s="478"/>
      <c r="FZ7" s="478"/>
      <c r="GA7" s="478"/>
      <c r="GB7" s="478"/>
      <c r="GC7" s="478"/>
      <c r="GD7" s="478"/>
      <c r="GE7" s="478"/>
      <c r="GF7" s="478"/>
      <c r="GG7" s="478"/>
      <c r="GH7" s="478"/>
      <c r="GI7" s="478"/>
      <c r="GJ7" s="478"/>
      <c r="GK7" s="478"/>
      <c r="GL7" s="478"/>
      <c r="GM7" s="478"/>
      <c r="GN7" s="478"/>
      <c r="GO7" s="478"/>
      <c r="GP7" s="478"/>
      <c r="GQ7" s="478"/>
      <c r="GR7" s="478"/>
      <c r="GS7" s="478"/>
      <c r="GT7" s="478"/>
      <c r="GU7" s="478"/>
      <c r="GV7" s="478"/>
      <c r="GW7" s="478"/>
      <c r="GX7" s="478"/>
      <c r="GY7" s="478"/>
      <c r="GZ7" s="478"/>
      <c r="HA7" s="478"/>
      <c r="HB7" s="478"/>
      <c r="HC7" s="478"/>
      <c r="HD7" s="478"/>
      <c r="HE7" s="478"/>
      <c r="HF7" s="478"/>
      <c r="HG7" s="478"/>
      <c r="HH7" s="478"/>
      <c r="HI7" s="478"/>
      <c r="HJ7" s="478"/>
      <c r="HK7" s="478"/>
      <c r="HL7" s="478"/>
      <c r="HM7" s="478"/>
      <c r="HN7" s="478"/>
      <c r="HO7" s="478"/>
      <c r="HP7" s="478"/>
      <c r="HQ7" s="478"/>
      <c r="HR7" s="478"/>
      <c r="HS7" s="478"/>
      <c r="HT7" s="478"/>
      <c r="HU7" s="478"/>
      <c r="HV7" s="478"/>
      <c r="HW7" s="478"/>
      <c r="HX7" s="478"/>
      <c r="HY7" s="478"/>
      <c r="HZ7" s="478"/>
      <c r="IA7" s="478"/>
      <c r="IB7" s="478"/>
      <c r="IC7" s="478"/>
      <c r="ID7" s="478"/>
      <c r="IE7" s="478"/>
      <c r="IF7" s="478"/>
      <c r="IG7" s="478"/>
      <c r="IH7" s="478"/>
      <c r="II7" s="478"/>
      <c r="IJ7" s="478"/>
      <c r="IK7" s="478"/>
      <c r="IL7" s="478"/>
      <c r="IM7" s="478"/>
      <c r="IN7" s="478"/>
      <c r="IO7" s="478"/>
      <c r="IP7" s="478"/>
      <c r="IQ7" s="478"/>
      <c r="IR7" s="478"/>
      <c r="IS7" s="478"/>
      <c r="IT7" s="478"/>
      <c r="IU7" s="478"/>
      <c r="IV7" s="478"/>
      <c r="IW7" s="478"/>
      <c r="IX7" s="478"/>
      <c r="IY7" s="478"/>
      <c r="IZ7" s="478"/>
      <c r="JA7" s="478"/>
      <c r="JB7" s="478"/>
      <c r="JC7" s="478"/>
      <c r="JD7" s="478"/>
      <c r="JE7" s="478"/>
      <c r="JF7" s="478"/>
      <c r="JG7" s="478"/>
      <c r="JH7" s="478"/>
      <c r="JI7" s="478"/>
      <c r="JJ7" s="478"/>
      <c r="JK7" s="478"/>
      <c r="JL7" s="478"/>
      <c r="JM7" s="478"/>
      <c r="JN7" s="478"/>
      <c r="JO7" s="478"/>
      <c r="JP7" s="478"/>
      <c r="JQ7" s="478"/>
      <c r="JR7" s="478"/>
      <c r="JS7" s="478"/>
      <c r="JT7" s="478"/>
      <c r="JU7" s="478"/>
      <c r="JV7" s="478"/>
      <c r="JW7" s="478"/>
      <c r="JX7" s="478"/>
      <c r="JY7" s="478"/>
      <c r="JZ7" s="478"/>
      <c r="KA7" s="478"/>
      <c r="KB7" s="478"/>
      <c r="KC7" s="478"/>
      <c r="KD7" s="478"/>
      <c r="KE7" s="478"/>
      <c r="KF7" s="478"/>
      <c r="KG7" s="478"/>
      <c r="KH7" s="478"/>
      <c r="KI7" s="478"/>
      <c r="KJ7" s="478"/>
      <c r="KK7" s="478"/>
      <c r="KL7" s="478"/>
      <c r="KM7" s="478"/>
      <c r="KN7" s="478"/>
      <c r="KO7" s="478"/>
      <c r="KP7" s="478"/>
      <c r="KQ7" s="478"/>
      <c r="KR7" s="478"/>
      <c r="KS7" s="478"/>
      <c r="KT7" s="478"/>
      <c r="KU7" s="478"/>
      <c r="KV7" s="478"/>
      <c r="KW7" s="478"/>
      <c r="KX7" s="478"/>
      <c r="KY7" s="478"/>
      <c r="KZ7" s="478"/>
      <c r="LA7" s="478"/>
      <c r="LB7" s="478"/>
      <c r="LC7" s="478"/>
      <c r="LD7" s="478"/>
      <c r="LE7" s="478"/>
      <c r="LF7" s="478"/>
      <c r="LG7" s="478"/>
      <c r="LH7" s="478"/>
      <c r="LI7" s="478"/>
      <c r="LJ7" s="478"/>
      <c r="LK7" s="478"/>
      <c r="LL7" s="478"/>
      <c r="LM7" s="478"/>
      <c r="LN7" s="478"/>
      <c r="LO7" s="478"/>
      <c r="LP7" s="478"/>
      <c r="LQ7" s="478"/>
      <c r="LR7" s="478"/>
      <c r="LS7" s="478"/>
      <c r="LT7" s="478"/>
      <c r="LU7" s="478"/>
      <c r="LV7" s="478"/>
      <c r="LW7" s="478"/>
      <c r="LX7" s="478"/>
      <c r="LY7" s="478"/>
      <c r="LZ7" s="478"/>
      <c r="MA7" s="478"/>
      <c r="MB7" s="478"/>
      <c r="MC7" s="478"/>
      <c r="MD7" s="478"/>
      <c r="ME7" s="478"/>
      <c r="MF7" s="478"/>
      <c r="MG7" s="478"/>
      <c r="MH7" s="478"/>
      <c r="MI7" s="478"/>
      <c r="MJ7" s="478"/>
      <c r="MK7" s="478"/>
      <c r="ML7" s="478"/>
      <c r="MM7" s="478"/>
      <c r="MN7" s="478"/>
      <c r="MO7" s="478"/>
      <c r="MP7" s="478"/>
      <c r="MQ7" s="478"/>
      <c r="MR7" s="478"/>
      <c r="MS7" s="478"/>
      <c r="MT7" s="478"/>
      <c r="MU7" s="478"/>
      <c r="MV7" s="478"/>
      <c r="MW7" s="478"/>
      <c r="MX7" s="478"/>
      <c r="MY7" s="478"/>
      <c r="MZ7" s="478"/>
      <c r="NA7" s="478"/>
      <c r="NB7" s="478"/>
      <c r="NC7" s="478"/>
      <c r="ND7" s="478"/>
      <c r="NE7" s="478"/>
      <c r="NF7" s="478"/>
      <c r="NG7" s="478"/>
      <c r="NH7" s="478"/>
      <c r="NI7" s="478"/>
      <c r="NJ7" s="478"/>
      <c r="NK7" s="478"/>
      <c r="NL7" s="478"/>
      <c r="NM7" s="478"/>
      <c r="NN7" s="478"/>
      <c r="NO7" s="478"/>
      <c r="NP7" s="478"/>
      <c r="NQ7" s="478"/>
      <c r="NR7" s="478"/>
      <c r="NS7" s="478"/>
      <c r="NT7" s="478"/>
      <c r="NU7" s="478"/>
      <c r="NV7" s="478"/>
      <c r="NW7" s="478"/>
      <c r="NX7" s="478"/>
      <c r="NY7" s="478"/>
      <c r="NZ7" s="478"/>
      <c r="OA7" s="478"/>
      <c r="OB7" s="478"/>
      <c r="OC7" s="478"/>
      <c r="OD7" s="478"/>
      <c r="OE7" s="478"/>
      <c r="OF7" s="478"/>
      <c r="OG7" s="478"/>
      <c r="OH7" s="478"/>
      <c r="OI7" s="478"/>
      <c r="OJ7" s="478"/>
      <c r="OK7" s="478"/>
      <c r="OL7" s="478"/>
      <c r="OM7" s="478"/>
      <c r="ON7" s="478"/>
      <c r="OO7" s="478"/>
      <c r="OP7" s="478"/>
      <c r="OQ7" s="478"/>
      <c r="OR7" s="478"/>
      <c r="OS7" s="478"/>
      <c r="OT7" s="478"/>
      <c r="OU7" s="478"/>
      <c r="OV7" s="478"/>
      <c r="OW7" s="478"/>
      <c r="OX7" s="478"/>
      <c r="OY7" s="478"/>
      <c r="OZ7" s="478"/>
      <c r="PA7" s="478"/>
      <c r="PB7" s="478"/>
      <c r="PC7" s="478"/>
      <c r="PD7" s="478"/>
      <c r="PE7" s="478"/>
      <c r="PF7" s="478"/>
      <c r="PG7" s="478"/>
      <c r="PH7" s="478"/>
      <c r="PI7" s="478"/>
      <c r="PJ7" s="478"/>
      <c r="PK7" s="478"/>
      <c r="PL7" s="478"/>
      <c r="PM7" s="478"/>
      <c r="PN7" s="478"/>
      <c r="PO7" s="478"/>
      <c r="PP7" s="478"/>
      <c r="PQ7" s="478"/>
      <c r="PR7" s="478"/>
      <c r="PS7" s="478"/>
      <c r="PT7" s="478"/>
      <c r="PU7" s="478"/>
      <c r="PV7" s="478"/>
      <c r="PW7" s="478"/>
      <c r="PX7" s="478"/>
      <c r="PY7" s="478"/>
      <c r="PZ7" s="478"/>
      <c r="QA7" s="478"/>
      <c r="QB7" s="478"/>
      <c r="QC7" s="478"/>
      <c r="QD7" s="478"/>
      <c r="QE7" s="478"/>
      <c r="QF7" s="478"/>
      <c r="QG7" s="478"/>
      <c r="QH7" s="478"/>
      <c r="QI7" s="478"/>
      <c r="QJ7" s="478"/>
      <c r="QK7" s="478"/>
      <c r="QL7" s="478"/>
      <c r="QM7" s="478"/>
      <c r="QN7" s="478"/>
      <c r="QO7" s="478"/>
      <c r="QP7" s="478"/>
      <c r="QQ7" s="478"/>
      <c r="QR7" s="478"/>
      <c r="QS7" s="478"/>
      <c r="QT7" s="478"/>
      <c r="QU7" s="478"/>
      <c r="QV7" s="478"/>
      <c r="QW7" s="478"/>
      <c r="QX7" s="478"/>
      <c r="QY7" s="478"/>
      <c r="QZ7" s="478"/>
      <c r="RA7" s="478"/>
      <c r="RB7" s="478"/>
      <c r="RC7" s="478"/>
      <c r="RD7" s="478"/>
      <c r="RE7" s="478"/>
      <c r="RF7" s="478"/>
    </row>
    <row r="8" customFormat="false" ht="18" hidden="false" customHeight="true" outlineLevel="0" collapsed="false">
      <c r="A8" s="478"/>
      <c r="B8" s="102"/>
      <c r="C8" s="479" t="s">
        <v>500</v>
      </c>
      <c r="D8" s="102"/>
      <c r="E8" s="102" t="n">
        <f aca="false">SUM(F8:AJ8)</f>
        <v>118339463.047359</v>
      </c>
      <c r="F8" s="102"/>
      <c r="G8" s="102"/>
      <c r="H8" s="102" t="n">
        <f aca="false">SUMIF($B:$B,C8,$S:$S)</f>
        <v>0</v>
      </c>
      <c r="I8" s="102" t="n">
        <f aca="false">SUMIF($B:$B,C8,$AF:$AF)</f>
        <v>0</v>
      </c>
      <c r="J8" s="102" t="n">
        <f aca="false">SUMIF($B:$B,C8,$AS:$AS)</f>
        <v>4177772.79709514</v>
      </c>
      <c r="K8" s="102" t="n">
        <f aca="false">SUMIF($B:$B,$C8,$BF:$BF)</f>
        <v>12840638.8886592</v>
      </c>
      <c r="L8" s="102" t="n">
        <f aca="false">SUMIF($B:$B,$C8,$BS:$BS)</f>
        <v>15733307.328682</v>
      </c>
      <c r="M8" s="102" t="n">
        <f aca="false">SUMIF($B:$B,$C8,$CF:$CF)</f>
        <v>16677333.3732183</v>
      </c>
      <c r="N8" s="102" t="n">
        <f aca="false">SUMIF($B:$B,$C8,$CS:$CS)</f>
        <v>15190987.1592983</v>
      </c>
      <c r="O8" s="102" t="n">
        <f aca="false">SUMIF($B:$B,$C8,$DF:$DF)</f>
        <v>13301952.4857321</v>
      </c>
      <c r="P8" s="102" t="n">
        <f aca="false">SUMIF($B:$B,$C8,$DS:$DS)</f>
        <v>11412917.8123609</v>
      </c>
      <c r="Q8" s="102" t="n">
        <f aca="false">SUMIF($B:$B,$C8,$EF:$EF)</f>
        <v>9523883.13901832</v>
      </c>
      <c r="R8" s="102" t="n">
        <f aca="false">SUMIF($B:$B,$C8,$ES:$ES)</f>
        <v>7634848.46575011</v>
      </c>
      <c r="S8" s="102" t="n">
        <f aca="false">SUMIF($B:$B,$C8,$FF:$FF)</f>
        <v>5745813.80004801</v>
      </c>
      <c r="T8" s="102" t="n">
        <f aca="false">SUMIF($B:$B,$C8,$FS:$FS)</f>
        <v>3856779.12273181</v>
      </c>
      <c r="U8" s="102" t="n">
        <f aca="false">SUMIF($B:$B,$C8,$GF:$GF)</f>
        <v>1967744.45121584</v>
      </c>
      <c r="V8" s="102" t="n">
        <f aca="false">SUMIF($B:$B,$C8,$GS:$GS)</f>
        <v>275484.223076688</v>
      </c>
      <c r="W8" s="102" t="n">
        <f aca="false">SUMIF($B:$B,$C8,$HF:$HF)</f>
        <v>0.000468824582057803</v>
      </c>
      <c r="X8" s="102" t="n">
        <f aca="false">SUMIF($B:$B,$C8,$HS:$HS)</f>
        <v>3.25385288508017E-006</v>
      </c>
      <c r="Y8" s="102" t="n">
        <f aca="false">SUMIF($B:$B,$C8,$IF:$IF)</f>
        <v>-3.14460381066674E-010</v>
      </c>
      <c r="Z8" s="102" t="n">
        <f aca="false">SUMIF($B:$B,$C8,$IS:$IS)</f>
        <v>-3.14460381066674E-010</v>
      </c>
      <c r="AA8" s="102" t="n">
        <f aca="false">SUMIF($B:$B,$C8,$JF:$JF)</f>
        <v>-3.14460381066674E-010</v>
      </c>
      <c r="AB8" s="102" t="n">
        <f aca="false">SUMIF($B:$B,$C8,$JS:$JS)</f>
        <v>-3.14460381066674E-010</v>
      </c>
      <c r="AC8" s="102" t="n">
        <f aca="false">SUMIF($B:$B,$C8,$KF:$KF)</f>
        <v>-3.14460381066674E-010</v>
      </c>
      <c r="AD8" s="102" t="n">
        <f aca="false">SUMIF($B:$B,$C8,$KS:$KS)</f>
        <v>-3.14460381066674E-010</v>
      </c>
      <c r="AE8" s="102" t="n">
        <f aca="false">SUMIF($B:$B,$C8,$LF:$LF)</f>
        <v>-3.14460381066674E-010</v>
      </c>
      <c r="AF8" s="102" t="n">
        <f aca="false">SUMIF($B:$B,$C8,$LS:$LS)</f>
        <v>-3.14460381066674E-010</v>
      </c>
      <c r="AG8" s="102" t="n">
        <f aca="false">SUMIF($B:$B,$C8,$MF:$MF)</f>
        <v>-3.14460381066674E-010</v>
      </c>
      <c r="AH8" s="102" t="n">
        <f aca="false">SUMIF($B:$B,$C8,$MS:$MS)</f>
        <v>-3.14460381066674E-010</v>
      </c>
      <c r="AI8" s="102" t="n">
        <f aca="false">SUMIF($B:$B,$C8,$NF:$NF)</f>
        <v>-3.14460381066674E-010</v>
      </c>
      <c r="AJ8" s="102" t="n">
        <f aca="false">SUMIF($B:$B,$C8,$NS:$NS)</f>
        <v>-3.14460381066674E-010</v>
      </c>
      <c r="AK8" s="102" t="n">
        <f aca="false">SUMIF($B:$B,$C8,$OF:$OF)</f>
        <v>-3.14460381066674E-010</v>
      </c>
      <c r="AL8" s="102" t="n">
        <f aca="false">SUMIF($B:$B,$C8,$OS:$OS)</f>
        <v>-3.14460381066674E-010</v>
      </c>
      <c r="AM8" s="102" t="n">
        <f aca="false">SUMIF($B:$B,$C8,$PF:$PF)</f>
        <v>0</v>
      </c>
      <c r="AN8" s="102" t="n">
        <f aca="false">SUMIF($B:$B,$C8,$PS:$PS)</f>
        <v>0</v>
      </c>
      <c r="AO8" s="102" t="n">
        <f aca="false">SUMIF($B:$B,$C8,$QF:$QF)</f>
        <v>0</v>
      </c>
      <c r="AP8" s="102" t="n">
        <f aca="false">SUMIF($B:$B,$C8,$QS:$QS)</f>
        <v>0</v>
      </c>
      <c r="AQ8" s="102" t="n">
        <f aca="false">SUMIF($B:$B,$C8,$RF:$RF)</f>
        <v>0</v>
      </c>
      <c r="AR8" s="478"/>
      <c r="AS8" s="478"/>
      <c r="AT8" s="478"/>
      <c r="AU8" s="478"/>
      <c r="AV8" s="478"/>
      <c r="AW8" s="478"/>
      <c r="AX8" s="478"/>
      <c r="AY8" s="478"/>
      <c r="AZ8" s="478"/>
      <c r="BA8" s="478"/>
      <c r="BB8" s="478"/>
      <c r="BC8" s="478"/>
      <c r="BD8" s="478"/>
      <c r="BE8" s="478"/>
      <c r="BF8" s="478"/>
      <c r="BG8" s="478"/>
      <c r="BH8" s="478"/>
      <c r="BI8" s="478"/>
      <c r="BJ8" s="478"/>
      <c r="BK8" s="478"/>
      <c r="BL8" s="478"/>
      <c r="BM8" s="478"/>
      <c r="BN8" s="478"/>
      <c r="BO8" s="478"/>
      <c r="BP8" s="478"/>
      <c r="BQ8" s="478"/>
      <c r="BR8" s="478"/>
      <c r="BS8" s="478"/>
      <c r="BT8" s="478"/>
      <c r="BU8" s="478"/>
      <c r="BV8" s="478"/>
      <c r="BW8" s="478"/>
      <c r="BX8" s="478"/>
      <c r="BY8" s="478"/>
      <c r="BZ8" s="478"/>
      <c r="CA8" s="478"/>
      <c r="CB8" s="478"/>
      <c r="CC8" s="478"/>
      <c r="CD8" s="478"/>
      <c r="CE8" s="478"/>
      <c r="CF8" s="478"/>
      <c r="CG8" s="478"/>
      <c r="CH8" s="478"/>
      <c r="CI8" s="478"/>
      <c r="CJ8" s="478"/>
      <c r="CK8" s="478"/>
      <c r="CL8" s="478"/>
      <c r="CM8" s="478"/>
      <c r="CN8" s="478"/>
      <c r="CO8" s="478"/>
      <c r="CP8" s="478"/>
      <c r="CQ8" s="478"/>
      <c r="CR8" s="478"/>
      <c r="CS8" s="478"/>
      <c r="CT8" s="478"/>
      <c r="CU8" s="478"/>
      <c r="CV8" s="478"/>
      <c r="CW8" s="478"/>
      <c r="CX8" s="478"/>
      <c r="CY8" s="478"/>
      <c r="CZ8" s="478"/>
      <c r="DA8" s="478"/>
      <c r="DB8" s="478"/>
      <c r="DC8" s="478"/>
      <c r="DD8" s="478"/>
      <c r="DE8" s="478"/>
      <c r="DF8" s="478"/>
      <c r="DG8" s="478"/>
      <c r="DH8" s="478"/>
      <c r="DI8" s="478"/>
      <c r="DJ8" s="478"/>
      <c r="DK8" s="478"/>
      <c r="DL8" s="478"/>
      <c r="DM8" s="478"/>
      <c r="DN8" s="478"/>
      <c r="DO8" s="478"/>
      <c r="DP8" s="478"/>
      <c r="DQ8" s="478"/>
      <c r="DR8" s="478"/>
      <c r="DS8" s="478"/>
      <c r="DT8" s="478"/>
      <c r="DU8" s="478"/>
      <c r="DV8" s="478"/>
      <c r="DW8" s="478"/>
      <c r="DX8" s="478"/>
      <c r="DY8" s="478"/>
      <c r="DZ8" s="478"/>
      <c r="EA8" s="478"/>
      <c r="EB8" s="478"/>
      <c r="EC8" s="478"/>
      <c r="ED8" s="478"/>
      <c r="EE8" s="478"/>
      <c r="EF8" s="478"/>
      <c r="EG8" s="478"/>
      <c r="EH8" s="478"/>
      <c r="EI8" s="478"/>
      <c r="EJ8" s="478"/>
      <c r="EK8" s="478"/>
      <c r="EL8" s="478"/>
      <c r="EM8" s="478"/>
      <c r="EN8" s="478"/>
      <c r="EO8" s="478"/>
      <c r="EP8" s="478"/>
      <c r="EQ8" s="478"/>
      <c r="ER8" s="478"/>
      <c r="ES8" s="478"/>
      <c r="ET8" s="478"/>
      <c r="EU8" s="478"/>
      <c r="EV8" s="478"/>
      <c r="EW8" s="478"/>
      <c r="EX8" s="478"/>
      <c r="EY8" s="478"/>
      <c r="EZ8" s="478"/>
      <c r="FA8" s="478"/>
      <c r="FB8" s="478"/>
      <c r="FC8" s="478"/>
      <c r="FD8" s="478"/>
      <c r="FE8" s="478"/>
      <c r="FF8" s="478"/>
      <c r="FG8" s="478"/>
      <c r="FH8" s="478"/>
      <c r="FI8" s="478"/>
      <c r="FJ8" s="478"/>
      <c r="FK8" s="478"/>
      <c r="FL8" s="478"/>
      <c r="FM8" s="478"/>
      <c r="FN8" s="478"/>
      <c r="FO8" s="478"/>
      <c r="FP8" s="478"/>
      <c r="FQ8" s="478"/>
      <c r="FR8" s="478"/>
      <c r="FS8" s="478"/>
      <c r="FT8" s="478"/>
      <c r="FU8" s="478"/>
      <c r="FV8" s="478"/>
      <c r="FW8" s="478"/>
      <c r="FX8" s="478"/>
      <c r="FY8" s="478"/>
      <c r="FZ8" s="478"/>
      <c r="GA8" s="478"/>
      <c r="GB8" s="478"/>
      <c r="GC8" s="478"/>
      <c r="GD8" s="478"/>
      <c r="GE8" s="478"/>
      <c r="GF8" s="478"/>
      <c r="GG8" s="478"/>
      <c r="GH8" s="478"/>
      <c r="GI8" s="478"/>
      <c r="GJ8" s="478"/>
      <c r="GK8" s="478"/>
      <c r="GL8" s="478"/>
      <c r="GM8" s="478"/>
      <c r="GN8" s="478"/>
      <c r="GO8" s="478"/>
      <c r="GP8" s="478"/>
      <c r="GQ8" s="478"/>
      <c r="GR8" s="478"/>
      <c r="GS8" s="478"/>
      <c r="GT8" s="478"/>
      <c r="GU8" s="478"/>
      <c r="GV8" s="478"/>
      <c r="GW8" s="478"/>
      <c r="GX8" s="478"/>
      <c r="GY8" s="478"/>
      <c r="GZ8" s="478"/>
      <c r="HA8" s="478"/>
      <c r="HB8" s="478"/>
      <c r="HC8" s="478"/>
      <c r="HD8" s="478"/>
      <c r="HE8" s="478"/>
      <c r="HF8" s="478"/>
      <c r="HG8" s="478"/>
      <c r="HH8" s="478"/>
      <c r="HI8" s="478"/>
      <c r="HJ8" s="478"/>
      <c r="HK8" s="478"/>
      <c r="HL8" s="478"/>
      <c r="HM8" s="478"/>
      <c r="HN8" s="478"/>
      <c r="HO8" s="478"/>
      <c r="HP8" s="478"/>
      <c r="HQ8" s="478"/>
      <c r="HR8" s="478"/>
      <c r="HS8" s="478"/>
      <c r="HT8" s="478"/>
      <c r="HU8" s="478"/>
      <c r="HV8" s="478"/>
      <c r="HW8" s="478"/>
      <c r="HX8" s="478"/>
      <c r="HY8" s="478"/>
      <c r="HZ8" s="478"/>
      <c r="IA8" s="478"/>
      <c r="IB8" s="478"/>
      <c r="IC8" s="478"/>
      <c r="ID8" s="478"/>
      <c r="IE8" s="478"/>
      <c r="IF8" s="478"/>
      <c r="IG8" s="478"/>
      <c r="IH8" s="478"/>
      <c r="II8" s="478"/>
      <c r="IJ8" s="478"/>
      <c r="IK8" s="478"/>
      <c r="IL8" s="478"/>
      <c r="IM8" s="478"/>
      <c r="IN8" s="478"/>
      <c r="IO8" s="478"/>
      <c r="IP8" s="478"/>
      <c r="IQ8" s="478"/>
      <c r="IR8" s="478"/>
      <c r="IS8" s="478"/>
      <c r="IT8" s="478"/>
      <c r="IU8" s="478"/>
      <c r="IV8" s="478"/>
      <c r="IW8" s="478"/>
      <c r="IX8" s="478"/>
      <c r="IY8" s="478"/>
      <c r="IZ8" s="478"/>
      <c r="JA8" s="478"/>
      <c r="JB8" s="478"/>
      <c r="JC8" s="478"/>
      <c r="JD8" s="478"/>
      <c r="JE8" s="478"/>
      <c r="JF8" s="478"/>
      <c r="JG8" s="478"/>
      <c r="JH8" s="478"/>
      <c r="JI8" s="478"/>
      <c r="JJ8" s="478"/>
      <c r="JK8" s="478"/>
      <c r="JL8" s="478"/>
      <c r="JM8" s="478"/>
      <c r="JN8" s="478"/>
      <c r="JO8" s="478"/>
      <c r="JP8" s="478"/>
      <c r="JQ8" s="478"/>
      <c r="JR8" s="478"/>
      <c r="JS8" s="478"/>
      <c r="JT8" s="478"/>
      <c r="JU8" s="478"/>
      <c r="JV8" s="478"/>
      <c r="JW8" s="478"/>
      <c r="JX8" s="478"/>
      <c r="JY8" s="478"/>
      <c r="JZ8" s="478"/>
      <c r="KA8" s="478"/>
      <c r="KB8" s="478"/>
      <c r="KC8" s="478"/>
      <c r="KD8" s="478"/>
      <c r="KE8" s="478"/>
      <c r="KF8" s="478"/>
      <c r="KG8" s="478"/>
      <c r="KH8" s="478"/>
      <c r="KI8" s="478"/>
      <c r="KJ8" s="478"/>
      <c r="KK8" s="478"/>
      <c r="KL8" s="478"/>
      <c r="KM8" s="478"/>
      <c r="KN8" s="478"/>
      <c r="KO8" s="478"/>
      <c r="KP8" s="478"/>
      <c r="KQ8" s="478"/>
      <c r="KR8" s="478"/>
      <c r="KS8" s="478"/>
      <c r="KT8" s="478"/>
      <c r="KU8" s="478"/>
      <c r="KV8" s="478"/>
      <c r="KW8" s="478"/>
      <c r="KX8" s="478"/>
      <c r="KY8" s="478"/>
      <c r="KZ8" s="478"/>
      <c r="LA8" s="478"/>
      <c r="LB8" s="478"/>
      <c r="LC8" s="478"/>
      <c r="LD8" s="478"/>
      <c r="LE8" s="478"/>
      <c r="LF8" s="478"/>
      <c r="LG8" s="478"/>
      <c r="LH8" s="478"/>
      <c r="LI8" s="478"/>
      <c r="LJ8" s="478"/>
      <c r="LK8" s="478"/>
      <c r="LL8" s="478"/>
      <c r="LM8" s="478"/>
      <c r="LN8" s="478"/>
      <c r="LO8" s="478"/>
      <c r="LP8" s="478"/>
      <c r="LQ8" s="478"/>
      <c r="LR8" s="478"/>
      <c r="LS8" s="478"/>
      <c r="LT8" s="478"/>
      <c r="LU8" s="478"/>
      <c r="LV8" s="478"/>
      <c r="LW8" s="478"/>
      <c r="LX8" s="478"/>
      <c r="LY8" s="478"/>
      <c r="LZ8" s="478"/>
      <c r="MA8" s="478"/>
      <c r="MB8" s="478"/>
      <c r="MC8" s="478"/>
      <c r="MD8" s="478"/>
      <c r="ME8" s="478"/>
      <c r="MF8" s="478"/>
      <c r="MG8" s="478"/>
      <c r="MH8" s="478"/>
      <c r="MI8" s="478"/>
      <c r="MJ8" s="478"/>
      <c r="MK8" s="478"/>
      <c r="ML8" s="478"/>
      <c r="MM8" s="478"/>
      <c r="MN8" s="478"/>
      <c r="MO8" s="478"/>
      <c r="MP8" s="478"/>
      <c r="MQ8" s="478"/>
      <c r="MR8" s="478"/>
      <c r="MS8" s="478"/>
      <c r="MT8" s="478"/>
      <c r="MU8" s="478"/>
      <c r="MV8" s="478"/>
      <c r="MW8" s="478"/>
      <c r="MX8" s="478"/>
      <c r="MY8" s="478"/>
      <c r="MZ8" s="478"/>
      <c r="NA8" s="478"/>
      <c r="NB8" s="478"/>
      <c r="NC8" s="478"/>
      <c r="ND8" s="478"/>
      <c r="NE8" s="478"/>
      <c r="NF8" s="478"/>
      <c r="NG8" s="478"/>
      <c r="NH8" s="478"/>
      <c r="NI8" s="478"/>
      <c r="NJ8" s="478"/>
      <c r="NK8" s="478"/>
      <c r="NL8" s="478"/>
      <c r="NM8" s="478"/>
      <c r="NN8" s="478"/>
      <c r="NO8" s="478"/>
      <c r="NP8" s="478"/>
      <c r="NQ8" s="478"/>
      <c r="NR8" s="478"/>
      <c r="NS8" s="478"/>
      <c r="NT8" s="478"/>
      <c r="NU8" s="478"/>
      <c r="NV8" s="478"/>
      <c r="NW8" s="478"/>
      <c r="NX8" s="478"/>
      <c r="NY8" s="478"/>
      <c r="NZ8" s="478"/>
      <c r="OA8" s="478"/>
      <c r="OB8" s="478"/>
      <c r="OC8" s="478"/>
      <c r="OD8" s="478"/>
      <c r="OE8" s="478"/>
      <c r="OF8" s="478"/>
      <c r="OG8" s="478"/>
      <c r="OH8" s="478"/>
      <c r="OI8" s="478"/>
      <c r="OJ8" s="478"/>
      <c r="OK8" s="478"/>
      <c r="OL8" s="478"/>
      <c r="OM8" s="478"/>
      <c r="ON8" s="478"/>
      <c r="OO8" s="478"/>
      <c r="OP8" s="478"/>
      <c r="OQ8" s="478"/>
      <c r="OR8" s="478"/>
      <c r="OS8" s="478"/>
      <c r="OT8" s="478"/>
      <c r="OU8" s="478"/>
      <c r="OV8" s="478"/>
      <c r="OW8" s="478"/>
      <c r="OX8" s="478"/>
      <c r="OY8" s="478"/>
      <c r="OZ8" s="478"/>
      <c r="PA8" s="478"/>
      <c r="PB8" s="478"/>
      <c r="PC8" s="478"/>
      <c r="PD8" s="478"/>
      <c r="PE8" s="478"/>
      <c r="PF8" s="478"/>
      <c r="PG8" s="478"/>
      <c r="PH8" s="478"/>
      <c r="PI8" s="478"/>
      <c r="PJ8" s="478"/>
      <c r="PK8" s="478"/>
      <c r="PL8" s="478"/>
      <c r="PM8" s="478"/>
      <c r="PN8" s="478"/>
      <c r="PO8" s="478"/>
      <c r="PP8" s="478"/>
      <c r="PQ8" s="478"/>
      <c r="PR8" s="478"/>
      <c r="PS8" s="478"/>
      <c r="PT8" s="478"/>
      <c r="PU8" s="478"/>
      <c r="PV8" s="478"/>
      <c r="PW8" s="478"/>
      <c r="PX8" s="478"/>
      <c r="PY8" s="478"/>
      <c r="PZ8" s="478"/>
      <c r="QA8" s="478"/>
      <c r="QB8" s="478"/>
      <c r="QC8" s="478"/>
      <c r="QD8" s="478"/>
      <c r="QE8" s="478"/>
      <c r="QF8" s="478"/>
      <c r="QG8" s="478"/>
      <c r="QH8" s="478"/>
      <c r="QI8" s="478"/>
      <c r="QJ8" s="478"/>
      <c r="QK8" s="478"/>
      <c r="QL8" s="478"/>
      <c r="QM8" s="478"/>
      <c r="QN8" s="478"/>
      <c r="QO8" s="478"/>
      <c r="QP8" s="478"/>
      <c r="QQ8" s="478"/>
      <c r="QR8" s="478"/>
      <c r="QS8" s="478"/>
      <c r="QT8" s="478"/>
      <c r="QU8" s="478"/>
      <c r="QV8" s="478"/>
      <c r="QW8" s="478"/>
      <c r="QX8" s="478"/>
      <c r="QY8" s="478"/>
      <c r="QZ8" s="478"/>
      <c r="RA8" s="478"/>
      <c r="RB8" s="478"/>
      <c r="RC8" s="478"/>
      <c r="RD8" s="478"/>
      <c r="RE8" s="478"/>
      <c r="RF8" s="478"/>
    </row>
    <row r="9" customFormat="false" ht="18" hidden="false" customHeight="true" outlineLevel="0" collapsed="false">
      <c r="A9" s="478"/>
      <c r="B9" s="102"/>
      <c r="C9" s="479" t="s">
        <v>501</v>
      </c>
      <c r="D9" s="102"/>
      <c r="E9" s="102" t="n">
        <f aca="false">SUM(F9:AJ9)</f>
        <v>-77214292.2428264</v>
      </c>
      <c r="F9" s="102"/>
      <c r="G9" s="102"/>
      <c r="H9" s="102" t="n">
        <f aca="false">SUMIF($B:$B,C9,$S:$S)</f>
        <v>0</v>
      </c>
      <c r="I9" s="102" t="n">
        <f aca="false">SUMIF($B:$B,C9,$AF:$AF)</f>
        <v>0</v>
      </c>
      <c r="J9" s="102" t="n">
        <f aca="false">SUMIF($B:$B,C9,$AS:$AS)</f>
        <v>0</v>
      </c>
      <c r="K9" s="102" t="n">
        <f aca="false">SUMIF($B:$B,$C9,$BF:$BF)</f>
        <v>0</v>
      </c>
      <c r="L9" s="102" t="n">
        <f aca="false">SUMIF($B:$B,$C9,$BS:$BS)</f>
        <v>0</v>
      </c>
      <c r="M9" s="102" t="n">
        <f aca="false">SUMIF($B:$B,$C9,$CF:$CF)</f>
        <v>-8303881.58316119</v>
      </c>
      <c r="N9" s="102" t="n">
        <f aca="false">SUMIF($B:$B,$C9,$CS:$CS)</f>
        <v>-15190987.1592983</v>
      </c>
      <c r="O9" s="102" t="n">
        <f aca="false">SUMIF($B:$B,$C9,$DF:$DF)</f>
        <v>-13301952.4857321</v>
      </c>
      <c r="P9" s="102" t="n">
        <f aca="false">SUMIF($B:$B,$C9,$DS:$DS)</f>
        <v>-11412917.8123609</v>
      </c>
      <c r="Q9" s="102" t="n">
        <f aca="false">SUMIF($B:$B,$C9,$EF:$EF)</f>
        <v>-9523883.13901832</v>
      </c>
      <c r="R9" s="102" t="n">
        <f aca="false">SUMIF($B:$B,$C9,$ES:$ES)</f>
        <v>-7634848.46575011</v>
      </c>
      <c r="S9" s="102" t="n">
        <f aca="false">SUMIF($B:$B,$C9,$FF:$FF)</f>
        <v>-5745813.80004801</v>
      </c>
      <c r="T9" s="102" t="n">
        <f aca="false">SUMIF($B:$B,$C9,$FS:$FS)</f>
        <v>-3856779.12273181</v>
      </c>
      <c r="U9" s="102" t="n">
        <f aca="false">SUMIF($B:$B,$C9,$GF:$GF)</f>
        <v>-1967744.45121584</v>
      </c>
      <c r="V9" s="102" t="n">
        <f aca="false">SUMIF($B:$B,$C9,$GS:$GS)</f>
        <v>-275484.223076688</v>
      </c>
      <c r="W9" s="102" t="n">
        <f aca="false">SUMIF($B:$B,$C9,$HF:$HF)</f>
        <v>-0.000430004448947459</v>
      </c>
      <c r="X9" s="102" t="n">
        <f aca="false">SUMIF($B:$B,$C9,$HS:$HS)</f>
        <v>-3.25385288508017E-006</v>
      </c>
      <c r="Y9" s="102" t="n">
        <f aca="false">SUMIF($B:$B,$C9,$IF:$IF)</f>
        <v>3.14460381066674E-010</v>
      </c>
      <c r="Z9" s="102" t="n">
        <f aca="false">SUMIF($B:$B,$C9,$IS:$IS)</f>
        <v>3.14460381066674E-010</v>
      </c>
      <c r="AA9" s="102" t="n">
        <f aca="false">SUMIF($B:$B,$C9,$JF:$JF)</f>
        <v>3.14460381066674E-010</v>
      </c>
      <c r="AB9" s="102" t="n">
        <f aca="false">SUMIF($B:$B,$C9,$JS:$JS)</f>
        <v>3.14460381066674E-010</v>
      </c>
      <c r="AC9" s="102" t="n">
        <f aca="false">SUMIF($B:$B,$C9,$KF:$KF)</f>
        <v>3.14460381066674E-010</v>
      </c>
      <c r="AD9" s="102" t="n">
        <f aca="false">SUMIF($B:$B,$C9,$KS:$KS)</f>
        <v>3.14460381066674E-010</v>
      </c>
      <c r="AE9" s="102" t="n">
        <f aca="false">SUMIF($B:$B,$C9,$LF:$LF)</f>
        <v>3.14460381066674E-010</v>
      </c>
      <c r="AF9" s="102" t="n">
        <f aca="false">SUMIF($B:$B,$C9,$LS:$LS)</f>
        <v>3.14460381066674E-010</v>
      </c>
      <c r="AG9" s="102" t="n">
        <f aca="false">SUMIF($B:$B,$C9,$MF:$MF)</f>
        <v>3.14460381066674E-010</v>
      </c>
      <c r="AH9" s="102" t="n">
        <f aca="false">SUMIF($B:$B,$C9,$MS:$MS)</f>
        <v>3.14460381066674E-010</v>
      </c>
      <c r="AI9" s="102" t="n">
        <f aca="false">SUMIF($B:$B,$C9,$NF:$NF)</f>
        <v>3.14460381066674E-010</v>
      </c>
      <c r="AJ9" s="102" t="n">
        <f aca="false">SUMIF($B:$B,$C9,$NS:$NS)</f>
        <v>3.14460381066674E-010</v>
      </c>
      <c r="AK9" s="102" t="n">
        <f aca="false">SUMIF($B:$B,$C9,$OF:$OF)</f>
        <v>3.14460381066674E-010</v>
      </c>
      <c r="AL9" s="102" t="n">
        <f aca="false">SUMIF($B:$B,$C9,$OS:$OS)</f>
        <v>3.14460381066674E-010</v>
      </c>
      <c r="AM9" s="102" t="n">
        <f aca="false">SUMIF($B:$B,$C9,$PF:$PF)</f>
        <v>0</v>
      </c>
      <c r="AN9" s="102" t="n">
        <f aca="false">SUMIF($B:$B,$C9,$PS:$PS)</f>
        <v>0</v>
      </c>
      <c r="AO9" s="102" t="n">
        <f aca="false">SUMIF($B:$B,$C9,$QF:$QF)</f>
        <v>0</v>
      </c>
      <c r="AP9" s="102" t="n">
        <f aca="false">SUMIF($B:$B,$C9,$QS:$QS)</f>
        <v>0</v>
      </c>
      <c r="AQ9" s="102" t="n">
        <f aca="false">SUMIF($B:$B,$C9,$RF:$RF)</f>
        <v>0</v>
      </c>
      <c r="AR9" s="478"/>
      <c r="AS9" s="478"/>
      <c r="AT9" s="478"/>
      <c r="AU9" s="478"/>
      <c r="AV9" s="478"/>
      <c r="AW9" s="478"/>
      <c r="AX9" s="478"/>
      <c r="AY9" s="478"/>
      <c r="AZ9" s="478"/>
      <c r="BA9" s="478"/>
      <c r="BB9" s="478"/>
      <c r="BC9" s="478"/>
      <c r="BD9" s="478"/>
      <c r="BE9" s="478"/>
      <c r="BF9" s="478"/>
      <c r="BG9" s="478"/>
      <c r="BH9" s="478"/>
      <c r="BI9" s="478"/>
      <c r="BJ9" s="478"/>
      <c r="BK9" s="478"/>
      <c r="BL9" s="478"/>
      <c r="BM9" s="478"/>
      <c r="BN9" s="478"/>
      <c r="BO9" s="478"/>
      <c r="BP9" s="478"/>
      <c r="BQ9" s="478"/>
      <c r="BR9" s="478"/>
      <c r="BS9" s="478"/>
      <c r="BT9" s="478"/>
      <c r="BU9" s="478"/>
      <c r="BV9" s="478"/>
      <c r="BW9" s="478"/>
      <c r="BX9" s="478"/>
      <c r="BY9" s="478"/>
      <c r="BZ9" s="478"/>
      <c r="CA9" s="478"/>
      <c r="CB9" s="478"/>
      <c r="CC9" s="478"/>
      <c r="CD9" s="478"/>
      <c r="CE9" s="478"/>
      <c r="CF9" s="478"/>
      <c r="CG9" s="478"/>
      <c r="CH9" s="478"/>
      <c r="CI9" s="478"/>
      <c r="CJ9" s="478"/>
      <c r="CK9" s="478"/>
      <c r="CL9" s="478"/>
      <c r="CM9" s="478"/>
      <c r="CN9" s="478"/>
      <c r="CO9" s="478"/>
      <c r="CP9" s="478"/>
      <c r="CQ9" s="478"/>
      <c r="CR9" s="478"/>
      <c r="CS9" s="478"/>
      <c r="CT9" s="478"/>
      <c r="CU9" s="478"/>
      <c r="CV9" s="478"/>
      <c r="CW9" s="478"/>
      <c r="CX9" s="478"/>
      <c r="CY9" s="478"/>
      <c r="CZ9" s="478"/>
      <c r="DA9" s="478"/>
      <c r="DB9" s="478"/>
      <c r="DC9" s="478"/>
      <c r="DD9" s="478"/>
      <c r="DE9" s="478"/>
      <c r="DF9" s="478"/>
      <c r="DG9" s="478"/>
      <c r="DH9" s="478"/>
      <c r="DI9" s="478"/>
      <c r="DJ9" s="478"/>
      <c r="DK9" s="478"/>
      <c r="DL9" s="478"/>
      <c r="DM9" s="478"/>
      <c r="DN9" s="478"/>
      <c r="DO9" s="478"/>
      <c r="DP9" s="478"/>
      <c r="DQ9" s="478"/>
      <c r="DR9" s="478"/>
      <c r="DS9" s="478"/>
      <c r="DT9" s="478"/>
      <c r="DU9" s="478"/>
      <c r="DV9" s="478"/>
      <c r="DW9" s="478"/>
      <c r="DX9" s="478"/>
      <c r="DY9" s="478"/>
      <c r="DZ9" s="478"/>
      <c r="EA9" s="478"/>
      <c r="EB9" s="478"/>
      <c r="EC9" s="478"/>
      <c r="ED9" s="478"/>
      <c r="EE9" s="478"/>
      <c r="EF9" s="478"/>
      <c r="EG9" s="478"/>
      <c r="EH9" s="478"/>
      <c r="EI9" s="478"/>
      <c r="EJ9" s="478"/>
      <c r="EK9" s="478"/>
      <c r="EL9" s="478"/>
      <c r="EM9" s="478"/>
      <c r="EN9" s="478"/>
      <c r="EO9" s="478"/>
      <c r="EP9" s="478"/>
      <c r="EQ9" s="478"/>
      <c r="ER9" s="478"/>
      <c r="ES9" s="478"/>
      <c r="ET9" s="478"/>
      <c r="EU9" s="478"/>
      <c r="EV9" s="478"/>
      <c r="EW9" s="478"/>
      <c r="EX9" s="478"/>
      <c r="EY9" s="478"/>
      <c r="EZ9" s="478"/>
      <c r="FA9" s="478"/>
      <c r="FB9" s="478"/>
      <c r="FC9" s="478"/>
      <c r="FD9" s="478"/>
      <c r="FE9" s="478"/>
      <c r="FF9" s="478"/>
      <c r="FG9" s="478"/>
      <c r="FH9" s="478"/>
      <c r="FI9" s="478"/>
      <c r="FJ9" s="478"/>
      <c r="FK9" s="478"/>
      <c r="FL9" s="478"/>
      <c r="FM9" s="478"/>
      <c r="FN9" s="478"/>
      <c r="FO9" s="478"/>
      <c r="FP9" s="478"/>
      <c r="FQ9" s="478"/>
      <c r="FR9" s="478"/>
      <c r="FS9" s="478"/>
      <c r="FT9" s="478"/>
      <c r="FU9" s="478"/>
      <c r="FV9" s="478"/>
      <c r="FW9" s="478"/>
      <c r="FX9" s="478"/>
      <c r="FY9" s="478"/>
      <c r="FZ9" s="478"/>
      <c r="GA9" s="478"/>
      <c r="GB9" s="478"/>
      <c r="GC9" s="478"/>
      <c r="GD9" s="478"/>
      <c r="GE9" s="478"/>
      <c r="GF9" s="478"/>
      <c r="GG9" s="478"/>
      <c r="GH9" s="478"/>
      <c r="GI9" s="478"/>
      <c r="GJ9" s="478"/>
      <c r="GK9" s="478"/>
      <c r="GL9" s="478"/>
      <c r="GM9" s="478"/>
      <c r="GN9" s="478"/>
      <c r="GO9" s="478"/>
      <c r="GP9" s="478"/>
      <c r="GQ9" s="478"/>
      <c r="GR9" s="478"/>
      <c r="GS9" s="478"/>
      <c r="GT9" s="478"/>
      <c r="GU9" s="478"/>
      <c r="GV9" s="478"/>
      <c r="GW9" s="478"/>
      <c r="GX9" s="478"/>
      <c r="GY9" s="478"/>
      <c r="GZ9" s="478"/>
      <c r="HA9" s="478"/>
      <c r="HB9" s="478"/>
      <c r="HC9" s="478"/>
      <c r="HD9" s="478"/>
      <c r="HE9" s="478"/>
      <c r="HF9" s="478"/>
      <c r="HG9" s="478"/>
      <c r="HH9" s="478"/>
      <c r="HI9" s="478"/>
      <c r="HJ9" s="478"/>
      <c r="HK9" s="478"/>
      <c r="HL9" s="478"/>
      <c r="HM9" s="478"/>
      <c r="HN9" s="478"/>
      <c r="HO9" s="478"/>
      <c r="HP9" s="478"/>
      <c r="HQ9" s="478"/>
      <c r="HR9" s="478"/>
      <c r="HS9" s="478"/>
      <c r="HT9" s="478"/>
      <c r="HU9" s="478"/>
      <c r="HV9" s="478"/>
      <c r="HW9" s="478"/>
      <c r="HX9" s="478"/>
      <c r="HY9" s="478"/>
      <c r="HZ9" s="478"/>
      <c r="IA9" s="478"/>
      <c r="IB9" s="478"/>
      <c r="IC9" s="478"/>
      <c r="ID9" s="478"/>
      <c r="IE9" s="478"/>
      <c r="IF9" s="478"/>
      <c r="IG9" s="478"/>
      <c r="IH9" s="478"/>
      <c r="II9" s="478"/>
      <c r="IJ9" s="478"/>
      <c r="IK9" s="478"/>
      <c r="IL9" s="478"/>
      <c r="IM9" s="478"/>
      <c r="IN9" s="478"/>
      <c r="IO9" s="478"/>
      <c r="IP9" s="478"/>
      <c r="IQ9" s="478"/>
      <c r="IR9" s="478"/>
      <c r="IS9" s="478"/>
      <c r="IT9" s="478"/>
      <c r="IU9" s="478"/>
      <c r="IV9" s="478"/>
      <c r="IW9" s="478"/>
      <c r="IX9" s="478"/>
      <c r="IY9" s="478"/>
      <c r="IZ9" s="478"/>
      <c r="JA9" s="478"/>
      <c r="JB9" s="478"/>
      <c r="JC9" s="478"/>
      <c r="JD9" s="478"/>
      <c r="JE9" s="478"/>
      <c r="JF9" s="478"/>
      <c r="JG9" s="478"/>
      <c r="JH9" s="478"/>
      <c r="JI9" s="478"/>
      <c r="JJ9" s="478"/>
      <c r="JK9" s="478"/>
      <c r="JL9" s="478"/>
      <c r="JM9" s="478"/>
      <c r="JN9" s="478"/>
      <c r="JO9" s="478"/>
      <c r="JP9" s="478"/>
      <c r="JQ9" s="478"/>
      <c r="JR9" s="478"/>
      <c r="JS9" s="478"/>
      <c r="JT9" s="478"/>
      <c r="JU9" s="478"/>
      <c r="JV9" s="478"/>
      <c r="JW9" s="478"/>
      <c r="JX9" s="478"/>
      <c r="JY9" s="478"/>
      <c r="JZ9" s="478"/>
      <c r="KA9" s="478"/>
      <c r="KB9" s="478"/>
      <c r="KC9" s="478"/>
      <c r="KD9" s="478"/>
      <c r="KE9" s="478"/>
      <c r="KF9" s="478"/>
      <c r="KG9" s="478"/>
      <c r="KH9" s="478"/>
      <c r="KI9" s="478"/>
      <c r="KJ9" s="478"/>
      <c r="KK9" s="478"/>
      <c r="KL9" s="478"/>
      <c r="KM9" s="478"/>
      <c r="KN9" s="478"/>
      <c r="KO9" s="478"/>
      <c r="KP9" s="478"/>
      <c r="KQ9" s="478"/>
      <c r="KR9" s="478"/>
      <c r="KS9" s="478"/>
      <c r="KT9" s="478"/>
      <c r="KU9" s="478"/>
      <c r="KV9" s="478"/>
      <c r="KW9" s="478"/>
      <c r="KX9" s="478"/>
      <c r="KY9" s="478"/>
      <c r="KZ9" s="478"/>
      <c r="LA9" s="478"/>
      <c r="LB9" s="478"/>
      <c r="LC9" s="478"/>
      <c r="LD9" s="478"/>
      <c r="LE9" s="478"/>
      <c r="LF9" s="478"/>
      <c r="LG9" s="478"/>
      <c r="LH9" s="478"/>
      <c r="LI9" s="478"/>
      <c r="LJ9" s="478"/>
      <c r="LK9" s="478"/>
      <c r="LL9" s="478"/>
      <c r="LM9" s="478"/>
      <c r="LN9" s="478"/>
      <c r="LO9" s="478"/>
      <c r="LP9" s="478"/>
      <c r="LQ9" s="478"/>
      <c r="LR9" s="478"/>
      <c r="LS9" s="478"/>
      <c r="LT9" s="478"/>
      <c r="LU9" s="478"/>
      <c r="LV9" s="478"/>
      <c r="LW9" s="478"/>
      <c r="LX9" s="478"/>
      <c r="LY9" s="478"/>
      <c r="LZ9" s="478"/>
      <c r="MA9" s="478"/>
      <c r="MB9" s="478"/>
      <c r="MC9" s="478"/>
      <c r="MD9" s="478"/>
      <c r="ME9" s="478"/>
      <c r="MF9" s="478"/>
      <c r="MG9" s="478"/>
      <c r="MH9" s="478"/>
      <c r="MI9" s="478"/>
      <c r="MJ9" s="478"/>
      <c r="MK9" s="478"/>
      <c r="ML9" s="478"/>
      <c r="MM9" s="478"/>
      <c r="MN9" s="478"/>
      <c r="MO9" s="478"/>
      <c r="MP9" s="478"/>
      <c r="MQ9" s="478"/>
      <c r="MR9" s="478"/>
      <c r="MS9" s="478"/>
      <c r="MT9" s="478"/>
      <c r="MU9" s="478"/>
      <c r="MV9" s="478"/>
      <c r="MW9" s="478"/>
      <c r="MX9" s="478"/>
      <c r="MY9" s="478"/>
      <c r="MZ9" s="478"/>
      <c r="NA9" s="478"/>
      <c r="NB9" s="478"/>
      <c r="NC9" s="478"/>
      <c r="ND9" s="478"/>
      <c r="NE9" s="478"/>
      <c r="NF9" s="478"/>
      <c r="NG9" s="478"/>
      <c r="NH9" s="478"/>
      <c r="NI9" s="478"/>
      <c r="NJ9" s="478"/>
      <c r="NK9" s="478"/>
      <c r="NL9" s="478"/>
      <c r="NM9" s="478"/>
      <c r="NN9" s="478"/>
      <c r="NO9" s="478"/>
      <c r="NP9" s="478"/>
      <c r="NQ9" s="478"/>
      <c r="NR9" s="478"/>
      <c r="NS9" s="478"/>
      <c r="NT9" s="478"/>
      <c r="NU9" s="478"/>
      <c r="NV9" s="478"/>
      <c r="NW9" s="478"/>
      <c r="NX9" s="478"/>
      <c r="NY9" s="478"/>
      <c r="NZ9" s="478"/>
      <c r="OA9" s="478"/>
      <c r="OB9" s="478"/>
      <c r="OC9" s="478"/>
      <c r="OD9" s="478"/>
      <c r="OE9" s="478"/>
      <c r="OF9" s="478"/>
      <c r="OG9" s="478"/>
      <c r="OH9" s="478"/>
      <c r="OI9" s="478"/>
      <c r="OJ9" s="478"/>
      <c r="OK9" s="478"/>
      <c r="OL9" s="478"/>
      <c r="OM9" s="478"/>
      <c r="ON9" s="478"/>
      <c r="OO9" s="478"/>
      <c r="OP9" s="478"/>
      <c r="OQ9" s="478"/>
      <c r="OR9" s="478"/>
      <c r="OS9" s="478"/>
      <c r="OT9" s="478"/>
      <c r="OU9" s="478"/>
      <c r="OV9" s="478"/>
      <c r="OW9" s="478"/>
      <c r="OX9" s="478"/>
      <c r="OY9" s="478"/>
      <c r="OZ9" s="478"/>
      <c r="PA9" s="478"/>
      <c r="PB9" s="478"/>
      <c r="PC9" s="478"/>
      <c r="PD9" s="478"/>
      <c r="PE9" s="478"/>
      <c r="PF9" s="478"/>
      <c r="PG9" s="478"/>
      <c r="PH9" s="478"/>
      <c r="PI9" s="478"/>
      <c r="PJ9" s="478"/>
      <c r="PK9" s="478"/>
      <c r="PL9" s="478"/>
      <c r="PM9" s="478"/>
      <c r="PN9" s="478"/>
      <c r="PO9" s="478"/>
      <c r="PP9" s="478"/>
      <c r="PQ9" s="478"/>
      <c r="PR9" s="478"/>
      <c r="PS9" s="478"/>
      <c r="PT9" s="478"/>
      <c r="PU9" s="478"/>
      <c r="PV9" s="478"/>
      <c r="PW9" s="478"/>
      <c r="PX9" s="478"/>
      <c r="PY9" s="478"/>
      <c r="PZ9" s="478"/>
      <c r="QA9" s="478"/>
      <c r="QB9" s="478"/>
      <c r="QC9" s="478"/>
      <c r="QD9" s="478"/>
      <c r="QE9" s="478"/>
      <c r="QF9" s="478"/>
      <c r="QG9" s="478"/>
      <c r="QH9" s="478"/>
      <c r="QI9" s="478"/>
      <c r="QJ9" s="478"/>
      <c r="QK9" s="478"/>
      <c r="QL9" s="478"/>
      <c r="QM9" s="478"/>
      <c r="QN9" s="478"/>
      <c r="QO9" s="478"/>
      <c r="QP9" s="478"/>
      <c r="QQ9" s="478"/>
      <c r="QR9" s="478"/>
      <c r="QS9" s="478"/>
      <c r="QT9" s="478"/>
      <c r="QU9" s="478"/>
      <c r="QV9" s="478"/>
      <c r="QW9" s="478"/>
      <c r="QX9" s="478"/>
      <c r="QY9" s="478"/>
      <c r="QZ9" s="478"/>
      <c r="RA9" s="478"/>
      <c r="RB9" s="478"/>
      <c r="RC9" s="478"/>
      <c r="RD9" s="478"/>
      <c r="RE9" s="478"/>
      <c r="RF9" s="478"/>
    </row>
    <row r="10" customFormat="false" ht="18" hidden="false" customHeight="true" outlineLevel="0" collapsed="false">
      <c r="A10" s="478"/>
      <c r="B10" s="102"/>
      <c r="C10" s="479" t="s">
        <v>502</v>
      </c>
      <c r="D10" s="102"/>
      <c r="E10" s="102" t="n">
        <f aca="false">SUM(F10:AJ10)</f>
        <v>-204692820.293155</v>
      </c>
      <c r="F10" s="102"/>
      <c r="G10" s="102"/>
      <c r="H10" s="102" t="n">
        <f aca="false">SUMIF($B:$B,C10,$S:$S)</f>
        <v>0</v>
      </c>
      <c r="I10" s="102" t="n">
        <f aca="false">SUMIF($B:$B,C10,$AF:$AF)</f>
        <v>0</v>
      </c>
      <c r="J10" s="102" t="n">
        <f aca="false">SUMIF($B:$B,C10,$AS:$AS)</f>
        <v>0</v>
      </c>
      <c r="K10" s="102" t="n">
        <f aca="false">SUMIF($B:$B,$C10,$BF:$BF)</f>
        <v>0</v>
      </c>
      <c r="L10" s="102" t="n">
        <f aca="false">SUMIF($B:$B,$C10,$BS:$BS)</f>
        <v>0</v>
      </c>
      <c r="M10" s="102" t="n">
        <f aca="false">SUMIF($B:$B,$C10,$CF:$CF)</f>
        <v>-13145410.4791851</v>
      </c>
      <c r="N10" s="102" t="n">
        <f aca="false">SUMIF($B:$B,$C10,$CS:$CS)</f>
        <v>-22534989.389996</v>
      </c>
      <c r="O10" s="102" t="n">
        <f aca="false">SUMIF($B:$B,$C10,$DF:$DF)</f>
        <v>-22534989.3885848</v>
      </c>
      <c r="P10" s="102" t="n">
        <f aca="false">SUMIF($B:$B,$C10,$DS:$DS)</f>
        <v>-22534989.3870593</v>
      </c>
      <c r="Q10" s="102" t="n">
        <f aca="false">SUMIF($B:$B,$C10,$EF:$EF)</f>
        <v>-22534989.38499</v>
      </c>
      <c r="R10" s="102" t="n">
        <f aca="false">SUMIF($B:$B,$C10,$ES:$ES)</f>
        <v>-22534989.3820964</v>
      </c>
      <c r="S10" s="102" t="n">
        <f aca="false">SUMIF($B:$B,$C10,$FF:$FF)</f>
        <v>-22534989.4045595</v>
      </c>
      <c r="T10" s="102" t="n">
        <f aca="false">SUMIF($B:$B,$C10,$FS:$FS)</f>
        <v>-22534989.3866843</v>
      </c>
      <c r="U10" s="102" t="n">
        <f aca="false">SUMIF($B:$B,$C10,$GF:$GF)</f>
        <v>-22534989.3955572</v>
      </c>
      <c r="V10" s="102" t="n">
        <f aca="false">SUMIF($B:$B,$C10,$GS:$GS)</f>
        <v>-11267494.6944428</v>
      </c>
      <c r="W10" s="102" t="n">
        <f aca="false">SUMIF($B:$B,$C10,$HF:$HF)</f>
        <v>0</v>
      </c>
      <c r="X10" s="102" t="n">
        <f aca="false">SUMIF($B:$B,$C10,$HS:$HS)</f>
        <v>0</v>
      </c>
      <c r="Y10" s="102" t="n">
        <f aca="false">SUMIF($B:$B,$C10,$IF:$IF)</f>
        <v>0</v>
      </c>
      <c r="Z10" s="102" t="n">
        <f aca="false">SUMIF($B:$B,$C10,$IS:$IS)</f>
        <v>0</v>
      </c>
      <c r="AA10" s="102" t="n">
        <f aca="false">SUMIF($B:$B,$C10,$JF:$JF)</f>
        <v>0</v>
      </c>
      <c r="AB10" s="102" t="n">
        <f aca="false">SUMIF($B:$B,$C10,$JS:$JS)</f>
        <v>0</v>
      </c>
      <c r="AC10" s="102" t="n">
        <f aca="false">SUMIF($B:$B,$C10,$KF:$KF)</f>
        <v>0</v>
      </c>
      <c r="AD10" s="102" t="n">
        <f aca="false">SUMIF($B:$B,$C10,$KS:$KS)</f>
        <v>0</v>
      </c>
      <c r="AE10" s="102" t="n">
        <f aca="false">SUMIF($B:$B,$C10,$LF:$LF)</f>
        <v>0</v>
      </c>
      <c r="AF10" s="102" t="n">
        <f aca="false">SUMIF($B:$B,$C10,$LS:$LS)</f>
        <v>0</v>
      </c>
      <c r="AG10" s="102" t="n">
        <f aca="false">SUMIF($B:$B,$C10,$MF:$MF)</f>
        <v>0</v>
      </c>
      <c r="AH10" s="102" t="n">
        <f aca="false">SUMIF($B:$B,$C10,$MS:$MS)</f>
        <v>0</v>
      </c>
      <c r="AI10" s="102" t="n">
        <f aca="false">SUMIF($B:$B,$C10,$NF:$NF)</f>
        <v>0</v>
      </c>
      <c r="AJ10" s="102" t="n">
        <f aca="false">SUMIF($B:$B,$C10,$NS:$NS)</f>
        <v>0</v>
      </c>
      <c r="AK10" s="102" t="n">
        <f aca="false">SUMIF($B:$B,$C10,$OF:$OF)</f>
        <v>0</v>
      </c>
      <c r="AL10" s="102" t="n">
        <f aca="false">SUMIF($B:$B,$C10,$OS:$OS)</f>
        <v>0</v>
      </c>
      <c r="AM10" s="102" t="n">
        <f aca="false">SUMIF($B:$B,$C10,$PF:$PF)</f>
        <v>0</v>
      </c>
      <c r="AN10" s="102" t="n">
        <f aca="false">SUMIF($B:$B,$C10,$PS:$PS)</f>
        <v>0</v>
      </c>
      <c r="AO10" s="102" t="n">
        <f aca="false">SUMIF($B:$B,$C10,$QF:$QF)</f>
        <v>0</v>
      </c>
      <c r="AP10" s="102" t="n">
        <f aca="false">SUMIF($B:$B,$C10,$QS:$QS)</f>
        <v>0</v>
      </c>
      <c r="AQ10" s="102" t="n">
        <f aca="false">SUMIF($B:$B,$C10,$RF:$RF)</f>
        <v>0</v>
      </c>
      <c r="AR10" s="478"/>
      <c r="AS10" s="478"/>
      <c r="AT10" s="478"/>
      <c r="AU10" s="478"/>
      <c r="AV10" s="478"/>
      <c r="AW10" s="478"/>
      <c r="AX10" s="478"/>
      <c r="AY10" s="478"/>
      <c r="AZ10" s="478"/>
      <c r="BA10" s="478"/>
      <c r="BB10" s="478"/>
      <c r="BC10" s="478"/>
      <c r="BD10" s="478"/>
      <c r="BE10" s="478"/>
      <c r="BF10" s="478"/>
      <c r="BG10" s="478"/>
      <c r="BH10" s="478"/>
      <c r="BI10" s="478"/>
      <c r="BJ10" s="478"/>
      <c r="BK10" s="478"/>
      <c r="BL10" s="478"/>
      <c r="BM10" s="478"/>
      <c r="BN10" s="478"/>
      <c r="BO10" s="478"/>
      <c r="BP10" s="478"/>
      <c r="BQ10" s="478"/>
      <c r="BR10" s="478"/>
      <c r="BS10" s="478"/>
      <c r="BT10" s="478"/>
      <c r="BU10" s="478"/>
      <c r="BV10" s="478"/>
      <c r="BW10" s="478"/>
      <c r="BX10" s="478"/>
      <c r="BY10" s="478"/>
      <c r="BZ10" s="478"/>
      <c r="CA10" s="478"/>
      <c r="CB10" s="478"/>
      <c r="CC10" s="478"/>
      <c r="CD10" s="478"/>
      <c r="CE10" s="478"/>
      <c r="CF10" s="478"/>
      <c r="CG10" s="478"/>
      <c r="CH10" s="478"/>
      <c r="CI10" s="478"/>
      <c r="CJ10" s="478"/>
      <c r="CK10" s="478"/>
      <c r="CL10" s="478"/>
      <c r="CM10" s="478"/>
      <c r="CN10" s="478"/>
      <c r="CO10" s="478"/>
      <c r="CP10" s="478"/>
      <c r="CQ10" s="478"/>
      <c r="CR10" s="478"/>
      <c r="CS10" s="478"/>
      <c r="CT10" s="478"/>
      <c r="CU10" s="478"/>
      <c r="CV10" s="478"/>
      <c r="CW10" s="478"/>
      <c r="CX10" s="478"/>
      <c r="CY10" s="478"/>
      <c r="CZ10" s="478"/>
      <c r="DA10" s="478"/>
      <c r="DB10" s="478"/>
      <c r="DC10" s="478"/>
      <c r="DD10" s="478"/>
      <c r="DE10" s="478"/>
      <c r="DF10" s="478"/>
      <c r="DG10" s="478"/>
      <c r="DH10" s="478"/>
      <c r="DI10" s="478"/>
      <c r="DJ10" s="478"/>
      <c r="DK10" s="478"/>
      <c r="DL10" s="478"/>
      <c r="DM10" s="478"/>
      <c r="DN10" s="478"/>
      <c r="DO10" s="478"/>
      <c r="DP10" s="478"/>
      <c r="DQ10" s="478"/>
      <c r="DR10" s="478"/>
      <c r="DS10" s="478"/>
      <c r="DT10" s="478"/>
      <c r="DU10" s="478"/>
      <c r="DV10" s="478"/>
      <c r="DW10" s="478"/>
      <c r="DX10" s="478"/>
      <c r="DY10" s="478"/>
      <c r="DZ10" s="478"/>
      <c r="EA10" s="478"/>
      <c r="EB10" s="478"/>
      <c r="EC10" s="478"/>
      <c r="ED10" s="478"/>
      <c r="EE10" s="478"/>
      <c r="EF10" s="478"/>
      <c r="EG10" s="478"/>
      <c r="EH10" s="478"/>
      <c r="EI10" s="478"/>
      <c r="EJ10" s="478"/>
      <c r="EK10" s="478"/>
      <c r="EL10" s="478"/>
      <c r="EM10" s="478"/>
      <c r="EN10" s="478"/>
      <c r="EO10" s="478"/>
      <c r="EP10" s="478"/>
      <c r="EQ10" s="478"/>
      <c r="ER10" s="478"/>
      <c r="ES10" s="478"/>
      <c r="ET10" s="478"/>
      <c r="EU10" s="478"/>
      <c r="EV10" s="478"/>
      <c r="EW10" s="478"/>
      <c r="EX10" s="478"/>
      <c r="EY10" s="478"/>
      <c r="EZ10" s="478"/>
      <c r="FA10" s="478"/>
      <c r="FB10" s="478"/>
      <c r="FC10" s="478"/>
      <c r="FD10" s="478"/>
      <c r="FE10" s="478"/>
      <c r="FF10" s="478"/>
      <c r="FG10" s="478"/>
      <c r="FH10" s="478"/>
      <c r="FI10" s="478"/>
      <c r="FJ10" s="478"/>
      <c r="FK10" s="478"/>
      <c r="FL10" s="478"/>
      <c r="FM10" s="478"/>
      <c r="FN10" s="478"/>
      <c r="FO10" s="478"/>
      <c r="FP10" s="478"/>
      <c r="FQ10" s="478"/>
      <c r="FR10" s="478"/>
      <c r="FS10" s="478"/>
      <c r="FT10" s="478"/>
      <c r="FU10" s="478"/>
      <c r="FV10" s="478"/>
      <c r="FW10" s="478"/>
      <c r="FX10" s="478"/>
      <c r="FY10" s="478"/>
      <c r="FZ10" s="478"/>
      <c r="GA10" s="478"/>
      <c r="GB10" s="478"/>
      <c r="GC10" s="478"/>
      <c r="GD10" s="478"/>
      <c r="GE10" s="478"/>
      <c r="GF10" s="478"/>
      <c r="GG10" s="478"/>
      <c r="GH10" s="478"/>
      <c r="GI10" s="478"/>
      <c r="GJ10" s="478"/>
      <c r="GK10" s="478"/>
      <c r="GL10" s="478"/>
      <c r="GM10" s="478"/>
      <c r="GN10" s="478"/>
      <c r="GO10" s="478"/>
      <c r="GP10" s="478"/>
      <c r="GQ10" s="478"/>
      <c r="GR10" s="478"/>
      <c r="GS10" s="478"/>
      <c r="GT10" s="478"/>
      <c r="GU10" s="478"/>
      <c r="GV10" s="478"/>
      <c r="GW10" s="478"/>
      <c r="GX10" s="478"/>
      <c r="GY10" s="478"/>
      <c r="GZ10" s="478"/>
      <c r="HA10" s="478"/>
      <c r="HB10" s="478"/>
      <c r="HC10" s="478"/>
      <c r="HD10" s="478"/>
      <c r="HE10" s="478"/>
      <c r="HF10" s="478"/>
      <c r="HG10" s="478"/>
      <c r="HH10" s="478"/>
      <c r="HI10" s="478"/>
      <c r="HJ10" s="478"/>
      <c r="HK10" s="478"/>
      <c r="HL10" s="478"/>
      <c r="HM10" s="478"/>
      <c r="HN10" s="478"/>
      <c r="HO10" s="478"/>
      <c r="HP10" s="478"/>
      <c r="HQ10" s="478"/>
      <c r="HR10" s="478"/>
      <c r="HS10" s="478"/>
      <c r="HT10" s="478"/>
      <c r="HU10" s="478"/>
      <c r="HV10" s="478"/>
      <c r="HW10" s="478"/>
      <c r="HX10" s="478"/>
      <c r="HY10" s="478"/>
      <c r="HZ10" s="478"/>
      <c r="IA10" s="478"/>
      <c r="IB10" s="478"/>
      <c r="IC10" s="478"/>
      <c r="ID10" s="478"/>
      <c r="IE10" s="478"/>
      <c r="IF10" s="478"/>
      <c r="IG10" s="478"/>
      <c r="IH10" s="478"/>
      <c r="II10" s="478"/>
      <c r="IJ10" s="478"/>
      <c r="IK10" s="478"/>
      <c r="IL10" s="478"/>
      <c r="IM10" s="478"/>
      <c r="IN10" s="478"/>
      <c r="IO10" s="478"/>
      <c r="IP10" s="478"/>
      <c r="IQ10" s="478"/>
      <c r="IR10" s="478"/>
      <c r="IS10" s="478"/>
      <c r="IT10" s="478"/>
      <c r="IU10" s="478"/>
      <c r="IV10" s="478"/>
      <c r="IW10" s="478"/>
      <c r="IX10" s="478"/>
      <c r="IY10" s="478"/>
      <c r="IZ10" s="478"/>
      <c r="JA10" s="478"/>
      <c r="JB10" s="478"/>
      <c r="JC10" s="478"/>
      <c r="JD10" s="478"/>
      <c r="JE10" s="478"/>
      <c r="JF10" s="478"/>
      <c r="JG10" s="478"/>
      <c r="JH10" s="478"/>
      <c r="JI10" s="478"/>
      <c r="JJ10" s="478"/>
      <c r="JK10" s="478"/>
      <c r="JL10" s="478"/>
      <c r="JM10" s="478"/>
      <c r="JN10" s="478"/>
      <c r="JO10" s="478"/>
      <c r="JP10" s="478"/>
      <c r="JQ10" s="478"/>
      <c r="JR10" s="478"/>
      <c r="JS10" s="478"/>
      <c r="JT10" s="478"/>
      <c r="JU10" s="478"/>
      <c r="JV10" s="478"/>
      <c r="JW10" s="478"/>
      <c r="JX10" s="478"/>
      <c r="JY10" s="478"/>
      <c r="JZ10" s="478"/>
      <c r="KA10" s="478"/>
      <c r="KB10" s="478"/>
      <c r="KC10" s="478"/>
      <c r="KD10" s="478"/>
      <c r="KE10" s="478"/>
      <c r="KF10" s="478"/>
      <c r="KG10" s="478"/>
      <c r="KH10" s="478"/>
      <c r="KI10" s="478"/>
      <c r="KJ10" s="478"/>
      <c r="KK10" s="478"/>
      <c r="KL10" s="478"/>
      <c r="KM10" s="478"/>
      <c r="KN10" s="478"/>
      <c r="KO10" s="478"/>
      <c r="KP10" s="478"/>
      <c r="KQ10" s="478"/>
      <c r="KR10" s="478"/>
      <c r="KS10" s="478"/>
      <c r="KT10" s="478"/>
      <c r="KU10" s="478"/>
      <c r="KV10" s="478"/>
      <c r="KW10" s="478"/>
      <c r="KX10" s="478"/>
      <c r="KY10" s="478"/>
      <c r="KZ10" s="478"/>
      <c r="LA10" s="478"/>
      <c r="LB10" s="478"/>
      <c r="LC10" s="478"/>
      <c r="LD10" s="478"/>
      <c r="LE10" s="478"/>
      <c r="LF10" s="478"/>
      <c r="LG10" s="478"/>
      <c r="LH10" s="478"/>
      <c r="LI10" s="478"/>
      <c r="LJ10" s="478"/>
      <c r="LK10" s="478"/>
      <c r="LL10" s="478"/>
      <c r="LM10" s="478"/>
      <c r="LN10" s="478"/>
      <c r="LO10" s="478"/>
      <c r="LP10" s="478"/>
      <c r="LQ10" s="478"/>
      <c r="LR10" s="478"/>
      <c r="LS10" s="478"/>
      <c r="LT10" s="478"/>
      <c r="LU10" s="478"/>
      <c r="LV10" s="478"/>
      <c r="LW10" s="478"/>
      <c r="LX10" s="478"/>
      <c r="LY10" s="478"/>
      <c r="LZ10" s="478"/>
      <c r="MA10" s="478"/>
      <c r="MB10" s="478"/>
      <c r="MC10" s="478"/>
      <c r="MD10" s="478"/>
      <c r="ME10" s="478"/>
      <c r="MF10" s="478"/>
      <c r="MG10" s="478"/>
      <c r="MH10" s="478"/>
      <c r="MI10" s="478"/>
      <c r="MJ10" s="478"/>
      <c r="MK10" s="478"/>
      <c r="ML10" s="478"/>
      <c r="MM10" s="478"/>
      <c r="MN10" s="478"/>
      <c r="MO10" s="478"/>
      <c r="MP10" s="478"/>
      <c r="MQ10" s="478"/>
      <c r="MR10" s="478"/>
      <c r="MS10" s="478"/>
      <c r="MT10" s="478"/>
      <c r="MU10" s="478"/>
      <c r="MV10" s="478"/>
      <c r="MW10" s="478"/>
      <c r="MX10" s="478"/>
      <c r="MY10" s="478"/>
      <c r="MZ10" s="478"/>
      <c r="NA10" s="478"/>
      <c r="NB10" s="478"/>
      <c r="NC10" s="478"/>
      <c r="ND10" s="478"/>
      <c r="NE10" s="478"/>
      <c r="NF10" s="478"/>
      <c r="NG10" s="478"/>
      <c r="NH10" s="478"/>
      <c r="NI10" s="478"/>
      <c r="NJ10" s="478"/>
      <c r="NK10" s="478"/>
      <c r="NL10" s="478"/>
      <c r="NM10" s="478"/>
      <c r="NN10" s="478"/>
      <c r="NO10" s="478"/>
      <c r="NP10" s="478"/>
      <c r="NQ10" s="478"/>
      <c r="NR10" s="478"/>
      <c r="NS10" s="478"/>
      <c r="NT10" s="478"/>
      <c r="NU10" s="478"/>
      <c r="NV10" s="478"/>
      <c r="NW10" s="478"/>
      <c r="NX10" s="478"/>
      <c r="NY10" s="478"/>
      <c r="NZ10" s="478"/>
      <c r="OA10" s="478"/>
      <c r="OB10" s="478"/>
      <c r="OC10" s="478"/>
      <c r="OD10" s="478"/>
      <c r="OE10" s="478"/>
      <c r="OF10" s="478"/>
      <c r="OG10" s="478"/>
      <c r="OH10" s="478"/>
      <c r="OI10" s="478"/>
      <c r="OJ10" s="478"/>
      <c r="OK10" s="478"/>
      <c r="OL10" s="478"/>
      <c r="OM10" s="478"/>
      <c r="ON10" s="478"/>
      <c r="OO10" s="478"/>
      <c r="OP10" s="478"/>
      <c r="OQ10" s="478"/>
      <c r="OR10" s="478"/>
      <c r="OS10" s="478"/>
      <c r="OT10" s="478"/>
      <c r="OU10" s="478"/>
      <c r="OV10" s="478"/>
      <c r="OW10" s="478"/>
      <c r="OX10" s="478"/>
      <c r="OY10" s="478"/>
      <c r="OZ10" s="478"/>
      <c r="PA10" s="478"/>
      <c r="PB10" s="478"/>
      <c r="PC10" s="478"/>
      <c r="PD10" s="478"/>
      <c r="PE10" s="478"/>
      <c r="PF10" s="478"/>
      <c r="PG10" s="478"/>
      <c r="PH10" s="478"/>
      <c r="PI10" s="478"/>
      <c r="PJ10" s="478"/>
      <c r="PK10" s="478"/>
      <c r="PL10" s="478"/>
      <c r="PM10" s="478"/>
      <c r="PN10" s="478"/>
      <c r="PO10" s="478"/>
      <c r="PP10" s="478"/>
      <c r="PQ10" s="478"/>
      <c r="PR10" s="478"/>
      <c r="PS10" s="478"/>
      <c r="PT10" s="478"/>
      <c r="PU10" s="478"/>
      <c r="PV10" s="478"/>
      <c r="PW10" s="478"/>
      <c r="PX10" s="478"/>
      <c r="PY10" s="478"/>
      <c r="PZ10" s="478"/>
      <c r="QA10" s="478"/>
      <c r="QB10" s="478"/>
      <c r="QC10" s="478"/>
      <c r="QD10" s="478"/>
      <c r="QE10" s="478"/>
      <c r="QF10" s="478"/>
      <c r="QG10" s="478"/>
      <c r="QH10" s="478"/>
      <c r="QI10" s="478"/>
      <c r="QJ10" s="478"/>
      <c r="QK10" s="478"/>
      <c r="QL10" s="478"/>
      <c r="QM10" s="478"/>
      <c r="QN10" s="478"/>
      <c r="QO10" s="478"/>
      <c r="QP10" s="478"/>
      <c r="QQ10" s="478"/>
      <c r="QR10" s="478"/>
      <c r="QS10" s="478"/>
      <c r="QT10" s="478"/>
      <c r="QU10" s="478"/>
      <c r="QV10" s="478"/>
      <c r="QW10" s="478"/>
      <c r="QX10" s="478"/>
      <c r="QY10" s="478"/>
      <c r="QZ10" s="478"/>
      <c r="RA10" s="478"/>
      <c r="RB10" s="478"/>
      <c r="RC10" s="478"/>
      <c r="RD10" s="478"/>
      <c r="RE10" s="478"/>
      <c r="RF10" s="478"/>
    </row>
    <row r="11" customFormat="false" ht="18" hidden="false" customHeight="true" outlineLevel="0" collapsed="false">
      <c r="A11" s="478"/>
      <c r="B11" s="102"/>
      <c r="C11" s="479" t="s">
        <v>503</v>
      </c>
      <c r="D11" s="102"/>
      <c r="E11" s="102" t="n">
        <f aca="false">SUM(F11:AJ11)</f>
        <v>-281907112.535982</v>
      </c>
      <c r="F11" s="102"/>
      <c r="G11" s="102"/>
      <c r="H11" s="102" t="n">
        <f aca="false">SUMIF($B:$B,C11,$S:$S)</f>
        <v>0</v>
      </c>
      <c r="I11" s="102" t="n">
        <f aca="false">SUMIF($B:$B,C11,$AF:$AF)</f>
        <v>0</v>
      </c>
      <c r="J11" s="102" t="n">
        <f aca="false">SUMIF($B:$B,C11,$AS:$AS)</f>
        <v>0</v>
      </c>
      <c r="K11" s="102" t="n">
        <f aca="false">SUMIF($B:$B,$C11,$BF:$BF)</f>
        <v>0</v>
      </c>
      <c r="L11" s="102" t="n">
        <f aca="false">SUMIF($B:$B,$C11,$BS:$BS)</f>
        <v>0</v>
      </c>
      <c r="M11" s="102" t="n">
        <f aca="false">SUMIF($B:$B,$C11,$CF:$CF)</f>
        <v>-21449292.0623463</v>
      </c>
      <c r="N11" s="102" t="n">
        <f aca="false">SUMIF($B:$B,$C11,$CS:$CS)</f>
        <v>-37725976.5492942</v>
      </c>
      <c r="O11" s="102" t="n">
        <f aca="false">SUMIF($B:$B,$C11,$DF:$DF)</f>
        <v>-35836941.8743168</v>
      </c>
      <c r="P11" s="102" t="n">
        <f aca="false">SUMIF($B:$B,$C11,$DS:$DS)</f>
        <v>-33947907.1994202</v>
      </c>
      <c r="Q11" s="102" t="n">
        <f aca="false">SUMIF($B:$B,$C11,$EF:$EF)</f>
        <v>-32058872.5240083</v>
      </c>
      <c r="R11" s="102" t="n">
        <f aca="false">SUMIF($B:$B,$C11,$ES:$ES)</f>
        <v>-30169837.8478465</v>
      </c>
      <c r="S11" s="102" t="n">
        <f aca="false">SUMIF($B:$B,$C11,$FF:$FF)</f>
        <v>-28280803.2046075</v>
      </c>
      <c r="T11" s="102" t="n">
        <f aca="false">SUMIF($B:$B,$C11,$FS:$FS)</f>
        <v>-26391768.5094161</v>
      </c>
      <c r="U11" s="102" t="n">
        <f aca="false">SUMIF($B:$B,$C11,$GF:$GF)</f>
        <v>-24502733.846773</v>
      </c>
      <c r="V11" s="102" t="n">
        <f aca="false">SUMIF($B:$B,$C11,$GS:$GS)</f>
        <v>-11542978.9175195</v>
      </c>
      <c r="W11" s="102" t="n">
        <f aca="false">SUMIF($B:$B,$C11,$HF:$HF)</f>
        <v>-0.000430004448947459</v>
      </c>
      <c r="X11" s="102" t="n">
        <f aca="false">SUMIF($B:$B,$C11,$HS:$HS)</f>
        <v>-3.25385288508017E-006</v>
      </c>
      <c r="Y11" s="102" t="n">
        <f aca="false">SUMIF($B:$B,$C11,$IF:$IF)</f>
        <v>3.14460381066674E-010</v>
      </c>
      <c r="Z11" s="102" t="n">
        <f aca="false">SUMIF($B:$B,$C11,$IS:$IS)</f>
        <v>3.14460381066674E-010</v>
      </c>
      <c r="AA11" s="102" t="n">
        <f aca="false">SUMIF($B:$B,$C11,$JF:$JF)</f>
        <v>3.14460381066674E-010</v>
      </c>
      <c r="AB11" s="102" t="n">
        <f aca="false">SUMIF($B:$B,$C11,$JS:$JS)</f>
        <v>3.14460381066674E-010</v>
      </c>
      <c r="AC11" s="102" t="n">
        <f aca="false">SUMIF($B:$B,$C11,$KF:$KF)</f>
        <v>3.14460381066674E-010</v>
      </c>
      <c r="AD11" s="102" t="n">
        <f aca="false">SUMIF($B:$B,$C11,$KS:$KS)</f>
        <v>3.14460381066674E-010</v>
      </c>
      <c r="AE11" s="102" t="n">
        <f aca="false">SUMIF($B:$B,$C11,$LF:$LF)</f>
        <v>3.14460381066674E-010</v>
      </c>
      <c r="AF11" s="102" t="n">
        <f aca="false">SUMIF($B:$B,$C11,$LS:$LS)</f>
        <v>3.14460381066674E-010</v>
      </c>
      <c r="AG11" s="102" t="n">
        <f aca="false">SUMIF($B:$B,$C11,$MF:$MF)</f>
        <v>3.14460381066674E-010</v>
      </c>
      <c r="AH11" s="102" t="n">
        <f aca="false">SUMIF($B:$B,$C11,$MS:$MS)</f>
        <v>3.14460381066674E-010</v>
      </c>
      <c r="AI11" s="102" t="n">
        <f aca="false">SUMIF($B:$B,$C11,$NF:$NF)</f>
        <v>3.14460381066674E-010</v>
      </c>
      <c r="AJ11" s="102" t="n">
        <f aca="false">SUMIF($B:$B,$C11,$NS:$NS)</f>
        <v>3.14460381066674E-010</v>
      </c>
      <c r="AK11" s="102" t="n">
        <f aca="false">SUMIF($B:$B,$C11,$OF:$OF)</f>
        <v>3.14460381066674E-010</v>
      </c>
      <c r="AL11" s="102" t="n">
        <f aca="false">SUMIF($B:$B,$C11,$OS:$OS)</f>
        <v>3.14460381066674E-010</v>
      </c>
      <c r="AM11" s="102" t="n">
        <f aca="false">SUMIF($B:$B,$C11,$PF:$PF)</f>
        <v>0</v>
      </c>
      <c r="AN11" s="102" t="n">
        <f aca="false">SUMIF($B:$B,$C11,$PS:$PS)</f>
        <v>0</v>
      </c>
      <c r="AO11" s="102" t="n">
        <f aca="false">SUMIF($B:$B,$C11,$QF:$QF)</f>
        <v>0</v>
      </c>
      <c r="AP11" s="102" t="n">
        <f aca="false">SUMIF($B:$B,$C11,$QS:$QS)</f>
        <v>0</v>
      </c>
      <c r="AQ11" s="102" t="n">
        <f aca="false">SUMIF($B:$B,$C11,$RF:$RF)</f>
        <v>0</v>
      </c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478"/>
      <c r="DH11" s="478"/>
      <c r="DI11" s="478"/>
      <c r="DJ11" s="478"/>
      <c r="DK11" s="478"/>
      <c r="DL11" s="478"/>
      <c r="DM11" s="478"/>
      <c r="DN11" s="478"/>
      <c r="DO11" s="478"/>
      <c r="DP11" s="478"/>
      <c r="DQ11" s="478"/>
      <c r="DR11" s="478"/>
      <c r="DS11" s="478"/>
      <c r="DT11" s="478"/>
      <c r="DU11" s="478"/>
      <c r="DV11" s="478"/>
      <c r="DW11" s="478"/>
      <c r="DX11" s="478"/>
      <c r="DY11" s="478"/>
      <c r="DZ11" s="478"/>
      <c r="EA11" s="478"/>
      <c r="EB11" s="478"/>
      <c r="EC11" s="478"/>
      <c r="ED11" s="478"/>
      <c r="EE11" s="478"/>
      <c r="EF11" s="478"/>
      <c r="EG11" s="478"/>
      <c r="EH11" s="478"/>
      <c r="EI11" s="478"/>
      <c r="EJ11" s="478"/>
      <c r="EK11" s="478"/>
      <c r="EL11" s="478"/>
      <c r="EM11" s="478"/>
      <c r="EN11" s="478"/>
      <c r="EO11" s="478"/>
      <c r="EP11" s="478"/>
      <c r="EQ11" s="478"/>
      <c r="ER11" s="478"/>
      <c r="ES11" s="478"/>
      <c r="ET11" s="478"/>
      <c r="EU11" s="478"/>
      <c r="EV11" s="478"/>
      <c r="EW11" s="478"/>
      <c r="EX11" s="478"/>
      <c r="EY11" s="478"/>
      <c r="EZ11" s="478"/>
      <c r="FA11" s="478"/>
      <c r="FB11" s="478"/>
      <c r="FC11" s="478"/>
      <c r="FD11" s="478"/>
      <c r="FE11" s="478"/>
      <c r="FF11" s="478"/>
      <c r="FG11" s="478"/>
      <c r="FH11" s="478"/>
      <c r="FI11" s="478"/>
      <c r="FJ11" s="478"/>
      <c r="FK11" s="478"/>
      <c r="FL11" s="478"/>
      <c r="FM11" s="478"/>
      <c r="FN11" s="478"/>
      <c r="FO11" s="478"/>
      <c r="FP11" s="478"/>
      <c r="FQ11" s="478"/>
      <c r="FR11" s="478"/>
      <c r="FS11" s="478"/>
      <c r="FT11" s="478"/>
      <c r="FU11" s="478"/>
      <c r="FV11" s="478"/>
      <c r="FW11" s="478"/>
      <c r="FX11" s="478"/>
      <c r="FY11" s="478"/>
      <c r="FZ11" s="478"/>
      <c r="GA11" s="478"/>
      <c r="GB11" s="478"/>
      <c r="GC11" s="478"/>
      <c r="GD11" s="478"/>
      <c r="GE11" s="478"/>
      <c r="GF11" s="478"/>
      <c r="GG11" s="478"/>
      <c r="GH11" s="478"/>
      <c r="GI11" s="478"/>
      <c r="GJ11" s="478"/>
      <c r="GK11" s="478"/>
      <c r="GL11" s="478"/>
      <c r="GM11" s="478"/>
      <c r="GN11" s="478"/>
      <c r="GO11" s="478"/>
      <c r="GP11" s="478"/>
      <c r="GQ11" s="478"/>
      <c r="GR11" s="478"/>
      <c r="GS11" s="478"/>
      <c r="GT11" s="478"/>
      <c r="GU11" s="478"/>
      <c r="GV11" s="478"/>
      <c r="GW11" s="478"/>
      <c r="GX11" s="478"/>
      <c r="GY11" s="478"/>
      <c r="GZ11" s="478"/>
      <c r="HA11" s="478"/>
      <c r="HB11" s="478"/>
      <c r="HC11" s="478"/>
      <c r="HD11" s="478"/>
      <c r="HE11" s="478"/>
      <c r="HF11" s="478"/>
      <c r="HG11" s="478"/>
      <c r="HH11" s="478"/>
      <c r="HI11" s="478"/>
      <c r="HJ11" s="478"/>
      <c r="HK11" s="478"/>
      <c r="HL11" s="478"/>
      <c r="HM11" s="478"/>
      <c r="HN11" s="478"/>
      <c r="HO11" s="478"/>
      <c r="HP11" s="478"/>
      <c r="HQ11" s="478"/>
      <c r="HR11" s="478"/>
      <c r="HS11" s="478"/>
      <c r="HT11" s="478"/>
      <c r="HU11" s="478"/>
      <c r="HV11" s="478"/>
      <c r="HW11" s="478"/>
      <c r="HX11" s="478"/>
      <c r="HY11" s="478"/>
      <c r="HZ11" s="478"/>
      <c r="IA11" s="478"/>
      <c r="IB11" s="478"/>
      <c r="IC11" s="478"/>
      <c r="ID11" s="478"/>
      <c r="IE11" s="478"/>
      <c r="IF11" s="478"/>
      <c r="IG11" s="478"/>
      <c r="IH11" s="478"/>
      <c r="II11" s="478"/>
      <c r="IJ11" s="478"/>
      <c r="IK11" s="478"/>
      <c r="IL11" s="478"/>
      <c r="IM11" s="478"/>
      <c r="IN11" s="478"/>
      <c r="IO11" s="478"/>
      <c r="IP11" s="478"/>
      <c r="IQ11" s="478"/>
      <c r="IR11" s="478"/>
      <c r="IS11" s="478"/>
      <c r="IT11" s="478"/>
      <c r="IU11" s="478"/>
      <c r="IV11" s="478"/>
      <c r="IW11" s="478"/>
      <c r="IX11" s="478"/>
      <c r="IY11" s="478"/>
      <c r="IZ11" s="478"/>
      <c r="JA11" s="478"/>
      <c r="JB11" s="478"/>
      <c r="JC11" s="478"/>
      <c r="JD11" s="478"/>
      <c r="JE11" s="478"/>
      <c r="JF11" s="478"/>
      <c r="JG11" s="478"/>
      <c r="JH11" s="478"/>
      <c r="JI11" s="478"/>
      <c r="JJ11" s="478"/>
      <c r="JK11" s="478"/>
      <c r="JL11" s="478"/>
      <c r="JM11" s="478"/>
      <c r="JN11" s="478"/>
      <c r="JO11" s="478"/>
      <c r="JP11" s="478"/>
      <c r="JQ11" s="478"/>
      <c r="JR11" s="478"/>
      <c r="JS11" s="478"/>
      <c r="JT11" s="478"/>
      <c r="JU11" s="478"/>
      <c r="JV11" s="478"/>
      <c r="JW11" s="478"/>
      <c r="JX11" s="478"/>
      <c r="JY11" s="478"/>
      <c r="JZ11" s="478"/>
      <c r="KA11" s="478"/>
      <c r="KB11" s="478"/>
      <c r="KC11" s="478"/>
      <c r="KD11" s="478"/>
      <c r="KE11" s="478"/>
      <c r="KF11" s="478"/>
      <c r="KG11" s="478"/>
      <c r="KH11" s="478"/>
      <c r="KI11" s="478"/>
      <c r="KJ11" s="478"/>
      <c r="KK11" s="478"/>
      <c r="KL11" s="478"/>
      <c r="KM11" s="478"/>
      <c r="KN11" s="478"/>
      <c r="KO11" s="478"/>
      <c r="KP11" s="478"/>
      <c r="KQ11" s="478"/>
      <c r="KR11" s="478"/>
      <c r="KS11" s="478"/>
      <c r="KT11" s="478"/>
      <c r="KU11" s="478"/>
      <c r="KV11" s="478"/>
      <c r="KW11" s="478"/>
      <c r="KX11" s="478"/>
      <c r="KY11" s="478"/>
      <c r="KZ11" s="478"/>
      <c r="LA11" s="478"/>
      <c r="LB11" s="478"/>
      <c r="LC11" s="478"/>
      <c r="LD11" s="478"/>
      <c r="LE11" s="478"/>
      <c r="LF11" s="478"/>
      <c r="LG11" s="478"/>
      <c r="LH11" s="478"/>
      <c r="LI11" s="478"/>
      <c r="LJ11" s="478"/>
      <c r="LK11" s="478"/>
      <c r="LL11" s="478"/>
      <c r="LM11" s="478"/>
      <c r="LN11" s="478"/>
      <c r="LO11" s="478"/>
      <c r="LP11" s="478"/>
      <c r="LQ11" s="478"/>
      <c r="LR11" s="478"/>
      <c r="LS11" s="478"/>
      <c r="LT11" s="478"/>
      <c r="LU11" s="478"/>
      <c r="LV11" s="478"/>
      <c r="LW11" s="478"/>
      <c r="LX11" s="478"/>
      <c r="LY11" s="478"/>
      <c r="LZ11" s="478"/>
      <c r="MA11" s="478"/>
      <c r="MB11" s="478"/>
      <c r="MC11" s="478"/>
      <c r="MD11" s="478"/>
      <c r="ME11" s="478"/>
      <c r="MF11" s="478"/>
      <c r="MG11" s="478"/>
      <c r="MH11" s="478"/>
      <c r="MI11" s="478"/>
      <c r="MJ11" s="478"/>
      <c r="MK11" s="478"/>
      <c r="ML11" s="478"/>
      <c r="MM11" s="478"/>
      <c r="MN11" s="478"/>
      <c r="MO11" s="478"/>
      <c r="MP11" s="478"/>
      <c r="MQ11" s="478"/>
      <c r="MR11" s="478"/>
      <c r="MS11" s="478"/>
      <c r="MT11" s="478"/>
      <c r="MU11" s="478"/>
      <c r="MV11" s="478"/>
      <c r="MW11" s="478"/>
      <c r="MX11" s="478"/>
      <c r="MY11" s="478"/>
      <c r="MZ11" s="478"/>
      <c r="NA11" s="478"/>
      <c r="NB11" s="478"/>
      <c r="NC11" s="478"/>
      <c r="ND11" s="478"/>
      <c r="NE11" s="478"/>
      <c r="NF11" s="478"/>
      <c r="NG11" s="478"/>
      <c r="NH11" s="478"/>
      <c r="NI11" s="478"/>
      <c r="NJ11" s="478"/>
      <c r="NK11" s="478"/>
      <c r="NL11" s="478"/>
      <c r="NM11" s="478"/>
      <c r="NN11" s="478"/>
      <c r="NO11" s="478"/>
      <c r="NP11" s="478"/>
      <c r="NQ11" s="478"/>
      <c r="NR11" s="478"/>
      <c r="NS11" s="478"/>
      <c r="NT11" s="478"/>
      <c r="NU11" s="478"/>
      <c r="NV11" s="478"/>
      <c r="NW11" s="478"/>
      <c r="NX11" s="478"/>
      <c r="NY11" s="478"/>
      <c r="NZ11" s="478"/>
      <c r="OA11" s="478"/>
      <c r="OB11" s="478"/>
      <c r="OC11" s="478"/>
      <c r="OD11" s="478"/>
      <c r="OE11" s="478"/>
      <c r="OF11" s="478"/>
      <c r="OG11" s="478"/>
      <c r="OH11" s="478"/>
      <c r="OI11" s="478"/>
      <c r="OJ11" s="478"/>
      <c r="OK11" s="478"/>
      <c r="OL11" s="478"/>
      <c r="OM11" s="478"/>
      <c r="ON11" s="478"/>
      <c r="OO11" s="478"/>
      <c r="OP11" s="478"/>
      <c r="OQ11" s="478"/>
      <c r="OR11" s="478"/>
      <c r="OS11" s="478"/>
      <c r="OT11" s="478"/>
      <c r="OU11" s="478"/>
      <c r="OV11" s="478"/>
      <c r="OW11" s="478"/>
      <c r="OX11" s="478"/>
      <c r="OY11" s="478"/>
      <c r="OZ11" s="478"/>
      <c r="PA11" s="478"/>
      <c r="PB11" s="478"/>
      <c r="PC11" s="478"/>
      <c r="PD11" s="478"/>
      <c r="PE11" s="478"/>
      <c r="PF11" s="478"/>
      <c r="PG11" s="478"/>
      <c r="PH11" s="478"/>
      <c r="PI11" s="478"/>
      <c r="PJ11" s="478"/>
      <c r="PK11" s="478"/>
      <c r="PL11" s="478"/>
      <c r="PM11" s="478"/>
      <c r="PN11" s="478"/>
      <c r="PO11" s="478"/>
      <c r="PP11" s="478"/>
      <c r="PQ11" s="478"/>
      <c r="PR11" s="478"/>
      <c r="PS11" s="478"/>
      <c r="PT11" s="478"/>
      <c r="PU11" s="478"/>
      <c r="PV11" s="478"/>
      <c r="PW11" s="478"/>
      <c r="PX11" s="478"/>
      <c r="PY11" s="478"/>
      <c r="PZ11" s="478"/>
      <c r="QA11" s="478"/>
      <c r="QB11" s="478"/>
      <c r="QC11" s="478"/>
      <c r="QD11" s="478"/>
      <c r="QE11" s="478"/>
      <c r="QF11" s="478"/>
      <c r="QG11" s="478"/>
      <c r="QH11" s="478"/>
      <c r="QI11" s="478"/>
      <c r="QJ11" s="478"/>
      <c r="QK11" s="478"/>
      <c r="QL11" s="478"/>
      <c r="QM11" s="478"/>
      <c r="QN11" s="478"/>
      <c r="QO11" s="478"/>
      <c r="QP11" s="478"/>
      <c r="QQ11" s="478"/>
      <c r="QR11" s="478"/>
      <c r="QS11" s="478"/>
      <c r="QT11" s="478"/>
      <c r="QU11" s="478"/>
      <c r="QV11" s="478"/>
      <c r="QW11" s="478"/>
      <c r="QX11" s="478"/>
      <c r="QY11" s="478"/>
      <c r="QZ11" s="478"/>
      <c r="RA11" s="478"/>
      <c r="RB11" s="478"/>
      <c r="RC11" s="478"/>
      <c r="RD11" s="478"/>
      <c r="RE11" s="478"/>
      <c r="RF11" s="478"/>
    </row>
    <row r="12" customFormat="false" ht="18" hidden="false" customHeight="true" outlineLevel="0" collapsed="false">
      <c r="A12" s="480"/>
      <c r="B12" s="481"/>
      <c r="C12" s="482" t="s">
        <v>504</v>
      </c>
      <c r="D12" s="483"/>
      <c r="E12" s="483" t="n">
        <f aca="false">E6 + E7 + E8 + E11</f>
        <v>0</v>
      </c>
      <c r="F12" s="483"/>
      <c r="G12" s="483"/>
      <c r="H12" s="483" t="n">
        <f aca="false">SUMIF($B:$B,C12,$S:$S)</f>
        <v>0</v>
      </c>
      <c r="I12" s="483" t="n">
        <f aca="false">SUMIF($B:$B,C12,$AF:$AF)</f>
        <v>0</v>
      </c>
      <c r="J12" s="483" t="n">
        <f aca="false">SUMIF($B:$B,C12,$AS:$AS)</f>
        <v>114377401.327095</v>
      </c>
      <c r="K12" s="483" t="n">
        <f aca="false">SUMIF($B:$B,$C12,$BF:$BF)</f>
        <v>180586061.148659</v>
      </c>
      <c r="L12" s="483" t="n">
        <f aca="false">SUMIF($B:$B,$C12,$BS:$BS)</f>
        <v>196319368.528682</v>
      </c>
      <c r="M12" s="483" t="n">
        <f aca="false">SUMIF($B:$B,$C12,$CF:$CF)</f>
        <v>191547409.810872</v>
      </c>
      <c r="N12" s="483" t="n">
        <f aca="false">SUMIF($B:$B,$C12,$CS:$CS)</f>
        <v>169012420.410004</v>
      </c>
      <c r="O12" s="483" t="n">
        <f aca="false">SUMIF($B:$B,$C12,$DF:$DF)</f>
        <v>146477431.011415</v>
      </c>
      <c r="P12" s="483" t="n">
        <f aca="false">SUMIF($B:$B,$C12,$DS:$DS)</f>
        <v>123942441.612941</v>
      </c>
      <c r="Q12" s="483" t="n">
        <f aca="false">SUMIF($B:$B,$C12,$EF:$EF)</f>
        <v>101407452.21501</v>
      </c>
      <c r="R12" s="483" t="n">
        <f aca="false">SUMIF($B:$B,$C12,$ES:$ES)</f>
        <v>78872462.9179036</v>
      </c>
      <c r="S12" s="483" t="n">
        <f aca="false">SUMIF($B:$B,$C12,$FF:$FF)</f>
        <v>56337473.4654405</v>
      </c>
      <c r="T12" s="483" t="n">
        <f aca="false">SUMIF($B:$B,$C12,$FS:$FS)</f>
        <v>33802484.0933157</v>
      </c>
      <c r="U12" s="483" t="n">
        <f aca="false">SUMIF($B:$B,$C12,$GF:$GF)</f>
        <v>11267494.6944428</v>
      </c>
      <c r="V12" s="483" t="n">
        <f aca="false">SUMIF($B:$B,$C12,$GS:$GS)</f>
        <v>0.00555719574913383</v>
      </c>
      <c r="W12" s="483" t="n">
        <f aca="false">SUMIF($B:$B,$C12,$HF:$HF)</f>
        <v>3.88164078200453E-005</v>
      </c>
      <c r="X12" s="483" t="n">
        <f aca="false">SUMIF($B:$B,$C12,$HS:$HS)</f>
        <v>-3.751313543E-009</v>
      </c>
      <c r="Y12" s="483" t="n">
        <f aca="false">SUMIF($B:$B,$C12,$IF:$IF)</f>
        <v>-3.751313543E-009</v>
      </c>
      <c r="Z12" s="483" t="n">
        <f aca="false">SUMIF($B:$B,$C12,$IS:$IS)</f>
        <v>-3.751313543E-009</v>
      </c>
      <c r="AA12" s="483" t="n">
        <f aca="false">SUMIF($B:$B,$C12,$JF:$JF)</f>
        <v>-3.751313543E-009</v>
      </c>
      <c r="AB12" s="483" t="n">
        <f aca="false">SUMIF($B:$B,$C12,$JS:$JS)</f>
        <v>-3.751313543E-009</v>
      </c>
      <c r="AC12" s="483" t="n">
        <f aca="false">SUMIF($B:$B,$C12,$KF:$KF)</f>
        <v>-3.751313543E-009</v>
      </c>
      <c r="AD12" s="483" t="n">
        <f aca="false">SUMIF($B:$B,$C12,$KS:$KS)</f>
        <v>-3.751313543E-009</v>
      </c>
      <c r="AE12" s="483" t="n">
        <f aca="false">SUMIF($B:$B,$C12,$LF:$LF)</f>
        <v>-3.751313543E-009</v>
      </c>
      <c r="AF12" s="483" t="n">
        <f aca="false">SUMIF($B:$B,$C12,$LS:$LS)</f>
        <v>-3.751313543E-009</v>
      </c>
      <c r="AG12" s="483" t="n">
        <f aca="false">SUMIF($B:$B,$C12,$MF:$MF)</f>
        <v>-3.751313543E-009</v>
      </c>
      <c r="AH12" s="483" t="n">
        <f aca="false">SUMIF($B:$B,$C12,$MS:$MS)</f>
        <v>-3.751313543E-009</v>
      </c>
      <c r="AI12" s="483" t="n">
        <f aca="false">SUMIF($B:$B,$C12,$NF:$NF)</f>
        <v>-3.751313543E-009</v>
      </c>
      <c r="AJ12" s="483" t="n">
        <f aca="false">SUMIF($B:$B,$C12,$NS:$NS)</f>
        <v>-3.751313543E-009</v>
      </c>
      <c r="AK12" s="483" t="n">
        <f aca="false">SUMIF($B:$B,$C12,$OF:$OF)</f>
        <v>-3.751313543E-009</v>
      </c>
      <c r="AL12" s="483" t="n">
        <f aca="false">SUMIF($B:$B,$C12,$OS:$OS)</f>
        <v>-3.751313543E-009</v>
      </c>
      <c r="AM12" s="483" t="n">
        <f aca="false">SUMIF($B:$B,$C12,$OS:$OS)</f>
        <v>-3.751313543E-009</v>
      </c>
      <c r="AN12" s="483" t="n">
        <f aca="false">SUMIF($B:$B,$C12,$OS:$OS)</f>
        <v>-3.751313543E-009</v>
      </c>
      <c r="AO12" s="483" t="n">
        <f aca="false">SUMIF($B:$B,$C12,$OS:$OS)</f>
        <v>-3.751313543E-009</v>
      </c>
      <c r="AP12" s="483" t="n">
        <f aca="false">SUMIF($B:$B,$C12,$OS:$OS)</f>
        <v>-3.751313543E-009</v>
      </c>
      <c r="AQ12" s="483" t="n">
        <f aca="false">SUMIF($B:$B,$C12,$OS:$OS)</f>
        <v>-3.751313543E-009</v>
      </c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480"/>
      <c r="CO12" s="480"/>
      <c r="CP12" s="480"/>
      <c r="CQ12" s="480"/>
      <c r="CR12" s="480"/>
      <c r="CS12" s="480"/>
      <c r="CT12" s="480"/>
      <c r="CU12" s="480"/>
      <c r="CV12" s="480"/>
      <c r="CW12" s="480"/>
      <c r="CX12" s="480"/>
      <c r="CY12" s="480"/>
      <c r="CZ12" s="480"/>
      <c r="DA12" s="480"/>
      <c r="DB12" s="480"/>
      <c r="DC12" s="480"/>
      <c r="DD12" s="480"/>
      <c r="DE12" s="480"/>
      <c r="DF12" s="480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0"/>
      <c r="EH12" s="480"/>
      <c r="EI12" s="480"/>
      <c r="EJ12" s="480"/>
      <c r="EK12" s="480"/>
      <c r="EL12" s="480"/>
      <c r="EM12" s="480"/>
      <c r="EN12" s="480"/>
      <c r="EO12" s="480"/>
      <c r="EP12" s="480"/>
      <c r="EQ12" s="480"/>
      <c r="ER12" s="480"/>
      <c r="ES12" s="480"/>
      <c r="ET12" s="480"/>
      <c r="EU12" s="480"/>
      <c r="EV12" s="480"/>
      <c r="EW12" s="480"/>
      <c r="EX12" s="480"/>
      <c r="EY12" s="480"/>
      <c r="EZ12" s="480"/>
      <c r="FA12" s="480"/>
      <c r="FB12" s="480"/>
      <c r="FC12" s="480"/>
      <c r="FD12" s="480"/>
      <c r="FE12" s="480"/>
      <c r="FF12" s="480"/>
      <c r="FG12" s="480"/>
      <c r="FH12" s="480"/>
      <c r="FI12" s="480"/>
      <c r="FJ12" s="480"/>
      <c r="FK12" s="480"/>
      <c r="FL12" s="480"/>
      <c r="FM12" s="480"/>
      <c r="FN12" s="480"/>
      <c r="FO12" s="480"/>
      <c r="FP12" s="480"/>
      <c r="FQ12" s="480"/>
      <c r="FR12" s="480"/>
      <c r="FS12" s="480"/>
      <c r="FT12" s="480"/>
      <c r="FU12" s="480"/>
      <c r="FV12" s="480"/>
      <c r="FW12" s="480"/>
      <c r="FX12" s="480"/>
      <c r="FY12" s="480"/>
      <c r="FZ12" s="480"/>
      <c r="GA12" s="480"/>
      <c r="GB12" s="480"/>
      <c r="GC12" s="480"/>
      <c r="GD12" s="480"/>
      <c r="GE12" s="480"/>
      <c r="GF12" s="480"/>
      <c r="GG12" s="480"/>
      <c r="GH12" s="480"/>
      <c r="GI12" s="480"/>
      <c r="GJ12" s="480"/>
      <c r="GK12" s="480"/>
      <c r="GL12" s="480"/>
      <c r="GM12" s="480"/>
      <c r="GN12" s="480"/>
      <c r="GO12" s="480"/>
      <c r="GP12" s="480"/>
      <c r="GQ12" s="480"/>
      <c r="GR12" s="480"/>
      <c r="GS12" s="480"/>
      <c r="GT12" s="480"/>
      <c r="GU12" s="480"/>
      <c r="GV12" s="480"/>
      <c r="GW12" s="480"/>
      <c r="GX12" s="480"/>
      <c r="GY12" s="480"/>
      <c r="GZ12" s="480"/>
      <c r="HA12" s="480"/>
      <c r="HB12" s="480"/>
      <c r="HC12" s="480"/>
      <c r="HD12" s="480"/>
      <c r="HE12" s="480"/>
      <c r="HF12" s="480"/>
      <c r="HG12" s="480"/>
      <c r="HH12" s="480"/>
      <c r="HI12" s="480"/>
      <c r="HJ12" s="480"/>
      <c r="HK12" s="480"/>
      <c r="HL12" s="480"/>
      <c r="HM12" s="480"/>
      <c r="HN12" s="480"/>
      <c r="HO12" s="480"/>
      <c r="HP12" s="480"/>
      <c r="HQ12" s="480"/>
      <c r="HR12" s="480"/>
      <c r="HS12" s="480"/>
      <c r="HT12" s="480"/>
      <c r="HU12" s="480"/>
      <c r="HV12" s="480"/>
      <c r="HW12" s="480"/>
      <c r="HX12" s="480"/>
      <c r="HY12" s="480"/>
      <c r="HZ12" s="480"/>
      <c r="IA12" s="480"/>
      <c r="IB12" s="480"/>
      <c r="IC12" s="480"/>
      <c r="ID12" s="480"/>
      <c r="IE12" s="480"/>
      <c r="IF12" s="480"/>
      <c r="IG12" s="480"/>
      <c r="IH12" s="480"/>
      <c r="II12" s="480"/>
      <c r="IJ12" s="480"/>
      <c r="IK12" s="480"/>
      <c r="IL12" s="480"/>
      <c r="IM12" s="480"/>
      <c r="IN12" s="480"/>
      <c r="IO12" s="480"/>
      <c r="IP12" s="480"/>
      <c r="IQ12" s="480"/>
      <c r="IR12" s="480"/>
      <c r="IS12" s="480"/>
      <c r="IT12" s="480"/>
      <c r="IU12" s="480"/>
      <c r="IV12" s="480"/>
      <c r="IW12" s="480"/>
      <c r="IX12" s="480"/>
      <c r="IY12" s="480"/>
      <c r="IZ12" s="480"/>
      <c r="JA12" s="480"/>
      <c r="JB12" s="480"/>
      <c r="JC12" s="480"/>
      <c r="JD12" s="480"/>
      <c r="JE12" s="480"/>
      <c r="JF12" s="480"/>
      <c r="JG12" s="480"/>
      <c r="JH12" s="480"/>
      <c r="JI12" s="480"/>
      <c r="JJ12" s="480"/>
      <c r="JK12" s="480"/>
      <c r="JL12" s="480"/>
      <c r="JM12" s="480"/>
      <c r="JN12" s="480"/>
      <c r="JO12" s="480"/>
      <c r="JP12" s="480"/>
      <c r="JQ12" s="480"/>
      <c r="JR12" s="480"/>
      <c r="JS12" s="480"/>
      <c r="JT12" s="480"/>
      <c r="JU12" s="480"/>
      <c r="JV12" s="480"/>
      <c r="JW12" s="480"/>
      <c r="JX12" s="480"/>
      <c r="JY12" s="480"/>
      <c r="JZ12" s="480"/>
      <c r="KA12" s="480"/>
      <c r="KB12" s="480"/>
      <c r="KC12" s="480"/>
      <c r="KD12" s="480"/>
      <c r="KE12" s="480"/>
      <c r="KF12" s="480"/>
      <c r="KG12" s="480"/>
      <c r="KH12" s="480"/>
      <c r="KI12" s="480"/>
      <c r="KJ12" s="480"/>
      <c r="KK12" s="480"/>
      <c r="KL12" s="480"/>
      <c r="KM12" s="480"/>
      <c r="KN12" s="480"/>
      <c r="KO12" s="480"/>
      <c r="KP12" s="480"/>
      <c r="KQ12" s="480"/>
      <c r="KR12" s="480"/>
      <c r="KS12" s="480"/>
      <c r="KT12" s="480"/>
      <c r="KU12" s="480"/>
      <c r="KV12" s="480"/>
      <c r="KW12" s="480"/>
      <c r="KX12" s="480"/>
      <c r="KY12" s="480"/>
      <c r="KZ12" s="480"/>
      <c r="LA12" s="480"/>
      <c r="LB12" s="480"/>
      <c r="LC12" s="480"/>
      <c r="LD12" s="480"/>
      <c r="LE12" s="480"/>
      <c r="LF12" s="480"/>
      <c r="LG12" s="480"/>
      <c r="LH12" s="480"/>
      <c r="LI12" s="480"/>
      <c r="LJ12" s="480"/>
      <c r="LK12" s="480"/>
      <c r="LL12" s="480"/>
      <c r="LM12" s="480"/>
      <c r="LN12" s="480"/>
      <c r="LO12" s="480"/>
      <c r="LP12" s="480"/>
      <c r="LQ12" s="480"/>
      <c r="LR12" s="480"/>
      <c r="LS12" s="480"/>
      <c r="LT12" s="480"/>
      <c r="LU12" s="480"/>
      <c r="LV12" s="480"/>
      <c r="LW12" s="480"/>
      <c r="LX12" s="480"/>
      <c r="LY12" s="480"/>
      <c r="LZ12" s="480"/>
      <c r="MA12" s="480"/>
      <c r="MB12" s="480"/>
      <c r="MC12" s="480"/>
      <c r="MD12" s="480"/>
      <c r="ME12" s="480"/>
      <c r="MF12" s="480"/>
      <c r="MG12" s="480"/>
      <c r="MH12" s="480"/>
      <c r="MI12" s="480"/>
      <c r="MJ12" s="480"/>
      <c r="MK12" s="480"/>
      <c r="ML12" s="480"/>
      <c r="MM12" s="480"/>
      <c r="MN12" s="480"/>
      <c r="MO12" s="480"/>
      <c r="MP12" s="480"/>
      <c r="MQ12" s="480"/>
      <c r="MR12" s="480"/>
      <c r="MS12" s="480"/>
      <c r="MT12" s="480"/>
      <c r="MU12" s="480"/>
      <c r="MV12" s="480"/>
      <c r="MW12" s="480"/>
      <c r="MX12" s="480"/>
      <c r="MY12" s="480"/>
      <c r="MZ12" s="480"/>
      <c r="NA12" s="480"/>
      <c r="NB12" s="480"/>
      <c r="NC12" s="480"/>
      <c r="ND12" s="480"/>
      <c r="NE12" s="480"/>
      <c r="NF12" s="480"/>
      <c r="NG12" s="480"/>
      <c r="NH12" s="480"/>
      <c r="NI12" s="480"/>
      <c r="NJ12" s="480"/>
      <c r="NK12" s="480"/>
      <c r="NL12" s="480"/>
      <c r="NM12" s="480"/>
      <c r="NN12" s="480"/>
      <c r="NO12" s="480"/>
      <c r="NP12" s="480"/>
      <c r="NQ12" s="480"/>
      <c r="NR12" s="480"/>
      <c r="NS12" s="480"/>
      <c r="NT12" s="480"/>
      <c r="NU12" s="480"/>
      <c r="NV12" s="480"/>
      <c r="NW12" s="480"/>
      <c r="NX12" s="480"/>
      <c r="NY12" s="480"/>
      <c r="NZ12" s="480"/>
      <c r="OA12" s="480"/>
      <c r="OB12" s="480"/>
      <c r="OC12" s="480"/>
      <c r="OD12" s="480"/>
      <c r="OE12" s="480"/>
      <c r="OF12" s="480"/>
      <c r="OG12" s="480"/>
      <c r="OH12" s="480"/>
      <c r="OI12" s="480"/>
      <c r="OJ12" s="480"/>
      <c r="OK12" s="480"/>
      <c r="OL12" s="480"/>
      <c r="OM12" s="480"/>
      <c r="ON12" s="480"/>
      <c r="OO12" s="480"/>
      <c r="OP12" s="480"/>
      <c r="OQ12" s="480"/>
      <c r="OR12" s="480"/>
      <c r="OS12" s="480"/>
      <c r="OT12" s="480"/>
      <c r="OU12" s="480"/>
      <c r="OV12" s="480"/>
      <c r="OW12" s="480"/>
      <c r="OX12" s="480"/>
      <c r="OY12" s="480"/>
      <c r="OZ12" s="480"/>
      <c r="PA12" s="480"/>
      <c r="PB12" s="480"/>
      <c r="PC12" s="480"/>
      <c r="PD12" s="480"/>
      <c r="PE12" s="480"/>
      <c r="PF12" s="480"/>
      <c r="PG12" s="480"/>
      <c r="PH12" s="480"/>
      <c r="PI12" s="480"/>
      <c r="PJ12" s="480"/>
      <c r="PK12" s="480"/>
      <c r="PL12" s="480"/>
      <c r="PM12" s="480"/>
      <c r="PN12" s="480"/>
      <c r="PO12" s="480"/>
      <c r="PP12" s="480"/>
      <c r="PQ12" s="480"/>
      <c r="PR12" s="480"/>
      <c r="PS12" s="480"/>
      <c r="PT12" s="480"/>
      <c r="PU12" s="480"/>
      <c r="PV12" s="480"/>
      <c r="PW12" s="480"/>
      <c r="PX12" s="480"/>
      <c r="PY12" s="480"/>
      <c r="PZ12" s="480"/>
      <c r="QA12" s="480"/>
      <c r="QB12" s="480"/>
      <c r="QC12" s="480"/>
      <c r="QD12" s="480"/>
      <c r="QE12" s="480"/>
      <c r="QF12" s="480"/>
      <c r="QG12" s="480"/>
      <c r="QH12" s="480"/>
      <c r="QI12" s="480"/>
      <c r="QJ12" s="480"/>
      <c r="QK12" s="480"/>
      <c r="QL12" s="480"/>
      <c r="QM12" s="480"/>
      <c r="QN12" s="480"/>
      <c r="QO12" s="480"/>
      <c r="QP12" s="480"/>
      <c r="QQ12" s="480"/>
      <c r="QR12" s="480"/>
      <c r="QS12" s="480"/>
      <c r="QT12" s="480"/>
      <c r="QU12" s="480"/>
      <c r="QV12" s="480"/>
      <c r="QW12" s="480"/>
      <c r="QX12" s="480"/>
      <c r="QY12" s="480"/>
      <c r="QZ12" s="480"/>
      <c r="RA12" s="480"/>
      <c r="RB12" s="480"/>
      <c r="RC12" s="480"/>
      <c r="RD12" s="480"/>
      <c r="RE12" s="480"/>
      <c r="RF12" s="480"/>
    </row>
    <row r="13" customFormat="false" ht="18" hidden="false" customHeight="true" outlineLevel="0" collapsed="false">
      <c r="A13" s="478"/>
      <c r="B13" s="102"/>
      <c r="C13" s="479" t="s">
        <v>505</v>
      </c>
      <c r="D13" s="102"/>
      <c r="E13" s="102"/>
      <c r="F13" s="102"/>
      <c r="G13" s="102"/>
      <c r="H13" s="102" t="n">
        <f aca="false">IF(H12=0,0,IF(H12=-I10,-I11,H12))</f>
        <v>0</v>
      </c>
      <c r="I13" s="102" t="n">
        <f aca="false">IF(I12=0,0,IF(I12=-J10,I12,-J11))</f>
        <v>0</v>
      </c>
      <c r="J13" s="102" t="n">
        <f aca="false">IF(J12=0,0,IF(J12=-K10,J12,-K11))</f>
        <v>-0</v>
      </c>
      <c r="K13" s="102" t="n">
        <f aca="false">IF(K12=0,0,IF(K12=-L10,K12,-L11))</f>
        <v>-0</v>
      </c>
      <c r="L13" s="102" t="n">
        <f aca="false">IF(L12=0,0,IF(L12=-M10,L12,-M11))</f>
        <v>21449292.0623463</v>
      </c>
      <c r="M13" s="102" t="n">
        <f aca="false">IF(M12=0,0,IF(M12=-N10,M12,-N11))</f>
        <v>37725976.5492942</v>
      </c>
      <c r="N13" s="102" t="n">
        <f aca="false">IF(N12=0,0,IF(N12=-O10,N12,-O11))</f>
        <v>35836941.8743168</v>
      </c>
      <c r="O13" s="102" t="n">
        <f aca="false">IF(O12=0,0,IF(O12=-P10,O12,-P11))</f>
        <v>33947907.1994202</v>
      </c>
      <c r="P13" s="102" t="n">
        <f aca="false">IF(P12=0,0,IF(P12=-Q10,P12,-Q11))</f>
        <v>32058872.5240083</v>
      </c>
      <c r="Q13" s="102" t="n">
        <f aca="false">IF(Q12=0,0,IF(Q12=-R10,Q12,-R11))</f>
        <v>30169837.8478465</v>
      </c>
      <c r="R13" s="102" t="n">
        <f aca="false">IF(R12=0,0,IF(R12=-S10,R12,-S11))</f>
        <v>28280803.2046075</v>
      </c>
      <c r="S13" s="102" t="n">
        <f aca="false">IF(S12=0,0,IF(S12=-T10,S12,-T11))</f>
        <v>26391768.5094161</v>
      </c>
      <c r="T13" s="102" t="n">
        <f aca="false">IF(T12=0,0,IF(T12=-U10,T12,-U11))</f>
        <v>24502733.846773</v>
      </c>
      <c r="U13" s="102" t="n">
        <f aca="false">IF(U12=0,0,IF(U12=-V10,U12,-V11))</f>
        <v>11267494.6944428</v>
      </c>
      <c r="V13" s="102" t="n">
        <f aca="false">IF(V12=0,0,IF(V12=-W10,V12,-W11))</f>
        <v>0.000430004448947459</v>
      </c>
      <c r="W13" s="102" t="n">
        <f aca="false">IF(W12=0,0,IF(W12=-X10,W12,-X11))</f>
        <v>3.25385288508017E-006</v>
      </c>
      <c r="X13" s="102" t="n">
        <f aca="false">IF(X12=0,0,IF(X12=-Y10,X12,-Y11))</f>
        <v>-3.14460381066674E-010</v>
      </c>
      <c r="Y13" s="102" t="n">
        <f aca="false">IF(Y12=0,0,IF(Y12=-Z10,Y12,-Z11))</f>
        <v>-3.14460381066674E-010</v>
      </c>
      <c r="Z13" s="102" t="n">
        <f aca="false">IF(Z12=0,0,IF(Z12=-AA10,Z12,-AA11))</f>
        <v>-3.14460381066674E-010</v>
      </c>
      <c r="AA13" s="102" t="n">
        <f aca="false">IF(AA12=0,0,IF(AA12=-AB10,AA12,-AB11))</f>
        <v>-3.14460381066674E-010</v>
      </c>
      <c r="AB13" s="102" t="n">
        <f aca="false">IF(AB12=0,0,IF(AB12=-AC10,AB12,-AC11))</f>
        <v>-3.14460381066674E-010</v>
      </c>
      <c r="AC13" s="102" t="n">
        <f aca="false">IF(AC12=0,0,IF(AC12=-AD10,AC12,-AD11))</f>
        <v>-3.14460381066674E-010</v>
      </c>
      <c r="AD13" s="102" t="n">
        <f aca="false">IF(AD12=0,0,IF(AD12=-AE10,AD12,-AE11))</f>
        <v>-3.14460381066674E-010</v>
      </c>
      <c r="AE13" s="102" t="n">
        <f aca="false">IF(AE12=0,0,IF(AE12=-AF10,AE12,-AF11))</f>
        <v>-3.14460381066674E-010</v>
      </c>
      <c r="AF13" s="102" t="n">
        <f aca="false">IF(AF12=0,0,IF(AF12=-AG10,AF12,-AG11))</f>
        <v>-3.14460381066674E-010</v>
      </c>
      <c r="AG13" s="102" t="n">
        <f aca="false">IF(AG12=0,0,IF(AG12=-AH10,AG12,-AH11))</f>
        <v>-3.14460381066674E-010</v>
      </c>
      <c r="AH13" s="102" t="n">
        <f aca="false">IF(AH12=0,0,IF(AH12=-AI10,AH12,-AI11))</f>
        <v>-3.14460381066674E-010</v>
      </c>
      <c r="AI13" s="102" t="n">
        <f aca="false">IF(AI12=0,0,IF(AI12=-AJ10,AI12,-AJ11))</f>
        <v>-3.14460381066674E-010</v>
      </c>
      <c r="AJ13" s="102" t="n">
        <f aca="false">IF(AJ12=0,0,IF(AJ12=-AK10,AJ12,-AK11))</f>
        <v>-3.14460381066674E-010</v>
      </c>
      <c r="AK13" s="102" t="n">
        <f aca="false">IF(AK12=0,0,IF(AK12=-AL10,AK12,-AL11))</f>
        <v>-3.14460381066674E-010</v>
      </c>
      <c r="AL13" s="102" t="n">
        <f aca="false">IF(AL12=0,0,IF(AL12=-AM10,AL12,-AM11))</f>
        <v>-0</v>
      </c>
      <c r="AM13" s="102" t="n">
        <f aca="false">IF(AM12=0,0,IF(AM12=-AN10,AM12,-AN11))</f>
        <v>-0</v>
      </c>
      <c r="AN13" s="102" t="n">
        <f aca="false">IF(AN12=0,0,IF(AN12=-AO10,AN12,-AO11))</f>
        <v>-0</v>
      </c>
      <c r="AO13" s="102" t="n">
        <f aca="false">IF(AO12=0,0,IF(AO12=-AP10,AO12,-AP11))</f>
        <v>-0</v>
      </c>
      <c r="AP13" s="102" t="n">
        <f aca="false">IF(AP12=0,0,IF(AP12=-AQ10,AP12,-AQ11))</f>
        <v>-0</v>
      </c>
      <c r="AQ13" s="102" t="n">
        <f aca="false">IF(AQ12=0,0,IF(AQ12=-AR10,AQ12,-AR11))</f>
        <v>-0</v>
      </c>
      <c r="AR13" s="478"/>
      <c r="AS13" s="478"/>
      <c r="AT13" s="478"/>
      <c r="AU13" s="478"/>
      <c r="AV13" s="478"/>
      <c r="AW13" s="478"/>
      <c r="AX13" s="478"/>
      <c r="AY13" s="478"/>
      <c r="AZ13" s="478"/>
      <c r="BA13" s="478"/>
      <c r="BB13" s="478"/>
      <c r="BC13" s="478"/>
      <c r="BD13" s="478"/>
      <c r="BE13" s="478"/>
      <c r="BF13" s="478"/>
      <c r="BG13" s="478"/>
      <c r="BH13" s="478"/>
      <c r="BI13" s="478"/>
      <c r="BJ13" s="478"/>
      <c r="BK13" s="478"/>
      <c r="BL13" s="478"/>
      <c r="BM13" s="478"/>
      <c r="BN13" s="478"/>
      <c r="BO13" s="478"/>
      <c r="BP13" s="478"/>
      <c r="BQ13" s="478"/>
      <c r="BR13" s="478"/>
      <c r="BS13" s="478"/>
      <c r="BT13" s="478"/>
      <c r="BU13" s="478"/>
      <c r="BV13" s="478"/>
      <c r="BW13" s="478"/>
      <c r="BX13" s="478"/>
      <c r="BY13" s="478"/>
      <c r="BZ13" s="478"/>
      <c r="CA13" s="478"/>
      <c r="CB13" s="478"/>
      <c r="CC13" s="478"/>
      <c r="CD13" s="478"/>
      <c r="CE13" s="478"/>
      <c r="CF13" s="478"/>
      <c r="CG13" s="478"/>
      <c r="CH13" s="478"/>
      <c r="CI13" s="478"/>
      <c r="CJ13" s="478"/>
      <c r="CK13" s="478"/>
      <c r="CL13" s="478"/>
      <c r="CM13" s="478"/>
      <c r="CN13" s="478"/>
      <c r="CO13" s="478"/>
      <c r="CP13" s="478"/>
      <c r="CQ13" s="478"/>
      <c r="CR13" s="478"/>
      <c r="CS13" s="478"/>
      <c r="CT13" s="478"/>
      <c r="CU13" s="478"/>
      <c r="CV13" s="478"/>
      <c r="CW13" s="478"/>
      <c r="CX13" s="478"/>
      <c r="CY13" s="478"/>
      <c r="CZ13" s="478"/>
      <c r="DA13" s="478"/>
      <c r="DB13" s="478"/>
      <c r="DC13" s="478"/>
      <c r="DD13" s="478"/>
      <c r="DE13" s="478"/>
      <c r="DF13" s="478"/>
      <c r="DG13" s="478"/>
      <c r="DH13" s="478"/>
      <c r="DI13" s="478"/>
      <c r="DJ13" s="478"/>
      <c r="DK13" s="478"/>
      <c r="DL13" s="478"/>
      <c r="DM13" s="478"/>
      <c r="DN13" s="478"/>
      <c r="DO13" s="478"/>
      <c r="DP13" s="478"/>
      <c r="DQ13" s="478"/>
      <c r="DR13" s="478"/>
      <c r="DS13" s="478"/>
      <c r="DT13" s="478"/>
      <c r="DU13" s="478"/>
      <c r="DV13" s="478"/>
      <c r="DW13" s="478"/>
      <c r="DX13" s="478"/>
      <c r="DY13" s="478"/>
      <c r="DZ13" s="478"/>
      <c r="EA13" s="478"/>
      <c r="EB13" s="478"/>
      <c r="EC13" s="478"/>
      <c r="ED13" s="478"/>
      <c r="EE13" s="478"/>
      <c r="EF13" s="478"/>
      <c r="EG13" s="478"/>
      <c r="EH13" s="478"/>
      <c r="EI13" s="478"/>
      <c r="EJ13" s="478"/>
      <c r="EK13" s="478"/>
      <c r="EL13" s="478"/>
      <c r="EM13" s="478"/>
      <c r="EN13" s="478"/>
      <c r="EO13" s="478"/>
      <c r="EP13" s="478"/>
      <c r="EQ13" s="478"/>
      <c r="ER13" s="478"/>
      <c r="ES13" s="478"/>
      <c r="ET13" s="478"/>
      <c r="EU13" s="478"/>
      <c r="EV13" s="478"/>
      <c r="EW13" s="478"/>
      <c r="EX13" s="478"/>
      <c r="EY13" s="478"/>
      <c r="EZ13" s="478"/>
      <c r="FA13" s="478"/>
      <c r="FB13" s="478"/>
      <c r="FC13" s="478"/>
      <c r="FD13" s="478"/>
      <c r="FE13" s="478"/>
      <c r="FF13" s="478"/>
      <c r="FG13" s="478"/>
      <c r="FH13" s="478"/>
      <c r="FI13" s="478"/>
      <c r="FJ13" s="478"/>
      <c r="FK13" s="478"/>
      <c r="FL13" s="478"/>
      <c r="FM13" s="478"/>
      <c r="FN13" s="478"/>
      <c r="FO13" s="478"/>
      <c r="FP13" s="478"/>
      <c r="FQ13" s="478"/>
      <c r="FR13" s="478"/>
      <c r="FS13" s="478"/>
      <c r="FT13" s="478"/>
      <c r="FU13" s="478"/>
      <c r="FV13" s="478"/>
      <c r="FW13" s="478"/>
      <c r="FX13" s="478"/>
      <c r="FY13" s="478"/>
      <c r="FZ13" s="478"/>
      <c r="GA13" s="478"/>
      <c r="GB13" s="478"/>
      <c r="GC13" s="478"/>
      <c r="GD13" s="478"/>
      <c r="GE13" s="478"/>
      <c r="GF13" s="478"/>
      <c r="GG13" s="478"/>
      <c r="GH13" s="478"/>
      <c r="GI13" s="478"/>
      <c r="GJ13" s="478"/>
      <c r="GK13" s="478"/>
      <c r="GL13" s="478"/>
      <c r="GM13" s="478"/>
      <c r="GN13" s="478"/>
      <c r="GO13" s="478"/>
      <c r="GP13" s="478"/>
      <c r="GQ13" s="478"/>
      <c r="GR13" s="478"/>
      <c r="GS13" s="478"/>
      <c r="GT13" s="478"/>
      <c r="GU13" s="478"/>
      <c r="GV13" s="478"/>
      <c r="GW13" s="478"/>
      <c r="GX13" s="478"/>
      <c r="GY13" s="478"/>
      <c r="GZ13" s="478"/>
      <c r="HA13" s="478"/>
      <c r="HB13" s="478"/>
      <c r="HC13" s="478"/>
      <c r="HD13" s="478"/>
      <c r="HE13" s="478"/>
      <c r="HF13" s="478"/>
      <c r="HG13" s="478"/>
      <c r="HH13" s="478"/>
      <c r="HI13" s="478"/>
      <c r="HJ13" s="478"/>
      <c r="HK13" s="478"/>
      <c r="HL13" s="478"/>
      <c r="HM13" s="478"/>
      <c r="HN13" s="478"/>
      <c r="HO13" s="478"/>
      <c r="HP13" s="478"/>
      <c r="HQ13" s="478"/>
      <c r="HR13" s="478"/>
      <c r="HS13" s="478"/>
      <c r="HT13" s="478"/>
      <c r="HU13" s="478"/>
      <c r="HV13" s="478"/>
      <c r="HW13" s="478"/>
      <c r="HX13" s="478"/>
      <c r="HY13" s="478"/>
      <c r="HZ13" s="478"/>
      <c r="IA13" s="478"/>
      <c r="IB13" s="478"/>
      <c r="IC13" s="478"/>
      <c r="ID13" s="478"/>
      <c r="IE13" s="478"/>
      <c r="IF13" s="478"/>
      <c r="IG13" s="478"/>
      <c r="IH13" s="478"/>
      <c r="II13" s="478"/>
      <c r="IJ13" s="478"/>
      <c r="IK13" s="478"/>
      <c r="IL13" s="478"/>
      <c r="IM13" s="478"/>
      <c r="IN13" s="478"/>
      <c r="IO13" s="478"/>
      <c r="IP13" s="478"/>
      <c r="IQ13" s="478"/>
      <c r="IR13" s="478"/>
      <c r="IS13" s="478"/>
      <c r="IT13" s="478"/>
      <c r="IU13" s="478"/>
      <c r="IV13" s="478"/>
      <c r="IW13" s="478"/>
      <c r="IX13" s="478"/>
      <c r="IY13" s="478"/>
      <c r="IZ13" s="478"/>
      <c r="JA13" s="478"/>
      <c r="JB13" s="478"/>
      <c r="JC13" s="478"/>
      <c r="JD13" s="478"/>
      <c r="JE13" s="478"/>
      <c r="JF13" s="478"/>
      <c r="JG13" s="478"/>
      <c r="JH13" s="478"/>
      <c r="JI13" s="478"/>
      <c r="JJ13" s="478"/>
      <c r="JK13" s="478"/>
      <c r="JL13" s="478"/>
      <c r="JM13" s="478"/>
      <c r="JN13" s="478"/>
      <c r="JO13" s="478"/>
      <c r="JP13" s="478"/>
      <c r="JQ13" s="478"/>
      <c r="JR13" s="478"/>
      <c r="JS13" s="478"/>
      <c r="JT13" s="478"/>
      <c r="JU13" s="478"/>
      <c r="JV13" s="478"/>
      <c r="JW13" s="478"/>
      <c r="JX13" s="478"/>
      <c r="JY13" s="478"/>
      <c r="JZ13" s="478"/>
      <c r="KA13" s="478"/>
      <c r="KB13" s="478"/>
      <c r="KC13" s="478"/>
      <c r="KD13" s="478"/>
      <c r="KE13" s="478"/>
      <c r="KF13" s="478"/>
      <c r="KG13" s="478"/>
      <c r="KH13" s="478"/>
      <c r="KI13" s="478"/>
      <c r="KJ13" s="478"/>
      <c r="KK13" s="478"/>
      <c r="KL13" s="478"/>
      <c r="KM13" s="478"/>
      <c r="KN13" s="478"/>
      <c r="KO13" s="478"/>
      <c r="KP13" s="478"/>
      <c r="KQ13" s="478"/>
      <c r="KR13" s="478"/>
      <c r="KS13" s="478"/>
      <c r="KT13" s="478"/>
      <c r="KU13" s="478"/>
      <c r="KV13" s="478"/>
      <c r="KW13" s="478"/>
      <c r="KX13" s="478"/>
      <c r="KY13" s="478"/>
      <c r="KZ13" s="478"/>
      <c r="LA13" s="478"/>
      <c r="LB13" s="478"/>
      <c r="LC13" s="478"/>
      <c r="LD13" s="478"/>
      <c r="LE13" s="478"/>
      <c r="LF13" s="478"/>
      <c r="LG13" s="478"/>
      <c r="LH13" s="478"/>
      <c r="LI13" s="478"/>
      <c r="LJ13" s="478"/>
      <c r="LK13" s="478"/>
      <c r="LL13" s="478"/>
      <c r="LM13" s="478"/>
      <c r="LN13" s="478"/>
      <c r="LO13" s="478"/>
      <c r="LP13" s="478"/>
      <c r="LQ13" s="478"/>
      <c r="LR13" s="478"/>
      <c r="LS13" s="478"/>
      <c r="LT13" s="478"/>
      <c r="LU13" s="478"/>
      <c r="LV13" s="478"/>
      <c r="LW13" s="478"/>
      <c r="LX13" s="478"/>
      <c r="LY13" s="478"/>
      <c r="LZ13" s="478"/>
      <c r="MA13" s="478"/>
      <c r="MB13" s="478"/>
      <c r="MC13" s="478"/>
      <c r="MD13" s="478"/>
      <c r="ME13" s="478"/>
      <c r="MF13" s="478"/>
      <c r="MG13" s="478"/>
      <c r="MH13" s="478"/>
      <c r="MI13" s="478"/>
      <c r="MJ13" s="478"/>
      <c r="MK13" s="478"/>
      <c r="ML13" s="478"/>
      <c r="MM13" s="478"/>
      <c r="MN13" s="478"/>
      <c r="MO13" s="478"/>
      <c r="MP13" s="478"/>
      <c r="MQ13" s="478"/>
      <c r="MR13" s="478"/>
      <c r="MS13" s="478"/>
      <c r="MT13" s="478"/>
      <c r="MU13" s="478"/>
      <c r="MV13" s="478"/>
      <c r="MW13" s="478"/>
      <c r="MX13" s="478"/>
      <c r="MY13" s="478"/>
      <c r="MZ13" s="478"/>
      <c r="NA13" s="478"/>
      <c r="NB13" s="478"/>
      <c r="NC13" s="478"/>
      <c r="ND13" s="478"/>
      <c r="NE13" s="478"/>
      <c r="NF13" s="478"/>
      <c r="NG13" s="478"/>
      <c r="NH13" s="478"/>
      <c r="NI13" s="478"/>
      <c r="NJ13" s="478"/>
      <c r="NK13" s="478"/>
      <c r="NL13" s="478"/>
      <c r="NM13" s="478"/>
      <c r="NN13" s="478"/>
      <c r="NO13" s="478"/>
      <c r="NP13" s="478"/>
      <c r="NQ13" s="478"/>
      <c r="NR13" s="478"/>
      <c r="NS13" s="478"/>
      <c r="NT13" s="478"/>
      <c r="NU13" s="478"/>
      <c r="NV13" s="478"/>
      <c r="NW13" s="478"/>
      <c r="NX13" s="478"/>
      <c r="NY13" s="478"/>
      <c r="NZ13" s="478"/>
      <c r="OA13" s="478"/>
      <c r="OB13" s="478"/>
      <c r="OC13" s="478"/>
      <c r="OD13" s="478"/>
      <c r="OE13" s="478"/>
      <c r="OF13" s="478"/>
      <c r="OG13" s="478"/>
      <c r="OH13" s="478"/>
      <c r="OI13" s="478"/>
      <c r="OJ13" s="478"/>
      <c r="OK13" s="478"/>
      <c r="OL13" s="478"/>
      <c r="OM13" s="478"/>
      <c r="ON13" s="478"/>
      <c r="OO13" s="478"/>
      <c r="OP13" s="478"/>
      <c r="OQ13" s="478"/>
      <c r="OR13" s="478"/>
      <c r="OS13" s="478"/>
      <c r="OT13" s="478"/>
      <c r="OU13" s="478"/>
      <c r="OV13" s="478"/>
      <c r="OW13" s="478"/>
      <c r="OX13" s="478"/>
      <c r="OY13" s="478"/>
      <c r="OZ13" s="478"/>
      <c r="PA13" s="478"/>
      <c r="PB13" s="478"/>
      <c r="PC13" s="478"/>
      <c r="PD13" s="478"/>
      <c r="PE13" s="478"/>
      <c r="PF13" s="478"/>
      <c r="PG13" s="478"/>
      <c r="PH13" s="478"/>
      <c r="PI13" s="478"/>
      <c r="PJ13" s="478"/>
      <c r="PK13" s="478"/>
      <c r="PL13" s="478"/>
      <c r="PM13" s="478"/>
      <c r="PN13" s="478"/>
      <c r="PO13" s="478"/>
      <c r="PP13" s="478"/>
      <c r="PQ13" s="478"/>
      <c r="PR13" s="478"/>
      <c r="PS13" s="478"/>
      <c r="PT13" s="478"/>
      <c r="PU13" s="478"/>
      <c r="PV13" s="478"/>
      <c r="PW13" s="478"/>
      <c r="PX13" s="478"/>
      <c r="PY13" s="478"/>
      <c r="PZ13" s="478"/>
      <c r="QA13" s="478"/>
      <c r="QB13" s="478"/>
      <c r="QC13" s="478"/>
      <c r="QD13" s="478"/>
      <c r="QE13" s="478"/>
      <c r="QF13" s="478"/>
      <c r="QG13" s="478"/>
      <c r="QH13" s="478"/>
      <c r="QI13" s="478"/>
      <c r="QJ13" s="478"/>
      <c r="QK13" s="478"/>
      <c r="QL13" s="478"/>
      <c r="QM13" s="478"/>
      <c r="QN13" s="478"/>
      <c r="QO13" s="478"/>
      <c r="QP13" s="478"/>
      <c r="QQ13" s="478"/>
      <c r="QR13" s="478"/>
      <c r="QS13" s="478"/>
      <c r="QT13" s="478"/>
      <c r="QU13" s="478"/>
      <c r="QV13" s="478"/>
      <c r="QW13" s="478"/>
      <c r="QX13" s="478"/>
      <c r="QY13" s="478"/>
      <c r="QZ13" s="478"/>
      <c r="RA13" s="478"/>
      <c r="RB13" s="478"/>
      <c r="RC13" s="478"/>
      <c r="RD13" s="478"/>
      <c r="RE13" s="478"/>
      <c r="RF13" s="478"/>
    </row>
    <row r="14" customFormat="false" ht="18" hidden="false" customHeight="true" outlineLevel="0" collapsed="false">
      <c r="A14" s="478"/>
      <c r="B14" s="102"/>
      <c r="C14" s="479" t="s">
        <v>506</v>
      </c>
      <c r="D14" s="102"/>
      <c r="E14" s="102"/>
      <c r="F14" s="102"/>
      <c r="G14" s="102"/>
      <c r="H14" s="102" t="n">
        <f aca="false">H12-H13</f>
        <v>0</v>
      </c>
      <c r="I14" s="102" t="n">
        <f aca="false">I12-I13</f>
        <v>0</v>
      </c>
      <c r="J14" s="102" t="n">
        <f aca="false">J12-J13</f>
        <v>114377401.327095</v>
      </c>
      <c r="K14" s="102" t="n">
        <f aca="false">K12-K13</f>
        <v>180586061.148659</v>
      </c>
      <c r="L14" s="102" t="n">
        <f aca="false">L12-L13</f>
        <v>174870076.466336</v>
      </c>
      <c r="M14" s="102" t="n">
        <f aca="false">M12-M13</f>
        <v>153821433.261578</v>
      </c>
      <c r="N14" s="102" t="n">
        <f aca="false">N12-N13</f>
        <v>133175478.535687</v>
      </c>
      <c r="O14" s="102" t="n">
        <f aca="false">O12-O13</f>
        <v>112529523.811995</v>
      </c>
      <c r="P14" s="102" t="n">
        <f aca="false">P12-P13</f>
        <v>91883569.0889324</v>
      </c>
      <c r="Q14" s="102" t="n">
        <f aca="false">Q12-Q13</f>
        <v>71237614.3671635</v>
      </c>
      <c r="R14" s="102" t="n">
        <f aca="false">R12-R13</f>
        <v>50591659.7132961</v>
      </c>
      <c r="S14" s="102" t="n">
        <f aca="false">S12-S13</f>
        <v>29945704.9560244</v>
      </c>
      <c r="T14" s="102" t="n">
        <f aca="false">T12-T13</f>
        <v>9299750.24654263</v>
      </c>
      <c r="U14" s="102" t="n">
        <f aca="false">U12-U13</f>
        <v>0</v>
      </c>
      <c r="V14" s="102" t="n">
        <f aca="false">V12-V13</f>
        <v>0.00512719130018637</v>
      </c>
      <c r="W14" s="102" t="n">
        <f aca="false">W12-W13</f>
        <v>3.55625549349651E-005</v>
      </c>
      <c r="X14" s="102" t="n">
        <f aca="false">X12-X13</f>
        <v>-3.43685316193333E-009</v>
      </c>
      <c r="Y14" s="102" t="n">
        <f aca="false">Y12-Y13</f>
        <v>-3.43685316193333E-009</v>
      </c>
      <c r="Z14" s="102" t="n">
        <f aca="false">Z12-Z13</f>
        <v>-3.43685316193333E-009</v>
      </c>
      <c r="AA14" s="102" t="n">
        <f aca="false">AA12-AA13</f>
        <v>-3.43685316193333E-009</v>
      </c>
      <c r="AB14" s="102" t="n">
        <f aca="false">AB12-AB13</f>
        <v>-3.43685316193333E-009</v>
      </c>
      <c r="AC14" s="102" t="n">
        <f aca="false">AC12-AC13</f>
        <v>-3.43685316193333E-009</v>
      </c>
      <c r="AD14" s="102" t="n">
        <f aca="false">AD12-AD13</f>
        <v>-3.43685316193333E-009</v>
      </c>
      <c r="AE14" s="102" t="n">
        <f aca="false">AE12-AE13</f>
        <v>-3.43685316193333E-009</v>
      </c>
      <c r="AF14" s="102" t="n">
        <f aca="false">AF12-AF13</f>
        <v>-3.43685316193333E-009</v>
      </c>
      <c r="AG14" s="102" t="n">
        <f aca="false">AG12-AG13</f>
        <v>-3.43685316193333E-009</v>
      </c>
      <c r="AH14" s="102" t="n">
        <f aca="false">AH12-AH13</f>
        <v>-3.43685316193333E-009</v>
      </c>
      <c r="AI14" s="102" t="n">
        <f aca="false">AI12-AI13</f>
        <v>-3.43685316193333E-009</v>
      </c>
      <c r="AJ14" s="102" t="n">
        <f aca="false">AJ12-AJ13</f>
        <v>-3.43685316193333E-009</v>
      </c>
      <c r="AK14" s="102" t="n">
        <f aca="false">AK12-AK13</f>
        <v>-3.43685316193333E-009</v>
      </c>
      <c r="AL14" s="102" t="n">
        <f aca="false">AL12-AL13</f>
        <v>-3.751313543E-009</v>
      </c>
      <c r="AM14" s="102" t="n">
        <f aca="false">AM12-AM13</f>
        <v>-3.751313543E-009</v>
      </c>
      <c r="AN14" s="102" t="n">
        <f aca="false">AN12-AN13</f>
        <v>-3.751313543E-009</v>
      </c>
      <c r="AO14" s="102" t="n">
        <f aca="false">AO12-AO13</f>
        <v>-3.751313543E-009</v>
      </c>
      <c r="AP14" s="102" t="n">
        <f aca="false">AP12-AP13</f>
        <v>-3.751313543E-009</v>
      </c>
      <c r="AQ14" s="102" t="n">
        <f aca="false">AQ12-AQ13</f>
        <v>-3.751313543E-009</v>
      </c>
      <c r="AR14" s="478"/>
      <c r="AS14" s="478"/>
      <c r="AT14" s="478"/>
      <c r="AU14" s="478"/>
      <c r="AV14" s="478"/>
      <c r="AW14" s="478"/>
      <c r="AX14" s="478"/>
      <c r="AY14" s="478"/>
      <c r="AZ14" s="478"/>
      <c r="BA14" s="478"/>
      <c r="BB14" s="478"/>
      <c r="BC14" s="478"/>
      <c r="BD14" s="478"/>
      <c r="BE14" s="478"/>
      <c r="BF14" s="478"/>
      <c r="BG14" s="478"/>
      <c r="BH14" s="478"/>
      <c r="BI14" s="478"/>
      <c r="BJ14" s="478"/>
      <c r="BK14" s="478"/>
      <c r="BL14" s="478"/>
      <c r="BM14" s="478"/>
      <c r="BN14" s="478"/>
      <c r="BO14" s="478"/>
      <c r="BP14" s="478"/>
      <c r="BQ14" s="478"/>
      <c r="BR14" s="478"/>
      <c r="BS14" s="478"/>
      <c r="BT14" s="478"/>
      <c r="BU14" s="478"/>
      <c r="BV14" s="478"/>
      <c r="BW14" s="478"/>
      <c r="BX14" s="478"/>
      <c r="BY14" s="478"/>
      <c r="BZ14" s="478"/>
      <c r="CA14" s="478"/>
      <c r="CB14" s="478"/>
      <c r="CC14" s="478"/>
      <c r="CD14" s="478"/>
      <c r="CE14" s="478"/>
      <c r="CF14" s="478"/>
      <c r="CG14" s="478"/>
      <c r="CH14" s="478"/>
      <c r="CI14" s="478"/>
      <c r="CJ14" s="478"/>
      <c r="CK14" s="478"/>
      <c r="CL14" s="478"/>
      <c r="CM14" s="478"/>
      <c r="CN14" s="478"/>
      <c r="CO14" s="478"/>
      <c r="CP14" s="478"/>
      <c r="CQ14" s="478"/>
      <c r="CR14" s="478"/>
      <c r="CS14" s="478"/>
      <c r="CT14" s="478"/>
      <c r="CU14" s="478"/>
      <c r="CV14" s="478"/>
      <c r="CW14" s="478"/>
      <c r="CX14" s="478"/>
      <c r="CY14" s="478"/>
      <c r="CZ14" s="478"/>
      <c r="DA14" s="478"/>
      <c r="DB14" s="478"/>
      <c r="DC14" s="478"/>
      <c r="DD14" s="478"/>
      <c r="DE14" s="478"/>
      <c r="DF14" s="478"/>
      <c r="DG14" s="478"/>
      <c r="DH14" s="478"/>
      <c r="DI14" s="478"/>
      <c r="DJ14" s="478"/>
      <c r="DK14" s="478"/>
      <c r="DL14" s="478"/>
      <c r="DM14" s="478"/>
      <c r="DN14" s="478"/>
      <c r="DO14" s="478"/>
      <c r="DP14" s="478"/>
      <c r="DQ14" s="478"/>
      <c r="DR14" s="478"/>
      <c r="DS14" s="478"/>
      <c r="DT14" s="478"/>
      <c r="DU14" s="478"/>
      <c r="DV14" s="478"/>
      <c r="DW14" s="478"/>
      <c r="DX14" s="478"/>
      <c r="DY14" s="478"/>
      <c r="DZ14" s="478"/>
      <c r="EA14" s="478"/>
      <c r="EB14" s="478"/>
      <c r="EC14" s="478"/>
      <c r="ED14" s="478"/>
      <c r="EE14" s="478"/>
      <c r="EF14" s="478"/>
      <c r="EG14" s="478"/>
      <c r="EH14" s="478"/>
      <c r="EI14" s="478"/>
      <c r="EJ14" s="478"/>
      <c r="EK14" s="478"/>
      <c r="EL14" s="478"/>
      <c r="EM14" s="478"/>
      <c r="EN14" s="478"/>
      <c r="EO14" s="478"/>
      <c r="EP14" s="478"/>
      <c r="EQ14" s="478"/>
      <c r="ER14" s="478"/>
      <c r="ES14" s="478"/>
      <c r="ET14" s="478"/>
      <c r="EU14" s="478"/>
      <c r="EV14" s="478"/>
      <c r="EW14" s="478"/>
      <c r="EX14" s="478"/>
      <c r="EY14" s="478"/>
      <c r="EZ14" s="478"/>
      <c r="FA14" s="478"/>
      <c r="FB14" s="478"/>
      <c r="FC14" s="478"/>
      <c r="FD14" s="478"/>
      <c r="FE14" s="478"/>
      <c r="FF14" s="478"/>
      <c r="FG14" s="478"/>
      <c r="FH14" s="478"/>
      <c r="FI14" s="478"/>
      <c r="FJ14" s="478"/>
      <c r="FK14" s="478"/>
      <c r="FL14" s="478"/>
      <c r="FM14" s="478"/>
      <c r="FN14" s="478"/>
      <c r="FO14" s="478"/>
      <c r="FP14" s="478"/>
      <c r="FQ14" s="478"/>
      <c r="FR14" s="478"/>
      <c r="FS14" s="478"/>
      <c r="FT14" s="478"/>
      <c r="FU14" s="478"/>
      <c r="FV14" s="478"/>
      <c r="FW14" s="478"/>
      <c r="FX14" s="478"/>
      <c r="FY14" s="478"/>
      <c r="FZ14" s="478"/>
      <c r="GA14" s="478"/>
      <c r="GB14" s="478"/>
      <c r="GC14" s="478"/>
      <c r="GD14" s="478"/>
      <c r="GE14" s="478"/>
      <c r="GF14" s="478"/>
      <c r="GG14" s="478"/>
      <c r="GH14" s="478"/>
      <c r="GI14" s="478"/>
      <c r="GJ14" s="478"/>
      <c r="GK14" s="478"/>
      <c r="GL14" s="478"/>
      <c r="GM14" s="478"/>
      <c r="GN14" s="478"/>
      <c r="GO14" s="478"/>
      <c r="GP14" s="478"/>
      <c r="GQ14" s="478"/>
      <c r="GR14" s="478"/>
      <c r="GS14" s="478"/>
      <c r="GT14" s="478"/>
      <c r="GU14" s="478"/>
      <c r="GV14" s="478"/>
      <c r="GW14" s="478"/>
      <c r="GX14" s="478"/>
      <c r="GY14" s="478"/>
      <c r="GZ14" s="478"/>
      <c r="HA14" s="478"/>
      <c r="HB14" s="478"/>
      <c r="HC14" s="478"/>
      <c r="HD14" s="478"/>
      <c r="HE14" s="478"/>
      <c r="HF14" s="478"/>
      <c r="HG14" s="478"/>
      <c r="HH14" s="478"/>
      <c r="HI14" s="478"/>
      <c r="HJ14" s="478"/>
      <c r="HK14" s="478"/>
      <c r="HL14" s="478"/>
      <c r="HM14" s="478"/>
      <c r="HN14" s="478"/>
      <c r="HO14" s="478"/>
      <c r="HP14" s="478"/>
      <c r="HQ14" s="478"/>
      <c r="HR14" s="478"/>
      <c r="HS14" s="478"/>
      <c r="HT14" s="478"/>
      <c r="HU14" s="478"/>
      <c r="HV14" s="478"/>
      <c r="HW14" s="478"/>
      <c r="HX14" s="478"/>
      <c r="HY14" s="478"/>
      <c r="HZ14" s="478"/>
      <c r="IA14" s="478"/>
      <c r="IB14" s="478"/>
      <c r="IC14" s="478"/>
      <c r="ID14" s="478"/>
      <c r="IE14" s="478"/>
      <c r="IF14" s="478"/>
      <c r="IG14" s="478"/>
      <c r="IH14" s="478"/>
      <c r="II14" s="478"/>
      <c r="IJ14" s="478"/>
      <c r="IK14" s="478"/>
      <c r="IL14" s="478"/>
      <c r="IM14" s="478"/>
      <c r="IN14" s="478"/>
      <c r="IO14" s="478"/>
      <c r="IP14" s="478"/>
      <c r="IQ14" s="478"/>
      <c r="IR14" s="478"/>
      <c r="IS14" s="478"/>
      <c r="IT14" s="478"/>
      <c r="IU14" s="478"/>
      <c r="IV14" s="478"/>
      <c r="IW14" s="478"/>
      <c r="IX14" s="478"/>
      <c r="IY14" s="478"/>
      <c r="IZ14" s="478"/>
      <c r="JA14" s="478"/>
      <c r="JB14" s="478"/>
      <c r="JC14" s="478"/>
      <c r="JD14" s="478"/>
      <c r="JE14" s="478"/>
      <c r="JF14" s="478"/>
      <c r="JG14" s="478"/>
      <c r="JH14" s="478"/>
      <c r="JI14" s="478"/>
      <c r="JJ14" s="478"/>
      <c r="JK14" s="478"/>
      <c r="JL14" s="478"/>
      <c r="JM14" s="478"/>
      <c r="JN14" s="478"/>
      <c r="JO14" s="478"/>
      <c r="JP14" s="478"/>
      <c r="JQ14" s="478"/>
      <c r="JR14" s="478"/>
      <c r="JS14" s="478"/>
      <c r="JT14" s="478"/>
      <c r="JU14" s="478"/>
      <c r="JV14" s="478"/>
      <c r="JW14" s="478"/>
      <c r="JX14" s="478"/>
      <c r="JY14" s="478"/>
      <c r="JZ14" s="478"/>
      <c r="KA14" s="478"/>
      <c r="KB14" s="478"/>
      <c r="KC14" s="478"/>
      <c r="KD14" s="478"/>
      <c r="KE14" s="478"/>
      <c r="KF14" s="478"/>
      <c r="KG14" s="478"/>
      <c r="KH14" s="478"/>
      <c r="KI14" s="478"/>
      <c r="KJ14" s="478"/>
      <c r="KK14" s="478"/>
      <c r="KL14" s="478"/>
      <c r="KM14" s="478"/>
      <c r="KN14" s="478"/>
      <c r="KO14" s="478"/>
      <c r="KP14" s="478"/>
      <c r="KQ14" s="478"/>
      <c r="KR14" s="478"/>
      <c r="KS14" s="478"/>
      <c r="KT14" s="478"/>
      <c r="KU14" s="478"/>
      <c r="KV14" s="478"/>
      <c r="KW14" s="478"/>
      <c r="KX14" s="478"/>
      <c r="KY14" s="478"/>
      <c r="KZ14" s="478"/>
      <c r="LA14" s="478"/>
      <c r="LB14" s="478"/>
      <c r="LC14" s="478"/>
      <c r="LD14" s="478"/>
      <c r="LE14" s="478"/>
      <c r="LF14" s="478"/>
      <c r="LG14" s="478"/>
      <c r="LH14" s="478"/>
      <c r="LI14" s="478"/>
      <c r="LJ14" s="478"/>
      <c r="LK14" s="478"/>
      <c r="LL14" s="478"/>
      <c r="LM14" s="478"/>
      <c r="LN14" s="478"/>
      <c r="LO14" s="478"/>
      <c r="LP14" s="478"/>
      <c r="LQ14" s="478"/>
      <c r="LR14" s="478"/>
      <c r="LS14" s="478"/>
      <c r="LT14" s="478"/>
      <c r="LU14" s="478"/>
      <c r="LV14" s="478"/>
      <c r="LW14" s="478"/>
      <c r="LX14" s="478"/>
      <c r="LY14" s="478"/>
      <c r="LZ14" s="478"/>
      <c r="MA14" s="478"/>
      <c r="MB14" s="478"/>
      <c r="MC14" s="478"/>
      <c r="MD14" s="478"/>
      <c r="ME14" s="478"/>
      <c r="MF14" s="478"/>
      <c r="MG14" s="478"/>
      <c r="MH14" s="478"/>
      <c r="MI14" s="478"/>
      <c r="MJ14" s="478"/>
      <c r="MK14" s="478"/>
      <c r="ML14" s="478"/>
      <c r="MM14" s="478"/>
      <c r="MN14" s="478"/>
      <c r="MO14" s="478"/>
      <c r="MP14" s="478"/>
      <c r="MQ14" s="478"/>
      <c r="MR14" s="478"/>
      <c r="MS14" s="478"/>
      <c r="MT14" s="478"/>
      <c r="MU14" s="478"/>
      <c r="MV14" s="478"/>
      <c r="MW14" s="478"/>
      <c r="MX14" s="478"/>
      <c r="MY14" s="478"/>
      <c r="MZ14" s="478"/>
      <c r="NA14" s="478"/>
      <c r="NB14" s="478"/>
      <c r="NC14" s="478"/>
      <c r="ND14" s="478"/>
      <c r="NE14" s="478"/>
      <c r="NF14" s="478"/>
      <c r="NG14" s="478"/>
      <c r="NH14" s="478"/>
      <c r="NI14" s="478"/>
      <c r="NJ14" s="478"/>
      <c r="NK14" s="478"/>
      <c r="NL14" s="478"/>
      <c r="NM14" s="478"/>
      <c r="NN14" s="478"/>
      <c r="NO14" s="478"/>
      <c r="NP14" s="478"/>
      <c r="NQ14" s="478"/>
      <c r="NR14" s="478"/>
      <c r="NS14" s="478"/>
      <c r="NT14" s="478"/>
      <c r="NU14" s="478"/>
      <c r="NV14" s="478"/>
      <c r="NW14" s="478"/>
      <c r="NX14" s="478"/>
      <c r="NY14" s="478"/>
      <c r="NZ14" s="478"/>
      <c r="OA14" s="478"/>
      <c r="OB14" s="478"/>
      <c r="OC14" s="478"/>
      <c r="OD14" s="478"/>
      <c r="OE14" s="478"/>
      <c r="OF14" s="478"/>
      <c r="OG14" s="478"/>
      <c r="OH14" s="478"/>
      <c r="OI14" s="478"/>
      <c r="OJ14" s="478"/>
      <c r="OK14" s="478"/>
      <c r="OL14" s="478"/>
      <c r="OM14" s="478"/>
      <c r="ON14" s="478"/>
      <c r="OO14" s="478"/>
      <c r="OP14" s="478"/>
      <c r="OQ14" s="478"/>
      <c r="OR14" s="478"/>
      <c r="OS14" s="478"/>
      <c r="OT14" s="478"/>
      <c r="OU14" s="478"/>
      <c r="OV14" s="478"/>
      <c r="OW14" s="478"/>
      <c r="OX14" s="478"/>
      <c r="OY14" s="478"/>
      <c r="OZ14" s="478"/>
      <c r="PA14" s="478"/>
      <c r="PB14" s="478"/>
      <c r="PC14" s="478"/>
      <c r="PD14" s="478"/>
      <c r="PE14" s="478"/>
      <c r="PF14" s="478"/>
      <c r="PG14" s="478"/>
      <c r="PH14" s="478"/>
      <c r="PI14" s="478"/>
      <c r="PJ14" s="478"/>
      <c r="PK14" s="478"/>
      <c r="PL14" s="478"/>
      <c r="PM14" s="478"/>
      <c r="PN14" s="478"/>
      <c r="PO14" s="478"/>
      <c r="PP14" s="478"/>
      <c r="PQ14" s="478"/>
      <c r="PR14" s="478"/>
      <c r="PS14" s="478"/>
      <c r="PT14" s="478"/>
      <c r="PU14" s="478"/>
      <c r="PV14" s="478"/>
      <c r="PW14" s="478"/>
      <c r="PX14" s="478"/>
      <c r="PY14" s="478"/>
      <c r="PZ14" s="478"/>
      <c r="QA14" s="478"/>
      <c r="QB14" s="478"/>
      <c r="QC14" s="478"/>
      <c r="QD14" s="478"/>
      <c r="QE14" s="478"/>
      <c r="QF14" s="478"/>
      <c r="QG14" s="478"/>
      <c r="QH14" s="478"/>
      <c r="QI14" s="478"/>
      <c r="QJ14" s="478"/>
      <c r="QK14" s="478"/>
      <c r="QL14" s="478"/>
      <c r="QM14" s="478"/>
      <c r="QN14" s="478"/>
      <c r="QO14" s="478"/>
      <c r="QP14" s="478"/>
      <c r="QQ14" s="478"/>
      <c r="QR14" s="478"/>
      <c r="QS14" s="478"/>
      <c r="QT14" s="478"/>
      <c r="QU14" s="478"/>
      <c r="QV14" s="478"/>
      <c r="QW14" s="478"/>
      <c r="QX14" s="478"/>
      <c r="QY14" s="478"/>
      <c r="QZ14" s="478"/>
      <c r="RA14" s="478"/>
      <c r="RB14" s="478"/>
      <c r="RC14" s="478"/>
      <c r="RD14" s="478"/>
      <c r="RE14" s="478"/>
      <c r="RF14" s="478"/>
    </row>
    <row r="15" customFormat="false" ht="18" hidden="false" customHeight="true" outlineLevel="0" collapsed="false">
      <c r="A15" s="478"/>
      <c r="B15" s="102"/>
      <c r="C15" s="479" t="s">
        <v>507</v>
      </c>
      <c r="D15" s="102"/>
      <c r="E15" s="102"/>
      <c r="F15" s="102"/>
      <c r="G15" s="102"/>
      <c r="H15" s="102" t="n">
        <f aca="false">SUMIF($B:$B,C15,$S:$S)</f>
        <v>0</v>
      </c>
      <c r="I15" s="102" t="n">
        <f aca="false">SUMIF($B:$B,C15,$AF:$AF)</f>
        <v>0</v>
      </c>
      <c r="J15" s="102" t="n">
        <f aca="false">SUMIF($B:$B,C15,$AS:$AS)</f>
        <v>0</v>
      </c>
      <c r="K15" s="102" t="n">
        <f aca="false">SUMIF($B:$B,C15,$BF:$BF)</f>
        <v>0</v>
      </c>
      <c r="L15" s="102" t="n">
        <f aca="false">SUMIF($B:$B,C15,$BS:$BS)</f>
        <v>0</v>
      </c>
      <c r="M15" s="102" t="n">
        <f aca="false">SUMIF($B:$B,$C15,$CF:$CF)</f>
        <v>0</v>
      </c>
      <c r="N15" s="102" t="n">
        <f aca="false">SUMIF($B:$B,$C15,$CS:$CS)</f>
        <v>0</v>
      </c>
      <c r="O15" s="102" t="n">
        <f aca="false">SUMIF($B:$B,$C15,$DF:$DF)</f>
        <v>0</v>
      </c>
      <c r="P15" s="102" t="n">
        <f aca="false">SUMIF($B:$B,$C15,$DS:$DS)</f>
        <v>0</v>
      </c>
      <c r="Q15" s="102" t="n">
        <f aca="false">SUMIF($B:$B,$C15,$EF:$EF)</f>
        <v>0</v>
      </c>
      <c r="R15" s="102" t="n">
        <f aca="false">SUMIF($B:$B,$C15,$ES:$ES)</f>
        <v>0</v>
      </c>
      <c r="S15" s="102" t="n">
        <f aca="false">SUMIF($B:$B,$C15,$FF:$FF)</f>
        <v>0</v>
      </c>
      <c r="T15" s="102" t="n">
        <f aca="false">SUMIF($B:$B,$C15,$FS:$FS)</f>
        <v>0</v>
      </c>
      <c r="U15" s="102" t="n">
        <f aca="false">SUMIF($B:$B,$C15,$GF:$GF)</f>
        <v>0</v>
      </c>
      <c r="V15" s="102" t="n">
        <f aca="false">SUMIF($B:$B,$C15,$GS:$GS)</f>
        <v>0</v>
      </c>
      <c r="W15" s="102" t="n">
        <f aca="false">SUMIF($B:$B,$C15,$HF:$HF)</f>
        <v>0</v>
      </c>
      <c r="X15" s="102" t="n">
        <f aca="false">SUMIF($B:$B,$C15,$HS:$HS)</f>
        <v>0</v>
      </c>
      <c r="Y15" s="102" t="n">
        <f aca="false">SUMIF($B:$B,$C15,$IF:$IF)</f>
        <v>0</v>
      </c>
      <c r="Z15" s="102" t="n">
        <f aca="false">SUMIF($B:$B,$C15,$IS:$IS)</f>
        <v>0</v>
      </c>
      <c r="AA15" s="102" t="n">
        <f aca="false">SUMIF($B:$B,$C15,$JF:$JF)</f>
        <v>0</v>
      </c>
      <c r="AB15" s="102" t="n">
        <f aca="false">SUMIF($B:$B,$C15,$JS:$JS)</f>
        <v>0</v>
      </c>
      <c r="AC15" s="102" t="n">
        <f aca="false">SUMIF($B:$B,$C15,$KF:$KF)</f>
        <v>0</v>
      </c>
      <c r="AD15" s="102" t="n">
        <f aca="false">SUMIF($B:$B,$C15,$KS:$KS)</f>
        <v>0</v>
      </c>
      <c r="AE15" s="102" t="n">
        <f aca="false">SUMIF($B:$B,$C15,$LF:$LF)</f>
        <v>0</v>
      </c>
      <c r="AF15" s="102" t="n">
        <f aca="false">SUMIF($B:$B,$C15,$LS:$LS)</f>
        <v>0</v>
      </c>
      <c r="AG15" s="102" t="n">
        <f aca="false">SUMIF($B:$B,$C15,$MF:$MF)</f>
        <v>0</v>
      </c>
      <c r="AH15" s="102" t="n">
        <f aca="false">SUMIF($B:$B,$C15,$MS:$MS)</f>
        <v>0</v>
      </c>
      <c r="AI15" s="102" t="n">
        <f aca="false">SUMIF($B:$B,$C15,$NF:$NF)</f>
        <v>0</v>
      </c>
      <c r="AJ15" s="102" t="n">
        <f aca="false">SUMIF($B:$B,$C15,$NS:$NS)</f>
        <v>0</v>
      </c>
      <c r="AK15" s="102" t="n">
        <f aca="false">SUMIF($B:$B,$C15,$OF:$OF)</f>
        <v>0</v>
      </c>
      <c r="AL15" s="102" t="n">
        <f aca="false">SUMIF($B:$B,$C15,$OS:$OS)</f>
        <v>0</v>
      </c>
      <c r="AM15" s="102" t="n">
        <f aca="false">SUMIF($B:$B,$C15,$OS:$OS)</f>
        <v>0</v>
      </c>
      <c r="AN15" s="102" t="n">
        <f aca="false">SUMIF($B:$B,$C15,$OS:$OS)</f>
        <v>0</v>
      </c>
      <c r="AO15" s="102" t="n">
        <f aca="false">SUMIF($B:$B,$C15,$OS:$OS)</f>
        <v>0</v>
      </c>
      <c r="AP15" s="102" t="n">
        <f aca="false">SUMIF($B:$B,$C15,$OS:$OS)</f>
        <v>0</v>
      </c>
      <c r="AQ15" s="102" t="n">
        <f aca="false">SUMIF($B:$B,$C15,$OS:$OS)</f>
        <v>0</v>
      </c>
      <c r="AR15" s="478"/>
      <c r="AS15" s="478"/>
      <c r="AT15" s="478"/>
      <c r="AU15" s="478"/>
      <c r="AV15" s="478"/>
      <c r="AW15" s="478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78"/>
      <c r="BY15" s="478"/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8"/>
      <c r="DF15" s="478"/>
      <c r="DG15" s="478"/>
      <c r="DH15" s="478"/>
      <c r="DI15" s="478"/>
      <c r="DJ15" s="478"/>
      <c r="DK15" s="478"/>
      <c r="DL15" s="478"/>
      <c r="DM15" s="478"/>
      <c r="DN15" s="478"/>
      <c r="DO15" s="478"/>
      <c r="DP15" s="478"/>
      <c r="DQ15" s="478"/>
      <c r="DR15" s="478"/>
      <c r="DS15" s="478"/>
      <c r="DT15" s="478"/>
      <c r="DU15" s="478"/>
      <c r="DV15" s="478"/>
      <c r="DW15" s="478"/>
      <c r="DX15" s="478"/>
      <c r="DY15" s="478"/>
      <c r="DZ15" s="478"/>
      <c r="EA15" s="478"/>
      <c r="EB15" s="478"/>
      <c r="EC15" s="478"/>
      <c r="ED15" s="478"/>
      <c r="EE15" s="478"/>
      <c r="EF15" s="478"/>
      <c r="EG15" s="478"/>
      <c r="EH15" s="478"/>
      <c r="EI15" s="478"/>
      <c r="EJ15" s="478"/>
      <c r="EK15" s="478"/>
      <c r="EL15" s="478"/>
      <c r="EM15" s="478"/>
      <c r="EN15" s="478"/>
      <c r="EO15" s="478"/>
      <c r="EP15" s="478"/>
      <c r="EQ15" s="478"/>
      <c r="ER15" s="478"/>
      <c r="ES15" s="478"/>
      <c r="ET15" s="478"/>
      <c r="EU15" s="478"/>
      <c r="EV15" s="478"/>
      <c r="EW15" s="478"/>
      <c r="EX15" s="478"/>
      <c r="EY15" s="478"/>
      <c r="EZ15" s="478"/>
      <c r="FA15" s="478"/>
      <c r="FB15" s="478"/>
      <c r="FC15" s="478"/>
      <c r="FD15" s="478"/>
      <c r="FE15" s="478"/>
      <c r="FF15" s="478"/>
      <c r="FG15" s="478"/>
      <c r="FH15" s="478"/>
      <c r="FI15" s="478"/>
      <c r="FJ15" s="478"/>
      <c r="FK15" s="478"/>
      <c r="FL15" s="478"/>
      <c r="FM15" s="478"/>
      <c r="FN15" s="478"/>
      <c r="FO15" s="478"/>
      <c r="FP15" s="478"/>
      <c r="FQ15" s="478"/>
      <c r="FR15" s="478"/>
      <c r="FS15" s="478"/>
      <c r="FT15" s="478"/>
      <c r="FU15" s="478"/>
      <c r="FV15" s="478"/>
      <c r="FW15" s="478"/>
      <c r="FX15" s="478"/>
      <c r="FY15" s="478"/>
      <c r="FZ15" s="478"/>
      <c r="GA15" s="478"/>
      <c r="GB15" s="478"/>
      <c r="GC15" s="478"/>
      <c r="GD15" s="478"/>
      <c r="GE15" s="478"/>
      <c r="GF15" s="478"/>
      <c r="GG15" s="478"/>
      <c r="GH15" s="478"/>
      <c r="GI15" s="478"/>
      <c r="GJ15" s="478"/>
      <c r="GK15" s="478"/>
      <c r="GL15" s="478"/>
      <c r="GM15" s="478"/>
      <c r="GN15" s="478"/>
      <c r="GO15" s="478"/>
      <c r="GP15" s="478"/>
      <c r="GQ15" s="478"/>
      <c r="GR15" s="478"/>
      <c r="GS15" s="478"/>
      <c r="GT15" s="478"/>
      <c r="GU15" s="478"/>
      <c r="GV15" s="478"/>
      <c r="GW15" s="478"/>
      <c r="GX15" s="478"/>
      <c r="GY15" s="478"/>
      <c r="GZ15" s="478"/>
      <c r="HA15" s="478"/>
      <c r="HB15" s="478"/>
      <c r="HC15" s="478"/>
      <c r="HD15" s="478"/>
      <c r="HE15" s="478"/>
      <c r="HF15" s="478"/>
      <c r="HG15" s="478"/>
      <c r="HH15" s="478"/>
      <c r="HI15" s="478"/>
      <c r="HJ15" s="478"/>
      <c r="HK15" s="478"/>
      <c r="HL15" s="478"/>
      <c r="HM15" s="478"/>
      <c r="HN15" s="478"/>
      <c r="HO15" s="478"/>
      <c r="HP15" s="478"/>
      <c r="HQ15" s="478"/>
      <c r="HR15" s="478"/>
      <c r="HS15" s="478"/>
      <c r="HT15" s="478"/>
      <c r="HU15" s="478"/>
      <c r="HV15" s="478"/>
      <c r="HW15" s="478"/>
      <c r="HX15" s="478"/>
      <c r="HY15" s="478"/>
      <c r="HZ15" s="478"/>
      <c r="IA15" s="478"/>
      <c r="IB15" s="478"/>
      <c r="IC15" s="478"/>
      <c r="ID15" s="478"/>
      <c r="IE15" s="478"/>
      <c r="IF15" s="478"/>
      <c r="IG15" s="478"/>
      <c r="IH15" s="478"/>
      <c r="II15" s="478"/>
      <c r="IJ15" s="478"/>
      <c r="IK15" s="478"/>
      <c r="IL15" s="478"/>
      <c r="IM15" s="478"/>
      <c r="IN15" s="478"/>
      <c r="IO15" s="478"/>
      <c r="IP15" s="478"/>
      <c r="IQ15" s="478"/>
      <c r="IR15" s="478"/>
      <c r="IS15" s="478"/>
      <c r="IT15" s="478"/>
      <c r="IU15" s="478"/>
      <c r="IV15" s="478"/>
      <c r="IW15" s="478"/>
      <c r="IX15" s="478"/>
      <c r="IY15" s="478"/>
      <c r="IZ15" s="478"/>
      <c r="JA15" s="478"/>
      <c r="JB15" s="478"/>
      <c r="JC15" s="478"/>
      <c r="JD15" s="478"/>
      <c r="JE15" s="478"/>
      <c r="JF15" s="478"/>
      <c r="JG15" s="478"/>
      <c r="JH15" s="478"/>
      <c r="JI15" s="478"/>
      <c r="JJ15" s="478"/>
      <c r="JK15" s="478"/>
      <c r="JL15" s="478"/>
      <c r="JM15" s="478"/>
      <c r="JN15" s="478"/>
      <c r="JO15" s="478"/>
      <c r="JP15" s="478"/>
      <c r="JQ15" s="478"/>
      <c r="JR15" s="478"/>
      <c r="JS15" s="478"/>
      <c r="JT15" s="478"/>
      <c r="JU15" s="478"/>
      <c r="JV15" s="478"/>
      <c r="JW15" s="478"/>
      <c r="JX15" s="478"/>
      <c r="JY15" s="478"/>
      <c r="JZ15" s="478"/>
      <c r="KA15" s="478"/>
      <c r="KB15" s="478"/>
      <c r="KC15" s="478"/>
      <c r="KD15" s="478"/>
      <c r="KE15" s="478"/>
      <c r="KF15" s="478"/>
      <c r="KG15" s="478"/>
      <c r="KH15" s="478"/>
      <c r="KI15" s="478"/>
      <c r="KJ15" s="478"/>
      <c r="KK15" s="478"/>
      <c r="KL15" s="478"/>
      <c r="KM15" s="478"/>
      <c r="KN15" s="478"/>
      <c r="KO15" s="478"/>
      <c r="KP15" s="478"/>
      <c r="KQ15" s="478"/>
      <c r="KR15" s="478"/>
      <c r="KS15" s="478"/>
      <c r="KT15" s="478"/>
      <c r="KU15" s="478"/>
      <c r="KV15" s="478"/>
      <c r="KW15" s="478"/>
      <c r="KX15" s="478"/>
      <c r="KY15" s="478"/>
      <c r="KZ15" s="478"/>
      <c r="LA15" s="478"/>
      <c r="LB15" s="478"/>
      <c r="LC15" s="478"/>
      <c r="LD15" s="478"/>
      <c r="LE15" s="478"/>
      <c r="LF15" s="478"/>
      <c r="LG15" s="478"/>
      <c r="LH15" s="478"/>
      <c r="LI15" s="478"/>
      <c r="LJ15" s="478"/>
      <c r="LK15" s="478"/>
      <c r="LL15" s="478"/>
      <c r="LM15" s="478"/>
      <c r="LN15" s="478"/>
      <c r="LO15" s="478"/>
      <c r="LP15" s="478"/>
      <c r="LQ15" s="478"/>
      <c r="LR15" s="478"/>
      <c r="LS15" s="478"/>
      <c r="LT15" s="478"/>
      <c r="LU15" s="478"/>
      <c r="LV15" s="478"/>
      <c r="LW15" s="478"/>
      <c r="LX15" s="478"/>
      <c r="LY15" s="478"/>
      <c r="LZ15" s="478"/>
      <c r="MA15" s="478"/>
      <c r="MB15" s="478"/>
      <c r="MC15" s="478"/>
      <c r="MD15" s="478"/>
      <c r="ME15" s="478"/>
      <c r="MF15" s="478"/>
      <c r="MG15" s="478"/>
      <c r="MH15" s="478"/>
      <c r="MI15" s="478"/>
      <c r="MJ15" s="478"/>
      <c r="MK15" s="478"/>
      <c r="ML15" s="478"/>
      <c r="MM15" s="478"/>
      <c r="MN15" s="478"/>
      <c r="MO15" s="478"/>
      <c r="MP15" s="478"/>
      <c r="MQ15" s="478"/>
      <c r="MR15" s="478"/>
      <c r="MS15" s="478"/>
      <c r="MT15" s="478"/>
      <c r="MU15" s="478"/>
      <c r="MV15" s="478"/>
      <c r="MW15" s="478"/>
      <c r="MX15" s="478"/>
      <c r="MY15" s="478"/>
      <c r="MZ15" s="478"/>
      <c r="NA15" s="478"/>
      <c r="NB15" s="478"/>
      <c r="NC15" s="478"/>
      <c r="ND15" s="478"/>
      <c r="NE15" s="478"/>
      <c r="NF15" s="478"/>
      <c r="NG15" s="478"/>
      <c r="NH15" s="478"/>
      <c r="NI15" s="478"/>
      <c r="NJ15" s="478"/>
      <c r="NK15" s="478"/>
      <c r="NL15" s="478"/>
      <c r="NM15" s="478"/>
      <c r="NN15" s="478"/>
      <c r="NO15" s="478"/>
      <c r="NP15" s="478"/>
      <c r="NQ15" s="478"/>
      <c r="NR15" s="478"/>
      <c r="NS15" s="478"/>
      <c r="NT15" s="478"/>
      <c r="NU15" s="478"/>
      <c r="NV15" s="478"/>
      <c r="NW15" s="478"/>
      <c r="NX15" s="478"/>
      <c r="NY15" s="478"/>
      <c r="NZ15" s="478"/>
      <c r="OA15" s="478"/>
      <c r="OB15" s="478"/>
      <c r="OC15" s="478"/>
      <c r="OD15" s="478"/>
      <c r="OE15" s="478"/>
      <c r="OF15" s="478"/>
      <c r="OG15" s="478"/>
      <c r="OH15" s="478"/>
      <c r="OI15" s="478"/>
      <c r="OJ15" s="478"/>
      <c r="OK15" s="478"/>
      <c r="OL15" s="478"/>
      <c r="OM15" s="478"/>
      <c r="ON15" s="478"/>
      <c r="OO15" s="478"/>
      <c r="OP15" s="478"/>
      <c r="OQ15" s="478"/>
      <c r="OR15" s="478"/>
      <c r="OS15" s="478"/>
      <c r="OT15" s="478"/>
      <c r="OU15" s="478"/>
      <c r="OV15" s="478"/>
      <c r="OW15" s="478"/>
      <c r="OX15" s="478"/>
      <c r="OY15" s="478"/>
      <c r="OZ15" s="478"/>
      <c r="PA15" s="478"/>
      <c r="PB15" s="478"/>
      <c r="PC15" s="478"/>
      <c r="PD15" s="478"/>
      <c r="PE15" s="478"/>
      <c r="PF15" s="478"/>
      <c r="PG15" s="478"/>
      <c r="PH15" s="478"/>
      <c r="PI15" s="478"/>
      <c r="PJ15" s="478"/>
      <c r="PK15" s="478"/>
      <c r="PL15" s="478"/>
      <c r="PM15" s="478"/>
      <c r="PN15" s="478"/>
      <c r="PO15" s="478"/>
      <c r="PP15" s="478"/>
      <c r="PQ15" s="478"/>
      <c r="PR15" s="478"/>
      <c r="PS15" s="478"/>
      <c r="PT15" s="478"/>
      <c r="PU15" s="478"/>
      <c r="PV15" s="478"/>
      <c r="PW15" s="478"/>
      <c r="PX15" s="478"/>
      <c r="PY15" s="478"/>
      <c r="PZ15" s="478"/>
      <c r="QA15" s="478"/>
      <c r="QB15" s="478"/>
      <c r="QC15" s="478"/>
      <c r="QD15" s="478"/>
      <c r="QE15" s="478"/>
      <c r="QF15" s="478"/>
      <c r="QG15" s="478"/>
      <c r="QH15" s="478"/>
      <c r="QI15" s="478"/>
      <c r="QJ15" s="478"/>
      <c r="QK15" s="478"/>
      <c r="QL15" s="478"/>
      <c r="QM15" s="478"/>
      <c r="QN15" s="478"/>
      <c r="QO15" s="478"/>
      <c r="QP15" s="478"/>
      <c r="QQ15" s="478"/>
      <c r="QR15" s="478"/>
      <c r="QS15" s="478"/>
      <c r="QT15" s="478"/>
      <c r="QU15" s="478"/>
      <c r="QV15" s="478"/>
      <c r="QW15" s="478"/>
      <c r="QX15" s="478"/>
      <c r="QY15" s="478"/>
      <c r="QZ15" s="478"/>
      <c r="RA15" s="478"/>
      <c r="RB15" s="478"/>
      <c r="RC15" s="478"/>
      <c r="RD15" s="478"/>
      <c r="RE15" s="478"/>
      <c r="RF15" s="478"/>
    </row>
    <row r="16" customFormat="false" ht="18" hidden="false" customHeight="true" outlineLevel="0" collapsed="false">
      <c r="A16" s="478"/>
      <c r="B16" s="102"/>
      <c r="C16" s="478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  <c r="AP16" s="478"/>
      <c r="AQ16" s="478"/>
      <c r="AR16" s="478"/>
      <c r="AS16" s="478"/>
      <c r="AT16" s="478"/>
      <c r="AU16" s="478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478"/>
      <c r="BG16" s="478"/>
      <c r="BH16" s="478"/>
      <c r="BI16" s="478"/>
      <c r="BJ16" s="478"/>
      <c r="BK16" s="478"/>
      <c r="BL16" s="478"/>
      <c r="BM16" s="478"/>
      <c r="BN16" s="478"/>
      <c r="BO16" s="478"/>
      <c r="BP16" s="478"/>
      <c r="BQ16" s="478"/>
      <c r="BR16" s="478"/>
      <c r="BS16" s="478"/>
      <c r="BT16" s="478"/>
      <c r="BU16" s="478"/>
      <c r="BV16" s="478"/>
      <c r="BW16" s="478"/>
      <c r="BX16" s="478"/>
      <c r="BY16" s="478"/>
      <c r="BZ16" s="478"/>
      <c r="CA16" s="478"/>
      <c r="CB16" s="478"/>
      <c r="CC16" s="478"/>
      <c r="CD16" s="478"/>
      <c r="CE16" s="478"/>
      <c r="CF16" s="478"/>
      <c r="CG16" s="478"/>
      <c r="CH16" s="478"/>
      <c r="CI16" s="478"/>
      <c r="CJ16" s="478"/>
      <c r="CK16" s="478"/>
      <c r="CL16" s="478"/>
      <c r="CM16" s="478"/>
      <c r="CN16" s="478"/>
      <c r="CO16" s="478"/>
      <c r="CP16" s="478"/>
      <c r="CQ16" s="478"/>
      <c r="CR16" s="478"/>
      <c r="CS16" s="478"/>
      <c r="CT16" s="478"/>
      <c r="CU16" s="478"/>
      <c r="CV16" s="478"/>
      <c r="CW16" s="478"/>
      <c r="CX16" s="478"/>
      <c r="CY16" s="478"/>
      <c r="CZ16" s="478"/>
      <c r="DA16" s="478"/>
      <c r="DB16" s="478"/>
      <c r="DC16" s="478"/>
      <c r="DD16" s="478"/>
      <c r="DE16" s="478"/>
      <c r="DF16" s="478"/>
      <c r="DG16" s="478"/>
      <c r="DH16" s="478"/>
      <c r="DI16" s="478"/>
      <c r="DJ16" s="478"/>
      <c r="DK16" s="478"/>
      <c r="DL16" s="478"/>
      <c r="DM16" s="478"/>
      <c r="DN16" s="478"/>
      <c r="DO16" s="478"/>
      <c r="DP16" s="478"/>
      <c r="DQ16" s="478"/>
      <c r="DR16" s="478"/>
      <c r="DS16" s="478"/>
      <c r="DT16" s="478"/>
      <c r="DU16" s="478"/>
      <c r="DV16" s="478"/>
      <c r="DW16" s="478"/>
      <c r="DX16" s="478"/>
      <c r="DY16" s="478"/>
      <c r="DZ16" s="478"/>
      <c r="EA16" s="478"/>
      <c r="EB16" s="478"/>
      <c r="EC16" s="478"/>
      <c r="ED16" s="478"/>
      <c r="EE16" s="478"/>
      <c r="EF16" s="478"/>
      <c r="EG16" s="478"/>
      <c r="EH16" s="478"/>
      <c r="EI16" s="478"/>
      <c r="EJ16" s="478"/>
      <c r="EK16" s="478"/>
      <c r="EL16" s="478"/>
      <c r="EM16" s="478"/>
      <c r="EN16" s="478"/>
      <c r="EO16" s="478"/>
      <c r="EP16" s="478"/>
      <c r="EQ16" s="478"/>
      <c r="ER16" s="478"/>
      <c r="ES16" s="478"/>
      <c r="ET16" s="478"/>
      <c r="EU16" s="478"/>
      <c r="EV16" s="478"/>
      <c r="EW16" s="478"/>
      <c r="EX16" s="478"/>
      <c r="EY16" s="478"/>
      <c r="EZ16" s="478"/>
      <c r="FA16" s="478"/>
      <c r="FB16" s="478"/>
      <c r="FC16" s="478"/>
      <c r="FD16" s="478"/>
      <c r="FE16" s="478"/>
      <c r="FF16" s="478"/>
      <c r="FG16" s="478"/>
      <c r="FH16" s="478"/>
      <c r="FI16" s="478"/>
      <c r="FJ16" s="478"/>
      <c r="FK16" s="478"/>
      <c r="FL16" s="478"/>
      <c r="FM16" s="478"/>
      <c r="FN16" s="478"/>
      <c r="FO16" s="478"/>
      <c r="FP16" s="478"/>
      <c r="FQ16" s="478"/>
      <c r="FR16" s="478"/>
      <c r="FS16" s="478"/>
      <c r="FT16" s="478"/>
      <c r="FU16" s="478"/>
      <c r="FV16" s="478"/>
      <c r="FW16" s="478"/>
      <c r="FX16" s="478"/>
      <c r="FY16" s="478"/>
      <c r="FZ16" s="478"/>
      <c r="GA16" s="478"/>
      <c r="GB16" s="478"/>
      <c r="GC16" s="478"/>
      <c r="GD16" s="478"/>
      <c r="GE16" s="478"/>
      <c r="GF16" s="478"/>
      <c r="GG16" s="478"/>
      <c r="GH16" s="478"/>
      <c r="GI16" s="478"/>
      <c r="GJ16" s="478"/>
      <c r="GK16" s="478"/>
      <c r="GL16" s="478"/>
      <c r="GM16" s="478"/>
      <c r="GN16" s="478"/>
      <c r="GO16" s="478"/>
      <c r="GP16" s="478"/>
      <c r="GQ16" s="478"/>
      <c r="GR16" s="478"/>
      <c r="GS16" s="478"/>
      <c r="GT16" s="478"/>
      <c r="GU16" s="478"/>
      <c r="GV16" s="478"/>
      <c r="GW16" s="478"/>
      <c r="GX16" s="478"/>
      <c r="GY16" s="478"/>
      <c r="GZ16" s="478"/>
      <c r="HA16" s="478"/>
      <c r="HB16" s="478"/>
      <c r="HC16" s="478"/>
      <c r="HD16" s="478"/>
      <c r="HE16" s="478"/>
      <c r="HF16" s="478"/>
      <c r="HG16" s="478"/>
      <c r="HH16" s="478"/>
      <c r="HI16" s="478"/>
      <c r="HJ16" s="478"/>
      <c r="HK16" s="478"/>
      <c r="HL16" s="478"/>
      <c r="HM16" s="478"/>
      <c r="HN16" s="478"/>
      <c r="HO16" s="478"/>
      <c r="HP16" s="478"/>
      <c r="HQ16" s="478"/>
      <c r="HR16" s="478"/>
      <c r="HS16" s="478"/>
      <c r="HT16" s="478"/>
      <c r="HU16" s="478"/>
      <c r="HV16" s="478"/>
      <c r="HW16" s="478"/>
      <c r="HX16" s="478"/>
      <c r="HY16" s="478"/>
      <c r="HZ16" s="478"/>
      <c r="IA16" s="478"/>
      <c r="IB16" s="478"/>
      <c r="IC16" s="478"/>
      <c r="ID16" s="478"/>
      <c r="IE16" s="478"/>
      <c r="IF16" s="478"/>
      <c r="IG16" s="478"/>
      <c r="IH16" s="478"/>
      <c r="II16" s="478"/>
      <c r="IJ16" s="478"/>
      <c r="IK16" s="478"/>
      <c r="IL16" s="478"/>
      <c r="IM16" s="478"/>
      <c r="IN16" s="478"/>
      <c r="IO16" s="478"/>
      <c r="IP16" s="478"/>
      <c r="IQ16" s="478"/>
      <c r="IR16" s="478"/>
      <c r="IS16" s="478"/>
      <c r="IT16" s="478"/>
      <c r="IU16" s="478"/>
      <c r="IV16" s="478"/>
      <c r="IW16" s="478"/>
      <c r="IX16" s="478"/>
      <c r="IY16" s="478"/>
      <c r="IZ16" s="478"/>
      <c r="JA16" s="478"/>
      <c r="JB16" s="478"/>
      <c r="JC16" s="478"/>
      <c r="JD16" s="478"/>
      <c r="JE16" s="478"/>
      <c r="JF16" s="478"/>
      <c r="JG16" s="478"/>
      <c r="JH16" s="478"/>
      <c r="JI16" s="478"/>
      <c r="JJ16" s="478"/>
      <c r="JK16" s="478"/>
      <c r="JL16" s="478"/>
      <c r="JM16" s="478"/>
      <c r="JN16" s="478"/>
      <c r="JO16" s="478"/>
      <c r="JP16" s="478"/>
      <c r="JQ16" s="478"/>
      <c r="JR16" s="478"/>
      <c r="JS16" s="478"/>
      <c r="JT16" s="478"/>
      <c r="JU16" s="478"/>
      <c r="JV16" s="478"/>
      <c r="JW16" s="478"/>
      <c r="JX16" s="478"/>
      <c r="JY16" s="478"/>
      <c r="JZ16" s="478"/>
      <c r="KA16" s="478"/>
      <c r="KB16" s="478"/>
      <c r="KC16" s="478"/>
      <c r="KD16" s="478"/>
      <c r="KE16" s="478"/>
      <c r="KF16" s="478"/>
      <c r="KG16" s="478"/>
      <c r="KH16" s="478"/>
      <c r="KI16" s="478"/>
      <c r="KJ16" s="478"/>
      <c r="KK16" s="478"/>
      <c r="KL16" s="478"/>
      <c r="KM16" s="478"/>
      <c r="KN16" s="478"/>
      <c r="KO16" s="478"/>
      <c r="KP16" s="478"/>
      <c r="KQ16" s="478"/>
      <c r="KR16" s="478"/>
      <c r="KS16" s="478"/>
      <c r="KT16" s="478"/>
      <c r="KU16" s="478"/>
      <c r="KV16" s="478"/>
      <c r="KW16" s="478"/>
      <c r="KX16" s="478"/>
      <c r="KY16" s="478"/>
      <c r="KZ16" s="478"/>
      <c r="LA16" s="478"/>
      <c r="LB16" s="478"/>
      <c r="LC16" s="478"/>
      <c r="LD16" s="478"/>
      <c r="LE16" s="478"/>
      <c r="LF16" s="478"/>
      <c r="LG16" s="478"/>
      <c r="LH16" s="478"/>
      <c r="LI16" s="478"/>
      <c r="LJ16" s="478"/>
      <c r="LK16" s="478"/>
      <c r="LL16" s="478"/>
      <c r="LM16" s="478"/>
      <c r="LN16" s="478"/>
      <c r="LO16" s="478"/>
      <c r="LP16" s="478"/>
      <c r="LQ16" s="478"/>
      <c r="LR16" s="478"/>
      <c r="LS16" s="478"/>
      <c r="LT16" s="478"/>
      <c r="LU16" s="478"/>
      <c r="LV16" s="478"/>
      <c r="LW16" s="478"/>
      <c r="LX16" s="478"/>
      <c r="LY16" s="478"/>
      <c r="LZ16" s="478"/>
      <c r="MA16" s="478"/>
      <c r="MB16" s="478"/>
      <c r="MC16" s="478"/>
      <c r="MD16" s="478"/>
      <c r="ME16" s="478"/>
      <c r="MF16" s="478"/>
      <c r="MG16" s="478"/>
      <c r="MH16" s="478"/>
      <c r="MI16" s="478"/>
      <c r="MJ16" s="478"/>
      <c r="MK16" s="478"/>
      <c r="ML16" s="478"/>
      <c r="MM16" s="478"/>
      <c r="MN16" s="478"/>
      <c r="MO16" s="478"/>
      <c r="MP16" s="478"/>
      <c r="MQ16" s="478"/>
      <c r="MR16" s="478"/>
      <c r="MS16" s="478"/>
      <c r="MT16" s="478"/>
      <c r="MU16" s="478"/>
      <c r="MV16" s="478"/>
      <c r="MW16" s="478"/>
      <c r="MX16" s="478"/>
      <c r="MY16" s="478"/>
      <c r="MZ16" s="478"/>
      <c r="NA16" s="478"/>
      <c r="NB16" s="478"/>
      <c r="NC16" s="478"/>
      <c r="ND16" s="478"/>
      <c r="NE16" s="478"/>
      <c r="NF16" s="478"/>
      <c r="NG16" s="478"/>
      <c r="NH16" s="478"/>
      <c r="NI16" s="478"/>
      <c r="NJ16" s="478"/>
      <c r="NK16" s="478"/>
      <c r="NL16" s="478"/>
      <c r="NM16" s="478"/>
      <c r="NN16" s="478"/>
      <c r="NO16" s="478"/>
      <c r="NP16" s="478"/>
      <c r="NQ16" s="478"/>
      <c r="NR16" s="478"/>
      <c r="NS16" s="478"/>
      <c r="NT16" s="478"/>
      <c r="NU16" s="478"/>
      <c r="NV16" s="478"/>
      <c r="NW16" s="478"/>
      <c r="NX16" s="478"/>
      <c r="NY16" s="478"/>
      <c r="NZ16" s="478"/>
      <c r="OA16" s="478"/>
      <c r="OB16" s="478"/>
      <c r="OC16" s="478"/>
      <c r="OD16" s="478"/>
      <c r="OE16" s="478"/>
      <c r="OF16" s="478"/>
      <c r="OG16" s="478"/>
      <c r="OH16" s="478"/>
      <c r="OI16" s="478"/>
      <c r="OJ16" s="478"/>
      <c r="OK16" s="478"/>
      <c r="OL16" s="478"/>
      <c r="OM16" s="478"/>
      <c r="ON16" s="478"/>
      <c r="OO16" s="478"/>
      <c r="OP16" s="478"/>
      <c r="OQ16" s="478"/>
      <c r="OR16" s="478"/>
      <c r="OS16" s="478"/>
      <c r="OT16" s="478"/>
      <c r="OU16" s="478"/>
      <c r="OV16" s="478"/>
      <c r="OW16" s="478"/>
      <c r="OX16" s="478"/>
      <c r="OY16" s="478"/>
      <c r="OZ16" s="478"/>
      <c r="PA16" s="478"/>
      <c r="PB16" s="478"/>
      <c r="PC16" s="478"/>
      <c r="PD16" s="478"/>
      <c r="PE16" s="478"/>
      <c r="PF16" s="478"/>
      <c r="PG16" s="478"/>
      <c r="PH16" s="478"/>
      <c r="PI16" s="478"/>
      <c r="PJ16" s="478"/>
      <c r="PK16" s="478"/>
      <c r="PL16" s="478"/>
      <c r="PM16" s="478"/>
      <c r="PN16" s="478"/>
      <c r="PO16" s="478"/>
      <c r="PP16" s="478"/>
      <c r="PQ16" s="478"/>
      <c r="PR16" s="478"/>
      <c r="PS16" s="478"/>
      <c r="PT16" s="478"/>
      <c r="PU16" s="478"/>
      <c r="PV16" s="478"/>
      <c r="PW16" s="478"/>
      <c r="PX16" s="478"/>
      <c r="PY16" s="478"/>
      <c r="PZ16" s="478"/>
      <c r="QA16" s="478"/>
      <c r="QB16" s="478"/>
      <c r="QC16" s="478"/>
      <c r="QD16" s="478"/>
      <c r="QE16" s="478"/>
      <c r="QF16" s="478"/>
      <c r="QG16" s="478"/>
      <c r="QH16" s="478"/>
      <c r="QI16" s="478"/>
      <c r="QJ16" s="478"/>
      <c r="QK16" s="478"/>
      <c r="QL16" s="478"/>
      <c r="QM16" s="478"/>
      <c r="QN16" s="478"/>
      <c r="QO16" s="478"/>
      <c r="QP16" s="478"/>
      <c r="QQ16" s="478"/>
      <c r="QR16" s="478"/>
      <c r="QS16" s="478"/>
      <c r="QT16" s="478"/>
      <c r="QU16" s="478"/>
      <c r="QV16" s="478"/>
      <c r="QW16" s="478"/>
      <c r="QX16" s="478"/>
      <c r="QY16" s="478"/>
      <c r="QZ16" s="478"/>
      <c r="RA16" s="478"/>
      <c r="RB16" s="478"/>
      <c r="RC16" s="478"/>
      <c r="RD16" s="478"/>
      <c r="RE16" s="478"/>
      <c r="RF16" s="478"/>
    </row>
    <row r="17" customFormat="false" ht="18" hidden="false" customHeight="true" outlineLevel="0" collapsed="false">
      <c r="A17" s="480"/>
      <c r="B17" s="481"/>
      <c r="C17" s="482" t="s">
        <v>508</v>
      </c>
      <c r="D17" s="483"/>
      <c r="E17" s="483"/>
      <c r="F17" s="483"/>
      <c r="G17" s="483"/>
      <c r="H17" s="484" t="s">
        <v>509</v>
      </c>
      <c r="I17" s="484" t="s">
        <v>509</v>
      </c>
      <c r="J17" s="484" t="s">
        <v>509</v>
      </c>
      <c r="K17" s="484" t="s">
        <v>509</v>
      </c>
      <c r="L17" s="484" t="s">
        <v>509</v>
      </c>
      <c r="M17" s="484" t="s">
        <v>509</v>
      </c>
      <c r="N17" s="484" t="n">
        <f aca="false">IFERROR((N18+N19)/N20,0)</f>
        <v>1.43676181956896</v>
      </c>
      <c r="O17" s="484" t="n">
        <f aca="false">IFERROR((O18+O19)/O20,0)</f>
        <v>1.51206252808766</v>
      </c>
      <c r="P17" s="484" t="n">
        <f aca="false">IFERROR((P18+P19)/P20,0)</f>
        <v>1.59585663096915</v>
      </c>
      <c r="Q17" s="484" t="n">
        <f aca="false">IFERROR((Q18+Q19)/Q20,0)</f>
        <v>1.69115094980643</v>
      </c>
      <c r="R17" s="484" t="n">
        <f aca="false">IFERROR((R18+R19)/R20,0)</f>
        <v>1.80272117727614</v>
      </c>
      <c r="S17" s="484" t="n">
        <f aca="false">IFERROR((S18+S19)/S20,0)</f>
        <v>1.91596418901469</v>
      </c>
      <c r="T17" s="484" t="n">
        <f aca="false">IFERROR((T18+T19)/T20,0)</f>
        <v>2.05333257314702</v>
      </c>
      <c r="U17" s="484" t="n">
        <f aca="false">IFERROR((U18+U19)/U20,0)</f>
        <v>2.2117342218002</v>
      </c>
      <c r="V17" s="484" t="n">
        <f aca="false">IFERROR((V18+V19)/V20,0)</f>
        <v>4.6954863703136</v>
      </c>
      <c r="W17" s="484" t="n">
        <f aca="false">IFERROR((W18+W19)/W20,0)</f>
        <v>126014035161.81</v>
      </c>
      <c r="X17" s="484" t="n">
        <f aca="false">IFERROR((X18+X19)/X20,0)</f>
        <v>16648495029124.6</v>
      </c>
      <c r="Y17" s="484" t="n">
        <f aca="false">IFERROR((Y18+Y19)/Y20,0)</f>
        <v>-1.72110994246727E+017</v>
      </c>
      <c r="Z17" s="484" t="n">
        <f aca="false">IFERROR((Z18+Z19)/Z20,0)</f>
        <v>-1.72230637761908E+017</v>
      </c>
      <c r="AA17" s="484" t="n">
        <f aca="false">IFERROR((AA18+AA19)/AA20,0)</f>
        <v>-1.72263011434609E+017</v>
      </c>
      <c r="AB17" s="484" t="n">
        <f aca="false">IFERROR((AB18+AB19)/AB20,0)</f>
        <v>-1.72260258399817E+017</v>
      </c>
      <c r="AC17" s="484" t="n">
        <f aca="false">IFERROR((AC18+AC19)/AC20,0)</f>
        <v>-1.72259185722524E+017</v>
      </c>
      <c r="AD17" s="484" t="n">
        <f aca="false">IFERROR((AD18+AD19)/AD20,0)</f>
        <v>-1.72259340028259E+017</v>
      </c>
      <c r="AE17" s="484" t="n">
        <f aca="false">IFERROR((AE18+AE19)/AE20,0)</f>
        <v>-1.72259481320716E+017</v>
      </c>
      <c r="AF17" s="484" t="n">
        <f aca="false">IFERROR((AF18+AF19)/AF20,0)</f>
        <v>-1.72259581526408E+017</v>
      </c>
      <c r="AG17" s="484" t="n">
        <f aca="false">IFERROR((AG18+AG19)/AG20,0)</f>
        <v>-1.72259680911456E+017</v>
      </c>
      <c r="AH17" s="484" t="n">
        <f aca="false">IFERROR((AH18+AH19)/AH20,0)</f>
        <v>-1.72259781811162E+017</v>
      </c>
      <c r="AI17" s="484" t="n">
        <f aca="false">IFERROR((AI18+AI19)/AI20,0)</f>
        <v>-1.72302619091503E+017</v>
      </c>
      <c r="AJ17" s="484" t="n">
        <f aca="false">IFERROR((AJ18+AJ19)/AJ20,0)</f>
        <v>-1.72820614661398E+017</v>
      </c>
      <c r="AK17" s="484" t="n">
        <f aca="false">IFERROR((AK18+AK19)/AK20,0)</f>
        <v>-1.72555626000768E+017</v>
      </c>
      <c r="AL17" s="484" t="n">
        <f aca="false">IFERROR((AL18+AL19)/AL20,0)</f>
        <v>-1.72194791910037E+017</v>
      </c>
      <c r="AM17" s="484" t="n">
        <f aca="false">IFERROR((AM18+AM19)/AM20,0)</f>
        <v>0</v>
      </c>
      <c r="AN17" s="484" t="n">
        <f aca="false">IFERROR((AN18+AN19)/AN20,0)</f>
        <v>0</v>
      </c>
      <c r="AO17" s="484" t="n">
        <f aca="false">IFERROR((AO18+AO19)/AO20,0)</f>
        <v>0</v>
      </c>
      <c r="AP17" s="484" t="n">
        <f aca="false">IFERROR((AP18+AP19)/AP20,0)</f>
        <v>0</v>
      </c>
      <c r="AQ17" s="484" t="n">
        <f aca="false">IFERROR((AQ18+AQ19)/AQ20,0)</f>
        <v>0</v>
      </c>
      <c r="AR17" s="485"/>
      <c r="AS17" s="485"/>
      <c r="AT17" s="485"/>
      <c r="AU17" s="485"/>
      <c r="AV17" s="485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0"/>
      <c r="BX17" s="480"/>
      <c r="BY17" s="480"/>
      <c r="BZ17" s="480"/>
      <c r="CA17" s="480"/>
      <c r="CB17" s="480"/>
      <c r="CC17" s="480"/>
      <c r="CD17" s="480"/>
      <c r="CE17" s="480"/>
      <c r="CF17" s="480"/>
      <c r="CG17" s="480"/>
      <c r="CH17" s="480"/>
      <c r="CI17" s="480"/>
      <c r="CJ17" s="480"/>
      <c r="CK17" s="480"/>
      <c r="CL17" s="480"/>
      <c r="CM17" s="480"/>
      <c r="CN17" s="480"/>
      <c r="CO17" s="480"/>
      <c r="CP17" s="480"/>
      <c r="CQ17" s="480"/>
      <c r="CR17" s="480"/>
      <c r="CS17" s="480"/>
      <c r="CT17" s="480"/>
      <c r="CU17" s="480"/>
      <c r="CV17" s="480"/>
      <c r="CW17" s="480"/>
      <c r="CX17" s="480"/>
      <c r="CY17" s="480"/>
      <c r="CZ17" s="480"/>
      <c r="DA17" s="480"/>
      <c r="DB17" s="480"/>
      <c r="DC17" s="480"/>
      <c r="DD17" s="480"/>
      <c r="DE17" s="480"/>
      <c r="DF17" s="480"/>
      <c r="DG17" s="480"/>
      <c r="DH17" s="480"/>
      <c r="DI17" s="480"/>
      <c r="DJ17" s="480"/>
      <c r="DK17" s="480"/>
      <c r="DL17" s="480"/>
      <c r="DM17" s="480"/>
      <c r="DN17" s="480"/>
      <c r="DO17" s="480"/>
      <c r="DP17" s="480"/>
      <c r="DQ17" s="480"/>
      <c r="DR17" s="480"/>
      <c r="DS17" s="480"/>
      <c r="DT17" s="480"/>
      <c r="DU17" s="480"/>
      <c r="DV17" s="480"/>
      <c r="DW17" s="480"/>
      <c r="DX17" s="480"/>
      <c r="DY17" s="480"/>
      <c r="DZ17" s="480"/>
      <c r="EA17" s="480"/>
      <c r="EB17" s="480"/>
      <c r="EC17" s="480"/>
      <c r="ED17" s="480"/>
      <c r="EE17" s="480"/>
      <c r="EF17" s="480"/>
      <c r="EG17" s="480"/>
      <c r="EH17" s="480"/>
      <c r="EI17" s="480"/>
      <c r="EJ17" s="480"/>
      <c r="EK17" s="480"/>
      <c r="EL17" s="480"/>
      <c r="EM17" s="480"/>
      <c r="EN17" s="480"/>
      <c r="EO17" s="480"/>
      <c r="EP17" s="480"/>
      <c r="EQ17" s="480"/>
      <c r="ER17" s="480"/>
      <c r="ES17" s="480"/>
      <c r="ET17" s="480"/>
      <c r="EU17" s="480"/>
      <c r="EV17" s="480"/>
      <c r="EW17" s="480"/>
      <c r="EX17" s="480"/>
      <c r="EY17" s="480"/>
      <c r="EZ17" s="480"/>
      <c r="FA17" s="480"/>
      <c r="FB17" s="480"/>
      <c r="FC17" s="480"/>
      <c r="FD17" s="480"/>
      <c r="FE17" s="480"/>
      <c r="FF17" s="480"/>
      <c r="FG17" s="480"/>
      <c r="FH17" s="480"/>
      <c r="FI17" s="480"/>
      <c r="FJ17" s="480"/>
      <c r="FK17" s="480"/>
      <c r="FL17" s="480"/>
      <c r="FM17" s="480"/>
      <c r="FN17" s="480"/>
      <c r="FO17" s="480"/>
      <c r="FP17" s="480"/>
      <c r="FQ17" s="480"/>
      <c r="FR17" s="480"/>
      <c r="FS17" s="480"/>
      <c r="FT17" s="480"/>
      <c r="FU17" s="480"/>
      <c r="FV17" s="480"/>
      <c r="FW17" s="480"/>
      <c r="FX17" s="480"/>
      <c r="FY17" s="480"/>
      <c r="FZ17" s="480"/>
      <c r="GA17" s="480"/>
      <c r="GB17" s="480"/>
      <c r="GC17" s="480"/>
      <c r="GD17" s="480"/>
      <c r="GE17" s="480"/>
      <c r="GF17" s="480"/>
      <c r="GG17" s="480"/>
      <c r="GH17" s="480"/>
      <c r="GI17" s="480"/>
      <c r="GJ17" s="480"/>
      <c r="GK17" s="480"/>
      <c r="GL17" s="480"/>
      <c r="GM17" s="480"/>
      <c r="GN17" s="480"/>
      <c r="GO17" s="480"/>
      <c r="GP17" s="480"/>
      <c r="GQ17" s="480"/>
      <c r="GR17" s="480"/>
      <c r="GS17" s="480"/>
      <c r="GT17" s="480"/>
      <c r="GU17" s="480"/>
      <c r="GV17" s="480"/>
      <c r="GW17" s="480"/>
      <c r="GX17" s="480"/>
      <c r="GY17" s="480"/>
      <c r="GZ17" s="480"/>
      <c r="HA17" s="480"/>
      <c r="HB17" s="480"/>
      <c r="HC17" s="480"/>
      <c r="HD17" s="480"/>
      <c r="HE17" s="480"/>
      <c r="HF17" s="480"/>
      <c r="HG17" s="480"/>
      <c r="HH17" s="480"/>
      <c r="HI17" s="480"/>
      <c r="HJ17" s="480"/>
      <c r="HK17" s="480"/>
      <c r="HL17" s="480"/>
      <c r="HM17" s="480"/>
      <c r="HN17" s="480"/>
      <c r="HO17" s="480"/>
      <c r="HP17" s="480"/>
      <c r="HQ17" s="480"/>
      <c r="HR17" s="480"/>
      <c r="HS17" s="480"/>
      <c r="HT17" s="480"/>
      <c r="HU17" s="480"/>
      <c r="HV17" s="480"/>
      <c r="HW17" s="480"/>
      <c r="HX17" s="480"/>
      <c r="HY17" s="480"/>
      <c r="HZ17" s="480"/>
      <c r="IA17" s="480"/>
      <c r="IB17" s="480"/>
      <c r="IC17" s="480"/>
      <c r="ID17" s="480"/>
      <c r="IE17" s="480"/>
      <c r="IF17" s="480"/>
      <c r="IG17" s="480"/>
      <c r="IH17" s="480"/>
      <c r="II17" s="480"/>
      <c r="IJ17" s="480"/>
      <c r="IK17" s="480"/>
      <c r="IL17" s="480"/>
      <c r="IM17" s="480"/>
      <c r="IN17" s="480"/>
      <c r="IO17" s="480"/>
      <c r="IP17" s="480"/>
      <c r="IQ17" s="480"/>
      <c r="IR17" s="480"/>
      <c r="IS17" s="480"/>
      <c r="IT17" s="480"/>
      <c r="IU17" s="480"/>
      <c r="IV17" s="480"/>
      <c r="IW17" s="480"/>
      <c r="IX17" s="480"/>
      <c r="IY17" s="480"/>
      <c r="IZ17" s="480"/>
      <c r="JA17" s="480"/>
      <c r="JB17" s="480"/>
      <c r="JC17" s="480"/>
      <c r="JD17" s="480"/>
      <c r="JE17" s="480"/>
      <c r="JF17" s="480"/>
      <c r="JG17" s="480"/>
      <c r="JH17" s="480"/>
      <c r="JI17" s="480"/>
      <c r="JJ17" s="480"/>
      <c r="JK17" s="480"/>
      <c r="JL17" s="480"/>
      <c r="JM17" s="480"/>
      <c r="JN17" s="480"/>
      <c r="JO17" s="480"/>
      <c r="JP17" s="480"/>
      <c r="JQ17" s="480"/>
      <c r="JR17" s="480"/>
      <c r="JS17" s="480"/>
      <c r="JT17" s="480"/>
      <c r="JU17" s="480"/>
      <c r="JV17" s="480"/>
      <c r="JW17" s="480"/>
      <c r="JX17" s="480"/>
      <c r="JY17" s="480"/>
      <c r="JZ17" s="480"/>
      <c r="KA17" s="480"/>
      <c r="KB17" s="480"/>
      <c r="KC17" s="480"/>
      <c r="KD17" s="480"/>
      <c r="KE17" s="480"/>
      <c r="KF17" s="480"/>
      <c r="KG17" s="480"/>
      <c r="KH17" s="480"/>
      <c r="KI17" s="480"/>
      <c r="KJ17" s="480"/>
      <c r="KK17" s="480"/>
      <c r="KL17" s="480"/>
      <c r="KM17" s="480"/>
      <c r="KN17" s="480"/>
      <c r="KO17" s="480"/>
      <c r="KP17" s="480"/>
      <c r="KQ17" s="480"/>
      <c r="KR17" s="480"/>
      <c r="KS17" s="480"/>
      <c r="KT17" s="480"/>
      <c r="KU17" s="480"/>
      <c r="KV17" s="480"/>
      <c r="KW17" s="480"/>
      <c r="KX17" s="480"/>
      <c r="KY17" s="480"/>
      <c r="KZ17" s="480"/>
      <c r="LA17" s="480"/>
      <c r="LB17" s="480"/>
      <c r="LC17" s="480"/>
      <c r="LD17" s="480"/>
      <c r="LE17" s="480"/>
      <c r="LF17" s="480"/>
      <c r="LG17" s="480"/>
      <c r="LH17" s="480"/>
      <c r="LI17" s="480"/>
      <c r="LJ17" s="480"/>
      <c r="LK17" s="480"/>
      <c r="LL17" s="480"/>
      <c r="LM17" s="480"/>
      <c r="LN17" s="480"/>
      <c r="LO17" s="480"/>
      <c r="LP17" s="480"/>
      <c r="LQ17" s="480"/>
      <c r="LR17" s="480"/>
      <c r="LS17" s="480"/>
      <c r="LT17" s="480"/>
      <c r="LU17" s="480"/>
      <c r="LV17" s="480"/>
      <c r="LW17" s="480"/>
      <c r="LX17" s="480"/>
      <c r="LY17" s="480"/>
      <c r="LZ17" s="480"/>
      <c r="MA17" s="480"/>
      <c r="MB17" s="480"/>
      <c r="MC17" s="480"/>
      <c r="MD17" s="480"/>
      <c r="ME17" s="480"/>
      <c r="MF17" s="480"/>
      <c r="MG17" s="480"/>
      <c r="MH17" s="480"/>
      <c r="MI17" s="480"/>
      <c r="MJ17" s="480"/>
      <c r="MK17" s="480"/>
      <c r="ML17" s="480"/>
      <c r="MM17" s="480"/>
      <c r="MN17" s="480"/>
      <c r="MO17" s="480"/>
      <c r="MP17" s="480"/>
      <c r="MQ17" s="480"/>
      <c r="MR17" s="480"/>
      <c r="MS17" s="480"/>
      <c r="MT17" s="480"/>
      <c r="MU17" s="480"/>
      <c r="MV17" s="480"/>
      <c r="MW17" s="480"/>
      <c r="MX17" s="480"/>
      <c r="MY17" s="480"/>
      <c r="MZ17" s="480"/>
      <c r="NA17" s="480"/>
      <c r="NB17" s="480"/>
      <c r="NC17" s="480"/>
      <c r="ND17" s="480"/>
      <c r="NE17" s="480"/>
      <c r="NF17" s="480"/>
      <c r="NG17" s="480"/>
      <c r="NH17" s="480"/>
      <c r="NI17" s="480"/>
      <c r="NJ17" s="480"/>
      <c r="NK17" s="480"/>
      <c r="NL17" s="480"/>
      <c r="NM17" s="480"/>
      <c r="NN17" s="480"/>
      <c r="NO17" s="480"/>
      <c r="NP17" s="480"/>
      <c r="NQ17" s="480"/>
      <c r="NR17" s="480"/>
      <c r="NS17" s="480"/>
      <c r="NT17" s="480"/>
      <c r="NU17" s="480"/>
      <c r="NV17" s="480"/>
      <c r="NW17" s="480"/>
      <c r="NX17" s="480"/>
      <c r="NY17" s="480"/>
      <c r="NZ17" s="480"/>
      <c r="OA17" s="480"/>
      <c r="OB17" s="480"/>
      <c r="OC17" s="480"/>
      <c r="OD17" s="480"/>
      <c r="OE17" s="480"/>
      <c r="OF17" s="480"/>
      <c r="OG17" s="480"/>
      <c r="OH17" s="480"/>
      <c r="OI17" s="480"/>
      <c r="OJ17" s="480"/>
      <c r="OK17" s="480"/>
      <c r="OL17" s="480"/>
      <c r="OM17" s="480"/>
      <c r="ON17" s="480"/>
      <c r="OO17" s="480"/>
      <c r="OP17" s="480"/>
      <c r="OQ17" s="480"/>
      <c r="OR17" s="480"/>
      <c r="OS17" s="480"/>
      <c r="OT17" s="480"/>
      <c r="OU17" s="480"/>
      <c r="OV17" s="480"/>
      <c r="OW17" s="480"/>
      <c r="OX17" s="480"/>
      <c r="OY17" s="480"/>
      <c r="OZ17" s="480"/>
      <c r="PA17" s="480"/>
      <c r="PB17" s="480"/>
      <c r="PC17" s="480"/>
      <c r="PD17" s="480"/>
      <c r="PE17" s="480"/>
      <c r="PF17" s="480"/>
      <c r="PG17" s="480"/>
      <c r="PH17" s="480"/>
      <c r="PI17" s="480"/>
      <c r="PJ17" s="480"/>
      <c r="PK17" s="480"/>
      <c r="PL17" s="480"/>
      <c r="PM17" s="480"/>
      <c r="PN17" s="480"/>
      <c r="PO17" s="480"/>
      <c r="PP17" s="480"/>
      <c r="PQ17" s="480"/>
      <c r="PR17" s="480"/>
      <c r="PS17" s="480"/>
      <c r="PT17" s="480"/>
      <c r="PU17" s="480"/>
      <c r="PV17" s="480"/>
      <c r="PW17" s="480"/>
      <c r="PX17" s="480"/>
      <c r="PY17" s="480"/>
      <c r="PZ17" s="480"/>
      <c r="QA17" s="480"/>
      <c r="QB17" s="480"/>
      <c r="QC17" s="480"/>
      <c r="QD17" s="480"/>
      <c r="QE17" s="480"/>
      <c r="QF17" s="480"/>
      <c r="QG17" s="480"/>
      <c r="QH17" s="480"/>
      <c r="QI17" s="480"/>
      <c r="QJ17" s="480"/>
      <c r="QK17" s="480"/>
      <c r="QL17" s="480"/>
      <c r="QM17" s="480"/>
      <c r="QN17" s="480"/>
      <c r="QO17" s="480"/>
      <c r="QP17" s="480"/>
      <c r="QQ17" s="480"/>
      <c r="QR17" s="480"/>
      <c r="QS17" s="480"/>
      <c r="QT17" s="480"/>
      <c r="QU17" s="480"/>
      <c r="QV17" s="480"/>
      <c r="QW17" s="480"/>
      <c r="QX17" s="480"/>
      <c r="QY17" s="480"/>
      <c r="QZ17" s="480"/>
      <c r="RA17" s="480"/>
      <c r="RB17" s="480"/>
      <c r="RC17" s="480"/>
      <c r="RD17" s="480"/>
      <c r="RE17" s="480"/>
      <c r="RF17" s="480"/>
    </row>
    <row r="18" customFormat="false" ht="18" hidden="false" customHeight="true" outlineLevel="0" collapsed="false">
      <c r="A18" s="480"/>
      <c r="B18" s="330"/>
      <c r="C18" s="486" t="s">
        <v>510</v>
      </c>
      <c r="D18" s="330"/>
      <c r="E18" s="330"/>
      <c r="F18" s="330"/>
      <c r="G18" s="330"/>
      <c r="H18" s="330" t="n">
        <f aca="false">'DRE '!H24 + 'Premissas Custos'!H43 * 'Premissas Financeiras'!H7</f>
        <v>0</v>
      </c>
      <c r="I18" s="330" t="n">
        <f aca="false">'DRE '!I24 + 'Premissas Custos'!I43 * 'Premissas Financeiras'!I7</f>
        <v>10309397.97</v>
      </c>
      <c r="J18" s="330" t="n">
        <f aca="false">'DRE '!J24 + 'Premissas Custos'!J43 * 'Premissas Financeiras'!J7</f>
        <v>-6910767.554</v>
      </c>
      <c r="K18" s="330" t="n">
        <f aca="false">'DRE '!K24 + 'Premissas Custos'!K43 * 'Premissas Financeiras'!K7</f>
        <v>-6342590.385</v>
      </c>
      <c r="L18" s="330" t="n">
        <f aca="false">'DRE '!L24 + 'Premissas Custos'!L43 * 'Premissas Financeiras'!L7</f>
        <v>54150773.09</v>
      </c>
      <c r="M18" s="330" t="n">
        <f aca="false">'DRE '!M24 + 'Premissas Custos'!M43 * 'Premissas Financeiras'!M7</f>
        <v>54150773.09</v>
      </c>
      <c r="N18" s="330" t="n">
        <f aca="false">'DRE '!N24 + 'Premissas Custos'!N43 * 'Premissas Financeiras'!N7</f>
        <v>54150773.09</v>
      </c>
      <c r="O18" s="330" t="n">
        <f aca="false">'DRE '!O24 + 'Premissas Custos'!O43 * 'Premissas Financeiras'!O7</f>
        <v>54150773.09</v>
      </c>
      <c r="P18" s="330" t="n">
        <f aca="false">'DRE '!P24 + 'Premissas Custos'!P43 * 'Premissas Financeiras'!P7</f>
        <v>54150773.09</v>
      </c>
      <c r="Q18" s="330" t="n">
        <f aca="false">'DRE '!Q24 + 'Premissas Custos'!Q43 * 'Premissas Financeiras'!Q7</f>
        <v>54150773.09</v>
      </c>
      <c r="R18" s="330" t="n">
        <f aca="false">'DRE '!R24 + 'Premissas Custos'!R43 * 'Premissas Financeiras'!R7</f>
        <v>54150773.09</v>
      </c>
      <c r="S18" s="330" t="n">
        <f aca="false">'DRE '!S24 + 'Premissas Custos'!S43 * 'Premissas Financeiras'!S7</f>
        <v>54150773.09</v>
      </c>
      <c r="T18" s="330" t="n">
        <f aca="false">'DRE '!T24 + 'Premissas Custos'!T43 * 'Premissas Financeiras'!T7</f>
        <v>54150773.09</v>
      </c>
      <c r="U18" s="330" t="n">
        <f aca="false">'DRE '!U24 + 'Premissas Custos'!U43 * 'Premissas Financeiras'!U7</f>
        <v>54150773.09</v>
      </c>
      <c r="V18" s="330" t="n">
        <f aca="false">'DRE '!V24 + 'Premissas Custos'!V43 * 'Premissas Financeiras'!V7</f>
        <v>54150773.09</v>
      </c>
      <c r="W18" s="330" t="n">
        <f aca="false">'DRE '!W24 + 'Premissas Custos'!W43 * 'Premissas Financeiras'!W7</f>
        <v>54150773.09</v>
      </c>
      <c r="X18" s="330" t="n">
        <f aca="false">'DRE '!X24 + 'Premissas Custos'!X43 * 'Premissas Financeiras'!X7</f>
        <v>54150773.09</v>
      </c>
      <c r="Y18" s="330" t="n">
        <f aca="false">'DRE '!Y24 + 'Premissas Custos'!Y43 * 'Premissas Financeiras'!Y7</f>
        <v>54150773.09</v>
      </c>
      <c r="Z18" s="330" t="n">
        <f aca="false">'DRE '!Z24 + 'Premissas Custos'!Z43 * 'Premissas Financeiras'!Z7</f>
        <v>54150773.09</v>
      </c>
      <c r="AA18" s="330" t="n">
        <f aca="false">'DRE '!AA24 + 'Premissas Custos'!AA43 * 'Premissas Financeiras'!AA7</f>
        <v>54150773.09</v>
      </c>
      <c r="AB18" s="330" t="n">
        <f aca="false">'DRE '!AB24 + 'Premissas Custos'!AB43 * 'Premissas Financeiras'!AB7</f>
        <v>54150773.09</v>
      </c>
      <c r="AC18" s="330" t="n">
        <f aca="false">'DRE '!AC24 + 'Premissas Custos'!AC43 * 'Premissas Financeiras'!AC7</f>
        <v>54150773.09</v>
      </c>
      <c r="AD18" s="330" t="n">
        <f aca="false">'DRE '!AD24 + 'Premissas Custos'!AD43 * 'Premissas Financeiras'!AD7</f>
        <v>54150773.09</v>
      </c>
      <c r="AE18" s="330" t="n">
        <f aca="false">'DRE '!AE24 + 'Premissas Custos'!AE43 * 'Premissas Financeiras'!AE7</f>
        <v>54150773.09</v>
      </c>
      <c r="AF18" s="330" t="n">
        <f aca="false">'DRE '!AF24 + 'Premissas Custos'!AF43 * 'Premissas Financeiras'!AF7</f>
        <v>54150773.09</v>
      </c>
      <c r="AG18" s="330" t="n">
        <f aca="false">'DRE '!AG24 + 'Premissas Custos'!AG43 * 'Premissas Financeiras'!AG7</f>
        <v>54150773.09</v>
      </c>
      <c r="AH18" s="330" t="n">
        <f aca="false">'DRE '!AH24 + 'Premissas Custos'!AH43 * 'Premissas Financeiras'!AH7</f>
        <v>54150773.09</v>
      </c>
      <c r="AI18" s="330" t="n">
        <f aca="false">'DRE '!AI24 + 'Premissas Custos'!AI43 * 'Premissas Financeiras'!AI7</f>
        <v>54150773.09</v>
      </c>
      <c r="AJ18" s="330" t="n">
        <f aca="false">'DRE '!AJ24 + 'Premissas Custos'!AJ43 * 'Premissas Financeiras'!AJ7</f>
        <v>54150773.09</v>
      </c>
      <c r="AK18" s="330" t="n">
        <f aca="false">'DRE '!AK24 + 'Premissas Custos'!AK43 * 'Premissas Financeiras'!AK7</f>
        <v>54150773.09</v>
      </c>
      <c r="AL18" s="330" t="n">
        <f aca="false">'DRE '!AL24 + 'Premissas Custos'!AL43 * 'Premissas Financeiras'!AL7</f>
        <v>54150773.09</v>
      </c>
      <c r="AM18" s="330" t="n">
        <f aca="false">'DRE '!AM24 + 'Premissas Custos'!AM43 * 'Premissas Financeiras'!AM7</f>
        <v>54150773.09</v>
      </c>
      <c r="AN18" s="330" t="n">
        <f aca="false">'DRE '!AN24 + 'Premissas Custos'!AN43 * 'Premissas Financeiras'!AN7</f>
        <v>54150773.09</v>
      </c>
      <c r="AO18" s="330" t="n">
        <f aca="false">'DRE '!AO24 + 'Premissas Custos'!AO43 * 'Premissas Financeiras'!AO7</f>
        <v>54150773.09</v>
      </c>
      <c r="AP18" s="330" t="n">
        <f aca="false">'DRE '!AP24 + 'Premissas Custos'!AP43 * 'Premissas Financeiras'!AP7</f>
        <v>54150773.09</v>
      </c>
      <c r="AQ18" s="330" t="n">
        <f aca="false">'DRE '!AQ24 + 'Premissas Custos'!AQ43 * 'Premissas Financeiras'!AQ7</f>
        <v>54150773.09</v>
      </c>
      <c r="AR18" s="478"/>
      <c r="AS18" s="478"/>
      <c r="AT18" s="478"/>
      <c r="AU18" s="478"/>
      <c r="AV18" s="478"/>
      <c r="AW18" s="478"/>
      <c r="AX18" s="478"/>
      <c r="AY18" s="478"/>
      <c r="AZ18" s="478"/>
      <c r="BA18" s="478"/>
      <c r="BB18" s="478"/>
      <c r="BC18" s="478"/>
      <c r="BD18" s="478"/>
      <c r="BE18" s="478"/>
      <c r="BF18" s="478"/>
      <c r="BG18" s="478"/>
      <c r="BH18" s="478"/>
      <c r="BI18" s="478"/>
      <c r="BJ18" s="478"/>
      <c r="BK18" s="478"/>
      <c r="BL18" s="478"/>
      <c r="BM18" s="478"/>
      <c r="BN18" s="478"/>
      <c r="BO18" s="478"/>
      <c r="BP18" s="478"/>
      <c r="BQ18" s="478"/>
      <c r="BR18" s="478"/>
      <c r="BS18" s="478"/>
      <c r="BT18" s="478"/>
      <c r="BU18" s="478"/>
      <c r="BV18" s="478"/>
      <c r="BW18" s="478"/>
      <c r="BX18" s="478"/>
      <c r="BY18" s="478"/>
      <c r="BZ18" s="478"/>
      <c r="CA18" s="478"/>
      <c r="CB18" s="478"/>
      <c r="CC18" s="478"/>
      <c r="CD18" s="478"/>
      <c r="CE18" s="478"/>
      <c r="CF18" s="478"/>
      <c r="CG18" s="478"/>
      <c r="CH18" s="478"/>
      <c r="CI18" s="478"/>
      <c r="CJ18" s="478"/>
      <c r="CK18" s="478"/>
      <c r="CL18" s="478"/>
      <c r="CM18" s="478"/>
      <c r="CN18" s="478"/>
      <c r="CO18" s="478"/>
      <c r="CP18" s="478"/>
      <c r="CQ18" s="478"/>
      <c r="CR18" s="478"/>
      <c r="CS18" s="478"/>
      <c r="CT18" s="478"/>
      <c r="CU18" s="478"/>
      <c r="CV18" s="478"/>
      <c r="CW18" s="478"/>
      <c r="CX18" s="478"/>
      <c r="CY18" s="478"/>
      <c r="CZ18" s="478"/>
      <c r="DA18" s="478"/>
      <c r="DB18" s="478"/>
      <c r="DC18" s="478"/>
      <c r="DD18" s="478"/>
      <c r="DE18" s="478"/>
      <c r="DF18" s="478"/>
      <c r="DG18" s="478"/>
      <c r="DH18" s="478"/>
      <c r="DI18" s="478"/>
      <c r="DJ18" s="478"/>
      <c r="DK18" s="478"/>
      <c r="DL18" s="478"/>
      <c r="DM18" s="478"/>
      <c r="DN18" s="478"/>
      <c r="DO18" s="478"/>
      <c r="DP18" s="478"/>
      <c r="DQ18" s="478"/>
      <c r="DR18" s="478"/>
      <c r="DS18" s="478"/>
      <c r="DT18" s="478"/>
      <c r="DU18" s="478"/>
      <c r="DV18" s="478"/>
      <c r="DW18" s="478"/>
      <c r="DX18" s="478"/>
      <c r="DY18" s="478"/>
      <c r="DZ18" s="478"/>
      <c r="EA18" s="478"/>
      <c r="EB18" s="478"/>
      <c r="EC18" s="478"/>
      <c r="ED18" s="478"/>
      <c r="EE18" s="478"/>
      <c r="EF18" s="478"/>
      <c r="EG18" s="478"/>
      <c r="EH18" s="478"/>
      <c r="EI18" s="478"/>
      <c r="EJ18" s="478"/>
      <c r="EK18" s="478"/>
      <c r="EL18" s="478"/>
      <c r="EM18" s="478"/>
      <c r="EN18" s="478"/>
      <c r="EO18" s="478"/>
      <c r="EP18" s="478"/>
      <c r="EQ18" s="478"/>
      <c r="ER18" s="478"/>
      <c r="ES18" s="478"/>
      <c r="ET18" s="478"/>
      <c r="EU18" s="478"/>
      <c r="EV18" s="478"/>
      <c r="EW18" s="478"/>
      <c r="EX18" s="478"/>
      <c r="EY18" s="478"/>
      <c r="EZ18" s="478"/>
      <c r="FA18" s="478"/>
      <c r="FB18" s="478"/>
      <c r="FC18" s="478"/>
      <c r="FD18" s="478"/>
      <c r="FE18" s="478"/>
      <c r="FF18" s="478"/>
      <c r="FG18" s="478"/>
      <c r="FH18" s="478"/>
      <c r="FI18" s="478"/>
      <c r="FJ18" s="478"/>
      <c r="FK18" s="478"/>
      <c r="FL18" s="478"/>
      <c r="FM18" s="478"/>
      <c r="FN18" s="478"/>
      <c r="FO18" s="478"/>
      <c r="FP18" s="478"/>
      <c r="FQ18" s="478"/>
      <c r="FR18" s="478"/>
      <c r="FS18" s="478"/>
      <c r="FT18" s="478"/>
      <c r="FU18" s="478"/>
      <c r="FV18" s="478"/>
      <c r="FW18" s="478"/>
      <c r="FX18" s="478"/>
      <c r="FY18" s="478"/>
      <c r="FZ18" s="478"/>
      <c r="GA18" s="478"/>
      <c r="GB18" s="478"/>
      <c r="GC18" s="478"/>
      <c r="GD18" s="478"/>
      <c r="GE18" s="478"/>
      <c r="GF18" s="478"/>
      <c r="GG18" s="478"/>
      <c r="GH18" s="478"/>
      <c r="GI18" s="478"/>
      <c r="GJ18" s="478"/>
      <c r="GK18" s="478"/>
      <c r="GL18" s="478"/>
      <c r="GM18" s="478"/>
      <c r="GN18" s="478"/>
      <c r="GO18" s="478"/>
      <c r="GP18" s="478"/>
      <c r="GQ18" s="478"/>
      <c r="GR18" s="478"/>
      <c r="GS18" s="478"/>
      <c r="GT18" s="478"/>
      <c r="GU18" s="478"/>
      <c r="GV18" s="478"/>
      <c r="GW18" s="478"/>
      <c r="GX18" s="478"/>
      <c r="GY18" s="478"/>
      <c r="GZ18" s="478"/>
      <c r="HA18" s="478"/>
      <c r="HB18" s="478"/>
      <c r="HC18" s="478"/>
      <c r="HD18" s="478"/>
      <c r="HE18" s="478"/>
      <c r="HF18" s="478"/>
      <c r="HG18" s="478"/>
      <c r="HH18" s="478"/>
      <c r="HI18" s="478"/>
      <c r="HJ18" s="478"/>
      <c r="HK18" s="478"/>
      <c r="HL18" s="478"/>
      <c r="HM18" s="478"/>
      <c r="HN18" s="478"/>
      <c r="HO18" s="478"/>
      <c r="HP18" s="478"/>
      <c r="HQ18" s="478"/>
      <c r="HR18" s="478"/>
      <c r="HS18" s="478"/>
      <c r="HT18" s="478"/>
      <c r="HU18" s="478"/>
      <c r="HV18" s="478"/>
      <c r="HW18" s="478"/>
      <c r="HX18" s="478"/>
      <c r="HY18" s="478"/>
      <c r="HZ18" s="478"/>
      <c r="IA18" s="478"/>
      <c r="IB18" s="478"/>
      <c r="IC18" s="478"/>
      <c r="ID18" s="478"/>
      <c r="IE18" s="478"/>
      <c r="IF18" s="478"/>
      <c r="IG18" s="478"/>
      <c r="IH18" s="478"/>
      <c r="II18" s="478"/>
      <c r="IJ18" s="478"/>
      <c r="IK18" s="478"/>
      <c r="IL18" s="478"/>
      <c r="IM18" s="478"/>
      <c r="IN18" s="478"/>
      <c r="IO18" s="478"/>
      <c r="IP18" s="478"/>
      <c r="IQ18" s="478"/>
      <c r="IR18" s="478"/>
      <c r="IS18" s="478"/>
      <c r="IT18" s="478"/>
      <c r="IU18" s="478"/>
      <c r="IV18" s="478"/>
      <c r="IW18" s="478"/>
      <c r="IX18" s="478"/>
      <c r="IY18" s="478"/>
      <c r="IZ18" s="478"/>
      <c r="JA18" s="478"/>
      <c r="JB18" s="478"/>
      <c r="JC18" s="478"/>
      <c r="JD18" s="478"/>
      <c r="JE18" s="478"/>
      <c r="JF18" s="478"/>
      <c r="JG18" s="478"/>
      <c r="JH18" s="478"/>
      <c r="JI18" s="478"/>
      <c r="JJ18" s="478"/>
      <c r="JK18" s="478"/>
      <c r="JL18" s="478"/>
      <c r="JM18" s="478"/>
      <c r="JN18" s="478"/>
      <c r="JO18" s="478"/>
      <c r="JP18" s="478"/>
      <c r="JQ18" s="478"/>
      <c r="JR18" s="478"/>
      <c r="JS18" s="478"/>
      <c r="JT18" s="478"/>
      <c r="JU18" s="478"/>
      <c r="JV18" s="478"/>
      <c r="JW18" s="478"/>
      <c r="JX18" s="478"/>
      <c r="JY18" s="478"/>
      <c r="JZ18" s="478"/>
      <c r="KA18" s="478"/>
      <c r="KB18" s="478"/>
      <c r="KC18" s="478"/>
      <c r="KD18" s="478"/>
      <c r="KE18" s="478"/>
      <c r="KF18" s="478"/>
      <c r="KG18" s="478"/>
      <c r="KH18" s="478"/>
      <c r="KI18" s="478"/>
      <c r="KJ18" s="478"/>
      <c r="KK18" s="478"/>
      <c r="KL18" s="478"/>
      <c r="KM18" s="478"/>
      <c r="KN18" s="478"/>
      <c r="KO18" s="478"/>
      <c r="KP18" s="478"/>
      <c r="KQ18" s="478"/>
      <c r="KR18" s="478"/>
      <c r="KS18" s="478"/>
      <c r="KT18" s="478"/>
      <c r="KU18" s="478"/>
      <c r="KV18" s="478"/>
      <c r="KW18" s="478"/>
      <c r="KX18" s="478"/>
      <c r="KY18" s="478"/>
      <c r="KZ18" s="478"/>
      <c r="LA18" s="478"/>
      <c r="LB18" s="478"/>
      <c r="LC18" s="478"/>
      <c r="LD18" s="478"/>
      <c r="LE18" s="478"/>
      <c r="LF18" s="478"/>
      <c r="LG18" s="478"/>
      <c r="LH18" s="478"/>
      <c r="LI18" s="478"/>
      <c r="LJ18" s="478"/>
      <c r="LK18" s="478"/>
      <c r="LL18" s="478"/>
      <c r="LM18" s="478"/>
      <c r="LN18" s="478"/>
      <c r="LO18" s="478"/>
      <c r="LP18" s="478"/>
      <c r="LQ18" s="478"/>
      <c r="LR18" s="478"/>
      <c r="LS18" s="478"/>
      <c r="LT18" s="478"/>
      <c r="LU18" s="478"/>
      <c r="LV18" s="478"/>
      <c r="LW18" s="478"/>
      <c r="LX18" s="478"/>
      <c r="LY18" s="478"/>
      <c r="LZ18" s="478"/>
      <c r="MA18" s="478"/>
      <c r="MB18" s="478"/>
      <c r="MC18" s="478"/>
      <c r="MD18" s="478"/>
      <c r="ME18" s="478"/>
      <c r="MF18" s="478"/>
      <c r="MG18" s="478"/>
      <c r="MH18" s="478"/>
      <c r="MI18" s="478"/>
      <c r="MJ18" s="478"/>
      <c r="MK18" s="478"/>
      <c r="ML18" s="478"/>
      <c r="MM18" s="478"/>
      <c r="MN18" s="478"/>
      <c r="MO18" s="478"/>
      <c r="MP18" s="478"/>
      <c r="MQ18" s="478"/>
      <c r="MR18" s="478"/>
      <c r="MS18" s="478"/>
      <c r="MT18" s="478"/>
      <c r="MU18" s="478"/>
      <c r="MV18" s="478"/>
      <c r="MW18" s="478"/>
      <c r="MX18" s="478"/>
      <c r="MY18" s="478"/>
      <c r="MZ18" s="478"/>
      <c r="NA18" s="478"/>
      <c r="NB18" s="478"/>
      <c r="NC18" s="478"/>
      <c r="ND18" s="478"/>
      <c r="NE18" s="478"/>
      <c r="NF18" s="478"/>
      <c r="NG18" s="478"/>
      <c r="NH18" s="478"/>
      <c r="NI18" s="478"/>
      <c r="NJ18" s="478"/>
      <c r="NK18" s="478"/>
      <c r="NL18" s="478"/>
      <c r="NM18" s="478"/>
      <c r="NN18" s="478"/>
      <c r="NO18" s="478"/>
      <c r="NP18" s="478"/>
      <c r="NQ18" s="478"/>
      <c r="NR18" s="478"/>
      <c r="NS18" s="478"/>
      <c r="NT18" s="478"/>
      <c r="NU18" s="478"/>
      <c r="NV18" s="478"/>
      <c r="NW18" s="478"/>
      <c r="NX18" s="478"/>
      <c r="NY18" s="478"/>
      <c r="NZ18" s="478"/>
      <c r="OA18" s="478"/>
      <c r="OB18" s="478"/>
      <c r="OC18" s="478"/>
      <c r="OD18" s="478"/>
      <c r="OE18" s="478"/>
      <c r="OF18" s="478"/>
      <c r="OG18" s="478"/>
      <c r="OH18" s="478"/>
      <c r="OI18" s="478"/>
      <c r="OJ18" s="478"/>
      <c r="OK18" s="478"/>
      <c r="OL18" s="478"/>
      <c r="OM18" s="478"/>
      <c r="ON18" s="478"/>
      <c r="OO18" s="478"/>
      <c r="OP18" s="478"/>
      <c r="OQ18" s="478"/>
      <c r="OR18" s="478"/>
      <c r="OS18" s="478"/>
      <c r="OT18" s="478"/>
      <c r="OU18" s="478"/>
      <c r="OV18" s="478"/>
      <c r="OW18" s="478"/>
      <c r="OX18" s="478"/>
      <c r="OY18" s="478"/>
      <c r="OZ18" s="478"/>
      <c r="PA18" s="478"/>
      <c r="PB18" s="478"/>
      <c r="PC18" s="478"/>
      <c r="PD18" s="478"/>
      <c r="PE18" s="478"/>
      <c r="PF18" s="478"/>
      <c r="PG18" s="478"/>
      <c r="PH18" s="478"/>
      <c r="PI18" s="478"/>
      <c r="PJ18" s="478"/>
      <c r="PK18" s="478"/>
      <c r="PL18" s="478"/>
      <c r="PM18" s="478"/>
      <c r="PN18" s="478"/>
      <c r="PO18" s="478"/>
      <c r="PP18" s="478"/>
      <c r="PQ18" s="478"/>
      <c r="PR18" s="478"/>
      <c r="PS18" s="478"/>
      <c r="PT18" s="478"/>
      <c r="PU18" s="478"/>
      <c r="PV18" s="478"/>
      <c r="PW18" s="478"/>
      <c r="PX18" s="478"/>
      <c r="PY18" s="478"/>
      <c r="PZ18" s="478"/>
      <c r="QA18" s="478"/>
      <c r="QB18" s="478"/>
      <c r="QC18" s="478"/>
      <c r="QD18" s="478"/>
      <c r="QE18" s="478"/>
      <c r="QF18" s="478"/>
      <c r="QG18" s="478"/>
      <c r="QH18" s="478"/>
      <c r="QI18" s="478"/>
      <c r="QJ18" s="478"/>
      <c r="QK18" s="478"/>
      <c r="QL18" s="478"/>
      <c r="QM18" s="478"/>
      <c r="QN18" s="478"/>
      <c r="QO18" s="478"/>
      <c r="QP18" s="478"/>
      <c r="QQ18" s="478"/>
      <c r="QR18" s="478"/>
      <c r="QS18" s="478"/>
      <c r="QT18" s="478"/>
      <c r="QU18" s="478"/>
      <c r="QV18" s="478"/>
      <c r="QW18" s="478"/>
      <c r="QX18" s="478"/>
      <c r="QY18" s="478"/>
      <c r="QZ18" s="478"/>
      <c r="RA18" s="478"/>
      <c r="RB18" s="478"/>
      <c r="RC18" s="478"/>
      <c r="RD18" s="478"/>
      <c r="RE18" s="478"/>
      <c r="RF18" s="478"/>
    </row>
    <row r="19" customFormat="false" ht="18" hidden="false" customHeight="true" outlineLevel="0" collapsed="false">
      <c r="A19" s="480"/>
      <c r="B19" s="330"/>
      <c r="C19" s="486" t="s">
        <v>511</v>
      </c>
      <c r="D19" s="330"/>
      <c r="E19" s="330"/>
      <c r="F19" s="330"/>
      <c r="G19" s="330"/>
      <c r="H19" s="330" t="n">
        <f aca="false">FCI!H11</f>
        <v>276758.9688</v>
      </c>
      <c r="I19" s="330" t="n">
        <f aca="false">FCI!I11</f>
        <v>-868541.6123</v>
      </c>
      <c r="J19" s="330" t="n">
        <f aca="false">FCI!J11</f>
        <v>1333191.376</v>
      </c>
      <c r="K19" s="330" t="n">
        <f aca="false">FCI!K11</f>
        <v>-53779.93351</v>
      </c>
      <c r="L19" s="330" t="n">
        <f aca="false">FCI!L11</f>
        <v>-4175492.186</v>
      </c>
      <c r="M19" s="330" t="n">
        <f aca="false">FCI!M11</f>
        <v>46066.23947</v>
      </c>
      <c r="N19" s="330" t="n">
        <f aca="false">FCI!N11</f>
        <v>52469.62198</v>
      </c>
      <c r="O19" s="330" t="n">
        <f aca="false">FCI!O11</f>
        <v>36923.83941</v>
      </c>
      <c r="P19" s="330" t="n">
        <f aca="false">FCI!P11</f>
        <v>25219.72172</v>
      </c>
      <c r="Q19" s="330" t="n">
        <f aca="false">FCI!Q11</f>
        <v>65619.6287</v>
      </c>
      <c r="R19" s="330" t="n">
        <f aca="false">FCI!R11</f>
        <v>237032.5133</v>
      </c>
      <c r="S19" s="330" t="n">
        <f aca="false">FCI!S11</f>
        <v>34233.0866</v>
      </c>
      <c r="T19" s="330" t="n">
        <f aca="false">FCI!T11</f>
        <v>40304.85334</v>
      </c>
      <c r="U19" s="330" t="n">
        <f aca="false">FCI!U11</f>
        <v>42761.88657</v>
      </c>
      <c r="V19" s="330" t="n">
        <f aca="false">FCI!V11</f>
        <v>49127.09003</v>
      </c>
      <c r="W19" s="330" t="n">
        <f aca="false">FCI!W11</f>
        <v>35822.6594</v>
      </c>
      <c r="X19" s="330" t="n">
        <f aca="false">FCI!X11</f>
        <v>20980.49276</v>
      </c>
      <c r="Y19" s="330" t="n">
        <f aca="false">FCI!Y11</f>
        <v>-28684.25341</v>
      </c>
      <c r="Z19" s="330" t="n">
        <f aca="false">FCI!Z11</f>
        <v>8938.891966</v>
      </c>
      <c r="AA19" s="330" t="n">
        <f aca="false">FCI!AA11</f>
        <v>19119.12942</v>
      </c>
      <c r="AB19" s="330" t="n">
        <f aca="false">FCI!AB11</f>
        <v>18253.40905</v>
      </c>
      <c r="AC19" s="330" t="n">
        <f aca="false">FCI!AC11</f>
        <v>17916.09454</v>
      </c>
      <c r="AD19" s="330" t="n">
        <f aca="false">FCI!AD11</f>
        <v>17964.61758</v>
      </c>
      <c r="AE19" s="330" t="n">
        <f aca="false">FCI!AE11</f>
        <v>18009.04846</v>
      </c>
      <c r="AF19" s="330" t="n">
        <f aca="false">FCI!AF11</f>
        <v>18040.55918</v>
      </c>
      <c r="AG19" s="330" t="n">
        <f aca="false">FCI!AG11</f>
        <v>18071.81184</v>
      </c>
      <c r="AH19" s="330" t="n">
        <f aca="false">FCI!AH11</f>
        <v>18103.5408</v>
      </c>
      <c r="AI19" s="330" t="n">
        <f aca="false">FCI!AI11</f>
        <v>31574.1683</v>
      </c>
      <c r="AJ19" s="330" t="n">
        <f aca="false">FCI!AJ11</f>
        <v>194463.2526</v>
      </c>
      <c r="AK19" s="330" t="n">
        <f aca="false">FCI!AK11</f>
        <v>111134.8174</v>
      </c>
      <c r="AL19" s="330" t="n">
        <f aca="false">FCI!AL11</f>
        <v>-2333.208273</v>
      </c>
      <c r="AM19" s="330" t="n">
        <f aca="false">FCI!AM11</f>
        <v>-3558.779226</v>
      </c>
      <c r="AN19" s="330" t="n">
        <f aca="false">FCI!AN11</f>
        <v>376.0202152</v>
      </c>
      <c r="AO19" s="330" t="n">
        <f aca="false">FCI!AO11</f>
        <v>562.850339</v>
      </c>
      <c r="AP19" s="330" t="n">
        <f aca="false">FCI!AP11</f>
        <v>431.6772657</v>
      </c>
      <c r="AQ19" s="330" t="n">
        <f aca="false">FCI!AQ11</f>
        <v>153982.5806</v>
      </c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8"/>
      <c r="CW19" s="478"/>
      <c r="CX19" s="478"/>
      <c r="CY19" s="478"/>
      <c r="CZ19" s="478"/>
      <c r="DA19" s="478"/>
      <c r="DB19" s="478"/>
      <c r="DC19" s="478"/>
      <c r="DD19" s="478"/>
      <c r="DE19" s="478"/>
      <c r="DF19" s="478"/>
      <c r="DG19" s="478"/>
      <c r="DH19" s="478"/>
      <c r="DI19" s="478"/>
      <c r="DJ19" s="478"/>
      <c r="DK19" s="478"/>
      <c r="DL19" s="478"/>
      <c r="DM19" s="478"/>
      <c r="DN19" s="478"/>
      <c r="DO19" s="478"/>
      <c r="DP19" s="478"/>
      <c r="DQ19" s="478"/>
      <c r="DR19" s="478"/>
      <c r="DS19" s="478"/>
      <c r="DT19" s="478"/>
      <c r="DU19" s="478"/>
      <c r="DV19" s="478"/>
      <c r="DW19" s="478"/>
      <c r="DX19" s="478"/>
      <c r="DY19" s="478"/>
      <c r="DZ19" s="478"/>
      <c r="EA19" s="478"/>
      <c r="EB19" s="478"/>
      <c r="EC19" s="478"/>
      <c r="ED19" s="478"/>
      <c r="EE19" s="478"/>
      <c r="EF19" s="478"/>
      <c r="EG19" s="478"/>
      <c r="EH19" s="478"/>
      <c r="EI19" s="478"/>
      <c r="EJ19" s="478"/>
      <c r="EK19" s="478"/>
      <c r="EL19" s="478"/>
      <c r="EM19" s="478"/>
      <c r="EN19" s="478"/>
      <c r="EO19" s="478"/>
      <c r="EP19" s="478"/>
      <c r="EQ19" s="478"/>
      <c r="ER19" s="478"/>
      <c r="ES19" s="478"/>
      <c r="ET19" s="478"/>
      <c r="EU19" s="478"/>
      <c r="EV19" s="478"/>
      <c r="EW19" s="478"/>
      <c r="EX19" s="478"/>
      <c r="EY19" s="478"/>
      <c r="EZ19" s="478"/>
      <c r="FA19" s="478"/>
      <c r="FB19" s="478"/>
      <c r="FC19" s="478"/>
      <c r="FD19" s="478"/>
      <c r="FE19" s="478"/>
      <c r="FF19" s="478"/>
      <c r="FG19" s="478"/>
      <c r="FH19" s="478"/>
      <c r="FI19" s="478"/>
      <c r="FJ19" s="478"/>
      <c r="FK19" s="478"/>
      <c r="FL19" s="478"/>
      <c r="FM19" s="478"/>
      <c r="FN19" s="478"/>
      <c r="FO19" s="478"/>
      <c r="FP19" s="478"/>
      <c r="FQ19" s="478"/>
      <c r="FR19" s="478"/>
      <c r="FS19" s="478"/>
      <c r="FT19" s="478"/>
      <c r="FU19" s="478"/>
      <c r="FV19" s="478"/>
      <c r="FW19" s="478"/>
      <c r="FX19" s="478"/>
      <c r="FY19" s="478"/>
      <c r="FZ19" s="478"/>
      <c r="GA19" s="478"/>
      <c r="GB19" s="478"/>
      <c r="GC19" s="478"/>
      <c r="GD19" s="478"/>
      <c r="GE19" s="478"/>
      <c r="GF19" s="478"/>
      <c r="GG19" s="478"/>
      <c r="GH19" s="478"/>
      <c r="GI19" s="478"/>
      <c r="GJ19" s="478"/>
      <c r="GK19" s="478"/>
      <c r="GL19" s="478"/>
      <c r="GM19" s="478"/>
      <c r="GN19" s="478"/>
      <c r="GO19" s="478"/>
      <c r="GP19" s="478"/>
      <c r="GQ19" s="478"/>
      <c r="GR19" s="478"/>
      <c r="GS19" s="478"/>
      <c r="GT19" s="478"/>
      <c r="GU19" s="478"/>
      <c r="GV19" s="478"/>
      <c r="GW19" s="478"/>
      <c r="GX19" s="478"/>
      <c r="GY19" s="478"/>
      <c r="GZ19" s="478"/>
      <c r="HA19" s="478"/>
      <c r="HB19" s="478"/>
      <c r="HC19" s="478"/>
      <c r="HD19" s="478"/>
      <c r="HE19" s="478"/>
      <c r="HF19" s="478"/>
      <c r="HG19" s="478"/>
      <c r="HH19" s="478"/>
      <c r="HI19" s="478"/>
      <c r="HJ19" s="478"/>
      <c r="HK19" s="478"/>
      <c r="HL19" s="478"/>
      <c r="HM19" s="478"/>
      <c r="HN19" s="478"/>
      <c r="HO19" s="478"/>
      <c r="HP19" s="478"/>
      <c r="HQ19" s="478"/>
      <c r="HR19" s="478"/>
      <c r="HS19" s="478"/>
      <c r="HT19" s="478"/>
      <c r="HU19" s="478"/>
      <c r="HV19" s="478"/>
      <c r="HW19" s="478"/>
      <c r="HX19" s="478"/>
      <c r="HY19" s="478"/>
      <c r="HZ19" s="478"/>
      <c r="IA19" s="478"/>
      <c r="IB19" s="478"/>
      <c r="IC19" s="478"/>
      <c r="ID19" s="478"/>
      <c r="IE19" s="478"/>
      <c r="IF19" s="478"/>
      <c r="IG19" s="478"/>
      <c r="IH19" s="478"/>
      <c r="II19" s="478"/>
      <c r="IJ19" s="478"/>
      <c r="IK19" s="478"/>
      <c r="IL19" s="478"/>
      <c r="IM19" s="478"/>
      <c r="IN19" s="478"/>
      <c r="IO19" s="478"/>
      <c r="IP19" s="478"/>
      <c r="IQ19" s="478"/>
      <c r="IR19" s="478"/>
      <c r="IS19" s="478"/>
      <c r="IT19" s="478"/>
      <c r="IU19" s="478"/>
      <c r="IV19" s="478"/>
      <c r="IW19" s="478"/>
      <c r="IX19" s="478"/>
      <c r="IY19" s="478"/>
      <c r="IZ19" s="478"/>
      <c r="JA19" s="478"/>
      <c r="JB19" s="478"/>
      <c r="JC19" s="478"/>
      <c r="JD19" s="478"/>
      <c r="JE19" s="478"/>
      <c r="JF19" s="478"/>
      <c r="JG19" s="478"/>
      <c r="JH19" s="478"/>
      <c r="JI19" s="478"/>
      <c r="JJ19" s="478"/>
      <c r="JK19" s="478"/>
      <c r="JL19" s="478"/>
      <c r="JM19" s="478"/>
      <c r="JN19" s="478"/>
      <c r="JO19" s="478"/>
      <c r="JP19" s="478"/>
      <c r="JQ19" s="478"/>
      <c r="JR19" s="478"/>
      <c r="JS19" s="478"/>
      <c r="JT19" s="478"/>
      <c r="JU19" s="478"/>
      <c r="JV19" s="478"/>
      <c r="JW19" s="478"/>
      <c r="JX19" s="478"/>
      <c r="JY19" s="478"/>
      <c r="JZ19" s="478"/>
      <c r="KA19" s="478"/>
      <c r="KB19" s="478"/>
      <c r="KC19" s="478"/>
      <c r="KD19" s="478"/>
      <c r="KE19" s="478"/>
      <c r="KF19" s="478"/>
      <c r="KG19" s="478"/>
      <c r="KH19" s="478"/>
      <c r="KI19" s="478"/>
      <c r="KJ19" s="478"/>
      <c r="KK19" s="478"/>
      <c r="KL19" s="478"/>
      <c r="KM19" s="478"/>
      <c r="KN19" s="478"/>
      <c r="KO19" s="478"/>
      <c r="KP19" s="478"/>
      <c r="KQ19" s="478"/>
      <c r="KR19" s="478"/>
      <c r="KS19" s="478"/>
      <c r="KT19" s="478"/>
      <c r="KU19" s="478"/>
      <c r="KV19" s="478"/>
      <c r="KW19" s="478"/>
      <c r="KX19" s="478"/>
      <c r="KY19" s="478"/>
      <c r="KZ19" s="478"/>
      <c r="LA19" s="478"/>
      <c r="LB19" s="478"/>
      <c r="LC19" s="478"/>
      <c r="LD19" s="478"/>
      <c r="LE19" s="478"/>
      <c r="LF19" s="478"/>
      <c r="LG19" s="478"/>
      <c r="LH19" s="478"/>
      <c r="LI19" s="478"/>
      <c r="LJ19" s="478"/>
      <c r="LK19" s="478"/>
      <c r="LL19" s="478"/>
      <c r="LM19" s="478"/>
      <c r="LN19" s="478"/>
      <c r="LO19" s="478"/>
      <c r="LP19" s="478"/>
      <c r="LQ19" s="478"/>
      <c r="LR19" s="478"/>
      <c r="LS19" s="478"/>
      <c r="LT19" s="478"/>
      <c r="LU19" s="478"/>
      <c r="LV19" s="478"/>
      <c r="LW19" s="478"/>
      <c r="LX19" s="478"/>
      <c r="LY19" s="478"/>
      <c r="LZ19" s="478"/>
      <c r="MA19" s="478"/>
      <c r="MB19" s="478"/>
      <c r="MC19" s="478"/>
      <c r="MD19" s="478"/>
      <c r="ME19" s="478"/>
      <c r="MF19" s="478"/>
      <c r="MG19" s="478"/>
      <c r="MH19" s="478"/>
      <c r="MI19" s="478"/>
      <c r="MJ19" s="478"/>
      <c r="MK19" s="478"/>
      <c r="ML19" s="478"/>
      <c r="MM19" s="478"/>
      <c r="MN19" s="478"/>
      <c r="MO19" s="478"/>
      <c r="MP19" s="478"/>
      <c r="MQ19" s="478"/>
      <c r="MR19" s="478"/>
      <c r="MS19" s="478"/>
      <c r="MT19" s="478"/>
      <c r="MU19" s="478"/>
      <c r="MV19" s="478"/>
      <c r="MW19" s="478"/>
      <c r="MX19" s="478"/>
      <c r="MY19" s="478"/>
      <c r="MZ19" s="478"/>
      <c r="NA19" s="478"/>
      <c r="NB19" s="478"/>
      <c r="NC19" s="478"/>
      <c r="ND19" s="478"/>
      <c r="NE19" s="478"/>
      <c r="NF19" s="478"/>
      <c r="NG19" s="478"/>
      <c r="NH19" s="478"/>
      <c r="NI19" s="478"/>
      <c r="NJ19" s="478"/>
      <c r="NK19" s="478"/>
      <c r="NL19" s="478"/>
      <c r="NM19" s="478"/>
      <c r="NN19" s="478"/>
      <c r="NO19" s="478"/>
      <c r="NP19" s="478"/>
      <c r="NQ19" s="478"/>
      <c r="NR19" s="478"/>
      <c r="NS19" s="478"/>
      <c r="NT19" s="478"/>
      <c r="NU19" s="478"/>
      <c r="NV19" s="478"/>
      <c r="NW19" s="478"/>
      <c r="NX19" s="478"/>
      <c r="NY19" s="478"/>
      <c r="NZ19" s="478"/>
      <c r="OA19" s="478"/>
      <c r="OB19" s="478"/>
      <c r="OC19" s="478"/>
      <c r="OD19" s="478"/>
      <c r="OE19" s="478"/>
      <c r="OF19" s="478"/>
      <c r="OG19" s="478"/>
      <c r="OH19" s="478"/>
      <c r="OI19" s="478"/>
      <c r="OJ19" s="478"/>
      <c r="OK19" s="478"/>
      <c r="OL19" s="478"/>
      <c r="OM19" s="478"/>
      <c r="ON19" s="478"/>
      <c r="OO19" s="478"/>
      <c r="OP19" s="478"/>
      <c r="OQ19" s="478"/>
      <c r="OR19" s="478"/>
      <c r="OS19" s="478"/>
      <c r="OT19" s="478"/>
      <c r="OU19" s="478"/>
      <c r="OV19" s="478"/>
      <c r="OW19" s="478"/>
      <c r="OX19" s="478"/>
      <c r="OY19" s="478"/>
      <c r="OZ19" s="478"/>
      <c r="PA19" s="478"/>
      <c r="PB19" s="478"/>
      <c r="PC19" s="478"/>
      <c r="PD19" s="478"/>
      <c r="PE19" s="478"/>
      <c r="PF19" s="478"/>
      <c r="PG19" s="478"/>
      <c r="PH19" s="478"/>
      <c r="PI19" s="478"/>
      <c r="PJ19" s="478"/>
      <c r="PK19" s="478"/>
      <c r="PL19" s="478"/>
      <c r="PM19" s="478"/>
      <c r="PN19" s="478"/>
      <c r="PO19" s="478"/>
      <c r="PP19" s="478"/>
      <c r="PQ19" s="478"/>
      <c r="PR19" s="478"/>
      <c r="PS19" s="478"/>
      <c r="PT19" s="478"/>
      <c r="PU19" s="478"/>
      <c r="PV19" s="478"/>
      <c r="PW19" s="478"/>
      <c r="PX19" s="478"/>
      <c r="PY19" s="478"/>
      <c r="PZ19" s="478"/>
      <c r="QA19" s="478"/>
      <c r="QB19" s="478"/>
      <c r="QC19" s="478"/>
      <c r="QD19" s="478"/>
      <c r="QE19" s="478"/>
      <c r="QF19" s="478"/>
      <c r="QG19" s="478"/>
      <c r="QH19" s="478"/>
      <c r="QI19" s="478"/>
      <c r="QJ19" s="478"/>
      <c r="QK19" s="478"/>
      <c r="QL19" s="478"/>
      <c r="QM19" s="478"/>
      <c r="QN19" s="478"/>
      <c r="QO19" s="478"/>
      <c r="QP19" s="478"/>
      <c r="QQ19" s="478"/>
      <c r="QR19" s="478"/>
      <c r="QS19" s="478"/>
      <c r="QT19" s="478"/>
      <c r="QU19" s="478"/>
      <c r="QV19" s="478"/>
      <c r="QW19" s="478"/>
      <c r="QX19" s="478"/>
      <c r="QY19" s="478"/>
      <c r="QZ19" s="478"/>
      <c r="RA19" s="478"/>
      <c r="RB19" s="478"/>
      <c r="RC19" s="478"/>
      <c r="RD19" s="478"/>
      <c r="RE19" s="478"/>
      <c r="RF19" s="478"/>
    </row>
    <row r="20" customFormat="false" ht="18" hidden="false" customHeight="true" outlineLevel="0" collapsed="false">
      <c r="A20" s="478"/>
      <c r="B20" s="102"/>
      <c r="C20" s="479" t="s">
        <v>512</v>
      </c>
      <c r="D20" s="102"/>
      <c r="E20" s="102"/>
      <c r="F20" s="102"/>
      <c r="G20" s="102"/>
      <c r="H20" s="102" t="n">
        <f aca="false">-H11</f>
        <v>-0</v>
      </c>
      <c r="I20" s="102" t="n">
        <f aca="false">-I11</f>
        <v>-0</v>
      </c>
      <c r="J20" s="102" t="n">
        <f aca="false">-J11</f>
        <v>-0</v>
      </c>
      <c r="K20" s="102" t="n">
        <f aca="false">-K11</f>
        <v>-0</v>
      </c>
      <c r="L20" s="102" t="n">
        <f aca="false">-L11</f>
        <v>-0</v>
      </c>
      <c r="M20" s="102" t="n">
        <f aca="false">-M11</f>
        <v>21449292.0623463</v>
      </c>
      <c r="N20" s="102" t="n">
        <f aca="false">-N11</f>
        <v>37725976.5492942</v>
      </c>
      <c r="O20" s="102" t="n">
        <f aca="false">-O11</f>
        <v>35836941.8743168</v>
      </c>
      <c r="P20" s="102" t="n">
        <f aca="false">-P11</f>
        <v>33947907.1994202</v>
      </c>
      <c r="Q20" s="102" t="n">
        <f aca="false">-Q11</f>
        <v>32058872.5240083</v>
      </c>
      <c r="R20" s="102" t="n">
        <f aca="false">-R11</f>
        <v>30169837.8478465</v>
      </c>
      <c r="S20" s="102" t="n">
        <f aca="false">-S11</f>
        <v>28280803.2046075</v>
      </c>
      <c r="T20" s="102" t="n">
        <f aca="false">-T11</f>
        <v>26391768.5094161</v>
      </c>
      <c r="U20" s="102" t="n">
        <f aca="false">-U11</f>
        <v>24502733.846773</v>
      </c>
      <c r="V20" s="102" t="n">
        <f aca="false">-V11</f>
        <v>11542978.9175195</v>
      </c>
      <c r="W20" s="102" t="n">
        <f aca="false">-W11</f>
        <v>0.000430004448947459</v>
      </c>
      <c r="X20" s="102" t="n">
        <f aca="false">-X11</f>
        <v>3.25385288508017E-006</v>
      </c>
      <c r="Y20" s="102" t="n">
        <f aca="false">-Y11</f>
        <v>-3.14460381066674E-010</v>
      </c>
      <c r="Z20" s="102" t="n">
        <f aca="false">-Z11</f>
        <v>-3.14460381066674E-010</v>
      </c>
      <c r="AA20" s="102" t="n">
        <f aca="false">-AA11</f>
        <v>-3.14460381066674E-010</v>
      </c>
      <c r="AB20" s="102" t="n">
        <f aca="false">-AB11</f>
        <v>-3.14460381066674E-010</v>
      </c>
      <c r="AC20" s="102" t="n">
        <f aca="false">-AC11</f>
        <v>-3.14460381066674E-010</v>
      </c>
      <c r="AD20" s="102" t="n">
        <f aca="false">-AD11</f>
        <v>-3.14460381066674E-010</v>
      </c>
      <c r="AE20" s="102" t="n">
        <f aca="false">-AE11</f>
        <v>-3.14460381066674E-010</v>
      </c>
      <c r="AF20" s="102" t="n">
        <f aca="false">-AF11</f>
        <v>-3.14460381066674E-010</v>
      </c>
      <c r="AG20" s="102" t="n">
        <f aca="false">-AG11</f>
        <v>-3.14460381066674E-010</v>
      </c>
      <c r="AH20" s="102" t="n">
        <f aca="false">-AH11</f>
        <v>-3.14460381066674E-010</v>
      </c>
      <c r="AI20" s="102" t="n">
        <f aca="false">-AI11</f>
        <v>-3.14460381066674E-010</v>
      </c>
      <c r="AJ20" s="102" t="n">
        <f aca="false">-AJ11</f>
        <v>-3.14460381066674E-010</v>
      </c>
      <c r="AK20" s="102" t="n">
        <f aca="false">-AK11</f>
        <v>-3.14460381066674E-010</v>
      </c>
      <c r="AL20" s="102" t="n">
        <f aca="false">-AL11</f>
        <v>-3.14460381066674E-010</v>
      </c>
      <c r="AM20" s="102" t="n">
        <f aca="false">-AM11</f>
        <v>-0</v>
      </c>
      <c r="AN20" s="102" t="n">
        <f aca="false">-AN11</f>
        <v>-0</v>
      </c>
      <c r="AO20" s="102" t="n">
        <f aca="false">-AO11</f>
        <v>-0</v>
      </c>
      <c r="AP20" s="102" t="n">
        <f aca="false">-AP11</f>
        <v>-0</v>
      </c>
      <c r="AQ20" s="102" t="n">
        <f aca="false">-AQ11</f>
        <v>-0</v>
      </c>
      <c r="AR20" s="478"/>
      <c r="AS20" s="478"/>
      <c r="AT20" s="478"/>
      <c r="AU20" s="478"/>
      <c r="AV20" s="478"/>
      <c r="AW20" s="478"/>
      <c r="AX20" s="478"/>
      <c r="AY20" s="478"/>
      <c r="AZ20" s="478"/>
      <c r="BA20" s="478"/>
      <c r="BB20" s="478"/>
      <c r="BC20" s="478"/>
      <c r="BD20" s="478"/>
      <c r="BE20" s="478"/>
      <c r="BF20" s="478"/>
      <c r="BG20" s="478"/>
      <c r="BH20" s="478"/>
      <c r="BI20" s="478"/>
      <c r="BJ20" s="478"/>
      <c r="BK20" s="478"/>
      <c r="BL20" s="478"/>
      <c r="BM20" s="478"/>
      <c r="BN20" s="478"/>
      <c r="BO20" s="478"/>
      <c r="BP20" s="478"/>
      <c r="BQ20" s="478"/>
      <c r="BR20" s="478"/>
      <c r="BS20" s="478"/>
      <c r="BT20" s="478"/>
      <c r="BU20" s="478"/>
      <c r="BV20" s="478"/>
      <c r="BW20" s="478"/>
      <c r="BX20" s="478"/>
      <c r="BY20" s="478"/>
      <c r="BZ20" s="478"/>
      <c r="CA20" s="478"/>
      <c r="CB20" s="478"/>
      <c r="CC20" s="478"/>
      <c r="CD20" s="478"/>
      <c r="CE20" s="478"/>
      <c r="CF20" s="478"/>
      <c r="CG20" s="478"/>
      <c r="CH20" s="478"/>
      <c r="CI20" s="478"/>
      <c r="CJ20" s="478"/>
      <c r="CK20" s="478"/>
      <c r="CL20" s="478"/>
      <c r="CM20" s="478"/>
      <c r="CN20" s="478"/>
      <c r="CO20" s="478"/>
      <c r="CP20" s="478"/>
      <c r="CQ20" s="478"/>
      <c r="CR20" s="478"/>
      <c r="CS20" s="478"/>
      <c r="CT20" s="478"/>
      <c r="CU20" s="478"/>
      <c r="CV20" s="478"/>
      <c r="CW20" s="478"/>
      <c r="CX20" s="478"/>
      <c r="CY20" s="478"/>
      <c r="CZ20" s="478"/>
      <c r="DA20" s="478"/>
      <c r="DB20" s="478"/>
      <c r="DC20" s="478"/>
      <c r="DD20" s="478"/>
      <c r="DE20" s="478"/>
      <c r="DF20" s="478"/>
      <c r="DG20" s="478"/>
      <c r="DH20" s="478"/>
      <c r="DI20" s="478"/>
      <c r="DJ20" s="478"/>
      <c r="DK20" s="478"/>
      <c r="DL20" s="478"/>
      <c r="DM20" s="478"/>
      <c r="DN20" s="478"/>
      <c r="DO20" s="478"/>
      <c r="DP20" s="478"/>
      <c r="DQ20" s="478"/>
      <c r="DR20" s="478"/>
      <c r="DS20" s="478"/>
      <c r="DT20" s="478"/>
      <c r="DU20" s="478"/>
      <c r="DV20" s="478"/>
      <c r="DW20" s="478"/>
      <c r="DX20" s="478"/>
      <c r="DY20" s="478"/>
      <c r="DZ20" s="478"/>
      <c r="EA20" s="478"/>
      <c r="EB20" s="478"/>
      <c r="EC20" s="478"/>
      <c r="ED20" s="478"/>
      <c r="EE20" s="478"/>
      <c r="EF20" s="478"/>
      <c r="EG20" s="478"/>
      <c r="EH20" s="478"/>
      <c r="EI20" s="478"/>
      <c r="EJ20" s="478"/>
      <c r="EK20" s="478"/>
      <c r="EL20" s="478"/>
      <c r="EM20" s="478"/>
      <c r="EN20" s="478"/>
      <c r="EO20" s="478"/>
      <c r="EP20" s="478"/>
      <c r="EQ20" s="478"/>
      <c r="ER20" s="478"/>
      <c r="ES20" s="478"/>
      <c r="ET20" s="478"/>
      <c r="EU20" s="478"/>
      <c r="EV20" s="478"/>
      <c r="EW20" s="478"/>
      <c r="EX20" s="478"/>
      <c r="EY20" s="478"/>
      <c r="EZ20" s="478"/>
      <c r="FA20" s="478"/>
      <c r="FB20" s="478"/>
      <c r="FC20" s="478"/>
      <c r="FD20" s="478"/>
      <c r="FE20" s="478"/>
      <c r="FF20" s="478"/>
      <c r="FG20" s="478"/>
      <c r="FH20" s="478"/>
      <c r="FI20" s="478"/>
      <c r="FJ20" s="478"/>
      <c r="FK20" s="478"/>
      <c r="FL20" s="478"/>
      <c r="FM20" s="478"/>
      <c r="FN20" s="478"/>
      <c r="FO20" s="478"/>
      <c r="FP20" s="478"/>
      <c r="FQ20" s="478"/>
      <c r="FR20" s="478"/>
      <c r="FS20" s="478"/>
      <c r="FT20" s="478"/>
      <c r="FU20" s="478"/>
      <c r="FV20" s="478"/>
      <c r="FW20" s="478"/>
      <c r="FX20" s="478"/>
      <c r="FY20" s="478"/>
      <c r="FZ20" s="478"/>
      <c r="GA20" s="478"/>
      <c r="GB20" s="478"/>
      <c r="GC20" s="478"/>
      <c r="GD20" s="478"/>
      <c r="GE20" s="478"/>
      <c r="GF20" s="478"/>
      <c r="GG20" s="478"/>
      <c r="GH20" s="478"/>
      <c r="GI20" s="478"/>
      <c r="GJ20" s="478"/>
      <c r="GK20" s="478"/>
      <c r="GL20" s="478"/>
      <c r="GM20" s="478"/>
      <c r="GN20" s="478"/>
      <c r="GO20" s="478"/>
      <c r="GP20" s="478"/>
      <c r="GQ20" s="478"/>
      <c r="GR20" s="478"/>
      <c r="GS20" s="478"/>
      <c r="GT20" s="478"/>
      <c r="GU20" s="478"/>
      <c r="GV20" s="478"/>
      <c r="GW20" s="478"/>
      <c r="GX20" s="478"/>
      <c r="GY20" s="478"/>
      <c r="GZ20" s="478"/>
      <c r="HA20" s="478"/>
      <c r="HB20" s="478"/>
      <c r="HC20" s="478"/>
      <c r="HD20" s="478"/>
      <c r="HE20" s="478"/>
      <c r="HF20" s="478"/>
      <c r="HG20" s="478"/>
      <c r="HH20" s="478"/>
      <c r="HI20" s="478"/>
      <c r="HJ20" s="478"/>
      <c r="HK20" s="478"/>
      <c r="HL20" s="478"/>
      <c r="HM20" s="478"/>
      <c r="HN20" s="478"/>
      <c r="HO20" s="478"/>
      <c r="HP20" s="478"/>
      <c r="HQ20" s="478"/>
      <c r="HR20" s="478"/>
      <c r="HS20" s="478"/>
      <c r="HT20" s="478"/>
      <c r="HU20" s="478"/>
      <c r="HV20" s="478"/>
      <c r="HW20" s="478"/>
      <c r="HX20" s="478"/>
      <c r="HY20" s="478"/>
      <c r="HZ20" s="478"/>
      <c r="IA20" s="478"/>
      <c r="IB20" s="478"/>
      <c r="IC20" s="478"/>
      <c r="ID20" s="478"/>
      <c r="IE20" s="478"/>
      <c r="IF20" s="478"/>
      <c r="IG20" s="478"/>
      <c r="IH20" s="478"/>
      <c r="II20" s="478"/>
      <c r="IJ20" s="478"/>
      <c r="IK20" s="478"/>
      <c r="IL20" s="478"/>
      <c r="IM20" s="478"/>
      <c r="IN20" s="478"/>
      <c r="IO20" s="478"/>
      <c r="IP20" s="478"/>
      <c r="IQ20" s="478"/>
      <c r="IR20" s="478"/>
      <c r="IS20" s="478"/>
      <c r="IT20" s="478"/>
      <c r="IU20" s="478"/>
      <c r="IV20" s="478"/>
      <c r="IW20" s="478"/>
      <c r="IX20" s="478"/>
      <c r="IY20" s="478"/>
      <c r="IZ20" s="478"/>
      <c r="JA20" s="478"/>
      <c r="JB20" s="478"/>
      <c r="JC20" s="478"/>
      <c r="JD20" s="478"/>
      <c r="JE20" s="478"/>
      <c r="JF20" s="478"/>
      <c r="JG20" s="478"/>
      <c r="JH20" s="478"/>
      <c r="JI20" s="478"/>
      <c r="JJ20" s="478"/>
      <c r="JK20" s="478"/>
      <c r="JL20" s="478"/>
      <c r="JM20" s="478"/>
      <c r="JN20" s="478"/>
      <c r="JO20" s="478"/>
      <c r="JP20" s="478"/>
      <c r="JQ20" s="478"/>
      <c r="JR20" s="478"/>
      <c r="JS20" s="478"/>
      <c r="JT20" s="478"/>
      <c r="JU20" s="478"/>
      <c r="JV20" s="478"/>
      <c r="JW20" s="478"/>
      <c r="JX20" s="478"/>
      <c r="JY20" s="478"/>
      <c r="JZ20" s="478"/>
      <c r="KA20" s="478"/>
      <c r="KB20" s="478"/>
      <c r="KC20" s="478"/>
      <c r="KD20" s="478"/>
      <c r="KE20" s="478"/>
      <c r="KF20" s="478"/>
      <c r="KG20" s="478"/>
      <c r="KH20" s="478"/>
      <c r="KI20" s="478"/>
      <c r="KJ20" s="478"/>
      <c r="KK20" s="478"/>
      <c r="KL20" s="478"/>
      <c r="KM20" s="478"/>
      <c r="KN20" s="478"/>
      <c r="KO20" s="478"/>
      <c r="KP20" s="478"/>
      <c r="KQ20" s="478"/>
      <c r="KR20" s="478"/>
      <c r="KS20" s="478"/>
      <c r="KT20" s="478"/>
      <c r="KU20" s="478"/>
      <c r="KV20" s="478"/>
      <c r="KW20" s="478"/>
      <c r="KX20" s="478"/>
      <c r="KY20" s="478"/>
      <c r="KZ20" s="478"/>
      <c r="LA20" s="478"/>
      <c r="LB20" s="478"/>
      <c r="LC20" s="478"/>
      <c r="LD20" s="478"/>
      <c r="LE20" s="478"/>
      <c r="LF20" s="478"/>
      <c r="LG20" s="478"/>
      <c r="LH20" s="478"/>
      <c r="LI20" s="478"/>
      <c r="LJ20" s="478"/>
      <c r="LK20" s="478"/>
      <c r="LL20" s="478"/>
      <c r="LM20" s="478"/>
      <c r="LN20" s="478"/>
      <c r="LO20" s="478"/>
      <c r="LP20" s="478"/>
      <c r="LQ20" s="478"/>
      <c r="LR20" s="478"/>
      <c r="LS20" s="478"/>
      <c r="LT20" s="478"/>
      <c r="LU20" s="478"/>
      <c r="LV20" s="478"/>
      <c r="LW20" s="478"/>
      <c r="LX20" s="478"/>
      <c r="LY20" s="478"/>
      <c r="LZ20" s="478"/>
      <c r="MA20" s="478"/>
      <c r="MB20" s="478"/>
      <c r="MC20" s="478"/>
      <c r="MD20" s="478"/>
      <c r="ME20" s="478"/>
      <c r="MF20" s="478"/>
      <c r="MG20" s="478"/>
      <c r="MH20" s="478"/>
      <c r="MI20" s="478"/>
      <c r="MJ20" s="478"/>
      <c r="MK20" s="478"/>
      <c r="ML20" s="478"/>
      <c r="MM20" s="478"/>
      <c r="MN20" s="478"/>
      <c r="MO20" s="478"/>
      <c r="MP20" s="478"/>
      <c r="MQ20" s="478"/>
      <c r="MR20" s="478"/>
      <c r="MS20" s="478"/>
      <c r="MT20" s="478"/>
      <c r="MU20" s="478"/>
      <c r="MV20" s="478"/>
      <c r="MW20" s="478"/>
      <c r="MX20" s="478"/>
      <c r="MY20" s="478"/>
      <c r="MZ20" s="478"/>
      <c r="NA20" s="478"/>
      <c r="NB20" s="478"/>
      <c r="NC20" s="478"/>
      <c r="ND20" s="478"/>
      <c r="NE20" s="478"/>
      <c r="NF20" s="478"/>
      <c r="NG20" s="478"/>
      <c r="NH20" s="478"/>
      <c r="NI20" s="478"/>
      <c r="NJ20" s="478"/>
      <c r="NK20" s="478"/>
      <c r="NL20" s="478"/>
      <c r="NM20" s="478"/>
      <c r="NN20" s="478"/>
      <c r="NO20" s="478"/>
      <c r="NP20" s="478"/>
      <c r="NQ20" s="478"/>
      <c r="NR20" s="478"/>
      <c r="NS20" s="478"/>
      <c r="NT20" s="478"/>
      <c r="NU20" s="478"/>
      <c r="NV20" s="478"/>
      <c r="NW20" s="478"/>
      <c r="NX20" s="478"/>
      <c r="NY20" s="478"/>
      <c r="NZ20" s="478"/>
      <c r="OA20" s="478"/>
      <c r="OB20" s="478"/>
      <c r="OC20" s="478"/>
      <c r="OD20" s="478"/>
      <c r="OE20" s="478"/>
      <c r="OF20" s="478"/>
      <c r="OG20" s="478"/>
      <c r="OH20" s="478"/>
      <c r="OI20" s="478"/>
      <c r="OJ20" s="478"/>
      <c r="OK20" s="478"/>
      <c r="OL20" s="478"/>
      <c r="OM20" s="478"/>
      <c r="ON20" s="478"/>
      <c r="OO20" s="478"/>
      <c r="OP20" s="478"/>
      <c r="OQ20" s="478"/>
      <c r="OR20" s="478"/>
      <c r="OS20" s="478"/>
      <c r="OT20" s="478"/>
      <c r="OU20" s="478"/>
      <c r="OV20" s="478"/>
      <c r="OW20" s="478"/>
      <c r="OX20" s="478"/>
      <c r="OY20" s="478"/>
      <c r="OZ20" s="478"/>
      <c r="PA20" s="478"/>
      <c r="PB20" s="478"/>
      <c r="PC20" s="478"/>
      <c r="PD20" s="478"/>
      <c r="PE20" s="478"/>
      <c r="PF20" s="478"/>
      <c r="PG20" s="478"/>
      <c r="PH20" s="478"/>
      <c r="PI20" s="478"/>
      <c r="PJ20" s="478"/>
      <c r="PK20" s="478"/>
      <c r="PL20" s="478"/>
      <c r="PM20" s="478"/>
      <c r="PN20" s="478"/>
      <c r="PO20" s="478"/>
      <c r="PP20" s="478"/>
      <c r="PQ20" s="478"/>
      <c r="PR20" s="478"/>
      <c r="PS20" s="478"/>
      <c r="PT20" s="478"/>
      <c r="PU20" s="478"/>
      <c r="PV20" s="478"/>
      <c r="PW20" s="478"/>
      <c r="PX20" s="478"/>
      <c r="PY20" s="478"/>
      <c r="PZ20" s="478"/>
      <c r="QA20" s="478"/>
      <c r="QB20" s="478"/>
      <c r="QC20" s="478"/>
      <c r="QD20" s="478"/>
      <c r="QE20" s="478"/>
      <c r="QF20" s="478"/>
      <c r="QG20" s="478"/>
      <c r="QH20" s="478"/>
      <c r="QI20" s="478"/>
      <c r="QJ20" s="478"/>
      <c r="QK20" s="478"/>
      <c r="QL20" s="478"/>
      <c r="QM20" s="478"/>
      <c r="QN20" s="478"/>
      <c r="QO20" s="478"/>
      <c r="QP20" s="478"/>
      <c r="QQ20" s="478"/>
      <c r="QR20" s="478"/>
      <c r="QS20" s="478"/>
      <c r="QT20" s="478"/>
      <c r="QU20" s="478"/>
      <c r="QV20" s="478"/>
      <c r="QW20" s="478"/>
      <c r="QX20" s="478"/>
      <c r="QY20" s="478"/>
      <c r="QZ20" s="478"/>
      <c r="RA20" s="478"/>
      <c r="RB20" s="478"/>
      <c r="RC20" s="478"/>
      <c r="RD20" s="478"/>
      <c r="RE20" s="478"/>
      <c r="RF20" s="478"/>
    </row>
    <row r="21" customFormat="false" ht="12" hidden="false" customHeight="true" outlineLevel="0" collapsed="false"/>
    <row r="22" customFormat="false" ht="12.75" hidden="false" customHeight="true" outlineLevel="0" collapsed="false">
      <c r="B22" s="85" t="s">
        <v>218</v>
      </c>
      <c r="C22" s="85"/>
      <c r="D22" s="85"/>
      <c r="E22" s="85" t="s">
        <v>513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  <c r="IW22" s="85"/>
      <c r="IX22" s="85"/>
      <c r="IY22" s="85"/>
      <c r="IZ22" s="85"/>
      <c r="JA22" s="85"/>
      <c r="JB22" s="85"/>
      <c r="JC22" s="85"/>
      <c r="JD22" s="85"/>
      <c r="JE22" s="85"/>
      <c r="JF22" s="85"/>
      <c r="JG22" s="85"/>
      <c r="JH22" s="85"/>
      <c r="JI22" s="85"/>
      <c r="JJ22" s="85"/>
      <c r="JK22" s="85"/>
      <c r="JL22" s="85"/>
      <c r="JM22" s="85"/>
      <c r="JN22" s="85"/>
      <c r="JO22" s="85"/>
      <c r="JP22" s="85"/>
      <c r="JQ22" s="85"/>
      <c r="JR22" s="85"/>
      <c r="JS22" s="85"/>
      <c r="JT22" s="85"/>
      <c r="JU22" s="85"/>
      <c r="JV22" s="85"/>
      <c r="JW22" s="85"/>
      <c r="JX22" s="85"/>
      <c r="JY22" s="85"/>
      <c r="JZ22" s="85"/>
      <c r="KA22" s="85"/>
      <c r="KB22" s="85"/>
      <c r="KC22" s="85"/>
      <c r="KD22" s="85"/>
      <c r="KE22" s="85"/>
      <c r="KF22" s="85"/>
      <c r="KG22" s="85"/>
      <c r="KH22" s="85"/>
      <c r="KI22" s="85"/>
      <c r="KJ22" s="85"/>
      <c r="KK22" s="85"/>
      <c r="KL22" s="85"/>
      <c r="KM22" s="85"/>
      <c r="KN22" s="85"/>
      <c r="KO22" s="85"/>
      <c r="KP22" s="85"/>
      <c r="KQ22" s="85"/>
      <c r="KR22" s="85"/>
      <c r="KS22" s="85"/>
      <c r="KT22" s="85"/>
      <c r="KU22" s="85"/>
      <c r="KV22" s="85"/>
      <c r="KW22" s="85"/>
      <c r="KX22" s="85"/>
      <c r="KY22" s="85"/>
      <c r="KZ22" s="85"/>
      <c r="LA22" s="85"/>
      <c r="LB22" s="85"/>
      <c r="LC22" s="85"/>
      <c r="LD22" s="85"/>
      <c r="LE22" s="85"/>
      <c r="LF22" s="85"/>
      <c r="LG22" s="85"/>
      <c r="LH22" s="85"/>
      <c r="LI22" s="85"/>
      <c r="LJ22" s="85"/>
      <c r="LK22" s="85"/>
      <c r="LL22" s="85"/>
      <c r="LM22" s="85"/>
      <c r="LN22" s="85"/>
      <c r="LO22" s="85"/>
      <c r="LP22" s="85"/>
      <c r="LQ22" s="85"/>
      <c r="LR22" s="85"/>
      <c r="LS22" s="85"/>
      <c r="LT22" s="85"/>
      <c r="LU22" s="85"/>
      <c r="LV22" s="85"/>
      <c r="LW22" s="85"/>
      <c r="LX22" s="85"/>
      <c r="LY22" s="85"/>
      <c r="LZ22" s="85"/>
      <c r="MA22" s="85"/>
      <c r="MB22" s="85"/>
      <c r="MC22" s="85"/>
      <c r="MD22" s="85"/>
      <c r="ME22" s="85"/>
      <c r="MF22" s="85"/>
      <c r="MG22" s="85"/>
      <c r="MH22" s="85"/>
      <c r="MI22" s="85"/>
      <c r="MJ22" s="85"/>
      <c r="MK22" s="85"/>
      <c r="ML22" s="85"/>
      <c r="MM22" s="85"/>
      <c r="MN22" s="85"/>
      <c r="MO22" s="85"/>
      <c r="MP22" s="85"/>
      <c r="MQ22" s="85"/>
      <c r="MR22" s="85"/>
      <c r="MS22" s="85"/>
      <c r="MT22" s="85"/>
      <c r="MU22" s="85"/>
      <c r="MV22" s="85"/>
      <c r="MW22" s="85"/>
      <c r="MX22" s="85"/>
      <c r="MY22" s="85"/>
      <c r="MZ22" s="85"/>
      <c r="NA22" s="85"/>
      <c r="NB22" s="85"/>
      <c r="NC22" s="85"/>
      <c r="ND22" s="85"/>
      <c r="NE22" s="85"/>
      <c r="NF22" s="85"/>
      <c r="NG22" s="85"/>
      <c r="NH22" s="85"/>
      <c r="NI22" s="85"/>
      <c r="NJ22" s="85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5"/>
      <c r="NY22" s="85"/>
      <c r="NZ22" s="85"/>
      <c r="OA22" s="85"/>
      <c r="OB22" s="85"/>
      <c r="OC22" s="85"/>
      <c r="OD22" s="85"/>
      <c r="OE22" s="85"/>
      <c r="OF22" s="85"/>
      <c r="OG22" s="85"/>
      <c r="OH22" s="85"/>
      <c r="OI22" s="85"/>
      <c r="OJ22" s="85"/>
      <c r="OK22" s="85"/>
      <c r="OL22" s="85"/>
      <c r="OM22" s="85"/>
      <c r="ON22" s="85"/>
      <c r="OO22" s="85"/>
      <c r="OP22" s="85"/>
      <c r="OQ22" s="85"/>
      <c r="OR22" s="85"/>
      <c r="OS22" s="85"/>
    </row>
    <row r="23" customFormat="false" ht="12.75" hidden="false" customHeight="true" outlineLevel="0" collapsed="false">
      <c r="B23" s="44"/>
      <c r="C23" s="115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U23" s="44"/>
      <c r="V23" s="44"/>
      <c r="W23" s="44"/>
      <c r="X23" s="44"/>
      <c r="Y23" s="487"/>
    </row>
    <row r="24" customFormat="false" ht="12.75" hidden="false" customHeight="true" outlineLevel="0" collapsed="false">
      <c r="B24" s="44"/>
      <c r="C24" s="44" t="s">
        <v>225</v>
      </c>
      <c r="D24" s="44"/>
      <c r="E24" s="488" t="str">
        <f aca="false">'Premissas Financeiras'!E28</f>
        <v>BNDES</v>
      </c>
      <c r="F24" s="44"/>
      <c r="G24" s="44" t="s">
        <v>246</v>
      </c>
      <c r="H24" s="44"/>
      <c r="I24" s="487"/>
      <c r="J24" s="44"/>
      <c r="K24" s="44" t="s">
        <v>514</v>
      </c>
      <c r="L24" s="44"/>
      <c r="M24" s="487"/>
    </row>
    <row r="25" customFormat="false" ht="12.75" hidden="false" customHeight="true" outlineLevel="0" collapsed="false">
      <c r="B25" s="44"/>
      <c r="C25" s="44"/>
      <c r="D25" s="44"/>
      <c r="E25" s="462"/>
      <c r="F25" s="44"/>
      <c r="G25" s="44"/>
      <c r="H25" s="44"/>
      <c r="I25" s="487"/>
      <c r="J25" s="44"/>
      <c r="K25" s="44"/>
      <c r="L25" s="44"/>
      <c r="M25" s="487"/>
    </row>
    <row r="26" customFormat="false" ht="12.75" hidden="false" customHeight="true" outlineLevel="0" collapsed="false">
      <c r="B26" s="44"/>
      <c r="C26" s="44" t="s">
        <v>229</v>
      </c>
      <c r="D26" s="44"/>
      <c r="E26" s="488" t="str">
        <f aca="false">'Premissas Financeiras'!E29</f>
        <v>SAC</v>
      </c>
      <c r="F26" s="44"/>
      <c r="G26" s="44" t="s">
        <v>515</v>
      </c>
      <c r="H26" s="44"/>
      <c r="I26" s="489" t="n">
        <f aca="false">'Premissas Financeiras'!E39</f>
        <v>46204</v>
      </c>
      <c r="J26" s="44"/>
      <c r="K26" s="44" t="s">
        <v>516</v>
      </c>
      <c r="L26" s="44"/>
      <c r="M26" s="489" t="n">
        <f aca="false">'Premissas Financeiras'!E42</f>
        <v>47270</v>
      </c>
    </row>
    <row r="27" customFormat="false" ht="12.75" hidden="false" customHeight="true" outlineLevel="0" collapsed="false">
      <c r="B27" s="44"/>
      <c r="C27" s="44"/>
      <c r="D27" s="44"/>
      <c r="E27" s="44"/>
      <c r="F27" s="44"/>
      <c r="J27" s="44"/>
    </row>
    <row r="28" customFormat="false" ht="12.75" hidden="false" customHeight="true" outlineLevel="0" collapsed="false">
      <c r="B28" s="44"/>
      <c r="C28" s="44" t="s">
        <v>517</v>
      </c>
      <c r="D28" s="44"/>
      <c r="E28" s="488" t="n">
        <f aca="false">'Premissas Financeiras'!E30</f>
        <v>0.6</v>
      </c>
      <c r="F28" s="44"/>
      <c r="G28" s="44" t="s">
        <v>518</v>
      </c>
      <c r="H28" s="44"/>
      <c r="I28" s="489" t="n">
        <f aca="false">'Premissas Financeiras'!E40</f>
        <v>47270</v>
      </c>
      <c r="J28" s="44"/>
      <c r="K28" s="44" t="s">
        <v>519</v>
      </c>
      <c r="L28" s="44"/>
      <c r="M28" s="489" t="n">
        <f aca="false">'Premissas Financeiras'!E43</f>
        <v>50557</v>
      </c>
    </row>
    <row r="29" customFormat="false" ht="12.75" hidden="false" customHeight="true" outlineLevel="0" collapsed="false">
      <c r="B29" s="44"/>
      <c r="C29" s="44" t="s">
        <v>520</v>
      </c>
      <c r="E29" s="488" t="n">
        <f aca="false">IF('Premissas Financeiras'!E29="PRICE",'Premissas Financeiras'!E30,0)</f>
        <v>0</v>
      </c>
      <c r="F29" s="44"/>
      <c r="J29" s="44"/>
      <c r="K29" s="44"/>
      <c r="L29" s="44"/>
      <c r="M29" s="44"/>
    </row>
    <row r="30" customFormat="false" ht="12.75" hidden="false" customHeight="true" outlineLevel="0" collapsed="false">
      <c r="B30" s="44"/>
      <c r="C30" s="44" t="s">
        <v>521</v>
      </c>
      <c r="D30" s="44"/>
      <c r="E30" s="489" t="n">
        <f aca="false">'Premissas Financeiras'!E36</f>
        <v>46204</v>
      </c>
      <c r="F30" s="44"/>
      <c r="J30" s="156"/>
      <c r="M30" s="490"/>
    </row>
    <row r="31" customFormat="false" ht="12.75" hidden="false" customHeight="true" outlineLevel="0" collapsed="false">
      <c r="B31" s="44"/>
      <c r="C31" s="44"/>
      <c r="D31" s="44"/>
      <c r="E31" s="491"/>
      <c r="F31" s="44"/>
      <c r="G31" s="44" t="s">
        <v>507</v>
      </c>
      <c r="H31" s="44"/>
      <c r="I31" s="492" t="n">
        <f aca="false">'Premissas Financeiras'!E44</f>
        <v>0</v>
      </c>
      <c r="J31" s="156"/>
    </row>
    <row r="32" customFormat="false" ht="12.75" hidden="false" customHeight="true" outlineLevel="0" collapsed="false">
      <c r="B32" s="44"/>
      <c r="C32" s="44" t="s">
        <v>522</v>
      </c>
      <c r="D32" s="44"/>
      <c r="E32" s="489" t="n">
        <f aca="false">'Premissas Financeiras'!E37</f>
        <v>47119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V32" s="156"/>
    </row>
    <row r="33" customFormat="false" ht="12.75" hidden="false" customHeight="true" outlineLevel="0" collapsed="false">
      <c r="B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V33" s="156"/>
      <c r="W33" s="44"/>
      <c r="X33" s="44"/>
      <c r="Y33" s="44"/>
    </row>
    <row r="34" customFormat="false" ht="12.75" hidden="false" customHeight="true" outlineLevel="0" collapsed="false">
      <c r="B34" s="275" t="s">
        <v>523</v>
      </c>
      <c r="C34" s="276"/>
      <c r="D34" s="276"/>
      <c r="E34" s="276"/>
      <c r="F34" s="276"/>
      <c r="G34" s="277" t="s">
        <v>147</v>
      </c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 t="s">
        <v>124</v>
      </c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 t="s">
        <v>125</v>
      </c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 t="s">
        <v>126</v>
      </c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 t="s">
        <v>127</v>
      </c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 t="s">
        <v>128</v>
      </c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 t="s">
        <v>129</v>
      </c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 t="s">
        <v>130</v>
      </c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 t="s">
        <v>131</v>
      </c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 t="s">
        <v>132</v>
      </c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 t="s">
        <v>133</v>
      </c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 t="s">
        <v>148</v>
      </c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 t="s">
        <v>149</v>
      </c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 t="s">
        <v>150</v>
      </c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 t="s">
        <v>151</v>
      </c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 t="s">
        <v>152</v>
      </c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 t="s">
        <v>153</v>
      </c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 t="s">
        <v>154</v>
      </c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 t="s">
        <v>155</v>
      </c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 t="s">
        <v>156</v>
      </c>
      <c r="IU34" s="277"/>
      <c r="IV34" s="277"/>
      <c r="IW34" s="277"/>
      <c r="IX34" s="277"/>
      <c r="IY34" s="277"/>
      <c r="IZ34" s="277"/>
      <c r="JA34" s="277"/>
      <c r="JB34" s="277"/>
      <c r="JC34" s="277"/>
      <c r="JD34" s="277"/>
      <c r="JE34" s="277"/>
      <c r="JF34" s="277"/>
      <c r="JG34" s="277" t="s">
        <v>157</v>
      </c>
      <c r="JH34" s="277"/>
      <c r="JI34" s="277"/>
      <c r="JJ34" s="277"/>
      <c r="JK34" s="277"/>
      <c r="JL34" s="277"/>
      <c r="JM34" s="277"/>
      <c r="JN34" s="277"/>
      <c r="JO34" s="277"/>
      <c r="JP34" s="277"/>
      <c r="JQ34" s="277"/>
      <c r="JR34" s="277"/>
      <c r="JS34" s="277"/>
      <c r="JT34" s="277" t="s">
        <v>158</v>
      </c>
      <c r="JU34" s="277"/>
      <c r="JV34" s="277"/>
      <c r="JW34" s="277"/>
      <c r="JX34" s="277"/>
      <c r="JY34" s="277"/>
      <c r="JZ34" s="277"/>
      <c r="KA34" s="277"/>
      <c r="KB34" s="277"/>
      <c r="KC34" s="277"/>
      <c r="KD34" s="277"/>
      <c r="KE34" s="277"/>
      <c r="KF34" s="277"/>
      <c r="KG34" s="277" t="s">
        <v>159</v>
      </c>
      <c r="KH34" s="277"/>
      <c r="KI34" s="277"/>
      <c r="KJ34" s="277"/>
      <c r="KK34" s="277"/>
      <c r="KL34" s="277"/>
      <c r="KM34" s="277"/>
      <c r="KN34" s="277"/>
      <c r="KO34" s="277"/>
      <c r="KP34" s="277"/>
      <c r="KQ34" s="277"/>
      <c r="KR34" s="277"/>
      <c r="KS34" s="277"/>
      <c r="KT34" s="277" t="s">
        <v>160</v>
      </c>
      <c r="KU34" s="277"/>
      <c r="KV34" s="277"/>
      <c r="KW34" s="277"/>
      <c r="KX34" s="277"/>
      <c r="KY34" s="277"/>
      <c r="KZ34" s="277"/>
      <c r="LA34" s="277"/>
      <c r="LB34" s="277"/>
      <c r="LC34" s="277"/>
      <c r="LD34" s="277"/>
      <c r="LE34" s="277"/>
      <c r="LF34" s="277"/>
      <c r="LG34" s="277" t="s">
        <v>161</v>
      </c>
      <c r="LH34" s="277"/>
      <c r="LI34" s="277"/>
      <c r="LJ34" s="277"/>
      <c r="LK34" s="277"/>
      <c r="LL34" s="277"/>
      <c r="LM34" s="277"/>
      <c r="LN34" s="277"/>
      <c r="LO34" s="277"/>
      <c r="LP34" s="277"/>
      <c r="LQ34" s="277"/>
      <c r="LR34" s="277"/>
      <c r="LS34" s="277"/>
      <c r="LT34" s="277" t="s">
        <v>162</v>
      </c>
      <c r="LU34" s="277"/>
      <c r="LV34" s="277"/>
      <c r="LW34" s="277"/>
      <c r="LX34" s="277"/>
      <c r="LY34" s="277"/>
      <c r="LZ34" s="277"/>
      <c r="MA34" s="277"/>
      <c r="MB34" s="277"/>
      <c r="MC34" s="277"/>
      <c r="MD34" s="277"/>
      <c r="ME34" s="277"/>
      <c r="MF34" s="277"/>
      <c r="MG34" s="277" t="s">
        <v>163</v>
      </c>
      <c r="MH34" s="277"/>
      <c r="MI34" s="277"/>
      <c r="MJ34" s="277"/>
      <c r="MK34" s="277"/>
      <c r="ML34" s="277"/>
      <c r="MM34" s="277"/>
      <c r="MN34" s="277"/>
      <c r="MO34" s="277"/>
      <c r="MP34" s="277"/>
      <c r="MQ34" s="277"/>
      <c r="MR34" s="277"/>
      <c r="MS34" s="277"/>
      <c r="MT34" s="277" t="s">
        <v>164</v>
      </c>
      <c r="MU34" s="277"/>
      <c r="MV34" s="277"/>
      <c r="MW34" s="277"/>
      <c r="MX34" s="277"/>
      <c r="MY34" s="277"/>
      <c r="MZ34" s="277"/>
      <c r="NA34" s="277"/>
      <c r="NB34" s="277"/>
      <c r="NC34" s="277"/>
      <c r="ND34" s="277"/>
      <c r="NE34" s="277"/>
      <c r="NF34" s="277"/>
      <c r="NG34" s="277" t="s">
        <v>165</v>
      </c>
      <c r="NH34" s="277"/>
      <c r="NI34" s="277"/>
      <c r="NJ34" s="277"/>
      <c r="NK34" s="277"/>
      <c r="NL34" s="277"/>
      <c r="NM34" s="277"/>
      <c r="NN34" s="277"/>
      <c r="NO34" s="277"/>
      <c r="NP34" s="277"/>
      <c r="NQ34" s="277"/>
      <c r="NR34" s="277"/>
      <c r="NS34" s="277"/>
      <c r="NT34" s="277" t="s">
        <v>166</v>
      </c>
      <c r="NU34" s="277"/>
      <c r="NV34" s="277"/>
      <c r="NW34" s="277"/>
      <c r="NX34" s="277"/>
      <c r="NY34" s="277"/>
      <c r="NZ34" s="277"/>
      <c r="OA34" s="277"/>
      <c r="OB34" s="277"/>
      <c r="OC34" s="277"/>
      <c r="OD34" s="277"/>
      <c r="OE34" s="277"/>
      <c r="OF34" s="277"/>
      <c r="OG34" s="277" t="s">
        <v>167</v>
      </c>
      <c r="OH34" s="277"/>
      <c r="OI34" s="277"/>
      <c r="OJ34" s="277"/>
      <c r="OK34" s="277"/>
      <c r="OL34" s="277"/>
      <c r="OM34" s="277"/>
      <c r="ON34" s="277"/>
      <c r="OO34" s="277"/>
      <c r="OP34" s="277"/>
      <c r="OQ34" s="277"/>
      <c r="OR34" s="277"/>
      <c r="OS34" s="277"/>
      <c r="OT34" s="277" t="s">
        <v>168</v>
      </c>
      <c r="OU34" s="277"/>
      <c r="OV34" s="277"/>
      <c r="OW34" s="277"/>
      <c r="OX34" s="277"/>
      <c r="OY34" s="277"/>
      <c r="OZ34" s="277"/>
      <c r="PA34" s="277"/>
      <c r="PB34" s="277"/>
      <c r="PC34" s="277"/>
      <c r="PD34" s="277"/>
      <c r="PE34" s="277"/>
      <c r="PF34" s="277"/>
      <c r="PG34" s="277" t="s">
        <v>169</v>
      </c>
      <c r="PH34" s="277"/>
      <c r="PI34" s="277"/>
      <c r="PJ34" s="277"/>
      <c r="PK34" s="277"/>
      <c r="PL34" s="277"/>
      <c r="PM34" s="277"/>
      <c r="PN34" s="277"/>
      <c r="PO34" s="277"/>
      <c r="PP34" s="277"/>
      <c r="PQ34" s="277"/>
      <c r="PR34" s="277"/>
      <c r="PS34" s="277"/>
      <c r="PT34" s="277" t="s">
        <v>170</v>
      </c>
      <c r="PU34" s="277"/>
      <c r="PV34" s="277"/>
      <c r="PW34" s="277"/>
      <c r="PX34" s="277"/>
      <c r="PY34" s="277"/>
      <c r="PZ34" s="277"/>
      <c r="QA34" s="277"/>
      <c r="QB34" s="277"/>
      <c r="QC34" s="277"/>
      <c r="QD34" s="277"/>
      <c r="QE34" s="277"/>
      <c r="QF34" s="277"/>
      <c r="QG34" s="277" t="s">
        <v>171</v>
      </c>
      <c r="QH34" s="277"/>
      <c r="QI34" s="277"/>
      <c r="QJ34" s="277"/>
      <c r="QK34" s="277"/>
      <c r="QL34" s="277"/>
      <c r="QM34" s="277"/>
      <c r="QN34" s="277"/>
      <c r="QO34" s="277"/>
      <c r="QP34" s="277"/>
      <c r="QQ34" s="277"/>
      <c r="QR34" s="277"/>
      <c r="QS34" s="277"/>
      <c r="QT34" s="277" t="s">
        <v>172</v>
      </c>
      <c r="QU34" s="277"/>
      <c r="QV34" s="277"/>
      <c r="QW34" s="277"/>
      <c r="QX34" s="277"/>
      <c r="QY34" s="277"/>
      <c r="QZ34" s="277"/>
      <c r="RA34" s="277"/>
      <c r="RB34" s="277"/>
      <c r="RC34" s="277"/>
      <c r="RD34" s="277"/>
      <c r="RE34" s="277"/>
      <c r="RF34" s="277"/>
    </row>
    <row r="35" customFormat="false" ht="12.75" hidden="false" customHeight="true" outlineLevel="0" collapsed="false">
      <c r="B35" s="278" t="s">
        <v>230</v>
      </c>
      <c r="C35" s="199"/>
      <c r="D35" s="200"/>
      <c r="E35" s="200"/>
      <c r="F35" s="200"/>
      <c r="G35" s="279" t="n">
        <f aca="false">'Premissas Financeiras'!H51</f>
        <v>45292</v>
      </c>
      <c r="H35" s="279" t="n">
        <f aca="false">'Premissas Financeiras'!I51</f>
        <v>45323</v>
      </c>
      <c r="I35" s="279" t="n">
        <f aca="false">'Premissas Financeiras'!J51</f>
        <v>45352</v>
      </c>
      <c r="J35" s="279" t="n">
        <f aca="false">'Premissas Financeiras'!K51</f>
        <v>45383</v>
      </c>
      <c r="K35" s="279" t="n">
        <f aca="false">'Premissas Financeiras'!L51</f>
        <v>45413</v>
      </c>
      <c r="L35" s="279" t="n">
        <f aca="false">'Premissas Financeiras'!M51</f>
        <v>45444</v>
      </c>
      <c r="M35" s="279" t="n">
        <f aca="false">'Premissas Financeiras'!N51</f>
        <v>45474</v>
      </c>
      <c r="N35" s="279" t="n">
        <f aca="false">'Premissas Financeiras'!O51</f>
        <v>45505</v>
      </c>
      <c r="O35" s="279" t="n">
        <f aca="false">'Premissas Financeiras'!P51</f>
        <v>45536</v>
      </c>
      <c r="P35" s="279" t="n">
        <f aca="false">'Premissas Financeiras'!Q51</f>
        <v>45566</v>
      </c>
      <c r="Q35" s="279" t="n">
        <f aca="false">'Premissas Financeiras'!R51</f>
        <v>45597</v>
      </c>
      <c r="R35" s="279" t="n">
        <f aca="false">'Premissas Financeiras'!S51</f>
        <v>45627</v>
      </c>
      <c r="S35" s="198" t="n">
        <f aca="false">'Premissas Financeiras'!T51</f>
        <v>2024</v>
      </c>
      <c r="T35" s="279" t="n">
        <f aca="false">'Premissas Financeiras'!U51</f>
        <v>45658</v>
      </c>
      <c r="U35" s="279" t="n">
        <f aca="false">'Premissas Financeiras'!V51</f>
        <v>45689</v>
      </c>
      <c r="V35" s="279" t="n">
        <f aca="false">'Premissas Financeiras'!W51</f>
        <v>45717</v>
      </c>
      <c r="W35" s="279" t="n">
        <f aca="false">'Premissas Financeiras'!X51</f>
        <v>45748</v>
      </c>
      <c r="X35" s="279" t="n">
        <f aca="false">'Premissas Financeiras'!Y51</f>
        <v>45778</v>
      </c>
      <c r="Y35" s="279" t="n">
        <f aca="false">'Premissas Financeiras'!Z51</f>
        <v>45809</v>
      </c>
      <c r="Z35" s="279" t="n">
        <f aca="false">'Premissas Financeiras'!AA51</f>
        <v>45839</v>
      </c>
      <c r="AA35" s="279" t="n">
        <f aca="false">'Premissas Financeiras'!AB51</f>
        <v>45870</v>
      </c>
      <c r="AB35" s="279" t="n">
        <f aca="false">'Premissas Financeiras'!AC51</f>
        <v>45901</v>
      </c>
      <c r="AC35" s="279" t="n">
        <f aca="false">'Premissas Financeiras'!AD51</f>
        <v>45931</v>
      </c>
      <c r="AD35" s="279" t="n">
        <f aca="false">'Premissas Financeiras'!AE51</f>
        <v>45962</v>
      </c>
      <c r="AE35" s="279" t="n">
        <f aca="false">'Premissas Financeiras'!AF51</f>
        <v>45992</v>
      </c>
      <c r="AF35" s="198" t="n">
        <f aca="false">I4</f>
        <v>2025</v>
      </c>
      <c r="AG35" s="279" t="n">
        <f aca="false">'Premissas Financeiras'!AH51</f>
        <v>46023</v>
      </c>
      <c r="AH35" s="279" t="n">
        <f aca="false">'Premissas Financeiras'!AI51</f>
        <v>46054</v>
      </c>
      <c r="AI35" s="279" t="n">
        <f aca="false">'Premissas Financeiras'!AJ51</f>
        <v>46082</v>
      </c>
      <c r="AJ35" s="279" t="n">
        <f aca="false">'Premissas Financeiras'!AK51</f>
        <v>46113</v>
      </c>
      <c r="AK35" s="279" t="n">
        <f aca="false">'Premissas Financeiras'!AL51</f>
        <v>46143</v>
      </c>
      <c r="AL35" s="279" t="n">
        <f aca="false">'Premissas Financeiras'!AM51</f>
        <v>46174</v>
      </c>
      <c r="AM35" s="279" t="n">
        <f aca="false">'Premissas Financeiras'!AN51</f>
        <v>46204</v>
      </c>
      <c r="AN35" s="279" t="n">
        <f aca="false">'Premissas Financeiras'!AO51</f>
        <v>46235</v>
      </c>
      <c r="AO35" s="279" t="n">
        <f aca="false">'Premissas Financeiras'!AP51</f>
        <v>46266</v>
      </c>
      <c r="AP35" s="279" t="n">
        <f aca="false">'Premissas Financeiras'!AQ51</f>
        <v>46296</v>
      </c>
      <c r="AQ35" s="279" t="n">
        <f aca="false">'Premissas Financeiras'!AR51</f>
        <v>46327</v>
      </c>
      <c r="AR35" s="279" t="n">
        <f aca="false">'Premissas Financeiras'!AS51</f>
        <v>46357</v>
      </c>
      <c r="AS35" s="198" t="n">
        <f aca="false">J4</f>
        <v>2026</v>
      </c>
      <c r="AT35" s="279" t="n">
        <f aca="false">'Premissas Financeiras'!AU51</f>
        <v>46388</v>
      </c>
      <c r="AU35" s="279" t="n">
        <f aca="false">'Premissas Financeiras'!AV51</f>
        <v>46419</v>
      </c>
      <c r="AV35" s="279" t="n">
        <f aca="false">'Premissas Financeiras'!AW51</f>
        <v>46447</v>
      </c>
      <c r="AW35" s="279" t="n">
        <f aca="false">'Premissas Financeiras'!AX51</f>
        <v>46478</v>
      </c>
      <c r="AX35" s="279" t="n">
        <f aca="false">'Premissas Financeiras'!AY51</f>
        <v>46508</v>
      </c>
      <c r="AY35" s="279" t="n">
        <f aca="false">'Premissas Financeiras'!AZ51</f>
        <v>46539</v>
      </c>
      <c r="AZ35" s="279" t="n">
        <f aca="false">'Premissas Financeiras'!BA51</f>
        <v>46569</v>
      </c>
      <c r="BA35" s="279" t="n">
        <f aca="false">'Premissas Financeiras'!BB51</f>
        <v>46600</v>
      </c>
      <c r="BB35" s="279" t="n">
        <f aca="false">'Premissas Financeiras'!BC51</f>
        <v>46631</v>
      </c>
      <c r="BC35" s="279" t="n">
        <f aca="false">'Premissas Financeiras'!BD51</f>
        <v>46661</v>
      </c>
      <c r="BD35" s="279" t="n">
        <f aca="false">'Premissas Financeiras'!BE51</f>
        <v>46692</v>
      </c>
      <c r="BE35" s="279" t="n">
        <f aca="false">'Premissas Financeiras'!BF51</f>
        <v>46722</v>
      </c>
      <c r="BF35" s="198" t="n">
        <f aca="false">K4</f>
        <v>2027</v>
      </c>
      <c r="BG35" s="279" t="n">
        <f aca="false">'Premissas Financeiras'!BH51</f>
        <v>46753</v>
      </c>
      <c r="BH35" s="279" t="n">
        <f aca="false">'Premissas Financeiras'!BI51</f>
        <v>46784</v>
      </c>
      <c r="BI35" s="279" t="n">
        <f aca="false">'Premissas Financeiras'!BJ51</f>
        <v>46813</v>
      </c>
      <c r="BJ35" s="279" t="n">
        <f aca="false">'Premissas Financeiras'!BK51</f>
        <v>46844</v>
      </c>
      <c r="BK35" s="279" t="n">
        <f aca="false">'Premissas Financeiras'!BL51</f>
        <v>46874</v>
      </c>
      <c r="BL35" s="279" t="n">
        <f aca="false">'Premissas Financeiras'!BM51</f>
        <v>46905</v>
      </c>
      <c r="BM35" s="279" t="n">
        <f aca="false">'Premissas Financeiras'!BN51</f>
        <v>46935</v>
      </c>
      <c r="BN35" s="279" t="n">
        <f aca="false">'Premissas Financeiras'!BO51</f>
        <v>46966</v>
      </c>
      <c r="BO35" s="279" t="n">
        <f aca="false">'Premissas Financeiras'!BP51</f>
        <v>46997</v>
      </c>
      <c r="BP35" s="279" t="n">
        <f aca="false">'Premissas Financeiras'!BQ51</f>
        <v>47027</v>
      </c>
      <c r="BQ35" s="279" t="n">
        <f aca="false">'Premissas Financeiras'!BR51</f>
        <v>47058</v>
      </c>
      <c r="BR35" s="279" t="n">
        <f aca="false">'Premissas Financeiras'!BS51</f>
        <v>47088</v>
      </c>
      <c r="BS35" s="198" t="n">
        <f aca="false">L4</f>
        <v>2028</v>
      </c>
      <c r="BT35" s="279" t="n">
        <f aca="false">'Premissas Financeiras'!BU51</f>
        <v>47119</v>
      </c>
      <c r="BU35" s="279" t="n">
        <f aca="false">'Premissas Financeiras'!BV51</f>
        <v>47150</v>
      </c>
      <c r="BV35" s="279" t="n">
        <f aca="false">'Premissas Financeiras'!BW51</f>
        <v>47178</v>
      </c>
      <c r="BW35" s="279" t="n">
        <f aca="false">'Premissas Financeiras'!BX51</f>
        <v>47209</v>
      </c>
      <c r="BX35" s="279" t="n">
        <f aca="false">'Premissas Financeiras'!BY51</f>
        <v>47239</v>
      </c>
      <c r="BY35" s="279" t="n">
        <f aca="false">'Premissas Financeiras'!BZ51</f>
        <v>47270</v>
      </c>
      <c r="BZ35" s="279" t="n">
        <f aca="false">'Premissas Financeiras'!CA51</f>
        <v>47300</v>
      </c>
      <c r="CA35" s="279" t="n">
        <f aca="false">'Premissas Financeiras'!CB51</f>
        <v>47331</v>
      </c>
      <c r="CB35" s="279" t="n">
        <f aca="false">'Premissas Financeiras'!CC51</f>
        <v>47362</v>
      </c>
      <c r="CC35" s="279" t="n">
        <f aca="false">'Premissas Financeiras'!CD51</f>
        <v>47392</v>
      </c>
      <c r="CD35" s="279" t="n">
        <f aca="false">'Premissas Financeiras'!CE51</f>
        <v>47423</v>
      </c>
      <c r="CE35" s="279" t="n">
        <f aca="false">'Premissas Financeiras'!CF51</f>
        <v>47453</v>
      </c>
      <c r="CF35" s="198" t="n">
        <f aca="false">M4</f>
        <v>2029</v>
      </c>
      <c r="CG35" s="279" t="n">
        <f aca="false">'Premissas Financeiras'!CH51</f>
        <v>47484</v>
      </c>
      <c r="CH35" s="279" t="n">
        <f aca="false">'Premissas Financeiras'!CI51</f>
        <v>47515</v>
      </c>
      <c r="CI35" s="279" t="n">
        <f aca="false">'Premissas Financeiras'!CJ51</f>
        <v>47543</v>
      </c>
      <c r="CJ35" s="279" t="n">
        <f aca="false">'Premissas Financeiras'!CK51</f>
        <v>47574</v>
      </c>
      <c r="CK35" s="279" t="n">
        <f aca="false">'Premissas Financeiras'!CL51</f>
        <v>47604</v>
      </c>
      <c r="CL35" s="279" t="n">
        <f aca="false">'Premissas Financeiras'!CM51</f>
        <v>47635</v>
      </c>
      <c r="CM35" s="279" t="n">
        <f aca="false">'Premissas Financeiras'!CN51</f>
        <v>47665</v>
      </c>
      <c r="CN35" s="279" t="n">
        <f aca="false">'Premissas Financeiras'!CO51</f>
        <v>47696</v>
      </c>
      <c r="CO35" s="279" t="n">
        <f aca="false">'Premissas Financeiras'!CP51</f>
        <v>47727</v>
      </c>
      <c r="CP35" s="279" t="n">
        <f aca="false">'Premissas Financeiras'!CQ51</f>
        <v>47757</v>
      </c>
      <c r="CQ35" s="279" t="n">
        <f aca="false">'Premissas Financeiras'!CR51</f>
        <v>47788</v>
      </c>
      <c r="CR35" s="279" t="n">
        <f aca="false">'Premissas Financeiras'!CS51</f>
        <v>47818</v>
      </c>
      <c r="CS35" s="198" t="n">
        <f aca="false">N4</f>
        <v>2030</v>
      </c>
      <c r="CT35" s="279" t="n">
        <f aca="false">'Premissas Financeiras'!CU51</f>
        <v>47849</v>
      </c>
      <c r="CU35" s="279" t="n">
        <f aca="false">'Premissas Financeiras'!CV51</f>
        <v>47880</v>
      </c>
      <c r="CV35" s="279" t="n">
        <f aca="false">'Premissas Financeiras'!CW51</f>
        <v>47908</v>
      </c>
      <c r="CW35" s="279" t="n">
        <f aca="false">'Premissas Financeiras'!CX51</f>
        <v>47939</v>
      </c>
      <c r="CX35" s="279" t="n">
        <f aca="false">'Premissas Financeiras'!CY51</f>
        <v>47969</v>
      </c>
      <c r="CY35" s="279" t="n">
        <f aca="false">'Premissas Financeiras'!CZ51</f>
        <v>48000</v>
      </c>
      <c r="CZ35" s="279" t="n">
        <f aca="false">'Premissas Financeiras'!DA51</f>
        <v>48030</v>
      </c>
      <c r="DA35" s="279" t="n">
        <f aca="false">'Premissas Financeiras'!DB51</f>
        <v>48061</v>
      </c>
      <c r="DB35" s="279" t="n">
        <f aca="false">'Premissas Financeiras'!DC51</f>
        <v>48092</v>
      </c>
      <c r="DC35" s="279" t="n">
        <f aca="false">'Premissas Financeiras'!DD51</f>
        <v>48122</v>
      </c>
      <c r="DD35" s="279" t="n">
        <f aca="false">'Premissas Financeiras'!DE51</f>
        <v>48153</v>
      </c>
      <c r="DE35" s="279" t="n">
        <f aca="false">'Premissas Financeiras'!DF51</f>
        <v>48183</v>
      </c>
      <c r="DF35" s="198" t="n">
        <f aca="false">O4</f>
        <v>2031</v>
      </c>
      <c r="DG35" s="279" t="n">
        <f aca="false">'Premissas Financeiras'!DH51</f>
        <v>48214</v>
      </c>
      <c r="DH35" s="279" t="n">
        <f aca="false">'Premissas Financeiras'!DI51</f>
        <v>48245</v>
      </c>
      <c r="DI35" s="279" t="n">
        <f aca="false">'Premissas Financeiras'!DJ51</f>
        <v>48274</v>
      </c>
      <c r="DJ35" s="279" t="n">
        <f aca="false">'Premissas Financeiras'!DK51</f>
        <v>48305</v>
      </c>
      <c r="DK35" s="279" t="n">
        <f aca="false">'Premissas Financeiras'!DL51</f>
        <v>48335</v>
      </c>
      <c r="DL35" s="279" t="n">
        <f aca="false">'Premissas Financeiras'!DM51</f>
        <v>48366</v>
      </c>
      <c r="DM35" s="279" t="n">
        <f aca="false">'Premissas Financeiras'!DN51</f>
        <v>48396</v>
      </c>
      <c r="DN35" s="279" t="n">
        <f aca="false">'Premissas Financeiras'!DO51</f>
        <v>48427</v>
      </c>
      <c r="DO35" s="279" t="n">
        <f aca="false">'Premissas Financeiras'!DP51</f>
        <v>48458</v>
      </c>
      <c r="DP35" s="279" t="n">
        <f aca="false">'Premissas Financeiras'!DQ51</f>
        <v>48488</v>
      </c>
      <c r="DQ35" s="279" t="n">
        <f aca="false">'Premissas Financeiras'!DR51</f>
        <v>48519</v>
      </c>
      <c r="DR35" s="279" t="n">
        <f aca="false">'Premissas Financeiras'!DS51</f>
        <v>48549</v>
      </c>
      <c r="DS35" s="198" t="n">
        <f aca="false">P4</f>
        <v>2032</v>
      </c>
      <c r="DT35" s="279" t="n">
        <f aca="false">'Premissas Financeiras'!DU51</f>
        <v>48580</v>
      </c>
      <c r="DU35" s="279" t="n">
        <f aca="false">'Premissas Financeiras'!DV51</f>
        <v>48611</v>
      </c>
      <c r="DV35" s="279" t="n">
        <f aca="false">'Premissas Financeiras'!DW51</f>
        <v>48639</v>
      </c>
      <c r="DW35" s="279" t="n">
        <f aca="false">'Premissas Financeiras'!DX51</f>
        <v>48670</v>
      </c>
      <c r="DX35" s="279" t="n">
        <f aca="false">'Premissas Financeiras'!DY51</f>
        <v>48700</v>
      </c>
      <c r="DY35" s="279" t="n">
        <f aca="false">'Premissas Financeiras'!DZ51</f>
        <v>48731</v>
      </c>
      <c r="DZ35" s="279" t="n">
        <f aca="false">'Premissas Financeiras'!EA51</f>
        <v>48761</v>
      </c>
      <c r="EA35" s="279" t="n">
        <f aca="false">'Premissas Financeiras'!EB51</f>
        <v>48792</v>
      </c>
      <c r="EB35" s="279" t="n">
        <f aca="false">'Premissas Financeiras'!EC51</f>
        <v>48823</v>
      </c>
      <c r="EC35" s="279" t="n">
        <f aca="false">'Premissas Financeiras'!ED51</f>
        <v>48853</v>
      </c>
      <c r="ED35" s="279" t="n">
        <f aca="false">'Premissas Financeiras'!EE51</f>
        <v>48884</v>
      </c>
      <c r="EE35" s="279" t="n">
        <f aca="false">'Premissas Financeiras'!EF51</f>
        <v>48914</v>
      </c>
      <c r="EF35" s="198" t="n">
        <f aca="false">Q4</f>
        <v>2033</v>
      </c>
      <c r="EG35" s="279" t="n">
        <f aca="false">'Premissas Financeiras'!EH51</f>
        <v>48945</v>
      </c>
      <c r="EH35" s="279" t="n">
        <f aca="false">'Premissas Financeiras'!EI51</f>
        <v>48976</v>
      </c>
      <c r="EI35" s="279" t="n">
        <f aca="false">'Premissas Financeiras'!EJ51</f>
        <v>49004</v>
      </c>
      <c r="EJ35" s="279" t="n">
        <f aca="false">'Premissas Financeiras'!EK51</f>
        <v>49035</v>
      </c>
      <c r="EK35" s="279" t="n">
        <f aca="false">'Premissas Financeiras'!EL51</f>
        <v>49065</v>
      </c>
      <c r="EL35" s="279" t="n">
        <f aca="false">'Premissas Financeiras'!EM51</f>
        <v>49096</v>
      </c>
      <c r="EM35" s="279" t="n">
        <f aca="false">'Premissas Financeiras'!EN51</f>
        <v>49126</v>
      </c>
      <c r="EN35" s="279" t="n">
        <f aca="false">'Premissas Financeiras'!EO51</f>
        <v>49157</v>
      </c>
      <c r="EO35" s="279" t="n">
        <f aca="false">'Premissas Financeiras'!EP51</f>
        <v>49188</v>
      </c>
      <c r="EP35" s="279" t="n">
        <f aca="false">'Premissas Financeiras'!EQ51</f>
        <v>49218</v>
      </c>
      <c r="EQ35" s="279" t="n">
        <f aca="false">'Premissas Financeiras'!ER51</f>
        <v>49249</v>
      </c>
      <c r="ER35" s="279" t="n">
        <f aca="false">'Premissas Financeiras'!ES51</f>
        <v>49279</v>
      </c>
      <c r="ES35" s="198" t="n">
        <f aca="false">R4</f>
        <v>2034</v>
      </c>
      <c r="ET35" s="279" t="n">
        <f aca="false">'Premissas Financeiras'!EU51</f>
        <v>49310</v>
      </c>
      <c r="EU35" s="279" t="n">
        <f aca="false">'Premissas Financeiras'!EV51</f>
        <v>49341</v>
      </c>
      <c r="EV35" s="279" t="n">
        <f aca="false">'Premissas Financeiras'!EW51</f>
        <v>49369</v>
      </c>
      <c r="EW35" s="279" t="n">
        <f aca="false">'Premissas Financeiras'!EX51</f>
        <v>49400</v>
      </c>
      <c r="EX35" s="279" t="n">
        <f aca="false">'Premissas Financeiras'!EY51</f>
        <v>49430</v>
      </c>
      <c r="EY35" s="279" t="n">
        <f aca="false">'Premissas Financeiras'!EZ51</f>
        <v>49461</v>
      </c>
      <c r="EZ35" s="279" t="n">
        <f aca="false">'Premissas Financeiras'!FA51</f>
        <v>49491</v>
      </c>
      <c r="FA35" s="279" t="n">
        <f aca="false">'Premissas Financeiras'!FB51</f>
        <v>49522</v>
      </c>
      <c r="FB35" s="279" t="n">
        <f aca="false">'Premissas Financeiras'!FC51</f>
        <v>49553</v>
      </c>
      <c r="FC35" s="279" t="n">
        <f aca="false">'Premissas Financeiras'!FD51</f>
        <v>49583</v>
      </c>
      <c r="FD35" s="279" t="n">
        <f aca="false">'Premissas Financeiras'!FE51</f>
        <v>49614</v>
      </c>
      <c r="FE35" s="279" t="n">
        <f aca="false">'Premissas Financeiras'!FF51</f>
        <v>49644</v>
      </c>
      <c r="FF35" s="198" t="n">
        <f aca="false">S4</f>
        <v>2035</v>
      </c>
      <c r="FG35" s="279" t="n">
        <f aca="false">'Premissas Financeiras'!FH51</f>
        <v>49675</v>
      </c>
      <c r="FH35" s="279" t="n">
        <f aca="false">'Premissas Financeiras'!FI51</f>
        <v>49706</v>
      </c>
      <c r="FI35" s="279" t="n">
        <f aca="false">'Premissas Financeiras'!FJ51</f>
        <v>49735</v>
      </c>
      <c r="FJ35" s="279" t="n">
        <f aca="false">'Premissas Financeiras'!FK51</f>
        <v>49766</v>
      </c>
      <c r="FK35" s="279" t="n">
        <f aca="false">'Premissas Financeiras'!FL51</f>
        <v>49796</v>
      </c>
      <c r="FL35" s="279" t="n">
        <f aca="false">'Premissas Financeiras'!FM51</f>
        <v>49827</v>
      </c>
      <c r="FM35" s="279" t="n">
        <f aca="false">'Premissas Financeiras'!FN51</f>
        <v>49857</v>
      </c>
      <c r="FN35" s="279" t="n">
        <f aca="false">'Premissas Financeiras'!FO51</f>
        <v>49888</v>
      </c>
      <c r="FO35" s="279" t="n">
        <f aca="false">'Premissas Financeiras'!FP51</f>
        <v>49919</v>
      </c>
      <c r="FP35" s="279" t="n">
        <f aca="false">'Premissas Financeiras'!FQ51</f>
        <v>49949</v>
      </c>
      <c r="FQ35" s="279" t="n">
        <f aca="false">'Premissas Financeiras'!FR51</f>
        <v>49980</v>
      </c>
      <c r="FR35" s="279" t="n">
        <f aca="false">'Premissas Financeiras'!FS51</f>
        <v>50010</v>
      </c>
      <c r="FS35" s="198" t="n">
        <f aca="false">T4</f>
        <v>2036</v>
      </c>
      <c r="FT35" s="279" t="n">
        <f aca="false">'Premissas Financeiras'!FU51</f>
        <v>50041</v>
      </c>
      <c r="FU35" s="279" t="n">
        <f aca="false">'Premissas Financeiras'!FV51</f>
        <v>50072</v>
      </c>
      <c r="FV35" s="279" t="n">
        <f aca="false">'Premissas Financeiras'!FW51</f>
        <v>50100</v>
      </c>
      <c r="FW35" s="279" t="n">
        <f aca="false">'Premissas Financeiras'!FX51</f>
        <v>50131</v>
      </c>
      <c r="FX35" s="279" t="n">
        <f aca="false">'Premissas Financeiras'!FY51</f>
        <v>50161</v>
      </c>
      <c r="FY35" s="279" t="n">
        <f aca="false">'Premissas Financeiras'!FZ51</f>
        <v>50192</v>
      </c>
      <c r="FZ35" s="279" t="n">
        <f aca="false">'Premissas Financeiras'!GA51</f>
        <v>50222</v>
      </c>
      <c r="GA35" s="279" t="n">
        <f aca="false">'Premissas Financeiras'!GB51</f>
        <v>50253</v>
      </c>
      <c r="GB35" s="279" t="n">
        <f aca="false">'Premissas Financeiras'!GC51</f>
        <v>50284</v>
      </c>
      <c r="GC35" s="279" t="n">
        <f aca="false">'Premissas Financeiras'!GD51</f>
        <v>50314</v>
      </c>
      <c r="GD35" s="279" t="n">
        <f aca="false">'Premissas Financeiras'!GE51</f>
        <v>50345</v>
      </c>
      <c r="GE35" s="279" t="n">
        <f aca="false">'Premissas Financeiras'!GF51</f>
        <v>50375</v>
      </c>
      <c r="GF35" s="198" t="n">
        <f aca="false">U4</f>
        <v>2037</v>
      </c>
      <c r="GG35" s="279" t="n">
        <f aca="false">'Premissas Financeiras'!GH51</f>
        <v>50406</v>
      </c>
      <c r="GH35" s="279" t="n">
        <f aca="false">'Premissas Financeiras'!GI51</f>
        <v>50437</v>
      </c>
      <c r="GI35" s="279" t="n">
        <f aca="false">'Premissas Financeiras'!GJ51</f>
        <v>50465</v>
      </c>
      <c r="GJ35" s="279" t="n">
        <f aca="false">'Premissas Financeiras'!GK51</f>
        <v>50496</v>
      </c>
      <c r="GK35" s="279" t="n">
        <f aca="false">'Premissas Financeiras'!GL51</f>
        <v>50526</v>
      </c>
      <c r="GL35" s="279" t="n">
        <f aca="false">'Premissas Financeiras'!GM51</f>
        <v>50557</v>
      </c>
      <c r="GM35" s="279" t="n">
        <f aca="false">'Premissas Financeiras'!GN51</f>
        <v>50587</v>
      </c>
      <c r="GN35" s="279" t="n">
        <f aca="false">'Premissas Financeiras'!GO51</f>
        <v>50618</v>
      </c>
      <c r="GO35" s="279" t="n">
        <f aca="false">'Premissas Financeiras'!GP51</f>
        <v>50649</v>
      </c>
      <c r="GP35" s="279" t="n">
        <f aca="false">'Premissas Financeiras'!GQ51</f>
        <v>50679</v>
      </c>
      <c r="GQ35" s="279" t="n">
        <f aca="false">'Premissas Financeiras'!GR51</f>
        <v>50710</v>
      </c>
      <c r="GR35" s="279" t="n">
        <f aca="false">'Premissas Financeiras'!GS51</f>
        <v>50740</v>
      </c>
      <c r="GS35" s="198" t="n">
        <f aca="false">V4</f>
        <v>2038</v>
      </c>
      <c r="GT35" s="279" t="n">
        <f aca="false">'Premissas Financeiras'!GU51</f>
        <v>50771</v>
      </c>
      <c r="GU35" s="279" t="n">
        <f aca="false">'Premissas Financeiras'!GV51</f>
        <v>50802</v>
      </c>
      <c r="GV35" s="279" t="n">
        <f aca="false">'Premissas Financeiras'!GW51</f>
        <v>50830</v>
      </c>
      <c r="GW35" s="279" t="n">
        <f aca="false">'Premissas Financeiras'!GX51</f>
        <v>50861</v>
      </c>
      <c r="GX35" s="279" t="n">
        <f aca="false">'Premissas Financeiras'!GY51</f>
        <v>50891</v>
      </c>
      <c r="GY35" s="279" t="n">
        <f aca="false">'Premissas Financeiras'!GZ51</f>
        <v>50922</v>
      </c>
      <c r="GZ35" s="279" t="n">
        <f aca="false">'Premissas Financeiras'!HA51</f>
        <v>50952</v>
      </c>
      <c r="HA35" s="279" t="n">
        <f aca="false">'Premissas Financeiras'!HB51</f>
        <v>50983</v>
      </c>
      <c r="HB35" s="279" t="n">
        <f aca="false">'Premissas Financeiras'!HC51</f>
        <v>51014</v>
      </c>
      <c r="HC35" s="279" t="n">
        <f aca="false">'Premissas Financeiras'!HD51</f>
        <v>51044</v>
      </c>
      <c r="HD35" s="279" t="n">
        <f aca="false">'Premissas Financeiras'!HE51</f>
        <v>51075</v>
      </c>
      <c r="HE35" s="279" t="n">
        <f aca="false">'Premissas Financeiras'!HF51</f>
        <v>51105</v>
      </c>
      <c r="HF35" s="279"/>
      <c r="HG35" s="279" t="n">
        <f aca="false">'Premissas Financeiras'!HH51</f>
        <v>51136</v>
      </c>
      <c r="HH35" s="279" t="n">
        <f aca="false">'Premissas Financeiras'!HI51</f>
        <v>51167</v>
      </c>
      <c r="HI35" s="279" t="n">
        <f aca="false">'Premissas Financeiras'!HJ51</f>
        <v>51196</v>
      </c>
      <c r="HJ35" s="279" t="n">
        <f aca="false">'Premissas Financeiras'!HK51</f>
        <v>51227</v>
      </c>
      <c r="HK35" s="279" t="n">
        <f aca="false">'Premissas Financeiras'!HL51</f>
        <v>51257</v>
      </c>
      <c r="HL35" s="279" t="n">
        <f aca="false">'Premissas Financeiras'!HM51</f>
        <v>51288</v>
      </c>
      <c r="HM35" s="279" t="n">
        <f aca="false">'Premissas Financeiras'!HN51</f>
        <v>51318</v>
      </c>
      <c r="HN35" s="279" t="n">
        <f aca="false">'Premissas Financeiras'!HO51</f>
        <v>51349</v>
      </c>
      <c r="HO35" s="279" t="n">
        <f aca="false">'Premissas Financeiras'!HP51</f>
        <v>51380</v>
      </c>
      <c r="HP35" s="279" t="n">
        <f aca="false">'Premissas Financeiras'!HQ51</f>
        <v>51410</v>
      </c>
      <c r="HQ35" s="279" t="n">
        <f aca="false">'Premissas Financeiras'!HR51</f>
        <v>51441</v>
      </c>
      <c r="HR35" s="279" t="n">
        <f aca="false">'Premissas Financeiras'!HS51</f>
        <v>51471</v>
      </c>
      <c r="HS35" s="279"/>
      <c r="HT35" s="279" t="n">
        <f aca="false">'Premissas Financeiras'!HU51</f>
        <v>51502</v>
      </c>
      <c r="HU35" s="279" t="n">
        <f aca="false">'Premissas Financeiras'!HV51</f>
        <v>51533</v>
      </c>
      <c r="HV35" s="279" t="n">
        <f aca="false">'Premissas Financeiras'!HW51</f>
        <v>51561</v>
      </c>
      <c r="HW35" s="279" t="n">
        <f aca="false">'Premissas Financeiras'!HX51</f>
        <v>51592</v>
      </c>
      <c r="HX35" s="279" t="n">
        <f aca="false">'Premissas Financeiras'!HY51</f>
        <v>51622</v>
      </c>
      <c r="HY35" s="279" t="n">
        <f aca="false">'Premissas Financeiras'!HZ51</f>
        <v>51653</v>
      </c>
      <c r="HZ35" s="279" t="n">
        <f aca="false">'Premissas Financeiras'!IA51</f>
        <v>51683</v>
      </c>
      <c r="IA35" s="279" t="n">
        <f aca="false">'Premissas Financeiras'!IB51</f>
        <v>51714</v>
      </c>
      <c r="IB35" s="279" t="n">
        <f aca="false">'Premissas Financeiras'!IC51</f>
        <v>51745</v>
      </c>
      <c r="IC35" s="279" t="n">
        <f aca="false">'Premissas Financeiras'!ID51</f>
        <v>51775</v>
      </c>
      <c r="ID35" s="279" t="n">
        <f aca="false">'Premissas Financeiras'!IE51</f>
        <v>51806</v>
      </c>
      <c r="IE35" s="279" t="n">
        <f aca="false">'Premissas Financeiras'!IF51</f>
        <v>51836</v>
      </c>
      <c r="IF35" s="279"/>
      <c r="IG35" s="279" t="n">
        <f aca="false">'Premissas Financeiras'!IH51</f>
        <v>51867</v>
      </c>
      <c r="IH35" s="279" t="n">
        <f aca="false">'Premissas Financeiras'!II51</f>
        <v>51898</v>
      </c>
      <c r="II35" s="279" t="n">
        <f aca="false">'Premissas Financeiras'!IJ51</f>
        <v>51926</v>
      </c>
      <c r="IJ35" s="279" t="n">
        <f aca="false">'Premissas Financeiras'!IK51</f>
        <v>51957</v>
      </c>
      <c r="IK35" s="279" t="n">
        <f aca="false">'Premissas Financeiras'!IL51</f>
        <v>51987</v>
      </c>
      <c r="IL35" s="279" t="n">
        <f aca="false">'Premissas Financeiras'!IM51</f>
        <v>52018</v>
      </c>
      <c r="IM35" s="279" t="n">
        <f aca="false">'Premissas Financeiras'!IN51</f>
        <v>52048</v>
      </c>
      <c r="IN35" s="279" t="n">
        <f aca="false">'Premissas Financeiras'!IO51</f>
        <v>52079</v>
      </c>
      <c r="IO35" s="279" t="n">
        <f aca="false">'Premissas Financeiras'!IP51</f>
        <v>52110</v>
      </c>
      <c r="IP35" s="279" t="n">
        <f aca="false">'Premissas Financeiras'!IQ51</f>
        <v>52140</v>
      </c>
      <c r="IQ35" s="279" t="n">
        <f aca="false">'Premissas Financeiras'!IR51</f>
        <v>52171</v>
      </c>
      <c r="IR35" s="279" t="n">
        <f aca="false">'Premissas Financeiras'!IS51</f>
        <v>52201</v>
      </c>
      <c r="IS35" s="279"/>
      <c r="IT35" s="279" t="n">
        <f aca="false">'Premissas Financeiras'!IU51</f>
        <v>52232</v>
      </c>
      <c r="IU35" s="279" t="n">
        <f aca="false">'Premissas Financeiras'!IV51</f>
        <v>52263</v>
      </c>
      <c r="IV35" s="279" t="n">
        <f aca="false">'Premissas Financeiras'!IW51</f>
        <v>52291</v>
      </c>
      <c r="IW35" s="279" t="n">
        <f aca="false">'Premissas Financeiras'!IX51</f>
        <v>52322</v>
      </c>
      <c r="IX35" s="279" t="n">
        <f aca="false">'Premissas Financeiras'!IY51</f>
        <v>52352</v>
      </c>
      <c r="IY35" s="279" t="n">
        <f aca="false">'Premissas Financeiras'!IZ51</f>
        <v>52383</v>
      </c>
      <c r="IZ35" s="279" t="n">
        <f aca="false">'Premissas Financeiras'!JA51</f>
        <v>52413</v>
      </c>
      <c r="JA35" s="279" t="n">
        <f aca="false">'Premissas Financeiras'!JB51</f>
        <v>52444</v>
      </c>
      <c r="JB35" s="279" t="n">
        <f aca="false">'Premissas Financeiras'!JC51</f>
        <v>52475</v>
      </c>
      <c r="JC35" s="279" t="n">
        <f aca="false">'Premissas Financeiras'!JD51</f>
        <v>52505</v>
      </c>
      <c r="JD35" s="279" t="n">
        <f aca="false">'Premissas Financeiras'!JE51</f>
        <v>52536</v>
      </c>
      <c r="JE35" s="279" t="n">
        <f aca="false">'Premissas Financeiras'!JF51</f>
        <v>52566</v>
      </c>
      <c r="JF35" s="279"/>
      <c r="JG35" s="279" t="n">
        <f aca="false">'Premissas Financeiras'!JH51</f>
        <v>52597</v>
      </c>
      <c r="JH35" s="279" t="n">
        <f aca="false">'Premissas Financeiras'!JI51</f>
        <v>52628</v>
      </c>
      <c r="JI35" s="279" t="n">
        <f aca="false">'Premissas Financeiras'!JJ51</f>
        <v>52657</v>
      </c>
      <c r="JJ35" s="279" t="n">
        <f aca="false">'Premissas Financeiras'!JK51</f>
        <v>52688</v>
      </c>
      <c r="JK35" s="279" t="n">
        <f aca="false">'Premissas Financeiras'!JL51</f>
        <v>52718</v>
      </c>
      <c r="JL35" s="279" t="n">
        <f aca="false">'Premissas Financeiras'!JM51</f>
        <v>52749</v>
      </c>
      <c r="JM35" s="279" t="n">
        <f aca="false">'Premissas Financeiras'!JN51</f>
        <v>52779</v>
      </c>
      <c r="JN35" s="279" t="n">
        <f aca="false">'Premissas Financeiras'!JO51</f>
        <v>52810</v>
      </c>
      <c r="JO35" s="279" t="n">
        <f aca="false">'Premissas Financeiras'!JP51</f>
        <v>52841</v>
      </c>
      <c r="JP35" s="279" t="n">
        <f aca="false">'Premissas Financeiras'!JQ51</f>
        <v>52871</v>
      </c>
      <c r="JQ35" s="279" t="n">
        <f aca="false">'Premissas Financeiras'!JR51</f>
        <v>52902</v>
      </c>
      <c r="JR35" s="279" t="n">
        <f aca="false">'Premissas Financeiras'!JS51</f>
        <v>52932</v>
      </c>
      <c r="JS35" s="279"/>
      <c r="JT35" s="279" t="n">
        <f aca="false">'Premissas Financeiras'!JU51</f>
        <v>52963</v>
      </c>
      <c r="JU35" s="279" t="n">
        <f aca="false">'Premissas Financeiras'!JV51</f>
        <v>52994</v>
      </c>
      <c r="JV35" s="279" t="n">
        <f aca="false">'Premissas Financeiras'!JW51</f>
        <v>53022</v>
      </c>
      <c r="JW35" s="279" t="n">
        <f aca="false">'Premissas Financeiras'!JX51</f>
        <v>53053</v>
      </c>
      <c r="JX35" s="279" t="n">
        <f aca="false">'Premissas Financeiras'!JY51</f>
        <v>53083</v>
      </c>
      <c r="JY35" s="279" t="n">
        <f aca="false">'Premissas Financeiras'!JZ51</f>
        <v>53114</v>
      </c>
      <c r="JZ35" s="279" t="n">
        <f aca="false">'Premissas Financeiras'!KA51</f>
        <v>53144</v>
      </c>
      <c r="KA35" s="279" t="n">
        <f aca="false">'Premissas Financeiras'!KB51</f>
        <v>53175</v>
      </c>
      <c r="KB35" s="279" t="n">
        <f aca="false">'Premissas Financeiras'!KC51</f>
        <v>53206</v>
      </c>
      <c r="KC35" s="279" t="n">
        <f aca="false">'Premissas Financeiras'!KD51</f>
        <v>53236</v>
      </c>
      <c r="KD35" s="279" t="n">
        <f aca="false">'Premissas Financeiras'!KE51</f>
        <v>53267</v>
      </c>
      <c r="KE35" s="279" t="n">
        <f aca="false">'Premissas Financeiras'!KF51</f>
        <v>53297</v>
      </c>
      <c r="KF35" s="279"/>
      <c r="KG35" s="279" t="n">
        <f aca="false">'Premissas Financeiras'!KH51</f>
        <v>53328</v>
      </c>
      <c r="KH35" s="279" t="n">
        <f aca="false">'Premissas Financeiras'!KI51</f>
        <v>53359</v>
      </c>
      <c r="KI35" s="279" t="n">
        <f aca="false">'Premissas Financeiras'!KJ51</f>
        <v>53387</v>
      </c>
      <c r="KJ35" s="279" t="n">
        <f aca="false">'Premissas Financeiras'!KK51</f>
        <v>53418</v>
      </c>
      <c r="KK35" s="279" t="n">
        <f aca="false">'Premissas Financeiras'!KL51</f>
        <v>53448</v>
      </c>
      <c r="KL35" s="279" t="n">
        <f aca="false">'Premissas Financeiras'!KM51</f>
        <v>53479</v>
      </c>
      <c r="KM35" s="279" t="n">
        <f aca="false">'Premissas Financeiras'!KN51</f>
        <v>53509</v>
      </c>
      <c r="KN35" s="279" t="n">
        <f aca="false">'Premissas Financeiras'!KO51</f>
        <v>53540</v>
      </c>
      <c r="KO35" s="279" t="n">
        <f aca="false">'Premissas Financeiras'!KP51</f>
        <v>53571</v>
      </c>
      <c r="KP35" s="279" t="n">
        <f aca="false">'Premissas Financeiras'!KQ51</f>
        <v>53601</v>
      </c>
      <c r="KQ35" s="279" t="n">
        <f aca="false">'Premissas Financeiras'!KR51</f>
        <v>53632</v>
      </c>
      <c r="KR35" s="279" t="n">
        <f aca="false">'Premissas Financeiras'!KS51</f>
        <v>53662</v>
      </c>
      <c r="KS35" s="279"/>
      <c r="KT35" s="279" t="n">
        <f aca="false">'Premissas Financeiras'!KU51</f>
        <v>53693</v>
      </c>
      <c r="KU35" s="279" t="n">
        <f aca="false">'Premissas Financeiras'!KV51</f>
        <v>53724</v>
      </c>
      <c r="KV35" s="279" t="n">
        <f aca="false">'Premissas Financeiras'!KW51</f>
        <v>53752</v>
      </c>
      <c r="KW35" s="279" t="n">
        <f aca="false">'Premissas Financeiras'!KX51</f>
        <v>53783</v>
      </c>
      <c r="KX35" s="279" t="n">
        <f aca="false">'Premissas Financeiras'!KY51</f>
        <v>53813</v>
      </c>
      <c r="KY35" s="279" t="n">
        <f aca="false">'Premissas Financeiras'!KZ51</f>
        <v>53844</v>
      </c>
      <c r="KZ35" s="279" t="n">
        <f aca="false">'Premissas Financeiras'!LA51</f>
        <v>53874</v>
      </c>
      <c r="LA35" s="279" t="n">
        <f aca="false">'Premissas Financeiras'!LB51</f>
        <v>53905</v>
      </c>
      <c r="LB35" s="279" t="n">
        <f aca="false">'Premissas Financeiras'!LC51</f>
        <v>53936</v>
      </c>
      <c r="LC35" s="279" t="n">
        <f aca="false">'Premissas Financeiras'!LD51</f>
        <v>53966</v>
      </c>
      <c r="LD35" s="279" t="n">
        <f aca="false">'Premissas Financeiras'!LE51</f>
        <v>53997</v>
      </c>
      <c r="LE35" s="279" t="n">
        <f aca="false">'Premissas Financeiras'!LF51</f>
        <v>54027</v>
      </c>
      <c r="LF35" s="279"/>
      <c r="LG35" s="279" t="n">
        <f aca="false">'Premissas Financeiras'!LH51</f>
        <v>54058</v>
      </c>
      <c r="LH35" s="279" t="n">
        <f aca="false">'Premissas Financeiras'!LI51</f>
        <v>54089</v>
      </c>
      <c r="LI35" s="279" t="n">
        <f aca="false">'Premissas Financeiras'!LJ51</f>
        <v>54118</v>
      </c>
      <c r="LJ35" s="279" t="n">
        <f aca="false">'Premissas Financeiras'!LK51</f>
        <v>54149</v>
      </c>
      <c r="LK35" s="279" t="n">
        <f aca="false">'Premissas Financeiras'!LL51</f>
        <v>54179</v>
      </c>
      <c r="LL35" s="279" t="n">
        <f aca="false">'Premissas Financeiras'!LM51</f>
        <v>54210</v>
      </c>
      <c r="LM35" s="279" t="n">
        <f aca="false">'Premissas Financeiras'!LN51</f>
        <v>54240</v>
      </c>
      <c r="LN35" s="279" t="n">
        <f aca="false">'Premissas Financeiras'!LO51</f>
        <v>54271</v>
      </c>
      <c r="LO35" s="279" t="n">
        <f aca="false">'Premissas Financeiras'!LP51</f>
        <v>54302</v>
      </c>
      <c r="LP35" s="279" t="n">
        <f aca="false">'Premissas Financeiras'!LQ51</f>
        <v>54332</v>
      </c>
      <c r="LQ35" s="279" t="n">
        <f aca="false">'Premissas Financeiras'!LR51</f>
        <v>54363</v>
      </c>
      <c r="LR35" s="279" t="n">
        <f aca="false">'Premissas Financeiras'!LS51</f>
        <v>54393</v>
      </c>
      <c r="LS35" s="279"/>
      <c r="LT35" s="279" t="n">
        <f aca="false">'Premissas Financeiras'!LU51</f>
        <v>54424</v>
      </c>
      <c r="LU35" s="279" t="n">
        <f aca="false">'Premissas Financeiras'!LV51</f>
        <v>54455</v>
      </c>
      <c r="LV35" s="279" t="n">
        <f aca="false">'Premissas Financeiras'!LW51</f>
        <v>54483</v>
      </c>
      <c r="LW35" s="279" t="n">
        <f aca="false">'Premissas Financeiras'!LX51</f>
        <v>54514</v>
      </c>
      <c r="LX35" s="279" t="n">
        <f aca="false">'Premissas Financeiras'!LY51</f>
        <v>54544</v>
      </c>
      <c r="LY35" s="279" t="n">
        <f aca="false">'Premissas Financeiras'!LZ51</f>
        <v>54575</v>
      </c>
      <c r="LZ35" s="279" t="n">
        <f aca="false">'Premissas Financeiras'!MA51</f>
        <v>54605</v>
      </c>
      <c r="MA35" s="279" t="n">
        <f aca="false">'Premissas Financeiras'!MB51</f>
        <v>54636</v>
      </c>
      <c r="MB35" s="279" t="n">
        <f aca="false">'Premissas Financeiras'!MC51</f>
        <v>54667</v>
      </c>
      <c r="MC35" s="279" t="n">
        <f aca="false">'Premissas Financeiras'!MD51</f>
        <v>54697</v>
      </c>
      <c r="MD35" s="279" t="n">
        <f aca="false">'Premissas Financeiras'!ME51</f>
        <v>54728</v>
      </c>
      <c r="ME35" s="279" t="n">
        <f aca="false">'Premissas Financeiras'!MF51</f>
        <v>54758</v>
      </c>
      <c r="MF35" s="279"/>
      <c r="MG35" s="279" t="n">
        <f aca="false">'Premissas Financeiras'!MH51</f>
        <v>54789</v>
      </c>
      <c r="MH35" s="279" t="n">
        <f aca="false">'Premissas Financeiras'!MI51</f>
        <v>54820</v>
      </c>
      <c r="MI35" s="279" t="n">
        <f aca="false">'Premissas Financeiras'!MJ51</f>
        <v>54848</v>
      </c>
      <c r="MJ35" s="279" t="n">
        <f aca="false">'Premissas Financeiras'!MK51</f>
        <v>54879</v>
      </c>
      <c r="MK35" s="279" t="n">
        <f aca="false">'Premissas Financeiras'!ML51</f>
        <v>54909</v>
      </c>
      <c r="ML35" s="279" t="n">
        <f aca="false">'Premissas Financeiras'!MM51</f>
        <v>54940</v>
      </c>
      <c r="MM35" s="279" t="n">
        <f aca="false">'Premissas Financeiras'!MN51</f>
        <v>54970</v>
      </c>
      <c r="MN35" s="279" t="n">
        <f aca="false">'Premissas Financeiras'!MO51</f>
        <v>55001</v>
      </c>
      <c r="MO35" s="279" t="n">
        <f aca="false">'Premissas Financeiras'!MP51</f>
        <v>55032</v>
      </c>
      <c r="MP35" s="279" t="n">
        <f aca="false">'Premissas Financeiras'!MQ51</f>
        <v>55062</v>
      </c>
      <c r="MQ35" s="279" t="n">
        <f aca="false">'Premissas Financeiras'!MR51</f>
        <v>55093</v>
      </c>
      <c r="MR35" s="279" t="n">
        <f aca="false">'Premissas Financeiras'!MS51</f>
        <v>55123</v>
      </c>
      <c r="MS35" s="279"/>
      <c r="MT35" s="279" t="n">
        <f aca="false">'Premissas Financeiras'!MU51</f>
        <v>55154</v>
      </c>
      <c r="MU35" s="279" t="n">
        <f aca="false">'Premissas Financeiras'!MV51</f>
        <v>55185</v>
      </c>
      <c r="MV35" s="279" t="n">
        <f aca="false">'Premissas Financeiras'!MW51</f>
        <v>55213</v>
      </c>
      <c r="MW35" s="279" t="n">
        <f aca="false">'Premissas Financeiras'!MX51</f>
        <v>55244</v>
      </c>
      <c r="MX35" s="279" t="n">
        <f aca="false">'Premissas Financeiras'!MY51</f>
        <v>55274</v>
      </c>
      <c r="MY35" s="279" t="n">
        <f aca="false">'Premissas Financeiras'!MZ51</f>
        <v>55305</v>
      </c>
      <c r="MZ35" s="279" t="n">
        <f aca="false">'Premissas Financeiras'!NA51</f>
        <v>55335</v>
      </c>
      <c r="NA35" s="279" t="n">
        <f aca="false">'Premissas Financeiras'!NB51</f>
        <v>55366</v>
      </c>
      <c r="NB35" s="279" t="n">
        <f aca="false">'Premissas Financeiras'!NC51</f>
        <v>55397</v>
      </c>
      <c r="NC35" s="279" t="n">
        <f aca="false">'Premissas Financeiras'!ND51</f>
        <v>55427</v>
      </c>
      <c r="ND35" s="279" t="n">
        <f aca="false">'Premissas Financeiras'!NE51</f>
        <v>55458</v>
      </c>
      <c r="NE35" s="279" t="n">
        <f aca="false">'Premissas Financeiras'!NF51</f>
        <v>55488</v>
      </c>
      <c r="NF35" s="279"/>
      <c r="NG35" s="279" t="n">
        <f aca="false">'Premissas Financeiras'!NH51</f>
        <v>55519</v>
      </c>
      <c r="NH35" s="279" t="n">
        <f aca="false">'Premissas Financeiras'!NI51</f>
        <v>55550</v>
      </c>
      <c r="NI35" s="279" t="n">
        <f aca="false">'Premissas Financeiras'!NJ51</f>
        <v>55579</v>
      </c>
      <c r="NJ35" s="279" t="n">
        <f aca="false">'Premissas Financeiras'!NK51</f>
        <v>55610</v>
      </c>
      <c r="NK35" s="279" t="n">
        <f aca="false">'Premissas Financeiras'!NL51</f>
        <v>55640</v>
      </c>
      <c r="NL35" s="279" t="n">
        <f aca="false">'Premissas Financeiras'!NM51</f>
        <v>55671</v>
      </c>
      <c r="NM35" s="279" t="n">
        <f aca="false">'Premissas Financeiras'!NN51</f>
        <v>55701</v>
      </c>
      <c r="NN35" s="279" t="n">
        <f aca="false">'Premissas Financeiras'!NO51</f>
        <v>55732</v>
      </c>
      <c r="NO35" s="279" t="n">
        <f aca="false">'Premissas Financeiras'!NP51</f>
        <v>55763</v>
      </c>
      <c r="NP35" s="279" t="n">
        <f aca="false">'Premissas Financeiras'!NQ51</f>
        <v>55793</v>
      </c>
      <c r="NQ35" s="279" t="n">
        <f aca="false">'Premissas Financeiras'!NR51</f>
        <v>55824</v>
      </c>
      <c r="NR35" s="279" t="n">
        <f aca="false">'Premissas Financeiras'!NS51</f>
        <v>55854</v>
      </c>
      <c r="NS35" s="279"/>
      <c r="NT35" s="279" t="n">
        <f aca="false">'Premissas Financeiras'!NU51</f>
        <v>55885</v>
      </c>
      <c r="NU35" s="279" t="n">
        <f aca="false">'Premissas Financeiras'!NV51</f>
        <v>55916</v>
      </c>
      <c r="NV35" s="279" t="n">
        <f aca="false">'Premissas Financeiras'!NW51</f>
        <v>55944</v>
      </c>
      <c r="NW35" s="279" t="n">
        <f aca="false">'Premissas Financeiras'!NX51</f>
        <v>55975</v>
      </c>
      <c r="NX35" s="279" t="n">
        <f aca="false">'Premissas Financeiras'!NY51</f>
        <v>56005</v>
      </c>
      <c r="NY35" s="279" t="n">
        <f aca="false">'Premissas Financeiras'!NZ51</f>
        <v>56036</v>
      </c>
      <c r="NZ35" s="279" t="n">
        <f aca="false">'Premissas Financeiras'!OA51</f>
        <v>56066</v>
      </c>
      <c r="OA35" s="279" t="n">
        <f aca="false">'Premissas Financeiras'!OB51</f>
        <v>56097</v>
      </c>
      <c r="OB35" s="279" t="n">
        <f aca="false">'Premissas Financeiras'!OC51</f>
        <v>56128</v>
      </c>
      <c r="OC35" s="279" t="n">
        <f aca="false">'Premissas Financeiras'!OD51</f>
        <v>56158</v>
      </c>
      <c r="OD35" s="279" t="n">
        <f aca="false">'Premissas Financeiras'!OE51</f>
        <v>56189</v>
      </c>
      <c r="OE35" s="279" t="n">
        <f aca="false">'Premissas Financeiras'!OF51</f>
        <v>56219</v>
      </c>
      <c r="OF35" s="279"/>
      <c r="OG35" s="279" t="n">
        <f aca="false">'Premissas Financeiras'!OH51</f>
        <v>56250</v>
      </c>
      <c r="OH35" s="279" t="n">
        <f aca="false">'Premissas Financeiras'!OI51</f>
        <v>56281</v>
      </c>
      <c r="OI35" s="279" t="n">
        <f aca="false">'Premissas Financeiras'!OJ51</f>
        <v>56309</v>
      </c>
      <c r="OJ35" s="279" t="n">
        <f aca="false">'Premissas Financeiras'!OK51</f>
        <v>56340</v>
      </c>
      <c r="OK35" s="279" t="n">
        <f aca="false">'Premissas Financeiras'!OL51</f>
        <v>56370</v>
      </c>
      <c r="OL35" s="279" t="n">
        <f aca="false">'Premissas Financeiras'!OM51</f>
        <v>56401</v>
      </c>
      <c r="OM35" s="279" t="n">
        <f aca="false">'Premissas Financeiras'!ON51</f>
        <v>56431</v>
      </c>
      <c r="ON35" s="279" t="n">
        <f aca="false">'Premissas Financeiras'!OO51</f>
        <v>56462</v>
      </c>
      <c r="OO35" s="279" t="n">
        <f aca="false">'Premissas Financeiras'!OP51</f>
        <v>56493</v>
      </c>
      <c r="OP35" s="279" t="n">
        <f aca="false">'Premissas Financeiras'!OQ51</f>
        <v>56523</v>
      </c>
      <c r="OQ35" s="279" t="n">
        <f aca="false">'Premissas Financeiras'!OR51</f>
        <v>56554</v>
      </c>
      <c r="OR35" s="279" t="n">
        <f aca="false">'Premissas Financeiras'!OS51</f>
        <v>56584</v>
      </c>
      <c r="OS35" s="279"/>
      <c r="OT35" s="279" t="n">
        <f aca="false">'Premissas Financeiras'!OU51</f>
        <v>56615</v>
      </c>
      <c r="OU35" s="279" t="n">
        <f aca="false">'Premissas Financeiras'!OV51</f>
        <v>56646</v>
      </c>
      <c r="OV35" s="279" t="n">
        <f aca="false">'Premissas Financeiras'!OW51</f>
        <v>56674</v>
      </c>
      <c r="OW35" s="279" t="n">
        <f aca="false">'Premissas Financeiras'!OX51</f>
        <v>56705</v>
      </c>
      <c r="OX35" s="279" t="n">
        <f aca="false">'Premissas Financeiras'!OY51</f>
        <v>56735</v>
      </c>
      <c r="OY35" s="279" t="n">
        <f aca="false">'Premissas Financeiras'!OZ51</f>
        <v>56766</v>
      </c>
      <c r="OZ35" s="279" t="n">
        <f aca="false">'Premissas Financeiras'!PA51</f>
        <v>56796</v>
      </c>
      <c r="PA35" s="279" t="n">
        <f aca="false">'Premissas Financeiras'!PB51</f>
        <v>56827</v>
      </c>
      <c r="PB35" s="279" t="n">
        <f aca="false">'Premissas Financeiras'!PC51</f>
        <v>56858</v>
      </c>
      <c r="PC35" s="279" t="n">
        <f aca="false">'Premissas Financeiras'!PD51</f>
        <v>56888</v>
      </c>
      <c r="PD35" s="279" t="n">
        <f aca="false">'Premissas Financeiras'!PE51</f>
        <v>56919</v>
      </c>
      <c r="PE35" s="279" t="n">
        <f aca="false">'Premissas Financeiras'!PF51</f>
        <v>56949</v>
      </c>
      <c r="PF35" s="279"/>
      <c r="PG35" s="279" t="n">
        <f aca="false">'Premissas Financeiras'!PH51</f>
        <v>56980</v>
      </c>
      <c r="PH35" s="279" t="n">
        <f aca="false">'Premissas Financeiras'!PI51</f>
        <v>57011</v>
      </c>
      <c r="PI35" s="279" t="n">
        <f aca="false">'Premissas Financeiras'!PJ51</f>
        <v>57040</v>
      </c>
      <c r="PJ35" s="279" t="n">
        <f aca="false">'Premissas Financeiras'!PK51</f>
        <v>57071</v>
      </c>
      <c r="PK35" s="279" t="n">
        <f aca="false">'Premissas Financeiras'!PL51</f>
        <v>57101</v>
      </c>
      <c r="PL35" s="279" t="n">
        <f aca="false">'Premissas Financeiras'!PM51</f>
        <v>57132</v>
      </c>
      <c r="PM35" s="279" t="n">
        <f aca="false">'Premissas Financeiras'!PN51</f>
        <v>57162</v>
      </c>
      <c r="PN35" s="279" t="n">
        <f aca="false">'Premissas Financeiras'!PO51</f>
        <v>57193</v>
      </c>
      <c r="PO35" s="279" t="n">
        <f aca="false">'Premissas Financeiras'!PP51</f>
        <v>57224</v>
      </c>
      <c r="PP35" s="279" t="n">
        <f aca="false">'Premissas Financeiras'!PQ51</f>
        <v>57254</v>
      </c>
      <c r="PQ35" s="279" t="n">
        <f aca="false">'Premissas Financeiras'!PR51</f>
        <v>57285</v>
      </c>
      <c r="PR35" s="279" t="n">
        <f aca="false">'Premissas Financeiras'!PS51</f>
        <v>57315</v>
      </c>
      <c r="PS35" s="279"/>
      <c r="PT35" s="279" t="n">
        <f aca="false">'Premissas Financeiras'!PU51</f>
        <v>57346</v>
      </c>
      <c r="PU35" s="279" t="n">
        <f aca="false">'Premissas Financeiras'!PV51</f>
        <v>57377</v>
      </c>
      <c r="PV35" s="279" t="n">
        <f aca="false">'Premissas Financeiras'!PW51</f>
        <v>57405</v>
      </c>
      <c r="PW35" s="279" t="n">
        <f aca="false">'Premissas Financeiras'!PX51</f>
        <v>57436</v>
      </c>
      <c r="PX35" s="279" t="n">
        <f aca="false">'Premissas Financeiras'!PY51</f>
        <v>57466</v>
      </c>
      <c r="PY35" s="279" t="n">
        <f aca="false">'Premissas Financeiras'!PZ51</f>
        <v>57497</v>
      </c>
      <c r="PZ35" s="279" t="n">
        <f aca="false">'Premissas Financeiras'!QA51</f>
        <v>57527</v>
      </c>
      <c r="QA35" s="279" t="n">
        <f aca="false">'Premissas Financeiras'!QB51</f>
        <v>57558</v>
      </c>
      <c r="QB35" s="279" t="n">
        <f aca="false">'Premissas Financeiras'!QC51</f>
        <v>57589</v>
      </c>
      <c r="QC35" s="279" t="n">
        <f aca="false">'Premissas Financeiras'!QD51</f>
        <v>57619</v>
      </c>
      <c r="QD35" s="279" t="n">
        <f aca="false">'Premissas Financeiras'!QE51</f>
        <v>57650</v>
      </c>
      <c r="QE35" s="279" t="n">
        <f aca="false">'Premissas Financeiras'!QF51</f>
        <v>57680</v>
      </c>
      <c r="QF35" s="279"/>
      <c r="QG35" s="279" t="n">
        <f aca="false">'Premissas Financeiras'!QH51</f>
        <v>57711</v>
      </c>
      <c r="QH35" s="279" t="n">
        <f aca="false">'Premissas Financeiras'!QI51</f>
        <v>57742</v>
      </c>
      <c r="QI35" s="279" t="n">
        <f aca="false">'Premissas Financeiras'!QJ51</f>
        <v>57770</v>
      </c>
      <c r="QJ35" s="279" t="n">
        <f aca="false">'Premissas Financeiras'!QK51</f>
        <v>57801</v>
      </c>
      <c r="QK35" s="279" t="n">
        <f aca="false">'Premissas Financeiras'!QL51</f>
        <v>57831</v>
      </c>
      <c r="QL35" s="279" t="n">
        <f aca="false">'Premissas Financeiras'!QM51</f>
        <v>57862</v>
      </c>
      <c r="QM35" s="279" t="n">
        <f aca="false">'Premissas Financeiras'!QN51</f>
        <v>57892</v>
      </c>
      <c r="QN35" s="279" t="n">
        <f aca="false">'Premissas Financeiras'!QO51</f>
        <v>57923</v>
      </c>
      <c r="QO35" s="279" t="n">
        <f aca="false">'Premissas Financeiras'!QP51</f>
        <v>57954</v>
      </c>
      <c r="QP35" s="279" t="n">
        <f aca="false">'Premissas Financeiras'!QQ51</f>
        <v>57984</v>
      </c>
      <c r="QQ35" s="279" t="n">
        <f aca="false">'Premissas Financeiras'!QR51</f>
        <v>58015</v>
      </c>
      <c r="QR35" s="279" t="n">
        <f aca="false">'Premissas Financeiras'!QS51</f>
        <v>58045</v>
      </c>
      <c r="QS35" s="279"/>
      <c r="QT35" s="279" t="n">
        <f aca="false">'Premissas Financeiras'!QU51</f>
        <v>58076</v>
      </c>
      <c r="QU35" s="279" t="n">
        <f aca="false">'Premissas Financeiras'!QV51</f>
        <v>58107</v>
      </c>
      <c r="QV35" s="279" t="n">
        <f aca="false">'Premissas Financeiras'!QW51</f>
        <v>58135</v>
      </c>
      <c r="QW35" s="279" t="n">
        <f aca="false">'Premissas Financeiras'!QX51</f>
        <v>58166</v>
      </c>
      <c r="QX35" s="279" t="n">
        <f aca="false">'Premissas Financeiras'!QY51</f>
        <v>58196</v>
      </c>
      <c r="QY35" s="279" t="n">
        <f aca="false">'Premissas Financeiras'!QZ51</f>
        <v>58227</v>
      </c>
      <c r="QZ35" s="279" t="n">
        <f aca="false">'Premissas Financeiras'!RA51</f>
        <v>58257</v>
      </c>
      <c r="RA35" s="279" t="n">
        <f aca="false">'Premissas Financeiras'!RB51</f>
        <v>58288</v>
      </c>
      <c r="RB35" s="279" t="n">
        <f aca="false">'Premissas Financeiras'!RC51</f>
        <v>58319</v>
      </c>
      <c r="RC35" s="279" t="n">
        <f aca="false">'Premissas Financeiras'!RD51</f>
        <v>58349</v>
      </c>
      <c r="RD35" s="279" t="n">
        <f aca="false">'Premissas Financeiras'!RE51</f>
        <v>58380</v>
      </c>
      <c r="RE35" s="279" t="n">
        <f aca="false">'Premissas Financeiras'!RF51</f>
        <v>58410</v>
      </c>
      <c r="RF35" s="279"/>
    </row>
    <row r="36" customFormat="false" ht="12.75" hidden="false" customHeight="true" outlineLevel="0" collapsed="false"/>
    <row r="37" customFormat="false" ht="12.75" hidden="false" customHeight="true" outlineLevel="0" collapsed="false">
      <c r="A37" s="196"/>
      <c r="B37" s="493" t="s">
        <v>524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  <c r="EA37" s="196"/>
      <c r="EB37" s="196"/>
      <c r="EC37" s="196"/>
      <c r="ED37" s="196"/>
      <c r="EE37" s="196"/>
      <c r="EF37" s="196"/>
      <c r="EG37" s="196"/>
      <c r="EH37" s="196"/>
      <c r="EI37" s="196"/>
      <c r="EJ37" s="196"/>
      <c r="EK37" s="196"/>
      <c r="EL37" s="196"/>
      <c r="EM37" s="196"/>
      <c r="EN37" s="196"/>
      <c r="EO37" s="196"/>
      <c r="EP37" s="196"/>
      <c r="EQ37" s="196"/>
      <c r="ER37" s="196"/>
      <c r="ES37" s="196"/>
      <c r="ET37" s="196"/>
      <c r="EU37" s="196"/>
      <c r="EV37" s="196"/>
      <c r="EW37" s="196"/>
      <c r="EX37" s="196"/>
      <c r="EY37" s="196"/>
      <c r="EZ37" s="196"/>
      <c r="FA37" s="196"/>
      <c r="FB37" s="196"/>
      <c r="FC37" s="196"/>
      <c r="FD37" s="196"/>
      <c r="FE37" s="196"/>
      <c r="FF37" s="196"/>
      <c r="FG37" s="196"/>
      <c r="FH37" s="196"/>
      <c r="FI37" s="196"/>
      <c r="FJ37" s="196"/>
      <c r="FK37" s="196"/>
      <c r="FL37" s="196"/>
      <c r="FM37" s="196"/>
      <c r="FN37" s="196"/>
      <c r="FO37" s="196"/>
      <c r="FP37" s="196"/>
      <c r="FQ37" s="196"/>
      <c r="FR37" s="196"/>
      <c r="FS37" s="196"/>
      <c r="FT37" s="196"/>
      <c r="FU37" s="196"/>
      <c r="FV37" s="196"/>
      <c r="FW37" s="196"/>
      <c r="FX37" s="196"/>
      <c r="FY37" s="196"/>
      <c r="FZ37" s="196"/>
      <c r="GA37" s="196"/>
      <c r="GB37" s="196"/>
      <c r="GC37" s="196"/>
      <c r="GD37" s="196"/>
      <c r="GE37" s="196"/>
      <c r="GF37" s="196"/>
      <c r="GG37" s="196"/>
      <c r="GH37" s="196"/>
      <c r="GI37" s="196"/>
      <c r="GJ37" s="196"/>
      <c r="GK37" s="196"/>
      <c r="GL37" s="196"/>
      <c r="GM37" s="196"/>
      <c r="GN37" s="196"/>
      <c r="GO37" s="196"/>
      <c r="GP37" s="196"/>
      <c r="GQ37" s="196"/>
      <c r="GR37" s="196"/>
      <c r="GS37" s="196"/>
      <c r="GT37" s="196"/>
      <c r="GU37" s="196"/>
      <c r="GV37" s="196"/>
      <c r="GW37" s="196"/>
      <c r="GX37" s="196"/>
      <c r="GY37" s="196"/>
      <c r="GZ37" s="196"/>
      <c r="HA37" s="196"/>
      <c r="HB37" s="196"/>
      <c r="HC37" s="196"/>
      <c r="HD37" s="196"/>
      <c r="HE37" s="196"/>
      <c r="HF37" s="196"/>
      <c r="HG37" s="196"/>
      <c r="HH37" s="196"/>
      <c r="HI37" s="196"/>
      <c r="HJ37" s="196"/>
      <c r="HK37" s="196"/>
      <c r="HL37" s="196"/>
      <c r="HM37" s="196"/>
      <c r="HN37" s="196"/>
      <c r="HO37" s="196"/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196"/>
      <c r="ID37" s="196"/>
      <c r="IE37" s="196"/>
      <c r="IF37" s="196"/>
      <c r="IG37" s="196"/>
      <c r="IH37" s="196"/>
      <c r="II37" s="196"/>
      <c r="IJ37" s="196"/>
      <c r="IK37" s="196"/>
      <c r="IL37" s="196"/>
      <c r="IM37" s="196"/>
      <c r="IN37" s="196"/>
      <c r="IO37" s="196"/>
      <c r="IP37" s="196"/>
      <c r="IQ37" s="196"/>
      <c r="IR37" s="196"/>
      <c r="IS37" s="196"/>
      <c r="IT37" s="196"/>
      <c r="IU37" s="196"/>
      <c r="IV37" s="196"/>
      <c r="IW37" s="196"/>
      <c r="IX37" s="196"/>
      <c r="IY37" s="196"/>
      <c r="IZ37" s="196"/>
      <c r="JA37" s="196"/>
      <c r="JB37" s="196"/>
      <c r="JC37" s="196"/>
      <c r="JD37" s="196"/>
      <c r="JE37" s="196"/>
      <c r="JF37" s="196"/>
      <c r="JG37" s="196"/>
      <c r="JH37" s="196"/>
      <c r="JI37" s="196"/>
      <c r="JJ37" s="196"/>
      <c r="JK37" s="196"/>
      <c r="JL37" s="196"/>
      <c r="JM37" s="196"/>
      <c r="JN37" s="196"/>
      <c r="JO37" s="196"/>
      <c r="JP37" s="196"/>
      <c r="JQ37" s="196"/>
      <c r="JR37" s="196"/>
      <c r="JS37" s="196"/>
      <c r="JT37" s="196"/>
      <c r="JU37" s="196"/>
      <c r="JV37" s="196"/>
      <c r="JW37" s="196"/>
      <c r="JX37" s="196"/>
      <c r="JY37" s="196"/>
      <c r="JZ37" s="196"/>
      <c r="KA37" s="196"/>
      <c r="KB37" s="196"/>
      <c r="KC37" s="196"/>
      <c r="KD37" s="196"/>
      <c r="KE37" s="196"/>
      <c r="KF37" s="196"/>
      <c r="KG37" s="196"/>
      <c r="KH37" s="196"/>
      <c r="KI37" s="196"/>
      <c r="KJ37" s="196"/>
      <c r="KK37" s="196"/>
      <c r="KL37" s="196"/>
      <c r="KM37" s="196"/>
      <c r="KN37" s="196"/>
      <c r="KO37" s="196"/>
      <c r="KP37" s="196"/>
      <c r="KQ37" s="196"/>
      <c r="KR37" s="196"/>
      <c r="KS37" s="196"/>
      <c r="KT37" s="196"/>
      <c r="KU37" s="196"/>
      <c r="KV37" s="196"/>
      <c r="KW37" s="196"/>
      <c r="KX37" s="196"/>
      <c r="KY37" s="196"/>
      <c r="KZ37" s="196"/>
      <c r="LA37" s="196"/>
      <c r="LB37" s="196"/>
      <c r="LC37" s="196"/>
      <c r="LD37" s="196"/>
      <c r="LE37" s="196"/>
      <c r="LF37" s="196"/>
      <c r="LG37" s="196"/>
      <c r="LH37" s="196"/>
      <c r="LI37" s="196"/>
      <c r="LJ37" s="196"/>
      <c r="LK37" s="196"/>
      <c r="LL37" s="196"/>
      <c r="LM37" s="196"/>
      <c r="LN37" s="196"/>
      <c r="LO37" s="196"/>
      <c r="LP37" s="196"/>
      <c r="LQ37" s="196"/>
      <c r="LR37" s="196"/>
      <c r="LS37" s="196"/>
      <c r="LT37" s="196"/>
      <c r="LU37" s="196"/>
      <c r="LV37" s="196"/>
      <c r="LW37" s="196"/>
      <c r="LX37" s="196"/>
      <c r="LY37" s="196"/>
      <c r="LZ37" s="196"/>
      <c r="MA37" s="196"/>
      <c r="MB37" s="196"/>
      <c r="MC37" s="196"/>
      <c r="MD37" s="196"/>
      <c r="ME37" s="196"/>
      <c r="MF37" s="196"/>
      <c r="MG37" s="196"/>
      <c r="MH37" s="196"/>
      <c r="MI37" s="196"/>
      <c r="MJ37" s="196"/>
      <c r="MK37" s="196"/>
      <c r="ML37" s="196"/>
      <c r="MM37" s="196"/>
      <c r="MN37" s="196"/>
      <c r="MO37" s="196"/>
      <c r="MP37" s="196"/>
      <c r="MQ37" s="196"/>
      <c r="MR37" s="196"/>
      <c r="MS37" s="196"/>
      <c r="MT37" s="196"/>
      <c r="MU37" s="196"/>
      <c r="MV37" s="196"/>
      <c r="MW37" s="196"/>
      <c r="MX37" s="196"/>
      <c r="MY37" s="196"/>
      <c r="MZ37" s="196"/>
      <c r="NA37" s="196"/>
      <c r="NB37" s="196"/>
      <c r="NC37" s="196"/>
      <c r="ND37" s="196"/>
      <c r="NE37" s="196"/>
      <c r="NF37" s="196"/>
      <c r="NG37" s="196"/>
      <c r="NH37" s="196"/>
      <c r="NI37" s="196"/>
      <c r="NJ37" s="196"/>
      <c r="NK37" s="196"/>
      <c r="NL37" s="196"/>
      <c r="NM37" s="196"/>
      <c r="NN37" s="196"/>
      <c r="NO37" s="196"/>
      <c r="NP37" s="196"/>
      <c r="NQ37" s="196"/>
      <c r="NR37" s="196"/>
      <c r="NS37" s="196"/>
      <c r="NT37" s="196"/>
      <c r="NU37" s="196"/>
      <c r="NV37" s="196"/>
      <c r="NW37" s="196"/>
      <c r="NX37" s="196"/>
      <c r="NY37" s="196"/>
      <c r="NZ37" s="196"/>
      <c r="OA37" s="196"/>
      <c r="OB37" s="196"/>
      <c r="OC37" s="196"/>
      <c r="OD37" s="196"/>
      <c r="OE37" s="196"/>
      <c r="OF37" s="196"/>
      <c r="OG37" s="196"/>
      <c r="OH37" s="196"/>
      <c r="OI37" s="196"/>
      <c r="OJ37" s="196"/>
      <c r="OK37" s="196"/>
      <c r="OL37" s="196"/>
      <c r="OM37" s="196"/>
      <c r="ON37" s="196"/>
      <c r="OO37" s="196"/>
      <c r="OP37" s="196"/>
      <c r="OQ37" s="196"/>
      <c r="OR37" s="196"/>
      <c r="OS37" s="196"/>
      <c r="OT37" s="196"/>
      <c r="OU37" s="196"/>
      <c r="OV37" s="196"/>
      <c r="OW37" s="196"/>
      <c r="OX37" s="196"/>
      <c r="OY37" s="196"/>
      <c r="OZ37" s="196"/>
      <c r="PA37" s="196"/>
      <c r="PB37" s="196"/>
      <c r="PC37" s="196"/>
      <c r="PD37" s="196"/>
      <c r="PE37" s="196"/>
      <c r="PF37" s="196"/>
      <c r="PG37" s="196"/>
      <c r="PH37" s="196"/>
      <c r="PI37" s="196"/>
      <c r="PJ37" s="196"/>
      <c r="PK37" s="196"/>
      <c r="PL37" s="196"/>
      <c r="PM37" s="196"/>
      <c r="PN37" s="196"/>
      <c r="PO37" s="196"/>
      <c r="PP37" s="196"/>
      <c r="PQ37" s="196"/>
      <c r="PR37" s="196"/>
      <c r="PS37" s="196"/>
      <c r="PT37" s="196"/>
      <c r="PU37" s="196"/>
      <c r="PV37" s="196"/>
      <c r="PW37" s="196"/>
      <c r="PX37" s="196"/>
      <c r="PY37" s="196"/>
      <c r="PZ37" s="196"/>
      <c r="QA37" s="196"/>
      <c r="QB37" s="196"/>
      <c r="QC37" s="196"/>
      <c r="QD37" s="196"/>
      <c r="QE37" s="196"/>
      <c r="QF37" s="196"/>
      <c r="QG37" s="196"/>
      <c r="QH37" s="196"/>
      <c r="QI37" s="196"/>
      <c r="QJ37" s="196"/>
      <c r="QK37" s="196"/>
      <c r="QL37" s="196"/>
      <c r="QM37" s="196"/>
      <c r="QN37" s="196"/>
      <c r="QO37" s="196"/>
      <c r="QP37" s="196"/>
      <c r="QQ37" s="196"/>
      <c r="QR37" s="196"/>
      <c r="QS37" s="196"/>
      <c r="QT37" s="196"/>
      <c r="QU37" s="196"/>
      <c r="QV37" s="196"/>
      <c r="QW37" s="196"/>
      <c r="QX37" s="196"/>
      <c r="QY37" s="196"/>
      <c r="QZ37" s="196"/>
      <c r="RA37" s="196"/>
      <c r="RB37" s="196"/>
      <c r="RC37" s="196"/>
      <c r="RD37" s="196"/>
      <c r="RE37" s="196"/>
      <c r="RF37" s="196"/>
    </row>
    <row r="38" customFormat="false" ht="12.75" hidden="false" customHeight="true" outlineLevel="0" collapsed="false">
      <c r="A38" s="196"/>
      <c r="B38" s="89" t="s">
        <v>525</v>
      </c>
      <c r="C38" s="196"/>
      <c r="D38" s="196"/>
      <c r="E38" s="494" t="s">
        <v>526</v>
      </c>
      <c r="F38" s="284"/>
      <c r="G38" s="495" t="n">
        <f aca="false">(1+$AF38)^(1/12)-1</f>
        <v>0.00451929180637456</v>
      </c>
      <c r="H38" s="495" t="n">
        <f aca="false">(1+$AF38)^(1/12)-1</f>
        <v>0.00451929180637456</v>
      </c>
      <c r="I38" s="495" t="n">
        <f aca="false">(1+$AF38)^(1/12)-1</f>
        <v>0.00451929180637456</v>
      </c>
      <c r="J38" s="495" t="n">
        <f aca="false">(1+$AF38)^(1/12)-1</f>
        <v>0.00451929180637456</v>
      </c>
      <c r="K38" s="495" t="n">
        <f aca="false">(1+$AF38)^(1/12)-1</f>
        <v>0.00451929180637456</v>
      </c>
      <c r="L38" s="495" t="n">
        <f aca="false">(1+$AF38)^(1/12)-1</f>
        <v>0.00451929180637456</v>
      </c>
      <c r="M38" s="495" t="n">
        <f aca="false">(1+$AF38)^(1/12)-1</f>
        <v>0.00451929180637456</v>
      </c>
      <c r="N38" s="495" t="n">
        <f aca="false">(1+$AF38)^(1/12)-1</f>
        <v>0.00451929180637456</v>
      </c>
      <c r="O38" s="495" t="n">
        <f aca="false">(1+$AF38)^(1/12)-1</f>
        <v>0.00451929180637456</v>
      </c>
      <c r="P38" s="495" t="n">
        <f aca="false">(1+$AF38)^(1/12)-1</f>
        <v>0.00451929180637456</v>
      </c>
      <c r="Q38" s="495" t="n">
        <f aca="false">(1+$AF38)^(1/12)-1</f>
        <v>0.00451929180637456</v>
      </c>
      <c r="R38" s="495" t="n">
        <f aca="false">(1+$AF38)^(1/12)-1</f>
        <v>0.00451929180637456</v>
      </c>
      <c r="S38" s="495" t="n">
        <f aca="false">IF('Painel  de Controle'!$E$28="REAL",'Premissas Financeiras'!H18-'Premissas Financeiras'!H19,'Premissas Financeiras'!H18)</f>
        <v>0.0556</v>
      </c>
      <c r="T38" s="495" t="n">
        <f aca="false">(1+$AF38)^(1/12)-1</f>
        <v>0.00451929180637456</v>
      </c>
      <c r="U38" s="495" t="n">
        <f aca="false">(1+$AF38)^(1/12)-1</f>
        <v>0.00451929180637456</v>
      </c>
      <c r="V38" s="495" t="n">
        <f aca="false">(1+$AF38)^(1/12)-1</f>
        <v>0.00451929180637456</v>
      </c>
      <c r="W38" s="495" t="n">
        <f aca="false">(1+$AF38)^(1/12)-1</f>
        <v>0.00451929180637456</v>
      </c>
      <c r="X38" s="495" t="n">
        <f aca="false">(1+$AF38)^(1/12)-1</f>
        <v>0.00451929180637456</v>
      </c>
      <c r="Y38" s="495" t="n">
        <f aca="false">(1+$AF38)^(1/12)-1</f>
        <v>0.00451929180637456</v>
      </c>
      <c r="Z38" s="495" t="n">
        <f aca="false">(1+$AF38)^(1/12)-1</f>
        <v>0.00451929180637456</v>
      </c>
      <c r="AA38" s="495" t="n">
        <f aca="false">(1+$AF38)^(1/12)-1</f>
        <v>0.00451929180637456</v>
      </c>
      <c r="AB38" s="495" t="n">
        <f aca="false">(1+$AF38)^(1/12)-1</f>
        <v>0.00451929180637456</v>
      </c>
      <c r="AC38" s="495" t="n">
        <f aca="false">(1+$AF38)^(1/12)-1</f>
        <v>0.00451929180637456</v>
      </c>
      <c r="AD38" s="495" t="n">
        <f aca="false">(1+$AF38)^(1/12)-1</f>
        <v>0.00451929180637456</v>
      </c>
      <c r="AE38" s="495" t="n">
        <f aca="false">(1+$AF38)^(1/12)-1</f>
        <v>0.00451929180637456</v>
      </c>
      <c r="AF38" s="495" t="n">
        <f aca="false">IF('Painel  de Controle'!$E$28="REAL",'Premissas Financeiras'!I$18-'Premissas Financeiras'!I$19,'Premissas Financeiras'!I$18)</f>
        <v>0.0556</v>
      </c>
      <c r="AG38" s="495" t="n">
        <f aca="false">(1+$AF38)^(1/12)-1</f>
        <v>0.00451929180637456</v>
      </c>
      <c r="AH38" s="495" t="n">
        <f aca="false">(1+$AF38)^(1/12)-1</f>
        <v>0.00451929180637456</v>
      </c>
      <c r="AI38" s="495" t="n">
        <f aca="false">(1+$AF38)^(1/12)-1</f>
        <v>0.00451929180637456</v>
      </c>
      <c r="AJ38" s="495" t="n">
        <f aca="false">(1+$AF38)^(1/12)-1</f>
        <v>0.00451929180637456</v>
      </c>
      <c r="AK38" s="495" t="n">
        <f aca="false">(1+$AF38)^(1/12)-1</f>
        <v>0.00451929180637456</v>
      </c>
      <c r="AL38" s="495" t="n">
        <f aca="false">(1+$AF38)^(1/12)-1</f>
        <v>0.00451929180637456</v>
      </c>
      <c r="AM38" s="495" t="n">
        <f aca="false">(1+$AF38)^(1/12)-1</f>
        <v>0.00451929180637456</v>
      </c>
      <c r="AN38" s="495" t="n">
        <f aca="false">(1+$AF38)^(1/12)-1</f>
        <v>0.00451929180637456</v>
      </c>
      <c r="AO38" s="495" t="n">
        <f aca="false">(1+$AF38)^(1/12)-1</f>
        <v>0.00451929180637456</v>
      </c>
      <c r="AP38" s="495" t="n">
        <f aca="false">(1+$AF38)^(1/12)-1</f>
        <v>0.00451929180637456</v>
      </c>
      <c r="AQ38" s="495" t="n">
        <f aca="false">(1+$AF38)^(1/12)-1</f>
        <v>0.00451929180637456</v>
      </c>
      <c r="AR38" s="495" t="n">
        <f aca="false">(1+$AF38)^(1/12)-1</f>
        <v>0.00451929180637456</v>
      </c>
      <c r="AS38" s="495" t="n">
        <f aca="false">IF('Painel  de Controle'!$E$28="REAL",'Premissas Financeiras'!J$18-'Premissas Financeiras'!J$19,'Premissas Financeiras'!J$18)</f>
        <v>0.0556</v>
      </c>
      <c r="AT38" s="495" t="n">
        <f aca="false">(1+$AF38)^(1/12)-1</f>
        <v>0.00451929180637456</v>
      </c>
      <c r="AU38" s="495" t="n">
        <f aca="false">(1+$AF38)^(1/12)-1</f>
        <v>0.00451929180637456</v>
      </c>
      <c r="AV38" s="495" t="n">
        <f aca="false">(1+$AF38)^(1/12)-1</f>
        <v>0.00451929180637456</v>
      </c>
      <c r="AW38" s="495" t="n">
        <f aca="false">(1+$AF38)^(1/12)-1</f>
        <v>0.00451929180637456</v>
      </c>
      <c r="AX38" s="495" t="n">
        <f aca="false">(1+$AF38)^(1/12)-1</f>
        <v>0.00451929180637456</v>
      </c>
      <c r="AY38" s="495" t="n">
        <f aca="false">(1+$AF38)^(1/12)-1</f>
        <v>0.00451929180637456</v>
      </c>
      <c r="AZ38" s="495" t="n">
        <f aca="false">(1+$AF38)^(1/12)-1</f>
        <v>0.00451929180637456</v>
      </c>
      <c r="BA38" s="495" t="n">
        <f aca="false">(1+$AF38)^(1/12)-1</f>
        <v>0.00451929180637456</v>
      </c>
      <c r="BB38" s="495" t="n">
        <f aca="false">(1+$AF38)^(1/12)-1</f>
        <v>0.00451929180637456</v>
      </c>
      <c r="BC38" s="495" t="n">
        <f aca="false">(1+$AF38)^(1/12)-1</f>
        <v>0.00451929180637456</v>
      </c>
      <c r="BD38" s="495" t="n">
        <f aca="false">(1+$AF38)^(1/12)-1</f>
        <v>0.00451929180637456</v>
      </c>
      <c r="BE38" s="495" t="n">
        <f aca="false">(1+$AF38)^(1/12)-1</f>
        <v>0.00451929180637456</v>
      </c>
      <c r="BF38" s="495" t="n">
        <f aca="false">IF('Painel  de Controle'!$E$28="REAL",'Premissas Financeiras'!K$18-'Premissas Financeiras'!K$19,'Premissas Financeiras'!K$18)</f>
        <v>0.0556</v>
      </c>
      <c r="BG38" s="495" t="n">
        <f aca="false">(1+$AF38)^(1/12)-1</f>
        <v>0.00451929180637456</v>
      </c>
      <c r="BH38" s="495" t="n">
        <f aca="false">(1+$AF38)^(1/12)-1</f>
        <v>0.00451929180637456</v>
      </c>
      <c r="BI38" s="495" t="n">
        <f aca="false">(1+$AF38)^(1/12)-1</f>
        <v>0.00451929180637456</v>
      </c>
      <c r="BJ38" s="495" t="n">
        <f aca="false">(1+$AF38)^(1/12)-1</f>
        <v>0.00451929180637456</v>
      </c>
      <c r="BK38" s="495" t="n">
        <f aca="false">(1+$AF38)^(1/12)-1</f>
        <v>0.00451929180637456</v>
      </c>
      <c r="BL38" s="495" t="n">
        <f aca="false">(1+$AF38)^(1/12)-1</f>
        <v>0.00451929180637456</v>
      </c>
      <c r="BM38" s="495" t="n">
        <f aca="false">(1+$AF38)^(1/12)-1</f>
        <v>0.00451929180637456</v>
      </c>
      <c r="BN38" s="495" t="n">
        <f aca="false">(1+$AF38)^(1/12)-1</f>
        <v>0.00451929180637456</v>
      </c>
      <c r="BO38" s="495" t="n">
        <f aca="false">(1+$AF38)^(1/12)-1</f>
        <v>0.00451929180637456</v>
      </c>
      <c r="BP38" s="495" t="n">
        <f aca="false">(1+$AF38)^(1/12)-1</f>
        <v>0.00451929180637456</v>
      </c>
      <c r="BQ38" s="495" t="n">
        <f aca="false">(1+$AF38)^(1/12)-1</f>
        <v>0.00451929180637456</v>
      </c>
      <c r="BR38" s="495" t="n">
        <f aca="false">(1+$AF38)^(1/12)-1</f>
        <v>0.00451929180637456</v>
      </c>
      <c r="BS38" s="495" t="n">
        <f aca="false">IF('Painel  de Controle'!$E$28="REAL",'Premissas Financeiras'!L$18-'Premissas Financeiras'!L$19,'Premissas Financeiras'!L$18)</f>
        <v>0.0556</v>
      </c>
      <c r="BT38" s="495" t="n">
        <f aca="false">(1+$AF38)^(1/12)-1</f>
        <v>0.00451929180637456</v>
      </c>
      <c r="BU38" s="495" t="n">
        <f aca="false">(1+$AF38)^(1/12)-1</f>
        <v>0.00451929180637456</v>
      </c>
      <c r="BV38" s="495" t="n">
        <f aca="false">(1+$AF38)^(1/12)-1</f>
        <v>0.00451929180637456</v>
      </c>
      <c r="BW38" s="495" t="n">
        <f aca="false">(1+$AF38)^(1/12)-1</f>
        <v>0.00451929180637456</v>
      </c>
      <c r="BX38" s="495" t="n">
        <f aca="false">(1+$AF38)^(1/12)-1</f>
        <v>0.00451929180637456</v>
      </c>
      <c r="BY38" s="495" t="n">
        <f aca="false">(1+$AF38)^(1/12)-1</f>
        <v>0.00451929180637456</v>
      </c>
      <c r="BZ38" s="495" t="n">
        <f aca="false">(1+$AF38)^(1/12)-1</f>
        <v>0.00451929180637456</v>
      </c>
      <c r="CA38" s="495" t="n">
        <f aca="false">(1+$AF38)^(1/12)-1</f>
        <v>0.00451929180637456</v>
      </c>
      <c r="CB38" s="495" t="n">
        <f aca="false">(1+$AF38)^(1/12)-1</f>
        <v>0.00451929180637456</v>
      </c>
      <c r="CC38" s="495" t="n">
        <f aca="false">(1+$AF38)^(1/12)-1</f>
        <v>0.00451929180637456</v>
      </c>
      <c r="CD38" s="495" t="n">
        <f aca="false">(1+$AF38)^(1/12)-1</f>
        <v>0.00451929180637456</v>
      </c>
      <c r="CE38" s="495" t="n">
        <f aca="false">(1+$AF38)^(1/12)-1</f>
        <v>0.00451929180637456</v>
      </c>
      <c r="CF38" s="495" t="n">
        <f aca="false">IF('Painel  de Controle'!$E$28="REAL",'Premissas Financeiras'!M$18-'Premissas Financeiras'!M$19,'Premissas Financeiras'!M$18)</f>
        <v>0.0556</v>
      </c>
      <c r="CG38" s="495" t="n">
        <f aca="false">(1+$AF38)^(1/12)-1</f>
        <v>0.00451929180637456</v>
      </c>
      <c r="CH38" s="495" t="n">
        <f aca="false">(1+$AF38)^(1/12)-1</f>
        <v>0.00451929180637456</v>
      </c>
      <c r="CI38" s="495" t="n">
        <f aca="false">(1+$AF38)^(1/12)-1</f>
        <v>0.00451929180637456</v>
      </c>
      <c r="CJ38" s="495" t="n">
        <f aca="false">(1+$AF38)^(1/12)-1</f>
        <v>0.00451929180637456</v>
      </c>
      <c r="CK38" s="495" t="n">
        <f aca="false">(1+$AF38)^(1/12)-1</f>
        <v>0.00451929180637456</v>
      </c>
      <c r="CL38" s="495" t="n">
        <f aca="false">(1+$AF38)^(1/12)-1</f>
        <v>0.00451929180637456</v>
      </c>
      <c r="CM38" s="495" t="n">
        <f aca="false">(1+$AF38)^(1/12)-1</f>
        <v>0.00451929180637456</v>
      </c>
      <c r="CN38" s="495" t="n">
        <f aca="false">(1+$AF38)^(1/12)-1</f>
        <v>0.00451929180637456</v>
      </c>
      <c r="CO38" s="495" t="n">
        <f aca="false">(1+$AF38)^(1/12)-1</f>
        <v>0.00451929180637456</v>
      </c>
      <c r="CP38" s="495" t="n">
        <f aca="false">(1+$AF38)^(1/12)-1</f>
        <v>0.00451929180637456</v>
      </c>
      <c r="CQ38" s="495" t="n">
        <f aca="false">(1+$AF38)^(1/12)-1</f>
        <v>0.00451929180637456</v>
      </c>
      <c r="CR38" s="495" t="n">
        <f aca="false">(1+$AF38)^(1/12)-1</f>
        <v>0.00451929180637456</v>
      </c>
      <c r="CS38" s="495" t="n">
        <f aca="false">IF('Painel  de Controle'!$E$28="REAL",'Premissas Financeiras'!N$18-'Premissas Financeiras'!N$19,'Premissas Financeiras'!N$18)</f>
        <v>0.0556</v>
      </c>
      <c r="CT38" s="495" t="n">
        <f aca="false">(1+$AF38)^(1/12)-1</f>
        <v>0.00451929180637456</v>
      </c>
      <c r="CU38" s="495" t="n">
        <f aca="false">(1+$AF38)^(1/12)-1</f>
        <v>0.00451929180637456</v>
      </c>
      <c r="CV38" s="495" t="n">
        <f aca="false">(1+$AF38)^(1/12)-1</f>
        <v>0.00451929180637456</v>
      </c>
      <c r="CW38" s="495" t="n">
        <f aca="false">(1+$AF38)^(1/12)-1</f>
        <v>0.00451929180637456</v>
      </c>
      <c r="CX38" s="495" t="n">
        <f aca="false">(1+$AF38)^(1/12)-1</f>
        <v>0.00451929180637456</v>
      </c>
      <c r="CY38" s="495" t="n">
        <f aca="false">(1+$AF38)^(1/12)-1</f>
        <v>0.00451929180637456</v>
      </c>
      <c r="CZ38" s="495" t="n">
        <f aca="false">(1+$AF38)^(1/12)-1</f>
        <v>0.00451929180637456</v>
      </c>
      <c r="DA38" s="495" t="n">
        <f aca="false">(1+$AF38)^(1/12)-1</f>
        <v>0.00451929180637456</v>
      </c>
      <c r="DB38" s="495" t="n">
        <f aca="false">(1+$AF38)^(1/12)-1</f>
        <v>0.00451929180637456</v>
      </c>
      <c r="DC38" s="495" t="n">
        <f aca="false">(1+$AF38)^(1/12)-1</f>
        <v>0.00451929180637456</v>
      </c>
      <c r="DD38" s="495" t="n">
        <f aca="false">(1+$AF38)^(1/12)-1</f>
        <v>0.00451929180637456</v>
      </c>
      <c r="DE38" s="495" t="n">
        <f aca="false">(1+$AF38)^(1/12)-1</f>
        <v>0.00451929180637456</v>
      </c>
      <c r="DF38" s="495" t="n">
        <f aca="false">IF('Painel  de Controle'!$E$28="REAL",'Premissas Financeiras'!O$18-'Premissas Financeiras'!O$19,'Premissas Financeiras'!O$18)</f>
        <v>0.0556</v>
      </c>
      <c r="DG38" s="495" t="n">
        <f aca="false">(1+$AF38)^(1/12)-1</f>
        <v>0.00451929180637456</v>
      </c>
      <c r="DH38" s="495" t="n">
        <f aca="false">(1+$AF38)^(1/12)-1</f>
        <v>0.00451929180637456</v>
      </c>
      <c r="DI38" s="495" t="n">
        <f aca="false">(1+$AF38)^(1/12)-1</f>
        <v>0.00451929180637456</v>
      </c>
      <c r="DJ38" s="495" t="n">
        <f aca="false">(1+$AF38)^(1/12)-1</f>
        <v>0.00451929180637456</v>
      </c>
      <c r="DK38" s="495" t="n">
        <f aca="false">(1+$AF38)^(1/12)-1</f>
        <v>0.00451929180637456</v>
      </c>
      <c r="DL38" s="495" t="n">
        <f aca="false">(1+$AF38)^(1/12)-1</f>
        <v>0.00451929180637456</v>
      </c>
      <c r="DM38" s="495" t="n">
        <f aca="false">(1+$AF38)^(1/12)-1</f>
        <v>0.00451929180637456</v>
      </c>
      <c r="DN38" s="495" t="n">
        <f aca="false">(1+$AF38)^(1/12)-1</f>
        <v>0.00451929180637456</v>
      </c>
      <c r="DO38" s="495" t="n">
        <f aca="false">(1+$AF38)^(1/12)-1</f>
        <v>0.00451929180637456</v>
      </c>
      <c r="DP38" s="495" t="n">
        <f aca="false">(1+$AF38)^(1/12)-1</f>
        <v>0.00451929180637456</v>
      </c>
      <c r="DQ38" s="495" t="n">
        <f aca="false">(1+$AF38)^(1/12)-1</f>
        <v>0.00451929180637456</v>
      </c>
      <c r="DR38" s="495" t="n">
        <f aca="false">(1+$AF38)^(1/12)-1</f>
        <v>0.00451929180637456</v>
      </c>
      <c r="DS38" s="495" t="n">
        <f aca="false">IF('Painel  de Controle'!$E$28="REAL",'Premissas Financeiras'!P$18-'Premissas Financeiras'!P$19,'Premissas Financeiras'!P$18)</f>
        <v>0.0556</v>
      </c>
      <c r="DT38" s="495" t="n">
        <f aca="false">(1+$AF38)^(1/12)-1</f>
        <v>0.00451929180637456</v>
      </c>
      <c r="DU38" s="495" t="n">
        <f aca="false">(1+$AF38)^(1/12)-1</f>
        <v>0.00451929180637456</v>
      </c>
      <c r="DV38" s="495" t="n">
        <f aca="false">(1+$AF38)^(1/12)-1</f>
        <v>0.00451929180637456</v>
      </c>
      <c r="DW38" s="495" t="n">
        <f aca="false">(1+$AF38)^(1/12)-1</f>
        <v>0.00451929180637456</v>
      </c>
      <c r="DX38" s="495" t="n">
        <f aca="false">(1+$AF38)^(1/12)-1</f>
        <v>0.00451929180637456</v>
      </c>
      <c r="DY38" s="495" t="n">
        <f aca="false">(1+$AF38)^(1/12)-1</f>
        <v>0.00451929180637456</v>
      </c>
      <c r="DZ38" s="495" t="n">
        <f aca="false">(1+$AF38)^(1/12)-1</f>
        <v>0.00451929180637456</v>
      </c>
      <c r="EA38" s="495" t="n">
        <f aca="false">(1+$AF38)^(1/12)-1</f>
        <v>0.00451929180637456</v>
      </c>
      <c r="EB38" s="495" t="n">
        <f aca="false">(1+$AF38)^(1/12)-1</f>
        <v>0.00451929180637456</v>
      </c>
      <c r="EC38" s="495" t="n">
        <f aca="false">(1+$AF38)^(1/12)-1</f>
        <v>0.00451929180637456</v>
      </c>
      <c r="ED38" s="495" t="n">
        <f aca="false">(1+$AF38)^(1/12)-1</f>
        <v>0.00451929180637456</v>
      </c>
      <c r="EE38" s="495" t="n">
        <f aca="false">(1+$AF38)^(1/12)-1</f>
        <v>0.00451929180637456</v>
      </c>
      <c r="EF38" s="495" t="n">
        <f aca="false">IF('Painel  de Controle'!$E$28="REAL",'Premissas Financeiras'!Q$18-'Premissas Financeiras'!Q$19,'Premissas Financeiras'!Q$18)</f>
        <v>0.0556</v>
      </c>
      <c r="EG38" s="495" t="n">
        <f aca="false">(1+$AF38)^(1/12)-1</f>
        <v>0.00451929180637456</v>
      </c>
      <c r="EH38" s="495" t="n">
        <f aca="false">(1+$AF38)^(1/12)-1</f>
        <v>0.00451929180637456</v>
      </c>
      <c r="EI38" s="495" t="n">
        <f aca="false">(1+$AF38)^(1/12)-1</f>
        <v>0.00451929180637456</v>
      </c>
      <c r="EJ38" s="495" t="n">
        <f aca="false">(1+$AF38)^(1/12)-1</f>
        <v>0.00451929180637456</v>
      </c>
      <c r="EK38" s="495" t="n">
        <f aca="false">(1+$AF38)^(1/12)-1</f>
        <v>0.00451929180637456</v>
      </c>
      <c r="EL38" s="495" t="n">
        <f aca="false">(1+$AF38)^(1/12)-1</f>
        <v>0.00451929180637456</v>
      </c>
      <c r="EM38" s="495" t="n">
        <f aca="false">(1+$AF38)^(1/12)-1</f>
        <v>0.00451929180637456</v>
      </c>
      <c r="EN38" s="495" t="n">
        <f aca="false">(1+$AF38)^(1/12)-1</f>
        <v>0.00451929180637456</v>
      </c>
      <c r="EO38" s="495" t="n">
        <f aca="false">(1+$AF38)^(1/12)-1</f>
        <v>0.00451929180637456</v>
      </c>
      <c r="EP38" s="495" t="n">
        <f aca="false">(1+$AF38)^(1/12)-1</f>
        <v>0.00451929180637456</v>
      </c>
      <c r="EQ38" s="495" t="n">
        <f aca="false">(1+$AF38)^(1/12)-1</f>
        <v>0.00451929180637456</v>
      </c>
      <c r="ER38" s="495" t="n">
        <f aca="false">(1+$AF38)^(1/12)-1</f>
        <v>0.00451929180637456</v>
      </c>
      <c r="ES38" s="495" t="n">
        <f aca="false">IF('Painel  de Controle'!$E$28="REAL",'Premissas Financeiras'!R$18-'Premissas Financeiras'!R$19,'Premissas Financeiras'!R$18)</f>
        <v>0.0556</v>
      </c>
      <c r="ET38" s="495" t="n">
        <f aca="false">(1+$AF38)^(1/12)-1</f>
        <v>0.00451929180637456</v>
      </c>
      <c r="EU38" s="495" t="n">
        <f aca="false">(1+$AF38)^(1/12)-1</f>
        <v>0.00451929180637456</v>
      </c>
      <c r="EV38" s="495" t="n">
        <f aca="false">(1+$AF38)^(1/12)-1</f>
        <v>0.00451929180637456</v>
      </c>
      <c r="EW38" s="495" t="n">
        <f aca="false">(1+$AF38)^(1/12)-1</f>
        <v>0.00451929180637456</v>
      </c>
      <c r="EX38" s="495" t="n">
        <f aca="false">(1+$AF38)^(1/12)-1</f>
        <v>0.00451929180637456</v>
      </c>
      <c r="EY38" s="495" t="n">
        <f aca="false">(1+$AF38)^(1/12)-1</f>
        <v>0.00451929180637456</v>
      </c>
      <c r="EZ38" s="495" t="n">
        <f aca="false">(1+$AF38)^(1/12)-1</f>
        <v>0.00451929180637456</v>
      </c>
      <c r="FA38" s="495" t="n">
        <f aca="false">(1+$AF38)^(1/12)-1</f>
        <v>0.00451929180637456</v>
      </c>
      <c r="FB38" s="495" t="n">
        <f aca="false">(1+$AF38)^(1/12)-1</f>
        <v>0.00451929180637456</v>
      </c>
      <c r="FC38" s="495" t="n">
        <f aca="false">(1+$AF38)^(1/12)-1</f>
        <v>0.00451929180637456</v>
      </c>
      <c r="FD38" s="495" t="n">
        <f aca="false">(1+$AF38)^(1/12)-1</f>
        <v>0.00451929180637456</v>
      </c>
      <c r="FE38" s="495" t="n">
        <f aca="false">(1+$AF38)^(1/12)-1</f>
        <v>0.00451929180637456</v>
      </c>
      <c r="FF38" s="495" t="n">
        <f aca="false">IF('Painel  de Controle'!$E$28="REAL",'Premissas Financeiras'!S$18-'Premissas Financeiras'!S$19,'Premissas Financeiras'!S$18)</f>
        <v>0.0556</v>
      </c>
      <c r="FG38" s="495" t="n">
        <f aca="false">(1+$AF38)^(1/12)-1</f>
        <v>0.00451929180637456</v>
      </c>
      <c r="FH38" s="495" t="n">
        <f aca="false">(1+$AF38)^(1/12)-1</f>
        <v>0.00451929180637456</v>
      </c>
      <c r="FI38" s="495" t="n">
        <f aca="false">(1+$AF38)^(1/12)-1</f>
        <v>0.00451929180637456</v>
      </c>
      <c r="FJ38" s="495" t="n">
        <f aca="false">(1+$AF38)^(1/12)-1</f>
        <v>0.00451929180637456</v>
      </c>
      <c r="FK38" s="495" t="n">
        <f aca="false">(1+$AF38)^(1/12)-1</f>
        <v>0.00451929180637456</v>
      </c>
      <c r="FL38" s="495" t="n">
        <f aca="false">(1+$AF38)^(1/12)-1</f>
        <v>0.00451929180637456</v>
      </c>
      <c r="FM38" s="495" t="n">
        <f aca="false">(1+$AF38)^(1/12)-1</f>
        <v>0.00451929180637456</v>
      </c>
      <c r="FN38" s="495" t="n">
        <f aca="false">(1+$AF38)^(1/12)-1</f>
        <v>0.00451929180637456</v>
      </c>
      <c r="FO38" s="495" t="n">
        <f aca="false">(1+$AF38)^(1/12)-1</f>
        <v>0.00451929180637456</v>
      </c>
      <c r="FP38" s="495" t="n">
        <f aca="false">(1+$AF38)^(1/12)-1</f>
        <v>0.00451929180637456</v>
      </c>
      <c r="FQ38" s="495" t="n">
        <f aca="false">(1+$AF38)^(1/12)-1</f>
        <v>0.00451929180637456</v>
      </c>
      <c r="FR38" s="495" t="n">
        <f aca="false">(1+$AF38)^(1/12)-1</f>
        <v>0.00451929180637456</v>
      </c>
      <c r="FS38" s="495" t="n">
        <f aca="false">IF('Painel  de Controle'!$E$28="REAL",'Premissas Financeiras'!T$18-'Premissas Financeiras'!T$19,'Premissas Financeiras'!T$18)</f>
        <v>0.0556</v>
      </c>
      <c r="FT38" s="495" t="n">
        <f aca="false">(1+$AF38)^(1/12)-1</f>
        <v>0.00451929180637456</v>
      </c>
      <c r="FU38" s="495" t="n">
        <f aca="false">(1+$AF38)^(1/12)-1</f>
        <v>0.00451929180637456</v>
      </c>
      <c r="FV38" s="495" t="n">
        <f aca="false">(1+$AF38)^(1/12)-1</f>
        <v>0.00451929180637456</v>
      </c>
      <c r="FW38" s="495" t="n">
        <f aca="false">(1+$AF38)^(1/12)-1</f>
        <v>0.00451929180637456</v>
      </c>
      <c r="FX38" s="495" t="n">
        <f aca="false">(1+$AF38)^(1/12)-1</f>
        <v>0.00451929180637456</v>
      </c>
      <c r="FY38" s="495" t="n">
        <f aca="false">(1+$AF38)^(1/12)-1</f>
        <v>0.00451929180637456</v>
      </c>
      <c r="FZ38" s="495" t="n">
        <f aca="false">(1+$AF38)^(1/12)-1</f>
        <v>0.00451929180637456</v>
      </c>
      <c r="GA38" s="495" t="n">
        <f aca="false">(1+$AF38)^(1/12)-1</f>
        <v>0.00451929180637456</v>
      </c>
      <c r="GB38" s="495" t="n">
        <f aca="false">(1+$AF38)^(1/12)-1</f>
        <v>0.00451929180637456</v>
      </c>
      <c r="GC38" s="495" t="n">
        <f aca="false">(1+$AF38)^(1/12)-1</f>
        <v>0.00451929180637456</v>
      </c>
      <c r="GD38" s="495" t="n">
        <f aca="false">(1+$AF38)^(1/12)-1</f>
        <v>0.00451929180637456</v>
      </c>
      <c r="GE38" s="495" t="n">
        <f aca="false">(1+$AF38)^(1/12)-1</f>
        <v>0.00451929180637456</v>
      </c>
      <c r="GF38" s="495" t="n">
        <f aca="false">IF('Painel  de Controle'!$E$28="REAL",'Premissas Financeiras'!U$18-'Premissas Financeiras'!U$19,'Premissas Financeiras'!U$18)</f>
        <v>0.0556</v>
      </c>
      <c r="GG38" s="495" t="n">
        <f aca="false">(1+$AF38)^(1/12)-1</f>
        <v>0.00451929180637456</v>
      </c>
      <c r="GH38" s="495" t="n">
        <f aca="false">(1+$AF38)^(1/12)-1</f>
        <v>0.00451929180637456</v>
      </c>
      <c r="GI38" s="495" t="n">
        <f aca="false">(1+$AF38)^(1/12)-1</f>
        <v>0.00451929180637456</v>
      </c>
      <c r="GJ38" s="495" t="n">
        <f aca="false">(1+$AF38)^(1/12)-1</f>
        <v>0.00451929180637456</v>
      </c>
      <c r="GK38" s="495" t="n">
        <f aca="false">(1+$AF38)^(1/12)-1</f>
        <v>0.00451929180637456</v>
      </c>
      <c r="GL38" s="495" t="n">
        <f aca="false">(1+$AF38)^(1/12)-1</f>
        <v>0.00451929180637456</v>
      </c>
      <c r="GM38" s="495" t="n">
        <f aca="false">(1+$AF38)^(1/12)-1</f>
        <v>0.00451929180637456</v>
      </c>
      <c r="GN38" s="495" t="n">
        <f aca="false">(1+$AF38)^(1/12)-1</f>
        <v>0.00451929180637456</v>
      </c>
      <c r="GO38" s="495" t="n">
        <f aca="false">(1+$AF38)^(1/12)-1</f>
        <v>0.00451929180637456</v>
      </c>
      <c r="GP38" s="495" t="n">
        <f aca="false">(1+$AF38)^(1/12)-1</f>
        <v>0.00451929180637456</v>
      </c>
      <c r="GQ38" s="495" t="n">
        <f aca="false">(1+$AF38)^(1/12)-1</f>
        <v>0.00451929180637456</v>
      </c>
      <c r="GR38" s="495" t="n">
        <f aca="false">(1+$AF38)^(1/12)-1</f>
        <v>0.00451929180637456</v>
      </c>
      <c r="GS38" s="495" t="n">
        <f aca="false">IF('Painel  de Controle'!$E$28="REAL",'Premissas Financeiras'!V$18-'Premissas Financeiras'!V$19,'Premissas Financeiras'!V$18)</f>
        <v>0.0556</v>
      </c>
      <c r="GT38" s="495" t="n">
        <f aca="false">(1+$AF38)^(1/12)-1</f>
        <v>0.00451929180637456</v>
      </c>
      <c r="GU38" s="495" t="n">
        <f aca="false">(1+$AF38)^(1/12)-1</f>
        <v>0.00451929180637456</v>
      </c>
      <c r="GV38" s="495" t="n">
        <f aca="false">(1+$AF38)^(1/12)-1</f>
        <v>0.00451929180637456</v>
      </c>
      <c r="GW38" s="495" t="n">
        <f aca="false">(1+$AF38)^(1/12)-1</f>
        <v>0.00451929180637456</v>
      </c>
      <c r="GX38" s="495" t="n">
        <f aca="false">(1+$AF38)^(1/12)-1</f>
        <v>0.00451929180637456</v>
      </c>
      <c r="GY38" s="495" t="n">
        <f aca="false">(1+$AF38)^(1/12)-1</f>
        <v>0.00451929180637456</v>
      </c>
      <c r="GZ38" s="495" t="n">
        <f aca="false">(1+$AF38)^(1/12)-1</f>
        <v>0.00451929180637456</v>
      </c>
      <c r="HA38" s="495" t="n">
        <f aca="false">(1+$AF38)^(1/12)-1</f>
        <v>0.00451929180637456</v>
      </c>
      <c r="HB38" s="495" t="n">
        <f aca="false">(1+$AF38)^(1/12)-1</f>
        <v>0.00451929180637456</v>
      </c>
      <c r="HC38" s="495" t="n">
        <f aca="false">(1+$AF38)^(1/12)-1</f>
        <v>0.00451929180637456</v>
      </c>
      <c r="HD38" s="495" t="n">
        <f aca="false">(1+$AF38)^(1/12)-1</f>
        <v>0.00451929180637456</v>
      </c>
      <c r="HE38" s="495" t="n">
        <f aca="false">(1+$AF38)^(1/12)-1</f>
        <v>0.00451929180637456</v>
      </c>
      <c r="HF38" s="495" t="n">
        <f aca="false">IF('Painel  de Controle'!$E$28="REAL",'Premissas Financeiras'!W$18-'Premissas Financeiras'!W$19,'Premissas Financeiras'!W$18)</f>
        <v>0.0556</v>
      </c>
      <c r="HG38" s="495" t="n">
        <f aca="false">(1+$AF38)^(1/12)-1</f>
        <v>0.00451929180637456</v>
      </c>
      <c r="HH38" s="495" t="n">
        <f aca="false">(1+$AF38)^(1/12)-1</f>
        <v>0.00451929180637456</v>
      </c>
      <c r="HI38" s="495" t="n">
        <f aca="false">(1+$AF38)^(1/12)-1</f>
        <v>0.00451929180637456</v>
      </c>
      <c r="HJ38" s="495" t="n">
        <f aca="false">(1+$AF38)^(1/12)-1</f>
        <v>0.00451929180637456</v>
      </c>
      <c r="HK38" s="495" t="n">
        <f aca="false">(1+$AF38)^(1/12)-1</f>
        <v>0.00451929180637456</v>
      </c>
      <c r="HL38" s="495" t="n">
        <f aca="false">(1+$AF38)^(1/12)-1</f>
        <v>0.00451929180637456</v>
      </c>
      <c r="HM38" s="495" t="n">
        <f aca="false">(1+$AF38)^(1/12)-1</f>
        <v>0.00451929180637456</v>
      </c>
      <c r="HN38" s="495" t="n">
        <f aca="false">(1+$AF38)^(1/12)-1</f>
        <v>0.00451929180637456</v>
      </c>
      <c r="HO38" s="495" t="n">
        <f aca="false">(1+$AF38)^(1/12)-1</f>
        <v>0.00451929180637456</v>
      </c>
      <c r="HP38" s="495" t="n">
        <f aca="false">(1+$AF38)^(1/12)-1</f>
        <v>0.00451929180637456</v>
      </c>
      <c r="HQ38" s="495" t="n">
        <f aca="false">(1+$AF38)^(1/12)-1</f>
        <v>0.00451929180637456</v>
      </c>
      <c r="HR38" s="495" t="n">
        <f aca="false">(1+$AF38)^(1/12)-1</f>
        <v>0.00451929180637456</v>
      </c>
      <c r="HS38" s="495" t="n">
        <f aca="false">IF('Painel  de Controle'!$E$28="REAL",'Premissas Financeiras'!X$18-'Premissas Financeiras'!X$19,'Premissas Financeiras'!X$18)</f>
        <v>0.0556</v>
      </c>
      <c r="HT38" s="495" t="n">
        <f aca="false">(1+$AF38)^(1/12)-1</f>
        <v>0.00451929180637456</v>
      </c>
      <c r="HU38" s="495" t="n">
        <f aca="false">(1+$AF38)^(1/12)-1</f>
        <v>0.00451929180637456</v>
      </c>
      <c r="HV38" s="495" t="n">
        <f aca="false">(1+$AF38)^(1/12)-1</f>
        <v>0.00451929180637456</v>
      </c>
      <c r="HW38" s="495" t="n">
        <f aca="false">(1+$AF38)^(1/12)-1</f>
        <v>0.00451929180637456</v>
      </c>
      <c r="HX38" s="495" t="n">
        <f aca="false">(1+$AF38)^(1/12)-1</f>
        <v>0.00451929180637456</v>
      </c>
      <c r="HY38" s="495" t="n">
        <f aca="false">(1+$AF38)^(1/12)-1</f>
        <v>0.00451929180637456</v>
      </c>
      <c r="HZ38" s="495" t="n">
        <f aca="false">(1+$AF38)^(1/12)-1</f>
        <v>0.00451929180637456</v>
      </c>
      <c r="IA38" s="495" t="n">
        <f aca="false">(1+$AF38)^(1/12)-1</f>
        <v>0.00451929180637456</v>
      </c>
      <c r="IB38" s="495" t="n">
        <f aca="false">(1+$AF38)^(1/12)-1</f>
        <v>0.00451929180637456</v>
      </c>
      <c r="IC38" s="495" t="n">
        <f aca="false">(1+$AF38)^(1/12)-1</f>
        <v>0.00451929180637456</v>
      </c>
      <c r="ID38" s="495" t="n">
        <f aca="false">(1+$AF38)^(1/12)-1</f>
        <v>0.00451929180637456</v>
      </c>
      <c r="IE38" s="495" t="n">
        <f aca="false">(1+$AF38)^(1/12)-1</f>
        <v>0.00451929180637456</v>
      </c>
      <c r="IF38" s="495" t="n">
        <f aca="false">IF('Painel  de Controle'!$E$28="REAL",'Premissas Financeiras'!Y$18-'Premissas Financeiras'!Y$19,'Premissas Financeiras'!Y$18)</f>
        <v>0.0556</v>
      </c>
      <c r="IG38" s="495" t="n">
        <f aca="false">(1+$AF38)^(1/12)-1</f>
        <v>0.00451929180637456</v>
      </c>
      <c r="IH38" s="495" t="n">
        <f aca="false">(1+$AF38)^(1/12)-1</f>
        <v>0.00451929180637456</v>
      </c>
      <c r="II38" s="495" t="n">
        <f aca="false">(1+$AF38)^(1/12)-1</f>
        <v>0.00451929180637456</v>
      </c>
      <c r="IJ38" s="495" t="n">
        <f aca="false">(1+$AF38)^(1/12)-1</f>
        <v>0.00451929180637456</v>
      </c>
      <c r="IK38" s="495" t="n">
        <f aca="false">(1+$AF38)^(1/12)-1</f>
        <v>0.00451929180637456</v>
      </c>
      <c r="IL38" s="495" t="n">
        <f aca="false">(1+$AF38)^(1/12)-1</f>
        <v>0.00451929180637456</v>
      </c>
      <c r="IM38" s="495" t="n">
        <f aca="false">(1+$AF38)^(1/12)-1</f>
        <v>0.00451929180637456</v>
      </c>
      <c r="IN38" s="495" t="n">
        <f aca="false">(1+$AF38)^(1/12)-1</f>
        <v>0.00451929180637456</v>
      </c>
      <c r="IO38" s="495" t="n">
        <f aca="false">(1+$AF38)^(1/12)-1</f>
        <v>0.00451929180637456</v>
      </c>
      <c r="IP38" s="495" t="n">
        <f aca="false">(1+$AF38)^(1/12)-1</f>
        <v>0.00451929180637456</v>
      </c>
      <c r="IQ38" s="495" t="n">
        <f aca="false">(1+$AF38)^(1/12)-1</f>
        <v>0.00451929180637456</v>
      </c>
      <c r="IR38" s="495" t="n">
        <f aca="false">(1+$AF38)^(1/12)-1</f>
        <v>0.00451929180637456</v>
      </c>
      <c r="IS38" s="495" t="n">
        <f aca="false">IF('Painel  de Controle'!$E$28="REAL",'Premissas Financeiras'!Z$18-'Premissas Financeiras'!Z$19,'Premissas Financeiras'!Z$18)</f>
        <v>0.0556</v>
      </c>
      <c r="IT38" s="495" t="n">
        <f aca="false">(1+$AF38)^(1/12)-1</f>
        <v>0.00451929180637456</v>
      </c>
      <c r="IU38" s="495" t="n">
        <f aca="false">(1+$AF38)^(1/12)-1</f>
        <v>0.00451929180637456</v>
      </c>
      <c r="IV38" s="495" t="n">
        <f aca="false">(1+$AF38)^(1/12)-1</f>
        <v>0.00451929180637456</v>
      </c>
      <c r="IW38" s="495" t="n">
        <f aca="false">(1+$AF38)^(1/12)-1</f>
        <v>0.00451929180637456</v>
      </c>
      <c r="IX38" s="495" t="n">
        <f aca="false">(1+$AF38)^(1/12)-1</f>
        <v>0.00451929180637456</v>
      </c>
      <c r="IY38" s="495" t="n">
        <f aca="false">(1+$AF38)^(1/12)-1</f>
        <v>0.00451929180637456</v>
      </c>
      <c r="IZ38" s="495" t="n">
        <f aca="false">(1+$AF38)^(1/12)-1</f>
        <v>0.00451929180637456</v>
      </c>
      <c r="JA38" s="495" t="n">
        <f aca="false">(1+$AF38)^(1/12)-1</f>
        <v>0.00451929180637456</v>
      </c>
      <c r="JB38" s="495" t="n">
        <f aca="false">(1+$AF38)^(1/12)-1</f>
        <v>0.00451929180637456</v>
      </c>
      <c r="JC38" s="495" t="n">
        <f aca="false">(1+$AF38)^(1/12)-1</f>
        <v>0.00451929180637456</v>
      </c>
      <c r="JD38" s="495" t="n">
        <f aca="false">(1+$AF38)^(1/12)-1</f>
        <v>0.00451929180637456</v>
      </c>
      <c r="JE38" s="495" t="n">
        <f aca="false">(1+$AF38)^(1/12)-1</f>
        <v>0.00451929180637456</v>
      </c>
      <c r="JF38" s="495" t="n">
        <f aca="false">IF('Painel  de Controle'!$E$28="REAL",'Premissas Financeiras'!AA$18-'Premissas Financeiras'!AA$19,'Premissas Financeiras'!AA$18)</f>
        <v>0.0556</v>
      </c>
      <c r="JG38" s="495" t="n">
        <f aca="false">(1+$AF38)^(1/12)-1</f>
        <v>0.00451929180637456</v>
      </c>
      <c r="JH38" s="495" t="n">
        <f aca="false">(1+$AF38)^(1/12)-1</f>
        <v>0.00451929180637456</v>
      </c>
      <c r="JI38" s="495" t="n">
        <f aca="false">(1+$AF38)^(1/12)-1</f>
        <v>0.00451929180637456</v>
      </c>
      <c r="JJ38" s="495" t="n">
        <f aca="false">(1+$AF38)^(1/12)-1</f>
        <v>0.00451929180637456</v>
      </c>
      <c r="JK38" s="495" t="n">
        <f aca="false">(1+$AF38)^(1/12)-1</f>
        <v>0.00451929180637456</v>
      </c>
      <c r="JL38" s="495" t="n">
        <f aca="false">(1+$AF38)^(1/12)-1</f>
        <v>0.00451929180637456</v>
      </c>
      <c r="JM38" s="495" t="n">
        <f aca="false">(1+$AF38)^(1/12)-1</f>
        <v>0.00451929180637456</v>
      </c>
      <c r="JN38" s="495" t="n">
        <f aca="false">(1+$AF38)^(1/12)-1</f>
        <v>0.00451929180637456</v>
      </c>
      <c r="JO38" s="495" t="n">
        <f aca="false">(1+$AF38)^(1/12)-1</f>
        <v>0.00451929180637456</v>
      </c>
      <c r="JP38" s="495" t="n">
        <f aca="false">(1+$AF38)^(1/12)-1</f>
        <v>0.00451929180637456</v>
      </c>
      <c r="JQ38" s="495" t="n">
        <f aca="false">(1+$AF38)^(1/12)-1</f>
        <v>0.00451929180637456</v>
      </c>
      <c r="JR38" s="495" t="n">
        <f aca="false">(1+$AF38)^(1/12)-1</f>
        <v>0.00451929180637456</v>
      </c>
      <c r="JS38" s="495" t="n">
        <f aca="false">IF('Painel  de Controle'!$E$28="REAL",'Premissas Financeiras'!AB$18-'Premissas Financeiras'!AB$19,'Premissas Financeiras'!AB$18)</f>
        <v>0.0556</v>
      </c>
      <c r="JT38" s="495" t="n">
        <f aca="false">(1+$AF38)^(1/12)-1</f>
        <v>0.00451929180637456</v>
      </c>
      <c r="JU38" s="495" t="n">
        <f aca="false">(1+$AF38)^(1/12)-1</f>
        <v>0.00451929180637456</v>
      </c>
      <c r="JV38" s="495" t="n">
        <f aca="false">(1+$AF38)^(1/12)-1</f>
        <v>0.00451929180637456</v>
      </c>
      <c r="JW38" s="495" t="n">
        <f aca="false">(1+$AF38)^(1/12)-1</f>
        <v>0.00451929180637456</v>
      </c>
      <c r="JX38" s="495" t="n">
        <f aca="false">(1+$AF38)^(1/12)-1</f>
        <v>0.00451929180637456</v>
      </c>
      <c r="JY38" s="495" t="n">
        <f aca="false">(1+$AF38)^(1/12)-1</f>
        <v>0.00451929180637456</v>
      </c>
      <c r="JZ38" s="495" t="n">
        <f aca="false">(1+$AF38)^(1/12)-1</f>
        <v>0.00451929180637456</v>
      </c>
      <c r="KA38" s="495" t="n">
        <f aca="false">(1+$AF38)^(1/12)-1</f>
        <v>0.00451929180637456</v>
      </c>
      <c r="KB38" s="495" t="n">
        <f aca="false">(1+$AF38)^(1/12)-1</f>
        <v>0.00451929180637456</v>
      </c>
      <c r="KC38" s="495" t="n">
        <f aca="false">(1+$AF38)^(1/12)-1</f>
        <v>0.00451929180637456</v>
      </c>
      <c r="KD38" s="495" t="n">
        <f aca="false">(1+$AF38)^(1/12)-1</f>
        <v>0.00451929180637456</v>
      </c>
      <c r="KE38" s="495" t="n">
        <f aca="false">(1+$AF38)^(1/12)-1</f>
        <v>0.00451929180637456</v>
      </c>
      <c r="KF38" s="495" t="n">
        <f aca="false">IF('Painel  de Controle'!$E$28="REAL",'Premissas Financeiras'!AC$18-'Premissas Financeiras'!AC$19,'Premissas Financeiras'!AC$18)</f>
        <v>0.0556</v>
      </c>
      <c r="KG38" s="495" t="n">
        <f aca="false">(1+$AF38)^(1/12)-1</f>
        <v>0.00451929180637456</v>
      </c>
      <c r="KH38" s="495" t="n">
        <f aca="false">(1+$AF38)^(1/12)-1</f>
        <v>0.00451929180637456</v>
      </c>
      <c r="KI38" s="495" t="n">
        <f aca="false">(1+$AF38)^(1/12)-1</f>
        <v>0.00451929180637456</v>
      </c>
      <c r="KJ38" s="495" t="n">
        <f aca="false">(1+$AF38)^(1/12)-1</f>
        <v>0.00451929180637456</v>
      </c>
      <c r="KK38" s="495" t="n">
        <f aca="false">(1+$AF38)^(1/12)-1</f>
        <v>0.00451929180637456</v>
      </c>
      <c r="KL38" s="495" t="n">
        <f aca="false">(1+$AF38)^(1/12)-1</f>
        <v>0.00451929180637456</v>
      </c>
      <c r="KM38" s="495" t="n">
        <f aca="false">(1+$AF38)^(1/12)-1</f>
        <v>0.00451929180637456</v>
      </c>
      <c r="KN38" s="495" t="n">
        <f aca="false">(1+$AF38)^(1/12)-1</f>
        <v>0.00451929180637456</v>
      </c>
      <c r="KO38" s="495" t="n">
        <f aca="false">(1+$AF38)^(1/12)-1</f>
        <v>0.00451929180637456</v>
      </c>
      <c r="KP38" s="495" t="n">
        <f aca="false">(1+$AF38)^(1/12)-1</f>
        <v>0.00451929180637456</v>
      </c>
      <c r="KQ38" s="495" t="n">
        <f aca="false">(1+$AF38)^(1/12)-1</f>
        <v>0.00451929180637456</v>
      </c>
      <c r="KR38" s="495" t="n">
        <f aca="false">(1+$AF38)^(1/12)-1</f>
        <v>0.00451929180637456</v>
      </c>
      <c r="KS38" s="495" t="n">
        <f aca="false">IF('Painel  de Controle'!$E$28="REAL",'Premissas Financeiras'!AD$18-'Premissas Financeiras'!AD$19,'Premissas Financeiras'!AD$18)</f>
        <v>0.0556</v>
      </c>
      <c r="KT38" s="495" t="n">
        <f aca="false">(1+$AF38)^(1/12)-1</f>
        <v>0.00451929180637456</v>
      </c>
      <c r="KU38" s="495" t="n">
        <f aca="false">(1+$AF38)^(1/12)-1</f>
        <v>0.00451929180637456</v>
      </c>
      <c r="KV38" s="495" t="n">
        <f aca="false">(1+$AF38)^(1/12)-1</f>
        <v>0.00451929180637456</v>
      </c>
      <c r="KW38" s="495" t="n">
        <f aca="false">(1+$AF38)^(1/12)-1</f>
        <v>0.00451929180637456</v>
      </c>
      <c r="KX38" s="495" t="n">
        <f aca="false">(1+$AF38)^(1/12)-1</f>
        <v>0.00451929180637456</v>
      </c>
      <c r="KY38" s="495" t="n">
        <f aca="false">(1+$AF38)^(1/12)-1</f>
        <v>0.00451929180637456</v>
      </c>
      <c r="KZ38" s="495" t="n">
        <f aca="false">(1+$AF38)^(1/12)-1</f>
        <v>0.00451929180637456</v>
      </c>
      <c r="LA38" s="495" t="n">
        <f aca="false">(1+$AF38)^(1/12)-1</f>
        <v>0.00451929180637456</v>
      </c>
      <c r="LB38" s="495" t="n">
        <f aca="false">(1+$AF38)^(1/12)-1</f>
        <v>0.00451929180637456</v>
      </c>
      <c r="LC38" s="495" t="n">
        <f aca="false">(1+$AF38)^(1/12)-1</f>
        <v>0.00451929180637456</v>
      </c>
      <c r="LD38" s="495" t="n">
        <f aca="false">(1+$AF38)^(1/12)-1</f>
        <v>0.00451929180637456</v>
      </c>
      <c r="LE38" s="495" t="n">
        <f aca="false">(1+$AF38)^(1/12)-1</f>
        <v>0.00451929180637456</v>
      </c>
      <c r="LF38" s="495" t="n">
        <f aca="false">IF('Painel  de Controle'!$E$28="REAL",'Premissas Financeiras'!AE$18-'Premissas Financeiras'!AE$19,'Premissas Financeiras'!AE$18)</f>
        <v>0.0556</v>
      </c>
      <c r="LG38" s="495" t="n">
        <f aca="false">(1+$AF38)^(1/12)-1</f>
        <v>0.00451929180637456</v>
      </c>
      <c r="LH38" s="495" t="n">
        <f aca="false">(1+$AF38)^(1/12)-1</f>
        <v>0.00451929180637456</v>
      </c>
      <c r="LI38" s="495" t="n">
        <f aca="false">(1+$AF38)^(1/12)-1</f>
        <v>0.00451929180637456</v>
      </c>
      <c r="LJ38" s="495" t="n">
        <f aca="false">(1+$AF38)^(1/12)-1</f>
        <v>0.00451929180637456</v>
      </c>
      <c r="LK38" s="495" t="n">
        <f aca="false">(1+$AF38)^(1/12)-1</f>
        <v>0.00451929180637456</v>
      </c>
      <c r="LL38" s="495" t="n">
        <f aca="false">(1+$AF38)^(1/12)-1</f>
        <v>0.00451929180637456</v>
      </c>
      <c r="LM38" s="495" t="n">
        <f aca="false">(1+$AF38)^(1/12)-1</f>
        <v>0.00451929180637456</v>
      </c>
      <c r="LN38" s="495" t="n">
        <f aca="false">(1+$AF38)^(1/12)-1</f>
        <v>0.00451929180637456</v>
      </c>
      <c r="LO38" s="495" t="n">
        <f aca="false">(1+$AF38)^(1/12)-1</f>
        <v>0.00451929180637456</v>
      </c>
      <c r="LP38" s="495" t="n">
        <f aca="false">(1+$AF38)^(1/12)-1</f>
        <v>0.00451929180637456</v>
      </c>
      <c r="LQ38" s="495" t="n">
        <f aca="false">(1+$AF38)^(1/12)-1</f>
        <v>0.00451929180637456</v>
      </c>
      <c r="LR38" s="495" t="n">
        <f aca="false">(1+$AF38)^(1/12)-1</f>
        <v>0.00451929180637456</v>
      </c>
      <c r="LS38" s="495" t="n">
        <f aca="false">IF('Painel  de Controle'!$E$28="REAL",'Premissas Financeiras'!AF$18-'Premissas Financeiras'!AF$19,'Premissas Financeiras'!AF$18)</f>
        <v>0.0556</v>
      </c>
      <c r="LT38" s="495" t="n">
        <f aca="false">(1+$AF38)^(1/12)-1</f>
        <v>0.00451929180637456</v>
      </c>
      <c r="LU38" s="495" t="n">
        <f aca="false">(1+$AF38)^(1/12)-1</f>
        <v>0.00451929180637456</v>
      </c>
      <c r="LV38" s="495" t="n">
        <f aca="false">(1+$AF38)^(1/12)-1</f>
        <v>0.00451929180637456</v>
      </c>
      <c r="LW38" s="495" t="n">
        <f aca="false">(1+$AF38)^(1/12)-1</f>
        <v>0.00451929180637456</v>
      </c>
      <c r="LX38" s="495" t="n">
        <f aca="false">(1+$AF38)^(1/12)-1</f>
        <v>0.00451929180637456</v>
      </c>
      <c r="LY38" s="495" t="n">
        <f aca="false">(1+$AF38)^(1/12)-1</f>
        <v>0.00451929180637456</v>
      </c>
      <c r="LZ38" s="495" t="n">
        <f aca="false">(1+$AF38)^(1/12)-1</f>
        <v>0.00451929180637456</v>
      </c>
      <c r="MA38" s="495" t="n">
        <f aca="false">(1+$AF38)^(1/12)-1</f>
        <v>0.00451929180637456</v>
      </c>
      <c r="MB38" s="495" t="n">
        <f aca="false">(1+$AF38)^(1/12)-1</f>
        <v>0.00451929180637456</v>
      </c>
      <c r="MC38" s="495" t="n">
        <f aca="false">(1+$AF38)^(1/12)-1</f>
        <v>0.00451929180637456</v>
      </c>
      <c r="MD38" s="495" t="n">
        <f aca="false">(1+$AF38)^(1/12)-1</f>
        <v>0.00451929180637456</v>
      </c>
      <c r="ME38" s="495" t="n">
        <f aca="false">(1+$AF38)^(1/12)-1</f>
        <v>0.00451929180637456</v>
      </c>
      <c r="MF38" s="495" t="n">
        <f aca="false">IF('Painel  de Controle'!$E$28="REAL",'Premissas Financeiras'!AG$18-'Premissas Financeiras'!AG$19,'Premissas Financeiras'!AG$18)</f>
        <v>0.0556</v>
      </c>
      <c r="MG38" s="495" t="n">
        <f aca="false">(1+$AF38)^(1/12)-1</f>
        <v>0.00451929180637456</v>
      </c>
      <c r="MH38" s="495" t="n">
        <f aca="false">(1+$AF38)^(1/12)-1</f>
        <v>0.00451929180637456</v>
      </c>
      <c r="MI38" s="495" t="n">
        <f aca="false">(1+$AF38)^(1/12)-1</f>
        <v>0.00451929180637456</v>
      </c>
      <c r="MJ38" s="495" t="n">
        <f aca="false">(1+$AF38)^(1/12)-1</f>
        <v>0.00451929180637456</v>
      </c>
      <c r="MK38" s="495" t="n">
        <f aca="false">(1+$AF38)^(1/12)-1</f>
        <v>0.00451929180637456</v>
      </c>
      <c r="ML38" s="495" t="n">
        <f aca="false">(1+$AF38)^(1/12)-1</f>
        <v>0.00451929180637456</v>
      </c>
      <c r="MM38" s="495" t="n">
        <f aca="false">(1+$AF38)^(1/12)-1</f>
        <v>0.00451929180637456</v>
      </c>
      <c r="MN38" s="495" t="n">
        <f aca="false">(1+$AF38)^(1/12)-1</f>
        <v>0.00451929180637456</v>
      </c>
      <c r="MO38" s="495" t="n">
        <f aca="false">(1+$AF38)^(1/12)-1</f>
        <v>0.00451929180637456</v>
      </c>
      <c r="MP38" s="495" t="n">
        <f aca="false">(1+$AF38)^(1/12)-1</f>
        <v>0.00451929180637456</v>
      </c>
      <c r="MQ38" s="495" t="n">
        <f aca="false">(1+$AF38)^(1/12)-1</f>
        <v>0.00451929180637456</v>
      </c>
      <c r="MR38" s="495" t="n">
        <f aca="false">(1+$AF38)^(1/12)-1</f>
        <v>0.00451929180637456</v>
      </c>
      <c r="MS38" s="495" t="n">
        <f aca="false">IF('Painel  de Controle'!$E$28="REAL",'Premissas Financeiras'!AH$18-'Premissas Financeiras'!AH$19,'Premissas Financeiras'!AH$18)</f>
        <v>0.0556</v>
      </c>
      <c r="MT38" s="495" t="n">
        <f aca="false">(1+$AF38)^(1/12)-1</f>
        <v>0.00451929180637456</v>
      </c>
      <c r="MU38" s="495" t="n">
        <f aca="false">(1+$AF38)^(1/12)-1</f>
        <v>0.00451929180637456</v>
      </c>
      <c r="MV38" s="495" t="n">
        <f aca="false">(1+$AF38)^(1/12)-1</f>
        <v>0.00451929180637456</v>
      </c>
      <c r="MW38" s="495" t="n">
        <f aca="false">(1+$AF38)^(1/12)-1</f>
        <v>0.00451929180637456</v>
      </c>
      <c r="MX38" s="495" t="n">
        <f aca="false">(1+$AF38)^(1/12)-1</f>
        <v>0.00451929180637456</v>
      </c>
      <c r="MY38" s="495" t="n">
        <f aca="false">(1+$AF38)^(1/12)-1</f>
        <v>0.00451929180637456</v>
      </c>
      <c r="MZ38" s="495" t="n">
        <f aca="false">(1+$AF38)^(1/12)-1</f>
        <v>0.00451929180637456</v>
      </c>
      <c r="NA38" s="495" t="n">
        <f aca="false">(1+$AF38)^(1/12)-1</f>
        <v>0.00451929180637456</v>
      </c>
      <c r="NB38" s="495" t="n">
        <f aca="false">(1+$AF38)^(1/12)-1</f>
        <v>0.00451929180637456</v>
      </c>
      <c r="NC38" s="495" t="n">
        <f aca="false">(1+$AF38)^(1/12)-1</f>
        <v>0.00451929180637456</v>
      </c>
      <c r="ND38" s="495" t="n">
        <f aca="false">(1+$AF38)^(1/12)-1</f>
        <v>0.00451929180637456</v>
      </c>
      <c r="NE38" s="495" t="n">
        <f aca="false">(1+$AF38)^(1/12)-1</f>
        <v>0.00451929180637456</v>
      </c>
      <c r="NF38" s="495" t="n">
        <f aca="false">IF('Painel  de Controle'!$E$28="REAL",'Premissas Financeiras'!AI$18-'Premissas Financeiras'!AI$19,'Premissas Financeiras'!AI$18)</f>
        <v>0.0556</v>
      </c>
      <c r="NG38" s="495" t="n">
        <f aca="false">(1+$AF38)^(1/12)-1</f>
        <v>0.00451929180637456</v>
      </c>
      <c r="NH38" s="495" t="n">
        <f aca="false">(1+$AF38)^(1/12)-1</f>
        <v>0.00451929180637456</v>
      </c>
      <c r="NI38" s="495" t="n">
        <f aca="false">(1+$AF38)^(1/12)-1</f>
        <v>0.00451929180637456</v>
      </c>
      <c r="NJ38" s="495" t="n">
        <f aca="false">(1+$AF38)^(1/12)-1</f>
        <v>0.00451929180637456</v>
      </c>
      <c r="NK38" s="495" t="n">
        <f aca="false">(1+$AF38)^(1/12)-1</f>
        <v>0.00451929180637456</v>
      </c>
      <c r="NL38" s="495" t="n">
        <f aca="false">(1+$AF38)^(1/12)-1</f>
        <v>0.00451929180637456</v>
      </c>
      <c r="NM38" s="495" t="n">
        <f aca="false">(1+$AF38)^(1/12)-1</f>
        <v>0.00451929180637456</v>
      </c>
      <c r="NN38" s="495" t="n">
        <f aca="false">(1+$AF38)^(1/12)-1</f>
        <v>0.00451929180637456</v>
      </c>
      <c r="NO38" s="495" t="n">
        <f aca="false">(1+$AF38)^(1/12)-1</f>
        <v>0.00451929180637456</v>
      </c>
      <c r="NP38" s="495" t="n">
        <f aca="false">(1+$AF38)^(1/12)-1</f>
        <v>0.00451929180637456</v>
      </c>
      <c r="NQ38" s="495" t="n">
        <f aca="false">(1+$AF38)^(1/12)-1</f>
        <v>0.00451929180637456</v>
      </c>
      <c r="NR38" s="495" t="n">
        <f aca="false">(1+$AF38)^(1/12)-1</f>
        <v>0.00451929180637456</v>
      </c>
      <c r="NS38" s="495" t="n">
        <f aca="false">IF('Painel  de Controle'!$E$28="REAL",'Premissas Financeiras'!AJ$18-'Premissas Financeiras'!AJ$19,'Premissas Financeiras'!AJ$18)</f>
        <v>0.0556</v>
      </c>
      <c r="NT38" s="495" t="n">
        <f aca="false">(1+$AF38)^(1/12)-1</f>
        <v>0.00451929180637456</v>
      </c>
      <c r="NU38" s="495" t="n">
        <f aca="false">(1+$AF38)^(1/12)-1</f>
        <v>0.00451929180637456</v>
      </c>
      <c r="NV38" s="495" t="n">
        <f aca="false">(1+$AF38)^(1/12)-1</f>
        <v>0.00451929180637456</v>
      </c>
      <c r="NW38" s="495" t="n">
        <f aca="false">(1+$AF38)^(1/12)-1</f>
        <v>0.00451929180637456</v>
      </c>
      <c r="NX38" s="495" t="n">
        <f aca="false">(1+$AF38)^(1/12)-1</f>
        <v>0.00451929180637456</v>
      </c>
      <c r="NY38" s="495" t="n">
        <f aca="false">(1+$AF38)^(1/12)-1</f>
        <v>0.00451929180637456</v>
      </c>
      <c r="NZ38" s="495" t="n">
        <f aca="false">(1+$AF38)^(1/12)-1</f>
        <v>0.00451929180637456</v>
      </c>
      <c r="OA38" s="495" t="n">
        <f aca="false">(1+$AF38)^(1/12)-1</f>
        <v>0.00451929180637456</v>
      </c>
      <c r="OB38" s="495" t="n">
        <f aca="false">(1+$AF38)^(1/12)-1</f>
        <v>0.00451929180637456</v>
      </c>
      <c r="OC38" s="495" t="n">
        <f aca="false">(1+$AF38)^(1/12)-1</f>
        <v>0.00451929180637456</v>
      </c>
      <c r="OD38" s="495" t="n">
        <f aca="false">(1+$AF38)^(1/12)-1</f>
        <v>0.00451929180637456</v>
      </c>
      <c r="OE38" s="495" t="n">
        <f aca="false">(1+$AF38)^(1/12)-1</f>
        <v>0.00451929180637456</v>
      </c>
      <c r="OF38" s="495" t="n">
        <f aca="false">IF('Painel  de Controle'!$E$28="REAL",'Premissas Financeiras'!AK$18-'Premissas Financeiras'!AK$19,'Premissas Financeiras'!AK$18)</f>
        <v>0.0556</v>
      </c>
      <c r="OG38" s="495" t="n">
        <f aca="false">(1+$AF38)^(1/12)-1</f>
        <v>0.00451929180637456</v>
      </c>
      <c r="OH38" s="495" t="n">
        <f aca="false">(1+$AF38)^(1/12)-1</f>
        <v>0.00451929180637456</v>
      </c>
      <c r="OI38" s="495" t="n">
        <f aca="false">(1+$AF38)^(1/12)-1</f>
        <v>0.00451929180637456</v>
      </c>
      <c r="OJ38" s="495" t="n">
        <f aca="false">(1+$AF38)^(1/12)-1</f>
        <v>0.00451929180637456</v>
      </c>
      <c r="OK38" s="495" t="n">
        <f aca="false">(1+$AF38)^(1/12)-1</f>
        <v>0.00451929180637456</v>
      </c>
      <c r="OL38" s="495" t="n">
        <f aca="false">(1+$AF38)^(1/12)-1</f>
        <v>0.00451929180637456</v>
      </c>
      <c r="OM38" s="495" t="n">
        <f aca="false">(1+$AF38)^(1/12)-1</f>
        <v>0.00451929180637456</v>
      </c>
      <c r="ON38" s="495" t="n">
        <f aca="false">(1+$AF38)^(1/12)-1</f>
        <v>0.00451929180637456</v>
      </c>
      <c r="OO38" s="495" t="n">
        <f aca="false">(1+$AF38)^(1/12)-1</f>
        <v>0.00451929180637456</v>
      </c>
      <c r="OP38" s="495" t="n">
        <f aca="false">(1+$AF38)^(1/12)-1</f>
        <v>0.00451929180637456</v>
      </c>
      <c r="OQ38" s="495" t="n">
        <f aca="false">(1+$AF38)^(1/12)-1</f>
        <v>0.00451929180637456</v>
      </c>
      <c r="OR38" s="495" t="n">
        <f aca="false">(1+$AF38)^(1/12)-1</f>
        <v>0.00451929180637456</v>
      </c>
      <c r="OS38" s="495" t="n">
        <f aca="false">IF('Painel  de Controle'!$E$28="REAL",'Premissas Financeiras'!AL$18-'Premissas Financeiras'!AL$19,'Premissas Financeiras'!AL$18)</f>
        <v>0.0556</v>
      </c>
      <c r="OT38" s="495" t="n">
        <f aca="false">(1+$AF38)^(1/12)-1</f>
        <v>0.00451929180637456</v>
      </c>
      <c r="OU38" s="495" t="n">
        <f aca="false">(1+$AF38)^(1/12)-1</f>
        <v>0.00451929180637456</v>
      </c>
      <c r="OV38" s="495" t="n">
        <f aca="false">(1+$AF38)^(1/12)-1</f>
        <v>0.00451929180637456</v>
      </c>
      <c r="OW38" s="495" t="n">
        <f aca="false">(1+$AF38)^(1/12)-1</f>
        <v>0.00451929180637456</v>
      </c>
      <c r="OX38" s="495" t="n">
        <f aca="false">(1+$AF38)^(1/12)-1</f>
        <v>0.00451929180637456</v>
      </c>
      <c r="OY38" s="495" t="n">
        <f aca="false">(1+$AF38)^(1/12)-1</f>
        <v>0.00451929180637456</v>
      </c>
      <c r="OZ38" s="495" t="n">
        <f aca="false">(1+$AF38)^(1/12)-1</f>
        <v>0.00451929180637456</v>
      </c>
      <c r="PA38" s="495" t="n">
        <f aca="false">(1+$AF38)^(1/12)-1</f>
        <v>0.00451929180637456</v>
      </c>
      <c r="PB38" s="495" t="n">
        <f aca="false">(1+$AF38)^(1/12)-1</f>
        <v>0.00451929180637456</v>
      </c>
      <c r="PC38" s="495" t="n">
        <f aca="false">(1+$AF38)^(1/12)-1</f>
        <v>0.00451929180637456</v>
      </c>
      <c r="PD38" s="495" t="n">
        <f aca="false">(1+$AF38)^(1/12)-1</f>
        <v>0.00451929180637456</v>
      </c>
      <c r="PE38" s="495" t="n">
        <f aca="false">(1+$AF38)^(1/12)-1</f>
        <v>0.00451929180637456</v>
      </c>
      <c r="PF38" s="495" t="n">
        <f aca="false">IF('Painel  de Controle'!$E$28="REAL",'Premissas Financeiras'!AM$18-'Premissas Financeiras'!AM$19,'Premissas Financeiras'!AM$18)</f>
        <v>0.0556</v>
      </c>
      <c r="PG38" s="495" t="n">
        <f aca="false">(1+$AF38)^(1/12)-1</f>
        <v>0.00451929180637456</v>
      </c>
      <c r="PH38" s="495" t="n">
        <f aca="false">(1+$AF38)^(1/12)-1</f>
        <v>0.00451929180637456</v>
      </c>
      <c r="PI38" s="495" t="n">
        <f aca="false">(1+$AF38)^(1/12)-1</f>
        <v>0.00451929180637456</v>
      </c>
      <c r="PJ38" s="495" t="n">
        <f aca="false">(1+$AF38)^(1/12)-1</f>
        <v>0.00451929180637456</v>
      </c>
      <c r="PK38" s="495" t="n">
        <f aca="false">(1+$AF38)^(1/12)-1</f>
        <v>0.00451929180637456</v>
      </c>
      <c r="PL38" s="495" t="n">
        <f aca="false">(1+$AF38)^(1/12)-1</f>
        <v>0.00451929180637456</v>
      </c>
      <c r="PM38" s="495" t="n">
        <f aca="false">(1+$AF38)^(1/12)-1</f>
        <v>0.00451929180637456</v>
      </c>
      <c r="PN38" s="495" t="n">
        <f aca="false">(1+$AF38)^(1/12)-1</f>
        <v>0.00451929180637456</v>
      </c>
      <c r="PO38" s="495" t="n">
        <f aca="false">(1+$AF38)^(1/12)-1</f>
        <v>0.00451929180637456</v>
      </c>
      <c r="PP38" s="495" t="n">
        <f aca="false">(1+$AF38)^(1/12)-1</f>
        <v>0.00451929180637456</v>
      </c>
      <c r="PQ38" s="495" t="n">
        <f aca="false">(1+$AF38)^(1/12)-1</f>
        <v>0.00451929180637456</v>
      </c>
      <c r="PR38" s="495" t="n">
        <f aca="false">(1+$AF38)^(1/12)-1</f>
        <v>0.00451929180637456</v>
      </c>
      <c r="PS38" s="495" t="n">
        <f aca="false">IF('Painel  de Controle'!$E$28="REAL",'Premissas Financeiras'!AN$18-'Premissas Financeiras'!AN$19,'Premissas Financeiras'!AN$18)</f>
        <v>0.0556</v>
      </c>
      <c r="PT38" s="495" t="n">
        <f aca="false">(1+$AF38)^(1/12)-1</f>
        <v>0.00451929180637456</v>
      </c>
      <c r="PU38" s="495" t="n">
        <f aca="false">(1+$AF38)^(1/12)-1</f>
        <v>0.00451929180637456</v>
      </c>
      <c r="PV38" s="495" t="n">
        <f aca="false">(1+$AF38)^(1/12)-1</f>
        <v>0.00451929180637456</v>
      </c>
      <c r="PW38" s="495" t="n">
        <f aca="false">(1+$AF38)^(1/12)-1</f>
        <v>0.00451929180637456</v>
      </c>
      <c r="PX38" s="495" t="n">
        <f aca="false">(1+$AF38)^(1/12)-1</f>
        <v>0.00451929180637456</v>
      </c>
      <c r="PY38" s="495" t="n">
        <f aca="false">(1+$AF38)^(1/12)-1</f>
        <v>0.00451929180637456</v>
      </c>
      <c r="PZ38" s="495" t="n">
        <f aca="false">(1+$AF38)^(1/12)-1</f>
        <v>0.00451929180637456</v>
      </c>
      <c r="QA38" s="495" t="n">
        <f aca="false">(1+$AF38)^(1/12)-1</f>
        <v>0.00451929180637456</v>
      </c>
      <c r="QB38" s="495" t="n">
        <f aca="false">(1+$AF38)^(1/12)-1</f>
        <v>0.00451929180637456</v>
      </c>
      <c r="QC38" s="495" t="n">
        <f aca="false">(1+$AF38)^(1/12)-1</f>
        <v>0.00451929180637456</v>
      </c>
      <c r="QD38" s="495" t="n">
        <f aca="false">(1+$AF38)^(1/12)-1</f>
        <v>0.00451929180637456</v>
      </c>
      <c r="QE38" s="495" t="n">
        <f aca="false">(1+$AF38)^(1/12)-1</f>
        <v>0.00451929180637456</v>
      </c>
      <c r="QF38" s="495" t="n">
        <f aca="false">IF('Painel  de Controle'!$E$28="REAL",'Premissas Financeiras'!AO$18-'Premissas Financeiras'!AO$19,'Premissas Financeiras'!AO$18)</f>
        <v>0.0556</v>
      </c>
      <c r="QG38" s="495" t="n">
        <f aca="false">(1+$AF38)^(1/12)-1</f>
        <v>0.00451929180637456</v>
      </c>
      <c r="QH38" s="495" t="n">
        <f aca="false">(1+$AF38)^(1/12)-1</f>
        <v>0.00451929180637456</v>
      </c>
      <c r="QI38" s="495" t="n">
        <f aca="false">(1+$AF38)^(1/12)-1</f>
        <v>0.00451929180637456</v>
      </c>
      <c r="QJ38" s="495" t="n">
        <f aca="false">(1+$AF38)^(1/12)-1</f>
        <v>0.00451929180637456</v>
      </c>
      <c r="QK38" s="495" t="n">
        <f aca="false">(1+$AF38)^(1/12)-1</f>
        <v>0.00451929180637456</v>
      </c>
      <c r="QL38" s="495" t="n">
        <f aca="false">(1+$AF38)^(1/12)-1</f>
        <v>0.00451929180637456</v>
      </c>
      <c r="QM38" s="495" t="n">
        <f aca="false">(1+$AF38)^(1/12)-1</f>
        <v>0.00451929180637456</v>
      </c>
      <c r="QN38" s="495" t="n">
        <f aca="false">(1+$AF38)^(1/12)-1</f>
        <v>0.00451929180637456</v>
      </c>
      <c r="QO38" s="495" t="n">
        <f aca="false">(1+$AF38)^(1/12)-1</f>
        <v>0.00451929180637456</v>
      </c>
      <c r="QP38" s="495" t="n">
        <f aca="false">(1+$AF38)^(1/12)-1</f>
        <v>0.00451929180637456</v>
      </c>
      <c r="QQ38" s="495" t="n">
        <f aca="false">(1+$AF38)^(1/12)-1</f>
        <v>0.00451929180637456</v>
      </c>
      <c r="QR38" s="495" t="n">
        <f aca="false">(1+$AF38)^(1/12)-1</f>
        <v>0.00451929180637456</v>
      </c>
      <c r="QS38" s="495" t="n">
        <f aca="false">IF('Painel  de Controle'!$E$28="REAL",'Premissas Financeiras'!AP$18-'Premissas Financeiras'!AP$19,'Premissas Financeiras'!AP$18)</f>
        <v>0.0556</v>
      </c>
      <c r="QT38" s="495" t="n">
        <f aca="false">(1+$AF38)^(1/12)-1</f>
        <v>0.00451929180637456</v>
      </c>
      <c r="QU38" s="495" t="n">
        <f aca="false">(1+$AF38)^(1/12)-1</f>
        <v>0.00451929180637456</v>
      </c>
      <c r="QV38" s="495" t="n">
        <f aca="false">(1+$AF38)^(1/12)-1</f>
        <v>0.00451929180637456</v>
      </c>
      <c r="QW38" s="495" t="n">
        <f aca="false">(1+$AF38)^(1/12)-1</f>
        <v>0.00451929180637456</v>
      </c>
      <c r="QX38" s="495" t="n">
        <f aca="false">(1+$AF38)^(1/12)-1</f>
        <v>0.00451929180637456</v>
      </c>
      <c r="QY38" s="495" t="n">
        <f aca="false">(1+$AF38)^(1/12)-1</f>
        <v>0.00451929180637456</v>
      </c>
      <c r="QZ38" s="495" t="n">
        <f aca="false">(1+$AF38)^(1/12)-1</f>
        <v>0.00451929180637456</v>
      </c>
      <c r="RA38" s="495" t="n">
        <f aca="false">(1+$AF38)^(1/12)-1</f>
        <v>0.00451929180637456</v>
      </c>
      <c r="RB38" s="495" t="n">
        <f aca="false">(1+$AF38)^(1/12)-1</f>
        <v>0.00451929180637456</v>
      </c>
      <c r="RC38" s="495" t="n">
        <f aca="false">(1+$AF38)^(1/12)-1</f>
        <v>0.00451929180637456</v>
      </c>
      <c r="RD38" s="495" t="n">
        <f aca="false">(1+$AF38)^(1/12)-1</f>
        <v>0.00451929180637456</v>
      </c>
      <c r="RE38" s="495" t="n">
        <f aca="false">(1+$AF38)^(1/12)-1</f>
        <v>0.00451929180637456</v>
      </c>
      <c r="RF38" s="495" t="n">
        <f aca="false">IF('Painel  de Controle'!$E$28="REAL",'Premissas Financeiras'!AQ$18-'Premissas Financeiras'!AQ$19,'Premissas Financeiras'!AQ$18)</f>
        <v>0.0556</v>
      </c>
    </row>
    <row r="39" customFormat="false" ht="12.75" hidden="false" customHeight="true" outlineLevel="0" collapsed="false">
      <c r="A39" s="196"/>
      <c r="B39" s="89" t="s">
        <v>527</v>
      </c>
      <c r="C39" s="196"/>
      <c r="D39" s="196"/>
      <c r="E39" s="496" t="n">
        <f aca="false">'Premissas Financeiras'!E33+'Premissas Financeiras'!E34</f>
        <v>0.03</v>
      </c>
      <c r="F39" s="196"/>
      <c r="G39" s="495" t="n">
        <f aca="false">(1+$AF39)^(1/12)-1</f>
        <v>0.00246626977230369</v>
      </c>
      <c r="H39" s="495" t="n">
        <f aca="false">(1+$AF39)^(1/12)-1</f>
        <v>0.00246626977230369</v>
      </c>
      <c r="I39" s="495" t="n">
        <f aca="false">(1+$AF39)^(1/12)-1</f>
        <v>0.00246626977230369</v>
      </c>
      <c r="J39" s="495" t="n">
        <f aca="false">(1+$AF39)^(1/12)-1</f>
        <v>0.00246626977230369</v>
      </c>
      <c r="K39" s="495" t="n">
        <f aca="false">(1+$AF39)^(1/12)-1</f>
        <v>0.00246626977230369</v>
      </c>
      <c r="L39" s="495" t="n">
        <f aca="false">(1+$AF39)^(1/12)-1</f>
        <v>0.00246626977230369</v>
      </c>
      <c r="M39" s="495" t="n">
        <f aca="false">(1+$AF39)^(1/12)-1</f>
        <v>0.00246626977230369</v>
      </c>
      <c r="N39" s="495" t="n">
        <f aca="false">(1+$AF39)^(1/12)-1</f>
        <v>0.00246626977230369</v>
      </c>
      <c r="O39" s="495" t="n">
        <f aca="false">(1+$AF39)^(1/12)-1</f>
        <v>0.00246626977230369</v>
      </c>
      <c r="P39" s="495" t="n">
        <f aca="false">(1+$AF39)^(1/12)-1</f>
        <v>0.00246626977230369</v>
      </c>
      <c r="Q39" s="495" t="n">
        <f aca="false">(1+$AF39)^(1/12)-1</f>
        <v>0.00246626977230369</v>
      </c>
      <c r="R39" s="495" t="n">
        <f aca="false">(1+$AF39)^(1/12)-1</f>
        <v>0.00246626977230369</v>
      </c>
      <c r="S39" s="495" t="n">
        <f aca="false">$E39</f>
        <v>0.03</v>
      </c>
      <c r="T39" s="495" t="n">
        <f aca="false">(1+$AF39)^(1/12)-1</f>
        <v>0.00246626977230369</v>
      </c>
      <c r="U39" s="495" t="n">
        <f aca="false">(1+$AF39)^(1/12)-1</f>
        <v>0.00246626977230369</v>
      </c>
      <c r="V39" s="495" t="n">
        <f aca="false">(1+$AF39)^(1/12)-1</f>
        <v>0.00246626977230369</v>
      </c>
      <c r="W39" s="495" t="n">
        <f aca="false">(1+$AF39)^(1/12)-1</f>
        <v>0.00246626977230369</v>
      </c>
      <c r="X39" s="495" t="n">
        <f aca="false">(1+$AF39)^(1/12)-1</f>
        <v>0.00246626977230369</v>
      </c>
      <c r="Y39" s="495" t="n">
        <f aca="false">(1+$AF39)^(1/12)-1</f>
        <v>0.00246626977230369</v>
      </c>
      <c r="Z39" s="495" t="n">
        <f aca="false">(1+$AF39)^(1/12)-1</f>
        <v>0.00246626977230369</v>
      </c>
      <c r="AA39" s="495" t="n">
        <f aca="false">(1+$AF39)^(1/12)-1</f>
        <v>0.00246626977230369</v>
      </c>
      <c r="AB39" s="495" t="n">
        <f aca="false">(1+$AF39)^(1/12)-1</f>
        <v>0.00246626977230369</v>
      </c>
      <c r="AC39" s="495" t="n">
        <f aca="false">(1+$AF39)^(1/12)-1</f>
        <v>0.00246626977230369</v>
      </c>
      <c r="AD39" s="495" t="n">
        <f aca="false">(1+$AF39)^(1/12)-1</f>
        <v>0.00246626977230369</v>
      </c>
      <c r="AE39" s="495" t="n">
        <f aca="false">(1+$AF39)^(1/12)-1</f>
        <v>0.00246626977230369</v>
      </c>
      <c r="AF39" s="495" t="n">
        <f aca="false">$E39</f>
        <v>0.03</v>
      </c>
      <c r="AG39" s="495" t="n">
        <f aca="false">(1+$AF39)^(1/12)-1</f>
        <v>0.00246626977230369</v>
      </c>
      <c r="AH39" s="495" t="n">
        <f aca="false">(1+$AF39)^(1/12)-1</f>
        <v>0.00246626977230369</v>
      </c>
      <c r="AI39" s="495" t="n">
        <f aca="false">(1+$AF39)^(1/12)-1</f>
        <v>0.00246626977230369</v>
      </c>
      <c r="AJ39" s="495" t="n">
        <f aca="false">(1+$AF39)^(1/12)-1</f>
        <v>0.00246626977230369</v>
      </c>
      <c r="AK39" s="495" t="n">
        <f aca="false">(1+$AF39)^(1/12)-1</f>
        <v>0.00246626977230369</v>
      </c>
      <c r="AL39" s="495" t="n">
        <f aca="false">(1+$AF39)^(1/12)-1</f>
        <v>0.00246626977230369</v>
      </c>
      <c r="AM39" s="495" t="n">
        <f aca="false">(1+$AF39)^(1/12)-1</f>
        <v>0.00246626977230369</v>
      </c>
      <c r="AN39" s="495" t="n">
        <f aca="false">(1+$AF39)^(1/12)-1</f>
        <v>0.00246626977230369</v>
      </c>
      <c r="AO39" s="495" t="n">
        <f aca="false">(1+$AF39)^(1/12)-1</f>
        <v>0.00246626977230369</v>
      </c>
      <c r="AP39" s="495" t="n">
        <f aca="false">(1+$AF39)^(1/12)-1</f>
        <v>0.00246626977230369</v>
      </c>
      <c r="AQ39" s="495" t="n">
        <f aca="false">(1+$AF39)^(1/12)-1</f>
        <v>0.00246626977230369</v>
      </c>
      <c r="AR39" s="495" t="n">
        <f aca="false">(1+$AF39)^(1/12)-1</f>
        <v>0.00246626977230369</v>
      </c>
      <c r="AS39" s="495" t="n">
        <f aca="false">$E39</f>
        <v>0.03</v>
      </c>
      <c r="AT39" s="495" t="n">
        <f aca="false">(1+$AF39)^(1/12)-1</f>
        <v>0.00246626977230369</v>
      </c>
      <c r="AU39" s="495" t="n">
        <f aca="false">(1+$AF39)^(1/12)-1</f>
        <v>0.00246626977230369</v>
      </c>
      <c r="AV39" s="495" t="n">
        <f aca="false">(1+$AF39)^(1/12)-1</f>
        <v>0.00246626977230369</v>
      </c>
      <c r="AW39" s="495" t="n">
        <f aca="false">(1+$AF39)^(1/12)-1</f>
        <v>0.00246626977230369</v>
      </c>
      <c r="AX39" s="495" t="n">
        <f aca="false">(1+$AF39)^(1/12)-1</f>
        <v>0.00246626977230369</v>
      </c>
      <c r="AY39" s="495" t="n">
        <f aca="false">(1+$AF39)^(1/12)-1</f>
        <v>0.00246626977230369</v>
      </c>
      <c r="AZ39" s="495" t="n">
        <f aca="false">(1+$AF39)^(1/12)-1</f>
        <v>0.00246626977230369</v>
      </c>
      <c r="BA39" s="495" t="n">
        <f aca="false">(1+$AF39)^(1/12)-1</f>
        <v>0.00246626977230369</v>
      </c>
      <c r="BB39" s="495" t="n">
        <f aca="false">(1+$AF39)^(1/12)-1</f>
        <v>0.00246626977230369</v>
      </c>
      <c r="BC39" s="495" t="n">
        <f aca="false">(1+$AF39)^(1/12)-1</f>
        <v>0.00246626977230369</v>
      </c>
      <c r="BD39" s="495" t="n">
        <f aca="false">(1+$AF39)^(1/12)-1</f>
        <v>0.00246626977230369</v>
      </c>
      <c r="BE39" s="495" t="n">
        <f aca="false">(1+$AF39)^(1/12)-1</f>
        <v>0.00246626977230369</v>
      </c>
      <c r="BF39" s="495" t="n">
        <f aca="false">$E39</f>
        <v>0.03</v>
      </c>
      <c r="BG39" s="495" t="n">
        <f aca="false">(1+$AF39)^(1/12)-1</f>
        <v>0.00246626977230369</v>
      </c>
      <c r="BH39" s="495" t="n">
        <f aca="false">(1+$AF39)^(1/12)-1</f>
        <v>0.00246626977230369</v>
      </c>
      <c r="BI39" s="495" t="n">
        <f aca="false">(1+$AF39)^(1/12)-1</f>
        <v>0.00246626977230369</v>
      </c>
      <c r="BJ39" s="495" t="n">
        <f aca="false">(1+$AF39)^(1/12)-1</f>
        <v>0.00246626977230369</v>
      </c>
      <c r="BK39" s="495" t="n">
        <f aca="false">(1+$AF39)^(1/12)-1</f>
        <v>0.00246626977230369</v>
      </c>
      <c r="BL39" s="495" t="n">
        <f aca="false">(1+$AF39)^(1/12)-1</f>
        <v>0.00246626977230369</v>
      </c>
      <c r="BM39" s="495" t="n">
        <f aca="false">(1+$AF39)^(1/12)-1</f>
        <v>0.00246626977230369</v>
      </c>
      <c r="BN39" s="495" t="n">
        <f aca="false">(1+$AF39)^(1/12)-1</f>
        <v>0.00246626977230369</v>
      </c>
      <c r="BO39" s="495" t="n">
        <f aca="false">(1+$AF39)^(1/12)-1</f>
        <v>0.00246626977230369</v>
      </c>
      <c r="BP39" s="495" t="n">
        <f aca="false">(1+$AF39)^(1/12)-1</f>
        <v>0.00246626977230369</v>
      </c>
      <c r="BQ39" s="495" t="n">
        <f aca="false">(1+$AF39)^(1/12)-1</f>
        <v>0.00246626977230369</v>
      </c>
      <c r="BR39" s="495" t="n">
        <f aca="false">(1+$AF39)^(1/12)-1</f>
        <v>0.00246626977230369</v>
      </c>
      <c r="BS39" s="495" t="n">
        <f aca="false">$E39</f>
        <v>0.03</v>
      </c>
      <c r="BT39" s="495" t="n">
        <f aca="false">(1+$AF39)^(1/12)-1</f>
        <v>0.00246626977230369</v>
      </c>
      <c r="BU39" s="495" t="n">
        <f aca="false">(1+$AF39)^(1/12)-1</f>
        <v>0.00246626977230369</v>
      </c>
      <c r="BV39" s="495" t="n">
        <f aca="false">(1+$AF39)^(1/12)-1</f>
        <v>0.00246626977230369</v>
      </c>
      <c r="BW39" s="495" t="n">
        <f aca="false">(1+$AF39)^(1/12)-1</f>
        <v>0.00246626977230369</v>
      </c>
      <c r="BX39" s="495" t="n">
        <f aca="false">(1+$AF39)^(1/12)-1</f>
        <v>0.00246626977230369</v>
      </c>
      <c r="BY39" s="495" t="n">
        <f aca="false">(1+$AF39)^(1/12)-1</f>
        <v>0.00246626977230369</v>
      </c>
      <c r="BZ39" s="495" t="n">
        <f aca="false">(1+$AF39)^(1/12)-1</f>
        <v>0.00246626977230369</v>
      </c>
      <c r="CA39" s="495" t="n">
        <f aca="false">(1+$AF39)^(1/12)-1</f>
        <v>0.00246626977230369</v>
      </c>
      <c r="CB39" s="495" t="n">
        <f aca="false">(1+$AF39)^(1/12)-1</f>
        <v>0.00246626977230369</v>
      </c>
      <c r="CC39" s="495" t="n">
        <f aca="false">(1+$AF39)^(1/12)-1</f>
        <v>0.00246626977230369</v>
      </c>
      <c r="CD39" s="495" t="n">
        <f aca="false">(1+$AF39)^(1/12)-1</f>
        <v>0.00246626977230369</v>
      </c>
      <c r="CE39" s="495" t="n">
        <f aca="false">(1+$AF39)^(1/12)-1</f>
        <v>0.00246626977230369</v>
      </c>
      <c r="CF39" s="495" t="n">
        <f aca="false">$E39</f>
        <v>0.03</v>
      </c>
      <c r="CG39" s="495" t="n">
        <f aca="false">(1+$AF39)^(1/12)-1</f>
        <v>0.00246626977230369</v>
      </c>
      <c r="CH39" s="495" t="n">
        <f aca="false">(1+$AF39)^(1/12)-1</f>
        <v>0.00246626977230369</v>
      </c>
      <c r="CI39" s="495" t="n">
        <f aca="false">(1+$AF39)^(1/12)-1</f>
        <v>0.00246626977230369</v>
      </c>
      <c r="CJ39" s="495" t="n">
        <f aca="false">(1+$AF39)^(1/12)-1</f>
        <v>0.00246626977230369</v>
      </c>
      <c r="CK39" s="495" t="n">
        <f aca="false">(1+$AF39)^(1/12)-1</f>
        <v>0.00246626977230369</v>
      </c>
      <c r="CL39" s="495" t="n">
        <f aca="false">(1+$AF39)^(1/12)-1</f>
        <v>0.00246626977230369</v>
      </c>
      <c r="CM39" s="495" t="n">
        <f aca="false">(1+$AF39)^(1/12)-1</f>
        <v>0.00246626977230369</v>
      </c>
      <c r="CN39" s="495" t="n">
        <f aca="false">(1+$AF39)^(1/12)-1</f>
        <v>0.00246626977230369</v>
      </c>
      <c r="CO39" s="495" t="n">
        <f aca="false">(1+$AF39)^(1/12)-1</f>
        <v>0.00246626977230369</v>
      </c>
      <c r="CP39" s="495" t="n">
        <f aca="false">(1+$AF39)^(1/12)-1</f>
        <v>0.00246626977230369</v>
      </c>
      <c r="CQ39" s="495" t="n">
        <f aca="false">(1+$AF39)^(1/12)-1</f>
        <v>0.00246626977230369</v>
      </c>
      <c r="CR39" s="495" t="n">
        <f aca="false">(1+$AF39)^(1/12)-1</f>
        <v>0.00246626977230369</v>
      </c>
      <c r="CS39" s="495" t="n">
        <f aca="false">$E39</f>
        <v>0.03</v>
      </c>
      <c r="CT39" s="495" t="n">
        <f aca="false">(1+$AF39)^(1/12)-1</f>
        <v>0.00246626977230369</v>
      </c>
      <c r="CU39" s="495" t="n">
        <f aca="false">(1+$AF39)^(1/12)-1</f>
        <v>0.00246626977230369</v>
      </c>
      <c r="CV39" s="495" t="n">
        <f aca="false">(1+$AF39)^(1/12)-1</f>
        <v>0.00246626977230369</v>
      </c>
      <c r="CW39" s="495" t="n">
        <f aca="false">(1+$AF39)^(1/12)-1</f>
        <v>0.00246626977230369</v>
      </c>
      <c r="CX39" s="495" t="n">
        <f aca="false">(1+$AF39)^(1/12)-1</f>
        <v>0.00246626977230369</v>
      </c>
      <c r="CY39" s="495" t="n">
        <f aca="false">(1+$AF39)^(1/12)-1</f>
        <v>0.00246626977230369</v>
      </c>
      <c r="CZ39" s="495" t="n">
        <f aca="false">(1+$AF39)^(1/12)-1</f>
        <v>0.00246626977230369</v>
      </c>
      <c r="DA39" s="495" t="n">
        <f aca="false">(1+$AF39)^(1/12)-1</f>
        <v>0.00246626977230369</v>
      </c>
      <c r="DB39" s="495" t="n">
        <f aca="false">(1+$AF39)^(1/12)-1</f>
        <v>0.00246626977230369</v>
      </c>
      <c r="DC39" s="495" t="n">
        <f aca="false">(1+$AF39)^(1/12)-1</f>
        <v>0.00246626977230369</v>
      </c>
      <c r="DD39" s="495" t="n">
        <f aca="false">(1+$AF39)^(1/12)-1</f>
        <v>0.00246626977230369</v>
      </c>
      <c r="DE39" s="495" t="n">
        <f aca="false">(1+$AF39)^(1/12)-1</f>
        <v>0.00246626977230369</v>
      </c>
      <c r="DF39" s="495" t="n">
        <f aca="false">$E39</f>
        <v>0.03</v>
      </c>
      <c r="DG39" s="495" t="n">
        <f aca="false">(1+$AF39)^(1/12)-1</f>
        <v>0.00246626977230369</v>
      </c>
      <c r="DH39" s="495" t="n">
        <f aca="false">(1+$AF39)^(1/12)-1</f>
        <v>0.00246626977230369</v>
      </c>
      <c r="DI39" s="495" t="n">
        <f aca="false">(1+$AF39)^(1/12)-1</f>
        <v>0.00246626977230369</v>
      </c>
      <c r="DJ39" s="495" t="n">
        <f aca="false">(1+$AF39)^(1/12)-1</f>
        <v>0.00246626977230369</v>
      </c>
      <c r="DK39" s="495" t="n">
        <f aca="false">(1+$AF39)^(1/12)-1</f>
        <v>0.00246626977230369</v>
      </c>
      <c r="DL39" s="495" t="n">
        <f aca="false">(1+$AF39)^(1/12)-1</f>
        <v>0.00246626977230369</v>
      </c>
      <c r="DM39" s="495" t="n">
        <f aca="false">(1+$AF39)^(1/12)-1</f>
        <v>0.00246626977230369</v>
      </c>
      <c r="DN39" s="495" t="n">
        <f aca="false">(1+$AF39)^(1/12)-1</f>
        <v>0.00246626977230369</v>
      </c>
      <c r="DO39" s="495" t="n">
        <f aca="false">(1+$AF39)^(1/12)-1</f>
        <v>0.00246626977230369</v>
      </c>
      <c r="DP39" s="495" t="n">
        <f aca="false">(1+$AF39)^(1/12)-1</f>
        <v>0.00246626977230369</v>
      </c>
      <c r="DQ39" s="495" t="n">
        <f aca="false">(1+$AF39)^(1/12)-1</f>
        <v>0.00246626977230369</v>
      </c>
      <c r="DR39" s="495" t="n">
        <f aca="false">(1+$AF39)^(1/12)-1</f>
        <v>0.00246626977230369</v>
      </c>
      <c r="DS39" s="495" t="n">
        <f aca="false">$E39</f>
        <v>0.03</v>
      </c>
      <c r="DT39" s="495" t="n">
        <f aca="false">(1+$AF39)^(1/12)-1</f>
        <v>0.00246626977230369</v>
      </c>
      <c r="DU39" s="495" t="n">
        <f aca="false">(1+$AF39)^(1/12)-1</f>
        <v>0.00246626977230369</v>
      </c>
      <c r="DV39" s="495" t="n">
        <f aca="false">(1+$AF39)^(1/12)-1</f>
        <v>0.00246626977230369</v>
      </c>
      <c r="DW39" s="495" t="n">
        <f aca="false">(1+$AF39)^(1/12)-1</f>
        <v>0.00246626977230369</v>
      </c>
      <c r="DX39" s="495" t="n">
        <f aca="false">(1+$AF39)^(1/12)-1</f>
        <v>0.00246626977230369</v>
      </c>
      <c r="DY39" s="495" t="n">
        <f aca="false">(1+$AF39)^(1/12)-1</f>
        <v>0.00246626977230369</v>
      </c>
      <c r="DZ39" s="495" t="n">
        <f aca="false">(1+$AF39)^(1/12)-1</f>
        <v>0.00246626977230369</v>
      </c>
      <c r="EA39" s="495" t="n">
        <f aca="false">(1+$AF39)^(1/12)-1</f>
        <v>0.00246626977230369</v>
      </c>
      <c r="EB39" s="495" t="n">
        <f aca="false">(1+$AF39)^(1/12)-1</f>
        <v>0.00246626977230369</v>
      </c>
      <c r="EC39" s="495" t="n">
        <f aca="false">(1+$AF39)^(1/12)-1</f>
        <v>0.00246626977230369</v>
      </c>
      <c r="ED39" s="495" t="n">
        <f aca="false">(1+$AF39)^(1/12)-1</f>
        <v>0.00246626977230369</v>
      </c>
      <c r="EE39" s="495" t="n">
        <f aca="false">(1+$AF39)^(1/12)-1</f>
        <v>0.00246626977230369</v>
      </c>
      <c r="EF39" s="495" t="n">
        <f aca="false">$E39</f>
        <v>0.03</v>
      </c>
      <c r="EG39" s="495" t="n">
        <f aca="false">(1+$AF39)^(1/12)-1</f>
        <v>0.00246626977230369</v>
      </c>
      <c r="EH39" s="495" t="n">
        <f aca="false">(1+$AF39)^(1/12)-1</f>
        <v>0.00246626977230369</v>
      </c>
      <c r="EI39" s="495" t="n">
        <f aca="false">(1+$AF39)^(1/12)-1</f>
        <v>0.00246626977230369</v>
      </c>
      <c r="EJ39" s="495" t="n">
        <f aca="false">(1+$AF39)^(1/12)-1</f>
        <v>0.00246626977230369</v>
      </c>
      <c r="EK39" s="495" t="n">
        <f aca="false">(1+$AF39)^(1/12)-1</f>
        <v>0.00246626977230369</v>
      </c>
      <c r="EL39" s="495" t="n">
        <f aca="false">(1+$AF39)^(1/12)-1</f>
        <v>0.00246626977230369</v>
      </c>
      <c r="EM39" s="495" t="n">
        <f aca="false">(1+$AF39)^(1/12)-1</f>
        <v>0.00246626977230369</v>
      </c>
      <c r="EN39" s="495" t="n">
        <f aca="false">(1+$AF39)^(1/12)-1</f>
        <v>0.00246626977230369</v>
      </c>
      <c r="EO39" s="495" t="n">
        <f aca="false">(1+$AF39)^(1/12)-1</f>
        <v>0.00246626977230369</v>
      </c>
      <c r="EP39" s="495" t="n">
        <f aca="false">(1+$AF39)^(1/12)-1</f>
        <v>0.00246626977230369</v>
      </c>
      <c r="EQ39" s="495" t="n">
        <f aca="false">(1+$AF39)^(1/12)-1</f>
        <v>0.00246626977230369</v>
      </c>
      <c r="ER39" s="495" t="n">
        <f aca="false">(1+$AF39)^(1/12)-1</f>
        <v>0.00246626977230369</v>
      </c>
      <c r="ES39" s="495" t="n">
        <f aca="false">$E39</f>
        <v>0.03</v>
      </c>
      <c r="ET39" s="495" t="n">
        <f aca="false">(1+$AF39)^(1/12)-1</f>
        <v>0.00246626977230369</v>
      </c>
      <c r="EU39" s="495" t="n">
        <f aca="false">(1+$AF39)^(1/12)-1</f>
        <v>0.00246626977230369</v>
      </c>
      <c r="EV39" s="495" t="n">
        <f aca="false">(1+$AF39)^(1/12)-1</f>
        <v>0.00246626977230369</v>
      </c>
      <c r="EW39" s="495" t="n">
        <f aca="false">(1+$AF39)^(1/12)-1</f>
        <v>0.00246626977230369</v>
      </c>
      <c r="EX39" s="495" t="n">
        <f aca="false">(1+$AF39)^(1/12)-1</f>
        <v>0.00246626977230369</v>
      </c>
      <c r="EY39" s="495" t="n">
        <f aca="false">(1+$AF39)^(1/12)-1</f>
        <v>0.00246626977230369</v>
      </c>
      <c r="EZ39" s="495" t="n">
        <f aca="false">(1+$AF39)^(1/12)-1</f>
        <v>0.00246626977230369</v>
      </c>
      <c r="FA39" s="495" t="n">
        <f aca="false">(1+$AF39)^(1/12)-1</f>
        <v>0.00246626977230369</v>
      </c>
      <c r="FB39" s="495" t="n">
        <f aca="false">(1+$AF39)^(1/12)-1</f>
        <v>0.00246626977230369</v>
      </c>
      <c r="FC39" s="495" t="n">
        <f aca="false">(1+$AF39)^(1/12)-1</f>
        <v>0.00246626977230369</v>
      </c>
      <c r="FD39" s="495" t="n">
        <f aca="false">(1+$AF39)^(1/12)-1</f>
        <v>0.00246626977230369</v>
      </c>
      <c r="FE39" s="495" t="n">
        <f aca="false">(1+$AF39)^(1/12)-1</f>
        <v>0.00246626977230369</v>
      </c>
      <c r="FF39" s="495" t="n">
        <f aca="false">$E39</f>
        <v>0.03</v>
      </c>
      <c r="FG39" s="495" t="n">
        <f aca="false">(1+$AF39)^(1/12)-1</f>
        <v>0.00246626977230369</v>
      </c>
      <c r="FH39" s="495" t="n">
        <f aca="false">(1+$AF39)^(1/12)-1</f>
        <v>0.00246626977230369</v>
      </c>
      <c r="FI39" s="495" t="n">
        <f aca="false">(1+$AF39)^(1/12)-1</f>
        <v>0.00246626977230369</v>
      </c>
      <c r="FJ39" s="495" t="n">
        <f aca="false">(1+$AF39)^(1/12)-1</f>
        <v>0.00246626977230369</v>
      </c>
      <c r="FK39" s="495" t="n">
        <f aca="false">(1+$AF39)^(1/12)-1</f>
        <v>0.00246626977230369</v>
      </c>
      <c r="FL39" s="495" t="n">
        <f aca="false">(1+$AF39)^(1/12)-1</f>
        <v>0.00246626977230369</v>
      </c>
      <c r="FM39" s="495" t="n">
        <f aca="false">(1+$AF39)^(1/12)-1</f>
        <v>0.00246626977230369</v>
      </c>
      <c r="FN39" s="495" t="n">
        <f aca="false">(1+$AF39)^(1/12)-1</f>
        <v>0.00246626977230369</v>
      </c>
      <c r="FO39" s="495" t="n">
        <f aca="false">(1+$AF39)^(1/12)-1</f>
        <v>0.00246626977230369</v>
      </c>
      <c r="FP39" s="495" t="n">
        <f aca="false">(1+$AF39)^(1/12)-1</f>
        <v>0.00246626977230369</v>
      </c>
      <c r="FQ39" s="495" t="n">
        <f aca="false">(1+$AF39)^(1/12)-1</f>
        <v>0.00246626977230369</v>
      </c>
      <c r="FR39" s="495" t="n">
        <f aca="false">(1+$AF39)^(1/12)-1</f>
        <v>0.00246626977230369</v>
      </c>
      <c r="FS39" s="495" t="n">
        <f aca="false">$E39</f>
        <v>0.03</v>
      </c>
      <c r="FT39" s="495" t="n">
        <f aca="false">(1+$AF39)^(1/12)-1</f>
        <v>0.00246626977230369</v>
      </c>
      <c r="FU39" s="495" t="n">
        <f aca="false">(1+$AF39)^(1/12)-1</f>
        <v>0.00246626977230369</v>
      </c>
      <c r="FV39" s="495" t="n">
        <f aca="false">(1+$AF39)^(1/12)-1</f>
        <v>0.00246626977230369</v>
      </c>
      <c r="FW39" s="495" t="n">
        <f aca="false">(1+$AF39)^(1/12)-1</f>
        <v>0.00246626977230369</v>
      </c>
      <c r="FX39" s="495" t="n">
        <f aca="false">(1+$AF39)^(1/12)-1</f>
        <v>0.00246626977230369</v>
      </c>
      <c r="FY39" s="495" t="n">
        <f aca="false">(1+$AF39)^(1/12)-1</f>
        <v>0.00246626977230369</v>
      </c>
      <c r="FZ39" s="495" t="n">
        <f aca="false">(1+$AF39)^(1/12)-1</f>
        <v>0.00246626977230369</v>
      </c>
      <c r="GA39" s="495" t="n">
        <f aca="false">(1+$AF39)^(1/12)-1</f>
        <v>0.00246626977230369</v>
      </c>
      <c r="GB39" s="495" t="n">
        <f aca="false">(1+$AF39)^(1/12)-1</f>
        <v>0.00246626977230369</v>
      </c>
      <c r="GC39" s="495" t="n">
        <f aca="false">(1+$AF39)^(1/12)-1</f>
        <v>0.00246626977230369</v>
      </c>
      <c r="GD39" s="495" t="n">
        <f aca="false">(1+$AF39)^(1/12)-1</f>
        <v>0.00246626977230369</v>
      </c>
      <c r="GE39" s="495" t="n">
        <f aca="false">(1+$AF39)^(1/12)-1</f>
        <v>0.00246626977230369</v>
      </c>
      <c r="GF39" s="495" t="n">
        <f aca="false">$E39</f>
        <v>0.03</v>
      </c>
      <c r="GG39" s="495" t="n">
        <f aca="false">(1+$AF39)^(1/12)-1</f>
        <v>0.00246626977230369</v>
      </c>
      <c r="GH39" s="495" t="n">
        <f aca="false">(1+$AF39)^(1/12)-1</f>
        <v>0.00246626977230369</v>
      </c>
      <c r="GI39" s="495" t="n">
        <f aca="false">(1+$AF39)^(1/12)-1</f>
        <v>0.00246626977230369</v>
      </c>
      <c r="GJ39" s="495" t="n">
        <f aca="false">(1+$AF39)^(1/12)-1</f>
        <v>0.00246626977230369</v>
      </c>
      <c r="GK39" s="495" t="n">
        <f aca="false">(1+$AF39)^(1/12)-1</f>
        <v>0.00246626977230369</v>
      </c>
      <c r="GL39" s="495" t="n">
        <f aca="false">(1+$AF39)^(1/12)-1</f>
        <v>0.00246626977230369</v>
      </c>
      <c r="GM39" s="495" t="n">
        <f aca="false">(1+$AF39)^(1/12)-1</f>
        <v>0.00246626977230369</v>
      </c>
      <c r="GN39" s="495" t="n">
        <f aca="false">(1+$AF39)^(1/12)-1</f>
        <v>0.00246626977230369</v>
      </c>
      <c r="GO39" s="495" t="n">
        <f aca="false">(1+$AF39)^(1/12)-1</f>
        <v>0.00246626977230369</v>
      </c>
      <c r="GP39" s="495" t="n">
        <f aca="false">(1+$AF39)^(1/12)-1</f>
        <v>0.00246626977230369</v>
      </c>
      <c r="GQ39" s="495" t="n">
        <f aca="false">(1+$AF39)^(1/12)-1</f>
        <v>0.00246626977230369</v>
      </c>
      <c r="GR39" s="495" t="n">
        <f aca="false">(1+$AF39)^(1/12)-1</f>
        <v>0.00246626977230369</v>
      </c>
      <c r="GS39" s="495" t="n">
        <f aca="false">$E39</f>
        <v>0.03</v>
      </c>
      <c r="GT39" s="495" t="n">
        <f aca="false">(1+$AF39)^(1/12)-1</f>
        <v>0.00246626977230369</v>
      </c>
      <c r="GU39" s="495" t="n">
        <f aca="false">(1+$AF39)^(1/12)-1</f>
        <v>0.00246626977230369</v>
      </c>
      <c r="GV39" s="495" t="n">
        <f aca="false">(1+$AF39)^(1/12)-1</f>
        <v>0.00246626977230369</v>
      </c>
      <c r="GW39" s="495" t="n">
        <f aca="false">(1+$AF39)^(1/12)-1</f>
        <v>0.00246626977230369</v>
      </c>
      <c r="GX39" s="495" t="n">
        <f aca="false">(1+$AF39)^(1/12)-1</f>
        <v>0.00246626977230369</v>
      </c>
      <c r="GY39" s="495" t="n">
        <f aca="false">(1+$AF39)^(1/12)-1</f>
        <v>0.00246626977230369</v>
      </c>
      <c r="GZ39" s="495" t="n">
        <f aca="false">(1+$AF39)^(1/12)-1</f>
        <v>0.00246626977230369</v>
      </c>
      <c r="HA39" s="495" t="n">
        <f aca="false">(1+$AF39)^(1/12)-1</f>
        <v>0.00246626977230369</v>
      </c>
      <c r="HB39" s="495" t="n">
        <f aca="false">(1+$AF39)^(1/12)-1</f>
        <v>0.00246626977230369</v>
      </c>
      <c r="HC39" s="495" t="n">
        <f aca="false">(1+$AF39)^(1/12)-1</f>
        <v>0.00246626977230369</v>
      </c>
      <c r="HD39" s="495" t="n">
        <f aca="false">(1+$AF39)^(1/12)-1</f>
        <v>0.00246626977230369</v>
      </c>
      <c r="HE39" s="495" t="n">
        <f aca="false">(1+$AF39)^(1/12)-1</f>
        <v>0.00246626977230369</v>
      </c>
      <c r="HF39" s="495" t="n">
        <f aca="false">$E39</f>
        <v>0.03</v>
      </c>
      <c r="HG39" s="495" t="n">
        <f aca="false">(1+$AF39)^(1/12)-1</f>
        <v>0.00246626977230369</v>
      </c>
      <c r="HH39" s="495" t="n">
        <f aca="false">(1+$AF39)^(1/12)-1</f>
        <v>0.00246626977230369</v>
      </c>
      <c r="HI39" s="495" t="n">
        <f aca="false">(1+$AF39)^(1/12)-1</f>
        <v>0.00246626977230369</v>
      </c>
      <c r="HJ39" s="495" t="n">
        <f aca="false">(1+$AF39)^(1/12)-1</f>
        <v>0.00246626977230369</v>
      </c>
      <c r="HK39" s="495" t="n">
        <f aca="false">(1+$AF39)^(1/12)-1</f>
        <v>0.00246626977230369</v>
      </c>
      <c r="HL39" s="495" t="n">
        <f aca="false">(1+$AF39)^(1/12)-1</f>
        <v>0.00246626977230369</v>
      </c>
      <c r="HM39" s="495" t="n">
        <f aca="false">(1+$AF39)^(1/12)-1</f>
        <v>0.00246626977230369</v>
      </c>
      <c r="HN39" s="495" t="n">
        <f aca="false">(1+$AF39)^(1/12)-1</f>
        <v>0.00246626977230369</v>
      </c>
      <c r="HO39" s="495" t="n">
        <f aca="false">(1+$AF39)^(1/12)-1</f>
        <v>0.00246626977230369</v>
      </c>
      <c r="HP39" s="495" t="n">
        <f aca="false">(1+$AF39)^(1/12)-1</f>
        <v>0.00246626977230369</v>
      </c>
      <c r="HQ39" s="495" t="n">
        <f aca="false">(1+$AF39)^(1/12)-1</f>
        <v>0.00246626977230369</v>
      </c>
      <c r="HR39" s="495" t="n">
        <f aca="false">(1+$AF39)^(1/12)-1</f>
        <v>0.00246626977230369</v>
      </c>
      <c r="HS39" s="495" t="n">
        <f aca="false">$E39</f>
        <v>0.03</v>
      </c>
      <c r="HT39" s="495" t="n">
        <f aca="false">(1+$AF39)^(1/12)-1</f>
        <v>0.00246626977230369</v>
      </c>
      <c r="HU39" s="495" t="n">
        <f aca="false">(1+$AF39)^(1/12)-1</f>
        <v>0.00246626977230369</v>
      </c>
      <c r="HV39" s="495" t="n">
        <f aca="false">(1+$AF39)^(1/12)-1</f>
        <v>0.00246626977230369</v>
      </c>
      <c r="HW39" s="495" t="n">
        <f aca="false">(1+$AF39)^(1/12)-1</f>
        <v>0.00246626977230369</v>
      </c>
      <c r="HX39" s="495" t="n">
        <f aca="false">(1+$AF39)^(1/12)-1</f>
        <v>0.00246626977230369</v>
      </c>
      <c r="HY39" s="495" t="n">
        <f aca="false">(1+$AF39)^(1/12)-1</f>
        <v>0.00246626977230369</v>
      </c>
      <c r="HZ39" s="495" t="n">
        <f aca="false">(1+$AF39)^(1/12)-1</f>
        <v>0.00246626977230369</v>
      </c>
      <c r="IA39" s="495" t="n">
        <f aca="false">(1+$AF39)^(1/12)-1</f>
        <v>0.00246626977230369</v>
      </c>
      <c r="IB39" s="495" t="n">
        <f aca="false">(1+$AF39)^(1/12)-1</f>
        <v>0.00246626977230369</v>
      </c>
      <c r="IC39" s="495" t="n">
        <f aca="false">(1+$AF39)^(1/12)-1</f>
        <v>0.00246626977230369</v>
      </c>
      <c r="ID39" s="495" t="n">
        <f aca="false">(1+$AF39)^(1/12)-1</f>
        <v>0.00246626977230369</v>
      </c>
      <c r="IE39" s="495" t="n">
        <f aca="false">(1+$AF39)^(1/12)-1</f>
        <v>0.00246626977230369</v>
      </c>
      <c r="IF39" s="495" t="n">
        <f aca="false">$E39</f>
        <v>0.03</v>
      </c>
      <c r="IG39" s="495" t="n">
        <f aca="false">(1+$AF39)^(1/12)-1</f>
        <v>0.00246626977230369</v>
      </c>
      <c r="IH39" s="495" t="n">
        <f aca="false">(1+$AF39)^(1/12)-1</f>
        <v>0.00246626977230369</v>
      </c>
      <c r="II39" s="495" t="n">
        <f aca="false">(1+$AF39)^(1/12)-1</f>
        <v>0.00246626977230369</v>
      </c>
      <c r="IJ39" s="495" t="n">
        <f aca="false">(1+$AF39)^(1/12)-1</f>
        <v>0.00246626977230369</v>
      </c>
      <c r="IK39" s="495" t="n">
        <f aca="false">(1+$AF39)^(1/12)-1</f>
        <v>0.00246626977230369</v>
      </c>
      <c r="IL39" s="495" t="n">
        <f aca="false">(1+$AF39)^(1/12)-1</f>
        <v>0.00246626977230369</v>
      </c>
      <c r="IM39" s="495" t="n">
        <f aca="false">(1+$AF39)^(1/12)-1</f>
        <v>0.00246626977230369</v>
      </c>
      <c r="IN39" s="495" t="n">
        <f aca="false">(1+$AF39)^(1/12)-1</f>
        <v>0.00246626977230369</v>
      </c>
      <c r="IO39" s="495" t="n">
        <f aca="false">(1+$AF39)^(1/12)-1</f>
        <v>0.00246626977230369</v>
      </c>
      <c r="IP39" s="495" t="n">
        <f aca="false">(1+$AF39)^(1/12)-1</f>
        <v>0.00246626977230369</v>
      </c>
      <c r="IQ39" s="495" t="n">
        <f aca="false">(1+$AF39)^(1/12)-1</f>
        <v>0.00246626977230369</v>
      </c>
      <c r="IR39" s="495" t="n">
        <f aca="false">(1+$AF39)^(1/12)-1</f>
        <v>0.00246626977230369</v>
      </c>
      <c r="IS39" s="495" t="n">
        <f aca="false">$E39</f>
        <v>0.03</v>
      </c>
      <c r="IT39" s="495" t="n">
        <f aca="false">(1+$AF39)^(1/12)-1</f>
        <v>0.00246626977230369</v>
      </c>
      <c r="IU39" s="495" t="n">
        <f aca="false">(1+$AF39)^(1/12)-1</f>
        <v>0.00246626977230369</v>
      </c>
      <c r="IV39" s="495" t="n">
        <f aca="false">(1+$AF39)^(1/12)-1</f>
        <v>0.00246626977230369</v>
      </c>
      <c r="IW39" s="495" t="n">
        <f aca="false">(1+$AF39)^(1/12)-1</f>
        <v>0.00246626977230369</v>
      </c>
      <c r="IX39" s="495" t="n">
        <f aca="false">(1+$AF39)^(1/12)-1</f>
        <v>0.00246626977230369</v>
      </c>
      <c r="IY39" s="495" t="n">
        <f aca="false">(1+$AF39)^(1/12)-1</f>
        <v>0.00246626977230369</v>
      </c>
      <c r="IZ39" s="495" t="n">
        <f aca="false">(1+$AF39)^(1/12)-1</f>
        <v>0.00246626977230369</v>
      </c>
      <c r="JA39" s="495" t="n">
        <f aca="false">(1+$AF39)^(1/12)-1</f>
        <v>0.00246626977230369</v>
      </c>
      <c r="JB39" s="495" t="n">
        <f aca="false">(1+$AF39)^(1/12)-1</f>
        <v>0.00246626977230369</v>
      </c>
      <c r="JC39" s="495" t="n">
        <f aca="false">(1+$AF39)^(1/12)-1</f>
        <v>0.00246626977230369</v>
      </c>
      <c r="JD39" s="495" t="n">
        <f aca="false">(1+$AF39)^(1/12)-1</f>
        <v>0.00246626977230369</v>
      </c>
      <c r="JE39" s="495" t="n">
        <f aca="false">(1+$AF39)^(1/12)-1</f>
        <v>0.00246626977230369</v>
      </c>
      <c r="JF39" s="495" t="n">
        <f aca="false">$E39</f>
        <v>0.03</v>
      </c>
      <c r="JG39" s="495" t="n">
        <f aca="false">(1+$AF39)^(1/12)-1</f>
        <v>0.00246626977230369</v>
      </c>
      <c r="JH39" s="495" t="n">
        <f aca="false">(1+$AF39)^(1/12)-1</f>
        <v>0.00246626977230369</v>
      </c>
      <c r="JI39" s="495" t="n">
        <f aca="false">(1+$AF39)^(1/12)-1</f>
        <v>0.00246626977230369</v>
      </c>
      <c r="JJ39" s="495" t="n">
        <f aca="false">(1+$AF39)^(1/12)-1</f>
        <v>0.00246626977230369</v>
      </c>
      <c r="JK39" s="495" t="n">
        <f aca="false">(1+$AF39)^(1/12)-1</f>
        <v>0.00246626977230369</v>
      </c>
      <c r="JL39" s="495" t="n">
        <f aca="false">(1+$AF39)^(1/12)-1</f>
        <v>0.00246626977230369</v>
      </c>
      <c r="JM39" s="495" t="n">
        <f aca="false">(1+$AF39)^(1/12)-1</f>
        <v>0.00246626977230369</v>
      </c>
      <c r="JN39" s="495" t="n">
        <f aca="false">(1+$AF39)^(1/12)-1</f>
        <v>0.00246626977230369</v>
      </c>
      <c r="JO39" s="495" t="n">
        <f aca="false">(1+$AF39)^(1/12)-1</f>
        <v>0.00246626977230369</v>
      </c>
      <c r="JP39" s="495" t="n">
        <f aca="false">(1+$AF39)^(1/12)-1</f>
        <v>0.00246626977230369</v>
      </c>
      <c r="JQ39" s="495" t="n">
        <f aca="false">(1+$AF39)^(1/12)-1</f>
        <v>0.00246626977230369</v>
      </c>
      <c r="JR39" s="495" t="n">
        <f aca="false">(1+$AF39)^(1/12)-1</f>
        <v>0.00246626977230369</v>
      </c>
      <c r="JS39" s="495" t="n">
        <f aca="false">$E39</f>
        <v>0.03</v>
      </c>
      <c r="JT39" s="495" t="n">
        <f aca="false">(1+$AF39)^(1/12)-1</f>
        <v>0.00246626977230369</v>
      </c>
      <c r="JU39" s="495" t="n">
        <f aca="false">(1+$AF39)^(1/12)-1</f>
        <v>0.00246626977230369</v>
      </c>
      <c r="JV39" s="495" t="n">
        <f aca="false">(1+$AF39)^(1/12)-1</f>
        <v>0.00246626977230369</v>
      </c>
      <c r="JW39" s="495" t="n">
        <f aca="false">(1+$AF39)^(1/12)-1</f>
        <v>0.00246626977230369</v>
      </c>
      <c r="JX39" s="495" t="n">
        <f aca="false">(1+$AF39)^(1/12)-1</f>
        <v>0.00246626977230369</v>
      </c>
      <c r="JY39" s="495" t="n">
        <f aca="false">(1+$AF39)^(1/12)-1</f>
        <v>0.00246626977230369</v>
      </c>
      <c r="JZ39" s="495" t="n">
        <f aca="false">(1+$AF39)^(1/12)-1</f>
        <v>0.00246626977230369</v>
      </c>
      <c r="KA39" s="495" t="n">
        <f aca="false">(1+$AF39)^(1/12)-1</f>
        <v>0.00246626977230369</v>
      </c>
      <c r="KB39" s="495" t="n">
        <f aca="false">(1+$AF39)^(1/12)-1</f>
        <v>0.00246626977230369</v>
      </c>
      <c r="KC39" s="495" t="n">
        <f aca="false">(1+$AF39)^(1/12)-1</f>
        <v>0.00246626977230369</v>
      </c>
      <c r="KD39" s="495" t="n">
        <f aca="false">(1+$AF39)^(1/12)-1</f>
        <v>0.00246626977230369</v>
      </c>
      <c r="KE39" s="495" t="n">
        <f aca="false">(1+$AF39)^(1/12)-1</f>
        <v>0.00246626977230369</v>
      </c>
      <c r="KF39" s="495" t="n">
        <f aca="false">$E39</f>
        <v>0.03</v>
      </c>
      <c r="KG39" s="495" t="n">
        <f aca="false">(1+$AF39)^(1/12)-1</f>
        <v>0.00246626977230369</v>
      </c>
      <c r="KH39" s="495" t="n">
        <f aca="false">(1+$AF39)^(1/12)-1</f>
        <v>0.00246626977230369</v>
      </c>
      <c r="KI39" s="495" t="n">
        <f aca="false">(1+$AF39)^(1/12)-1</f>
        <v>0.00246626977230369</v>
      </c>
      <c r="KJ39" s="495" t="n">
        <f aca="false">(1+$AF39)^(1/12)-1</f>
        <v>0.00246626977230369</v>
      </c>
      <c r="KK39" s="495" t="n">
        <f aca="false">(1+$AF39)^(1/12)-1</f>
        <v>0.00246626977230369</v>
      </c>
      <c r="KL39" s="495" t="n">
        <f aca="false">(1+$AF39)^(1/12)-1</f>
        <v>0.00246626977230369</v>
      </c>
      <c r="KM39" s="495" t="n">
        <f aca="false">(1+$AF39)^(1/12)-1</f>
        <v>0.00246626977230369</v>
      </c>
      <c r="KN39" s="495" t="n">
        <f aca="false">(1+$AF39)^(1/12)-1</f>
        <v>0.00246626977230369</v>
      </c>
      <c r="KO39" s="495" t="n">
        <f aca="false">(1+$AF39)^(1/12)-1</f>
        <v>0.00246626977230369</v>
      </c>
      <c r="KP39" s="495" t="n">
        <f aca="false">(1+$AF39)^(1/12)-1</f>
        <v>0.00246626977230369</v>
      </c>
      <c r="KQ39" s="495" t="n">
        <f aca="false">(1+$AF39)^(1/12)-1</f>
        <v>0.00246626977230369</v>
      </c>
      <c r="KR39" s="495" t="n">
        <f aca="false">(1+$AF39)^(1/12)-1</f>
        <v>0.00246626977230369</v>
      </c>
      <c r="KS39" s="495" t="n">
        <f aca="false">$E39</f>
        <v>0.03</v>
      </c>
      <c r="KT39" s="495" t="n">
        <f aca="false">(1+$AF39)^(1/12)-1</f>
        <v>0.00246626977230369</v>
      </c>
      <c r="KU39" s="495" t="n">
        <f aca="false">(1+$AF39)^(1/12)-1</f>
        <v>0.00246626977230369</v>
      </c>
      <c r="KV39" s="495" t="n">
        <f aca="false">(1+$AF39)^(1/12)-1</f>
        <v>0.00246626977230369</v>
      </c>
      <c r="KW39" s="495" t="n">
        <f aca="false">(1+$AF39)^(1/12)-1</f>
        <v>0.00246626977230369</v>
      </c>
      <c r="KX39" s="495" t="n">
        <f aca="false">(1+$AF39)^(1/12)-1</f>
        <v>0.00246626977230369</v>
      </c>
      <c r="KY39" s="495" t="n">
        <f aca="false">(1+$AF39)^(1/12)-1</f>
        <v>0.00246626977230369</v>
      </c>
      <c r="KZ39" s="495" t="n">
        <f aca="false">(1+$AF39)^(1/12)-1</f>
        <v>0.00246626977230369</v>
      </c>
      <c r="LA39" s="495" t="n">
        <f aca="false">(1+$AF39)^(1/12)-1</f>
        <v>0.00246626977230369</v>
      </c>
      <c r="LB39" s="495" t="n">
        <f aca="false">(1+$AF39)^(1/12)-1</f>
        <v>0.00246626977230369</v>
      </c>
      <c r="LC39" s="495" t="n">
        <f aca="false">(1+$AF39)^(1/12)-1</f>
        <v>0.00246626977230369</v>
      </c>
      <c r="LD39" s="495" t="n">
        <f aca="false">(1+$AF39)^(1/12)-1</f>
        <v>0.00246626977230369</v>
      </c>
      <c r="LE39" s="495" t="n">
        <f aca="false">(1+$AF39)^(1/12)-1</f>
        <v>0.00246626977230369</v>
      </c>
      <c r="LF39" s="495" t="n">
        <f aca="false">$E39</f>
        <v>0.03</v>
      </c>
      <c r="LG39" s="495" t="n">
        <f aca="false">(1+$AF39)^(1/12)-1</f>
        <v>0.00246626977230369</v>
      </c>
      <c r="LH39" s="495" t="n">
        <f aca="false">(1+$AF39)^(1/12)-1</f>
        <v>0.00246626977230369</v>
      </c>
      <c r="LI39" s="495" t="n">
        <f aca="false">(1+$AF39)^(1/12)-1</f>
        <v>0.00246626977230369</v>
      </c>
      <c r="LJ39" s="495" t="n">
        <f aca="false">(1+$AF39)^(1/12)-1</f>
        <v>0.00246626977230369</v>
      </c>
      <c r="LK39" s="495" t="n">
        <f aca="false">(1+$AF39)^(1/12)-1</f>
        <v>0.00246626977230369</v>
      </c>
      <c r="LL39" s="495" t="n">
        <f aca="false">(1+$AF39)^(1/12)-1</f>
        <v>0.00246626977230369</v>
      </c>
      <c r="LM39" s="495" t="n">
        <f aca="false">(1+$AF39)^(1/12)-1</f>
        <v>0.00246626977230369</v>
      </c>
      <c r="LN39" s="495" t="n">
        <f aca="false">(1+$AF39)^(1/12)-1</f>
        <v>0.00246626977230369</v>
      </c>
      <c r="LO39" s="495" t="n">
        <f aca="false">(1+$AF39)^(1/12)-1</f>
        <v>0.00246626977230369</v>
      </c>
      <c r="LP39" s="495" t="n">
        <f aca="false">(1+$AF39)^(1/12)-1</f>
        <v>0.00246626977230369</v>
      </c>
      <c r="LQ39" s="495" t="n">
        <f aca="false">(1+$AF39)^(1/12)-1</f>
        <v>0.00246626977230369</v>
      </c>
      <c r="LR39" s="495" t="n">
        <f aca="false">(1+$AF39)^(1/12)-1</f>
        <v>0.00246626977230369</v>
      </c>
      <c r="LS39" s="495" t="n">
        <f aca="false">$E39</f>
        <v>0.03</v>
      </c>
      <c r="LT39" s="495" t="n">
        <f aca="false">(1+$AF39)^(1/12)-1</f>
        <v>0.00246626977230369</v>
      </c>
      <c r="LU39" s="495" t="n">
        <f aca="false">(1+$AF39)^(1/12)-1</f>
        <v>0.00246626977230369</v>
      </c>
      <c r="LV39" s="495" t="n">
        <f aca="false">(1+$AF39)^(1/12)-1</f>
        <v>0.00246626977230369</v>
      </c>
      <c r="LW39" s="495" t="n">
        <f aca="false">(1+$AF39)^(1/12)-1</f>
        <v>0.00246626977230369</v>
      </c>
      <c r="LX39" s="495" t="n">
        <f aca="false">(1+$AF39)^(1/12)-1</f>
        <v>0.00246626977230369</v>
      </c>
      <c r="LY39" s="495" t="n">
        <f aca="false">(1+$AF39)^(1/12)-1</f>
        <v>0.00246626977230369</v>
      </c>
      <c r="LZ39" s="495" t="n">
        <f aca="false">(1+$AF39)^(1/12)-1</f>
        <v>0.00246626977230369</v>
      </c>
      <c r="MA39" s="495" t="n">
        <f aca="false">(1+$AF39)^(1/12)-1</f>
        <v>0.00246626977230369</v>
      </c>
      <c r="MB39" s="495" t="n">
        <f aca="false">(1+$AF39)^(1/12)-1</f>
        <v>0.00246626977230369</v>
      </c>
      <c r="MC39" s="495" t="n">
        <f aca="false">(1+$AF39)^(1/12)-1</f>
        <v>0.00246626977230369</v>
      </c>
      <c r="MD39" s="495" t="n">
        <f aca="false">(1+$AF39)^(1/12)-1</f>
        <v>0.00246626977230369</v>
      </c>
      <c r="ME39" s="495" t="n">
        <f aca="false">(1+$AF39)^(1/12)-1</f>
        <v>0.00246626977230369</v>
      </c>
      <c r="MF39" s="495" t="n">
        <f aca="false">$E39</f>
        <v>0.03</v>
      </c>
      <c r="MG39" s="495" t="n">
        <f aca="false">(1+$AF39)^(1/12)-1</f>
        <v>0.00246626977230369</v>
      </c>
      <c r="MH39" s="495" t="n">
        <f aca="false">(1+$AF39)^(1/12)-1</f>
        <v>0.00246626977230369</v>
      </c>
      <c r="MI39" s="495" t="n">
        <f aca="false">(1+$AF39)^(1/12)-1</f>
        <v>0.00246626977230369</v>
      </c>
      <c r="MJ39" s="495" t="n">
        <f aca="false">(1+$AF39)^(1/12)-1</f>
        <v>0.00246626977230369</v>
      </c>
      <c r="MK39" s="495" t="n">
        <f aca="false">(1+$AF39)^(1/12)-1</f>
        <v>0.00246626977230369</v>
      </c>
      <c r="ML39" s="495" t="n">
        <f aca="false">(1+$AF39)^(1/12)-1</f>
        <v>0.00246626977230369</v>
      </c>
      <c r="MM39" s="495" t="n">
        <f aca="false">(1+$AF39)^(1/12)-1</f>
        <v>0.00246626977230369</v>
      </c>
      <c r="MN39" s="495" t="n">
        <f aca="false">(1+$AF39)^(1/12)-1</f>
        <v>0.00246626977230369</v>
      </c>
      <c r="MO39" s="495" t="n">
        <f aca="false">(1+$AF39)^(1/12)-1</f>
        <v>0.00246626977230369</v>
      </c>
      <c r="MP39" s="495" t="n">
        <f aca="false">(1+$AF39)^(1/12)-1</f>
        <v>0.00246626977230369</v>
      </c>
      <c r="MQ39" s="495" t="n">
        <f aca="false">(1+$AF39)^(1/12)-1</f>
        <v>0.00246626977230369</v>
      </c>
      <c r="MR39" s="495" t="n">
        <f aca="false">(1+$AF39)^(1/12)-1</f>
        <v>0.00246626977230369</v>
      </c>
      <c r="MS39" s="495" t="n">
        <f aca="false">$E39</f>
        <v>0.03</v>
      </c>
      <c r="MT39" s="495" t="n">
        <f aca="false">(1+$AF39)^(1/12)-1</f>
        <v>0.00246626977230369</v>
      </c>
      <c r="MU39" s="495" t="n">
        <f aca="false">(1+$AF39)^(1/12)-1</f>
        <v>0.00246626977230369</v>
      </c>
      <c r="MV39" s="495" t="n">
        <f aca="false">(1+$AF39)^(1/12)-1</f>
        <v>0.00246626977230369</v>
      </c>
      <c r="MW39" s="495" t="n">
        <f aca="false">(1+$AF39)^(1/12)-1</f>
        <v>0.00246626977230369</v>
      </c>
      <c r="MX39" s="495" t="n">
        <f aca="false">(1+$AF39)^(1/12)-1</f>
        <v>0.00246626977230369</v>
      </c>
      <c r="MY39" s="495" t="n">
        <f aca="false">(1+$AF39)^(1/12)-1</f>
        <v>0.00246626977230369</v>
      </c>
      <c r="MZ39" s="495" t="n">
        <f aca="false">(1+$AF39)^(1/12)-1</f>
        <v>0.00246626977230369</v>
      </c>
      <c r="NA39" s="495" t="n">
        <f aca="false">(1+$AF39)^(1/12)-1</f>
        <v>0.00246626977230369</v>
      </c>
      <c r="NB39" s="495" t="n">
        <f aca="false">(1+$AF39)^(1/12)-1</f>
        <v>0.00246626977230369</v>
      </c>
      <c r="NC39" s="495" t="n">
        <f aca="false">(1+$AF39)^(1/12)-1</f>
        <v>0.00246626977230369</v>
      </c>
      <c r="ND39" s="495" t="n">
        <f aca="false">(1+$AF39)^(1/12)-1</f>
        <v>0.00246626977230369</v>
      </c>
      <c r="NE39" s="495" t="n">
        <f aca="false">(1+$AF39)^(1/12)-1</f>
        <v>0.00246626977230369</v>
      </c>
      <c r="NF39" s="495" t="n">
        <f aca="false">$E39</f>
        <v>0.03</v>
      </c>
      <c r="NG39" s="495" t="n">
        <f aca="false">(1+$AF39)^(1/12)-1</f>
        <v>0.00246626977230369</v>
      </c>
      <c r="NH39" s="495" t="n">
        <f aca="false">(1+$AF39)^(1/12)-1</f>
        <v>0.00246626977230369</v>
      </c>
      <c r="NI39" s="495" t="n">
        <f aca="false">(1+$AF39)^(1/12)-1</f>
        <v>0.00246626977230369</v>
      </c>
      <c r="NJ39" s="495" t="n">
        <f aca="false">(1+$AF39)^(1/12)-1</f>
        <v>0.00246626977230369</v>
      </c>
      <c r="NK39" s="495" t="n">
        <f aca="false">(1+$AF39)^(1/12)-1</f>
        <v>0.00246626977230369</v>
      </c>
      <c r="NL39" s="495" t="n">
        <f aca="false">(1+$AF39)^(1/12)-1</f>
        <v>0.00246626977230369</v>
      </c>
      <c r="NM39" s="495" t="n">
        <f aca="false">(1+$AF39)^(1/12)-1</f>
        <v>0.00246626977230369</v>
      </c>
      <c r="NN39" s="495" t="n">
        <f aca="false">(1+$AF39)^(1/12)-1</f>
        <v>0.00246626977230369</v>
      </c>
      <c r="NO39" s="495" t="n">
        <f aca="false">(1+$AF39)^(1/12)-1</f>
        <v>0.00246626977230369</v>
      </c>
      <c r="NP39" s="495" t="n">
        <f aca="false">(1+$AF39)^(1/12)-1</f>
        <v>0.00246626977230369</v>
      </c>
      <c r="NQ39" s="495" t="n">
        <f aca="false">(1+$AF39)^(1/12)-1</f>
        <v>0.00246626977230369</v>
      </c>
      <c r="NR39" s="495" t="n">
        <f aca="false">(1+$AF39)^(1/12)-1</f>
        <v>0.00246626977230369</v>
      </c>
      <c r="NS39" s="495" t="n">
        <f aca="false">$E39</f>
        <v>0.03</v>
      </c>
      <c r="NT39" s="495" t="n">
        <f aca="false">(1+$AF39)^(1/12)-1</f>
        <v>0.00246626977230369</v>
      </c>
      <c r="NU39" s="495" t="n">
        <f aca="false">(1+$AF39)^(1/12)-1</f>
        <v>0.00246626977230369</v>
      </c>
      <c r="NV39" s="495" t="n">
        <f aca="false">(1+$AF39)^(1/12)-1</f>
        <v>0.00246626977230369</v>
      </c>
      <c r="NW39" s="495" t="n">
        <f aca="false">(1+$AF39)^(1/12)-1</f>
        <v>0.00246626977230369</v>
      </c>
      <c r="NX39" s="495" t="n">
        <f aca="false">(1+$AF39)^(1/12)-1</f>
        <v>0.00246626977230369</v>
      </c>
      <c r="NY39" s="495" t="n">
        <f aca="false">(1+$AF39)^(1/12)-1</f>
        <v>0.00246626977230369</v>
      </c>
      <c r="NZ39" s="495" t="n">
        <f aca="false">(1+$AF39)^(1/12)-1</f>
        <v>0.00246626977230369</v>
      </c>
      <c r="OA39" s="495" t="n">
        <f aca="false">(1+$AF39)^(1/12)-1</f>
        <v>0.00246626977230369</v>
      </c>
      <c r="OB39" s="495" t="n">
        <f aca="false">(1+$AF39)^(1/12)-1</f>
        <v>0.00246626977230369</v>
      </c>
      <c r="OC39" s="495" t="n">
        <f aca="false">(1+$AF39)^(1/12)-1</f>
        <v>0.00246626977230369</v>
      </c>
      <c r="OD39" s="495" t="n">
        <f aca="false">(1+$AF39)^(1/12)-1</f>
        <v>0.00246626977230369</v>
      </c>
      <c r="OE39" s="495" t="n">
        <f aca="false">(1+$AF39)^(1/12)-1</f>
        <v>0.00246626977230369</v>
      </c>
      <c r="OF39" s="495" t="n">
        <f aca="false">$E39</f>
        <v>0.03</v>
      </c>
      <c r="OG39" s="495" t="n">
        <f aca="false">(1+$AF39)^(1/12)-1</f>
        <v>0.00246626977230369</v>
      </c>
      <c r="OH39" s="495" t="n">
        <f aca="false">(1+$AF39)^(1/12)-1</f>
        <v>0.00246626977230369</v>
      </c>
      <c r="OI39" s="495" t="n">
        <f aca="false">(1+$AF39)^(1/12)-1</f>
        <v>0.00246626977230369</v>
      </c>
      <c r="OJ39" s="495" t="n">
        <f aca="false">(1+$AF39)^(1/12)-1</f>
        <v>0.00246626977230369</v>
      </c>
      <c r="OK39" s="495" t="n">
        <f aca="false">(1+$AF39)^(1/12)-1</f>
        <v>0.00246626977230369</v>
      </c>
      <c r="OL39" s="495" t="n">
        <f aca="false">(1+$AF39)^(1/12)-1</f>
        <v>0.00246626977230369</v>
      </c>
      <c r="OM39" s="495" t="n">
        <f aca="false">(1+$AF39)^(1/12)-1</f>
        <v>0.00246626977230369</v>
      </c>
      <c r="ON39" s="495" t="n">
        <f aca="false">(1+$AF39)^(1/12)-1</f>
        <v>0.00246626977230369</v>
      </c>
      <c r="OO39" s="495" t="n">
        <f aca="false">(1+$AF39)^(1/12)-1</f>
        <v>0.00246626977230369</v>
      </c>
      <c r="OP39" s="495" t="n">
        <f aca="false">(1+$AF39)^(1/12)-1</f>
        <v>0.00246626977230369</v>
      </c>
      <c r="OQ39" s="495" t="n">
        <f aca="false">(1+$AF39)^(1/12)-1</f>
        <v>0.00246626977230369</v>
      </c>
      <c r="OR39" s="495" t="n">
        <f aca="false">(1+$AF39)^(1/12)-1</f>
        <v>0.00246626977230369</v>
      </c>
      <c r="OS39" s="495" t="n">
        <f aca="false">$E39</f>
        <v>0.03</v>
      </c>
      <c r="OT39" s="495" t="n">
        <f aca="false">(1+$AF39)^(1/12)-1</f>
        <v>0.00246626977230369</v>
      </c>
      <c r="OU39" s="495" t="n">
        <f aca="false">(1+$AF39)^(1/12)-1</f>
        <v>0.00246626977230369</v>
      </c>
      <c r="OV39" s="495" t="n">
        <f aca="false">(1+$AF39)^(1/12)-1</f>
        <v>0.00246626977230369</v>
      </c>
      <c r="OW39" s="495" t="n">
        <f aca="false">(1+$AF39)^(1/12)-1</f>
        <v>0.00246626977230369</v>
      </c>
      <c r="OX39" s="495" t="n">
        <f aca="false">(1+$AF39)^(1/12)-1</f>
        <v>0.00246626977230369</v>
      </c>
      <c r="OY39" s="495" t="n">
        <f aca="false">(1+$AF39)^(1/12)-1</f>
        <v>0.00246626977230369</v>
      </c>
      <c r="OZ39" s="495" t="n">
        <f aca="false">(1+$AF39)^(1/12)-1</f>
        <v>0.00246626977230369</v>
      </c>
      <c r="PA39" s="495" t="n">
        <f aca="false">(1+$AF39)^(1/12)-1</f>
        <v>0.00246626977230369</v>
      </c>
      <c r="PB39" s="495" t="n">
        <f aca="false">(1+$AF39)^(1/12)-1</f>
        <v>0.00246626977230369</v>
      </c>
      <c r="PC39" s="495" t="n">
        <f aca="false">(1+$AF39)^(1/12)-1</f>
        <v>0.00246626977230369</v>
      </c>
      <c r="PD39" s="495" t="n">
        <f aca="false">(1+$AF39)^(1/12)-1</f>
        <v>0.00246626977230369</v>
      </c>
      <c r="PE39" s="495" t="n">
        <f aca="false">(1+$AF39)^(1/12)-1</f>
        <v>0.00246626977230369</v>
      </c>
      <c r="PF39" s="495" t="n">
        <f aca="false">$E39</f>
        <v>0.03</v>
      </c>
      <c r="PG39" s="495" t="n">
        <f aca="false">(1+$AF39)^(1/12)-1</f>
        <v>0.00246626977230369</v>
      </c>
      <c r="PH39" s="495" t="n">
        <f aca="false">(1+$AF39)^(1/12)-1</f>
        <v>0.00246626977230369</v>
      </c>
      <c r="PI39" s="495" t="n">
        <f aca="false">(1+$AF39)^(1/12)-1</f>
        <v>0.00246626977230369</v>
      </c>
      <c r="PJ39" s="495" t="n">
        <f aca="false">(1+$AF39)^(1/12)-1</f>
        <v>0.00246626977230369</v>
      </c>
      <c r="PK39" s="495" t="n">
        <f aca="false">(1+$AF39)^(1/12)-1</f>
        <v>0.00246626977230369</v>
      </c>
      <c r="PL39" s="495" t="n">
        <f aca="false">(1+$AF39)^(1/12)-1</f>
        <v>0.00246626977230369</v>
      </c>
      <c r="PM39" s="495" t="n">
        <f aca="false">(1+$AF39)^(1/12)-1</f>
        <v>0.00246626977230369</v>
      </c>
      <c r="PN39" s="495" t="n">
        <f aca="false">(1+$AF39)^(1/12)-1</f>
        <v>0.00246626977230369</v>
      </c>
      <c r="PO39" s="495" t="n">
        <f aca="false">(1+$AF39)^(1/12)-1</f>
        <v>0.00246626977230369</v>
      </c>
      <c r="PP39" s="495" t="n">
        <f aca="false">(1+$AF39)^(1/12)-1</f>
        <v>0.00246626977230369</v>
      </c>
      <c r="PQ39" s="495" t="n">
        <f aca="false">(1+$AF39)^(1/12)-1</f>
        <v>0.00246626977230369</v>
      </c>
      <c r="PR39" s="495" t="n">
        <f aca="false">(1+$AF39)^(1/12)-1</f>
        <v>0.00246626977230369</v>
      </c>
      <c r="PS39" s="495" t="n">
        <f aca="false">$E39</f>
        <v>0.03</v>
      </c>
      <c r="PT39" s="495" t="n">
        <f aca="false">(1+$AF39)^(1/12)-1</f>
        <v>0.00246626977230369</v>
      </c>
      <c r="PU39" s="495" t="n">
        <f aca="false">(1+$AF39)^(1/12)-1</f>
        <v>0.00246626977230369</v>
      </c>
      <c r="PV39" s="495" t="n">
        <f aca="false">(1+$AF39)^(1/12)-1</f>
        <v>0.00246626977230369</v>
      </c>
      <c r="PW39" s="495" t="n">
        <f aca="false">(1+$AF39)^(1/12)-1</f>
        <v>0.00246626977230369</v>
      </c>
      <c r="PX39" s="495" t="n">
        <f aca="false">(1+$AF39)^(1/12)-1</f>
        <v>0.00246626977230369</v>
      </c>
      <c r="PY39" s="495" t="n">
        <f aca="false">(1+$AF39)^(1/12)-1</f>
        <v>0.00246626977230369</v>
      </c>
      <c r="PZ39" s="495" t="n">
        <f aca="false">(1+$AF39)^(1/12)-1</f>
        <v>0.00246626977230369</v>
      </c>
      <c r="QA39" s="495" t="n">
        <f aca="false">(1+$AF39)^(1/12)-1</f>
        <v>0.00246626977230369</v>
      </c>
      <c r="QB39" s="495" t="n">
        <f aca="false">(1+$AF39)^(1/12)-1</f>
        <v>0.00246626977230369</v>
      </c>
      <c r="QC39" s="495" t="n">
        <f aca="false">(1+$AF39)^(1/12)-1</f>
        <v>0.00246626977230369</v>
      </c>
      <c r="QD39" s="495" t="n">
        <f aca="false">(1+$AF39)^(1/12)-1</f>
        <v>0.00246626977230369</v>
      </c>
      <c r="QE39" s="495" t="n">
        <f aca="false">(1+$AF39)^(1/12)-1</f>
        <v>0.00246626977230369</v>
      </c>
      <c r="QF39" s="495" t="n">
        <f aca="false">$E39</f>
        <v>0.03</v>
      </c>
      <c r="QG39" s="495" t="n">
        <f aca="false">(1+$AF39)^(1/12)-1</f>
        <v>0.00246626977230369</v>
      </c>
      <c r="QH39" s="495" t="n">
        <f aca="false">(1+$AF39)^(1/12)-1</f>
        <v>0.00246626977230369</v>
      </c>
      <c r="QI39" s="495" t="n">
        <f aca="false">(1+$AF39)^(1/12)-1</f>
        <v>0.00246626977230369</v>
      </c>
      <c r="QJ39" s="495" t="n">
        <f aca="false">(1+$AF39)^(1/12)-1</f>
        <v>0.00246626977230369</v>
      </c>
      <c r="QK39" s="495" t="n">
        <f aca="false">(1+$AF39)^(1/12)-1</f>
        <v>0.00246626977230369</v>
      </c>
      <c r="QL39" s="495" t="n">
        <f aca="false">(1+$AF39)^(1/12)-1</f>
        <v>0.00246626977230369</v>
      </c>
      <c r="QM39" s="495" t="n">
        <f aca="false">(1+$AF39)^(1/12)-1</f>
        <v>0.00246626977230369</v>
      </c>
      <c r="QN39" s="495" t="n">
        <f aca="false">(1+$AF39)^(1/12)-1</f>
        <v>0.00246626977230369</v>
      </c>
      <c r="QO39" s="495" t="n">
        <f aca="false">(1+$AF39)^(1/12)-1</f>
        <v>0.00246626977230369</v>
      </c>
      <c r="QP39" s="495" t="n">
        <f aca="false">(1+$AF39)^(1/12)-1</f>
        <v>0.00246626977230369</v>
      </c>
      <c r="QQ39" s="495" t="n">
        <f aca="false">(1+$AF39)^(1/12)-1</f>
        <v>0.00246626977230369</v>
      </c>
      <c r="QR39" s="495" t="n">
        <f aca="false">(1+$AF39)^(1/12)-1</f>
        <v>0.00246626977230369</v>
      </c>
      <c r="QS39" s="495" t="n">
        <f aca="false">$E39</f>
        <v>0.03</v>
      </c>
      <c r="QT39" s="495" t="n">
        <f aca="false">(1+$AF39)^(1/12)-1</f>
        <v>0.00246626977230369</v>
      </c>
      <c r="QU39" s="495" t="n">
        <f aca="false">(1+$AF39)^(1/12)-1</f>
        <v>0.00246626977230369</v>
      </c>
      <c r="QV39" s="495" t="n">
        <f aca="false">(1+$AF39)^(1/12)-1</f>
        <v>0.00246626977230369</v>
      </c>
      <c r="QW39" s="495" t="n">
        <f aca="false">(1+$AF39)^(1/12)-1</f>
        <v>0.00246626977230369</v>
      </c>
      <c r="QX39" s="495" t="n">
        <f aca="false">(1+$AF39)^(1/12)-1</f>
        <v>0.00246626977230369</v>
      </c>
      <c r="QY39" s="495" t="n">
        <f aca="false">(1+$AF39)^(1/12)-1</f>
        <v>0.00246626977230369</v>
      </c>
      <c r="QZ39" s="495" t="n">
        <f aca="false">(1+$AF39)^(1/12)-1</f>
        <v>0.00246626977230369</v>
      </c>
      <c r="RA39" s="495" t="n">
        <f aca="false">(1+$AF39)^(1/12)-1</f>
        <v>0.00246626977230369</v>
      </c>
      <c r="RB39" s="495" t="n">
        <f aca="false">(1+$AF39)^(1/12)-1</f>
        <v>0.00246626977230369</v>
      </c>
      <c r="RC39" s="495" t="n">
        <f aca="false">(1+$AF39)^(1/12)-1</f>
        <v>0.00246626977230369</v>
      </c>
      <c r="RD39" s="495" t="n">
        <f aca="false">(1+$AF39)^(1/12)-1</f>
        <v>0.00246626977230369</v>
      </c>
      <c r="RE39" s="495" t="n">
        <f aca="false">(1+$AF39)^(1/12)-1</f>
        <v>0.00246626977230369</v>
      </c>
      <c r="RF39" s="495" t="n">
        <f aca="false">$E39</f>
        <v>0.03</v>
      </c>
    </row>
    <row r="40" customFormat="false" ht="12.75" hidden="false" customHeight="true" outlineLevel="0" collapsed="false">
      <c r="A40" s="196"/>
      <c r="B40" s="89" t="s">
        <v>528</v>
      </c>
      <c r="C40" s="196"/>
      <c r="D40" s="196"/>
      <c r="E40" s="196"/>
      <c r="F40" s="196"/>
      <c r="G40" s="495" t="n">
        <f aca="false">G38+G39</f>
        <v>0.00698556157867825</v>
      </c>
      <c r="H40" s="495" t="n">
        <f aca="false">H38+H39</f>
        <v>0.00698556157867825</v>
      </c>
      <c r="I40" s="495" t="n">
        <f aca="false">I38+I39</f>
        <v>0.00698556157867825</v>
      </c>
      <c r="J40" s="495" t="n">
        <f aca="false">J38+J39</f>
        <v>0.00698556157867825</v>
      </c>
      <c r="K40" s="495" t="n">
        <f aca="false">K38+K39</f>
        <v>0.00698556157867825</v>
      </c>
      <c r="L40" s="495" t="n">
        <f aca="false">L38+L39</f>
        <v>0.00698556157867825</v>
      </c>
      <c r="M40" s="495" t="n">
        <f aca="false">M38+M39</f>
        <v>0.00698556157867825</v>
      </c>
      <c r="N40" s="495" t="n">
        <f aca="false">N38+N39</f>
        <v>0.00698556157867825</v>
      </c>
      <c r="O40" s="495" t="n">
        <f aca="false">O38+O39</f>
        <v>0.00698556157867825</v>
      </c>
      <c r="P40" s="495" t="n">
        <f aca="false">P38+P39</f>
        <v>0.00698556157867825</v>
      </c>
      <c r="Q40" s="495" t="n">
        <f aca="false">Q38+Q39</f>
        <v>0.00698556157867825</v>
      </c>
      <c r="R40" s="495" t="n">
        <f aca="false">R38+R39</f>
        <v>0.00698556157867825</v>
      </c>
      <c r="S40" s="495" t="n">
        <f aca="false">S38+S39</f>
        <v>0.0856</v>
      </c>
      <c r="T40" s="495" t="n">
        <f aca="false">T38+T39</f>
        <v>0.00698556157867825</v>
      </c>
      <c r="U40" s="495" t="n">
        <f aca="false">U38+U39</f>
        <v>0.00698556157867825</v>
      </c>
      <c r="V40" s="495" t="n">
        <f aca="false">V38+V39</f>
        <v>0.00698556157867825</v>
      </c>
      <c r="W40" s="495" t="n">
        <f aca="false">W38+W39</f>
        <v>0.00698556157867825</v>
      </c>
      <c r="X40" s="495" t="n">
        <f aca="false">X38+X39</f>
        <v>0.00698556157867825</v>
      </c>
      <c r="Y40" s="495" t="n">
        <f aca="false">Y38+Y39</f>
        <v>0.00698556157867825</v>
      </c>
      <c r="Z40" s="495" t="n">
        <f aca="false">Z38+Z39</f>
        <v>0.00698556157867825</v>
      </c>
      <c r="AA40" s="495" t="n">
        <f aca="false">AA38+AA39</f>
        <v>0.00698556157867825</v>
      </c>
      <c r="AB40" s="495" t="n">
        <f aca="false">AB38+AB39</f>
        <v>0.00698556157867825</v>
      </c>
      <c r="AC40" s="495" t="n">
        <f aca="false">AC38+AC39</f>
        <v>0.00698556157867825</v>
      </c>
      <c r="AD40" s="495" t="n">
        <f aca="false">AD38+AD39</f>
        <v>0.00698556157867825</v>
      </c>
      <c r="AE40" s="495" t="n">
        <f aca="false">AE38+AE39</f>
        <v>0.00698556157867825</v>
      </c>
      <c r="AF40" s="495" t="n">
        <f aca="false">AF38+AF39</f>
        <v>0.0856</v>
      </c>
      <c r="AG40" s="495" t="n">
        <f aca="false">AG38+AG39</f>
        <v>0.00698556157867825</v>
      </c>
      <c r="AH40" s="495" t="n">
        <f aca="false">AH38+AH39</f>
        <v>0.00698556157867825</v>
      </c>
      <c r="AI40" s="495" t="n">
        <f aca="false">AI38+AI39</f>
        <v>0.00698556157867825</v>
      </c>
      <c r="AJ40" s="495" t="n">
        <f aca="false">AJ38+AJ39</f>
        <v>0.00698556157867825</v>
      </c>
      <c r="AK40" s="495" t="n">
        <f aca="false">AK38+AK39</f>
        <v>0.00698556157867825</v>
      </c>
      <c r="AL40" s="495" t="n">
        <f aca="false">AL38+AL39</f>
        <v>0.00698556157867825</v>
      </c>
      <c r="AM40" s="495" t="n">
        <f aca="false">AM38+AM39</f>
        <v>0.00698556157867825</v>
      </c>
      <c r="AN40" s="495" t="n">
        <f aca="false">AN38+AN39</f>
        <v>0.00698556157867825</v>
      </c>
      <c r="AO40" s="495" t="n">
        <f aca="false">AO38+AO39</f>
        <v>0.00698556157867825</v>
      </c>
      <c r="AP40" s="495" t="n">
        <f aca="false">AP38+AP39</f>
        <v>0.00698556157867825</v>
      </c>
      <c r="AQ40" s="495" t="n">
        <f aca="false">AQ38+AQ39</f>
        <v>0.00698556157867825</v>
      </c>
      <c r="AR40" s="495" t="n">
        <f aca="false">AR38+AR39</f>
        <v>0.00698556157867825</v>
      </c>
      <c r="AS40" s="495" t="n">
        <f aca="false">AS38+AS39</f>
        <v>0.0856</v>
      </c>
      <c r="AT40" s="495" t="n">
        <f aca="false">AT38+AT39</f>
        <v>0.00698556157867825</v>
      </c>
      <c r="AU40" s="495" t="n">
        <f aca="false">AU38+AU39</f>
        <v>0.00698556157867825</v>
      </c>
      <c r="AV40" s="495" t="n">
        <f aca="false">AV38+AV39</f>
        <v>0.00698556157867825</v>
      </c>
      <c r="AW40" s="495" t="n">
        <f aca="false">AW38+AW39</f>
        <v>0.00698556157867825</v>
      </c>
      <c r="AX40" s="495" t="n">
        <f aca="false">AX38+AX39</f>
        <v>0.00698556157867825</v>
      </c>
      <c r="AY40" s="495" t="n">
        <f aca="false">AY38+AY39</f>
        <v>0.00698556157867825</v>
      </c>
      <c r="AZ40" s="495" t="n">
        <f aca="false">AZ38+AZ39</f>
        <v>0.00698556157867825</v>
      </c>
      <c r="BA40" s="495" t="n">
        <f aca="false">BA38+BA39</f>
        <v>0.00698556157867825</v>
      </c>
      <c r="BB40" s="495" t="n">
        <f aca="false">BB38+BB39</f>
        <v>0.00698556157867825</v>
      </c>
      <c r="BC40" s="495" t="n">
        <f aca="false">BC38+BC39</f>
        <v>0.00698556157867825</v>
      </c>
      <c r="BD40" s="495" t="n">
        <f aca="false">BD38+BD39</f>
        <v>0.00698556157867825</v>
      </c>
      <c r="BE40" s="495" t="n">
        <f aca="false">BE38+BE39</f>
        <v>0.00698556157867825</v>
      </c>
      <c r="BF40" s="495" t="n">
        <f aca="false">BF38+BF39</f>
        <v>0.0856</v>
      </c>
      <c r="BG40" s="495" t="n">
        <f aca="false">BG38+BG39</f>
        <v>0.00698556157867825</v>
      </c>
      <c r="BH40" s="495" t="n">
        <f aca="false">BH38+BH39</f>
        <v>0.00698556157867825</v>
      </c>
      <c r="BI40" s="495" t="n">
        <f aca="false">BI38+BI39</f>
        <v>0.00698556157867825</v>
      </c>
      <c r="BJ40" s="495" t="n">
        <f aca="false">BJ38+BJ39</f>
        <v>0.00698556157867825</v>
      </c>
      <c r="BK40" s="495" t="n">
        <f aca="false">BK38+BK39</f>
        <v>0.00698556157867825</v>
      </c>
      <c r="BL40" s="495" t="n">
        <f aca="false">BL38+BL39</f>
        <v>0.00698556157867825</v>
      </c>
      <c r="BM40" s="495" t="n">
        <f aca="false">BM38+BM39</f>
        <v>0.00698556157867825</v>
      </c>
      <c r="BN40" s="495" t="n">
        <f aca="false">BN38+BN39</f>
        <v>0.00698556157867825</v>
      </c>
      <c r="BO40" s="495" t="n">
        <f aca="false">BO38+BO39</f>
        <v>0.00698556157867825</v>
      </c>
      <c r="BP40" s="495" t="n">
        <f aca="false">BP38+BP39</f>
        <v>0.00698556157867825</v>
      </c>
      <c r="BQ40" s="495" t="n">
        <f aca="false">BQ38+BQ39</f>
        <v>0.00698556157867825</v>
      </c>
      <c r="BR40" s="495" t="n">
        <f aca="false">BR38+BR39</f>
        <v>0.00698556157867825</v>
      </c>
      <c r="BS40" s="495" t="n">
        <f aca="false">BS38+BS39</f>
        <v>0.0856</v>
      </c>
      <c r="BT40" s="495" t="n">
        <f aca="false">BT38+BT39</f>
        <v>0.00698556157867825</v>
      </c>
      <c r="BU40" s="495" t="n">
        <f aca="false">BU38+BU39</f>
        <v>0.00698556157867825</v>
      </c>
      <c r="BV40" s="495" t="n">
        <f aca="false">BV38+BV39</f>
        <v>0.00698556157867825</v>
      </c>
      <c r="BW40" s="495" t="n">
        <f aca="false">BW38+BW39</f>
        <v>0.00698556157867825</v>
      </c>
      <c r="BX40" s="495" t="n">
        <f aca="false">BX38+BX39</f>
        <v>0.00698556157867825</v>
      </c>
      <c r="BY40" s="495" t="n">
        <f aca="false">BY38+BY39</f>
        <v>0.00698556157867825</v>
      </c>
      <c r="BZ40" s="495" t="n">
        <f aca="false">BZ38+BZ39</f>
        <v>0.00698556157867825</v>
      </c>
      <c r="CA40" s="495" t="n">
        <f aca="false">CA38+CA39</f>
        <v>0.00698556157867825</v>
      </c>
      <c r="CB40" s="495" t="n">
        <f aca="false">CB38+CB39</f>
        <v>0.00698556157867825</v>
      </c>
      <c r="CC40" s="495" t="n">
        <f aca="false">CC38+CC39</f>
        <v>0.00698556157867825</v>
      </c>
      <c r="CD40" s="495" t="n">
        <f aca="false">CD38+CD39</f>
        <v>0.00698556157867825</v>
      </c>
      <c r="CE40" s="495" t="n">
        <f aca="false">CE38+CE39</f>
        <v>0.00698556157867825</v>
      </c>
      <c r="CF40" s="495" t="n">
        <f aca="false">CF38+CF39</f>
        <v>0.0856</v>
      </c>
      <c r="CG40" s="495" t="n">
        <f aca="false">CG38+CG39</f>
        <v>0.00698556157867825</v>
      </c>
      <c r="CH40" s="495" t="n">
        <f aca="false">CH38+CH39</f>
        <v>0.00698556157867825</v>
      </c>
      <c r="CI40" s="495" t="n">
        <f aca="false">CI38+CI39</f>
        <v>0.00698556157867825</v>
      </c>
      <c r="CJ40" s="495" t="n">
        <f aca="false">CJ38+CJ39</f>
        <v>0.00698556157867825</v>
      </c>
      <c r="CK40" s="495" t="n">
        <f aca="false">CK38+CK39</f>
        <v>0.00698556157867825</v>
      </c>
      <c r="CL40" s="495" t="n">
        <f aca="false">CL38+CL39</f>
        <v>0.00698556157867825</v>
      </c>
      <c r="CM40" s="495" t="n">
        <f aca="false">CM38+CM39</f>
        <v>0.00698556157867825</v>
      </c>
      <c r="CN40" s="495" t="n">
        <f aca="false">CN38+CN39</f>
        <v>0.00698556157867825</v>
      </c>
      <c r="CO40" s="495" t="n">
        <f aca="false">CO38+CO39</f>
        <v>0.00698556157867825</v>
      </c>
      <c r="CP40" s="495" t="n">
        <f aca="false">CP38+CP39</f>
        <v>0.00698556157867825</v>
      </c>
      <c r="CQ40" s="495" t="n">
        <f aca="false">CQ38+CQ39</f>
        <v>0.00698556157867825</v>
      </c>
      <c r="CR40" s="495" t="n">
        <f aca="false">CR38+CR39</f>
        <v>0.00698556157867825</v>
      </c>
      <c r="CS40" s="495" t="n">
        <f aca="false">CS38+CS39</f>
        <v>0.0856</v>
      </c>
      <c r="CT40" s="495" t="n">
        <f aca="false">CT38+CT39</f>
        <v>0.00698556157867825</v>
      </c>
      <c r="CU40" s="495" t="n">
        <f aca="false">CU38+CU39</f>
        <v>0.00698556157867825</v>
      </c>
      <c r="CV40" s="495" t="n">
        <f aca="false">CV38+CV39</f>
        <v>0.00698556157867825</v>
      </c>
      <c r="CW40" s="495" t="n">
        <f aca="false">CW38+CW39</f>
        <v>0.00698556157867825</v>
      </c>
      <c r="CX40" s="495" t="n">
        <f aca="false">CX38+CX39</f>
        <v>0.00698556157867825</v>
      </c>
      <c r="CY40" s="495" t="n">
        <f aca="false">CY38+CY39</f>
        <v>0.00698556157867825</v>
      </c>
      <c r="CZ40" s="495" t="n">
        <f aca="false">CZ38+CZ39</f>
        <v>0.00698556157867825</v>
      </c>
      <c r="DA40" s="495" t="n">
        <f aca="false">DA38+DA39</f>
        <v>0.00698556157867825</v>
      </c>
      <c r="DB40" s="495" t="n">
        <f aca="false">DB38+DB39</f>
        <v>0.00698556157867825</v>
      </c>
      <c r="DC40" s="495" t="n">
        <f aca="false">DC38+DC39</f>
        <v>0.00698556157867825</v>
      </c>
      <c r="DD40" s="495" t="n">
        <f aca="false">DD38+DD39</f>
        <v>0.00698556157867825</v>
      </c>
      <c r="DE40" s="495" t="n">
        <f aca="false">DE38+DE39</f>
        <v>0.00698556157867825</v>
      </c>
      <c r="DF40" s="495" t="n">
        <f aca="false">DF38+DF39</f>
        <v>0.0856</v>
      </c>
      <c r="DG40" s="495" t="n">
        <f aca="false">DG38+DG39</f>
        <v>0.00698556157867825</v>
      </c>
      <c r="DH40" s="495" t="n">
        <f aca="false">DH38+DH39</f>
        <v>0.00698556157867825</v>
      </c>
      <c r="DI40" s="495" t="n">
        <f aca="false">DI38+DI39</f>
        <v>0.00698556157867825</v>
      </c>
      <c r="DJ40" s="495" t="n">
        <f aca="false">DJ38+DJ39</f>
        <v>0.00698556157867825</v>
      </c>
      <c r="DK40" s="495" t="n">
        <f aca="false">DK38+DK39</f>
        <v>0.00698556157867825</v>
      </c>
      <c r="DL40" s="495" t="n">
        <f aca="false">DL38+DL39</f>
        <v>0.00698556157867825</v>
      </c>
      <c r="DM40" s="495" t="n">
        <f aca="false">DM38+DM39</f>
        <v>0.00698556157867825</v>
      </c>
      <c r="DN40" s="495" t="n">
        <f aca="false">DN38+DN39</f>
        <v>0.00698556157867825</v>
      </c>
      <c r="DO40" s="495" t="n">
        <f aca="false">DO38+DO39</f>
        <v>0.00698556157867825</v>
      </c>
      <c r="DP40" s="495" t="n">
        <f aca="false">DP38+DP39</f>
        <v>0.00698556157867825</v>
      </c>
      <c r="DQ40" s="495" t="n">
        <f aca="false">DQ38+DQ39</f>
        <v>0.00698556157867825</v>
      </c>
      <c r="DR40" s="495" t="n">
        <f aca="false">DR38+DR39</f>
        <v>0.00698556157867825</v>
      </c>
      <c r="DS40" s="495" t="n">
        <f aca="false">DS38+DS39</f>
        <v>0.0856</v>
      </c>
      <c r="DT40" s="495" t="n">
        <f aca="false">DT38+DT39</f>
        <v>0.00698556157867825</v>
      </c>
      <c r="DU40" s="495" t="n">
        <f aca="false">DU38+DU39</f>
        <v>0.00698556157867825</v>
      </c>
      <c r="DV40" s="495" t="n">
        <f aca="false">DV38+DV39</f>
        <v>0.00698556157867825</v>
      </c>
      <c r="DW40" s="495" t="n">
        <f aca="false">DW38+DW39</f>
        <v>0.00698556157867825</v>
      </c>
      <c r="DX40" s="495" t="n">
        <f aca="false">DX38+DX39</f>
        <v>0.00698556157867825</v>
      </c>
      <c r="DY40" s="495" t="n">
        <f aca="false">DY38+DY39</f>
        <v>0.00698556157867825</v>
      </c>
      <c r="DZ40" s="495" t="n">
        <f aca="false">DZ38+DZ39</f>
        <v>0.00698556157867825</v>
      </c>
      <c r="EA40" s="495" t="n">
        <f aca="false">EA38+EA39</f>
        <v>0.00698556157867825</v>
      </c>
      <c r="EB40" s="495" t="n">
        <f aca="false">EB38+EB39</f>
        <v>0.00698556157867825</v>
      </c>
      <c r="EC40" s="495" t="n">
        <f aca="false">EC38+EC39</f>
        <v>0.00698556157867825</v>
      </c>
      <c r="ED40" s="495" t="n">
        <f aca="false">ED38+ED39</f>
        <v>0.00698556157867825</v>
      </c>
      <c r="EE40" s="495" t="n">
        <f aca="false">EE38+EE39</f>
        <v>0.00698556157867825</v>
      </c>
      <c r="EF40" s="495" t="n">
        <f aca="false">EF38+EF39</f>
        <v>0.0856</v>
      </c>
      <c r="EG40" s="495" t="n">
        <f aca="false">EG38+EG39</f>
        <v>0.00698556157867825</v>
      </c>
      <c r="EH40" s="495" t="n">
        <f aca="false">EH38+EH39</f>
        <v>0.00698556157867825</v>
      </c>
      <c r="EI40" s="495" t="n">
        <f aca="false">EI38+EI39</f>
        <v>0.00698556157867825</v>
      </c>
      <c r="EJ40" s="495" t="n">
        <f aca="false">EJ38+EJ39</f>
        <v>0.00698556157867825</v>
      </c>
      <c r="EK40" s="495" t="n">
        <f aca="false">EK38+EK39</f>
        <v>0.00698556157867825</v>
      </c>
      <c r="EL40" s="495" t="n">
        <f aca="false">EL38+EL39</f>
        <v>0.00698556157867825</v>
      </c>
      <c r="EM40" s="495" t="n">
        <f aca="false">EM38+EM39</f>
        <v>0.00698556157867825</v>
      </c>
      <c r="EN40" s="495" t="n">
        <f aca="false">EN38+EN39</f>
        <v>0.00698556157867825</v>
      </c>
      <c r="EO40" s="495" t="n">
        <f aca="false">EO38+EO39</f>
        <v>0.00698556157867825</v>
      </c>
      <c r="EP40" s="495" t="n">
        <f aca="false">EP38+EP39</f>
        <v>0.00698556157867825</v>
      </c>
      <c r="EQ40" s="495" t="n">
        <f aca="false">EQ38+EQ39</f>
        <v>0.00698556157867825</v>
      </c>
      <c r="ER40" s="495" t="n">
        <f aca="false">ER38+ER39</f>
        <v>0.00698556157867825</v>
      </c>
      <c r="ES40" s="495" t="n">
        <f aca="false">ES38+ES39</f>
        <v>0.0856</v>
      </c>
      <c r="ET40" s="495" t="n">
        <f aca="false">ET38+ET39</f>
        <v>0.00698556157867825</v>
      </c>
      <c r="EU40" s="495" t="n">
        <f aca="false">EU38+EU39</f>
        <v>0.00698556157867825</v>
      </c>
      <c r="EV40" s="495" t="n">
        <f aca="false">EV38+EV39</f>
        <v>0.00698556157867825</v>
      </c>
      <c r="EW40" s="495" t="n">
        <f aca="false">EW38+EW39</f>
        <v>0.00698556157867825</v>
      </c>
      <c r="EX40" s="495" t="n">
        <f aca="false">EX38+EX39</f>
        <v>0.00698556157867825</v>
      </c>
      <c r="EY40" s="495" t="n">
        <f aca="false">EY38+EY39</f>
        <v>0.00698556157867825</v>
      </c>
      <c r="EZ40" s="495" t="n">
        <f aca="false">EZ38+EZ39</f>
        <v>0.00698556157867825</v>
      </c>
      <c r="FA40" s="495" t="n">
        <f aca="false">FA38+FA39</f>
        <v>0.00698556157867825</v>
      </c>
      <c r="FB40" s="495" t="n">
        <f aca="false">FB38+FB39</f>
        <v>0.00698556157867825</v>
      </c>
      <c r="FC40" s="495" t="n">
        <f aca="false">FC38+FC39</f>
        <v>0.00698556157867825</v>
      </c>
      <c r="FD40" s="495" t="n">
        <f aca="false">FD38+FD39</f>
        <v>0.00698556157867825</v>
      </c>
      <c r="FE40" s="495" t="n">
        <f aca="false">FE38+FE39</f>
        <v>0.00698556157867825</v>
      </c>
      <c r="FF40" s="495" t="n">
        <f aca="false">FF38+FF39</f>
        <v>0.0856</v>
      </c>
      <c r="FG40" s="495" t="n">
        <f aca="false">FG38+FG39</f>
        <v>0.00698556157867825</v>
      </c>
      <c r="FH40" s="495" t="n">
        <f aca="false">FH38+FH39</f>
        <v>0.00698556157867825</v>
      </c>
      <c r="FI40" s="495" t="n">
        <f aca="false">FI38+FI39</f>
        <v>0.00698556157867825</v>
      </c>
      <c r="FJ40" s="495" t="n">
        <f aca="false">FJ38+FJ39</f>
        <v>0.00698556157867825</v>
      </c>
      <c r="FK40" s="495" t="n">
        <f aca="false">FK38+FK39</f>
        <v>0.00698556157867825</v>
      </c>
      <c r="FL40" s="495" t="n">
        <f aca="false">FL38+FL39</f>
        <v>0.00698556157867825</v>
      </c>
      <c r="FM40" s="495" t="n">
        <f aca="false">FM38+FM39</f>
        <v>0.00698556157867825</v>
      </c>
      <c r="FN40" s="495" t="n">
        <f aca="false">FN38+FN39</f>
        <v>0.00698556157867825</v>
      </c>
      <c r="FO40" s="495" t="n">
        <f aca="false">FO38+FO39</f>
        <v>0.00698556157867825</v>
      </c>
      <c r="FP40" s="495" t="n">
        <f aca="false">FP38+FP39</f>
        <v>0.00698556157867825</v>
      </c>
      <c r="FQ40" s="495" t="n">
        <f aca="false">FQ38+FQ39</f>
        <v>0.00698556157867825</v>
      </c>
      <c r="FR40" s="495" t="n">
        <f aca="false">FR38+FR39</f>
        <v>0.00698556157867825</v>
      </c>
      <c r="FS40" s="495" t="n">
        <f aca="false">FS38+FS39</f>
        <v>0.0856</v>
      </c>
      <c r="FT40" s="495" t="n">
        <f aca="false">FT38+FT39</f>
        <v>0.00698556157867825</v>
      </c>
      <c r="FU40" s="495" t="n">
        <f aca="false">FU38+FU39</f>
        <v>0.00698556157867825</v>
      </c>
      <c r="FV40" s="495" t="n">
        <f aca="false">FV38+FV39</f>
        <v>0.00698556157867825</v>
      </c>
      <c r="FW40" s="495" t="n">
        <f aca="false">FW38+FW39</f>
        <v>0.00698556157867825</v>
      </c>
      <c r="FX40" s="495" t="n">
        <f aca="false">FX38+FX39</f>
        <v>0.00698556157867825</v>
      </c>
      <c r="FY40" s="495" t="n">
        <f aca="false">FY38+FY39</f>
        <v>0.00698556157867825</v>
      </c>
      <c r="FZ40" s="495" t="n">
        <f aca="false">FZ38+FZ39</f>
        <v>0.00698556157867825</v>
      </c>
      <c r="GA40" s="495" t="n">
        <f aca="false">GA38+GA39</f>
        <v>0.00698556157867825</v>
      </c>
      <c r="GB40" s="495" t="n">
        <f aca="false">GB38+GB39</f>
        <v>0.00698556157867825</v>
      </c>
      <c r="GC40" s="495" t="n">
        <f aca="false">GC38+GC39</f>
        <v>0.00698556157867825</v>
      </c>
      <c r="GD40" s="495" t="n">
        <f aca="false">GD38+GD39</f>
        <v>0.00698556157867825</v>
      </c>
      <c r="GE40" s="495" t="n">
        <f aca="false">GE38+GE39</f>
        <v>0.00698556157867825</v>
      </c>
      <c r="GF40" s="495" t="n">
        <f aca="false">GF38+GF39</f>
        <v>0.0856</v>
      </c>
      <c r="GG40" s="495" t="n">
        <f aca="false">GG38+GG39</f>
        <v>0.00698556157867825</v>
      </c>
      <c r="GH40" s="495" t="n">
        <f aca="false">GH38+GH39</f>
        <v>0.00698556157867825</v>
      </c>
      <c r="GI40" s="495" t="n">
        <f aca="false">GI38+GI39</f>
        <v>0.00698556157867825</v>
      </c>
      <c r="GJ40" s="495" t="n">
        <f aca="false">GJ38+GJ39</f>
        <v>0.00698556157867825</v>
      </c>
      <c r="GK40" s="495" t="n">
        <f aca="false">GK38+GK39</f>
        <v>0.00698556157867825</v>
      </c>
      <c r="GL40" s="495" t="n">
        <f aca="false">GL38+GL39</f>
        <v>0.00698556157867825</v>
      </c>
      <c r="GM40" s="495" t="n">
        <f aca="false">GM38+GM39</f>
        <v>0.00698556157867825</v>
      </c>
      <c r="GN40" s="495" t="n">
        <f aca="false">GN38+GN39</f>
        <v>0.00698556157867825</v>
      </c>
      <c r="GO40" s="495" t="n">
        <f aca="false">GO38+GO39</f>
        <v>0.00698556157867825</v>
      </c>
      <c r="GP40" s="495" t="n">
        <f aca="false">GP38+GP39</f>
        <v>0.00698556157867825</v>
      </c>
      <c r="GQ40" s="495" t="n">
        <f aca="false">GQ38+GQ39</f>
        <v>0.00698556157867825</v>
      </c>
      <c r="GR40" s="495" t="n">
        <f aca="false">GR38+GR39</f>
        <v>0.00698556157867825</v>
      </c>
      <c r="GS40" s="495" t="n">
        <f aca="false">GS38+GS39</f>
        <v>0.0856</v>
      </c>
      <c r="GT40" s="495" t="n">
        <f aca="false">GT38+GT39</f>
        <v>0.00698556157867825</v>
      </c>
      <c r="GU40" s="495" t="n">
        <f aca="false">GU38+GU39</f>
        <v>0.00698556157867825</v>
      </c>
      <c r="GV40" s="495" t="n">
        <f aca="false">GV38+GV39</f>
        <v>0.00698556157867825</v>
      </c>
      <c r="GW40" s="495" t="n">
        <f aca="false">GW38+GW39</f>
        <v>0.00698556157867825</v>
      </c>
      <c r="GX40" s="495" t="n">
        <f aca="false">GX38+GX39</f>
        <v>0.00698556157867825</v>
      </c>
      <c r="GY40" s="495" t="n">
        <f aca="false">GY38+GY39</f>
        <v>0.00698556157867825</v>
      </c>
      <c r="GZ40" s="495" t="n">
        <f aca="false">GZ38+GZ39</f>
        <v>0.00698556157867825</v>
      </c>
      <c r="HA40" s="495" t="n">
        <f aca="false">HA38+HA39</f>
        <v>0.00698556157867825</v>
      </c>
      <c r="HB40" s="495" t="n">
        <f aca="false">HB38+HB39</f>
        <v>0.00698556157867825</v>
      </c>
      <c r="HC40" s="495" t="n">
        <f aca="false">HC38+HC39</f>
        <v>0.00698556157867825</v>
      </c>
      <c r="HD40" s="495" t="n">
        <f aca="false">HD38+HD39</f>
        <v>0.00698556157867825</v>
      </c>
      <c r="HE40" s="495" t="n">
        <f aca="false">HE38+HE39</f>
        <v>0.00698556157867825</v>
      </c>
      <c r="HF40" s="495" t="n">
        <f aca="false">HF38+HF39</f>
        <v>0.0856</v>
      </c>
      <c r="HG40" s="495" t="n">
        <f aca="false">HG38+HG39</f>
        <v>0.00698556157867825</v>
      </c>
      <c r="HH40" s="495" t="n">
        <f aca="false">HH38+HH39</f>
        <v>0.00698556157867825</v>
      </c>
      <c r="HI40" s="495" t="n">
        <f aca="false">HI38+HI39</f>
        <v>0.00698556157867825</v>
      </c>
      <c r="HJ40" s="495" t="n">
        <f aca="false">HJ38+HJ39</f>
        <v>0.00698556157867825</v>
      </c>
      <c r="HK40" s="495" t="n">
        <f aca="false">HK38+HK39</f>
        <v>0.00698556157867825</v>
      </c>
      <c r="HL40" s="495" t="n">
        <f aca="false">HL38+HL39</f>
        <v>0.00698556157867825</v>
      </c>
      <c r="HM40" s="495" t="n">
        <f aca="false">HM38+HM39</f>
        <v>0.00698556157867825</v>
      </c>
      <c r="HN40" s="495" t="n">
        <f aca="false">HN38+HN39</f>
        <v>0.00698556157867825</v>
      </c>
      <c r="HO40" s="495" t="n">
        <f aca="false">HO38+HO39</f>
        <v>0.00698556157867825</v>
      </c>
      <c r="HP40" s="495" t="n">
        <f aca="false">HP38+HP39</f>
        <v>0.00698556157867825</v>
      </c>
      <c r="HQ40" s="495" t="n">
        <f aca="false">HQ38+HQ39</f>
        <v>0.00698556157867825</v>
      </c>
      <c r="HR40" s="495" t="n">
        <f aca="false">HR38+HR39</f>
        <v>0.00698556157867825</v>
      </c>
      <c r="HS40" s="495" t="n">
        <f aca="false">HS38+HS39</f>
        <v>0.0856</v>
      </c>
      <c r="HT40" s="495" t="n">
        <f aca="false">HT38+HT39</f>
        <v>0.00698556157867825</v>
      </c>
      <c r="HU40" s="495" t="n">
        <f aca="false">HU38+HU39</f>
        <v>0.00698556157867825</v>
      </c>
      <c r="HV40" s="495" t="n">
        <f aca="false">HV38+HV39</f>
        <v>0.00698556157867825</v>
      </c>
      <c r="HW40" s="495" t="n">
        <f aca="false">HW38+HW39</f>
        <v>0.00698556157867825</v>
      </c>
      <c r="HX40" s="495" t="n">
        <f aca="false">HX38+HX39</f>
        <v>0.00698556157867825</v>
      </c>
      <c r="HY40" s="495" t="n">
        <f aca="false">HY38+HY39</f>
        <v>0.00698556157867825</v>
      </c>
      <c r="HZ40" s="495" t="n">
        <f aca="false">HZ38+HZ39</f>
        <v>0.00698556157867825</v>
      </c>
      <c r="IA40" s="495" t="n">
        <f aca="false">IA38+IA39</f>
        <v>0.00698556157867825</v>
      </c>
      <c r="IB40" s="495" t="n">
        <f aca="false">IB38+IB39</f>
        <v>0.00698556157867825</v>
      </c>
      <c r="IC40" s="495" t="n">
        <f aca="false">IC38+IC39</f>
        <v>0.00698556157867825</v>
      </c>
      <c r="ID40" s="495" t="n">
        <f aca="false">ID38+ID39</f>
        <v>0.00698556157867825</v>
      </c>
      <c r="IE40" s="495" t="n">
        <f aca="false">IE38+IE39</f>
        <v>0.00698556157867825</v>
      </c>
      <c r="IF40" s="495" t="n">
        <f aca="false">IF38+IF39</f>
        <v>0.0856</v>
      </c>
      <c r="IG40" s="495" t="n">
        <f aca="false">IG38+IG39</f>
        <v>0.00698556157867825</v>
      </c>
      <c r="IH40" s="495" t="n">
        <f aca="false">IH38+IH39</f>
        <v>0.00698556157867825</v>
      </c>
      <c r="II40" s="495" t="n">
        <f aca="false">II38+II39</f>
        <v>0.00698556157867825</v>
      </c>
      <c r="IJ40" s="495" t="n">
        <f aca="false">IJ38+IJ39</f>
        <v>0.00698556157867825</v>
      </c>
      <c r="IK40" s="495" t="n">
        <f aca="false">IK38+IK39</f>
        <v>0.00698556157867825</v>
      </c>
      <c r="IL40" s="495" t="n">
        <f aca="false">IL38+IL39</f>
        <v>0.00698556157867825</v>
      </c>
      <c r="IM40" s="495" t="n">
        <f aca="false">IM38+IM39</f>
        <v>0.00698556157867825</v>
      </c>
      <c r="IN40" s="495" t="n">
        <f aca="false">IN38+IN39</f>
        <v>0.00698556157867825</v>
      </c>
      <c r="IO40" s="495" t="n">
        <f aca="false">IO38+IO39</f>
        <v>0.00698556157867825</v>
      </c>
      <c r="IP40" s="495" t="n">
        <f aca="false">IP38+IP39</f>
        <v>0.00698556157867825</v>
      </c>
      <c r="IQ40" s="495" t="n">
        <f aca="false">IQ38+IQ39</f>
        <v>0.00698556157867825</v>
      </c>
      <c r="IR40" s="495" t="n">
        <f aca="false">IR38+IR39</f>
        <v>0.00698556157867825</v>
      </c>
      <c r="IS40" s="495" t="n">
        <f aca="false">IS38+IS39</f>
        <v>0.0856</v>
      </c>
      <c r="IT40" s="495" t="n">
        <f aca="false">IT38+IT39</f>
        <v>0.00698556157867825</v>
      </c>
      <c r="IU40" s="495" t="n">
        <f aca="false">IU38+IU39</f>
        <v>0.00698556157867825</v>
      </c>
      <c r="IV40" s="495" t="n">
        <f aca="false">IV38+IV39</f>
        <v>0.00698556157867825</v>
      </c>
      <c r="IW40" s="495" t="n">
        <f aca="false">IW38+IW39</f>
        <v>0.00698556157867825</v>
      </c>
      <c r="IX40" s="495" t="n">
        <f aca="false">IX38+IX39</f>
        <v>0.00698556157867825</v>
      </c>
      <c r="IY40" s="495" t="n">
        <f aca="false">IY38+IY39</f>
        <v>0.00698556157867825</v>
      </c>
      <c r="IZ40" s="495" t="n">
        <f aca="false">IZ38+IZ39</f>
        <v>0.00698556157867825</v>
      </c>
      <c r="JA40" s="495" t="n">
        <f aca="false">JA38+JA39</f>
        <v>0.00698556157867825</v>
      </c>
      <c r="JB40" s="495" t="n">
        <f aca="false">JB38+JB39</f>
        <v>0.00698556157867825</v>
      </c>
      <c r="JC40" s="495" t="n">
        <f aca="false">JC38+JC39</f>
        <v>0.00698556157867825</v>
      </c>
      <c r="JD40" s="495" t="n">
        <f aca="false">JD38+JD39</f>
        <v>0.00698556157867825</v>
      </c>
      <c r="JE40" s="495" t="n">
        <f aca="false">JE38+JE39</f>
        <v>0.00698556157867825</v>
      </c>
      <c r="JF40" s="495" t="n">
        <f aca="false">JF38+JF39</f>
        <v>0.0856</v>
      </c>
      <c r="JG40" s="495" t="n">
        <f aca="false">JG38+JG39</f>
        <v>0.00698556157867825</v>
      </c>
      <c r="JH40" s="495" t="n">
        <f aca="false">JH38+JH39</f>
        <v>0.00698556157867825</v>
      </c>
      <c r="JI40" s="495" t="n">
        <f aca="false">JI38+JI39</f>
        <v>0.00698556157867825</v>
      </c>
      <c r="JJ40" s="495" t="n">
        <f aca="false">JJ38+JJ39</f>
        <v>0.00698556157867825</v>
      </c>
      <c r="JK40" s="495" t="n">
        <f aca="false">JK38+JK39</f>
        <v>0.00698556157867825</v>
      </c>
      <c r="JL40" s="495" t="n">
        <f aca="false">JL38+JL39</f>
        <v>0.00698556157867825</v>
      </c>
      <c r="JM40" s="495" t="n">
        <f aca="false">JM38+JM39</f>
        <v>0.00698556157867825</v>
      </c>
      <c r="JN40" s="495" t="n">
        <f aca="false">JN38+JN39</f>
        <v>0.00698556157867825</v>
      </c>
      <c r="JO40" s="495" t="n">
        <f aca="false">JO38+JO39</f>
        <v>0.00698556157867825</v>
      </c>
      <c r="JP40" s="495" t="n">
        <f aca="false">JP38+JP39</f>
        <v>0.00698556157867825</v>
      </c>
      <c r="JQ40" s="495" t="n">
        <f aca="false">JQ38+JQ39</f>
        <v>0.00698556157867825</v>
      </c>
      <c r="JR40" s="495" t="n">
        <f aca="false">JR38+JR39</f>
        <v>0.00698556157867825</v>
      </c>
      <c r="JS40" s="495" t="n">
        <f aca="false">JS38+JS39</f>
        <v>0.0856</v>
      </c>
      <c r="JT40" s="495" t="n">
        <f aca="false">JT38+JT39</f>
        <v>0.00698556157867825</v>
      </c>
      <c r="JU40" s="495" t="n">
        <f aca="false">JU38+JU39</f>
        <v>0.00698556157867825</v>
      </c>
      <c r="JV40" s="495" t="n">
        <f aca="false">JV38+JV39</f>
        <v>0.00698556157867825</v>
      </c>
      <c r="JW40" s="495" t="n">
        <f aca="false">JW38+JW39</f>
        <v>0.00698556157867825</v>
      </c>
      <c r="JX40" s="495" t="n">
        <f aca="false">JX38+JX39</f>
        <v>0.00698556157867825</v>
      </c>
      <c r="JY40" s="495" t="n">
        <f aca="false">JY38+JY39</f>
        <v>0.00698556157867825</v>
      </c>
      <c r="JZ40" s="495" t="n">
        <f aca="false">JZ38+JZ39</f>
        <v>0.00698556157867825</v>
      </c>
      <c r="KA40" s="495" t="n">
        <f aca="false">KA38+KA39</f>
        <v>0.00698556157867825</v>
      </c>
      <c r="KB40" s="495" t="n">
        <f aca="false">KB38+KB39</f>
        <v>0.00698556157867825</v>
      </c>
      <c r="KC40" s="495" t="n">
        <f aca="false">KC38+KC39</f>
        <v>0.00698556157867825</v>
      </c>
      <c r="KD40" s="495" t="n">
        <f aca="false">KD38+KD39</f>
        <v>0.00698556157867825</v>
      </c>
      <c r="KE40" s="495" t="n">
        <f aca="false">KE38+KE39</f>
        <v>0.00698556157867825</v>
      </c>
      <c r="KF40" s="495" t="n">
        <f aca="false">KF38+KF39</f>
        <v>0.0856</v>
      </c>
      <c r="KG40" s="495" t="n">
        <f aca="false">KG38+KG39</f>
        <v>0.00698556157867825</v>
      </c>
      <c r="KH40" s="495" t="n">
        <f aca="false">KH38+KH39</f>
        <v>0.00698556157867825</v>
      </c>
      <c r="KI40" s="495" t="n">
        <f aca="false">KI38+KI39</f>
        <v>0.00698556157867825</v>
      </c>
      <c r="KJ40" s="495" t="n">
        <f aca="false">KJ38+KJ39</f>
        <v>0.00698556157867825</v>
      </c>
      <c r="KK40" s="495" t="n">
        <f aca="false">KK38+KK39</f>
        <v>0.00698556157867825</v>
      </c>
      <c r="KL40" s="495" t="n">
        <f aca="false">KL38+KL39</f>
        <v>0.00698556157867825</v>
      </c>
      <c r="KM40" s="495" t="n">
        <f aca="false">KM38+KM39</f>
        <v>0.00698556157867825</v>
      </c>
      <c r="KN40" s="495" t="n">
        <f aca="false">KN38+KN39</f>
        <v>0.00698556157867825</v>
      </c>
      <c r="KO40" s="495" t="n">
        <f aca="false">KO38+KO39</f>
        <v>0.00698556157867825</v>
      </c>
      <c r="KP40" s="495" t="n">
        <f aca="false">KP38+KP39</f>
        <v>0.00698556157867825</v>
      </c>
      <c r="KQ40" s="495" t="n">
        <f aca="false">KQ38+KQ39</f>
        <v>0.00698556157867825</v>
      </c>
      <c r="KR40" s="495" t="n">
        <f aca="false">KR38+KR39</f>
        <v>0.00698556157867825</v>
      </c>
      <c r="KS40" s="495" t="n">
        <f aca="false">KS38+KS39</f>
        <v>0.0856</v>
      </c>
      <c r="KT40" s="495" t="n">
        <f aca="false">KT38+KT39</f>
        <v>0.00698556157867825</v>
      </c>
      <c r="KU40" s="495" t="n">
        <f aca="false">KU38+KU39</f>
        <v>0.00698556157867825</v>
      </c>
      <c r="KV40" s="495" t="n">
        <f aca="false">KV38+KV39</f>
        <v>0.00698556157867825</v>
      </c>
      <c r="KW40" s="495" t="n">
        <f aca="false">KW38+KW39</f>
        <v>0.00698556157867825</v>
      </c>
      <c r="KX40" s="495" t="n">
        <f aca="false">KX38+KX39</f>
        <v>0.00698556157867825</v>
      </c>
      <c r="KY40" s="495" t="n">
        <f aca="false">KY38+KY39</f>
        <v>0.00698556157867825</v>
      </c>
      <c r="KZ40" s="495" t="n">
        <f aca="false">KZ38+KZ39</f>
        <v>0.00698556157867825</v>
      </c>
      <c r="LA40" s="495" t="n">
        <f aca="false">LA38+LA39</f>
        <v>0.00698556157867825</v>
      </c>
      <c r="LB40" s="495" t="n">
        <f aca="false">LB38+LB39</f>
        <v>0.00698556157867825</v>
      </c>
      <c r="LC40" s="495" t="n">
        <f aca="false">LC38+LC39</f>
        <v>0.00698556157867825</v>
      </c>
      <c r="LD40" s="495" t="n">
        <f aca="false">LD38+LD39</f>
        <v>0.00698556157867825</v>
      </c>
      <c r="LE40" s="495" t="n">
        <f aca="false">LE38+LE39</f>
        <v>0.00698556157867825</v>
      </c>
      <c r="LF40" s="495" t="n">
        <f aca="false">LF38+LF39</f>
        <v>0.0856</v>
      </c>
      <c r="LG40" s="495" t="n">
        <f aca="false">LG38+LG39</f>
        <v>0.00698556157867825</v>
      </c>
      <c r="LH40" s="495" t="n">
        <f aca="false">LH38+LH39</f>
        <v>0.00698556157867825</v>
      </c>
      <c r="LI40" s="495" t="n">
        <f aca="false">LI38+LI39</f>
        <v>0.00698556157867825</v>
      </c>
      <c r="LJ40" s="495" t="n">
        <f aca="false">LJ38+LJ39</f>
        <v>0.00698556157867825</v>
      </c>
      <c r="LK40" s="495" t="n">
        <f aca="false">LK38+LK39</f>
        <v>0.00698556157867825</v>
      </c>
      <c r="LL40" s="495" t="n">
        <f aca="false">LL38+LL39</f>
        <v>0.00698556157867825</v>
      </c>
      <c r="LM40" s="495" t="n">
        <f aca="false">LM38+LM39</f>
        <v>0.00698556157867825</v>
      </c>
      <c r="LN40" s="495" t="n">
        <f aca="false">LN38+LN39</f>
        <v>0.00698556157867825</v>
      </c>
      <c r="LO40" s="495" t="n">
        <f aca="false">LO38+LO39</f>
        <v>0.00698556157867825</v>
      </c>
      <c r="LP40" s="495" t="n">
        <f aca="false">LP38+LP39</f>
        <v>0.00698556157867825</v>
      </c>
      <c r="LQ40" s="495" t="n">
        <f aca="false">LQ38+LQ39</f>
        <v>0.00698556157867825</v>
      </c>
      <c r="LR40" s="495" t="n">
        <f aca="false">LR38+LR39</f>
        <v>0.00698556157867825</v>
      </c>
      <c r="LS40" s="495" t="n">
        <f aca="false">LS38+LS39</f>
        <v>0.0856</v>
      </c>
      <c r="LT40" s="495" t="n">
        <f aca="false">LT38+LT39</f>
        <v>0.00698556157867825</v>
      </c>
      <c r="LU40" s="495" t="n">
        <f aca="false">LU38+LU39</f>
        <v>0.00698556157867825</v>
      </c>
      <c r="LV40" s="495" t="n">
        <f aca="false">LV38+LV39</f>
        <v>0.00698556157867825</v>
      </c>
      <c r="LW40" s="495" t="n">
        <f aca="false">LW38+LW39</f>
        <v>0.00698556157867825</v>
      </c>
      <c r="LX40" s="495" t="n">
        <f aca="false">LX38+LX39</f>
        <v>0.00698556157867825</v>
      </c>
      <c r="LY40" s="495" t="n">
        <f aca="false">LY38+LY39</f>
        <v>0.00698556157867825</v>
      </c>
      <c r="LZ40" s="495" t="n">
        <f aca="false">LZ38+LZ39</f>
        <v>0.00698556157867825</v>
      </c>
      <c r="MA40" s="495" t="n">
        <f aca="false">MA38+MA39</f>
        <v>0.00698556157867825</v>
      </c>
      <c r="MB40" s="495" t="n">
        <f aca="false">MB38+MB39</f>
        <v>0.00698556157867825</v>
      </c>
      <c r="MC40" s="495" t="n">
        <f aca="false">MC38+MC39</f>
        <v>0.00698556157867825</v>
      </c>
      <c r="MD40" s="495" t="n">
        <f aca="false">MD38+MD39</f>
        <v>0.00698556157867825</v>
      </c>
      <c r="ME40" s="495" t="n">
        <f aca="false">ME38+ME39</f>
        <v>0.00698556157867825</v>
      </c>
      <c r="MF40" s="495" t="n">
        <f aca="false">MF38+MF39</f>
        <v>0.0856</v>
      </c>
      <c r="MG40" s="495" t="n">
        <f aca="false">MG38+MG39</f>
        <v>0.00698556157867825</v>
      </c>
      <c r="MH40" s="495" t="n">
        <f aca="false">MH38+MH39</f>
        <v>0.00698556157867825</v>
      </c>
      <c r="MI40" s="495" t="n">
        <f aca="false">MI38+MI39</f>
        <v>0.00698556157867825</v>
      </c>
      <c r="MJ40" s="495" t="n">
        <f aca="false">MJ38+MJ39</f>
        <v>0.00698556157867825</v>
      </c>
      <c r="MK40" s="495" t="n">
        <f aca="false">MK38+MK39</f>
        <v>0.00698556157867825</v>
      </c>
      <c r="ML40" s="495" t="n">
        <f aca="false">ML38+ML39</f>
        <v>0.00698556157867825</v>
      </c>
      <c r="MM40" s="495" t="n">
        <f aca="false">MM38+MM39</f>
        <v>0.00698556157867825</v>
      </c>
      <c r="MN40" s="495" t="n">
        <f aca="false">MN38+MN39</f>
        <v>0.00698556157867825</v>
      </c>
      <c r="MO40" s="495" t="n">
        <f aca="false">MO38+MO39</f>
        <v>0.00698556157867825</v>
      </c>
      <c r="MP40" s="495" t="n">
        <f aca="false">MP38+MP39</f>
        <v>0.00698556157867825</v>
      </c>
      <c r="MQ40" s="495" t="n">
        <f aca="false">MQ38+MQ39</f>
        <v>0.00698556157867825</v>
      </c>
      <c r="MR40" s="495" t="n">
        <f aca="false">MR38+MR39</f>
        <v>0.00698556157867825</v>
      </c>
      <c r="MS40" s="495" t="n">
        <f aca="false">MS38+MS39</f>
        <v>0.0856</v>
      </c>
      <c r="MT40" s="495" t="n">
        <f aca="false">MT38+MT39</f>
        <v>0.00698556157867825</v>
      </c>
      <c r="MU40" s="495" t="n">
        <f aca="false">MU38+MU39</f>
        <v>0.00698556157867825</v>
      </c>
      <c r="MV40" s="495" t="n">
        <f aca="false">MV38+MV39</f>
        <v>0.00698556157867825</v>
      </c>
      <c r="MW40" s="495" t="n">
        <f aca="false">MW38+MW39</f>
        <v>0.00698556157867825</v>
      </c>
      <c r="MX40" s="495" t="n">
        <f aca="false">MX38+MX39</f>
        <v>0.00698556157867825</v>
      </c>
      <c r="MY40" s="495" t="n">
        <f aca="false">MY38+MY39</f>
        <v>0.00698556157867825</v>
      </c>
      <c r="MZ40" s="495" t="n">
        <f aca="false">MZ38+MZ39</f>
        <v>0.00698556157867825</v>
      </c>
      <c r="NA40" s="495" t="n">
        <f aca="false">NA38+NA39</f>
        <v>0.00698556157867825</v>
      </c>
      <c r="NB40" s="495" t="n">
        <f aca="false">NB38+NB39</f>
        <v>0.00698556157867825</v>
      </c>
      <c r="NC40" s="495" t="n">
        <f aca="false">NC38+NC39</f>
        <v>0.00698556157867825</v>
      </c>
      <c r="ND40" s="495" t="n">
        <f aca="false">ND38+ND39</f>
        <v>0.00698556157867825</v>
      </c>
      <c r="NE40" s="495" t="n">
        <f aca="false">NE38+NE39</f>
        <v>0.00698556157867825</v>
      </c>
      <c r="NF40" s="495" t="n">
        <f aca="false">NF38+NF39</f>
        <v>0.0856</v>
      </c>
      <c r="NG40" s="495" t="n">
        <f aca="false">NG38+NG39</f>
        <v>0.00698556157867825</v>
      </c>
      <c r="NH40" s="495" t="n">
        <f aca="false">NH38+NH39</f>
        <v>0.00698556157867825</v>
      </c>
      <c r="NI40" s="495" t="n">
        <f aca="false">NI38+NI39</f>
        <v>0.00698556157867825</v>
      </c>
      <c r="NJ40" s="495" t="n">
        <f aca="false">NJ38+NJ39</f>
        <v>0.00698556157867825</v>
      </c>
      <c r="NK40" s="495" t="n">
        <f aca="false">NK38+NK39</f>
        <v>0.00698556157867825</v>
      </c>
      <c r="NL40" s="495" t="n">
        <f aca="false">NL38+NL39</f>
        <v>0.00698556157867825</v>
      </c>
      <c r="NM40" s="495" t="n">
        <f aca="false">NM38+NM39</f>
        <v>0.00698556157867825</v>
      </c>
      <c r="NN40" s="495" t="n">
        <f aca="false">NN38+NN39</f>
        <v>0.00698556157867825</v>
      </c>
      <c r="NO40" s="495" t="n">
        <f aca="false">NO38+NO39</f>
        <v>0.00698556157867825</v>
      </c>
      <c r="NP40" s="495" t="n">
        <f aca="false">NP38+NP39</f>
        <v>0.00698556157867825</v>
      </c>
      <c r="NQ40" s="495" t="n">
        <f aca="false">NQ38+NQ39</f>
        <v>0.00698556157867825</v>
      </c>
      <c r="NR40" s="495" t="n">
        <f aca="false">NR38+NR39</f>
        <v>0.00698556157867825</v>
      </c>
      <c r="NS40" s="495" t="n">
        <f aca="false">NS38+NS39</f>
        <v>0.0856</v>
      </c>
      <c r="NT40" s="495" t="n">
        <f aca="false">NT38+NT39</f>
        <v>0.00698556157867825</v>
      </c>
      <c r="NU40" s="495" t="n">
        <f aca="false">NU38+NU39</f>
        <v>0.00698556157867825</v>
      </c>
      <c r="NV40" s="495" t="n">
        <f aca="false">NV38+NV39</f>
        <v>0.00698556157867825</v>
      </c>
      <c r="NW40" s="495" t="n">
        <f aca="false">NW38+NW39</f>
        <v>0.00698556157867825</v>
      </c>
      <c r="NX40" s="495" t="n">
        <f aca="false">NX38+NX39</f>
        <v>0.00698556157867825</v>
      </c>
      <c r="NY40" s="495" t="n">
        <f aca="false">NY38+NY39</f>
        <v>0.00698556157867825</v>
      </c>
      <c r="NZ40" s="495" t="n">
        <f aca="false">NZ38+NZ39</f>
        <v>0.00698556157867825</v>
      </c>
      <c r="OA40" s="495" t="n">
        <f aca="false">OA38+OA39</f>
        <v>0.00698556157867825</v>
      </c>
      <c r="OB40" s="495" t="n">
        <f aca="false">OB38+OB39</f>
        <v>0.00698556157867825</v>
      </c>
      <c r="OC40" s="495" t="n">
        <f aca="false">OC38+OC39</f>
        <v>0.00698556157867825</v>
      </c>
      <c r="OD40" s="495" t="n">
        <f aca="false">OD38+OD39</f>
        <v>0.00698556157867825</v>
      </c>
      <c r="OE40" s="495" t="n">
        <f aca="false">OE38+OE39</f>
        <v>0.00698556157867825</v>
      </c>
      <c r="OF40" s="495" t="n">
        <f aca="false">OF38+OF39</f>
        <v>0.0856</v>
      </c>
      <c r="OG40" s="495" t="n">
        <f aca="false">OG38+OG39</f>
        <v>0.00698556157867825</v>
      </c>
      <c r="OH40" s="495" t="n">
        <f aca="false">OH38+OH39</f>
        <v>0.00698556157867825</v>
      </c>
      <c r="OI40" s="495" t="n">
        <f aca="false">OI38+OI39</f>
        <v>0.00698556157867825</v>
      </c>
      <c r="OJ40" s="495" t="n">
        <f aca="false">OJ38+OJ39</f>
        <v>0.00698556157867825</v>
      </c>
      <c r="OK40" s="495" t="n">
        <f aca="false">OK38+OK39</f>
        <v>0.00698556157867825</v>
      </c>
      <c r="OL40" s="495" t="n">
        <f aca="false">OL38+OL39</f>
        <v>0.00698556157867825</v>
      </c>
      <c r="OM40" s="495" t="n">
        <f aca="false">OM38+OM39</f>
        <v>0.00698556157867825</v>
      </c>
      <c r="ON40" s="495" t="n">
        <f aca="false">ON38+ON39</f>
        <v>0.00698556157867825</v>
      </c>
      <c r="OO40" s="495" t="n">
        <f aca="false">OO38+OO39</f>
        <v>0.00698556157867825</v>
      </c>
      <c r="OP40" s="495" t="n">
        <f aca="false">OP38+OP39</f>
        <v>0.00698556157867825</v>
      </c>
      <c r="OQ40" s="495" t="n">
        <f aca="false">OQ38+OQ39</f>
        <v>0.00698556157867825</v>
      </c>
      <c r="OR40" s="495" t="n">
        <f aca="false">OR38+OR39</f>
        <v>0.00698556157867825</v>
      </c>
      <c r="OS40" s="495" t="n">
        <f aca="false">OS38+OS39</f>
        <v>0.0856</v>
      </c>
      <c r="OT40" s="495" t="n">
        <f aca="false">OT38+OT39</f>
        <v>0.00698556157867825</v>
      </c>
      <c r="OU40" s="495" t="n">
        <f aca="false">OU38+OU39</f>
        <v>0.00698556157867825</v>
      </c>
      <c r="OV40" s="495" t="n">
        <f aca="false">OV38+OV39</f>
        <v>0.00698556157867825</v>
      </c>
      <c r="OW40" s="495" t="n">
        <f aca="false">OW38+OW39</f>
        <v>0.00698556157867825</v>
      </c>
      <c r="OX40" s="495" t="n">
        <f aca="false">OX38+OX39</f>
        <v>0.00698556157867825</v>
      </c>
      <c r="OY40" s="495" t="n">
        <f aca="false">OY38+OY39</f>
        <v>0.00698556157867825</v>
      </c>
      <c r="OZ40" s="495" t="n">
        <f aca="false">OZ38+OZ39</f>
        <v>0.00698556157867825</v>
      </c>
      <c r="PA40" s="495" t="n">
        <f aca="false">PA38+PA39</f>
        <v>0.00698556157867825</v>
      </c>
      <c r="PB40" s="495" t="n">
        <f aca="false">PB38+PB39</f>
        <v>0.00698556157867825</v>
      </c>
      <c r="PC40" s="495" t="n">
        <f aca="false">PC38+PC39</f>
        <v>0.00698556157867825</v>
      </c>
      <c r="PD40" s="495" t="n">
        <f aca="false">PD38+PD39</f>
        <v>0.00698556157867825</v>
      </c>
      <c r="PE40" s="495" t="n">
        <f aca="false">PE38+PE39</f>
        <v>0.00698556157867825</v>
      </c>
      <c r="PF40" s="495" t="n">
        <f aca="false">PF38+PF39</f>
        <v>0.0856</v>
      </c>
      <c r="PG40" s="495" t="n">
        <f aca="false">PG38+PG39</f>
        <v>0.00698556157867825</v>
      </c>
      <c r="PH40" s="495" t="n">
        <f aca="false">PH38+PH39</f>
        <v>0.00698556157867825</v>
      </c>
      <c r="PI40" s="495" t="n">
        <f aca="false">PI38+PI39</f>
        <v>0.00698556157867825</v>
      </c>
      <c r="PJ40" s="495" t="n">
        <f aca="false">PJ38+PJ39</f>
        <v>0.00698556157867825</v>
      </c>
      <c r="PK40" s="495" t="n">
        <f aca="false">PK38+PK39</f>
        <v>0.00698556157867825</v>
      </c>
      <c r="PL40" s="495" t="n">
        <f aca="false">PL38+PL39</f>
        <v>0.00698556157867825</v>
      </c>
      <c r="PM40" s="495" t="n">
        <f aca="false">PM38+PM39</f>
        <v>0.00698556157867825</v>
      </c>
      <c r="PN40" s="495" t="n">
        <f aca="false">PN38+PN39</f>
        <v>0.00698556157867825</v>
      </c>
      <c r="PO40" s="495" t="n">
        <f aca="false">PO38+PO39</f>
        <v>0.00698556157867825</v>
      </c>
      <c r="PP40" s="495" t="n">
        <f aca="false">PP38+PP39</f>
        <v>0.00698556157867825</v>
      </c>
      <c r="PQ40" s="495" t="n">
        <f aca="false">PQ38+PQ39</f>
        <v>0.00698556157867825</v>
      </c>
      <c r="PR40" s="495" t="n">
        <f aca="false">PR38+PR39</f>
        <v>0.00698556157867825</v>
      </c>
      <c r="PS40" s="495" t="n">
        <f aca="false">PS38+PS39</f>
        <v>0.0856</v>
      </c>
      <c r="PT40" s="495" t="n">
        <f aca="false">PT38+PT39</f>
        <v>0.00698556157867825</v>
      </c>
      <c r="PU40" s="495" t="n">
        <f aca="false">PU38+PU39</f>
        <v>0.00698556157867825</v>
      </c>
      <c r="PV40" s="495" t="n">
        <f aca="false">PV38+PV39</f>
        <v>0.00698556157867825</v>
      </c>
      <c r="PW40" s="495" t="n">
        <f aca="false">PW38+PW39</f>
        <v>0.00698556157867825</v>
      </c>
      <c r="PX40" s="495" t="n">
        <f aca="false">PX38+PX39</f>
        <v>0.00698556157867825</v>
      </c>
      <c r="PY40" s="495" t="n">
        <f aca="false">PY38+PY39</f>
        <v>0.00698556157867825</v>
      </c>
      <c r="PZ40" s="495" t="n">
        <f aca="false">PZ38+PZ39</f>
        <v>0.00698556157867825</v>
      </c>
      <c r="QA40" s="495" t="n">
        <f aca="false">QA38+QA39</f>
        <v>0.00698556157867825</v>
      </c>
      <c r="QB40" s="495" t="n">
        <f aca="false">QB38+QB39</f>
        <v>0.00698556157867825</v>
      </c>
      <c r="QC40" s="495" t="n">
        <f aca="false">QC38+QC39</f>
        <v>0.00698556157867825</v>
      </c>
      <c r="QD40" s="495" t="n">
        <f aca="false">QD38+QD39</f>
        <v>0.00698556157867825</v>
      </c>
      <c r="QE40" s="495" t="n">
        <f aca="false">QE38+QE39</f>
        <v>0.00698556157867825</v>
      </c>
      <c r="QF40" s="495" t="n">
        <f aca="false">QF38+QF39</f>
        <v>0.0856</v>
      </c>
      <c r="QG40" s="495" t="n">
        <f aca="false">QG38+QG39</f>
        <v>0.00698556157867825</v>
      </c>
      <c r="QH40" s="495" t="n">
        <f aca="false">QH38+QH39</f>
        <v>0.00698556157867825</v>
      </c>
      <c r="QI40" s="495" t="n">
        <f aca="false">QI38+QI39</f>
        <v>0.00698556157867825</v>
      </c>
      <c r="QJ40" s="495" t="n">
        <f aca="false">QJ38+QJ39</f>
        <v>0.00698556157867825</v>
      </c>
      <c r="QK40" s="495" t="n">
        <f aca="false">QK38+QK39</f>
        <v>0.00698556157867825</v>
      </c>
      <c r="QL40" s="495" t="n">
        <f aca="false">QL38+QL39</f>
        <v>0.00698556157867825</v>
      </c>
      <c r="QM40" s="495" t="n">
        <f aca="false">QM38+QM39</f>
        <v>0.00698556157867825</v>
      </c>
      <c r="QN40" s="495" t="n">
        <f aca="false">QN38+QN39</f>
        <v>0.00698556157867825</v>
      </c>
      <c r="QO40" s="495" t="n">
        <f aca="false">QO38+QO39</f>
        <v>0.00698556157867825</v>
      </c>
      <c r="QP40" s="495" t="n">
        <f aca="false">QP38+QP39</f>
        <v>0.00698556157867825</v>
      </c>
      <c r="QQ40" s="495" t="n">
        <f aca="false">QQ38+QQ39</f>
        <v>0.00698556157867825</v>
      </c>
      <c r="QR40" s="495" t="n">
        <f aca="false">QR38+QR39</f>
        <v>0.00698556157867825</v>
      </c>
      <c r="QS40" s="495" t="n">
        <f aca="false">QS38+QS39</f>
        <v>0.0856</v>
      </c>
      <c r="QT40" s="495" t="n">
        <f aca="false">QT38+QT39</f>
        <v>0.00698556157867825</v>
      </c>
      <c r="QU40" s="495" t="n">
        <f aca="false">QU38+QU39</f>
        <v>0.00698556157867825</v>
      </c>
      <c r="QV40" s="495" t="n">
        <f aca="false">QV38+QV39</f>
        <v>0.00698556157867825</v>
      </c>
      <c r="QW40" s="495" t="n">
        <f aca="false">QW38+QW39</f>
        <v>0.00698556157867825</v>
      </c>
      <c r="QX40" s="495" t="n">
        <f aca="false">QX38+QX39</f>
        <v>0.00698556157867825</v>
      </c>
      <c r="QY40" s="495" t="n">
        <f aca="false">QY38+QY39</f>
        <v>0.00698556157867825</v>
      </c>
      <c r="QZ40" s="495" t="n">
        <f aca="false">QZ38+QZ39</f>
        <v>0.00698556157867825</v>
      </c>
      <c r="RA40" s="495" t="n">
        <f aca="false">RA38+RA39</f>
        <v>0.00698556157867825</v>
      </c>
      <c r="RB40" s="495" t="n">
        <f aca="false">RB38+RB39</f>
        <v>0.00698556157867825</v>
      </c>
      <c r="RC40" s="495" t="n">
        <f aca="false">RC38+RC39</f>
        <v>0.00698556157867825</v>
      </c>
      <c r="RD40" s="495" t="n">
        <f aca="false">RD38+RD39</f>
        <v>0.00698556157867825</v>
      </c>
      <c r="RE40" s="495" t="n">
        <f aca="false">RE38+RE39</f>
        <v>0.00698556157867825</v>
      </c>
      <c r="RF40" s="495" t="n">
        <f aca="false">RF38+RF39</f>
        <v>0.0856</v>
      </c>
    </row>
    <row r="41" customFormat="false" ht="12.75" hidden="false" customHeight="true" outlineLevel="0" collapsed="false">
      <c r="A41" s="196"/>
      <c r="B41" s="196"/>
      <c r="C41" s="196"/>
      <c r="D41" s="196"/>
      <c r="E41" s="196"/>
      <c r="F41" s="196"/>
      <c r="G41" s="495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495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  <c r="EO41" s="196"/>
      <c r="EP41" s="196"/>
      <c r="EQ41" s="196"/>
      <c r="ER41" s="196"/>
      <c r="ES41" s="196"/>
      <c r="ET41" s="196"/>
      <c r="EU41" s="196"/>
      <c r="EV41" s="196"/>
      <c r="EW41" s="196"/>
      <c r="EX41" s="196"/>
      <c r="EY41" s="196"/>
      <c r="EZ41" s="196"/>
      <c r="FA41" s="196"/>
      <c r="FB41" s="196"/>
      <c r="FC41" s="196"/>
      <c r="FD41" s="196"/>
      <c r="FE41" s="196"/>
      <c r="FF41" s="196"/>
      <c r="FG41" s="196"/>
      <c r="FH41" s="196"/>
      <c r="FI41" s="196"/>
      <c r="FJ41" s="196"/>
      <c r="FK41" s="196"/>
      <c r="FL41" s="196"/>
      <c r="FM41" s="196"/>
      <c r="FN41" s="196"/>
      <c r="FO41" s="196"/>
      <c r="FP41" s="196"/>
      <c r="FQ41" s="196"/>
      <c r="FR41" s="196"/>
      <c r="FS41" s="196"/>
      <c r="FT41" s="196"/>
      <c r="FU41" s="196"/>
      <c r="FV41" s="196"/>
      <c r="FW41" s="196"/>
      <c r="FX41" s="196"/>
      <c r="FY41" s="196"/>
      <c r="FZ41" s="196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6"/>
      <c r="GO41" s="196"/>
      <c r="GP41" s="196"/>
      <c r="GQ41" s="196"/>
      <c r="GR41" s="196"/>
      <c r="GS41" s="196"/>
      <c r="GT41" s="196"/>
      <c r="GU41" s="196"/>
      <c r="GV41" s="196"/>
      <c r="GW41" s="196"/>
      <c r="GX41" s="196"/>
      <c r="GY41" s="196"/>
      <c r="GZ41" s="196"/>
      <c r="HA41" s="196"/>
      <c r="HB41" s="196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  <c r="IU41" s="196"/>
      <c r="IV41" s="196"/>
      <c r="IW41" s="196"/>
      <c r="IX41" s="196"/>
      <c r="IY41" s="196"/>
      <c r="IZ41" s="196"/>
      <c r="JA41" s="196"/>
      <c r="JB41" s="196"/>
      <c r="JC41" s="196"/>
      <c r="JD41" s="196"/>
      <c r="JE41" s="196"/>
      <c r="JF41" s="196"/>
      <c r="JG41" s="196"/>
      <c r="JH41" s="196"/>
      <c r="JI41" s="196"/>
      <c r="JJ41" s="196"/>
      <c r="JK41" s="196"/>
      <c r="JL41" s="196"/>
      <c r="JM41" s="196"/>
      <c r="JN41" s="196"/>
      <c r="JO41" s="196"/>
      <c r="JP41" s="196"/>
      <c r="JQ41" s="196"/>
      <c r="JR41" s="196"/>
      <c r="JS41" s="196"/>
      <c r="JT41" s="196"/>
      <c r="JU41" s="196"/>
      <c r="JV41" s="196"/>
      <c r="JW41" s="196"/>
      <c r="JX41" s="196"/>
      <c r="JY41" s="196"/>
      <c r="JZ41" s="196"/>
      <c r="KA41" s="196"/>
      <c r="KB41" s="196"/>
      <c r="KC41" s="196"/>
      <c r="KD41" s="196"/>
      <c r="KE41" s="196"/>
      <c r="KF41" s="196"/>
      <c r="KG41" s="196"/>
      <c r="KH41" s="196"/>
      <c r="KI41" s="196"/>
      <c r="KJ41" s="196"/>
      <c r="KK41" s="196"/>
      <c r="KL41" s="196"/>
      <c r="KM41" s="196"/>
      <c r="KN41" s="196"/>
      <c r="KO41" s="196"/>
      <c r="KP41" s="196"/>
      <c r="KQ41" s="196"/>
      <c r="KR41" s="196"/>
      <c r="KS41" s="196"/>
      <c r="KT41" s="196"/>
      <c r="KU41" s="196"/>
      <c r="KV41" s="196"/>
      <c r="KW41" s="196"/>
      <c r="KX41" s="196"/>
      <c r="KY41" s="196"/>
      <c r="KZ41" s="196"/>
      <c r="LA41" s="196"/>
      <c r="LB41" s="196"/>
      <c r="LC41" s="196"/>
      <c r="LD41" s="196"/>
      <c r="LE41" s="196"/>
      <c r="LF41" s="196"/>
      <c r="LG41" s="196"/>
      <c r="LH41" s="196"/>
      <c r="LI41" s="196"/>
      <c r="LJ41" s="196"/>
      <c r="LK41" s="196"/>
      <c r="LL41" s="196"/>
      <c r="LM41" s="196"/>
      <c r="LN41" s="196"/>
      <c r="LO41" s="196"/>
      <c r="LP41" s="196"/>
      <c r="LQ41" s="196"/>
      <c r="LR41" s="196"/>
      <c r="LS41" s="196"/>
      <c r="LT41" s="196"/>
      <c r="LU41" s="196"/>
      <c r="LV41" s="196"/>
      <c r="LW41" s="196"/>
      <c r="LX41" s="196"/>
      <c r="LY41" s="196"/>
      <c r="LZ41" s="196"/>
      <c r="MA41" s="196"/>
      <c r="MB41" s="196"/>
      <c r="MC41" s="196"/>
      <c r="MD41" s="196"/>
      <c r="ME41" s="196"/>
      <c r="MF41" s="196"/>
      <c r="MG41" s="196"/>
      <c r="MH41" s="196"/>
      <c r="MI41" s="196"/>
      <c r="MJ41" s="196"/>
      <c r="MK41" s="196"/>
      <c r="ML41" s="196"/>
      <c r="MM41" s="196"/>
      <c r="MN41" s="196"/>
      <c r="MO41" s="196"/>
      <c r="MP41" s="196"/>
      <c r="MQ41" s="196"/>
      <c r="MR41" s="196"/>
      <c r="MS41" s="196"/>
      <c r="MT41" s="196"/>
      <c r="MU41" s="196"/>
      <c r="MV41" s="196"/>
      <c r="MW41" s="196"/>
      <c r="MX41" s="196"/>
      <c r="MY41" s="196"/>
      <c r="MZ41" s="196"/>
      <c r="NA41" s="196"/>
      <c r="NB41" s="196"/>
      <c r="NC41" s="196"/>
      <c r="ND41" s="196"/>
      <c r="NE41" s="196"/>
      <c r="NF41" s="196"/>
      <c r="NG41" s="196"/>
      <c r="NH41" s="196"/>
      <c r="NI41" s="196"/>
      <c r="NJ41" s="196"/>
      <c r="NK41" s="196"/>
      <c r="NL41" s="196"/>
      <c r="NM41" s="196"/>
      <c r="NN41" s="196"/>
      <c r="NO41" s="196"/>
      <c r="NP41" s="196"/>
      <c r="NQ41" s="196"/>
      <c r="NR41" s="196"/>
      <c r="NS41" s="196"/>
      <c r="NT41" s="196"/>
      <c r="NU41" s="196"/>
      <c r="NV41" s="196"/>
      <c r="NW41" s="196"/>
      <c r="NX41" s="196"/>
      <c r="NY41" s="196"/>
      <c r="NZ41" s="196"/>
      <c r="OA41" s="196"/>
      <c r="OB41" s="196"/>
      <c r="OC41" s="196"/>
      <c r="OD41" s="196"/>
      <c r="OE41" s="196"/>
      <c r="OF41" s="196"/>
      <c r="OG41" s="196"/>
      <c r="OH41" s="196"/>
      <c r="OI41" s="196"/>
      <c r="OJ41" s="196"/>
      <c r="OK41" s="196"/>
      <c r="OL41" s="196"/>
      <c r="OM41" s="196"/>
      <c r="ON41" s="196"/>
      <c r="OO41" s="196"/>
      <c r="OP41" s="196"/>
      <c r="OQ41" s="196"/>
      <c r="OR41" s="196"/>
      <c r="OS41" s="196"/>
      <c r="OT41" s="196"/>
      <c r="OU41" s="196"/>
      <c r="OV41" s="196"/>
      <c r="OW41" s="196"/>
      <c r="OX41" s="196"/>
      <c r="OY41" s="196"/>
      <c r="OZ41" s="196"/>
      <c r="PA41" s="196"/>
      <c r="PB41" s="196"/>
      <c r="PC41" s="196"/>
      <c r="PD41" s="196"/>
      <c r="PE41" s="196"/>
      <c r="PF41" s="196"/>
      <c r="PG41" s="196"/>
      <c r="PH41" s="196"/>
      <c r="PI41" s="196"/>
      <c r="PJ41" s="196"/>
      <c r="PK41" s="196"/>
      <c r="PL41" s="196"/>
      <c r="PM41" s="196"/>
      <c r="PN41" s="196"/>
      <c r="PO41" s="196"/>
      <c r="PP41" s="196"/>
      <c r="PQ41" s="196"/>
      <c r="PR41" s="196"/>
      <c r="PS41" s="196"/>
      <c r="PT41" s="196"/>
      <c r="PU41" s="196"/>
      <c r="PV41" s="196"/>
      <c r="PW41" s="196"/>
      <c r="PX41" s="196"/>
      <c r="PY41" s="196"/>
      <c r="PZ41" s="196"/>
      <c r="QA41" s="196"/>
      <c r="QB41" s="196"/>
      <c r="QC41" s="196"/>
      <c r="QD41" s="196"/>
      <c r="QE41" s="196"/>
      <c r="QF41" s="196"/>
      <c r="QG41" s="196"/>
      <c r="QH41" s="196"/>
      <c r="QI41" s="196"/>
      <c r="QJ41" s="196"/>
      <c r="QK41" s="196"/>
      <c r="QL41" s="196"/>
      <c r="QM41" s="196"/>
      <c r="QN41" s="196"/>
      <c r="QO41" s="196"/>
      <c r="QP41" s="196"/>
      <c r="QQ41" s="196"/>
      <c r="QR41" s="196"/>
      <c r="QS41" s="196"/>
      <c r="QT41" s="196"/>
      <c r="QU41" s="196"/>
      <c r="QV41" s="196"/>
      <c r="QW41" s="196"/>
      <c r="QX41" s="196"/>
      <c r="QY41" s="196"/>
      <c r="QZ41" s="196"/>
      <c r="RA41" s="196"/>
      <c r="RB41" s="196"/>
      <c r="RC41" s="196"/>
      <c r="RD41" s="196"/>
      <c r="RE41" s="196"/>
      <c r="RF41" s="196"/>
    </row>
    <row r="42" customFormat="false" ht="12.75" hidden="false" customHeight="true" outlineLevel="0" collapsed="false">
      <c r="A42" s="196"/>
      <c r="B42" s="493" t="s">
        <v>529</v>
      </c>
      <c r="C42" s="196"/>
      <c r="D42" s="196"/>
      <c r="E42" s="196"/>
      <c r="F42" s="196"/>
      <c r="G42" s="495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495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196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  <c r="FZ42" s="196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6"/>
      <c r="GO42" s="196"/>
      <c r="GP42" s="196"/>
      <c r="GQ42" s="196"/>
      <c r="GR42" s="196"/>
      <c r="GS42" s="196"/>
      <c r="GT42" s="196"/>
      <c r="GU42" s="196"/>
      <c r="GV42" s="196"/>
      <c r="GW42" s="196"/>
      <c r="GX42" s="196"/>
      <c r="GY42" s="196"/>
      <c r="GZ42" s="196"/>
      <c r="HA42" s="196"/>
      <c r="HB42" s="196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  <c r="IU42" s="196"/>
      <c r="IV42" s="196"/>
      <c r="IW42" s="196"/>
      <c r="IX42" s="196"/>
      <c r="IY42" s="196"/>
      <c r="IZ42" s="196"/>
      <c r="JA42" s="196"/>
      <c r="JB42" s="196"/>
      <c r="JC42" s="196"/>
      <c r="JD42" s="196"/>
      <c r="JE42" s="196"/>
      <c r="JF42" s="196"/>
      <c r="JG42" s="196"/>
      <c r="JH42" s="196"/>
      <c r="JI42" s="196"/>
      <c r="JJ42" s="196"/>
      <c r="JK42" s="196"/>
      <c r="JL42" s="196"/>
      <c r="JM42" s="196"/>
      <c r="JN42" s="196"/>
      <c r="JO42" s="196"/>
      <c r="JP42" s="196"/>
      <c r="JQ42" s="196"/>
      <c r="JR42" s="196"/>
      <c r="JS42" s="196"/>
      <c r="JT42" s="196"/>
      <c r="JU42" s="196"/>
      <c r="JV42" s="196"/>
      <c r="JW42" s="196"/>
      <c r="JX42" s="196"/>
      <c r="JY42" s="196"/>
      <c r="JZ42" s="196"/>
      <c r="KA42" s="196"/>
      <c r="KB42" s="196"/>
      <c r="KC42" s="196"/>
      <c r="KD42" s="196"/>
      <c r="KE42" s="196"/>
      <c r="KF42" s="196"/>
      <c r="KG42" s="196"/>
      <c r="KH42" s="196"/>
      <c r="KI42" s="196"/>
      <c r="KJ42" s="196"/>
      <c r="KK42" s="196"/>
      <c r="KL42" s="196"/>
      <c r="KM42" s="196"/>
      <c r="KN42" s="196"/>
      <c r="KO42" s="196"/>
      <c r="KP42" s="196"/>
      <c r="KQ42" s="196"/>
      <c r="KR42" s="196"/>
      <c r="KS42" s="196"/>
      <c r="KT42" s="196"/>
      <c r="KU42" s="196"/>
      <c r="KV42" s="196"/>
      <c r="KW42" s="196"/>
      <c r="KX42" s="196"/>
      <c r="KY42" s="196"/>
      <c r="KZ42" s="196"/>
      <c r="LA42" s="196"/>
      <c r="LB42" s="196"/>
      <c r="LC42" s="196"/>
      <c r="LD42" s="196"/>
      <c r="LE42" s="196"/>
      <c r="LF42" s="196"/>
      <c r="LG42" s="196"/>
      <c r="LH42" s="196"/>
      <c r="LI42" s="196"/>
      <c r="LJ42" s="196"/>
      <c r="LK42" s="196"/>
      <c r="LL42" s="196"/>
      <c r="LM42" s="196"/>
      <c r="LN42" s="196"/>
      <c r="LO42" s="196"/>
      <c r="LP42" s="196"/>
      <c r="LQ42" s="196"/>
      <c r="LR42" s="196"/>
      <c r="LS42" s="196"/>
      <c r="LT42" s="196"/>
      <c r="LU42" s="196"/>
      <c r="LV42" s="196"/>
      <c r="LW42" s="196"/>
      <c r="LX42" s="196"/>
      <c r="LY42" s="196"/>
      <c r="LZ42" s="196"/>
      <c r="MA42" s="196"/>
      <c r="MB42" s="196"/>
      <c r="MC42" s="196"/>
      <c r="MD42" s="196"/>
      <c r="ME42" s="196"/>
      <c r="MF42" s="196"/>
      <c r="MG42" s="196"/>
      <c r="MH42" s="196"/>
      <c r="MI42" s="196"/>
      <c r="MJ42" s="196"/>
      <c r="MK42" s="196"/>
      <c r="ML42" s="196"/>
      <c r="MM42" s="196"/>
      <c r="MN42" s="196"/>
      <c r="MO42" s="196"/>
      <c r="MP42" s="196"/>
      <c r="MQ42" s="196"/>
      <c r="MR42" s="196"/>
      <c r="MS42" s="196"/>
      <c r="MT42" s="196"/>
      <c r="MU42" s="196"/>
      <c r="MV42" s="196"/>
      <c r="MW42" s="196"/>
      <c r="MX42" s="196"/>
      <c r="MY42" s="196"/>
      <c r="MZ42" s="196"/>
      <c r="NA42" s="196"/>
      <c r="NB42" s="196"/>
      <c r="NC42" s="196"/>
      <c r="ND42" s="196"/>
      <c r="NE42" s="196"/>
      <c r="NF42" s="196"/>
      <c r="NG42" s="196"/>
      <c r="NH42" s="196"/>
      <c r="NI42" s="196"/>
      <c r="NJ42" s="196"/>
      <c r="NK42" s="196"/>
      <c r="NL42" s="196"/>
      <c r="NM42" s="196"/>
      <c r="NN42" s="196"/>
      <c r="NO42" s="196"/>
      <c r="NP42" s="196"/>
      <c r="NQ42" s="196"/>
      <c r="NR42" s="196"/>
      <c r="NS42" s="196"/>
      <c r="NT42" s="196"/>
      <c r="NU42" s="196"/>
      <c r="NV42" s="196"/>
      <c r="NW42" s="196"/>
      <c r="NX42" s="196"/>
      <c r="NY42" s="196"/>
      <c r="NZ42" s="196"/>
      <c r="OA42" s="196"/>
      <c r="OB42" s="196"/>
      <c r="OC42" s="196"/>
      <c r="OD42" s="196"/>
      <c r="OE42" s="196"/>
      <c r="OF42" s="196"/>
      <c r="OG42" s="196"/>
      <c r="OH42" s="196"/>
      <c r="OI42" s="196"/>
      <c r="OJ42" s="196"/>
      <c r="OK42" s="196"/>
      <c r="OL42" s="196"/>
      <c r="OM42" s="196"/>
      <c r="ON42" s="196"/>
      <c r="OO42" s="196"/>
      <c r="OP42" s="196"/>
      <c r="OQ42" s="196"/>
      <c r="OR42" s="196"/>
      <c r="OS42" s="196"/>
      <c r="OT42" s="196"/>
      <c r="OU42" s="196"/>
      <c r="OV42" s="196"/>
      <c r="OW42" s="196"/>
      <c r="OX42" s="196"/>
      <c r="OY42" s="196"/>
      <c r="OZ42" s="196"/>
      <c r="PA42" s="196"/>
      <c r="PB42" s="196"/>
      <c r="PC42" s="196"/>
      <c r="PD42" s="196"/>
      <c r="PE42" s="196"/>
      <c r="PF42" s="196"/>
      <c r="PG42" s="196"/>
      <c r="PH42" s="196"/>
      <c r="PI42" s="196"/>
      <c r="PJ42" s="196"/>
      <c r="PK42" s="196"/>
      <c r="PL42" s="196"/>
      <c r="PM42" s="196"/>
      <c r="PN42" s="196"/>
      <c r="PO42" s="196"/>
      <c r="PP42" s="196"/>
      <c r="PQ42" s="196"/>
      <c r="PR42" s="196"/>
      <c r="PS42" s="196"/>
      <c r="PT42" s="196"/>
      <c r="PU42" s="196"/>
      <c r="PV42" s="196"/>
      <c r="PW42" s="196"/>
      <c r="PX42" s="196"/>
      <c r="PY42" s="196"/>
      <c r="PZ42" s="196"/>
      <c r="QA42" s="196"/>
      <c r="QB42" s="196"/>
      <c r="QC42" s="196"/>
      <c r="QD42" s="196"/>
      <c r="QE42" s="196"/>
      <c r="QF42" s="196"/>
      <c r="QG42" s="196"/>
      <c r="QH42" s="196"/>
      <c r="QI42" s="196"/>
      <c r="QJ42" s="196"/>
      <c r="QK42" s="196"/>
      <c r="QL42" s="196"/>
      <c r="QM42" s="196"/>
      <c r="QN42" s="196"/>
      <c r="QO42" s="196"/>
      <c r="QP42" s="196"/>
      <c r="QQ42" s="196"/>
      <c r="QR42" s="196"/>
      <c r="QS42" s="196"/>
      <c r="QT42" s="196"/>
      <c r="QU42" s="196"/>
      <c r="QV42" s="196"/>
      <c r="QW42" s="196"/>
      <c r="QX42" s="196"/>
      <c r="QY42" s="196"/>
      <c r="QZ42" s="196"/>
      <c r="RA42" s="196"/>
      <c r="RB42" s="196"/>
      <c r="RC42" s="196"/>
      <c r="RD42" s="196"/>
      <c r="RE42" s="196"/>
      <c r="RF42" s="196"/>
    </row>
    <row r="43" customFormat="false" ht="12.75" hidden="false" customHeight="true" outlineLevel="0" collapsed="false">
      <c r="A43" s="196"/>
      <c r="B43" s="219" t="s">
        <v>530</v>
      </c>
      <c r="C43" s="196"/>
      <c r="D43" s="196"/>
      <c r="E43" s="196"/>
      <c r="F43" s="196"/>
      <c r="G43" s="196" t="n">
        <f aca="false">IF(F58=0,0,IF(AND(G35&gt;=$I26,G35&lt;=$I28),0,1))</f>
        <v>0</v>
      </c>
      <c r="H43" s="196" t="n">
        <f aca="false">IF(G58=0,0,IF(AND(H35&gt;=$I26,H35&lt;=$I28),0,1))</f>
        <v>0</v>
      </c>
      <c r="I43" s="196" t="n">
        <f aca="false">IF(H58=0,0,IF(AND(I35&gt;=$I26,I35&lt;=$I28),0,1))</f>
        <v>0</v>
      </c>
      <c r="J43" s="196" t="n">
        <f aca="false">IF(I58=0,0,IF(AND(J35&gt;=$I26,J35&lt;=$I28),0,1))</f>
        <v>0</v>
      </c>
      <c r="K43" s="196" t="n">
        <f aca="false">IF(J58=0,0,IF(AND(K35&gt;=$I26,K35&lt;=$I28),0,1))</f>
        <v>0</v>
      </c>
      <c r="L43" s="196" t="n">
        <f aca="false">IF(K58=0,0,IF(AND(L35&gt;=$I26,L35&lt;=$I28),0,1))</f>
        <v>0</v>
      </c>
      <c r="M43" s="196" t="n">
        <f aca="false">IF(L58=0,0,IF(AND(M35&gt;=$I26,M35&lt;=$I28),0,1))</f>
        <v>0</v>
      </c>
      <c r="N43" s="196" t="n">
        <f aca="false">IF(M58=0,0,IF(AND(N35&gt;=$I26,N35&lt;=$I28),0,1))</f>
        <v>0</v>
      </c>
      <c r="O43" s="196" t="n">
        <f aca="false">IF(N58=0,0,IF(AND(O35&gt;=$I26,O35&lt;=$I28),0,1))</f>
        <v>0</v>
      </c>
      <c r="P43" s="196" t="n">
        <f aca="false">IF(O58=0,0,IF(AND(P35&gt;=$I26,P35&lt;=$I28),0,1))</f>
        <v>0</v>
      </c>
      <c r="Q43" s="196" t="n">
        <f aca="false">IF(P58=0,0,IF(AND(Q35&gt;=$I26,Q35&lt;=$I28),0,1))</f>
        <v>0</v>
      </c>
      <c r="R43" s="196" t="n">
        <f aca="false">IF(Q58=0,0,IF(AND(R35&gt;=$I26,R35&lt;=$I28),0,1))</f>
        <v>0</v>
      </c>
      <c r="S43" s="196"/>
      <c r="T43" s="196" t="n">
        <f aca="false">IF(R58=0,0,IF(AND(T35&gt;=$I26,T35&lt;=$I28),0,1))</f>
        <v>0</v>
      </c>
      <c r="U43" s="196" t="n">
        <f aca="false">IF(T58=0,0,IF(AND(U35&gt;=$I26,U35&lt;=$I28),0,1))</f>
        <v>0</v>
      </c>
      <c r="V43" s="196" t="n">
        <f aca="false">IF(U58=0,0,IF(AND(V35&gt;=$I26,V35&lt;=$I28),0,1))</f>
        <v>0</v>
      </c>
      <c r="W43" s="196" t="n">
        <f aca="false">IF(V58=0,0,IF(AND(W35&gt;=$I26,W35&lt;=$I28),0,1))</f>
        <v>0</v>
      </c>
      <c r="X43" s="196" t="n">
        <f aca="false">IF(W58=0,0,IF(AND(X35&gt;=$I26,X35&lt;=$I28),0,1))</f>
        <v>0</v>
      </c>
      <c r="Y43" s="196" t="n">
        <f aca="false">IF(X58=0,0,IF(AND(Y35&gt;=$I26,Y35&lt;=$I28),0,1))</f>
        <v>0</v>
      </c>
      <c r="Z43" s="196" t="n">
        <f aca="false">IF(Y58=0,0,IF(AND(Z35&gt;=$I26,Z35&lt;=$I28),0,1))</f>
        <v>0</v>
      </c>
      <c r="AA43" s="196" t="n">
        <f aca="false">IF(Z58=0,0,IF(AND(AA35&gt;=$I26,AA35&lt;=$I28),0,1))</f>
        <v>0</v>
      </c>
      <c r="AB43" s="196" t="n">
        <f aca="false">IF(AA58=0,0,IF(AND(AB35&gt;=$I26,AB35&lt;=$I28),0,1))</f>
        <v>0</v>
      </c>
      <c r="AC43" s="196" t="n">
        <f aca="false">IF(AB58=0,0,IF(AND(AC35&gt;=$I26,AC35&lt;=$I28),0,1))</f>
        <v>0</v>
      </c>
      <c r="AD43" s="196" t="n">
        <f aca="false">IF(AC58=0,0,IF(AND(AD35&gt;=$I26,AD35&lt;=$I28),0,1))</f>
        <v>0</v>
      </c>
      <c r="AE43" s="196" t="n">
        <f aca="false">IF(AD58=0,0,IF(AND(AE35&gt;=$I26,AE35&lt;=$I28),0,1))</f>
        <v>0</v>
      </c>
      <c r="AF43" s="196"/>
      <c r="AG43" s="196" t="n">
        <f aca="false">IF(AE58=0,0,IF(AND(AG35&gt;=$I26,AG35&lt;=$I28),0,1))</f>
        <v>0</v>
      </c>
      <c r="AH43" s="196" t="n">
        <f aca="false">IF(AG58=0,0,IF(AND(AH35&gt;=$I26,AH35&lt;=$I28),0,1))</f>
        <v>0</v>
      </c>
      <c r="AI43" s="196" t="n">
        <f aca="false">IF(AH58=0,0,IF(AND(AI35&gt;=$I26,AI35&lt;=$I28),0,1))</f>
        <v>0</v>
      </c>
      <c r="AJ43" s="196" t="n">
        <f aca="false">IF(AI58=0,0,IF(AND(AJ35&gt;=$I26,AJ35&lt;=$I28),0,1))</f>
        <v>0</v>
      </c>
      <c r="AK43" s="196" t="n">
        <f aca="false">IF(AJ58=0,0,IF(AND(AK35&gt;=$I26,AK35&lt;=$I28),0,1))</f>
        <v>0</v>
      </c>
      <c r="AL43" s="196" t="n">
        <f aca="false">IF(AK58=0,0,IF(AND(AL35&gt;=$I26,AL35&lt;=$I28),0,1))</f>
        <v>0</v>
      </c>
      <c r="AM43" s="196" t="n">
        <f aca="false">IF(AL58=0,0,IF(AND(AM35&gt;=$I26,AM35&lt;=$I28),0,1))</f>
        <v>0</v>
      </c>
      <c r="AN43" s="196" t="n">
        <f aca="false">IF(AM58=0,0,IF(AND(AN35&gt;=$I26,AN35&lt;=$I28),0,1))</f>
        <v>0</v>
      </c>
      <c r="AO43" s="196" t="n">
        <f aca="false">IF(AN58=0,0,IF(AND(AO35&gt;=$I26,AO35&lt;=$I28),0,1))</f>
        <v>0</v>
      </c>
      <c r="AP43" s="196" t="n">
        <f aca="false">IF(AO58=0,0,IF(AND(AP35&gt;=$I26,AP35&lt;=$I28),0,1))</f>
        <v>0</v>
      </c>
      <c r="AQ43" s="196" t="n">
        <f aca="false">IF(AP58=0,0,IF(AND(AQ35&gt;=$I26,AQ35&lt;=$I28),0,1))</f>
        <v>0</v>
      </c>
      <c r="AR43" s="196" t="n">
        <f aca="false">IF(AQ58=0,0,IF(AND(AR35&gt;=$I26,AR35&lt;=$I28),0,1))</f>
        <v>0</v>
      </c>
      <c r="AS43" s="196"/>
      <c r="AT43" s="196" t="n">
        <f aca="false">IF(AR58=0,0,IF(AND(AT35&gt;=$I26,AT35&lt;=$I28),0,1))</f>
        <v>0</v>
      </c>
      <c r="AU43" s="196" t="n">
        <f aca="false">IF(AT58=0,0,IF(AND(AU35&gt;=$I26,AU35&lt;=$I28),0,1))</f>
        <v>0</v>
      </c>
      <c r="AV43" s="196" t="n">
        <f aca="false">IF(AU58=0,0,IF(AND(AV35&gt;=$I26,AV35&lt;=$I28),0,1))</f>
        <v>0</v>
      </c>
      <c r="AW43" s="196" t="n">
        <f aca="false">IF(AV58=0,0,IF(AND(AW35&gt;=$I26,AW35&lt;=$I28),0,1))</f>
        <v>0</v>
      </c>
      <c r="AX43" s="196" t="n">
        <f aca="false">IF(AW58=0,0,IF(AND(AX35&gt;=$I26,AX35&lt;=$I28),0,1))</f>
        <v>0</v>
      </c>
      <c r="AY43" s="196" t="n">
        <f aca="false">IF(AX58=0,0,IF(AND(AY35&gt;=$I26,AY35&lt;=$I28),0,1))</f>
        <v>0</v>
      </c>
      <c r="AZ43" s="196" t="n">
        <f aca="false">IF(AY58=0,0,IF(AND(AZ35&gt;=$I26,AZ35&lt;=$I28),0,1))</f>
        <v>0</v>
      </c>
      <c r="BA43" s="196" t="n">
        <f aca="false">IF(AZ58=0,0,IF(AND(BA35&gt;=$I26,BA35&lt;=$I28),0,1))</f>
        <v>0</v>
      </c>
      <c r="BB43" s="196" t="n">
        <f aca="false">IF(BA58=0,0,IF(AND(BB35&gt;=$I26,BB35&lt;=$I28),0,1))</f>
        <v>0</v>
      </c>
      <c r="BC43" s="196" t="n">
        <f aca="false">IF(BB58=0,0,IF(AND(BC35&gt;=$I26,BC35&lt;=$I28),0,1))</f>
        <v>0</v>
      </c>
      <c r="BD43" s="196" t="n">
        <f aca="false">IF(BC58=0,0,IF(AND(BD35&gt;=$I26,BD35&lt;=$I28),0,1))</f>
        <v>0</v>
      </c>
      <c r="BE43" s="196" t="n">
        <f aca="false">IF(BD58=0,0,IF(AND(BE35&gt;=$I26,BE35&lt;=$I28),0,1))</f>
        <v>0</v>
      </c>
      <c r="BF43" s="196"/>
      <c r="BG43" s="196" t="n">
        <f aca="false">IF(BE58=0,0,IF(AND(BG35&gt;=$I26,BG35&lt;=$I28),0,1))</f>
        <v>0</v>
      </c>
      <c r="BH43" s="196" t="n">
        <f aca="false">IF(BG58=0,0,IF(AND(BH35&gt;=$I26,BH35&lt;=$I28),0,1))</f>
        <v>0</v>
      </c>
      <c r="BI43" s="196" t="n">
        <f aca="false">IF(BH58=0,0,IF(AND(BI35&gt;=$I26,BI35&lt;=$I28),0,1))</f>
        <v>0</v>
      </c>
      <c r="BJ43" s="196" t="n">
        <f aca="false">IF(BI58=0,0,IF(AND(BJ35&gt;=$I26,BJ35&lt;=$I28),0,1))</f>
        <v>0</v>
      </c>
      <c r="BK43" s="196" t="n">
        <f aca="false">IF(BJ58=0,0,IF(AND(BK35&gt;=$I26,BK35&lt;=$I28),0,1))</f>
        <v>0</v>
      </c>
      <c r="BL43" s="196" t="n">
        <f aca="false">IF(BK58=0,0,IF(AND(BL35&gt;=$I26,BL35&lt;=$I28),0,1))</f>
        <v>0</v>
      </c>
      <c r="BM43" s="196" t="n">
        <f aca="false">IF(BL58=0,0,IF(AND(BM35&gt;=$I26,BM35&lt;=$I28),0,1))</f>
        <v>0</v>
      </c>
      <c r="BN43" s="196" t="n">
        <f aca="false">IF(BM58=0,0,IF(AND(BN35&gt;=$I26,BN35&lt;=$I28),0,1))</f>
        <v>0</v>
      </c>
      <c r="BO43" s="196" t="n">
        <f aca="false">IF(BN58=0,0,IF(AND(BO35&gt;=$I26,BO35&lt;=$I28),0,1))</f>
        <v>0</v>
      </c>
      <c r="BP43" s="196" t="n">
        <f aca="false">IF(BO58=0,0,IF(AND(BP35&gt;=$I26,BP35&lt;=$I28),0,1))</f>
        <v>0</v>
      </c>
      <c r="BQ43" s="196" t="n">
        <f aca="false">IF(BP58=0,0,IF(AND(BQ35&gt;=$I26,BQ35&lt;=$I28),0,1))</f>
        <v>0</v>
      </c>
      <c r="BR43" s="196" t="n">
        <f aca="false">IF(BQ58=0,0,IF(AND(BR35&gt;=$I26,BR35&lt;=$I28),0,1))</f>
        <v>0</v>
      </c>
      <c r="BS43" s="196"/>
      <c r="BT43" s="196" t="n">
        <f aca="false">IF(BR58=0,0,IF(AND(BT35&gt;=$I26,BT35&lt;=$I28),0,1))</f>
        <v>0</v>
      </c>
      <c r="BU43" s="196" t="n">
        <f aca="false">IF(BT58=0,0,IF(AND(BU35&gt;=$I26,BU35&lt;=$I28),0,1))</f>
        <v>0</v>
      </c>
      <c r="BV43" s="196" t="n">
        <f aca="false">IF(BU58=0,0,IF(AND(BV35&gt;=$I26,BV35&lt;=$I28),0,1))</f>
        <v>0</v>
      </c>
      <c r="BW43" s="196" t="n">
        <f aca="false">IF(BV58=0,0,IF(AND(BW35&gt;=$I26,BW35&lt;=$I28),0,1))</f>
        <v>0</v>
      </c>
      <c r="BX43" s="196" t="n">
        <f aca="false">IF(BW58=0,0,IF(AND(BX35&gt;=$I26,BX35&lt;=$I28),0,1))</f>
        <v>0</v>
      </c>
      <c r="BY43" s="196" t="n">
        <f aca="false">IF(BX58=0,0,IF(AND(BY35&gt;=$I26,BY35&lt;=$I28),0,1))</f>
        <v>0</v>
      </c>
      <c r="BZ43" s="196" t="n">
        <f aca="false">IF(BY58=0,0,IF(AND(BZ35&gt;=$I26,BZ35&lt;=$I28),0,1))</f>
        <v>1</v>
      </c>
      <c r="CA43" s="196" t="n">
        <f aca="false">IF(BZ58=0,0,IF(AND(CA35&gt;=$I26,CA35&lt;=$I28),0,1))</f>
        <v>1</v>
      </c>
      <c r="CB43" s="196" t="n">
        <f aca="false">IF(CA58=0,0,IF(AND(CB35&gt;=$I26,CB35&lt;=$I28),0,1))</f>
        <v>1</v>
      </c>
      <c r="CC43" s="196" t="n">
        <f aca="false">IF(CB58=0,0,IF(AND(CC35&gt;=$I26,CC35&lt;=$I28),0,1))</f>
        <v>1</v>
      </c>
      <c r="CD43" s="196" t="n">
        <f aca="false">IF(CC58=0,0,IF(AND(CD35&gt;=$I26,CD35&lt;=$I28),0,1))</f>
        <v>1</v>
      </c>
      <c r="CE43" s="196" t="n">
        <f aca="false">IF(CD58=0,0,IF(AND(CE35&gt;=$I26,CE35&lt;=$I28),0,1))</f>
        <v>1</v>
      </c>
      <c r="CF43" s="196"/>
      <c r="CG43" s="196" t="n">
        <f aca="false">IF(CE58=0,0,IF(AND(CG35&gt;=$I26,CG35&lt;=$I28),0,1))</f>
        <v>1</v>
      </c>
      <c r="CH43" s="196" t="n">
        <f aca="false">IF(CG58=0,0,IF(AND(CH35&gt;=$I26,CH35&lt;=$I28),0,1))</f>
        <v>1</v>
      </c>
      <c r="CI43" s="196" t="n">
        <f aca="false">IF(CH58=0,0,IF(AND(CI35&gt;=$I26,CI35&lt;=$I28),0,1))</f>
        <v>1</v>
      </c>
      <c r="CJ43" s="196" t="n">
        <f aca="false">IF(CI58=0,0,IF(AND(CJ35&gt;=$I26,CJ35&lt;=$I28),0,1))</f>
        <v>1</v>
      </c>
      <c r="CK43" s="196" t="n">
        <f aca="false">IF(CJ58=0,0,IF(AND(CK35&gt;=$I26,CK35&lt;=$I28),0,1))</f>
        <v>1</v>
      </c>
      <c r="CL43" s="196" t="n">
        <f aca="false">IF(CK58=0,0,IF(AND(CL35&gt;=$I26,CL35&lt;=$I28),0,1))</f>
        <v>1</v>
      </c>
      <c r="CM43" s="196" t="n">
        <f aca="false">IF(CL58=0,0,IF(AND(CM35&gt;=$I26,CM35&lt;=$I28),0,1))</f>
        <v>1</v>
      </c>
      <c r="CN43" s="196" t="n">
        <f aca="false">IF(CM58=0,0,IF(AND(CN35&gt;=$I26,CN35&lt;=$I28),0,1))</f>
        <v>1</v>
      </c>
      <c r="CO43" s="196" t="n">
        <f aca="false">IF(CN58=0,0,IF(AND(CO35&gt;=$I26,CO35&lt;=$I28),0,1))</f>
        <v>1</v>
      </c>
      <c r="CP43" s="196" t="n">
        <f aca="false">IF(CO58=0,0,IF(AND(CP35&gt;=$I26,CP35&lt;=$I28),0,1))</f>
        <v>1</v>
      </c>
      <c r="CQ43" s="196" t="n">
        <f aca="false">IF(CP58=0,0,IF(AND(CQ35&gt;=$I26,CQ35&lt;=$I28),0,1))</f>
        <v>1</v>
      </c>
      <c r="CR43" s="196" t="n">
        <f aca="false">IF(CQ58=0,0,IF(AND(CR35&gt;=$I26,CR35&lt;=$I28),0,1))</f>
        <v>1</v>
      </c>
      <c r="CS43" s="196"/>
      <c r="CT43" s="196" t="n">
        <f aca="false">IF(CR58=0,0,IF(AND(CT35&gt;=$I26,CT35&lt;=$I28),0,1))</f>
        <v>1</v>
      </c>
      <c r="CU43" s="196" t="n">
        <f aca="false">IF(CT58=0,0,IF(AND(CU35&gt;=$I26,CU35&lt;=$I28),0,1))</f>
        <v>1</v>
      </c>
      <c r="CV43" s="196" t="n">
        <f aca="false">IF(CU58=0,0,IF(AND(CV35&gt;=$I26,CV35&lt;=$I28),0,1))</f>
        <v>1</v>
      </c>
      <c r="CW43" s="196" t="n">
        <f aca="false">IF(CV58=0,0,IF(AND(CW35&gt;=$I26,CW35&lt;=$I28),0,1))</f>
        <v>1</v>
      </c>
      <c r="CX43" s="196" t="n">
        <f aca="false">IF(CW58=0,0,IF(AND(CX35&gt;=$I26,CX35&lt;=$I28),0,1))</f>
        <v>1</v>
      </c>
      <c r="CY43" s="196" t="n">
        <f aca="false">IF(CX58=0,0,IF(AND(CY35&gt;=$I26,CY35&lt;=$I28),0,1))</f>
        <v>1</v>
      </c>
      <c r="CZ43" s="196" t="n">
        <f aca="false">IF(CY58=0,0,IF(AND(CZ35&gt;=$I26,CZ35&lt;=$I28),0,1))</f>
        <v>1</v>
      </c>
      <c r="DA43" s="196" t="n">
        <f aca="false">IF(CZ58=0,0,IF(AND(DA35&gt;=$I26,DA35&lt;=$I28),0,1))</f>
        <v>1</v>
      </c>
      <c r="DB43" s="196" t="n">
        <f aca="false">IF(DA58=0,0,IF(AND(DB35&gt;=$I26,DB35&lt;=$I28),0,1))</f>
        <v>1</v>
      </c>
      <c r="DC43" s="196" t="n">
        <f aca="false">IF(DB58=0,0,IF(AND(DC35&gt;=$I26,DC35&lt;=$I28),0,1))</f>
        <v>1</v>
      </c>
      <c r="DD43" s="196" t="n">
        <f aca="false">IF(DC58=0,0,IF(AND(DD35&gt;=$I26,DD35&lt;=$I28),0,1))</f>
        <v>1</v>
      </c>
      <c r="DE43" s="196" t="n">
        <f aca="false">IF(DD58=0,0,IF(AND(DE35&gt;=$I26,DE35&lt;=$I28),0,1))</f>
        <v>1</v>
      </c>
      <c r="DF43" s="196"/>
      <c r="DG43" s="196" t="n">
        <f aca="false">IF(DE58=0,0,IF(AND(DG35&gt;=$I26,DG35&lt;=$I28),0,1))</f>
        <v>1</v>
      </c>
      <c r="DH43" s="196" t="n">
        <f aca="false">IF(DG58=0,0,IF(AND(DH35&gt;=$I26,DH35&lt;=$I28),0,1))</f>
        <v>1</v>
      </c>
      <c r="DI43" s="196" t="n">
        <f aca="false">IF(DH58=0,0,IF(AND(DI35&gt;=$I26,DI35&lt;=$I28),0,1))</f>
        <v>1</v>
      </c>
      <c r="DJ43" s="196" t="n">
        <f aca="false">IF(DI58=0,0,IF(AND(DJ35&gt;=$I26,DJ35&lt;=$I28),0,1))</f>
        <v>1</v>
      </c>
      <c r="DK43" s="196" t="n">
        <f aca="false">IF(DJ58=0,0,IF(AND(DK35&gt;=$I26,DK35&lt;=$I28),0,1))</f>
        <v>1</v>
      </c>
      <c r="DL43" s="196" t="n">
        <f aca="false">IF(DK58=0,0,IF(AND(DL35&gt;=$I26,DL35&lt;=$I28),0,1))</f>
        <v>1</v>
      </c>
      <c r="DM43" s="196" t="n">
        <f aca="false">IF(DL58=0,0,IF(AND(DM35&gt;=$I26,DM35&lt;=$I28),0,1))</f>
        <v>1</v>
      </c>
      <c r="DN43" s="196" t="n">
        <f aca="false">IF(DM58=0,0,IF(AND(DN35&gt;=$I26,DN35&lt;=$I28),0,1))</f>
        <v>1</v>
      </c>
      <c r="DO43" s="196" t="n">
        <f aca="false">IF(DN58=0,0,IF(AND(DO35&gt;=$I26,DO35&lt;=$I28),0,1))</f>
        <v>1</v>
      </c>
      <c r="DP43" s="196" t="n">
        <f aca="false">IF(DO58=0,0,IF(AND(DP35&gt;=$I26,DP35&lt;=$I28),0,1))</f>
        <v>1</v>
      </c>
      <c r="DQ43" s="196" t="n">
        <f aca="false">IF(DP58=0,0,IF(AND(DQ35&gt;=$I26,DQ35&lt;=$I28),0,1))</f>
        <v>1</v>
      </c>
      <c r="DR43" s="196" t="n">
        <f aca="false">IF(DQ58=0,0,IF(AND(DR35&gt;=$I26,DR35&lt;=$I28),0,1))</f>
        <v>1</v>
      </c>
      <c r="DS43" s="196"/>
      <c r="DT43" s="196" t="n">
        <f aca="false">IF(DR58=0,0,IF(AND(DT35&gt;=$I26,DT35&lt;=$I28),0,1))</f>
        <v>1</v>
      </c>
      <c r="DU43" s="196" t="n">
        <f aca="false">IF(DT58=0,0,IF(AND(DU35&gt;=$I26,DU35&lt;=$I28),0,1))</f>
        <v>1</v>
      </c>
      <c r="DV43" s="196" t="n">
        <f aca="false">IF(DU58=0,0,IF(AND(DV35&gt;=$I26,DV35&lt;=$I28),0,1))</f>
        <v>1</v>
      </c>
      <c r="DW43" s="196" t="n">
        <f aca="false">IF(DV58=0,0,IF(AND(DW35&gt;=$I26,DW35&lt;=$I28),0,1))</f>
        <v>1</v>
      </c>
      <c r="DX43" s="196" t="n">
        <f aca="false">IF(DW58=0,0,IF(AND(DX35&gt;=$I26,DX35&lt;=$I28),0,1))</f>
        <v>1</v>
      </c>
      <c r="DY43" s="196" t="n">
        <f aca="false">IF(DX58=0,0,IF(AND(DY35&gt;=$I26,DY35&lt;=$I28),0,1))</f>
        <v>1</v>
      </c>
      <c r="DZ43" s="196" t="n">
        <f aca="false">IF(DY58=0,0,IF(AND(DZ35&gt;=$I26,DZ35&lt;=$I28),0,1))</f>
        <v>1</v>
      </c>
      <c r="EA43" s="196" t="n">
        <f aca="false">IF(DZ58=0,0,IF(AND(EA35&gt;=$I26,EA35&lt;=$I28),0,1))</f>
        <v>1</v>
      </c>
      <c r="EB43" s="196" t="n">
        <f aca="false">IF(EA58=0,0,IF(AND(EB35&gt;=$I26,EB35&lt;=$I28),0,1))</f>
        <v>1</v>
      </c>
      <c r="EC43" s="196" t="n">
        <f aca="false">IF(EB58=0,0,IF(AND(EC35&gt;=$I26,EC35&lt;=$I28),0,1))</f>
        <v>1</v>
      </c>
      <c r="ED43" s="196" t="n">
        <f aca="false">IF(EC58=0,0,IF(AND(ED35&gt;=$I26,ED35&lt;=$I28),0,1))</f>
        <v>1</v>
      </c>
      <c r="EE43" s="196" t="n">
        <f aca="false">IF(ED58=0,0,IF(AND(EE35&gt;=$I26,EE35&lt;=$I28),0,1))</f>
        <v>1</v>
      </c>
      <c r="EF43" s="196"/>
      <c r="EG43" s="196" t="n">
        <f aca="false">IF(EE58=0,0,IF(AND(EG35&gt;=$I26,EG35&lt;=$I28),0,1))</f>
        <v>1</v>
      </c>
      <c r="EH43" s="196" t="n">
        <f aca="false">IF(EG58=0,0,IF(AND(EH35&gt;=$I26,EH35&lt;=$I28),0,1))</f>
        <v>1</v>
      </c>
      <c r="EI43" s="196" t="n">
        <f aca="false">IF(EH58=0,0,IF(AND(EI35&gt;=$I26,EI35&lt;=$I28),0,1))</f>
        <v>1</v>
      </c>
      <c r="EJ43" s="196" t="n">
        <f aca="false">IF(EI58=0,0,IF(AND(EJ35&gt;=$I26,EJ35&lt;=$I28),0,1))</f>
        <v>1</v>
      </c>
      <c r="EK43" s="196" t="n">
        <f aca="false">IF(EJ58=0,0,IF(AND(EK35&gt;=$I26,EK35&lt;=$I28),0,1))</f>
        <v>1</v>
      </c>
      <c r="EL43" s="196" t="n">
        <f aca="false">IF(EK58=0,0,IF(AND(EL35&gt;=$I26,EL35&lt;=$I28),0,1))</f>
        <v>1</v>
      </c>
      <c r="EM43" s="196" t="n">
        <f aca="false">IF(EL58=0,0,IF(AND(EM35&gt;=$I26,EM35&lt;=$I28),0,1))</f>
        <v>1</v>
      </c>
      <c r="EN43" s="196" t="n">
        <f aca="false">IF(EM58=0,0,IF(AND(EN35&gt;=$I26,EN35&lt;=$I28),0,1))</f>
        <v>1</v>
      </c>
      <c r="EO43" s="196" t="n">
        <f aca="false">IF(EN58=0,0,IF(AND(EO35&gt;=$I26,EO35&lt;=$I28),0,1))</f>
        <v>1</v>
      </c>
      <c r="EP43" s="196" t="n">
        <f aca="false">IF(EO58=0,0,IF(AND(EP35&gt;=$I26,EP35&lt;=$I28),0,1))</f>
        <v>1</v>
      </c>
      <c r="EQ43" s="196" t="n">
        <f aca="false">IF(EP58=0,0,IF(AND(EQ35&gt;=$I26,EQ35&lt;=$I28),0,1))</f>
        <v>1</v>
      </c>
      <c r="ER43" s="196" t="n">
        <f aca="false">IF(EQ58=0,0,IF(AND(ER35&gt;=$I26,ER35&lt;=$I28),0,1))</f>
        <v>1</v>
      </c>
      <c r="ES43" s="196"/>
      <c r="ET43" s="196" t="n">
        <f aca="false">IF(ER58=0,0,IF(AND(ET35&gt;=$I26,ET35&lt;=$I28),0,1))</f>
        <v>1</v>
      </c>
      <c r="EU43" s="196" t="n">
        <f aca="false">IF(ET58=0,0,IF(AND(EU35&gt;=$I26,EU35&lt;=$I28),0,1))</f>
        <v>1</v>
      </c>
      <c r="EV43" s="196" t="n">
        <f aca="false">IF(EU58=0,0,IF(AND(EV35&gt;=$I26,EV35&lt;=$I28),0,1))</f>
        <v>1</v>
      </c>
      <c r="EW43" s="196" t="n">
        <f aca="false">IF(EV58=0,0,IF(AND(EW35&gt;=$I26,EW35&lt;=$I28),0,1))</f>
        <v>1</v>
      </c>
      <c r="EX43" s="196" t="n">
        <f aca="false">IF(EW58=0,0,IF(AND(EX35&gt;=$I26,EX35&lt;=$I28),0,1))</f>
        <v>1</v>
      </c>
      <c r="EY43" s="196" t="n">
        <f aca="false">IF(EX58=0,0,IF(AND(EY35&gt;=$I26,EY35&lt;=$I28),0,1))</f>
        <v>1</v>
      </c>
      <c r="EZ43" s="196" t="n">
        <f aca="false">IF(EY58=0,0,IF(AND(EZ35&gt;=$I26,EZ35&lt;=$I28),0,1))</f>
        <v>1</v>
      </c>
      <c r="FA43" s="196" t="n">
        <f aca="false">IF(EZ58=0,0,IF(AND(FA35&gt;=$I26,FA35&lt;=$I28),0,1))</f>
        <v>1</v>
      </c>
      <c r="FB43" s="196" t="n">
        <f aca="false">IF(FA58=0,0,IF(AND(FB35&gt;=$I26,FB35&lt;=$I28),0,1))</f>
        <v>1</v>
      </c>
      <c r="FC43" s="196" t="n">
        <f aca="false">IF(FB58=0,0,IF(AND(FC35&gt;=$I26,FC35&lt;=$I28),0,1))</f>
        <v>1</v>
      </c>
      <c r="FD43" s="196" t="n">
        <f aca="false">IF(FC58=0,0,IF(AND(FD35&gt;=$I26,FD35&lt;=$I28),0,1))</f>
        <v>1</v>
      </c>
      <c r="FE43" s="196" t="n">
        <f aca="false">IF(FD58=0,0,IF(AND(FE35&gt;=$I26,FE35&lt;=$I28),0,1))</f>
        <v>1</v>
      </c>
      <c r="FF43" s="196"/>
      <c r="FG43" s="196" t="n">
        <f aca="false">IF(FE58=0,0,IF(AND(FG35&gt;=$I26,FG35&lt;=$I28),0,1))</f>
        <v>1</v>
      </c>
      <c r="FH43" s="196" t="n">
        <f aca="false">IF(FG58=0,0,IF(AND(FH35&gt;=$I26,FH35&lt;=$I28),0,1))</f>
        <v>1</v>
      </c>
      <c r="FI43" s="196" t="n">
        <f aca="false">IF(FH58=0,0,IF(AND(FI35&gt;=$I26,FI35&lt;=$I28),0,1))</f>
        <v>1</v>
      </c>
      <c r="FJ43" s="196" t="n">
        <f aca="false">IF(FI58=0,0,IF(AND(FJ35&gt;=$I26,FJ35&lt;=$I28),0,1))</f>
        <v>1</v>
      </c>
      <c r="FK43" s="196" t="n">
        <f aca="false">IF(FJ58=0,0,IF(AND(FK35&gt;=$I26,FK35&lt;=$I28),0,1))</f>
        <v>1</v>
      </c>
      <c r="FL43" s="196" t="n">
        <f aca="false">IF(FK58=0,0,IF(AND(FL35&gt;=$I26,FL35&lt;=$I28),0,1))</f>
        <v>1</v>
      </c>
      <c r="FM43" s="196" t="n">
        <f aca="false">IF(FL58=0,0,IF(AND(FM35&gt;=$I26,FM35&lt;=$I28),0,1))</f>
        <v>1</v>
      </c>
      <c r="FN43" s="196" t="n">
        <f aca="false">IF(FM58=0,0,IF(AND(FN35&gt;=$I26,FN35&lt;=$I28),0,1))</f>
        <v>1</v>
      </c>
      <c r="FO43" s="196" t="n">
        <f aca="false">IF(FN58=0,0,IF(AND(FO35&gt;=$I26,FO35&lt;=$I28),0,1))</f>
        <v>1</v>
      </c>
      <c r="FP43" s="196" t="n">
        <f aca="false">IF(FO58=0,0,IF(AND(FP35&gt;=$I26,FP35&lt;=$I28),0,1))</f>
        <v>1</v>
      </c>
      <c r="FQ43" s="196" t="n">
        <f aca="false">IF(FP58=0,0,IF(AND(FQ35&gt;=$I26,FQ35&lt;=$I28),0,1))</f>
        <v>1</v>
      </c>
      <c r="FR43" s="196" t="n">
        <f aca="false">IF(FQ58=0,0,IF(AND(FR35&gt;=$I26,FR35&lt;=$I28),0,1))</f>
        <v>1</v>
      </c>
      <c r="FS43" s="196"/>
      <c r="FT43" s="196" t="n">
        <f aca="false">IF(FR58=0,0,IF(AND(FT35&gt;=$I26,FT35&lt;=$I28),0,1))</f>
        <v>1</v>
      </c>
      <c r="FU43" s="196" t="n">
        <f aca="false">IF(FT58=0,0,IF(AND(FU35&gt;=$I26,FU35&lt;=$I28),0,1))</f>
        <v>1</v>
      </c>
      <c r="FV43" s="196" t="n">
        <f aca="false">IF(FU58=0,0,IF(AND(FV35&gt;=$I26,FV35&lt;=$I28),0,1))</f>
        <v>1</v>
      </c>
      <c r="FW43" s="196" t="n">
        <f aca="false">IF(FV58=0,0,IF(AND(FW35&gt;=$I26,FW35&lt;=$I28),0,1))</f>
        <v>1</v>
      </c>
      <c r="FX43" s="196" t="n">
        <f aca="false">IF(FW58=0,0,IF(AND(FX35&gt;=$I26,FX35&lt;=$I28),0,1))</f>
        <v>1</v>
      </c>
      <c r="FY43" s="196" t="n">
        <f aca="false">IF(FX58=0,0,IF(AND(FY35&gt;=$I26,FY35&lt;=$I28),0,1))</f>
        <v>1</v>
      </c>
      <c r="FZ43" s="196" t="n">
        <f aca="false">IF(FY58=0,0,IF(AND(FZ35&gt;=$I26,FZ35&lt;=$I28),0,1))</f>
        <v>1</v>
      </c>
      <c r="GA43" s="196" t="n">
        <f aca="false">IF(FZ58=0,0,IF(AND(GA35&gt;=$I26,GA35&lt;=$I28),0,1))</f>
        <v>1</v>
      </c>
      <c r="GB43" s="196" t="n">
        <f aca="false">IF(GA58=0,0,IF(AND(GB35&gt;=$I26,GB35&lt;=$I28),0,1))</f>
        <v>1</v>
      </c>
      <c r="GC43" s="196" t="n">
        <f aca="false">IF(GB58=0,0,IF(AND(GC35&gt;=$I26,GC35&lt;=$I28),0,1))</f>
        <v>1</v>
      </c>
      <c r="GD43" s="196" t="n">
        <f aca="false">IF(GC58=0,0,IF(AND(GD35&gt;=$I26,GD35&lt;=$I28),0,1))</f>
        <v>1</v>
      </c>
      <c r="GE43" s="196" t="n">
        <f aca="false">IF(GD58=0,0,IF(AND(GE35&gt;=$I26,GE35&lt;=$I28),0,1))</f>
        <v>1</v>
      </c>
      <c r="GF43" s="196"/>
      <c r="GG43" s="196" t="n">
        <f aca="false">IF(GE58=0,0,IF(AND(GG35&gt;=$I26,GG35&lt;=$I28),0,1))</f>
        <v>1</v>
      </c>
      <c r="GH43" s="196" t="n">
        <f aca="false">IF(GG58=0,0,IF(AND(GH35&gt;=$I26,GH35&lt;=$I28),0,1))</f>
        <v>1</v>
      </c>
      <c r="GI43" s="196" t="n">
        <f aca="false">IF(GH58=0,0,IF(AND(GI35&gt;=$I26,GI35&lt;=$I28),0,1))</f>
        <v>1</v>
      </c>
      <c r="GJ43" s="196" t="n">
        <f aca="false">IF(GI58=0,0,IF(AND(GJ35&gt;=$I26,GJ35&lt;=$I28),0,1))</f>
        <v>1</v>
      </c>
      <c r="GK43" s="196" t="n">
        <f aca="false">IF(GJ58=0,0,IF(AND(GK35&gt;=$I26,GK35&lt;=$I28),0,1))</f>
        <v>1</v>
      </c>
      <c r="GL43" s="196" t="n">
        <f aca="false">IF(GK58=0,0,IF(AND(GL35&gt;=$I26,GL35&lt;=$I28),0,1))</f>
        <v>1</v>
      </c>
      <c r="GM43" s="196" t="n">
        <f aca="false">IF(GL58=0,0,IF(AND(GM35&gt;=$I26,GM35&lt;=$I28),0,1))</f>
        <v>1</v>
      </c>
      <c r="GN43" s="196" t="n">
        <f aca="false">IF(GM58=0,0,IF(AND(GN35&gt;=$I26,GN35&lt;=$I28),0,1))</f>
        <v>1</v>
      </c>
      <c r="GO43" s="196" t="n">
        <f aca="false">IF(GN58=0,0,IF(AND(GO35&gt;=$I26,GO35&lt;=$I28),0,1))</f>
        <v>1</v>
      </c>
      <c r="GP43" s="196" t="n">
        <f aca="false">IF(GO58=0,0,IF(AND(GP35&gt;=$I26,GP35&lt;=$I28),0,1))</f>
        <v>1</v>
      </c>
      <c r="GQ43" s="196" t="n">
        <f aca="false">IF(GP58=0,0,IF(AND(GQ35&gt;=$I26,GQ35&lt;=$I28),0,1))</f>
        <v>1</v>
      </c>
      <c r="GR43" s="196" t="n">
        <f aca="false">IF(GQ58=0,0,IF(AND(GR35&gt;=$I26,GR35&lt;=$I28),0,1))</f>
        <v>1</v>
      </c>
      <c r="GS43" s="196"/>
      <c r="GT43" s="196" t="n">
        <f aca="false">IF(GR58=0,0,IF(AND(GT35&gt;=$I26,GT35&lt;=$I28),0,1))</f>
        <v>0</v>
      </c>
      <c r="GU43" s="196" t="n">
        <f aca="false">IF(GT58=0,0,IF(AND(GU35&gt;=$I26,GU35&lt;=$I28),0,1))</f>
        <v>1</v>
      </c>
      <c r="GV43" s="196" t="n">
        <f aca="false">IF(GU58=0,0,IF(AND(GV35&gt;=$I26,GV35&lt;=$I28),0,1))</f>
        <v>1</v>
      </c>
      <c r="GW43" s="196" t="n">
        <f aca="false">IF(GV58=0,0,IF(AND(GW35&gt;=$I26,GW35&lt;=$I28),0,1))</f>
        <v>1</v>
      </c>
      <c r="GX43" s="196" t="n">
        <f aca="false">IF(GW58=0,0,IF(AND(GX35&gt;=$I26,GX35&lt;=$I28),0,1))</f>
        <v>1</v>
      </c>
      <c r="GY43" s="196" t="n">
        <f aca="false">IF(GX58=0,0,IF(AND(GY35&gt;=$I26,GY35&lt;=$I28),0,1))</f>
        <v>1</v>
      </c>
      <c r="GZ43" s="196" t="n">
        <f aca="false">IF(GY58=0,0,IF(AND(GZ35&gt;=$I26,GZ35&lt;=$I28),0,1))</f>
        <v>1</v>
      </c>
      <c r="HA43" s="196" t="n">
        <f aca="false">IF(GZ58=0,0,IF(AND(HA35&gt;=$I26,HA35&lt;=$I28),0,1))</f>
        <v>1</v>
      </c>
      <c r="HB43" s="196" t="n">
        <f aca="false">IF(HA58=0,0,IF(AND(HB35&gt;=$I26,HB35&lt;=$I28),0,1))</f>
        <v>1</v>
      </c>
      <c r="HC43" s="196" t="n">
        <f aca="false">IF(HB58=0,0,IF(AND(HC35&gt;=$I26,HC35&lt;=$I28),0,1))</f>
        <v>1</v>
      </c>
      <c r="HD43" s="196" t="n">
        <f aca="false">IF(HC58=0,0,IF(AND(HD35&gt;=$I26,HD35&lt;=$I28),0,1))</f>
        <v>1</v>
      </c>
      <c r="HE43" s="196" t="n">
        <f aca="false">IF(HD58=0,0,IF(AND(HE35&gt;=$I26,HE35&lt;=$I28),0,1))</f>
        <v>1</v>
      </c>
      <c r="HF43" s="196"/>
      <c r="HG43" s="196" t="n">
        <f aca="false">IF(HE58=0,0,IF(AND(HG35&gt;=$I26,HG35&lt;=$I28),0,1))</f>
        <v>1</v>
      </c>
      <c r="HH43" s="196" t="n">
        <f aca="false">IF(HG58=0,0,IF(AND(HH35&gt;=$I26,HH35&lt;=$I28),0,1))</f>
        <v>1</v>
      </c>
      <c r="HI43" s="196" t="n">
        <f aca="false">IF(HH58=0,0,IF(AND(HI35&gt;=$I26,HI35&lt;=$I28),0,1))</f>
        <v>1</v>
      </c>
      <c r="HJ43" s="196" t="n">
        <f aca="false">IF(HI58=0,0,IF(AND(HJ35&gt;=$I26,HJ35&lt;=$I28),0,1))</f>
        <v>1</v>
      </c>
      <c r="HK43" s="196" t="n">
        <f aca="false">IF(HJ58=0,0,IF(AND(HK35&gt;=$I26,HK35&lt;=$I28),0,1))</f>
        <v>1</v>
      </c>
      <c r="HL43" s="196" t="n">
        <f aca="false">IF(HK58=0,0,IF(AND(HL35&gt;=$I26,HL35&lt;=$I28),0,1))</f>
        <v>1</v>
      </c>
      <c r="HM43" s="196" t="n">
        <f aca="false">IF(HL58=0,0,IF(AND(HM35&gt;=$I26,HM35&lt;=$I28),0,1))</f>
        <v>1</v>
      </c>
      <c r="HN43" s="196" t="n">
        <f aca="false">IF(HM58=0,0,IF(AND(HN35&gt;=$I26,HN35&lt;=$I28),0,1))</f>
        <v>1</v>
      </c>
      <c r="HO43" s="196" t="n">
        <f aca="false">IF(HN58=0,0,IF(AND(HO35&gt;=$I26,HO35&lt;=$I28),0,1))</f>
        <v>1</v>
      </c>
      <c r="HP43" s="196" t="n">
        <f aca="false">IF(HO58=0,0,IF(AND(HP35&gt;=$I26,HP35&lt;=$I28),0,1))</f>
        <v>1</v>
      </c>
      <c r="HQ43" s="196" t="n">
        <f aca="false">IF(HP58=0,0,IF(AND(HQ35&gt;=$I26,HQ35&lt;=$I28),0,1))</f>
        <v>1</v>
      </c>
      <c r="HR43" s="196" t="n">
        <f aca="false">IF(HQ58=0,0,IF(AND(HR35&gt;=$I26,HR35&lt;=$I28),0,1))</f>
        <v>1</v>
      </c>
      <c r="HS43" s="196"/>
      <c r="HT43" s="196" t="n">
        <f aca="false">IF(HR58=0,0,IF(AND(HT35&gt;=$I26,HT35&lt;=$I28),0,1))</f>
        <v>1</v>
      </c>
      <c r="HU43" s="196" t="n">
        <f aca="false">IF(HT58=0,0,IF(AND(HU35&gt;=$I26,HU35&lt;=$I28),0,1))</f>
        <v>1</v>
      </c>
      <c r="HV43" s="196" t="n">
        <f aca="false">IF(HU58=0,0,IF(AND(HV35&gt;=$I26,HV35&lt;=$I28),0,1))</f>
        <v>1</v>
      </c>
      <c r="HW43" s="196" t="n">
        <f aca="false">IF(HV58=0,0,IF(AND(HW35&gt;=$I26,HW35&lt;=$I28),0,1))</f>
        <v>1</v>
      </c>
      <c r="HX43" s="196" t="n">
        <f aca="false">IF(HW58=0,0,IF(AND(HX35&gt;=$I26,HX35&lt;=$I28),0,1))</f>
        <v>1</v>
      </c>
      <c r="HY43" s="196" t="n">
        <f aca="false">IF(HX58=0,0,IF(AND(HY35&gt;=$I26,HY35&lt;=$I28),0,1))</f>
        <v>1</v>
      </c>
      <c r="HZ43" s="196" t="n">
        <f aca="false">IF(HY58=0,0,IF(AND(HZ35&gt;=$I26,HZ35&lt;=$I28),0,1))</f>
        <v>1</v>
      </c>
      <c r="IA43" s="196" t="n">
        <f aca="false">IF(HZ58=0,0,IF(AND(IA35&gt;=$I26,IA35&lt;=$I28),0,1))</f>
        <v>1</v>
      </c>
      <c r="IB43" s="196" t="n">
        <f aca="false">IF(IA58=0,0,IF(AND(IB35&gt;=$I26,IB35&lt;=$I28),0,1))</f>
        <v>1</v>
      </c>
      <c r="IC43" s="196" t="n">
        <f aca="false">IF(IB58=0,0,IF(AND(IC35&gt;=$I26,IC35&lt;=$I28),0,1))</f>
        <v>1</v>
      </c>
      <c r="ID43" s="196" t="n">
        <f aca="false">IF(IC58=0,0,IF(AND(ID35&gt;=$I26,ID35&lt;=$I28),0,1))</f>
        <v>1</v>
      </c>
      <c r="IE43" s="196" t="n">
        <f aca="false">IF(ID58=0,0,IF(AND(IE35&gt;=$I26,IE35&lt;=$I28),0,1))</f>
        <v>1</v>
      </c>
      <c r="IF43" s="196"/>
      <c r="IG43" s="196" t="n">
        <f aca="false">IF(IE58=0,0,IF(AND(IG35&gt;=$I26,IG35&lt;=$I28),0,1))</f>
        <v>1</v>
      </c>
      <c r="IH43" s="196" t="n">
        <f aca="false">IF(IG58=0,0,IF(AND(IH35&gt;=$I26,IH35&lt;=$I28),0,1))</f>
        <v>1</v>
      </c>
      <c r="II43" s="196" t="n">
        <f aca="false">IF(IH58=0,0,IF(AND(II35&gt;=$I26,II35&lt;=$I28),0,1))</f>
        <v>1</v>
      </c>
      <c r="IJ43" s="196" t="n">
        <f aca="false">IF(II58=0,0,IF(AND(IJ35&gt;=$I26,IJ35&lt;=$I28),0,1))</f>
        <v>1</v>
      </c>
      <c r="IK43" s="196" t="n">
        <f aca="false">IF(IJ58=0,0,IF(AND(IK35&gt;=$I26,IK35&lt;=$I28),0,1))</f>
        <v>1</v>
      </c>
      <c r="IL43" s="196" t="n">
        <f aca="false">IF(IK58=0,0,IF(AND(IL35&gt;=$I26,IL35&lt;=$I28),0,1))</f>
        <v>1</v>
      </c>
      <c r="IM43" s="196" t="n">
        <f aca="false">IF(IL58=0,0,IF(AND(IM35&gt;=$I26,IM35&lt;=$I28),0,1))</f>
        <v>1</v>
      </c>
      <c r="IN43" s="196" t="n">
        <f aca="false">IF(IM58=0,0,IF(AND(IN35&gt;=$I26,IN35&lt;=$I28),0,1))</f>
        <v>1</v>
      </c>
      <c r="IO43" s="196" t="n">
        <f aca="false">IF(IN58=0,0,IF(AND(IO35&gt;=$I26,IO35&lt;=$I28),0,1))</f>
        <v>1</v>
      </c>
      <c r="IP43" s="196" t="n">
        <f aca="false">IF(IO58=0,0,IF(AND(IP35&gt;=$I26,IP35&lt;=$I28),0,1))</f>
        <v>1</v>
      </c>
      <c r="IQ43" s="196" t="n">
        <f aca="false">IF(IP58=0,0,IF(AND(IQ35&gt;=$I26,IQ35&lt;=$I28),0,1))</f>
        <v>1</v>
      </c>
      <c r="IR43" s="196" t="n">
        <f aca="false">IF(IQ58=0,0,IF(AND(IR35&gt;=$I26,IR35&lt;=$I28),0,1))</f>
        <v>1</v>
      </c>
      <c r="IS43" s="196"/>
      <c r="IT43" s="196" t="n">
        <f aca="false">IF(IR58=0,0,IF(AND(IT35&gt;=$I26,IT35&lt;=$I28),0,1))</f>
        <v>1</v>
      </c>
      <c r="IU43" s="196" t="n">
        <f aca="false">IF(IT58=0,0,IF(AND(IU35&gt;=$I26,IU35&lt;=$I28),0,1))</f>
        <v>1</v>
      </c>
      <c r="IV43" s="196" t="n">
        <f aca="false">IF(IU58=0,0,IF(AND(IV35&gt;=$I26,IV35&lt;=$I28),0,1))</f>
        <v>1</v>
      </c>
      <c r="IW43" s="196" t="n">
        <f aca="false">IF(IV58=0,0,IF(AND(IW35&gt;=$I26,IW35&lt;=$I28),0,1))</f>
        <v>1</v>
      </c>
      <c r="IX43" s="196" t="n">
        <f aca="false">IF(IW58=0,0,IF(AND(IX35&gt;=$I26,IX35&lt;=$I28),0,1))</f>
        <v>1</v>
      </c>
      <c r="IY43" s="196" t="n">
        <f aca="false">IF(IX58=0,0,IF(AND(IY35&gt;=$I26,IY35&lt;=$I28),0,1))</f>
        <v>1</v>
      </c>
      <c r="IZ43" s="196" t="n">
        <f aca="false">IF(IY58=0,0,IF(AND(IZ35&gt;=$I26,IZ35&lt;=$I28),0,1))</f>
        <v>1</v>
      </c>
      <c r="JA43" s="196" t="n">
        <f aca="false">IF(IZ58=0,0,IF(AND(JA35&gt;=$I26,JA35&lt;=$I28),0,1))</f>
        <v>1</v>
      </c>
      <c r="JB43" s="196" t="n">
        <f aca="false">IF(JA58=0,0,IF(AND(JB35&gt;=$I26,JB35&lt;=$I28),0,1))</f>
        <v>1</v>
      </c>
      <c r="JC43" s="196" t="n">
        <f aca="false">IF(JB58=0,0,IF(AND(JC35&gt;=$I26,JC35&lt;=$I28),0,1))</f>
        <v>1</v>
      </c>
      <c r="JD43" s="196" t="n">
        <f aca="false">IF(JC58=0,0,IF(AND(JD35&gt;=$I26,JD35&lt;=$I28),0,1))</f>
        <v>1</v>
      </c>
      <c r="JE43" s="196" t="n">
        <f aca="false">IF(JD58=0,0,IF(AND(JE35&gt;=$I26,JE35&lt;=$I28),0,1))</f>
        <v>1</v>
      </c>
      <c r="JF43" s="196"/>
      <c r="JG43" s="196" t="n">
        <f aca="false">IF(JE58=0,0,IF(AND(JG35&gt;=$I26,JG35&lt;=$I28),0,1))</f>
        <v>1</v>
      </c>
      <c r="JH43" s="196" t="n">
        <f aca="false">IF(JG58=0,0,IF(AND(JH35&gt;=$I26,JH35&lt;=$I28),0,1))</f>
        <v>1</v>
      </c>
      <c r="JI43" s="196" t="n">
        <f aca="false">IF(JH58=0,0,IF(AND(JI35&gt;=$I26,JI35&lt;=$I28),0,1))</f>
        <v>1</v>
      </c>
      <c r="JJ43" s="196" t="n">
        <f aca="false">IF(JI58=0,0,IF(AND(JJ35&gt;=$I26,JJ35&lt;=$I28),0,1))</f>
        <v>1</v>
      </c>
      <c r="JK43" s="196" t="n">
        <f aca="false">IF(JJ58=0,0,IF(AND(JK35&gt;=$I26,JK35&lt;=$I28),0,1))</f>
        <v>1</v>
      </c>
      <c r="JL43" s="196" t="n">
        <f aca="false">IF(JK58=0,0,IF(AND(JL35&gt;=$I26,JL35&lt;=$I28),0,1))</f>
        <v>1</v>
      </c>
      <c r="JM43" s="196" t="n">
        <f aca="false">IF(JL58=0,0,IF(AND(JM35&gt;=$I26,JM35&lt;=$I28),0,1))</f>
        <v>1</v>
      </c>
      <c r="JN43" s="196" t="n">
        <f aca="false">IF(JM58=0,0,IF(AND(JN35&gt;=$I26,JN35&lt;=$I28),0,1))</f>
        <v>1</v>
      </c>
      <c r="JO43" s="196" t="n">
        <f aca="false">IF(JN58=0,0,IF(AND(JO35&gt;=$I26,JO35&lt;=$I28),0,1))</f>
        <v>1</v>
      </c>
      <c r="JP43" s="196" t="n">
        <f aca="false">IF(JO58=0,0,IF(AND(JP35&gt;=$I26,JP35&lt;=$I28),0,1))</f>
        <v>1</v>
      </c>
      <c r="JQ43" s="196" t="n">
        <f aca="false">IF(JP58=0,0,IF(AND(JQ35&gt;=$I26,JQ35&lt;=$I28),0,1))</f>
        <v>1</v>
      </c>
      <c r="JR43" s="196" t="n">
        <f aca="false">IF(JQ58=0,0,IF(AND(JR35&gt;=$I26,JR35&lt;=$I28),0,1))</f>
        <v>1</v>
      </c>
      <c r="JS43" s="196"/>
      <c r="JT43" s="196" t="n">
        <f aca="false">IF(JR58=0,0,IF(AND(JT35&gt;=$I26,JT35&lt;=$I28),0,1))</f>
        <v>1</v>
      </c>
      <c r="JU43" s="196" t="n">
        <f aca="false">IF(JT58=0,0,IF(AND(JU35&gt;=$I26,JU35&lt;=$I28),0,1))</f>
        <v>1</v>
      </c>
      <c r="JV43" s="196" t="n">
        <f aca="false">IF(JU58=0,0,IF(AND(JV35&gt;=$I26,JV35&lt;=$I28),0,1))</f>
        <v>1</v>
      </c>
      <c r="JW43" s="196" t="n">
        <f aca="false">IF(JV58=0,0,IF(AND(JW35&gt;=$I26,JW35&lt;=$I28),0,1))</f>
        <v>1</v>
      </c>
      <c r="JX43" s="196" t="n">
        <f aca="false">IF(JW58=0,0,IF(AND(JX35&gt;=$I26,JX35&lt;=$I28),0,1))</f>
        <v>1</v>
      </c>
      <c r="JY43" s="196" t="n">
        <f aca="false">IF(JX58=0,0,IF(AND(JY35&gt;=$I26,JY35&lt;=$I28),0,1))</f>
        <v>1</v>
      </c>
      <c r="JZ43" s="196" t="n">
        <f aca="false">IF(JY58=0,0,IF(AND(JZ35&gt;=$I26,JZ35&lt;=$I28),0,1))</f>
        <v>1</v>
      </c>
      <c r="KA43" s="196" t="n">
        <f aca="false">IF(JZ58=0,0,IF(AND(KA35&gt;=$I26,KA35&lt;=$I28),0,1))</f>
        <v>1</v>
      </c>
      <c r="KB43" s="196" t="n">
        <f aca="false">IF(KA58=0,0,IF(AND(KB35&gt;=$I26,KB35&lt;=$I28),0,1))</f>
        <v>1</v>
      </c>
      <c r="KC43" s="196" t="n">
        <f aca="false">IF(KB58=0,0,IF(AND(KC35&gt;=$I26,KC35&lt;=$I28),0,1))</f>
        <v>1</v>
      </c>
      <c r="KD43" s="196" t="n">
        <f aca="false">IF(KC58=0,0,IF(AND(KD35&gt;=$I26,KD35&lt;=$I28),0,1))</f>
        <v>1</v>
      </c>
      <c r="KE43" s="196" t="n">
        <f aca="false">IF(KD58=0,0,IF(AND(KE35&gt;=$I26,KE35&lt;=$I28),0,1))</f>
        <v>1</v>
      </c>
      <c r="KF43" s="196"/>
      <c r="KG43" s="196" t="n">
        <f aca="false">IF(KE58=0,0,IF(AND(KG35&gt;=$I26,KG35&lt;=$I28),0,1))</f>
        <v>1</v>
      </c>
      <c r="KH43" s="196" t="n">
        <f aca="false">IF(KG58=0,0,IF(AND(KH35&gt;=$I26,KH35&lt;=$I28),0,1))</f>
        <v>1</v>
      </c>
      <c r="KI43" s="196" t="n">
        <f aca="false">IF(KH58=0,0,IF(AND(KI35&gt;=$I26,KI35&lt;=$I28),0,1))</f>
        <v>1</v>
      </c>
      <c r="KJ43" s="196" t="n">
        <f aca="false">IF(KI58=0,0,IF(AND(KJ35&gt;=$I26,KJ35&lt;=$I28),0,1))</f>
        <v>1</v>
      </c>
      <c r="KK43" s="196" t="n">
        <f aca="false">IF(KJ58=0,0,IF(AND(KK35&gt;=$I26,KK35&lt;=$I28),0,1))</f>
        <v>1</v>
      </c>
      <c r="KL43" s="196" t="n">
        <f aca="false">IF(KK58=0,0,IF(AND(KL35&gt;=$I26,KL35&lt;=$I28),0,1))</f>
        <v>1</v>
      </c>
      <c r="KM43" s="196" t="n">
        <f aca="false">IF(KL58=0,0,IF(AND(KM35&gt;=$I26,KM35&lt;=$I28),0,1))</f>
        <v>1</v>
      </c>
      <c r="KN43" s="196" t="n">
        <f aca="false">IF(KM58=0,0,IF(AND(KN35&gt;=$I26,KN35&lt;=$I28),0,1))</f>
        <v>1</v>
      </c>
      <c r="KO43" s="196" t="n">
        <f aca="false">IF(KN58=0,0,IF(AND(KO35&gt;=$I26,KO35&lt;=$I28),0,1))</f>
        <v>1</v>
      </c>
      <c r="KP43" s="196" t="n">
        <f aca="false">IF(KO58=0,0,IF(AND(KP35&gt;=$I26,KP35&lt;=$I28),0,1))</f>
        <v>1</v>
      </c>
      <c r="KQ43" s="196" t="n">
        <f aca="false">IF(KP58=0,0,IF(AND(KQ35&gt;=$I26,KQ35&lt;=$I28),0,1))</f>
        <v>1</v>
      </c>
      <c r="KR43" s="196" t="n">
        <f aca="false">IF(KQ58=0,0,IF(AND(KR35&gt;=$I26,KR35&lt;=$I28),0,1))</f>
        <v>1</v>
      </c>
      <c r="KS43" s="196"/>
      <c r="KT43" s="196" t="n">
        <f aca="false">IF(KR58=0,0,IF(AND(KT35&gt;=$I26,KT35&lt;=$I28),0,1))</f>
        <v>1</v>
      </c>
      <c r="KU43" s="196" t="n">
        <f aca="false">IF(KT58=0,0,IF(AND(KU35&gt;=$I26,KU35&lt;=$I28),0,1))</f>
        <v>1</v>
      </c>
      <c r="KV43" s="196" t="n">
        <f aca="false">IF(KU58=0,0,IF(AND(KV35&gt;=$I26,KV35&lt;=$I28),0,1))</f>
        <v>1</v>
      </c>
      <c r="KW43" s="196" t="n">
        <f aca="false">IF(KV58=0,0,IF(AND(KW35&gt;=$I26,KW35&lt;=$I28),0,1))</f>
        <v>1</v>
      </c>
      <c r="KX43" s="196" t="n">
        <f aca="false">IF(KW58=0,0,IF(AND(KX35&gt;=$I26,KX35&lt;=$I28),0,1))</f>
        <v>1</v>
      </c>
      <c r="KY43" s="196" t="n">
        <f aca="false">IF(KX58=0,0,IF(AND(KY35&gt;=$I26,KY35&lt;=$I28),0,1))</f>
        <v>1</v>
      </c>
      <c r="KZ43" s="196" t="n">
        <f aca="false">IF(KY58=0,0,IF(AND(KZ35&gt;=$I26,KZ35&lt;=$I28),0,1))</f>
        <v>1</v>
      </c>
      <c r="LA43" s="196" t="n">
        <f aca="false">IF(KZ58=0,0,IF(AND(LA35&gt;=$I26,LA35&lt;=$I28),0,1))</f>
        <v>1</v>
      </c>
      <c r="LB43" s="196" t="n">
        <f aca="false">IF(LA58=0,0,IF(AND(LB35&gt;=$I26,LB35&lt;=$I28),0,1))</f>
        <v>1</v>
      </c>
      <c r="LC43" s="196" t="n">
        <f aca="false">IF(LB58=0,0,IF(AND(LC35&gt;=$I26,LC35&lt;=$I28),0,1))</f>
        <v>1</v>
      </c>
      <c r="LD43" s="196" t="n">
        <f aca="false">IF(LC58=0,0,IF(AND(LD35&gt;=$I26,LD35&lt;=$I28),0,1))</f>
        <v>1</v>
      </c>
      <c r="LE43" s="196" t="n">
        <f aca="false">IF(LD58=0,0,IF(AND(LE35&gt;=$I26,LE35&lt;=$I28),0,1))</f>
        <v>1</v>
      </c>
      <c r="LF43" s="196"/>
      <c r="LG43" s="196" t="n">
        <f aca="false">IF(LE58=0,0,IF(AND(LG35&gt;=$I26,LG35&lt;=$I28),0,1))</f>
        <v>1</v>
      </c>
      <c r="LH43" s="196" t="n">
        <f aca="false">IF(LG58=0,0,IF(AND(LH35&gt;=$I26,LH35&lt;=$I28),0,1))</f>
        <v>1</v>
      </c>
      <c r="LI43" s="196" t="n">
        <f aca="false">IF(LH58=0,0,IF(AND(LI35&gt;=$I26,LI35&lt;=$I28),0,1))</f>
        <v>1</v>
      </c>
      <c r="LJ43" s="196" t="n">
        <f aca="false">IF(LI58=0,0,IF(AND(LJ35&gt;=$I26,LJ35&lt;=$I28),0,1))</f>
        <v>1</v>
      </c>
      <c r="LK43" s="196" t="n">
        <f aca="false">IF(LJ58=0,0,IF(AND(LK35&gt;=$I26,LK35&lt;=$I28),0,1))</f>
        <v>1</v>
      </c>
      <c r="LL43" s="196" t="n">
        <f aca="false">IF(LK58=0,0,IF(AND(LL35&gt;=$I26,LL35&lt;=$I28),0,1))</f>
        <v>1</v>
      </c>
      <c r="LM43" s="196" t="n">
        <f aca="false">IF(LL58=0,0,IF(AND(LM35&gt;=$I26,LM35&lt;=$I28),0,1))</f>
        <v>1</v>
      </c>
      <c r="LN43" s="196" t="n">
        <f aca="false">IF(LM58=0,0,IF(AND(LN35&gt;=$I26,LN35&lt;=$I28),0,1))</f>
        <v>1</v>
      </c>
      <c r="LO43" s="196" t="n">
        <f aca="false">IF(LN58=0,0,IF(AND(LO35&gt;=$I26,LO35&lt;=$I28),0,1))</f>
        <v>1</v>
      </c>
      <c r="LP43" s="196" t="n">
        <f aca="false">IF(LO58=0,0,IF(AND(LP35&gt;=$I26,LP35&lt;=$I28),0,1))</f>
        <v>1</v>
      </c>
      <c r="LQ43" s="196" t="n">
        <f aca="false">IF(LP58=0,0,IF(AND(LQ35&gt;=$I26,LQ35&lt;=$I28),0,1))</f>
        <v>1</v>
      </c>
      <c r="LR43" s="196" t="n">
        <f aca="false">IF(LQ58=0,0,IF(AND(LR35&gt;=$I26,LR35&lt;=$I28),0,1))</f>
        <v>1</v>
      </c>
      <c r="LS43" s="196"/>
      <c r="LT43" s="196" t="n">
        <f aca="false">IF(LR58=0,0,IF(AND(LT35&gt;=$I26,LT35&lt;=$I28),0,1))</f>
        <v>1</v>
      </c>
      <c r="LU43" s="196" t="n">
        <f aca="false">IF(LT58=0,0,IF(AND(LU35&gt;=$I26,LU35&lt;=$I28),0,1))</f>
        <v>1</v>
      </c>
      <c r="LV43" s="196" t="n">
        <f aca="false">IF(LU58=0,0,IF(AND(LV35&gt;=$I26,LV35&lt;=$I28),0,1))</f>
        <v>1</v>
      </c>
      <c r="LW43" s="196" t="n">
        <f aca="false">IF(LV58=0,0,IF(AND(LW35&gt;=$I26,LW35&lt;=$I28),0,1))</f>
        <v>1</v>
      </c>
      <c r="LX43" s="196" t="n">
        <f aca="false">IF(LW58=0,0,IF(AND(LX35&gt;=$I26,LX35&lt;=$I28),0,1))</f>
        <v>1</v>
      </c>
      <c r="LY43" s="196" t="n">
        <f aca="false">IF(LX58=0,0,IF(AND(LY35&gt;=$I26,LY35&lt;=$I28),0,1))</f>
        <v>1</v>
      </c>
      <c r="LZ43" s="196" t="n">
        <f aca="false">IF(LY58=0,0,IF(AND(LZ35&gt;=$I26,LZ35&lt;=$I28),0,1))</f>
        <v>1</v>
      </c>
      <c r="MA43" s="196" t="n">
        <f aca="false">IF(LZ58=0,0,IF(AND(MA35&gt;=$I26,MA35&lt;=$I28),0,1))</f>
        <v>1</v>
      </c>
      <c r="MB43" s="196" t="n">
        <f aca="false">IF(MA58=0,0,IF(AND(MB35&gt;=$I26,MB35&lt;=$I28),0,1))</f>
        <v>1</v>
      </c>
      <c r="MC43" s="196" t="n">
        <f aca="false">IF(MB58=0,0,IF(AND(MC35&gt;=$I26,MC35&lt;=$I28),0,1))</f>
        <v>1</v>
      </c>
      <c r="MD43" s="196" t="n">
        <f aca="false">IF(MC58=0,0,IF(AND(MD35&gt;=$I26,MD35&lt;=$I28),0,1))</f>
        <v>1</v>
      </c>
      <c r="ME43" s="196" t="n">
        <f aca="false">IF(MD58=0,0,IF(AND(ME35&gt;=$I26,ME35&lt;=$I28),0,1))</f>
        <v>1</v>
      </c>
      <c r="MF43" s="196"/>
      <c r="MG43" s="196" t="n">
        <f aca="false">IF(ME58=0,0,IF(AND(MG35&gt;=$I26,MG35&lt;=$I28),0,1))</f>
        <v>1</v>
      </c>
      <c r="MH43" s="196" t="n">
        <f aca="false">IF(MG58=0,0,IF(AND(MH35&gt;=$I26,MH35&lt;=$I28),0,1))</f>
        <v>1</v>
      </c>
      <c r="MI43" s="196" t="n">
        <f aca="false">IF(MH58=0,0,IF(AND(MI35&gt;=$I26,MI35&lt;=$I28),0,1))</f>
        <v>1</v>
      </c>
      <c r="MJ43" s="196" t="n">
        <f aca="false">IF(MI58=0,0,IF(AND(MJ35&gt;=$I26,MJ35&lt;=$I28),0,1))</f>
        <v>1</v>
      </c>
      <c r="MK43" s="196" t="n">
        <f aca="false">IF(MJ58=0,0,IF(AND(MK35&gt;=$I26,MK35&lt;=$I28),0,1))</f>
        <v>1</v>
      </c>
      <c r="ML43" s="196" t="n">
        <f aca="false">IF(MK58=0,0,IF(AND(ML35&gt;=$I26,ML35&lt;=$I28),0,1))</f>
        <v>1</v>
      </c>
      <c r="MM43" s="196" t="n">
        <f aca="false">IF(ML58=0,0,IF(AND(MM35&gt;=$I26,MM35&lt;=$I28),0,1))</f>
        <v>1</v>
      </c>
      <c r="MN43" s="196" t="n">
        <f aca="false">IF(MM58=0,0,IF(AND(MN35&gt;=$I26,MN35&lt;=$I28),0,1))</f>
        <v>1</v>
      </c>
      <c r="MO43" s="196" t="n">
        <f aca="false">IF(MN58=0,0,IF(AND(MO35&gt;=$I26,MO35&lt;=$I28),0,1))</f>
        <v>1</v>
      </c>
      <c r="MP43" s="196" t="n">
        <f aca="false">IF(MO58=0,0,IF(AND(MP35&gt;=$I26,MP35&lt;=$I28),0,1))</f>
        <v>1</v>
      </c>
      <c r="MQ43" s="196" t="n">
        <f aca="false">IF(MP58=0,0,IF(AND(MQ35&gt;=$I26,MQ35&lt;=$I28),0,1))</f>
        <v>1</v>
      </c>
      <c r="MR43" s="196" t="n">
        <f aca="false">IF(MQ58=0,0,IF(AND(MR35&gt;=$I26,MR35&lt;=$I28),0,1))</f>
        <v>1</v>
      </c>
      <c r="MS43" s="196"/>
      <c r="MT43" s="196" t="n">
        <f aca="false">IF(MR58=0,0,IF(AND(MT35&gt;=$I26,MT35&lt;=$I28),0,1))</f>
        <v>1</v>
      </c>
      <c r="MU43" s="196" t="n">
        <f aca="false">IF(MT58=0,0,IF(AND(MU35&gt;=$I26,MU35&lt;=$I28),0,1))</f>
        <v>1</v>
      </c>
      <c r="MV43" s="196" t="n">
        <f aca="false">IF(MU58=0,0,IF(AND(MV35&gt;=$I26,MV35&lt;=$I28),0,1))</f>
        <v>1</v>
      </c>
      <c r="MW43" s="196" t="n">
        <f aca="false">IF(MV58=0,0,IF(AND(MW35&gt;=$I26,MW35&lt;=$I28),0,1))</f>
        <v>1</v>
      </c>
      <c r="MX43" s="196" t="n">
        <f aca="false">IF(MW58=0,0,IF(AND(MX35&gt;=$I26,MX35&lt;=$I28),0,1))</f>
        <v>1</v>
      </c>
      <c r="MY43" s="196" t="n">
        <f aca="false">IF(MX58=0,0,IF(AND(MY35&gt;=$I26,MY35&lt;=$I28),0,1))</f>
        <v>1</v>
      </c>
      <c r="MZ43" s="196" t="n">
        <f aca="false">IF(MY58=0,0,IF(AND(MZ35&gt;=$I26,MZ35&lt;=$I28),0,1))</f>
        <v>1</v>
      </c>
      <c r="NA43" s="196" t="n">
        <f aca="false">IF(MZ58=0,0,IF(AND(NA35&gt;=$I26,NA35&lt;=$I28),0,1))</f>
        <v>1</v>
      </c>
      <c r="NB43" s="196" t="n">
        <f aca="false">IF(NA58=0,0,IF(AND(NB35&gt;=$I26,NB35&lt;=$I28),0,1))</f>
        <v>1</v>
      </c>
      <c r="NC43" s="196" t="n">
        <f aca="false">IF(NB58=0,0,IF(AND(NC35&gt;=$I26,NC35&lt;=$I28),0,1))</f>
        <v>1</v>
      </c>
      <c r="ND43" s="196" t="n">
        <f aca="false">IF(NC58=0,0,IF(AND(ND35&gt;=$I26,ND35&lt;=$I28),0,1))</f>
        <v>1</v>
      </c>
      <c r="NE43" s="196" t="n">
        <f aca="false">IF(ND58=0,0,IF(AND(NE35&gt;=$I26,NE35&lt;=$I28),0,1))</f>
        <v>1</v>
      </c>
      <c r="NF43" s="196"/>
      <c r="NG43" s="196" t="n">
        <f aca="false">IF(NE58=0,0,IF(AND(NG35&gt;=$I26,NG35&lt;=$I28),0,1))</f>
        <v>1</v>
      </c>
      <c r="NH43" s="196" t="n">
        <f aca="false">IF(NG58=0,0,IF(AND(NH35&gt;=$I26,NH35&lt;=$I28),0,1))</f>
        <v>1</v>
      </c>
      <c r="NI43" s="196" t="n">
        <f aca="false">IF(NH58=0,0,IF(AND(NI35&gt;=$I26,NI35&lt;=$I28),0,1))</f>
        <v>1</v>
      </c>
      <c r="NJ43" s="196" t="n">
        <f aca="false">IF(NI58=0,0,IF(AND(NJ35&gt;=$I26,NJ35&lt;=$I28),0,1))</f>
        <v>1</v>
      </c>
      <c r="NK43" s="196" t="n">
        <f aca="false">IF(NJ58=0,0,IF(AND(NK35&gt;=$I26,NK35&lt;=$I28),0,1))</f>
        <v>1</v>
      </c>
      <c r="NL43" s="196" t="n">
        <f aca="false">IF(NK58=0,0,IF(AND(NL35&gt;=$I26,NL35&lt;=$I28),0,1))</f>
        <v>1</v>
      </c>
      <c r="NM43" s="196" t="n">
        <f aca="false">IF(NL58=0,0,IF(AND(NM35&gt;=$I26,NM35&lt;=$I28),0,1))</f>
        <v>1</v>
      </c>
      <c r="NN43" s="196" t="n">
        <f aca="false">IF(NM58=0,0,IF(AND(NN35&gt;=$I26,NN35&lt;=$I28),0,1))</f>
        <v>1</v>
      </c>
      <c r="NO43" s="196" t="n">
        <f aca="false">IF(NN58=0,0,IF(AND(NO35&gt;=$I26,NO35&lt;=$I28),0,1))</f>
        <v>1</v>
      </c>
      <c r="NP43" s="196" t="n">
        <f aca="false">IF(NO58=0,0,IF(AND(NP35&gt;=$I26,NP35&lt;=$I28),0,1))</f>
        <v>1</v>
      </c>
      <c r="NQ43" s="196" t="n">
        <f aca="false">IF(NP58=0,0,IF(AND(NQ35&gt;=$I26,NQ35&lt;=$I28),0,1))</f>
        <v>1</v>
      </c>
      <c r="NR43" s="196" t="n">
        <f aca="false">IF(NQ58=0,0,IF(AND(NR35&gt;=$I26,NR35&lt;=$I28),0,1))</f>
        <v>1</v>
      </c>
      <c r="NS43" s="196"/>
      <c r="NT43" s="196" t="n">
        <f aca="false">IF(NR58=0,0,IF(AND(NT35&gt;=$I26,NT35&lt;=$I28),0,1))</f>
        <v>1</v>
      </c>
      <c r="NU43" s="196" t="n">
        <f aca="false">IF(NT58=0,0,IF(AND(NU35&gt;=$I26,NU35&lt;=$I28),0,1))</f>
        <v>1</v>
      </c>
      <c r="NV43" s="196" t="n">
        <f aca="false">IF(NU58=0,0,IF(AND(NV35&gt;=$I26,NV35&lt;=$I28),0,1))</f>
        <v>1</v>
      </c>
      <c r="NW43" s="196" t="n">
        <f aca="false">IF(NV58=0,0,IF(AND(NW35&gt;=$I26,NW35&lt;=$I28),0,1))</f>
        <v>1</v>
      </c>
      <c r="NX43" s="196" t="n">
        <f aca="false">IF(NW58=0,0,IF(AND(NX35&gt;=$I26,NX35&lt;=$I28),0,1))</f>
        <v>1</v>
      </c>
      <c r="NY43" s="196" t="n">
        <f aca="false">IF(NX58=0,0,IF(AND(NY35&gt;=$I26,NY35&lt;=$I28),0,1))</f>
        <v>1</v>
      </c>
      <c r="NZ43" s="196" t="n">
        <f aca="false">IF(NY58=0,0,IF(AND(NZ35&gt;=$I26,NZ35&lt;=$I28),0,1))</f>
        <v>1</v>
      </c>
      <c r="OA43" s="196" t="n">
        <f aca="false">IF(NZ58=0,0,IF(AND(OA35&gt;=$I26,OA35&lt;=$I28),0,1))</f>
        <v>1</v>
      </c>
      <c r="OB43" s="196" t="n">
        <f aca="false">IF(OA58=0,0,IF(AND(OB35&gt;=$I26,OB35&lt;=$I28),0,1))</f>
        <v>1</v>
      </c>
      <c r="OC43" s="196" t="n">
        <f aca="false">IF(OB58=0,0,IF(AND(OC35&gt;=$I26,OC35&lt;=$I28),0,1))</f>
        <v>1</v>
      </c>
      <c r="OD43" s="196" t="n">
        <f aca="false">IF(OC58=0,0,IF(AND(OD35&gt;=$I26,OD35&lt;=$I28),0,1))</f>
        <v>1</v>
      </c>
      <c r="OE43" s="196" t="n">
        <f aca="false">IF(OD58=0,0,IF(AND(OE35&gt;=$I26,OE35&lt;=$I28),0,1))</f>
        <v>1</v>
      </c>
      <c r="OF43" s="196"/>
      <c r="OG43" s="196" t="n">
        <f aca="false">IF(OE58=0,0,IF(AND(OG35&gt;=$I26,OG35&lt;=$I28),0,1))</f>
        <v>1</v>
      </c>
      <c r="OH43" s="196" t="n">
        <f aca="false">IF(OG58=0,0,IF(AND(OH35&gt;=$I26,OH35&lt;=$I28),0,1))</f>
        <v>1</v>
      </c>
      <c r="OI43" s="196" t="n">
        <f aca="false">IF(OH58=0,0,IF(AND(OI35&gt;=$I26,OI35&lt;=$I28),0,1))</f>
        <v>1</v>
      </c>
      <c r="OJ43" s="196" t="n">
        <f aca="false">IF(OI58=0,0,IF(AND(OJ35&gt;=$I26,OJ35&lt;=$I28),0,1))</f>
        <v>1</v>
      </c>
      <c r="OK43" s="196" t="n">
        <f aca="false">IF(OJ58=0,0,IF(AND(OK35&gt;=$I26,OK35&lt;=$I28),0,1))</f>
        <v>1</v>
      </c>
      <c r="OL43" s="196" t="n">
        <f aca="false">IF(OK58=0,0,IF(AND(OL35&gt;=$I26,OL35&lt;=$I28),0,1))</f>
        <v>1</v>
      </c>
      <c r="OM43" s="196" t="n">
        <f aca="false">IF(OL58=0,0,IF(AND(OM35&gt;=$I26,OM35&lt;=$I28),0,1))</f>
        <v>1</v>
      </c>
      <c r="ON43" s="196" t="n">
        <f aca="false">IF(OM58=0,0,IF(AND(ON35&gt;=$I26,ON35&lt;=$I28),0,1))</f>
        <v>1</v>
      </c>
      <c r="OO43" s="196" t="n">
        <f aca="false">IF(ON58=0,0,IF(AND(OO35&gt;=$I26,OO35&lt;=$I28),0,1))</f>
        <v>1</v>
      </c>
      <c r="OP43" s="196" t="n">
        <f aca="false">IF(OO58=0,0,IF(AND(OP35&gt;=$I26,OP35&lt;=$I28),0,1))</f>
        <v>1</v>
      </c>
      <c r="OQ43" s="196" t="n">
        <f aca="false">IF(OP58=0,0,IF(AND(OQ35&gt;=$I26,OQ35&lt;=$I28),0,1))</f>
        <v>1</v>
      </c>
      <c r="OR43" s="196" t="n">
        <f aca="false">IF(OQ58=0,0,IF(AND(OR35&gt;=$I26,OR35&lt;=$I28),0,1))</f>
        <v>1</v>
      </c>
      <c r="OS43" s="196"/>
      <c r="OT43" s="196" t="n">
        <f aca="false">IF(OR58=0,0,IF(AND(OT35&gt;=$I26,OT35&lt;=$I28),0,1))</f>
        <v>1</v>
      </c>
      <c r="OU43" s="196" t="n">
        <f aca="false">IF(OT58=0,0,IF(AND(OU35&gt;=$I26,OU35&lt;=$I28),0,1))</f>
        <v>1</v>
      </c>
      <c r="OV43" s="196" t="n">
        <f aca="false">IF(OU58=0,0,IF(AND(OV35&gt;=$I26,OV35&lt;=$I28),0,1))</f>
        <v>1</v>
      </c>
      <c r="OW43" s="196" t="n">
        <f aca="false">IF(OV58=0,0,IF(AND(OW35&gt;=$I26,OW35&lt;=$I28),0,1))</f>
        <v>1</v>
      </c>
      <c r="OX43" s="196" t="n">
        <f aca="false">IF(OW58=0,0,IF(AND(OX35&gt;=$I26,OX35&lt;=$I28),0,1))</f>
        <v>1</v>
      </c>
      <c r="OY43" s="196" t="n">
        <f aca="false">IF(OX58=0,0,IF(AND(OY35&gt;=$I26,OY35&lt;=$I28),0,1))</f>
        <v>1</v>
      </c>
      <c r="OZ43" s="196" t="n">
        <f aca="false">IF(OY58=0,0,IF(AND(OZ35&gt;=$I26,OZ35&lt;=$I28),0,1))</f>
        <v>1</v>
      </c>
      <c r="PA43" s="196" t="n">
        <f aca="false">IF(OZ58=0,0,IF(AND(PA35&gt;=$I26,PA35&lt;=$I28),0,1))</f>
        <v>1</v>
      </c>
      <c r="PB43" s="196" t="n">
        <f aca="false">IF(PA58=0,0,IF(AND(PB35&gt;=$I26,PB35&lt;=$I28),0,1))</f>
        <v>1</v>
      </c>
      <c r="PC43" s="196" t="n">
        <f aca="false">IF(PB58=0,0,IF(AND(PC35&gt;=$I26,PC35&lt;=$I28),0,1))</f>
        <v>1</v>
      </c>
      <c r="PD43" s="196" t="n">
        <f aca="false">IF(PC58=0,0,IF(AND(PD35&gt;=$I26,PD35&lt;=$I28),0,1))</f>
        <v>1</v>
      </c>
      <c r="PE43" s="196" t="n">
        <f aca="false">IF(PD58=0,0,IF(AND(PE35&gt;=$I26,PE35&lt;=$I28),0,1))</f>
        <v>1</v>
      </c>
      <c r="PF43" s="196"/>
      <c r="PG43" s="196" t="n">
        <f aca="false">IF(PE58=0,0,IF(AND(PG35&gt;=$I26,PG35&lt;=$I28),0,1))</f>
        <v>1</v>
      </c>
      <c r="PH43" s="196" t="n">
        <f aca="false">IF(PG58=0,0,IF(AND(PH35&gt;=$I26,PH35&lt;=$I28),0,1))</f>
        <v>0</v>
      </c>
      <c r="PI43" s="196" t="n">
        <f aca="false">IF(PH58=0,0,IF(AND(PI35&gt;=$I26,PI35&lt;=$I28),0,1))</f>
        <v>0</v>
      </c>
      <c r="PJ43" s="196" t="n">
        <f aca="false">IF(PI58=0,0,IF(AND(PJ35&gt;=$I26,PJ35&lt;=$I28),0,1))</f>
        <v>0</v>
      </c>
      <c r="PK43" s="196" t="n">
        <f aca="false">IF(PJ58=0,0,IF(AND(PK35&gt;=$I26,PK35&lt;=$I28),0,1))</f>
        <v>0</v>
      </c>
      <c r="PL43" s="196" t="n">
        <f aca="false">IF(PK58=0,0,IF(AND(PL35&gt;=$I26,PL35&lt;=$I28),0,1))</f>
        <v>0</v>
      </c>
      <c r="PM43" s="196" t="n">
        <f aca="false">IF(PL58=0,0,IF(AND(PM35&gt;=$I26,PM35&lt;=$I28),0,1))</f>
        <v>0</v>
      </c>
      <c r="PN43" s="196" t="n">
        <f aca="false">IF(PM58=0,0,IF(AND(PN35&gt;=$I26,PN35&lt;=$I28),0,1))</f>
        <v>0</v>
      </c>
      <c r="PO43" s="196" t="n">
        <f aca="false">IF(PN58=0,0,IF(AND(PO35&gt;=$I26,PO35&lt;=$I28),0,1))</f>
        <v>0</v>
      </c>
      <c r="PP43" s="196" t="n">
        <f aca="false">IF(PO58=0,0,IF(AND(PP35&gt;=$I26,PP35&lt;=$I28),0,1))</f>
        <v>0</v>
      </c>
      <c r="PQ43" s="196" t="n">
        <f aca="false">IF(PP58=0,0,IF(AND(PQ35&gt;=$I26,PQ35&lt;=$I28),0,1))</f>
        <v>0</v>
      </c>
      <c r="PR43" s="196" t="n">
        <f aca="false">IF(PQ58=0,0,IF(AND(PR35&gt;=$I26,PR35&lt;=$I28),0,1))</f>
        <v>0</v>
      </c>
      <c r="PS43" s="196"/>
      <c r="PT43" s="196" t="n">
        <f aca="false">IF(PR58=0,0,IF(AND(PT35&gt;=$I26,PT35&lt;=$I28),0,1))</f>
        <v>0</v>
      </c>
      <c r="PU43" s="196" t="n">
        <f aca="false">IF(PT58=0,0,IF(AND(PU35&gt;=$I26,PU35&lt;=$I28),0,1))</f>
        <v>0</v>
      </c>
      <c r="PV43" s="196" t="n">
        <f aca="false">IF(PU58=0,0,IF(AND(PV35&gt;=$I26,PV35&lt;=$I28),0,1))</f>
        <v>0</v>
      </c>
      <c r="PW43" s="196" t="n">
        <f aca="false">IF(PV58=0,0,IF(AND(PW35&gt;=$I26,PW35&lt;=$I28),0,1))</f>
        <v>0</v>
      </c>
      <c r="PX43" s="196" t="n">
        <f aca="false">IF(PW58=0,0,IF(AND(PX35&gt;=$I26,PX35&lt;=$I28),0,1))</f>
        <v>0</v>
      </c>
      <c r="PY43" s="196" t="n">
        <f aca="false">IF(PX58=0,0,IF(AND(PY35&gt;=$I26,PY35&lt;=$I28),0,1))</f>
        <v>0</v>
      </c>
      <c r="PZ43" s="196" t="n">
        <f aca="false">IF(PY58=0,0,IF(AND(PZ35&gt;=$I26,PZ35&lt;=$I28),0,1))</f>
        <v>0</v>
      </c>
      <c r="QA43" s="196" t="n">
        <f aca="false">IF(PZ58=0,0,IF(AND(QA35&gt;=$I26,QA35&lt;=$I28),0,1))</f>
        <v>0</v>
      </c>
      <c r="QB43" s="196" t="n">
        <f aca="false">IF(QA58=0,0,IF(AND(QB35&gt;=$I26,QB35&lt;=$I28),0,1))</f>
        <v>0</v>
      </c>
      <c r="QC43" s="196" t="n">
        <f aca="false">IF(QB58=0,0,IF(AND(QC35&gt;=$I26,QC35&lt;=$I28),0,1))</f>
        <v>0</v>
      </c>
      <c r="QD43" s="196" t="n">
        <f aca="false">IF(QC58=0,0,IF(AND(QD35&gt;=$I26,QD35&lt;=$I28),0,1))</f>
        <v>0</v>
      </c>
      <c r="QE43" s="196" t="n">
        <f aca="false">IF(QD58=0,0,IF(AND(QE35&gt;=$I26,QE35&lt;=$I28),0,1))</f>
        <v>0</v>
      </c>
      <c r="QF43" s="196"/>
      <c r="QG43" s="196" t="n">
        <f aca="false">IF(QE58=0,0,IF(AND(QG35&gt;=$I26,QG35&lt;=$I28),0,1))</f>
        <v>0</v>
      </c>
      <c r="QH43" s="196" t="n">
        <f aca="false">IF(QG58=0,0,IF(AND(QH35&gt;=$I26,QH35&lt;=$I28),0,1))</f>
        <v>0</v>
      </c>
      <c r="QI43" s="196" t="n">
        <f aca="false">IF(QH58=0,0,IF(AND(QI35&gt;=$I26,QI35&lt;=$I28),0,1))</f>
        <v>0</v>
      </c>
      <c r="QJ43" s="196" t="n">
        <f aca="false">IF(QI58=0,0,IF(AND(QJ35&gt;=$I26,QJ35&lt;=$I28),0,1))</f>
        <v>0</v>
      </c>
      <c r="QK43" s="196" t="n">
        <f aca="false">IF(QJ58=0,0,IF(AND(QK35&gt;=$I26,QK35&lt;=$I28),0,1))</f>
        <v>0</v>
      </c>
      <c r="QL43" s="196" t="n">
        <f aca="false">IF(QK58=0,0,IF(AND(QL35&gt;=$I26,QL35&lt;=$I28),0,1))</f>
        <v>0</v>
      </c>
      <c r="QM43" s="196" t="n">
        <f aca="false">IF(QL58=0,0,IF(AND(QM35&gt;=$I26,QM35&lt;=$I28),0,1))</f>
        <v>0</v>
      </c>
      <c r="QN43" s="196" t="n">
        <f aca="false">IF(QM58=0,0,IF(AND(QN35&gt;=$I26,QN35&lt;=$I28),0,1))</f>
        <v>0</v>
      </c>
      <c r="QO43" s="196" t="n">
        <f aca="false">IF(QN58=0,0,IF(AND(QO35&gt;=$I26,QO35&lt;=$I28),0,1))</f>
        <v>0</v>
      </c>
      <c r="QP43" s="196" t="n">
        <f aca="false">IF(QO58=0,0,IF(AND(QP35&gt;=$I26,QP35&lt;=$I28),0,1))</f>
        <v>0</v>
      </c>
      <c r="QQ43" s="196" t="n">
        <f aca="false">IF(QP58=0,0,IF(AND(QQ35&gt;=$I26,QQ35&lt;=$I28),0,1))</f>
        <v>0</v>
      </c>
      <c r="QR43" s="196" t="n">
        <f aca="false">IF(QQ58=0,0,IF(AND(QR35&gt;=$I26,QR35&lt;=$I28),0,1))</f>
        <v>0</v>
      </c>
      <c r="QS43" s="196"/>
      <c r="QT43" s="196" t="n">
        <f aca="false">IF(QR58=0,0,IF(AND(QT35&gt;=$I26,QT35&lt;=$I28),0,1))</f>
        <v>0</v>
      </c>
      <c r="QU43" s="196" t="n">
        <f aca="false">IF(QT58=0,0,IF(AND(QU35&gt;=$I26,QU35&lt;=$I28),0,1))</f>
        <v>0</v>
      </c>
      <c r="QV43" s="196" t="n">
        <f aca="false">IF(QU58=0,0,IF(AND(QV35&gt;=$I26,QV35&lt;=$I28),0,1))</f>
        <v>0</v>
      </c>
      <c r="QW43" s="196" t="n">
        <f aca="false">IF(QV58=0,0,IF(AND(QW35&gt;=$I26,QW35&lt;=$I28),0,1))</f>
        <v>0</v>
      </c>
      <c r="QX43" s="196" t="n">
        <f aca="false">IF(QW58=0,0,IF(AND(QX35&gt;=$I26,QX35&lt;=$I28),0,1))</f>
        <v>0</v>
      </c>
      <c r="QY43" s="196" t="n">
        <f aca="false">IF(QX58=0,0,IF(AND(QY35&gt;=$I26,QY35&lt;=$I28),0,1))</f>
        <v>0</v>
      </c>
      <c r="QZ43" s="196" t="n">
        <f aca="false">IF(QY58=0,0,IF(AND(QZ35&gt;=$I26,QZ35&lt;=$I28),0,1))</f>
        <v>0</v>
      </c>
      <c r="RA43" s="196" t="n">
        <f aca="false">IF(QZ58=0,0,IF(AND(RA35&gt;=$I26,RA35&lt;=$I28),0,1))</f>
        <v>0</v>
      </c>
      <c r="RB43" s="196" t="n">
        <f aca="false">IF(RA58=0,0,IF(AND(RB35&gt;=$I26,RB35&lt;=$I28),0,1))</f>
        <v>0</v>
      </c>
      <c r="RC43" s="196" t="n">
        <f aca="false">IF(RB58=0,0,IF(AND(RC35&gt;=$I26,RC35&lt;=$I28),0,1))</f>
        <v>0</v>
      </c>
      <c r="RD43" s="196" t="n">
        <f aca="false">IF(RC58=0,0,IF(AND(RD35&gt;=$I26,RD35&lt;=$I28),0,1))</f>
        <v>0</v>
      </c>
      <c r="RE43" s="196" t="n">
        <f aca="false">IF(RD58=0,0,IF(AND(RE35&gt;=$I26,RE35&lt;=$I28),0,1))</f>
        <v>0</v>
      </c>
      <c r="RF43" s="196"/>
    </row>
    <row r="44" customFormat="false" ht="12.75" hidden="false" customHeight="true" outlineLevel="0" collapsed="false">
      <c r="A44" s="196"/>
      <c r="B44" s="219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  <c r="GN44" s="196"/>
      <c r="GO44" s="196"/>
      <c r="GP44" s="196"/>
      <c r="GQ44" s="196"/>
      <c r="GR44" s="196"/>
      <c r="GS44" s="196"/>
      <c r="GT44" s="196"/>
      <c r="GU44" s="196"/>
      <c r="GV44" s="196"/>
      <c r="GW44" s="196"/>
      <c r="GX44" s="196"/>
      <c r="GY44" s="196"/>
      <c r="GZ44" s="196"/>
      <c r="HA44" s="196"/>
      <c r="HB44" s="196"/>
      <c r="HC44" s="196"/>
      <c r="HD44" s="196"/>
      <c r="HE44" s="196"/>
      <c r="HF44" s="196"/>
      <c r="HG44" s="196"/>
      <c r="HH44" s="196"/>
      <c r="HI44" s="196"/>
      <c r="HJ44" s="196"/>
      <c r="HK44" s="196"/>
      <c r="HL44" s="196"/>
      <c r="HM44" s="196"/>
      <c r="HN44" s="196"/>
      <c r="HO44" s="196"/>
      <c r="HP44" s="196"/>
      <c r="HQ44" s="196"/>
      <c r="HR44" s="196"/>
      <c r="HS44" s="196"/>
      <c r="HT44" s="196"/>
      <c r="HU44" s="196"/>
      <c r="HV44" s="196"/>
      <c r="HW44" s="196"/>
      <c r="HX44" s="196"/>
      <c r="HY44" s="196"/>
      <c r="HZ44" s="196"/>
      <c r="IA44" s="196"/>
      <c r="IB44" s="196"/>
      <c r="IC44" s="196"/>
      <c r="ID44" s="196"/>
      <c r="IE44" s="196"/>
      <c r="IF44" s="196"/>
      <c r="IG44" s="196"/>
      <c r="IH44" s="196"/>
      <c r="II44" s="196"/>
      <c r="IJ44" s="196"/>
      <c r="IK44" s="196"/>
      <c r="IL44" s="196"/>
      <c r="IM44" s="196"/>
      <c r="IN44" s="196"/>
      <c r="IO44" s="196"/>
      <c r="IP44" s="196"/>
      <c r="IQ44" s="196"/>
      <c r="IR44" s="196"/>
      <c r="IS44" s="196"/>
      <c r="IT44" s="196"/>
      <c r="IU44" s="196"/>
      <c r="IV44" s="196"/>
      <c r="IW44" s="196"/>
      <c r="IX44" s="196"/>
      <c r="IY44" s="196"/>
      <c r="IZ44" s="196"/>
      <c r="JA44" s="196"/>
      <c r="JB44" s="196"/>
      <c r="JC44" s="196"/>
      <c r="JD44" s="196"/>
      <c r="JE44" s="196"/>
      <c r="JF44" s="196"/>
      <c r="JG44" s="196"/>
      <c r="JH44" s="196"/>
      <c r="JI44" s="196"/>
      <c r="JJ44" s="196"/>
      <c r="JK44" s="196"/>
      <c r="JL44" s="196"/>
      <c r="JM44" s="196"/>
      <c r="JN44" s="196"/>
      <c r="JO44" s="196"/>
      <c r="JP44" s="196"/>
      <c r="JQ44" s="196"/>
      <c r="JR44" s="196"/>
      <c r="JS44" s="196"/>
      <c r="JT44" s="196"/>
      <c r="JU44" s="196"/>
      <c r="JV44" s="196"/>
      <c r="JW44" s="196"/>
      <c r="JX44" s="196"/>
      <c r="JY44" s="196"/>
      <c r="JZ44" s="196"/>
      <c r="KA44" s="196"/>
      <c r="KB44" s="196"/>
      <c r="KC44" s="196"/>
      <c r="KD44" s="196"/>
      <c r="KE44" s="196"/>
      <c r="KF44" s="196"/>
      <c r="KG44" s="196"/>
      <c r="KH44" s="196"/>
      <c r="KI44" s="196"/>
      <c r="KJ44" s="196"/>
      <c r="KK44" s="196"/>
      <c r="KL44" s="196"/>
      <c r="KM44" s="196"/>
      <c r="KN44" s="196"/>
      <c r="KO44" s="196"/>
      <c r="KP44" s="196"/>
      <c r="KQ44" s="196"/>
      <c r="KR44" s="196"/>
      <c r="KS44" s="196"/>
      <c r="KT44" s="196"/>
      <c r="KU44" s="196"/>
      <c r="KV44" s="196"/>
      <c r="KW44" s="196"/>
      <c r="KX44" s="196"/>
      <c r="KY44" s="196"/>
      <c r="KZ44" s="196"/>
      <c r="LA44" s="196"/>
      <c r="LB44" s="196"/>
      <c r="LC44" s="196"/>
      <c r="LD44" s="196"/>
      <c r="LE44" s="196"/>
      <c r="LF44" s="196"/>
      <c r="LG44" s="196"/>
      <c r="LH44" s="196"/>
      <c r="LI44" s="196"/>
      <c r="LJ44" s="196"/>
      <c r="LK44" s="196"/>
      <c r="LL44" s="196"/>
      <c r="LM44" s="196"/>
      <c r="LN44" s="196"/>
      <c r="LO44" s="196"/>
      <c r="LP44" s="196"/>
      <c r="LQ44" s="196"/>
      <c r="LR44" s="196"/>
      <c r="LS44" s="196"/>
      <c r="LT44" s="196"/>
      <c r="LU44" s="196"/>
      <c r="LV44" s="196"/>
      <c r="LW44" s="196"/>
      <c r="LX44" s="196"/>
      <c r="LY44" s="196"/>
      <c r="LZ44" s="196"/>
      <c r="MA44" s="196"/>
      <c r="MB44" s="196"/>
      <c r="MC44" s="196"/>
      <c r="MD44" s="196"/>
      <c r="ME44" s="196"/>
      <c r="MF44" s="196"/>
      <c r="MG44" s="196"/>
      <c r="MH44" s="196"/>
      <c r="MI44" s="196"/>
      <c r="MJ44" s="196"/>
      <c r="MK44" s="196"/>
      <c r="ML44" s="196"/>
      <c r="MM44" s="196"/>
      <c r="MN44" s="196"/>
      <c r="MO44" s="196"/>
      <c r="MP44" s="196"/>
      <c r="MQ44" s="196"/>
      <c r="MR44" s="196"/>
      <c r="MS44" s="196"/>
      <c r="MT44" s="196"/>
      <c r="MU44" s="196"/>
      <c r="MV44" s="196"/>
      <c r="MW44" s="196"/>
      <c r="MX44" s="196"/>
      <c r="MY44" s="196"/>
      <c r="MZ44" s="196"/>
      <c r="NA44" s="196"/>
      <c r="NB44" s="196"/>
      <c r="NC44" s="196"/>
      <c r="ND44" s="196"/>
      <c r="NE44" s="196"/>
      <c r="NF44" s="196"/>
      <c r="NG44" s="196"/>
      <c r="NH44" s="196"/>
      <c r="NI44" s="196"/>
      <c r="NJ44" s="196"/>
      <c r="NK44" s="196"/>
      <c r="NL44" s="196"/>
      <c r="NM44" s="196"/>
      <c r="NN44" s="196"/>
      <c r="NO44" s="196"/>
      <c r="NP44" s="196"/>
      <c r="NQ44" s="196"/>
      <c r="NR44" s="196"/>
      <c r="NS44" s="196"/>
      <c r="NT44" s="196"/>
      <c r="NU44" s="196"/>
      <c r="NV44" s="196"/>
      <c r="NW44" s="196"/>
      <c r="NX44" s="196"/>
      <c r="NY44" s="196"/>
      <c r="NZ44" s="196"/>
      <c r="OA44" s="196"/>
      <c r="OB44" s="196"/>
      <c r="OC44" s="196"/>
      <c r="OD44" s="196"/>
      <c r="OE44" s="196"/>
      <c r="OF44" s="196"/>
      <c r="OG44" s="196"/>
      <c r="OH44" s="196"/>
      <c r="OI44" s="196"/>
      <c r="OJ44" s="196"/>
      <c r="OK44" s="196"/>
      <c r="OL44" s="196"/>
      <c r="OM44" s="196"/>
      <c r="ON44" s="196"/>
      <c r="OO44" s="196"/>
      <c r="OP44" s="196"/>
      <c r="OQ44" s="196"/>
      <c r="OR44" s="196"/>
      <c r="OS44" s="196"/>
      <c r="OT44" s="196"/>
      <c r="OU44" s="196"/>
      <c r="OV44" s="196"/>
      <c r="OW44" s="196"/>
      <c r="OX44" s="196"/>
      <c r="OY44" s="196"/>
      <c r="OZ44" s="196"/>
      <c r="PA44" s="196"/>
      <c r="PB44" s="196"/>
      <c r="PC44" s="196"/>
      <c r="PD44" s="196"/>
      <c r="PE44" s="196"/>
      <c r="PF44" s="196"/>
      <c r="PG44" s="196"/>
      <c r="PH44" s="196"/>
      <c r="PI44" s="196"/>
      <c r="PJ44" s="196"/>
      <c r="PK44" s="196"/>
      <c r="PL44" s="196"/>
      <c r="PM44" s="196"/>
      <c r="PN44" s="196"/>
      <c r="PO44" s="196"/>
      <c r="PP44" s="196"/>
      <c r="PQ44" s="196"/>
      <c r="PR44" s="196"/>
      <c r="PS44" s="196"/>
      <c r="PT44" s="196"/>
      <c r="PU44" s="196"/>
      <c r="PV44" s="196"/>
      <c r="PW44" s="196"/>
      <c r="PX44" s="196"/>
      <c r="PY44" s="196"/>
      <c r="PZ44" s="196"/>
      <c r="QA44" s="196"/>
      <c r="QB44" s="196"/>
      <c r="QC44" s="196"/>
      <c r="QD44" s="196"/>
      <c r="QE44" s="196"/>
      <c r="QF44" s="196"/>
      <c r="QG44" s="196"/>
      <c r="QH44" s="196"/>
      <c r="QI44" s="196"/>
      <c r="QJ44" s="196"/>
      <c r="QK44" s="196"/>
      <c r="QL44" s="196"/>
      <c r="QM44" s="196"/>
      <c r="QN44" s="196"/>
      <c r="QO44" s="196"/>
      <c r="QP44" s="196"/>
      <c r="QQ44" s="196"/>
      <c r="QR44" s="196"/>
      <c r="QS44" s="196"/>
      <c r="QT44" s="196"/>
      <c r="QU44" s="196"/>
      <c r="QV44" s="196"/>
      <c r="QW44" s="196"/>
      <c r="QX44" s="196"/>
      <c r="QY44" s="196"/>
      <c r="QZ44" s="196"/>
      <c r="RA44" s="196"/>
      <c r="RB44" s="196"/>
      <c r="RC44" s="196"/>
      <c r="RD44" s="196"/>
      <c r="RE44" s="196"/>
      <c r="RF44" s="196"/>
    </row>
    <row r="45" customFormat="false" ht="12.75" hidden="false" customHeight="true" outlineLevel="0" collapsed="false">
      <c r="A45" s="196"/>
      <c r="B45" s="219" t="s">
        <v>531</v>
      </c>
      <c r="C45" s="196"/>
      <c r="D45" s="196"/>
      <c r="E45" s="196"/>
      <c r="F45" s="196"/>
      <c r="G45" s="196" t="n">
        <f aca="false">IF(AND(G35&gt;=$M$26,G35&lt;=$M$28),1,0)</f>
        <v>0</v>
      </c>
      <c r="H45" s="196" t="n">
        <f aca="false">IF(AND(H35&gt;=$M$26,H35&lt;=$M$28),1,0)</f>
        <v>0</v>
      </c>
      <c r="I45" s="196" t="n">
        <f aca="false">IF(AND(I35&gt;=$M$26,I35&lt;=$M$28),1,0)</f>
        <v>0</v>
      </c>
      <c r="J45" s="196" t="n">
        <f aca="false">IF(AND(J35&gt;=$M$26,J35&lt;=$M$28),1,0)</f>
        <v>0</v>
      </c>
      <c r="K45" s="196" t="n">
        <f aca="false">IF(AND(K35&gt;=$M$26,K35&lt;=$M$28),1,0)</f>
        <v>0</v>
      </c>
      <c r="L45" s="196" t="n">
        <f aca="false">IF(AND(L35&gt;=$M$26,L35&lt;=$M$28),1,0)</f>
        <v>0</v>
      </c>
      <c r="M45" s="196" t="n">
        <f aca="false">IF(AND(M35&gt;=$M$26,M35&lt;=$M$28),1,0)</f>
        <v>0</v>
      </c>
      <c r="N45" s="196" t="n">
        <f aca="false">IF(AND(N35&gt;=$M$26,N35&lt;=$M$28),1,0)</f>
        <v>0</v>
      </c>
      <c r="O45" s="196" t="n">
        <f aca="false">IF(AND(O35&gt;=$M$26,O35&lt;=$M$28),1,0)</f>
        <v>0</v>
      </c>
      <c r="P45" s="196" t="n">
        <f aca="false">IF(AND(P35&gt;=$M$26,P35&lt;=$M$28),1,0)</f>
        <v>0</v>
      </c>
      <c r="Q45" s="196" t="n">
        <f aca="false">IF(AND(Q35&gt;=$M$26,Q35&lt;=$M$28),1,0)</f>
        <v>0</v>
      </c>
      <c r="R45" s="196" t="n">
        <f aca="false">IF(AND(R35&gt;=$M$26,R35&lt;=$M$28),1,0)</f>
        <v>0</v>
      </c>
      <c r="S45" s="196"/>
      <c r="T45" s="196" t="n">
        <f aca="false">IF(AND(T35&gt;=$M$26,T35&lt;=$M$28),1,0)</f>
        <v>0</v>
      </c>
      <c r="U45" s="196" t="n">
        <f aca="false">IF(AND(U35&gt;=$M$26,U35&lt;=$M$28),1,0)</f>
        <v>0</v>
      </c>
      <c r="V45" s="196" t="n">
        <f aca="false">IF(AND(V35&gt;=$M$26,V35&lt;=$M$28),1,0)</f>
        <v>0</v>
      </c>
      <c r="W45" s="196" t="n">
        <f aca="false">IF(AND(W35&gt;=$M$26,W35&lt;=$M$28),1,0)</f>
        <v>0</v>
      </c>
      <c r="X45" s="196" t="n">
        <f aca="false">IF(AND(X35&gt;=$M$26,X35&lt;=$M$28),1,0)</f>
        <v>0</v>
      </c>
      <c r="Y45" s="196" t="n">
        <f aca="false">IF(AND(Y35&gt;=$M$26,Y35&lt;=$M$28),1,0)</f>
        <v>0</v>
      </c>
      <c r="Z45" s="196" t="n">
        <f aca="false">IF(AND(Z35&gt;=$M$26,Z35&lt;=$M$28),1,0)</f>
        <v>0</v>
      </c>
      <c r="AA45" s="196" t="n">
        <f aca="false">IF(AND(AA35&gt;=$M$26,AA35&lt;=$M$28),1,0)</f>
        <v>0</v>
      </c>
      <c r="AB45" s="196" t="n">
        <f aca="false">IF(AND(AB35&gt;=$M$26,AB35&lt;=$M$28),1,0)</f>
        <v>0</v>
      </c>
      <c r="AC45" s="196" t="n">
        <f aca="false">IF(AND(AC35&gt;=$M$26,AC35&lt;=$M$28),1,0)</f>
        <v>0</v>
      </c>
      <c r="AD45" s="196" t="n">
        <f aca="false">IF(AND(AD35&gt;=$M$26,AD35&lt;=$M$28),1,0)</f>
        <v>0</v>
      </c>
      <c r="AE45" s="196" t="n">
        <f aca="false">IF(AND(AE35&gt;=$M$26,AE35&lt;=$M$28),1,0)</f>
        <v>0</v>
      </c>
      <c r="AF45" s="196"/>
      <c r="AG45" s="196" t="n">
        <f aca="false">IF(AND(AG35&gt;=$M$26,AG35&lt;=$M$28),1,0)</f>
        <v>0</v>
      </c>
      <c r="AH45" s="196" t="n">
        <f aca="false">IF(AND(AH35&gt;=$M$26,AH35&lt;=$M$28),1,0)</f>
        <v>0</v>
      </c>
      <c r="AI45" s="196" t="n">
        <f aca="false">IF(AND(AI35&gt;=$M$26,AI35&lt;=$M$28),1,0)</f>
        <v>0</v>
      </c>
      <c r="AJ45" s="196" t="n">
        <f aca="false">IF(AND(AJ35&gt;=$M$26,AJ35&lt;=$M$28),1,0)</f>
        <v>0</v>
      </c>
      <c r="AK45" s="196" t="n">
        <f aca="false">IF(AND(AK35&gt;=$M$26,AK35&lt;=$M$28),1,0)</f>
        <v>0</v>
      </c>
      <c r="AL45" s="196" t="n">
        <f aca="false">IF(AND(AL35&gt;=$M$26,AL35&lt;=$M$28),1,0)</f>
        <v>0</v>
      </c>
      <c r="AM45" s="196" t="n">
        <f aca="false">IF(AND(AM35&gt;=$M$26,AM35&lt;=$M$28),1,0)</f>
        <v>0</v>
      </c>
      <c r="AN45" s="196" t="n">
        <f aca="false">IF(AND(AN35&gt;=$M$26,AN35&lt;=$M$28),1,0)</f>
        <v>0</v>
      </c>
      <c r="AO45" s="196" t="n">
        <f aca="false">IF(AND(AO35&gt;=$M$26,AO35&lt;=$M$28),1,0)</f>
        <v>0</v>
      </c>
      <c r="AP45" s="196" t="n">
        <f aca="false">IF(AND(AP35&gt;=$M$26,AP35&lt;=$M$28),1,0)</f>
        <v>0</v>
      </c>
      <c r="AQ45" s="196" t="n">
        <f aca="false">IF(AND(AQ35&gt;=$M$26,AQ35&lt;=$M$28),1,0)</f>
        <v>0</v>
      </c>
      <c r="AR45" s="196" t="n">
        <f aca="false">IF(AND(AR35&gt;=$M$26,AR35&lt;=$M$28),1,0)</f>
        <v>0</v>
      </c>
      <c r="AS45" s="196"/>
      <c r="AT45" s="196" t="n">
        <f aca="false">IF(AND(AT35&gt;=$M$26,AT35&lt;=$M$28),1,0)</f>
        <v>0</v>
      </c>
      <c r="AU45" s="196" t="n">
        <f aca="false">IF(AND(AU35&gt;=$M$26,AU35&lt;=$M$28),1,0)</f>
        <v>0</v>
      </c>
      <c r="AV45" s="196" t="n">
        <f aca="false">IF(AND(AV35&gt;=$M$26,AV35&lt;=$M$28),1,0)</f>
        <v>0</v>
      </c>
      <c r="AW45" s="196" t="n">
        <f aca="false">IF(AND(AW35&gt;=$M$26,AW35&lt;=$M$28),1,0)</f>
        <v>0</v>
      </c>
      <c r="AX45" s="196" t="n">
        <f aca="false">IF(AND(AX35&gt;=$M$26,AX35&lt;=$M$28),1,0)</f>
        <v>0</v>
      </c>
      <c r="AY45" s="196" t="n">
        <f aca="false">IF(AND(AY35&gt;=$M$26,AY35&lt;=$M$28),1,0)</f>
        <v>0</v>
      </c>
      <c r="AZ45" s="196" t="n">
        <f aca="false">IF(AND(AZ35&gt;=$M$26,AZ35&lt;=$M$28),1,0)</f>
        <v>0</v>
      </c>
      <c r="BA45" s="196" t="n">
        <f aca="false">IF(AND(BA35&gt;=$M$26,BA35&lt;=$M$28),1,0)</f>
        <v>0</v>
      </c>
      <c r="BB45" s="196" t="n">
        <f aca="false">IF(AND(BB35&gt;=$M$26,BB35&lt;=$M$28),1,0)</f>
        <v>0</v>
      </c>
      <c r="BC45" s="196" t="n">
        <f aca="false">IF(AND(BC35&gt;=$M$26,BC35&lt;=$M$28),1,0)</f>
        <v>0</v>
      </c>
      <c r="BD45" s="196" t="n">
        <f aca="false">IF(AND(BD35&gt;=$M$26,BD35&lt;=$M$28),1,0)</f>
        <v>0</v>
      </c>
      <c r="BE45" s="196" t="n">
        <f aca="false">IF(AND(BE35&gt;=$M$26,BE35&lt;=$M$28),1,0)</f>
        <v>0</v>
      </c>
      <c r="BF45" s="196"/>
      <c r="BG45" s="196" t="n">
        <f aca="false">IF(AND(BG35&gt;=$M$26,BG35&lt;=$M$28),1,0)</f>
        <v>0</v>
      </c>
      <c r="BH45" s="196" t="n">
        <f aca="false">IF(AND(BH35&gt;=$M$26,BH35&lt;=$M$28),1,0)</f>
        <v>0</v>
      </c>
      <c r="BI45" s="196" t="n">
        <f aca="false">IF(AND(BI35&gt;=$M$26,BI35&lt;=$M$28),1,0)</f>
        <v>0</v>
      </c>
      <c r="BJ45" s="196" t="n">
        <f aca="false">IF(AND(BJ35&gt;=$M$26,BJ35&lt;=$M$28),1,0)</f>
        <v>0</v>
      </c>
      <c r="BK45" s="196" t="n">
        <f aca="false">IF(AND(BK35&gt;=$M$26,BK35&lt;=$M$28),1,0)</f>
        <v>0</v>
      </c>
      <c r="BL45" s="196" t="n">
        <f aca="false">IF(AND(BL35&gt;=$M$26,BL35&lt;=$M$28),1,0)</f>
        <v>0</v>
      </c>
      <c r="BM45" s="196" t="n">
        <f aca="false">IF(AND(BM35&gt;=$M$26,BM35&lt;=$M$28),1,0)</f>
        <v>0</v>
      </c>
      <c r="BN45" s="196" t="n">
        <f aca="false">IF(AND(BN35&gt;=$M$26,BN35&lt;=$M$28),1,0)</f>
        <v>0</v>
      </c>
      <c r="BO45" s="196" t="n">
        <f aca="false">IF(AND(BO35&gt;=$M$26,BO35&lt;=$M$28),1,0)</f>
        <v>0</v>
      </c>
      <c r="BP45" s="196" t="n">
        <f aca="false">IF(AND(BP35&gt;=$M$26,BP35&lt;=$M$28),1,0)</f>
        <v>0</v>
      </c>
      <c r="BQ45" s="196" t="n">
        <f aca="false">IF(AND(BQ35&gt;=$M$26,BQ35&lt;=$M$28),1,0)</f>
        <v>0</v>
      </c>
      <c r="BR45" s="196" t="n">
        <f aca="false">IF(AND(BR35&gt;=$M$26,BR35&lt;=$M$28),1,0)</f>
        <v>0</v>
      </c>
      <c r="BS45" s="196"/>
      <c r="BT45" s="196" t="n">
        <f aca="false">IF(AND(BT35&gt;=$M$26,BT35&lt;=$M$28),1,0)</f>
        <v>0</v>
      </c>
      <c r="BU45" s="196" t="n">
        <f aca="false">IF(AND(BU35&gt;=$M$26,BU35&lt;=$M$28),1,0)</f>
        <v>0</v>
      </c>
      <c r="BV45" s="196" t="n">
        <f aca="false">IF(AND(BV35&gt;=$M$26,BV35&lt;=$M$28),1,0)</f>
        <v>0</v>
      </c>
      <c r="BW45" s="196" t="n">
        <f aca="false">IF(AND(BW35&gt;=$M$26,BW35&lt;=$M$28),1,0)</f>
        <v>0</v>
      </c>
      <c r="BX45" s="196" t="n">
        <f aca="false">IF(AND(BX35&gt;=$M$26,BX35&lt;=$M$28),1,0)</f>
        <v>0</v>
      </c>
      <c r="BY45" s="196" t="n">
        <f aca="false">IF(AND(BY35&gt;=$M$26,BY35&lt;=$M$28),1,0)</f>
        <v>1</v>
      </c>
      <c r="BZ45" s="196" t="n">
        <f aca="false">IF(AND(BZ35&gt;=$M$26,BZ35&lt;=$M$28),1,0)</f>
        <v>1</v>
      </c>
      <c r="CA45" s="196" t="n">
        <f aca="false">IF(AND(CA35&gt;=$M$26,CA35&lt;=$M$28),1,0)</f>
        <v>1</v>
      </c>
      <c r="CB45" s="196" t="n">
        <f aca="false">IF(AND(CB35&gt;=$M$26,CB35&lt;=$M$28),1,0)</f>
        <v>1</v>
      </c>
      <c r="CC45" s="196" t="n">
        <f aca="false">IF(AND(CC35&gt;=$M$26,CC35&lt;=$M$28),1,0)</f>
        <v>1</v>
      </c>
      <c r="CD45" s="196" t="n">
        <f aca="false">IF(AND(CD35&gt;=$M$26,CD35&lt;=$M$28),1,0)</f>
        <v>1</v>
      </c>
      <c r="CE45" s="196" t="n">
        <f aca="false">IF(AND(CE35&gt;=$M$26,CE35&lt;=$M$28),1,0)</f>
        <v>1</v>
      </c>
      <c r="CF45" s="196"/>
      <c r="CG45" s="196" t="n">
        <f aca="false">IF(AND(CG35&gt;=$M$26,CG35&lt;=$M$28),1,0)</f>
        <v>1</v>
      </c>
      <c r="CH45" s="196" t="n">
        <f aca="false">IF(AND(CH35&gt;=$M$26,CH35&lt;=$M$28),1,0)</f>
        <v>1</v>
      </c>
      <c r="CI45" s="196" t="n">
        <f aca="false">IF(AND(CI35&gt;=$M$26,CI35&lt;=$M$28),1,0)</f>
        <v>1</v>
      </c>
      <c r="CJ45" s="196" t="n">
        <f aca="false">IF(AND(CJ35&gt;=$M$26,CJ35&lt;=$M$28),1,0)</f>
        <v>1</v>
      </c>
      <c r="CK45" s="196" t="n">
        <f aca="false">IF(AND(CK35&gt;=$M$26,CK35&lt;=$M$28),1,0)</f>
        <v>1</v>
      </c>
      <c r="CL45" s="196" t="n">
        <f aca="false">IF(AND(CL35&gt;=$M$26,CL35&lt;=$M$28),1,0)</f>
        <v>1</v>
      </c>
      <c r="CM45" s="196" t="n">
        <f aca="false">IF(AND(CM35&gt;=$M$26,CM35&lt;=$M$28),1,0)</f>
        <v>1</v>
      </c>
      <c r="CN45" s="196" t="n">
        <f aca="false">IF(AND(CN35&gt;=$M$26,CN35&lt;=$M$28),1,0)</f>
        <v>1</v>
      </c>
      <c r="CO45" s="196" t="n">
        <f aca="false">IF(AND(CO35&gt;=$M$26,CO35&lt;=$M$28),1,0)</f>
        <v>1</v>
      </c>
      <c r="CP45" s="196" t="n">
        <f aca="false">IF(AND(CP35&gt;=$M$26,CP35&lt;=$M$28),1,0)</f>
        <v>1</v>
      </c>
      <c r="CQ45" s="196" t="n">
        <f aca="false">IF(AND(CQ35&gt;=$M$26,CQ35&lt;=$M$28),1,0)</f>
        <v>1</v>
      </c>
      <c r="CR45" s="196" t="n">
        <f aca="false">IF(AND(CR35&gt;=$M$26,CR35&lt;=$M$28),1,0)</f>
        <v>1</v>
      </c>
      <c r="CS45" s="196"/>
      <c r="CT45" s="196" t="n">
        <f aca="false">IF(AND(CT35&gt;=$M$26,CT35&lt;=$M$28),1,0)</f>
        <v>1</v>
      </c>
      <c r="CU45" s="196" t="n">
        <f aca="false">IF(AND(CU35&gt;=$M$26,CU35&lt;=$M$28),1,0)</f>
        <v>1</v>
      </c>
      <c r="CV45" s="196" t="n">
        <f aca="false">IF(AND(CV35&gt;=$M$26,CV35&lt;=$M$28),1,0)</f>
        <v>1</v>
      </c>
      <c r="CW45" s="196" t="n">
        <f aca="false">IF(AND(CW35&gt;=$M$26,CW35&lt;=$M$28),1,0)</f>
        <v>1</v>
      </c>
      <c r="CX45" s="196" t="n">
        <f aca="false">IF(AND(CX35&gt;=$M$26,CX35&lt;=$M$28),1,0)</f>
        <v>1</v>
      </c>
      <c r="CY45" s="196" t="n">
        <f aca="false">IF(AND(CY35&gt;=$M$26,CY35&lt;=$M$28),1,0)</f>
        <v>1</v>
      </c>
      <c r="CZ45" s="196" t="n">
        <f aca="false">IF(AND(CZ35&gt;=$M$26,CZ35&lt;=$M$28),1,0)</f>
        <v>1</v>
      </c>
      <c r="DA45" s="196" t="n">
        <f aca="false">IF(AND(DA35&gt;=$M$26,DA35&lt;=$M$28),1,0)</f>
        <v>1</v>
      </c>
      <c r="DB45" s="196" t="n">
        <f aca="false">IF(AND(DB35&gt;=$M$26,DB35&lt;=$M$28),1,0)</f>
        <v>1</v>
      </c>
      <c r="DC45" s="196" t="n">
        <f aca="false">IF(AND(DC35&gt;=$M$26,DC35&lt;=$M$28),1,0)</f>
        <v>1</v>
      </c>
      <c r="DD45" s="196" t="n">
        <f aca="false">IF(AND(DD35&gt;=$M$26,DD35&lt;=$M$28),1,0)</f>
        <v>1</v>
      </c>
      <c r="DE45" s="196" t="n">
        <f aca="false">IF(AND(DE35&gt;=$M$26,DE35&lt;=$M$28),1,0)</f>
        <v>1</v>
      </c>
      <c r="DF45" s="196"/>
      <c r="DG45" s="196" t="n">
        <f aca="false">IF(AND(DG35&gt;=$M$26,DG35&lt;=$M$28),1,0)</f>
        <v>1</v>
      </c>
      <c r="DH45" s="196" t="n">
        <f aca="false">IF(AND(DH35&gt;=$M$26,DH35&lt;=$M$28),1,0)</f>
        <v>1</v>
      </c>
      <c r="DI45" s="196" t="n">
        <f aca="false">IF(AND(DI35&gt;=$M$26,DI35&lt;=$M$28),1,0)</f>
        <v>1</v>
      </c>
      <c r="DJ45" s="196" t="n">
        <f aca="false">IF(AND(DJ35&gt;=$M$26,DJ35&lt;=$M$28),1,0)</f>
        <v>1</v>
      </c>
      <c r="DK45" s="196" t="n">
        <f aca="false">IF(AND(DK35&gt;=$M$26,DK35&lt;=$M$28),1,0)</f>
        <v>1</v>
      </c>
      <c r="DL45" s="196" t="n">
        <f aca="false">IF(AND(DL35&gt;=$M$26,DL35&lt;=$M$28),1,0)</f>
        <v>1</v>
      </c>
      <c r="DM45" s="196" t="n">
        <f aca="false">IF(AND(DM35&gt;=$M$26,DM35&lt;=$M$28),1,0)</f>
        <v>1</v>
      </c>
      <c r="DN45" s="196" t="n">
        <f aca="false">IF(AND(DN35&gt;=$M$26,DN35&lt;=$M$28),1,0)</f>
        <v>1</v>
      </c>
      <c r="DO45" s="196" t="n">
        <f aca="false">IF(AND(DO35&gt;=$M$26,DO35&lt;=$M$28),1,0)</f>
        <v>1</v>
      </c>
      <c r="DP45" s="196" t="n">
        <f aca="false">IF(AND(DP35&gt;=$M$26,DP35&lt;=$M$28),1,0)</f>
        <v>1</v>
      </c>
      <c r="DQ45" s="196" t="n">
        <f aca="false">IF(AND(DQ35&gt;=$M$26,DQ35&lt;=$M$28),1,0)</f>
        <v>1</v>
      </c>
      <c r="DR45" s="196" t="n">
        <f aca="false">IF(AND(DR35&gt;=$M$26,DR35&lt;=$M$28),1,0)</f>
        <v>1</v>
      </c>
      <c r="DS45" s="196"/>
      <c r="DT45" s="196" t="n">
        <f aca="false">IF(AND(DT35&gt;=$M$26,DT35&lt;=$M$28),1,0)</f>
        <v>1</v>
      </c>
      <c r="DU45" s="196" t="n">
        <f aca="false">IF(AND(DU35&gt;=$M$26,DU35&lt;=$M$28),1,0)</f>
        <v>1</v>
      </c>
      <c r="DV45" s="196" t="n">
        <f aca="false">IF(AND(DV35&gt;=$M$26,DV35&lt;=$M$28),1,0)</f>
        <v>1</v>
      </c>
      <c r="DW45" s="196" t="n">
        <f aca="false">IF(AND(DW35&gt;=$M$26,DW35&lt;=$M$28),1,0)</f>
        <v>1</v>
      </c>
      <c r="DX45" s="196" t="n">
        <f aca="false">IF(AND(DX35&gt;=$M$26,DX35&lt;=$M$28),1,0)</f>
        <v>1</v>
      </c>
      <c r="DY45" s="196" t="n">
        <f aca="false">IF(AND(DY35&gt;=$M$26,DY35&lt;=$M$28),1,0)</f>
        <v>1</v>
      </c>
      <c r="DZ45" s="196" t="n">
        <f aca="false">IF(AND(DZ35&gt;=$M$26,DZ35&lt;=$M$28),1,0)</f>
        <v>1</v>
      </c>
      <c r="EA45" s="196" t="n">
        <f aca="false">IF(AND(EA35&gt;=$M$26,EA35&lt;=$M$28),1,0)</f>
        <v>1</v>
      </c>
      <c r="EB45" s="196" t="n">
        <f aca="false">IF(AND(EB35&gt;=$M$26,EB35&lt;=$M$28),1,0)</f>
        <v>1</v>
      </c>
      <c r="EC45" s="196" t="n">
        <f aca="false">IF(AND(EC35&gt;=$M$26,EC35&lt;=$M$28),1,0)</f>
        <v>1</v>
      </c>
      <c r="ED45" s="196" t="n">
        <f aca="false">IF(AND(ED35&gt;=$M$26,ED35&lt;=$M$28),1,0)</f>
        <v>1</v>
      </c>
      <c r="EE45" s="196" t="n">
        <f aca="false">IF(AND(EE35&gt;=$M$26,EE35&lt;=$M$28),1,0)</f>
        <v>1</v>
      </c>
      <c r="EF45" s="196"/>
      <c r="EG45" s="196" t="n">
        <f aca="false">IF(AND(EG35&gt;=$M$26,EG35&lt;=$M$28),1,0)</f>
        <v>1</v>
      </c>
      <c r="EH45" s="196" t="n">
        <f aca="false">IF(AND(EH35&gt;=$M$26,EH35&lt;=$M$28),1,0)</f>
        <v>1</v>
      </c>
      <c r="EI45" s="196" t="n">
        <f aca="false">IF(AND(EI35&gt;=$M$26,EI35&lt;=$M$28),1,0)</f>
        <v>1</v>
      </c>
      <c r="EJ45" s="196" t="n">
        <f aca="false">IF(AND(EJ35&gt;=$M$26,EJ35&lt;=$M$28),1,0)</f>
        <v>1</v>
      </c>
      <c r="EK45" s="196" t="n">
        <f aca="false">IF(AND(EK35&gt;=$M$26,EK35&lt;=$M$28),1,0)</f>
        <v>1</v>
      </c>
      <c r="EL45" s="196" t="n">
        <f aca="false">IF(AND(EL35&gt;=$M$26,EL35&lt;=$M$28),1,0)</f>
        <v>1</v>
      </c>
      <c r="EM45" s="196" t="n">
        <f aca="false">IF(AND(EM35&gt;=$M$26,EM35&lt;=$M$28),1,0)</f>
        <v>1</v>
      </c>
      <c r="EN45" s="196" t="n">
        <f aca="false">IF(AND(EN35&gt;=$M$26,EN35&lt;=$M$28),1,0)</f>
        <v>1</v>
      </c>
      <c r="EO45" s="196" t="n">
        <f aca="false">IF(AND(EO35&gt;=$M$26,EO35&lt;=$M$28),1,0)</f>
        <v>1</v>
      </c>
      <c r="EP45" s="196" t="n">
        <f aca="false">IF(AND(EP35&gt;=$M$26,EP35&lt;=$M$28),1,0)</f>
        <v>1</v>
      </c>
      <c r="EQ45" s="196" t="n">
        <f aca="false">IF(AND(EQ35&gt;=$M$26,EQ35&lt;=$M$28),1,0)</f>
        <v>1</v>
      </c>
      <c r="ER45" s="196" t="n">
        <f aca="false">IF(AND(ER35&gt;=$M$26,ER35&lt;=$M$28),1,0)</f>
        <v>1</v>
      </c>
      <c r="ES45" s="196"/>
      <c r="ET45" s="196" t="n">
        <f aca="false">IF(AND(ET35&gt;=$M$26,ET35&lt;=$M$28),1,0)</f>
        <v>1</v>
      </c>
      <c r="EU45" s="196" t="n">
        <f aca="false">IF(AND(EU35&gt;=$M$26,EU35&lt;=$M$28),1,0)</f>
        <v>1</v>
      </c>
      <c r="EV45" s="196" t="n">
        <f aca="false">IF(AND(EV35&gt;=$M$26,EV35&lt;=$M$28),1,0)</f>
        <v>1</v>
      </c>
      <c r="EW45" s="196" t="n">
        <f aca="false">IF(AND(EW35&gt;=$M$26,EW35&lt;=$M$28),1,0)</f>
        <v>1</v>
      </c>
      <c r="EX45" s="196" t="n">
        <f aca="false">IF(AND(EX35&gt;=$M$26,EX35&lt;=$M$28),1,0)</f>
        <v>1</v>
      </c>
      <c r="EY45" s="196" t="n">
        <f aca="false">IF(AND(EY35&gt;=$M$26,EY35&lt;=$M$28),1,0)</f>
        <v>1</v>
      </c>
      <c r="EZ45" s="196" t="n">
        <f aca="false">IF(AND(EZ35&gt;=$M$26,EZ35&lt;=$M$28),1,0)</f>
        <v>1</v>
      </c>
      <c r="FA45" s="196" t="n">
        <f aca="false">IF(AND(FA35&gt;=$M$26,FA35&lt;=$M$28),1,0)</f>
        <v>1</v>
      </c>
      <c r="FB45" s="196" t="n">
        <f aca="false">IF(AND(FB35&gt;=$M$26,FB35&lt;=$M$28),1,0)</f>
        <v>1</v>
      </c>
      <c r="FC45" s="196" t="n">
        <f aca="false">IF(AND(FC35&gt;=$M$26,FC35&lt;=$M$28),1,0)</f>
        <v>1</v>
      </c>
      <c r="FD45" s="196" t="n">
        <f aca="false">IF(AND(FD35&gt;=$M$26,FD35&lt;=$M$28),1,0)</f>
        <v>1</v>
      </c>
      <c r="FE45" s="196" t="n">
        <f aca="false">IF(AND(FE35&gt;=$M$26,FE35&lt;=$M$28),1,0)</f>
        <v>1</v>
      </c>
      <c r="FF45" s="196"/>
      <c r="FG45" s="196" t="n">
        <f aca="false">IF(AND(FG35&gt;=$M$26,FG35&lt;=$M$28),1,0)</f>
        <v>1</v>
      </c>
      <c r="FH45" s="196" t="n">
        <f aca="false">IF(AND(FH35&gt;=$M$26,FH35&lt;=$M$28),1,0)</f>
        <v>1</v>
      </c>
      <c r="FI45" s="196" t="n">
        <f aca="false">IF(AND(FI35&gt;=$M$26,FI35&lt;=$M$28),1,0)</f>
        <v>1</v>
      </c>
      <c r="FJ45" s="196" t="n">
        <f aca="false">IF(AND(FJ35&gt;=$M$26,FJ35&lt;=$M$28),1,0)</f>
        <v>1</v>
      </c>
      <c r="FK45" s="196" t="n">
        <f aca="false">IF(AND(FK35&gt;=$M$26,FK35&lt;=$M$28),1,0)</f>
        <v>1</v>
      </c>
      <c r="FL45" s="196" t="n">
        <f aca="false">IF(AND(FL35&gt;=$M$26,FL35&lt;=$M$28),1,0)</f>
        <v>1</v>
      </c>
      <c r="FM45" s="196" t="n">
        <f aca="false">IF(AND(FM35&gt;=$M$26,FM35&lt;=$M$28),1,0)</f>
        <v>1</v>
      </c>
      <c r="FN45" s="196" t="n">
        <f aca="false">IF(AND(FN35&gt;=$M$26,FN35&lt;=$M$28),1,0)</f>
        <v>1</v>
      </c>
      <c r="FO45" s="196" t="n">
        <f aca="false">IF(AND(FO35&gt;=$M$26,FO35&lt;=$M$28),1,0)</f>
        <v>1</v>
      </c>
      <c r="FP45" s="196" t="n">
        <f aca="false">IF(AND(FP35&gt;=$M$26,FP35&lt;=$M$28),1,0)</f>
        <v>1</v>
      </c>
      <c r="FQ45" s="196" t="n">
        <f aca="false">IF(AND(FQ35&gt;=$M$26,FQ35&lt;=$M$28),1,0)</f>
        <v>1</v>
      </c>
      <c r="FR45" s="196" t="n">
        <f aca="false">IF(AND(FR35&gt;=$M$26,FR35&lt;=$M$28),1,0)</f>
        <v>1</v>
      </c>
      <c r="FS45" s="196"/>
      <c r="FT45" s="196" t="n">
        <f aca="false">IF(AND(FT35&gt;=$M$26,FT35&lt;=$M$28),1,0)</f>
        <v>1</v>
      </c>
      <c r="FU45" s="196" t="n">
        <f aca="false">IF(AND(FU35&gt;=$M$26,FU35&lt;=$M$28),1,0)</f>
        <v>1</v>
      </c>
      <c r="FV45" s="196" t="n">
        <f aca="false">IF(AND(FV35&gt;=$M$26,FV35&lt;=$M$28),1,0)</f>
        <v>1</v>
      </c>
      <c r="FW45" s="196" t="n">
        <f aca="false">IF(AND(FW35&gt;=$M$26,FW35&lt;=$M$28),1,0)</f>
        <v>1</v>
      </c>
      <c r="FX45" s="196" t="n">
        <f aca="false">IF(AND(FX35&gt;=$M$26,FX35&lt;=$M$28),1,0)</f>
        <v>1</v>
      </c>
      <c r="FY45" s="196" t="n">
        <f aca="false">IF(AND(FY35&gt;=$M$26,FY35&lt;=$M$28),1,0)</f>
        <v>1</v>
      </c>
      <c r="FZ45" s="196" t="n">
        <f aca="false">IF(AND(FZ35&gt;=$M$26,FZ35&lt;=$M$28),1,0)</f>
        <v>1</v>
      </c>
      <c r="GA45" s="196" t="n">
        <f aca="false">IF(AND(GA35&gt;=$M$26,GA35&lt;=$M$28),1,0)</f>
        <v>1</v>
      </c>
      <c r="GB45" s="196" t="n">
        <f aca="false">IF(AND(GB35&gt;=$M$26,GB35&lt;=$M$28),1,0)</f>
        <v>1</v>
      </c>
      <c r="GC45" s="196" t="n">
        <f aca="false">IF(AND(GC35&gt;=$M$26,GC35&lt;=$M$28),1,0)</f>
        <v>1</v>
      </c>
      <c r="GD45" s="196" t="n">
        <f aca="false">IF(AND(GD35&gt;=$M$26,GD35&lt;=$M$28),1,0)</f>
        <v>1</v>
      </c>
      <c r="GE45" s="196" t="n">
        <f aca="false">IF(AND(GE35&gt;=$M$26,GE35&lt;=$M$28),1,0)</f>
        <v>1</v>
      </c>
      <c r="GF45" s="196"/>
      <c r="GG45" s="196" t="n">
        <f aca="false">IF(AND(GG35&gt;=$M$26,GG35&lt;=$M$28),1,0)</f>
        <v>1</v>
      </c>
      <c r="GH45" s="196" t="n">
        <f aca="false">IF(AND(GH35&gt;=$M$26,GH35&lt;=$M$28),1,0)</f>
        <v>1</v>
      </c>
      <c r="GI45" s="196" t="n">
        <f aca="false">IF(AND(GI35&gt;=$M$26,GI35&lt;=$M$28),1,0)</f>
        <v>1</v>
      </c>
      <c r="GJ45" s="196" t="n">
        <f aca="false">IF(AND(GJ35&gt;=$M$26,GJ35&lt;=$M$28),1,0)</f>
        <v>1</v>
      </c>
      <c r="GK45" s="196" t="n">
        <f aca="false">IF(AND(GK35&gt;=$M$26,GK35&lt;=$M$28),1,0)</f>
        <v>1</v>
      </c>
      <c r="GL45" s="196" t="n">
        <f aca="false">IF(AND(GL35&gt;=$M$26,GL35&lt;=$M$28),1,0)</f>
        <v>1</v>
      </c>
      <c r="GM45" s="196" t="n">
        <f aca="false">IF(AND(GM35&gt;=$M$26,GM35&lt;=$M$28),1,0)</f>
        <v>0</v>
      </c>
      <c r="GN45" s="196" t="n">
        <f aca="false">IF(AND(GN35&gt;=$M$26,GN35&lt;=$M$28),1,0)</f>
        <v>0</v>
      </c>
      <c r="GO45" s="196" t="n">
        <f aca="false">IF(AND(GO35&gt;=$M$26,GO35&lt;=$M$28),1,0)</f>
        <v>0</v>
      </c>
      <c r="GP45" s="196" t="n">
        <f aca="false">IF(AND(GP35&gt;=$M$26,GP35&lt;=$M$28),1,0)</f>
        <v>0</v>
      </c>
      <c r="GQ45" s="196" t="n">
        <f aca="false">IF(AND(GQ35&gt;=$M$26,GQ35&lt;=$M$28),1,0)</f>
        <v>0</v>
      </c>
      <c r="GR45" s="196" t="n">
        <f aca="false">IF(AND(GR35&gt;=$M$26,GR35&lt;=$M$28),1,0)</f>
        <v>0</v>
      </c>
      <c r="GS45" s="196"/>
      <c r="GT45" s="196" t="n">
        <f aca="false">IF(AND(GT35&gt;=$M$26,GT35&lt;=$M$28),1,0)</f>
        <v>0</v>
      </c>
      <c r="GU45" s="196" t="n">
        <f aca="false">IF(AND(GU35&gt;=$M$26,GU35&lt;=$M$28),1,0)</f>
        <v>0</v>
      </c>
      <c r="GV45" s="196" t="n">
        <f aca="false">IF(AND(GV35&gt;=$M$26,GV35&lt;=$M$28),1,0)</f>
        <v>0</v>
      </c>
      <c r="GW45" s="196" t="n">
        <f aca="false">IF(AND(GW35&gt;=$M$26,GW35&lt;=$M$28),1,0)</f>
        <v>0</v>
      </c>
      <c r="GX45" s="196" t="n">
        <f aca="false">IF(AND(GX35&gt;=$M$26,GX35&lt;=$M$28),1,0)</f>
        <v>0</v>
      </c>
      <c r="GY45" s="196" t="n">
        <f aca="false">IF(AND(GY35&gt;=$M$26,GY35&lt;=$M$28),1,0)</f>
        <v>0</v>
      </c>
      <c r="GZ45" s="196" t="n">
        <f aca="false">IF(AND(GZ35&gt;=$M$26,GZ35&lt;=$M$28),1,0)</f>
        <v>0</v>
      </c>
      <c r="HA45" s="196" t="n">
        <f aca="false">IF(AND(HA35&gt;=$M$26,HA35&lt;=$M$28),1,0)</f>
        <v>0</v>
      </c>
      <c r="HB45" s="196" t="n">
        <f aca="false">IF(AND(HB35&gt;=$M$26,HB35&lt;=$M$28),1,0)</f>
        <v>0</v>
      </c>
      <c r="HC45" s="196" t="n">
        <f aca="false">IF(AND(HC35&gt;=$M$26,HC35&lt;=$M$28),1,0)</f>
        <v>0</v>
      </c>
      <c r="HD45" s="196" t="n">
        <f aca="false">IF(AND(HD35&gt;=$M$26,HD35&lt;=$M$28),1,0)</f>
        <v>0</v>
      </c>
      <c r="HE45" s="196" t="n">
        <f aca="false">IF(AND(HE35&gt;=$M$26,HE35&lt;=$M$28),1,0)</f>
        <v>0</v>
      </c>
      <c r="HF45" s="196"/>
      <c r="HG45" s="196" t="n">
        <f aca="false">IF(AND(HG35&gt;=$M$26,HG35&lt;=$M$28),1,0)</f>
        <v>0</v>
      </c>
      <c r="HH45" s="196" t="n">
        <f aca="false">IF(AND(HH35&gt;=$M$26,HH35&lt;=$M$28),1,0)</f>
        <v>0</v>
      </c>
      <c r="HI45" s="196" t="n">
        <f aca="false">IF(AND(HI35&gt;=$M$26,HI35&lt;=$M$28),1,0)</f>
        <v>0</v>
      </c>
      <c r="HJ45" s="196" t="n">
        <f aca="false">IF(AND(HJ35&gt;=$M$26,HJ35&lt;=$M$28),1,0)</f>
        <v>0</v>
      </c>
      <c r="HK45" s="196" t="n">
        <f aca="false">IF(AND(HK35&gt;=$M$26,HK35&lt;=$M$28),1,0)</f>
        <v>0</v>
      </c>
      <c r="HL45" s="196" t="n">
        <f aca="false">IF(AND(HL35&gt;=$M$26,HL35&lt;=$M$28),1,0)</f>
        <v>0</v>
      </c>
      <c r="HM45" s="196" t="n">
        <f aca="false">IF(AND(HM35&gt;=$M$26,HM35&lt;=$M$28),1,0)</f>
        <v>0</v>
      </c>
      <c r="HN45" s="196" t="n">
        <f aca="false">IF(AND(HN35&gt;=$M$26,HN35&lt;=$M$28),1,0)</f>
        <v>0</v>
      </c>
      <c r="HO45" s="196" t="n">
        <f aca="false">IF(AND(HO35&gt;=$M$26,HO35&lt;=$M$28),1,0)</f>
        <v>0</v>
      </c>
      <c r="HP45" s="196" t="n">
        <f aca="false">IF(AND(HP35&gt;=$M$26,HP35&lt;=$M$28),1,0)</f>
        <v>0</v>
      </c>
      <c r="HQ45" s="196" t="n">
        <f aca="false">IF(AND(HQ35&gt;=$M$26,HQ35&lt;=$M$28),1,0)</f>
        <v>0</v>
      </c>
      <c r="HR45" s="196" t="n">
        <f aca="false">IF(AND(HR35&gt;=$M$26,HR35&lt;=$M$28),1,0)</f>
        <v>0</v>
      </c>
      <c r="HS45" s="196"/>
      <c r="HT45" s="196" t="n">
        <f aca="false">IF(AND(HT35&gt;=$M$26,HT35&lt;=$M$28),1,0)</f>
        <v>0</v>
      </c>
      <c r="HU45" s="196" t="n">
        <f aca="false">IF(AND(HU35&gt;=$M$26,HU35&lt;=$M$28),1,0)</f>
        <v>0</v>
      </c>
      <c r="HV45" s="196" t="n">
        <f aca="false">IF(AND(HV35&gt;=$M$26,HV35&lt;=$M$28),1,0)</f>
        <v>0</v>
      </c>
      <c r="HW45" s="196" t="n">
        <f aca="false">IF(AND(HW35&gt;=$M$26,HW35&lt;=$M$28),1,0)</f>
        <v>0</v>
      </c>
      <c r="HX45" s="196" t="n">
        <f aca="false">IF(AND(HX35&gt;=$M$26,HX35&lt;=$M$28),1,0)</f>
        <v>0</v>
      </c>
      <c r="HY45" s="196" t="n">
        <f aca="false">IF(AND(HY35&gt;=$M$26,HY35&lt;=$M$28),1,0)</f>
        <v>0</v>
      </c>
      <c r="HZ45" s="196" t="n">
        <f aca="false">IF(AND(HZ35&gt;=$M$26,HZ35&lt;=$M$28),1,0)</f>
        <v>0</v>
      </c>
      <c r="IA45" s="196" t="n">
        <f aca="false">IF(AND(IA35&gt;=$M$26,IA35&lt;=$M$28),1,0)</f>
        <v>0</v>
      </c>
      <c r="IB45" s="196" t="n">
        <f aca="false">IF(AND(IB35&gt;=$M$26,IB35&lt;=$M$28),1,0)</f>
        <v>0</v>
      </c>
      <c r="IC45" s="196" t="n">
        <f aca="false">IF(AND(IC35&gt;=$M$26,IC35&lt;=$M$28),1,0)</f>
        <v>0</v>
      </c>
      <c r="ID45" s="196" t="n">
        <f aca="false">IF(AND(ID35&gt;=$M$26,ID35&lt;=$M$28),1,0)</f>
        <v>0</v>
      </c>
      <c r="IE45" s="196" t="n">
        <f aca="false">IF(AND(IE35&gt;=$M$26,IE35&lt;=$M$28),1,0)</f>
        <v>0</v>
      </c>
      <c r="IF45" s="196"/>
      <c r="IG45" s="196" t="n">
        <f aca="false">IF(AND(IG35&gt;=$M$26,IG35&lt;=$M$28),1,0)</f>
        <v>0</v>
      </c>
      <c r="IH45" s="196" t="n">
        <f aca="false">IF(AND(IH35&gt;=$M$26,IH35&lt;=$M$28),1,0)</f>
        <v>0</v>
      </c>
      <c r="II45" s="196" t="n">
        <f aca="false">IF(AND(II35&gt;=$M$26,II35&lt;=$M$28),1,0)</f>
        <v>0</v>
      </c>
      <c r="IJ45" s="196" t="n">
        <f aca="false">IF(AND(IJ35&gt;=$M$26,IJ35&lt;=$M$28),1,0)</f>
        <v>0</v>
      </c>
      <c r="IK45" s="196" t="n">
        <f aca="false">IF(AND(IK35&gt;=$M$26,IK35&lt;=$M$28),1,0)</f>
        <v>0</v>
      </c>
      <c r="IL45" s="196" t="n">
        <f aca="false">IF(AND(IL35&gt;=$M$26,IL35&lt;=$M$28),1,0)</f>
        <v>0</v>
      </c>
      <c r="IM45" s="196" t="n">
        <f aca="false">IF(AND(IM35&gt;=$M$26,IM35&lt;=$M$28),1,0)</f>
        <v>0</v>
      </c>
      <c r="IN45" s="196" t="n">
        <f aca="false">IF(AND(IN35&gt;=$M$26,IN35&lt;=$M$28),1,0)</f>
        <v>0</v>
      </c>
      <c r="IO45" s="196" t="n">
        <f aca="false">IF(AND(IO35&gt;=$M$26,IO35&lt;=$M$28),1,0)</f>
        <v>0</v>
      </c>
      <c r="IP45" s="196" t="n">
        <f aca="false">IF(AND(IP35&gt;=$M$26,IP35&lt;=$M$28),1,0)</f>
        <v>0</v>
      </c>
      <c r="IQ45" s="196" t="n">
        <f aca="false">IF(AND(IQ35&gt;=$M$26,IQ35&lt;=$M$28),1,0)</f>
        <v>0</v>
      </c>
      <c r="IR45" s="196" t="n">
        <f aca="false">IF(AND(IR35&gt;=$M$26,IR35&lt;=$M$28),1,0)</f>
        <v>0</v>
      </c>
      <c r="IS45" s="196"/>
      <c r="IT45" s="196" t="n">
        <f aca="false">IF(AND(IT35&gt;=$M$26,IT35&lt;=$M$28),1,0)</f>
        <v>0</v>
      </c>
      <c r="IU45" s="196" t="n">
        <f aca="false">IF(AND(IU35&gt;=$M$26,IU35&lt;=$M$28),1,0)</f>
        <v>0</v>
      </c>
      <c r="IV45" s="196" t="n">
        <f aca="false">IF(AND(IV35&gt;=$M$26,IV35&lt;=$M$28),1,0)</f>
        <v>0</v>
      </c>
      <c r="IW45" s="196" t="n">
        <f aca="false">IF(AND(IW35&gt;=$M$26,IW35&lt;=$M$28),1,0)</f>
        <v>0</v>
      </c>
      <c r="IX45" s="196" t="n">
        <f aca="false">IF(AND(IX35&gt;=$M$26,IX35&lt;=$M$28),1,0)</f>
        <v>0</v>
      </c>
      <c r="IY45" s="196" t="n">
        <f aca="false">IF(AND(IY35&gt;=$M$26,IY35&lt;=$M$28),1,0)</f>
        <v>0</v>
      </c>
      <c r="IZ45" s="196" t="n">
        <f aca="false">IF(AND(IZ35&gt;=$M$26,IZ35&lt;=$M$28),1,0)</f>
        <v>0</v>
      </c>
      <c r="JA45" s="196" t="n">
        <f aca="false">IF(AND(JA35&gt;=$M$26,JA35&lt;=$M$28),1,0)</f>
        <v>0</v>
      </c>
      <c r="JB45" s="196" t="n">
        <f aca="false">IF(AND(JB35&gt;=$M$26,JB35&lt;=$M$28),1,0)</f>
        <v>0</v>
      </c>
      <c r="JC45" s="196" t="n">
        <f aca="false">IF(AND(JC35&gt;=$M$26,JC35&lt;=$M$28),1,0)</f>
        <v>0</v>
      </c>
      <c r="JD45" s="196" t="n">
        <f aca="false">IF(AND(JD35&gt;=$M$26,JD35&lt;=$M$28),1,0)</f>
        <v>0</v>
      </c>
      <c r="JE45" s="196" t="n">
        <f aca="false">IF(AND(JE35&gt;=$M$26,JE35&lt;=$M$28),1,0)</f>
        <v>0</v>
      </c>
      <c r="JF45" s="196"/>
      <c r="JG45" s="196" t="n">
        <f aca="false">IF(AND(JG35&gt;=$M$26,JG35&lt;=$M$28),1,0)</f>
        <v>0</v>
      </c>
      <c r="JH45" s="196" t="n">
        <f aca="false">IF(AND(JH35&gt;=$M$26,JH35&lt;=$M$28),1,0)</f>
        <v>0</v>
      </c>
      <c r="JI45" s="196" t="n">
        <f aca="false">IF(AND(JI35&gt;=$M$26,JI35&lt;=$M$28),1,0)</f>
        <v>0</v>
      </c>
      <c r="JJ45" s="196" t="n">
        <f aca="false">IF(AND(JJ35&gt;=$M$26,JJ35&lt;=$M$28),1,0)</f>
        <v>0</v>
      </c>
      <c r="JK45" s="196" t="n">
        <f aca="false">IF(AND(JK35&gt;=$M$26,JK35&lt;=$M$28),1,0)</f>
        <v>0</v>
      </c>
      <c r="JL45" s="196" t="n">
        <f aca="false">IF(AND(JL35&gt;=$M$26,JL35&lt;=$M$28),1,0)</f>
        <v>0</v>
      </c>
      <c r="JM45" s="196" t="n">
        <f aca="false">IF(AND(JM35&gt;=$M$26,JM35&lt;=$M$28),1,0)</f>
        <v>0</v>
      </c>
      <c r="JN45" s="196" t="n">
        <f aca="false">IF(AND(JN35&gt;=$M$26,JN35&lt;=$M$28),1,0)</f>
        <v>0</v>
      </c>
      <c r="JO45" s="196" t="n">
        <f aca="false">IF(AND(JO35&gt;=$M$26,JO35&lt;=$M$28),1,0)</f>
        <v>0</v>
      </c>
      <c r="JP45" s="196" t="n">
        <f aca="false">IF(AND(JP35&gt;=$M$26,JP35&lt;=$M$28),1,0)</f>
        <v>0</v>
      </c>
      <c r="JQ45" s="196" t="n">
        <f aca="false">IF(AND(JQ35&gt;=$M$26,JQ35&lt;=$M$28),1,0)</f>
        <v>0</v>
      </c>
      <c r="JR45" s="196" t="n">
        <f aca="false">IF(AND(JR35&gt;=$M$26,JR35&lt;=$M$28),1,0)</f>
        <v>0</v>
      </c>
      <c r="JS45" s="196"/>
      <c r="JT45" s="196" t="n">
        <f aca="false">IF(AND(JT35&gt;=$M$26,JT35&lt;=$M$28),1,0)</f>
        <v>0</v>
      </c>
      <c r="JU45" s="196" t="n">
        <f aca="false">IF(AND(JU35&gt;=$M$26,JU35&lt;=$M$28),1,0)</f>
        <v>0</v>
      </c>
      <c r="JV45" s="196" t="n">
        <f aca="false">IF(AND(JV35&gt;=$M$26,JV35&lt;=$M$28),1,0)</f>
        <v>0</v>
      </c>
      <c r="JW45" s="196" t="n">
        <f aca="false">IF(AND(JW35&gt;=$M$26,JW35&lt;=$M$28),1,0)</f>
        <v>0</v>
      </c>
      <c r="JX45" s="196" t="n">
        <f aca="false">IF(AND(JX35&gt;=$M$26,JX35&lt;=$M$28),1,0)</f>
        <v>0</v>
      </c>
      <c r="JY45" s="196" t="n">
        <f aca="false">IF(AND(JY35&gt;=$M$26,JY35&lt;=$M$28),1,0)</f>
        <v>0</v>
      </c>
      <c r="JZ45" s="196" t="n">
        <f aca="false">IF(AND(JZ35&gt;=$M$26,JZ35&lt;=$M$28),1,0)</f>
        <v>0</v>
      </c>
      <c r="KA45" s="196" t="n">
        <f aca="false">IF(AND(KA35&gt;=$M$26,KA35&lt;=$M$28),1,0)</f>
        <v>0</v>
      </c>
      <c r="KB45" s="196" t="n">
        <f aca="false">IF(AND(KB35&gt;=$M$26,KB35&lt;=$M$28),1,0)</f>
        <v>0</v>
      </c>
      <c r="KC45" s="196" t="n">
        <f aca="false">IF(AND(KC35&gt;=$M$26,KC35&lt;=$M$28),1,0)</f>
        <v>0</v>
      </c>
      <c r="KD45" s="196" t="n">
        <f aca="false">IF(AND(KD35&gt;=$M$26,KD35&lt;=$M$28),1,0)</f>
        <v>0</v>
      </c>
      <c r="KE45" s="196" t="n">
        <f aca="false">IF(AND(KE35&gt;=$M$26,KE35&lt;=$M$28),1,0)</f>
        <v>0</v>
      </c>
      <c r="KF45" s="196"/>
      <c r="KG45" s="196" t="n">
        <f aca="false">IF(AND(KG35&gt;=$M$26,KG35&lt;=$M$28),1,0)</f>
        <v>0</v>
      </c>
      <c r="KH45" s="196" t="n">
        <f aca="false">IF(AND(KH35&gt;=$M$26,KH35&lt;=$M$28),1,0)</f>
        <v>0</v>
      </c>
      <c r="KI45" s="196" t="n">
        <f aca="false">IF(AND(KI35&gt;=$M$26,KI35&lt;=$M$28),1,0)</f>
        <v>0</v>
      </c>
      <c r="KJ45" s="196" t="n">
        <f aca="false">IF(AND(KJ35&gt;=$M$26,KJ35&lt;=$M$28),1,0)</f>
        <v>0</v>
      </c>
      <c r="KK45" s="196" t="n">
        <f aca="false">IF(AND(KK35&gt;=$M$26,KK35&lt;=$M$28),1,0)</f>
        <v>0</v>
      </c>
      <c r="KL45" s="196" t="n">
        <f aca="false">IF(AND(KL35&gt;=$M$26,KL35&lt;=$M$28),1,0)</f>
        <v>0</v>
      </c>
      <c r="KM45" s="196" t="n">
        <f aca="false">IF(AND(KM35&gt;=$M$26,KM35&lt;=$M$28),1,0)</f>
        <v>0</v>
      </c>
      <c r="KN45" s="196" t="n">
        <f aca="false">IF(AND(KN35&gt;=$M$26,KN35&lt;=$M$28),1,0)</f>
        <v>0</v>
      </c>
      <c r="KO45" s="196" t="n">
        <f aca="false">IF(AND(KO35&gt;=$M$26,KO35&lt;=$M$28),1,0)</f>
        <v>0</v>
      </c>
      <c r="KP45" s="196" t="n">
        <f aca="false">IF(AND(KP35&gt;=$M$26,KP35&lt;=$M$28),1,0)</f>
        <v>0</v>
      </c>
      <c r="KQ45" s="196" t="n">
        <f aca="false">IF(AND(KQ35&gt;=$M$26,KQ35&lt;=$M$28),1,0)</f>
        <v>0</v>
      </c>
      <c r="KR45" s="196" t="n">
        <f aca="false">IF(AND(KR35&gt;=$M$26,KR35&lt;=$M$28),1,0)</f>
        <v>0</v>
      </c>
      <c r="KS45" s="196"/>
      <c r="KT45" s="196" t="n">
        <f aca="false">IF(AND(KT35&gt;=$M$26,KT35&lt;=$M$28),1,0)</f>
        <v>0</v>
      </c>
      <c r="KU45" s="196" t="n">
        <f aca="false">IF(AND(KU35&gt;=$M$26,KU35&lt;=$M$28),1,0)</f>
        <v>0</v>
      </c>
      <c r="KV45" s="196" t="n">
        <f aca="false">IF(AND(KV35&gt;=$M$26,KV35&lt;=$M$28),1,0)</f>
        <v>0</v>
      </c>
      <c r="KW45" s="196" t="n">
        <f aca="false">IF(AND(KW35&gt;=$M$26,KW35&lt;=$M$28),1,0)</f>
        <v>0</v>
      </c>
      <c r="KX45" s="196" t="n">
        <f aca="false">IF(AND(KX35&gt;=$M$26,KX35&lt;=$M$28),1,0)</f>
        <v>0</v>
      </c>
      <c r="KY45" s="196" t="n">
        <f aca="false">IF(AND(KY35&gt;=$M$26,KY35&lt;=$M$28),1,0)</f>
        <v>0</v>
      </c>
      <c r="KZ45" s="196" t="n">
        <f aca="false">IF(AND(KZ35&gt;=$M$26,KZ35&lt;=$M$28),1,0)</f>
        <v>0</v>
      </c>
      <c r="LA45" s="196" t="n">
        <f aca="false">IF(AND(LA35&gt;=$M$26,LA35&lt;=$M$28),1,0)</f>
        <v>0</v>
      </c>
      <c r="LB45" s="196" t="n">
        <f aca="false">IF(AND(LB35&gt;=$M$26,LB35&lt;=$M$28),1,0)</f>
        <v>0</v>
      </c>
      <c r="LC45" s="196" t="n">
        <f aca="false">IF(AND(LC35&gt;=$M$26,LC35&lt;=$M$28),1,0)</f>
        <v>0</v>
      </c>
      <c r="LD45" s="196" t="n">
        <f aca="false">IF(AND(LD35&gt;=$M$26,LD35&lt;=$M$28),1,0)</f>
        <v>0</v>
      </c>
      <c r="LE45" s="196" t="n">
        <f aca="false">IF(AND(LE35&gt;=$M$26,LE35&lt;=$M$28),1,0)</f>
        <v>0</v>
      </c>
      <c r="LF45" s="196"/>
      <c r="LG45" s="196" t="n">
        <f aca="false">IF(AND(LG35&gt;=$M$26,LG35&lt;=$M$28),1,0)</f>
        <v>0</v>
      </c>
      <c r="LH45" s="196" t="n">
        <f aca="false">IF(AND(LH35&gt;=$M$26,LH35&lt;=$M$28),1,0)</f>
        <v>0</v>
      </c>
      <c r="LI45" s="196" t="n">
        <f aca="false">IF(AND(LI35&gt;=$M$26,LI35&lt;=$M$28),1,0)</f>
        <v>0</v>
      </c>
      <c r="LJ45" s="196" t="n">
        <f aca="false">IF(AND(LJ35&gt;=$M$26,LJ35&lt;=$M$28),1,0)</f>
        <v>0</v>
      </c>
      <c r="LK45" s="196" t="n">
        <f aca="false">IF(AND(LK35&gt;=$M$26,LK35&lt;=$M$28),1,0)</f>
        <v>0</v>
      </c>
      <c r="LL45" s="196" t="n">
        <f aca="false">IF(AND(LL35&gt;=$M$26,LL35&lt;=$M$28),1,0)</f>
        <v>0</v>
      </c>
      <c r="LM45" s="196" t="n">
        <f aca="false">IF(AND(LM35&gt;=$M$26,LM35&lt;=$M$28),1,0)</f>
        <v>0</v>
      </c>
      <c r="LN45" s="196" t="n">
        <f aca="false">IF(AND(LN35&gt;=$M$26,LN35&lt;=$M$28),1,0)</f>
        <v>0</v>
      </c>
      <c r="LO45" s="196" t="n">
        <f aca="false">IF(AND(LO35&gt;=$M$26,LO35&lt;=$M$28),1,0)</f>
        <v>0</v>
      </c>
      <c r="LP45" s="196" t="n">
        <f aca="false">IF(AND(LP35&gt;=$M$26,LP35&lt;=$M$28),1,0)</f>
        <v>0</v>
      </c>
      <c r="LQ45" s="196" t="n">
        <f aca="false">IF(AND(LQ35&gt;=$M$26,LQ35&lt;=$M$28),1,0)</f>
        <v>0</v>
      </c>
      <c r="LR45" s="196" t="n">
        <f aca="false">IF(AND(LR35&gt;=$M$26,LR35&lt;=$M$28),1,0)</f>
        <v>0</v>
      </c>
      <c r="LS45" s="196"/>
      <c r="LT45" s="196" t="n">
        <f aca="false">IF(AND(LT35&gt;=$M$26,LT35&lt;=$M$28),1,0)</f>
        <v>0</v>
      </c>
      <c r="LU45" s="196" t="n">
        <f aca="false">IF(AND(LU35&gt;=$M$26,LU35&lt;=$M$28),1,0)</f>
        <v>0</v>
      </c>
      <c r="LV45" s="196" t="n">
        <f aca="false">IF(AND(LV35&gt;=$M$26,LV35&lt;=$M$28),1,0)</f>
        <v>0</v>
      </c>
      <c r="LW45" s="196" t="n">
        <f aca="false">IF(AND(LW35&gt;=$M$26,LW35&lt;=$M$28),1,0)</f>
        <v>0</v>
      </c>
      <c r="LX45" s="196" t="n">
        <f aca="false">IF(AND(LX35&gt;=$M$26,LX35&lt;=$M$28),1,0)</f>
        <v>0</v>
      </c>
      <c r="LY45" s="196" t="n">
        <f aca="false">IF(AND(LY35&gt;=$M$26,LY35&lt;=$M$28),1,0)</f>
        <v>0</v>
      </c>
      <c r="LZ45" s="196" t="n">
        <f aca="false">IF(AND(LZ35&gt;=$M$26,LZ35&lt;=$M$28),1,0)</f>
        <v>0</v>
      </c>
      <c r="MA45" s="196" t="n">
        <f aca="false">IF(AND(MA35&gt;=$M$26,MA35&lt;=$M$28),1,0)</f>
        <v>0</v>
      </c>
      <c r="MB45" s="196" t="n">
        <f aca="false">IF(AND(MB35&gt;=$M$26,MB35&lt;=$M$28),1,0)</f>
        <v>0</v>
      </c>
      <c r="MC45" s="196" t="n">
        <f aca="false">IF(AND(MC35&gt;=$M$26,MC35&lt;=$M$28),1,0)</f>
        <v>0</v>
      </c>
      <c r="MD45" s="196" t="n">
        <f aca="false">IF(AND(MD35&gt;=$M$26,MD35&lt;=$M$28),1,0)</f>
        <v>0</v>
      </c>
      <c r="ME45" s="196" t="n">
        <f aca="false">IF(AND(ME35&gt;=$M$26,ME35&lt;=$M$28),1,0)</f>
        <v>0</v>
      </c>
      <c r="MF45" s="196"/>
      <c r="MG45" s="196" t="n">
        <f aca="false">IF(AND(MG35&gt;=$M$26,MG35&lt;=$M$28),1,0)</f>
        <v>0</v>
      </c>
      <c r="MH45" s="196" t="n">
        <f aca="false">IF(AND(MH35&gt;=$M$26,MH35&lt;=$M$28),1,0)</f>
        <v>0</v>
      </c>
      <c r="MI45" s="196" t="n">
        <f aca="false">IF(AND(MI35&gt;=$M$26,MI35&lt;=$M$28),1,0)</f>
        <v>0</v>
      </c>
      <c r="MJ45" s="196" t="n">
        <f aca="false">IF(AND(MJ35&gt;=$M$26,MJ35&lt;=$M$28),1,0)</f>
        <v>0</v>
      </c>
      <c r="MK45" s="196" t="n">
        <f aca="false">IF(AND(MK35&gt;=$M$26,MK35&lt;=$M$28),1,0)</f>
        <v>0</v>
      </c>
      <c r="ML45" s="196" t="n">
        <f aca="false">IF(AND(ML35&gt;=$M$26,ML35&lt;=$M$28),1,0)</f>
        <v>0</v>
      </c>
      <c r="MM45" s="196" t="n">
        <f aca="false">IF(AND(MM35&gt;=$M$26,MM35&lt;=$M$28),1,0)</f>
        <v>0</v>
      </c>
      <c r="MN45" s="196" t="n">
        <f aca="false">IF(AND(MN35&gt;=$M$26,MN35&lt;=$M$28),1,0)</f>
        <v>0</v>
      </c>
      <c r="MO45" s="196" t="n">
        <f aca="false">IF(AND(MO35&gt;=$M$26,MO35&lt;=$M$28),1,0)</f>
        <v>0</v>
      </c>
      <c r="MP45" s="196" t="n">
        <f aca="false">IF(AND(MP35&gt;=$M$26,MP35&lt;=$M$28),1,0)</f>
        <v>0</v>
      </c>
      <c r="MQ45" s="196" t="n">
        <f aca="false">IF(AND(MQ35&gt;=$M$26,MQ35&lt;=$M$28),1,0)</f>
        <v>0</v>
      </c>
      <c r="MR45" s="196" t="n">
        <f aca="false">IF(AND(MR35&gt;=$M$26,MR35&lt;=$M$28),1,0)</f>
        <v>0</v>
      </c>
      <c r="MS45" s="196"/>
      <c r="MT45" s="196" t="n">
        <f aca="false">IF(AND(MT35&gt;=$M$26,MT35&lt;=$M$28),1,0)</f>
        <v>0</v>
      </c>
      <c r="MU45" s="196" t="n">
        <f aca="false">IF(AND(MU35&gt;=$M$26,MU35&lt;=$M$28),1,0)</f>
        <v>0</v>
      </c>
      <c r="MV45" s="196" t="n">
        <f aca="false">IF(AND(MV35&gt;=$M$26,MV35&lt;=$M$28),1,0)</f>
        <v>0</v>
      </c>
      <c r="MW45" s="196" t="n">
        <f aca="false">IF(AND(MW35&gt;=$M$26,MW35&lt;=$M$28),1,0)</f>
        <v>0</v>
      </c>
      <c r="MX45" s="196" t="n">
        <f aca="false">IF(AND(MX35&gt;=$M$26,MX35&lt;=$M$28),1,0)</f>
        <v>0</v>
      </c>
      <c r="MY45" s="196" t="n">
        <f aca="false">IF(AND(MY35&gt;=$M$26,MY35&lt;=$M$28),1,0)</f>
        <v>0</v>
      </c>
      <c r="MZ45" s="196" t="n">
        <f aca="false">IF(AND(MZ35&gt;=$M$26,MZ35&lt;=$M$28),1,0)</f>
        <v>0</v>
      </c>
      <c r="NA45" s="196" t="n">
        <f aca="false">IF(AND(NA35&gt;=$M$26,NA35&lt;=$M$28),1,0)</f>
        <v>0</v>
      </c>
      <c r="NB45" s="196" t="n">
        <f aca="false">IF(AND(NB35&gt;=$M$26,NB35&lt;=$M$28),1,0)</f>
        <v>0</v>
      </c>
      <c r="NC45" s="196" t="n">
        <f aca="false">IF(AND(NC35&gt;=$M$26,NC35&lt;=$M$28),1,0)</f>
        <v>0</v>
      </c>
      <c r="ND45" s="196" t="n">
        <f aca="false">IF(AND(ND35&gt;=$M$26,ND35&lt;=$M$28),1,0)</f>
        <v>0</v>
      </c>
      <c r="NE45" s="196" t="n">
        <f aca="false">IF(AND(NE35&gt;=$M$26,NE35&lt;=$M$28),1,0)</f>
        <v>0</v>
      </c>
      <c r="NF45" s="196"/>
      <c r="NG45" s="196" t="n">
        <f aca="false">IF(AND(NG35&gt;=$M$26,NG35&lt;=$M$28),1,0)</f>
        <v>0</v>
      </c>
      <c r="NH45" s="196" t="n">
        <f aca="false">IF(AND(NH35&gt;=$M$26,NH35&lt;=$M$28),1,0)</f>
        <v>0</v>
      </c>
      <c r="NI45" s="196" t="n">
        <f aca="false">IF(AND(NI35&gt;=$M$26,NI35&lt;=$M$28),1,0)</f>
        <v>0</v>
      </c>
      <c r="NJ45" s="196" t="n">
        <f aca="false">IF(AND(NJ35&gt;=$M$26,NJ35&lt;=$M$28),1,0)</f>
        <v>0</v>
      </c>
      <c r="NK45" s="196" t="n">
        <f aca="false">IF(AND(NK35&gt;=$M$26,NK35&lt;=$M$28),1,0)</f>
        <v>0</v>
      </c>
      <c r="NL45" s="196" t="n">
        <f aca="false">IF(AND(NL35&gt;=$M$26,NL35&lt;=$M$28),1,0)</f>
        <v>0</v>
      </c>
      <c r="NM45" s="196" t="n">
        <f aca="false">IF(AND(NM35&gt;=$M$26,NM35&lt;=$M$28),1,0)</f>
        <v>0</v>
      </c>
      <c r="NN45" s="196" t="n">
        <f aca="false">IF(AND(NN35&gt;=$M$26,NN35&lt;=$M$28),1,0)</f>
        <v>0</v>
      </c>
      <c r="NO45" s="196" t="n">
        <f aca="false">IF(AND(NO35&gt;=$M$26,NO35&lt;=$M$28),1,0)</f>
        <v>0</v>
      </c>
      <c r="NP45" s="196" t="n">
        <f aca="false">IF(AND(NP35&gt;=$M$26,NP35&lt;=$M$28),1,0)</f>
        <v>0</v>
      </c>
      <c r="NQ45" s="196" t="n">
        <f aca="false">IF(AND(NQ35&gt;=$M$26,NQ35&lt;=$M$28),1,0)</f>
        <v>0</v>
      </c>
      <c r="NR45" s="196" t="n">
        <f aca="false">IF(AND(NR35&gt;=$M$26,NR35&lt;=$M$28),1,0)</f>
        <v>0</v>
      </c>
      <c r="NS45" s="196"/>
      <c r="NT45" s="196" t="n">
        <f aca="false">IF(AND(NT35&gt;=$M$26,NT35&lt;=$M$28),1,0)</f>
        <v>0</v>
      </c>
      <c r="NU45" s="196" t="n">
        <f aca="false">IF(AND(NU35&gt;=$M$26,NU35&lt;=$M$28),1,0)</f>
        <v>0</v>
      </c>
      <c r="NV45" s="196" t="n">
        <f aca="false">IF(AND(NV35&gt;=$M$26,NV35&lt;=$M$28),1,0)</f>
        <v>0</v>
      </c>
      <c r="NW45" s="196" t="n">
        <f aca="false">IF(AND(NW35&gt;=$M$26,NW35&lt;=$M$28),1,0)</f>
        <v>0</v>
      </c>
      <c r="NX45" s="196" t="n">
        <f aca="false">IF(AND(NX35&gt;=$M$26,NX35&lt;=$M$28),1,0)</f>
        <v>0</v>
      </c>
      <c r="NY45" s="196" t="n">
        <f aca="false">IF(AND(NY35&gt;=$M$26,NY35&lt;=$M$28),1,0)</f>
        <v>0</v>
      </c>
      <c r="NZ45" s="196" t="n">
        <f aca="false">IF(AND(NZ35&gt;=$M$26,NZ35&lt;=$M$28),1,0)</f>
        <v>0</v>
      </c>
      <c r="OA45" s="196" t="n">
        <f aca="false">IF(AND(OA35&gt;=$M$26,OA35&lt;=$M$28),1,0)</f>
        <v>0</v>
      </c>
      <c r="OB45" s="196" t="n">
        <f aca="false">IF(AND(OB35&gt;=$M$26,OB35&lt;=$M$28),1,0)</f>
        <v>0</v>
      </c>
      <c r="OC45" s="196" t="n">
        <f aca="false">IF(AND(OC35&gt;=$M$26,OC35&lt;=$M$28),1,0)</f>
        <v>0</v>
      </c>
      <c r="OD45" s="196" t="n">
        <f aca="false">IF(AND(OD35&gt;=$M$26,OD35&lt;=$M$28),1,0)</f>
        <v>0</v>
      </c>
      <c r="OE45" s="196" t="n">
        <f aca="false">IF(AND(OE35&gt;=$M$26,OE35&lt;=$M$28),1,0)</f>
        <v>0</v>
      </c>
      <c r="OF45" s="196"/>
      <c r="OG45" s="196" t="n">
        <f aca="false">IF(AND(OG35&gt;=$M$26,OG35&lt;=$M$28),1,0)</f>
        <v>0</v>
      </c>
      <c r="OH45" s="196" t="n">
        <f aca="false">IF(AND(OH35&gt;=$M$26,OH35&lt;=$M$28),1,0)</f>
        <v>0</v>
      </c>
      <c r="OI45" s="196" t="n">
        <f aca="false">IF(AND(OI35&gt;=$M$26,OI35&lt;=$M$28),1,0)</f>
        <v>0</v>
      </c>
      <c r="OJ45" s="196" t="n">
        <f aca="false">IF(AND(OJ35&gt;=$M$26,OJ35&lt;=$M$28),1,0)</f>
        <v>0</v>
      </c>
      <c r="OK45" s="196" t="n">
        <f aca="false">IF(AND(OK35&gt;=$M$26,OK35&lt;=$M$28),1,0)</f>
        <v>0</v>
      </c>
      <c r="OL45" s="196" t="n">
        <f aca="false">IF(AND(OL35&gt;=$M$26,OL35&lt;=$M$28),1,0)</f>
        <v>0</v>
      </c>
      <c r="OM45" s="196" t="n">
        <f aca="false">IF(AND(OM35&gt;=$M$26,OM35&lt;=$M$28),1,0)</f>
        <v>0</v>
      </c>
      <c r="ON45" s="196" t="n">
        <f aca="false">IF(AND(ON35&gt;=$M$26,ON35&lt;=$M$28),1,0)</f>
        <v>0</v>
      </c>
      <c r="OO45" s="196" t="n">
        <f aca="false">IF(AND(OO35&gt;=$M$26,OO35&lt;=$M$28),1,0)</f>
        <v>0</v>
      </c>
      <c r="OP45" s="196" t="n">
        <f aca="false">IF(AND(OP35&gt;=$M$26,OP35&lt;=$M$28),1,0)</f>
        <v>0</v>
      </c>
      <c r="OQ45" s="196" t="n">
        <f aca="false">IF(AND(OQ35&gt;=$M$26,OQ35&lt;=$M$28),1,0)</f>
        <v>0</v>
      </c>
      <c r="OR45" s="196" t="n">
        <f aca="false">IF(AND(OR35&gt;=$M$26,OR35&lt;=$M$28),1,0)</f>
        <v>0</v>
      </c>
      <c r="OS45" s="196"/>
      <c r="OT45" s="196" t="n">
        <f aca="false">IF(AND(OT35&gt;=$M$26,OT35&lt;=$M$28),1,0)</f>
        <v>0</v>
      </c>
      <c r="OU45" s="196" t="n">
        <f aca="false">IF(AND(OU35&gt;=$M$26,OU35&lt;=$M$28),1,0)</f>
        <v>0</v>
      </c>
      <c r="OV45" s="196" t="n">
        <f aca="false">IF(AND(OV35&gt;=$M$26,OV35&lt;=$M$28),1,0)</f>
        <v>0</v>
      </c>
      <c r="OW45" s="196" t="n">
        <f aca="false">IF(AND(OW35&gt;=$M$26,OW35&lt;=$M$28),1,0)</f>
        <v>0</v>
      </c>
      <c r="OX45" s="196" t="n">
        <f aca="false">IF(AND(OX35&gt;=$M$26,OX35&lt;=$M$28),1,0)</f>
        <v>0</v>
      </c>
      <c r="OY45" s="196" t="n">
        <f aca="false">IF(AND(OY35&gt;=$M$26,OY35&lt;=$M$28),1,0)</f>
        <v>0</v>
      </c>
      <c r="OZ45" s="196" t="n">
        <f aca="false">IF(AND(OZ35&gt;=$M$26,OZ35&lt;=$M$28),1,0)</f>
        <v>0</v>
      </c>
      <c r="PA45" s="196" t="n">
        <f aca="false">IF(AND(PA35&gt;=$M$26,PA35&lt;=$M$28),1,0)</f>
        <v>0</v>
      </c>
      <c r="PB45" s="196" t="n">
        <f aca="false">IF(AND(PB35&gt;=$M$26,PB35&lt;=$M$28),1,0)</f>
        <v>0</v>
      </c>
      <c r="PC45" s="196" t="n">
        <f aca="false">IF(AND(PC35&gt;=$M$26,PC35&lt;=$M$28),1,0)</f>
        <v>0</v>
      </c>
      <c r="PD45" s="196" t="n">
        <f aca="false">IF(AND(PD35&gt;=$M$26,PD35&lt;=$M$28),1,0)</f>
        <v>0</v>
      </c>
      <c r="PE45" s="196" t="n">
        <f aca="false">IF(AND(PE35&gt;=$M$26,PE35&lt;=$M$28),1,0)</f>
        <v>0</v>
      </c>
      <c r="PF45" s="196"/>
      <c r="PG45" s="196" t="n">
        <f aca="false">IF(AND(PG35&gt;=$M$26,PG35&lt;=$M$28),1,0)</f>
        <v>0</v>
      </c>
      <c r="PH45" s="196" t="n">
        <f aca="false">IF(AND(PH35&gt;=$M$26,PH35&lt;=$M$28),1,0)</f>
        <v>0</v>
      </c>
      <c r="PI45" s="196" t="n">
        <f aca="false">IF(AND(PI35&gt;=$M$26,PI35&lt;=$M$28),1,0)</f>
        <v>0</v>
      </c>
      <c r="PJ45" s="196" t="n">
        <f aca="false">IF(AND(PJ35&gt;=$M$26,PJ35&lt;=$M$28),1,0)</f>
        <v>0</v>
      </c>
      <c r="PK45" s="196" t="n">
        <f aca="false">IF(AND(PK35&gt;=$M$26,PK35&lt;=$M$28),1,0)</f>
        <v>0</v>
      </c>
      <c r="PL45" s="196" t="n">
        <f aca="false">IF(AND(PL35&gt;=$M$26,PL35&lt;=$M$28),1,0)</f>
        <v>0</v>
      </c>
      <c r="PM45" s="196" t="n">
        <f aca="false">IF(AND(PM35&gt;=$M$26,PM35&lt;=$M$28),1,0)</f>
        <v>0</v>
      </c>
      <c r="PN45" s="196" t="n">
        <f aca="false">IF(AND(PN35&gt;=$M$26,PN35&lt;=$M$28),1,0)</f>
        <v>0</v>
      </c>
      <c r="PO45" s="196" t="n">
        <f aca="false">IF(AND(PO35&gt;=$M$26,PO35&lt;=$M$28),1,0)</f>
        <v>0</v>
      </c>
      <c r="PP45" s="196" t="n">
        <f aca="false">IF(AND(PP35&gt;=$M$26,PP35&lt;=$M$28),1,0)</f>
        <v>0</v>
      </c>
      <c r="PQ45" s="196" t="n">
        <f aca="false">IF(AND(PQ35&gt;=$M$26,PQ35&lt;=$M$28),1,0)</f>
        <v>0</v>
      </c>
      <c r="PR45" s="196" t="n">
        <f aca="false">IF(AND(PR35&gt;=$M$26,PR35&lt;=$M$28),1,0)</f>
        <v>0</v>
      </c>
      <c r="PS45" s="196"/>
      <c r="PT45" s="196" t="n">
        <f aca="false">IF(AND(PT35&gt;=$M$26,PT35&lt;=$M$28),1,0)</f>
        <v>0</v>
      </c>
      <c r="PU45" s="196" t="n">
        <f aca="false">IF(AND(PU35&gt;=$M$26,PU35&lt;=$M$28),1,0)</f>
        <v>0</v>
      </c>
      <c r="PV45" s="196" t="n">
        <f aca="false">IF(AND(PV35&gt;=$M$26,PV35&lt;=$M$28),1,0)</f>
        <v>0</v>
      </c>
      <c r="PW45" s="196" t="n">
        <f aca="false">IF(AND(PW35&gt;=$M$26,PW35&lt;=$M$28),1,0)</f>
        <v>0</v>
      </c>
      <c r="PX45" s="196" t="n">
        <f aca="false">IF(AND(PX35&gt;=$M$26,PX35&lt;=$M$28),1,0)</f>
        <v>0</v>
      </c>
      <c r="PY45" s="196" t="n">
        <f aca="false">IF(AND(PY35&gt;=$M$26,PY35&lt;=$M$28),1,0)</f>
        <v>0</v>
      </c>
      <c r="PZ45" s="196" t="n">
        <f aca="false">IF(AND(PZ35&gt;=$M$26,PZ35&lt;=$M$28),1,0)</f>
        <v>0</v>
      </c>
      <c r="QA45" s="196" t="n">
        <f aca="false">IF(AND(QA35&gt;=$M$26,QA35&lt;=$M$28),1,0)</f>
        <v>0</v>
      </c>
      <c r="QB45" s="196" t="n">
        <f aca="false">IF(AND(QB35&gt;=$M$26,QB35&lt;=$M$28),1,0)</f>
        <v>0</v>
      </c>
      <c r="QC45" s="196" t="n">
        <f aca="false">IF(AND(QC35&gt;=$M$26,QC35&lt;=$M$28),1,0)</f>
        <v>0</v>
      </c>
      <c r="QD45" s="196" t="n">
        <f aca="false">IF(AND(QD35&gt;=$M$26,QD35&lt;=$M$28),1,0)</f>
        <v>0</v>
      </c>
      <c r="QE45" s="196" t="n">
        <f aca="false">IF(AND(QE35&gt;=$M$26,QE35&lt;=$M$28),1,0)</f>
        <v>0</v>
      </c>
      <c r="QF45" s="196"/>
      <c r="QG45" s="196" t="n">
        <f aca="false">IF(AND(QG35&gt;=$M$26,QG35&lt;=$M$28),1,0)</f>
        <v>0</v>
      </c>
      <c r="QH45" s="196" t="n">
        <f aca="false">IF(AND(QH35&gt;=$M$26,QH35&lt;=$M$28),1,0)</f>
        <v>0</v>
      </c>
      <c r="QI45" s="196" t="n">
        <f aca="false">IF(AND(QI35&gt;=$M$26,QI35&lt;=$M$28),1,0)</f>
        <v>0</v>
      </c>
      <c r="QJ45" s="196" t="n">
        <f aca="false">IF(AND(QJ35&gt;=$M$26,QJ35&lt;=$M$28),1,0)</f>
        <v>0</v>
      </c>
      <c r="QK45" s="196" t="n">
        <f aca="false">IF(AND(QK35&gt;=$M$26,QK35&lt;=$M$28),1,0)</f>
        <v>0</v>
      </c>
      <c r="QL45" s="196" t="n">
        <f aca="false">IF(AND(QL35&gt;=$M$26,QL35&lt;=$M$28),1,0)</f>
        <v>0</v>
      </c>
      <c r="QM45" s="196" t="n">
        <f aca="false">IF(AND(QM35&gt;=$M$26,QM35&lt;=$M$28),1,0)</f>
        <v>0</v>
      </c>
      <c r="QN45" s="196" t="n">
        <f aca="false">IF(AND(QN35&gt;=$M$26,QN35&lt;=$M$28),1,0)</f>
        <v>0</v>
      </c>
      <c r="QO45" s="196" t="n">
        <f aca="false">IF(AND(QO35&gt;=$M$26,QO35&lt;=$M$28),1,0)</f>
        <v>0</v>
      </c>
      <c r="QP45" s="196" t="n">
        <f aca="false">IF(AND(QP35&gt;=$M$26,QP35&lt;=$M$28),1,0)</f>
        <v>0</v>
      </c>
      <c r="QQ45" s="196" t="n">
        <f aca="false">IF(AND(QQ35&gt;=$M$26,QQ35&lt;=$M$28),1,0)</f>
        <v>0</v>
      </c>
      <c r="QR45" s="196" t="n">
        <f aca="false">IF(AND(QR35&gt;=$M$26,QR35&lt;=$M$28),1,0)</f>
        <v>0</v>
      </c>
      <c r="QS45" s="196"/>
      <c r="QT45" s="196" t="n">
        <f aca="false">IF(AND(QT35&gt;=$M$26,QT35&lt;=$M$28),1,0)</f>
        <v>0</v>
      </c>
      <c r="QU45" s="196" t="n">
        <f aca="false">IF(AND(QU35&gt;=$M$26,QU35&lt;=$M$28),1,0)</f>
        <v>0</v>
      </c>
      <c r="QV45" s="196" t="n">
        <f aca="false">IF(AND(QV35&gt;=$M$26,QV35&lt;=$M$28),1,0)</f>
        <v>0</v>
      </c>
      <c r="QW45" s="196" t="n">
        <f aca="false">IF(AND(QW35&gt;=$M$26,QW35&lt;=$M$28),1,0)</f>
        <v>0</v>
      </c>
      <c r="QX45" s="196" t="n">
        <f aca="false">IF(AND(QX35&gt;=$M$26,QX35&lt;=$M$28),1,0)</f>
        <v>0</v>
      </c>
      <c r="QY45" s="196" t="n">
        <f aca="false">IF(AND(QY35&gt;=$M$26,QY35&lt;=$M$28),1,0)</f>
        <v>0</v>
      </c>
      <c r="QZ45" s="196" t="n">
        <f aca="false">IF(AND(QZ35&gt;=$M$26,QZ35&lt;=$M$28),1,0)</f>
        <v>0</v>
      </c>
      <c r="RA45" s="196" t="n">
        <f aca="false">IF(AND(RA35&gt;=$M$26,RA35&lt;=$M$28),1,0)</f>
        <v>0</v>
      </c>
      <c r="RB45" s="196" t="n">
        <f aca="false">IF(AND(RB35&gt;=$M$26,RB35&lt;=$M$28),1,0)</f>
        <v>0</v>
      </c>
      <c r="RC45" s="196" t="n">
        <f aca="false">IF(AND(RC35&gt;=$M$26,RC35&lt;=$M$28),1,0)</f>
        <v>0</v>
      </c>
      <c r="RD45" s="196" t="n">
        <f aca="false">IF(AND(RD35&gt;=$M$26,RD35&lt;=$M$28),1,0)</f>
        <v>0</v>
      </c>
      <c r="RE45" s="196" t="n">
        <f aca="false">IF(AND(RE35&gt;=$M$26,RE35&lt;=$M$28),1,0)</f>
        <v>0</v>
      </c>
      <c r="RF45" s="196"/>
    </row>
    <row r="46" customFormat="false" ht="12.75" hidden="false" customHeight="true" outlineLevel="0" collapsed="false">
      <c r="A46" s="196"/>
      <c r="B46" s="219" t="s">
        <v>532</v>
      </c>
      <c r="C46" s="196"/>
      <c r="D46" s="196"/>
      <c r="E46" s="478" t="n">
        <f aca="false">SUM(G45:OS45)</f>
        <v>109</v>
      </c>
      <c r="F46" s="196"/>
      <c r="G46" s="478" t="n">
        <f aca="false">$E46-G45</f>
        <v>109</v>
      </c>
      <c r="H46" s="478" t="n">
        <f aca="false">G46-H45</f>
        <v>109</v>
      </c>
      <c r="I46" s="478" t="n">
        <f aca="false">H46-I45</f>
        <v>109</v>
      </c>
      <c r="J46" s="478" t="n">
        <f aca="false">I46-J45</f>
        <v>109</v>
      </c>
      <c r="K46" s="478" t="n">
        <f aca="false">J46-K45</f>
        <v>109</v>
      </c>
      <c r="L46" s="478" t="n">
        <f aca="false">K46-L45</f>
        <v>109</v>
      </c>
      <c r="M46" s="478" t="n">
        <f aca="false">L46-M45</f>
        <v>109</v>
      </c>
      <c r="N46" s="478" t="n">
        <f aca="false">M46-N45</f>
        <v>109</v>
      </c>
      <c r="O46" s="478" t="n">
        <f aca="false">N46-O45</f>
        <v>109</v>
      </c>
      <c r="P46" s="478" t="n">
        <f aca="false">O46-P45</f>
        <v>109</v>
      </c>
      <c r="Q46" s="478" t="n">
        <f aca="false">P46-Q45</f>
        <v>109</v>
      </c>
      <c r="R46" s="478" t="n">
        <f aca="false">Q46-R45</f>
        <v>109</v>
      </c>
      <c r="S46" s="196"/>
      <c r="T46" s="478" t="n">
        <f aca="false">$R46-T45</f>
        <v>109</v>
      </c>
      <c r="U46" s="478" t="n">
        <f aca="false">T46-U45</f>
        <v>109</v>
      </c>
      <c r="V46" s="478" t="n">
        <f aca="false">U46-V45</f>
        <v>109</v>
      </c>
      <c r="W46" s="478" t="n">
        <f aca="false">V46-W45</f>
        <v>109</v>
      </c>
      <c r="X46" s="478" t="n">
        <f aca="false">W46-X45</f>
        <v>109</v>
      </c>
      <c r="Y46" s="478" t="n">
        <f aca="false">X46-Y45</f>
        <v>109</v>
      </c>
      <c r="Z46" s="478" t="n">
        <f aca="false">Y46-Z45</f>
        <v>109</v>
      </c>
      <c r="AA46" s="478" t="n">
        <f aca="false">Z46-AA45</f>
        <v>109</v>
      </c>
      <c r="AB46" s="478" t="n">
        <f aca="false">AA46-AB45</f>
        <v>109</v>
      </c>
      <c r="AC46" s="478" t="n">
        <f aca="false">AB46-AC45</f>
        <v>109</v>
      </c>
      <c r="AD46" s="478" t="n">
        <f aca="false">AC46-AD45</f>
        <v>109</v>
      </c>
      <c r="AE46" s="478" t="n">
        <f aca="false">AD46-AE45</f>
        <v>109</v>
      </c>
      <c r="AF46" s="196"/>
      <c r="AG46" s="478" t="n">
        <f aca="false">AE46-AG45</f>
        <v>109</v>
      </c>
      <c r="AH46" s="478" t="n">
        <f aca="false">AG46-AH45</f>
        <v>109</v>
      </c>
      <c r="AI46" s="478" t="n">
        <f aca="false">AH46-AI45</f>
        <v>109</v>
      </c>
      <c r="AJ46" s="478" t="n">
        <f aca="false">AI46-AJ45</f>
        <v>109</v>
      </c>
      <c r="AK46" s="478" t="n">
        <f aca="false">AJ46-AK45</f>
        <v>109</v>
      </c>
      <c r="AL46" s="478" t="n">
        <f aca="false">AK46-AL45</f>
        <v>109</v>
      </c>
      <c r="AM46" s="478" t="n">
        <f aca="false">AL46-AM45</f>
        <v>109</v>
      </c>
      <c r="AN46" s="478" t="n">
        <f aca="false">AM46-AN45</f>
        <v>109</v>
      </c>
      <c r="AO46" s="478" t="n">
        <f aca="false">AN46-AO45</f>
        <v>109</v>
      </c>
      <c r="AP46" s="478" t="n">
        <f aca="false">AO46-AP45</f>
        <v>109</v>
      </c>
      <c r="AQ46" s="478" t="n">
        <f aca="false">AP46-AQ45</f>
        <v>109</v>
      </c>
      <c r="AR46" s="478" t="n">
        <f aca="false">AQ46-AR45</f>
        <v>109</v>
      </c>
      <c r="AS46" s="196"/>
      <c r="AT46" s="478" t="n">
        <f aca="false">AR46-AT45</f>
        <v>109</v>
      </c>
      <c r="AU46" s="478" t="n">
        <f aca="false">AT46-AU45</f>
        <v>109</v>
      </c>
      <c r="AV46" s="478" t="n">
        <f aca="false">AU46-AV45</f>
        <v>109</v>
      </c>
      <c r="AW46" s="478" t="n">
        <f aca="false">AV46-AW45</f>
        <v>109</v>
      </c>
      <c r="AX46" s="478" t="n">
        <f aca="false">AW46-AX45</f>
        <v>109</v>
      </c>
      <c r="AY46" s="478" t="n">
        <f aca="false">AX46-AY45</f>
        <v>109</v>
      </c>
      <c r="AZ46" s="478" t="n">
        <f aca="false">AY46-AZ45</f>
        <v>109</v>
      </c>
      <c r="BA46" s="478" t="n">
        <f aca="false">AZ46-BA45</f>
        <v>109</v>
      </c>
      <c r="BB46" s="478" t="n">
        <f aca="false">BA46-BB45</f>
        <v>109</v>
      </c>
      <c r="BC46" s="478" t="n">
        <f aca="false">BB46-BC45</f>
        <v>109</v>
      </c>
      <c r="BD46" s="478" t="n">
        <f aca="false">BC46-BD45</f>
        <v>109</v>
      </c>
      <c r="BE46" s="478" t="n">
        <f aca="false">BD46-BE45</f>
        <v>109</v>
      </c>
      <c r="BF46" s="196"/>
      <c r="BG46" s="478" t="n">
        <f aca="false">BE46-BG45</f>
        <v>109</v>
      </c>
      <c r="BH46" s="478" t="n">
        <f aca="false">BG46-BH45</f>
        <v>109</v>
      </c>
      <c r="BI46" s="478" t="n">
        <f aca="false">BH46-BI45</f>
        <v>109</v>
      </c>
      <c r="BJ46" s="478" t="n">
        <f aca="false">BI46-BJ45</f>
        <v>109</v>
      </c>
      <c r="BK46" s="478" t="n">
        <f aca="false">BJ46-BK45</f>
        <v>109</v>
      </c>
      <c r="BL46" s="478" t="n">
        <f aca="false">BK46-BL45</f>
        <v>109</v>
      </c>
      <c r="BM46" s="478" t="n">
        <f aca="false">BL46-BM45</f>
        <v>109</v>
      </c>
      <c r="BN46" s="478" t="n">
        <f aca="false">BM46-BN45</f>
        <v>109</v>
      </c>
      <c r="BO46" s="478" t="n">
        <f aca="false">BN46-BO45</f>
        <v>109</v>
      </c>
      <c r="BP46" s="478" t="n">
        <f aca="false">BO46-BP45</f>
        <v>109</v>
      </c>
      <c r="BQ46" s="478" t="n">
        <f aca="false">BP46-BQ45</f>
        <v>109</v>
      </c>
      <c r="BR46" s="478" t="n">
        <f aca="false">BQ46-BR45</f>
        <v>109</v>
      </c>
      <c r="BS46" s="196"/>
      <c r="BT46" s="478" t="n">
        <f aca="false">BR46-BT45</f>
        <v>109</v>
      </c>
      <c r="BU46" s="478" t="n">
        <f aca="false">BT46-BU45</f>
        <v>109</v>
      </c>
      <c r="BV46" s="478" t="n">
        <f aca="false">BU46-BV45</f>
        <v>109</v>
      </c>
      <c r="BW46" s="478" t="n">
        <f aca="false">BV46-BW45</f>
        <v>109</v>
      </c>
      <c r="BX46" s="478" t="n">
        <f aca="false">BW46-BX45</f>
        <v>109</v>
      </c>
      <c r="BY46" s="478" t="n">
        <f aca="false">BX46-BY45</f>
        <v>108</v>
      </c>
      <c r="BZ46" s="478" t="n">
        <f aca="false">BY46-BZ45</f>
        <v>107</v>
      </c>
      <c r="CA46" s="478" t="n">
        <f aca="false">BZ46-CA45</f>
        <v>106</v>
      </c>
      <c r="CB46" s="478" t="n">
        <f aca="false">CA46-CB45</f>
        <v>105</v>
      </c>
      <c r="CC46" s="478" t="n">
        <f aca="false">CB46-CC45</f>
        <v>104</v>
      </c>
      <c r="CD46" s="478" t="n">
        <f aca="false">CC46-CD45</f>
        <v>103</v>
      </c>
      <c r="CE46" s="478" t="n">
        <f aca="false">CD46-CE45</f>
        <v>102</v>
      </c>
      <c r="CF46" s="196"/>
      <c r="CG46" s="478" t="n">
        <f aca="false">CE46-CG45</f>
        <v>101</v>
      </c>
      <c r="CH46" s="478" t="n">
        <f aca="false">CG46-CH45</f>
        <v>100</v>
      </c>
      <c r="CI46" s="478" t="n">
        <f aca="false">CH46-CI45</f>
        <v>99</v>
      </c>
      <c r="CJ46" s="478" t="n">
        <f aca="false">CI46-CJ45</f>
        <v>98</v>
      </c>
      <c r="CK46" s="478" t="n">
        <f aca="false">CJ46-CK45</f>
        <v>97</v>
      </c>
      <c r="CL46" s="478" t="n">
        <f aca="false">CK46-CL45</f>
        <v>96</v>
      </c>
      <c r="CM46" s="478" t="n">
        <f aca="false">CL46-CM45</f>
        <v>95</v>
      </c>
      <c r="CN46" s="478" t="n">
        <f aca="false">CM46-CN45</f>
        <v>94</v>
      </c>
      <c r="CO46" s="478" t="n">
        <f aca="false">CN46-CO45</f>
        <v>93</v>
      </c>
      <c r="CP46" s="478" t="n">
        <f aca="false">CO46-CP45</f>
        <v>92</v>
      </c>
      <c r="CQ46" s="478" t="n">
        <f aca="false">CP46-CQ45</f>
        <v>91</v>
      </c>
      <c r="CR46" s="478" t="n">
        <f aca="false">CQ46-CR45</f>
        <v>90</v>
      </c>
      <c r="CS46" s="196"/>
      <c r="CT46" s="478" t="n">
        <f aca="false">CR46-CT45</f>
        <v>89</v>
      </c>
      <c r="CU46" s="478" t="n">
        <f aca="false">CT46-CU45</f>
        <v>88</v>
      </c>
      <c r="CV46" s="478" t="n">
        <f aca="false">CU46-CV45</f>
        <v>87</v>
      </c>
      <c r="CW46" s="478" t="n">
        <f aca="false">CV46-CW45</f>
        <v>86</v>
      </c>
      <c r="CX46" s="478" t="n">
        <f aca="false">CW46-CX45</f>
        <v>85</v>
      </c>
      <c r="CY46" s="478" t="n">
        <f aca="false">CX46-CY45</f>
        <v>84</v>
      </c>
      <c r="CZ46" s="478" t="n">
        <f aca="false">CY46-CZ45</f>
        <v>83</v>
      </c>
      <c r="DA46" s="478" t="n">
        <f aca="false">CZ46-DA45</f>
        <v>82</v>
      </c>
      <c r="DB46" s="478" t="n">
        <f aca="false">DA46-DB45</f>
        <v>81</v>
      </c>
      <c r="DC46" s="478" t="n">
        <f aca="false">DB46-DC45</f>
        <v>80</v>
      </c>
      <c r="DD46" s="478" t="n">
        <f aca="false">DC46-DD45</f>
        <v>79</v>
      </c>
      <c r="DE46" s="478" t="n">
        <f aca="false">DD46-DE45</f>
        <v>78</v>
      </c>
      <c r="DF46" s="196"/>
      <c r="DG46" s="478" t="n">
        <f aca="false">DE46-DG45</f>
        <v>77</v>
      </c>
      <c r="DH46" s="478" t="n">
        <f aca="false">DG46-DH45</f>
        <v>76</v>
      </c>
      <c r="DI46" s="478" t="n">
        <f aca="false">DH46-DI45</f>
        <v>75</v>
      </c>
      <c r="DJ46" s="478" t="n">
        <f aca="false">DI46-DJ45</f>
        <v>74</v>
      </c>
      <c r="DK46" s="478" t="n">
        <f aca="false">DJ46-DK45</f>
        <v>73</v>
      </c>
      <c r="DL46" s="478" t="n">
        <f aca="false">DK46-DL45</f>
        <v>72</v>
      </c>
      <c r="DM46" s="478" t="n">
        <f aca="false">DL46-DM45</f>
        <v>71</v>
      </c>
      <c r="DN46" s="478" t="n">
        <f aca="false">DM46-DN45</f>
        <v>70</v>
      </c>
      <c r="DO46" s="478" t="n">
        <f aca="false">DN46-DO45</f>
        <v>69</v>
      </c>
      <c r="DP46" s="478" t="n">
        <f aca="false">DO46-DP45</f>
        <v>68</v>
      </c>
      <c r="DQ46" s="478" t="n">
        <f aca="false">DP46-DQ45</f>
        <v>67</v>
      </c>
      <c r="DR46" s="478" t="n">
        <f aca="false">DQ46-DR45</f>
        <v>66</v>
      </c>
      <c r="DS46" s="196"/>
      <c r="DT46" s="478" t="n">
        <f aca="false">DR46-DT45</f>
        <v>65</v>
      </c>
      <c r="DU46" s="478" t="n">
        <f aca="false">DT46-DU45</f>
        <v>64</v>
      </c>
      <c r="DV46" s="478" t="n">
        <f aca="false">DU46-DV45</f>
        <v>63</v>
      </c>
      <c r="DW46" s="478" t="n">
        <f aca="false">DV46-DW45</f>
        <v>62</v>
      </c>
      <c r="DX46" s="478" t="n">
        <f aca="false">DW46-DX45</f>
        <v>61</v>
      </c>
      <c r="DY46" s="478" t="n">
        <f aca="false">DX46-DY45</f>
        <v>60</v>
      </c>
      <c r="DZ46" s="478" t="n">
        <f aca="false">DY46-DZ45</f>
        <v>59</v>
      </c>
      <c r="EA46" s="478" t="n">
        <f aca="false">DZ46-EA45</f>
        <v>58</v>
      </c>
      <c r="EB46" s="478" t="n">
        <f aca="false">EA46-EB45</f>
        <v>57</v>
      </c>
      <c r="EC46" s="478" t="n">
        <f aca="false">EB46-EC45</f>
        <v>56</v>
      </c>
      <c r="ED46" s="478" t="n">
        <f aca="false">EC46-ED45</f>
        <v>55</v>
      </c>
      <c r="EE46" s="478" t="n">
        <f aca="false">ED46-EE45</f>
        <v>54</v>
      </c>
      <c r="EF46" s="196"/>
      <c r="EG46" s="478" t="n">
        <f aca="false">EE46-EG45</f>
        <v>53</v>
      </c>
      <c r="EH46" s="478" t="n">
        <f aca="false">EG46-EH45</f>
        <v>52</v>
      </c>
      <c r="EI46" s="478" t="n">
        <f aca="false">EH46-EI45</f>
        <v>51</v>
      </c>
      <c r="EJ46" s="478" t="n">
        <f aca="false">EI46-EJ45</f>
        <v>50</v>
      </c>
      <c r="EK46" s="478" t="n">
        <f aca="false">EJ46-EK45</f>
        <v>49</v>
      </c>
      <c r="EL46" s="478" t="n">
        <f aca="false">EK46-EL45</f>
        <v>48</v>
      </c>
      <c r="EM46" s="478" t="n">
        <f aca="false">EL46-EM45</f>
        <v>47</v>
      </c>
      <c r="EN46" s="478" t="n">
        <f aca="false">EM46-EN45</f>
        <v>46</v>
      </c>
      <c r="EO46" s="478" t="n">
        <f aca="false">EN46-EO45</f>
        <v>45</v>
      </c>
      <c r="EP46" s="478" t="n">
        <f aca="false">EO46-EP45</f>
        <v>44</v>
      </c>
      <c r="EQ46" s="478" t="n">
        <f aca="false">EP46-EQ45</f>
        <v>43</v>
      </c>
      <c r="ER46" s="478" t="n">
        <f aca="false">EQ46-ER45</f>
        <v>42</v>
      </c>
      <c r="ES46" s="196"/>
      <c r="ET46" s="478" t="n">
        <f aca="false">ER46-ET45</f>
        <v>41</v>
      </c>
      <c r="EU46" s="478" t="n">
        <f aca="false">ET46-EU45</f>
        <v>40</v>
      </c>
      <c r="EV46" s="478" t="n">
        <f aca="false">EU46-EV45</f>
        <v>39</v>
      </c>
      <c r="EW46" s="478" t="n">
        <f aca="false">EV46-EW45</f>
        <v>38</v>
      </c>
      <c r="EX46" s="478" t="n">
        <f aca="false">EW46-EX45</f>
        <v>37</v>
      </c>
      <c r="EY46" s="478" t="n">
        <f aca="false">EX46-EY45</f>
        <v>36</v>
      </c>
      <c r="EZ46" s="478" t="n">
        <f aca="false">EY46-EZ45</f>
        <v>35</v>
      </c>
      <c r="FA46" s="478" t="n">
        <f aca="false">EZ46-FA45</f>
        <v>34</v>
      </c>
      <c r="FB46" s="478" t="n">
        <f aca="false">FA46-FB45</f>
        <v>33</v>
      </c>
      <c r="FC46" s="478" t="n">
        <f aca="false">FB46-FC45</f>
        <v>32</v>
      </c>
      <c r="FD46" s="478" t="n">
        <f aca="false">FC46-FD45</f>
        <v>31</v>
      </c>
      <c r="FE46" s="478" t="n">
        <f aca="false">FD46-FE45</f>
        <v>30</v>
      </c>
      <c r="FF46" s="196"/>
      <c r="FG46" s="478" t="n">
        <f aca="false">FE46-FG45</f>
        <v>29</v>
      </c>
      <c r="FH46" s="478" t="n">
        <f aca="false">FG46-FH45</f>
        <v>28</v>
      </c>
      <c r="FI46" s="478" t="n">
        <f aca="false">FH46-FI45</f>
        <v>27</v>
      </c>
      <c r="FJ46" s="478" t="n">
        <f aca="false">FI46-FJ45</f>
        <v>26</v>
      </c>
      <c r="FK46" s="478" t="n">
        <f aca="false">FJ46-FK45</f>
        <v>25</v>
      </c>
      <c r="FL46" s="478" t="n">
        <f aca="false">FK46-FL45</f>
        <v>24</v>
      </c>
      <c r="FM46" s="478" t="n">
        <f aca="false">FL46-FM45</f>
        <v>23</v>
      </c>
      <c r="FN46" s="478" t="n">
        <f aca="false">FM46-FN45</f>
        <v>22</v>
      </c>
      <c r="FO46" s="478" t="n">
        <f aca="false">FN46-FO45</f>
        <v>21</v>
      </c>
      <c r="FP46" s="478" t="n">
        <f aca="false">FO46-FP45</f>
        <v>20</v>
      </c>
      <c r="FQ46" s="478" t="n">
        <f aca="false">FP46-FQ45</f>
        <v>19</v>
      </c>
      <c r="FR46" s="478" t="n">
        <f aca="false">FQ46-FR45</f>
        <v>18</v>
      </c>
      <c r="FS46" s="196"/>
      <c r="FT46" s="478" t="n">
        <f aca="false">FR46-FT45</f>
        <v>17</v>
      </c>
      <c r="FU46" s="478" t="n">
        <f aca="false">FT46-FU45</f>
        <v>16</v>
      </c>
      <c r="FV46" s="478" t="n">
        <f aca="false">FU46-FV45</f>
        <v>15</v>
      </c>
      <c r="FW46" s="478" t="n">
        <f aca="false">FV46-FW45</f>
        <v>14</v>
      </c>
      <c r="FX46" s="478" t="n">
        <f aca="false">FW46-FX45</f>
        <v>13</v>
      </c>
      <c r="FY46" s="478" t="n">
        <f aca="false">FX46-FY45</f>
        <v>12</v>
      </c>
      <c r="FZ46" s="478" t="n">
        <f aca="false">FY46-FZ45</f>
        <v>11</v>
      </c>
      <c r="GA46" s="478" t="n">
        <f aca="false">FZ46-GA45</f>
        <v>10</v>
      </c>
      <c r="GB46" s="478" t="n">
        <f aca="false">GA46-GB45</f>
        <v>9</v>
      </c>
      <c r="GC46" s="478" t="n">
        <f aca="false">GB46-GC45</f>
        <v>8</v>
      </c>
      <c r="GD46" s="478" t="n">
        <f aca="false">GC46-GD45</f>
        <v>7</v>
      </c>
      <c r="GE46" s="478" t="n">
        <f aca="false">GD46-GE45</f>
        <v>6</v>
      </c>
      <c r="GF46" s="196"/>
      <c r="GG46" s="478" t="n">
        <f aca="false">GE46-GG45</f>
        <v>5</v>
      </c>
      <c r="GH46" s="478" t="n">
        <f aca="false">GG46-GH45</f>
        <v>4</v>
      </c>
      <c r="GI46" s="478" t="n">
        <f aca="false">GH46-GI45</f>
        <v>3</v>
      </c>
      <c r="GJ46" s="478" t="n">
        <f aca="false">GI46-GJ45</f>
        <v>2</v>
      </c>
      <c r="GK46" s="478" t="n">
        <f aca="false">GJ46-GK45</f>
        <v>1</v>
      </c>
      <c r="GL46" s="478" t="n">
        <f aca="false">GK46-GL45</f>
        <v>0</v>
      </c>
      <c r="GM46" s="478" t="n">
        <f aca="false">GL46-GM45</f>
        <v>0</v>
      </c>
      <c r="GN46" s="478" t="n">
        <f aca="false">GM46-GN45</f>
        <v>0</v>
      </c>
      <c r="GO46" s="478" t="n">
        <f aca="false">GN46-GO45</f>
        <v>0</v>
      </c>
      <c r="GP46" s="478" t="n">
        <f aca="false">GO46-GP45</f>
        <v>0</v>
      </c>
      <c r="GQ46" s="478" t="n">
        <f aca="false">GP46-GQ45</f>
        <v>0</v>
      </c>
      <c r="GR46" s="478" t="n">
        <f aca="false">GQ46-GR45</f>
        <v>0</v>
      </c>
      <c r="GS46" s="196"/>
      <c r="GT46" s="478" t="n">
        <f aca="false">GR46-GT45</f>
        <v>0</v>
      </c>
      <c r="GU46" s="478" t="n">
        <f aca="false">GT46-GU45</f>
        <v>0</v>
      </c>
      <c r="GV46" s="478" t="n">
        <f aca="false">GU46-GV45</f>
        <v>0</v>
      </c>
      <c r="GW46" s="478" t="n">
        <f aca="false">GV46-GW45</f>
        <v>0</v>
      </c>
      <c r="GX46" s="478" t="n">
        <f aca="false">GW46-GX45</f>
        <v>0</v>
      </c>
      <c r="GY46" s="478" t="n">
        <f aca="false">GX46-GY45</f>
        <v>0</v>
      </c>
      <c r="GZ46" s="478" t="n">
        <f aca="false">GY46-GZ45</f>
        <v>0</v>
      </c>
      <c r="HA46" s="478" t="n">
        <f aca="false">GZ46-HA45</f>
        <v>0</v>
      </c>
      <c r="HB46" s="478" t="n">
        <f aca="false">HA46-HB45</f>
        <v>0</v>
      </c>
      <c r="HC46" s="478" t="n">
        <f aca="false">HB46-HC45</f>
        <v>0</v>
      </c>
      <c r="HD46" s="478" t="n">
        <f aca="false">HC46-HD45</f>
        <v>0</v>
      </c>
      <c r="HE46" s="478" t="n">
        <f aca="false">HD46-HE45</f>
        <v>0</v>
      </c>
      <c r="HF46" s="196"/>
      <c r="HG46" s="478" t="n">
        <f aca="false">HE46-HG45</f>
        <v>0</v>
      </c>
      <c r="HH46" s="478" t="n">
        <f aca="false">HG46-HH45</f>
        <v>0</v>
      </c>
      <c r="HI46" s="478" t="n">
        <f aca="false">HH46-HI45</f>
        <v>0</v>
      </c>
      <c r="HJ46" s="478" t="n">
        <f aca="false">HI46-HJ45</f>
        <v>0</v>
      </c>
      <c r="HK46" s="478" t="n">
        <f aca="false">HJ46-HK45</f>
        <v>0</v>
      </c>
      <c r="HL46" s="478" t="n">
        <f aca="false">HK46-HL45</f>
        <v>0</v>
      </c>
      <c r="HM46" s="478" t="n">
        <f aca="false">HL46-HM45</f>
        <v>0</v>
      </c>
      <c r="HN46" s="478" t="n">
        <f aca="false">HM46-HN45</f>
        <v>0</v>
      </c>
      <c r="HO46" s="478" t="n">
        <f aca="false">HN46-HO45</f>
        <v>0</v>
      </c>
      <c r="HP46" s="478" t="n">
        <f aca="false">HO46-HP45</f>
        <v>0</v>
      </c>
      <c r="HQ46" s="478" t="n">
        <f aca="false">HP46-HQ45</f>
        <v>0</v>
      </c>
      <c r="HR46" s="478" t="n">
        <f aca="false">HQ46-HR45</f>
        <v>0</v>
      </c>
      <c r="HS46" s="196"/>
      <c r="HT46" s="478" t="n">
        <f aca="false">HR46-HT45</f>
        <v>0</v>
      </c>
      <c r="HU46" s="478" t="n">
        <f aca="false">HT46-HU45</f>
        <v>0</v>
      </c>
      <c r="HV46" s="478" t="n">
        <f aca="false">HU46-HV45</f>
        <v>0</v>
      </c>
      <c r="HW46" s="478" t="n">
        <f aca="false">HV46-HW45</f>
        <v>0</v>
      </c>
      <c r="HX46" s="478" t="n">
        <f aca="false">HW46-HX45</f>
        <v>0</v>
      </c>
      <c r="HY46" s="478" t="n">
        <f aca="false">HX46-HY45</f>
        <v>0</v>
      </c>
      <c r="HZ46" s="478" t="n">
        <f aca="false">HY46-HZ45</f>
        <v>0</v>
      </c>
      <c r="IA46" s="478" t="n">
        <f aca="false">HZ46-IA45</f>
        <v>0</v>
      </c>
      <c r="IB46" s="478" t="n">
        <f aca="false">IA46-IB45</f>
        <v>0</v>
      </c>
      <c r="IC46" s="478" t="n">
        <f aca="false">IB46-IC45</f>
        <v>0</v>
      </c>
      <c r="ID46" s="478" t="n">
        <f aca="false">IC46-ID45</f>
        <v>0</v>
      </c>
      <c r="IE46" s="478" t="n">
        <f aca="false">ID46-IE45</f>
        <v>0</v>
      </c>
      <c r="IF46" s="196"/>
      <c r="IG46" s="478" t="n">
        <f aca="false">IE46-IG45</f>
        <v>0</v>
      </c>
      <c r="IH46" s="478" t="n">
        <f aca="false">IG46-IH45</f>
        <v>0</v>
      </c>
      <c r="II46" s="478" t="n">
        <f aca="false">IH46-II45</f>
        <v>0</v>
      </c>
      <c r="IJ46" s="478" t="n">
        <f aca="false">II46-IJ45</f>
        <v>0</v>
      </c>
      <c r="IK46" s="478" t="n">
        <f aca="false">IJ46-IK45</f>
        <v>0</v>
      </c>
      <c r="IL46" s="478" t="n">
        <f aca="false">IK46-IL45</f>
        <v>0</v>
      </c>
      <c r="IM46" s="478" t="n">
        <f aca="false">IL46-IM45</f>
        <v>0</v>
      </c>
      <c r="IN46" s="478" t="n">
        <f aca="false">IM46-IN45</f>
        <v>0</v>
      </c>
      <c r="IO46" s="478" t="n">
        <f aca="false">IN46-IO45</f>
        <v>0</v>
      </c>
      <c r="IP46" s="478" t="n">
        <f aca="false">IO46-IP45</f>
        <v>0</v>
      </c>
      <c r="IQ46" s="478" t="n">
        <f aca="false">IP46-IQ45</f>
        <v>0</v>
      </c>
      <c r="IR46" s="478" t="n">
        <f aca="false">IQ46-IR45</f>
        <v>0</v>
      </c>
      <c r="IS46" s="196"/>
      <c r="IT46" s="478" t="n">
        <f aca="false">IR46-IT45</f>
        <v>0</v>
      </c>
      <c r="IU46" s="478" t="n">
        <f aca="false">IT46-IU45</f>
        <v>0</v>
      </c>
      <c r="IV46" s="478" t="n">
        <f aca="false">IU46-IV45</f>
        <v>0</v>
      </c>
      <c r="IW46" s="478" t="n">
        <f aca="false">IV46-IW45</f>
        <v>0</v>
      </c>
      <c r="IX46" s="478" t="n">
        <f aca="false">IW46-IX45</f>
        <v>0</v>
      </c>
      <c r="IY46" s="478" t="n">
        <f aca="false">IX46-IY45</f>
        <v>0</v>
      </c>
      <c r="IZ46" s="478" t="n">
        <f aca="false">IY46-IZ45</f>
        <v>0</v>
      </c>
      <c r="JA46" s="478" t="n">
        <f aca="false">IZ46-JA45</f>
        <v>0</v>
      </c>
      <c r="JB46" s="478" t="n">
        <f aca="false">JA46-JB45</f>
        <v>0</v>
      </c>
      <c r="JC46" s="478" t="n">
        <f aca="false">JB46-JC45</f>
        <v>0</v>
      </c>
      <c r="JD46" s="478" t="n">
        <f aca="false">JC46-JD45</f>
        <v>0</v>
      </c>
      <c r="JE46" s="478" t="n">
        <f aca="false">JD46-JE45</f>
        <v>0</v>
      </c>
      <c r="JF46" s="196"/>
      <c r="JG46" s="478" t="n">
        <f aca="false">JE46-JG45</f>
        <v>0</v>
      </c>
      <c r="JH46" s="478" t="n">
        <f aca="false">JG46-JH45</f>
        <v>0</v>
      </c>
      <c r="JI46" s="478" t="n">
        <f aca="false">JH46-JI45</f>
        <v>0</v>
      </c>
      <c r="JJ46" s="478" t="n">
        <f aca="false">JI46-JJ45</f>
        <v>0</v>
      </c>
      <c r="JK46" s="478" t="n">
        <f aca="false">JJ46-JK45</f>
        <v>0</v>
      </c>
      <c r="JL46" s="478" t="n">
        <f aca="false">JK46-JL45</f>
        <v>0</v>
      </c>
      <c r="JM46" s="478" t="n">
        <f aca="false">JL46-JM45</f>
        <v>0</v>
      </c>
      <c r="JN46" s="478" t="n">
        <f aca="false">JM46-JN45</f>
        <v>0</v>
      </c>
      <c r="JO46" s="478" t="n">
        <f aca="false">JN46-JO45</f>
        <v>0</v>
      </c>
      <c r="JP46" s="478" t="n">
        <f aca="false">JO46-JP45</f>
        <v>0</v>
      </c>
      <c r="JQ46" s="478" t="n">
        <f aca="false">JP46-JQ45</f>
        <v>0</v>
      </c>
      <c r="JR46" s="478" t="n">
        <f aca="false">JQ46-JR45</f>
        <v>0</v>
      </c>
      <c r="JS46" s="196"/>
      <c r="JT46" s="478" t="n">
        <f aca="false">JR46-JT45</f>
        <v>0</v>
      </c>
      <c r="JU46" s="478" t="n">
        <f aca="false">JT46-JU45</f>
        <v>0</v>
      </c>
      <c r="JV46" s="478" t="n">
        <f aca="false">JU46-JV45</f>
        <v>0</v>
      </c>
      <c r="JW46" s="478" t="n">
        <f aca="false">JV46-JW45</f>
        <v>0</v>
      </c>
      <c r="JX46" s="478" t="n">
        <f aca="false">JW46-JX45</f>
        <v>0</v>
      </c>
      <c r="JY46" s="478" t="n">
        <f aca="false">JX46-JY45</f>
        <v>0</v>
      </c>
      <c r="JZ46" s="478" t="n">
        <f aca="false">JY46-JZ45</f>
        <v>0</v>
      </c>
      <c r="KA46" s="478" t="n">
        <f aca="false">JZ46-KA45</f>
        <v>0</v>
      </c>
      <c r="KB46" s="478" t="n">
        <f aca="false">KA46-KB45</f>
        <v>0</v>
      </c>
      <c r="KC46" s="478" t="n">
        <f aca="false">KB46-KC45</f>
        <v>0</v>
      </c>
      <c r="KD46" s="478" t="n">
        <f aca="false">KC46-KD45</f>
        <v>0</v>
      </c>
      <c r="KE46" s="478" t="n">
        <f aca="false">KD46-KE45</f>
        <v>0</v>
      </c>
      <c r="KF46" s="196"/>
      <c r="KG46" s="478" t="n">
        <f aca="false">KE46-KG45</f>
        <v>0</v>
      </c>
      <c r="KH46" s="478" t="n">
        <f aca="false">KG46-KH45</f>
        <v>0</v>
      </c>
      <c r="KI46" s="478" t="n">
        <f aca="false">KH46-KI45</f>
        <v>0</v>
      </c>
      <c r="KJ46" s="478" t="n">
        <f aca="false">KI46-KJ45</f>
        <v>0</v>
      </c>
      <c r="KK46" s="478" t="n">
        <f aca="false">KJ46-KK45</f>
        <v>0</v>
      </c>
      <c r="KL46" s="478" t="n">
        <f aca="false">KK46-KL45</f>
        <v>0</v>
      </c>
      <c r="KM46" s="478" t="n">
        <f aca="false">KL46-KM45</f>
        <v>0</v>
      </c>
      <c r="KN46" s="478" t="n">
        <f aca="false">KM46-KN45</f>
        <v>0</v>
      </c>
      <c r="KO46" s="478" t="n">
        <f aca="false">KN46-KO45</f>
        <v>0</v>
      </c>
      <c r="KP46" s="478" t="n">
        <f aca="false">KO46-KP45</f>
        <v>0</v>
      </c>
      <c r="KQ46" s="478" t="n">
        <f aca="false">KP46-KQ45</f>
        <v>0</v>
      </c>
      <c r="KR46" s="478" t="n">
        <f aca="false">KQ46-KR45</f>
        <v>0</v>
      </c>
      <c r="KS46" s="196"/>
      <c r="KT46" s="478" t="n">
        <f aca="false">KR46-KT45</f>
        <v>0</v>
      </c>
      <c r="KU46" s="478" t="n">
        <f aca="false">KT46-KU45</f>
        <v>0</v>
      </c>
      <c r="KV46" s="478" t="n">
        <f aca="false">KU46-KV45</f>
        <v>0</v>
      </c>
      <c r="KW46" s="478" t="n">
        <f aca="false">KV46-KW45</f>
        <v>0</v>
      </c>
      <c r="KX46" s="478" t="n">
        <f aca="false">KW46-KX45</f>
        <v>0</v>
      </c>
      <c r="KY46" s="478" t="n">
        <f aca="false">KX46-KY45</f>
        <v>0</v>
      </c>
      <c r="KZ46" s="478" t="n">
        <f aca="false">KY46-KZ45</f>
        <v>0</v>
      </c>
      <c r="LA46" s="478" t="n">
        <f aca="false">KZ46-LA45</f>
        <v>0</v>
      </c>
      <c r="LB46" s="478" t="n">
        <f aca="false">LA46-LB45</f>
        <v>0</v>
      </c>
      <c r="LC46" s="478" t="n">
        <f aca="false">LB46-LC45</f>
        <v>0</v>
      </c>
      <c r="LD46" s="478" t="n">
        <f aca="false">LC46-LD45</f>
        <v>0</v>
      </c>
      <c r="LE46" s="478" t="n">
        <f aca="false">LD46-LE45</f>
        <v>0</v>
      </c>
      <c r="LF46" s="196"/>
      <c r="LG46" s="478" t="n">
        <f aca="false">LE46-LG45</f>
        <v>0</v>
      </c>
      <c r="LH46" s="478" t="n">
        <f aca="false">LG46-LH45</f>
        <v>0</v>
      </c>
      <c r="LI46" s="478" t="n">
        <f aca="false">LH46-LI45</f>
        <v>0</v>
      </c>
      <c r="LJ46" s="478" t="n">
        <f aca="false">LI46-LJ45</f>
        <v>0</v>
      </c>
      <c r="LK46" s="478" t="n">
        <f aca="false">LJ46-LK45</f>
        <v>0</v>
      </c>
      <c r="LL46" s="478" t="n">
        <f aca="false">LK46-LL45</f>
        <v>0</v>
      </c>
      <c r="LM46" s="478" t="n">
        <f aca="false">LL46-LM45</f>
        <v>0</v>
      </c>
      <c r="LN46" s="478" t="n">
        <f aca="false">LM46-LN45</f>
        <v>0</v>
      </c>
      <c r="LO46" s="478" t="n">
        <f aca="false">LN46-LO45</f>
        <v>0</v>
      </c>
      <c r="LP46" s="478" t="n">
        <f aca="false">LO46-LP45</f>
        <v>0</v>
      </c>
      <c r="LQ46" s="478" t="n">
        <f aca="false">LP46-LQ45</f>
        <v>0</v>
      </c>
      <c r="LR46" s="478" t="n">
        <f aca="false">LQ46-LR45</f>
        <v>0</v>
      </c>
      <c r="LS46" s="196"/>
      <c r="LT46" s="478" t="n">
        <f aca="false">LR46-LT45</f>
        <v>0</v>
      </c>
      <c r="LU46" s="478" t="n">
        <f aca="false">LT46-LU45</f>
        <v>0</v>
      </c>
      <c r="LV46" s="478" t="n">
        <f aca="false">LU46-LV45</f>
        <v>0</v>
      </c>
      <c r="LW46" s="478" t="n">
        <f aca="false">LV46-LW45</f>
        <v>0</v>
      </c>
      <c r="LX46" s="478" t="n">
        <f aca="false">LW46-LX45</f>
        <v>0</v>
      </c>
      <c r="LY46" s="478" t="n">
        <f aca="false">LX46-LY45</f>
        <v>0</v>
      </c>
      <c r="LZ46" s="478" t="n">
        <f aca="false">LY46-LZ45</f>
        <v>0</v>
      </c>
      <c r="MA46" s="478" t="n">
        <f aca="false">LZ46-MA45</f>
        <v>0</v>
      </c>
      <c r="MB46" s="478" t="n">
        <f aca="false">MA46-MB45</f>
        <v>0</v>
      </c>
      <c r="MC46" s="478" t="n">
        <f aca="false">MB46-MC45</f>
        <v>0</v>
      </c>
      <c r="MD46" s="478" t="n">
        <f aca="false">MC46-MD45</f>
        <v>0</v>
      </c>
      <c r="ME46" s="478" t="n">
        <f aca="false">MD46-ME45</f>
        <v>0</v>
      </c>
      <c r="MF46" s="196"/>
      <c r="MG46" s="478" t="n">
        <f aca="false">ME46-MG45</f>
        <v>0</v>
      </c>
      <c r="MH46" s="478" t="n">
        <f aca="false">MG46-MH45</f>
        <v>0</v>
      </c>
      <c r="MI46" s="478" t="n">
        <f aca="false">MH46-MI45</f>
        <v>0</v>
      </c>
      <c r="MJ46" s="478" t="n">
        <f aca="false">MI46-MJ45</f>
        <v>0</v>
      </c>
      <c r="MK46" s="478" t="n">
        <f aca="false">MJ46-MK45</f>
        <v>0</v>
      </c>
      <c r="ML46" s="478" t="n">
        <f aca="false">MK46-ML45</f>
        <v>0</v>
      </c>
      <c r="MM46" s="478" t="n">
        <f aca="false">ML46-MM45</f>
        <v>0</v>
      </c>
      <c r="MN46" s="478" t="n">
        <f aca="false">MM46-MN45</f>
        <v>0</v>
      </c>
      <c r="MO46" s="478" t="n">
        <f aca="false">MN46-MO45</f>
        <v>0</v>
      </c>
      <c r="MP46" s="478" t="n">
        <f aca="false">MO46-MP45</f>
        <v>0</v>
      </c>
      <c r="MQ46" s="478" t="n">
        <f aca="false">MP46-MQ45</f>
        <v>0</v>
      </c>
      <c r="MR46" s="478" t="n">
        <f aca="false">MQ46-MR45</f>
        <v>0</v>
      </c>
      <c r="MS46" s="196"/>
      <c r="MT46" s="478" t="n">
        <f aca="false">MR46-MT45</f>
        <v>0</v>
      </c>
      <c r="MU46" s="478" t="n">
        <f aca="false">MT46-MU45</f>
        <v>0</v>
      </c>
      <c r="MV46" s="478" t="n">
        <f aca="false">MU46-MV45</f>
        <v>0</v>
      </c>
      <c r="MW46" s="478" t="n">
        <f aca="false">MV46-MW45</f>
        <v>0</v>
      </c>
      <c r="MX46" s="478" t="n">
        <f aca="false">MW46-MX45</f>
        <v>0</v>
      </c>
      <c r="MY46" s="478" t="n">
        <f aca="false">MX46-MY45</f>
        <v>0</v>
      </c>
      <c r="MZ46" s="478" t="n">
        <f aca="false">MY46-MZ45</f>
        <v>0</v>
      </c>
      <c r="NA46" s="478" t="n">
        <f aca="false">MZ46-NA45</f>
        <v>0</v>
      </c>
      <c r="NB46" s="478" t="n">
        <f aca="false">NA46-NB45</f>
        <v>0</v>
      </c>
      <c r="NC46" s="478" t="n">
        <f aca="false">NB46-NC45</f>
        <v>0</v>
      </c>
      <c r="ND46" s="478" t="n">
        <f aca="false">NC46-ND45</f>
        <v>0</v>
      </c>
      <c r="NE46" s="478" t="n">
        <f aca="false">ND46-NE45</f>
        <v>0</v>
      </c>
      <c r="NF46" s="196"/>
      <c r="NG46" s="478" t="n">
        <f aca="false">NE46-NG45</f>
        <v>0</v>
      </c>
      <c r="NH46" s="478" t="n">
        <f aca="false">NG46-NH45</f>
        <v>0</v>
      </c>
      <c r="NI46" s="478" t="n">
        <f aca="false">NH46-NI45</f>
        <v>0</v>
      </c>
      <c r="NJ46" s="478" t="n">
        <f aca="false">NI46-NJ45</f>
        <v>0</v>
      </c>
      <c r="NK46" s="478" t="n">
        <f aca="false">NJ46-NK45</f>
        <v>0</v>
      </c>
      <c r="NL46" s="478" t="n">
        <f aca="false">NK46-NL45</f>
        <v>0</v>
      </c>
      <c r="NM46" s="478" t="n">
        <f aca="false">NL46-NM45</f>
        <v>0</v>
      </c>
      <c r="NN46" s="478" t="n">
        <f aca="false">NM46-NN45</f>
        <v>0</v>
      </c>
      <c r="NO46" s="478" t="n">
        <f aca="false">NN46-NO45</f>
        <v>0</v>
      </c>
      <c r="NP46" s="478" t="n">
        <f aca="false">NO46-NP45</f>
        <v>0</v>
      </c>
      <c r="NQ46" s="478" t="n">
        <f aca="false">NP46-NQ45</f>
        <v>0</v>
      </c>
      <c r="NR46" s="478" t="n">
        <f aca="false">NQ46-NR45</f>
        <v>0</v>
      </c>
      <c r="NS46" s="196"/>
      <c r="NT46" s="478" t="n">
        <f aca="false">NR46-NT45</f>
        <v>0</v>
      </c>
      <c r="NU46" s="478" t="n">
        <f aca="false">NT46-NU45</f>
        <v>0</v>
      </c>
      <c r="NV46" s="478" t="n">
        <f aca="false">NU46-NV45</f>
        <v>0</v>
      </c>
      <c r="NW46" s="478" t="n">
        <f aca="false">NV46-NW45</f>
        <v>0</v>
      </c>
      <c r="NX46" s="478" t="n">
        <f aca="false">NW46-NX45</f>
        <v>0</v>
      </c>
      <c r="NY46" s="478" t="n">
        <f aca="false">NX46-NY45</f>
        <v>0</v>
      </c>
      <c r="NZ46" s="478" t="n">
        <f aca="false">NY46-NZ45</f>
        <v>0</v>
      </c>
      <c r="OA46" s="478" t="n">
        <f aca="false">NZ46-OA45</f>
        <v>0</v>
      </c>
      <c r="OB46" s="478" t="n">
        <f aca="false">OA46-OB45</f>
        <v>0</v>
      </c>
      <c r="OC46" s="478" t="n">
        <f aca="false">OB46-OC45</f>
        <v>0</v>
      </c>
      <c r="OD46" s="478" t="n">
        <f aca="false">OC46-OD45</f>
        <v>0</v>
      </c>
      <c r="OE46" s="478" t="n">
        <f aca="false">OD46-OE45</f>
        <v>0</v>
      </c>
      <c r="OF46" s="196"/>
      <c r="OG46" s="478" t="n">
        <f aca="false">OE46-OG45</f>
        <v>0</v>
      </c>
      <c r="OH46" s="478" t="n">
        <f aca="false">OG46-OH45</f>
        <v>0</v>
      </c>
      <c r="OI46" s="478" t="n">
        <f aca="false">OH46-OI45</f>
        <v>0</v>
      </c>
      <c r="OJ46" s="478" t="n">
        <f aca="false">OI46-OJ45</f>
        <v>0</v>
      </c>
      <c r="OK46" s="478" t="n">
        <f aca="false">OJ46-OK45</f>
        <v>0</v>
      </c>
      <c r="OL46" s="478" t="n">
        <f aca="false">OK46-OL45</f>
        <v>0</v>
      </c>
      <c r="OM46" s="478" t="n">
        <f aca="false">OL46-OM45</f>
        <v>0</v>
      </c>
      <c r="ON46" s="478" t="n">
        <f aca="false">OM46-ON45</f>
        <v>0</v>
      </c>
      <c r="OO46" s="478" t="n">
        <f aca="false">ON46-OO45</f>
        <v>0</v>
      </c>
      <c r="OP46" s="478" t="n">
        <f aca="false">OO46-OP45</f>
        <v>0</v>
      </c>
      <c r="OQ46" s="478" t="n">
        <f aca="false">OP46-OQ45</f>
        <v>0</v>
      </c>
      <c r="OR46" s="478" t="n">
        <f aca="false">OQ46-OR45</f>
        <v>0</v>
      </c>
      <c r="OS46" s="196"/>
      <c r="OT46" s="478" t="n">
        <f aca="false">OS46-OT45</f>
        <v>0</v>
      </c>
      <c r="OU46" s="478" t="n">
        <f aca="false">OT46-OU45</f>
        <v>0</v>
      </c>
      <c r="OV46" s="478" t="n">
        <f aca="false">OU46-OV45</f>
        <v>0</v>
      </c>
      <c r="OW46" s="478" t="n">
        <f aca="false">OV46-OW45</f>
        <v>0</v>
      </c>
      <c r="OX46" s="478" t="n">
        <f aca="false">OW46-OX45</f>
        <v>0</v>
      </c>
      <c r="OY46" s="478" t="n">
        <f aca="false">OX46-OY45</f>
        <v>0</v>
      </c>
      <c r="OZ46" s="478" t="n">
        <f aca="false">OY46-OZ45</f>
        <v>0</v>
      </c>
      <c r="PA46" s="478" t="n">
        <f aca="false">OZ46-PA45</f>
        <v>0</v>
      </c>
      <c r="PB46" s="478" t="n">
        <f aca="false">PA46-PB45</f>
        <v>0</v>
      </c>
      <c r="PC46" s="478" t="n">
        <f aca="false">PB46-PC45</f>
        <v>0</v>
      </c>
      <c r="PD46" s="478" t="n">
        <f aca="false">PC46-PD45</f>
        <v>0</v>
      </c>
      <c r="PE46" s="478" t="n">
        <f aca="false">PD46-PE45</f>
        <v>0</v>
      </c>
      <c r="PF46" s="196"/>
      <c r="PG46" s="478" t="n">
        <f aca="false">PF46-PG45</f>
        <v>0</v>
      </c>
      <c r="PH46" s="478" t="n">
        <f aca="false">PG46-PH45</f>
        <v>0</v>
      </c>
      <c r="PI46" s="478" t="n">
        <f aca="false">PH46-PI45</f>
        <v>0</v>
      </c>
      <c r="PJ46" s="478" t="n">
        <f aca="false">PI46-PJ45</f>
        <v>0</v>
      </c>
      <c r="PK46" s="478" t="n">
        <f aca="false">PJ46-PK45</f>
        <v>0</v>
      </c>
      <c r="PL46" s="478" t="n">
        <f aca="false">PK46-PL45</f>
        <v>0</v>
      </c>
      <c r="PM46" s="478" t="n">
        <f aca="false">PL46-PM45</f>
        <v>0</v>
      </c>
      <c r="PN46" s="478" t="n">
        <f aca="false">PM46-PN45</f>
        <v>0</v>
      </c>
      <c r="PO46" s="478" t="n">
        <f aca="false">PN46-PO45</f>
        <v>0</v>
      </c>
      <c r="PP46" s="478" t="n">
        <f aca="false">PO46-PP45</f>
        <v>0</v>
      </c>
      <c r="PQ46" s="478" t="n">
        <f aca="false">PP46-PQ45</f>
        <v>0</v>
      </c>
      <c r="PR46" s="478" t="n">
        <f aca="false">PQ46-PR45</f>
        <v>0</v>
      </c>
      <c r="PS46" s="196"/>
      <c r="PT46" s="478" t="n">
        <f aca="false">PS46-PT45</f>
        <v>0</v>
      </c>
      <c r="PU46" s="478" t="n">
        <f aca="false">PT46-PU45</f>
        <v>0</v>
      </c>
      <c r="PV46" s="478" t="n">
        <f aca="false">PU46-PV45</f>
        <v>0</v>
      </c>
      <c r="PW46" s="478" t="n">
        <f aca="false">PV46-PW45</f>
        <v>0</v>
      </c>
      <c r="PX46" s="478" t="n">
        <f aca="false">PW46-PX45</f>
        <v>0</v>
      </c>
      <c r="PY46" s="478" t="n">
        <f aca="false">PX46-PY45</f>
        <v>0</v>
      </c>
      <c r="PZ46" s="478" t="n">
        <f aca="false">PY46-PZ45</f>
        <v>0</v>
      </c>
      <c r="QA46" s="478" t="n">
        <f aca="false">PZ46-QA45</f>
        <v>0</v>
      </c>
      <c r="QB46" s="478" t="n">
        <f aca="false">QA46-QB45</f>
        <v>0</v>
      </c>
      <c r="QC46" s="478" t="n">
        <f aca="false">QB46-QC45</f>
        <v>0</v>
      </c>
      <c r="QD46" s="478" t="n">
        <f aca="false">QC46-QD45</f>
        <v>0</v>
      </c>
      <c r="QE46" s="478" t="n">
        <f aca="false">QD46-QE45</f>
        <v>0</v>
      </c>
      <c r="QF46" s="196"/>
      <c r="QG46" s="478" t="n">
        <f aca="false">QF46-QG45</f>
        <v>0</v>
      </c>
      <c r="QH46" s="478" t="n">
        <f aca="false">QG46-QH45</f>
        <v>0</v>
      </c>
      <c r="QI46" s="478" t="n">
        <f aca="false">QH46-QI45</f>
        <v>0</v>
      </c>
      <c r="QJ46" s="478" t="n">
        <f aca="false">QI46-QJ45</f>
        <v>0</v>
      </c>
      <c r="QK46" s="478" t="n">
        <f aca="false">QJ46-QK45</f>
        <v>0</v>
      </c>
      <c r="QL46" s="478" t="n">
        <f aca="false">QK46-QL45</f>
        <v>0</v>
      </c>
      <c r="QM46" s="478" t="n">
        <f aca="false">QL46-QM45</f>
        <v>0</v>
      </c>
      <c r="QN46" s="478" t="n">
        <f aca="false">QM46-QN45</f>
        <v>0</v>
      </c>
      <c r="QO46" s="478" t="n">
        <f aca="false">QN46-QO45</f>
        <v>0</v>
      </c>
      <c r="QP46" s="478" t="n">
        <f aca="false">QO46-QP45</f>
        <v>0</v>
      </c>
      <c r="QQ46" s="478" t="n">
        <f aca="false">QP46-QQ45</f>
        <v>0</v>
      </c>
      <c r="QR46" s="478" t="n">
        <f aca="false">QQ46-QR45</f>
        <v>0</v>
      </c>
      <c r="QS46" s="196"/>
      <c r="QT46" s="478" t="n">
        <f aca="false">QS46-QT45</f>
        <v>0</v>
      </c>
      <c r="QU46" s="478" t="n">
        <f aca="false">QT46-QU45</f>
        <v>0</v>
      </c>
      <c r="QV46" s="478" t="n">
        <f aca="false">QU46-QV45</f>
        <v>0</v>
      </c>
      <c r="QW46" s="478" t="n">
        <f aca="false">QV46-QW45</f>
        <v>0</v>
      </c>
      <c r="QX46" s="478" t="n">
        <f aca="false">QW46-QX45</f>
        <v>0</v>
      </c>
      <c r="QY46" s="478" t="n">
        <f aca="false">QX46-QY45</f>
        <v>0</v>
      </c>
      <c r="QZ46" s="478" t="n">
        <f aca="false">QY46-QZ45</f>
        <v>0</v>
      </c>
      <c r="RA46" s="478" t="n">
        <f aca="false">QZ46-RA45</f>
        <v>0</v>
      </c>
      <c r="RB46" s="478" t="n">
        <f aca="false">RA46-RB45</f>
        <v>0</v>
      </c>
      <c r="RC46" s="478" t="n">
        <f aca="false">RB46-RC45</f>
        <v>0</v>
      </c>
      <c r="RD46" s="478" t="n">
        <f aca="false">RC46-RD45</f>
        <v>0</v>
      </c>
      <c r="RE46" s="478" t="n">
        <f aca="false">RD46-RE45</f>
        <v>0</v>
      </c>
      <c r="RF46" s="196"/>
    </row>
    <row r="47" customFormat="false" ht="12.75" hidden="false" customHeight="true" outlineLevel="0" collapsed="false">
      <c r="A47" s="196"/>
      <c r="B47" s="219"/>
      <c r="C47" s="196"/>
      <c r="D47" s="196"/>
      <c r="E47" s="478"/>
      <c r="F47" s="196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196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  <c r="GN47" s="196"/>
      <c r="GO47" s="196"/>
      <c r="GP47" s="196"/>
      <c r="GQ47" s="196"/>
      <c r="GR47" s="196"/>
      <c r="GS47" s="196"/>
      <c r="GT47" s="196"/>
      <c r="GU47" s="196"/>
      <c r="GV47" s="196"/>
      <c r="GW47" s="196"/>
      <c r="GX47" s="196"/>
      <c r="GY47" s="196"/>
      <c r="GZ47" s="196"/>
      <c r="HA47" s="196"/>
      <c r="HB47" s="196"/>
      <c r="HC47" s="196"/>
      <c r="HD47" s="196"/>
      <c r="HE47" s="196"/>
      <c r="HF47" s="196"/>
      <c r="HG47" s="196"/>
      <c r="HH47" s="196"/>
      <c r="HI47" s="196"/>
      <c r="HJ47" s="196"/>
      <c r="HK47" s="196"/>
      <c r="HL47" s="196"/>
      <c r="HM47" s="196"/>
      <c r="HN47" s="196"/>
      <c r="HO47" s="196"/>
      <c r="HP47" s="196"/>
      <c r="HQ47" s="196"/>
      <c r="HR47" s="196"/>
      <c r="HS47" s="196"/>
      <c r="HT47" s="196"/>
      <c r="HU47" s="196"/>
      <c r="HV47" s="196"/>
      <c r="HW47" s="196"/>
      <c r="HX47" s="196"/>
      <c r="HY47" s="196"/>
      <c r="HZ47" s="196"/>
      <c r="IA47" s="196"/>
      <c r="IB47" s="196"/>
      <c r="IC47" s="196"/>
      <c r="ID47" s="196"/>
      <c r="IE47" s="196"/>
      <c r="IF47" s="196"/>
      <c r="IG47" s="196"/>
      <c r="IH47" s="196"/>
      <c r="II47" s="196"/>
      <c r="IJ47" s="196"/>
      <c r="IK47" s="196"/>
      <c r="IL47" s="196"/>
      <c r="IM47" s="196"/>
      <c r="IN47" s="196"/>
      <c r="IO47" s="196"/>
      <c r="IP47" s="196"/>
      <c r="IQ47" s="196"/>
      <c r="IR47" s="196"/>
      <c r="IS47" s="196"/>
      <c r="IT47" s="196"/>
      <c r="IU47" s="196"/>
      <c r="IV47" s="196"/>
      <c r="IW47" s="196"/>
      <c r="IX47" s="196"/>
      <c r="IY47" s="196"/>
      <c r="IZ47" s="196"/>
      <c r="JA47" s="196"/>
      <c r="JB47" s="196"/>
      <c r="JC47" s="196"/>
      <c r="JD47" s="196"/>
      <c r="JE47" s="196"/>
      <c r="JF47" s="196"/>
      <c r="JG47" s="196"/>
      <c r="JH47" s="196"/>
      <c r="JI47" s="196"/>
      <c r="JJ47" s="196"/>
      <c r="JK47" s="196"/>
      <c r="JL47" s="196"/>
      <c r="JM47" s="196"/>
      <c r="JN47" s="196"/>
      <c r="JO47" s="196"/>
      <c r="JP47" s="196"/>
      <c r="JQ47" s="196"/>
      <c r="JR47" s="196"/>
      <c r="JS47" s="196"/>
      <c r="JT47" s="196"/>
      <c r="JU47" s="196"/>
      <c r="JV47" s="196"/>
      <c r="JW47" s="196"/>
      <c r="JX47" s="196"/>
      <c r="JY47" s="196"/>
      <c r="JZ47" s="196"/>
      <c r="KA47" s="196"/>
      <c r="KB47" s="196"/>
      <c r="KC47" s="196"/>
      <c r="KD47" s="196"/>
      <c r="KE47" s="196"/>
      <c r="KF47" s="196"/>
      <c r="KG47" s="196"/>
      <c r="KH47" s="196"/>
      <c r="KI47" s="196"/>
      <c r="KJ47" s="196"/>
      <c r="KK47" s="196"/>
      <c r="KL47" s="196"/>
      <c r="KM47" s="196"/>
      <c r="KN47" s="196"/>
      <c r="KO47" s="196"/>
      <c r="KP47" s="196"/>
      <c r="KQ47" s="196"/>
      <c r="KR47" s="196"/>
      <c r="KS47" s="196"/>
      <c r="KT47" s="196"/>
      <c r="KU47" s="196"/>
      <c r="KV47" s="196"/>
      <c r="KW47" s="196"/>
      <c r="KX47" s="196"/>
      <c r="KY47" s="196"/>
      <c r="KZ47" s="196"/>
      <c r="LA47" s="196"/>
      <c r="LB47" s="196"/>
      <c r="LC47" s="196"/>
      <c r="LD47" s="196"/>
      <c r="LE47" s="196"/>
      <c r="LF47" s="196"/>
      <c r="LG47" s="196"/>
      <c r="LH47" s="196"/>
      <c r="LI47" s="196"/>
      <c r="LJ47" s="196"/>
      <c r="LK47" s="196"/>
      <c r="LL47" s="196"/>
      <c r="LM47" s="196"/>
      <c r="LN47" s="196"/>
      <c r="LO47" s="196"/>
      <c r="LP47" s="196"/>
      <c r="LQ47" s="196"/>
      <c r="LR47" s="196"/>
      <c r="LS47" s="196"/>
      <c r="LT47" s="196"/>
      <c r="LU47" s="196"/>
      <c r="LV47" s="196"/>
      <c r="LW47" s="196"/>
      <c r="LX47" s="196"/>
      <c r="LY47" s="196"/>
      <c r="LZ47" s="196"/>
      <c r="MA47" s="196"/>
      <c r="MB47" s="196"/>
      <c r="MC47" s="196"/>
      <c r="MD47" s="196"/>
      <c r="ME47" s="196"/>
      <c r="MF47" s="196"/>
      <c r="MG47" s="196"/>
      <c r="MH47" s="196"/>
      <c r="MI47" s="196"/>
      <c r="MJ47" s="196"/>
      <c r="MK47" s="196"/>
      <c r="ML47" s="196"/>
      <c r="MM47" s="196"/>
      <c r="MN47" s="196"/>
      <c r="MO47" s="196"/>
      <c r="MP47" s="196"/>
      <c r="MQ47" s="196"/>
      <c r="MR47" s="196"/>
      <c r="MS47" s="196"/>
      <c r="MT47" s="196"/>
      <c r="MU47" s="196"/>
      <c r="MV47" s="196"/>
      <c r="MW47" s="196"/>
      <c r="MX47" s="196"/>
      <c r="MY47" s="196"/>
      <c r="MZ47" s="196"/>
      <c r="NA47" s="196"/>
      <c r="NB47" s="196"/>
      <c r="NC47" s="196"/>
      <c r="ND47" s="196"/>
      <c r="NE47" s="196"/>
      <c r="NF47" s="196"/>
      <c r="NG47" s="196"/>
      <c r="NH47" s="196"/>
      <c r="NI47" s="196"/>
      <c r="NJ47" s="196"/>
      <c r="NK47" s="196"/>
      <c r="NL47" s="196"/>
      <c r="NM47" s="196"/>
      <c r="NN47" s="196"/>
      <c r="NO47" s="196"/>
      <c r="NP47" s="196"/>
      <c r="NQ47" s="196"/>
      <c r="NR47" s="196"/>
      <c r="NS47" s="196"/>
      <c r="NT47" s="196"/>
      <c r="NU47" s="196"/>
      <c r="NV47" s="196"/>
      <c r="NW47" s="196"/>
      <c r="NX47" s="196"/>
      <c r="NY47" s="196"/>
      <c r="NZ47" s="196"/>
      <c r="OA47" s="196"/>
      <c r="OB47" s="196"/>
      <c r="OC47" s="196"/>
      <c r="OD47" s="196"/>
      <c r="OE47" s="196"/>
      <c r="OF47" s="196"/>
      <c r="OG47" s="196"/>
      <c r="OH47" s="196"/>
      <c r="OI47" s="196"/>
      <c r="OJ47" s="196"/>
      <c r="OK47" s="196"/>
      <c r="OL47" s="196"/>
      <c r="OM47" s="196"/>
      <c r="ON47" s="196"/>
      <c r="OO47" s="196"/>
      <c r="OP47" s="196"/>
      <c r="OQ47" s="196"/>
      <c r="OR47" s="196"/>
      <c r="OS47" s="196"/>
      <c r="OT47" s="196"/>
      <c r="OU47" s="196"/>
      <c r="OV47" s="196"/>
      <c r="OW47" s="196"/>
      <c r="OX47" s="196"/>
      <c r="OY47" s="196"/>
      <c r="OZ47" s="196"/>
      <c r="PA47" s="196"/>
      <c r="PB47" s="196"/>
      <c r="PC47" s="196"/>
      <c r="PD47" s="196"/>
      <c r="PE47" s="196"/>
      <c r="PF47" s="196"/>
      <c r="PG47" s="196"/>
      <c r="PH47" s="196"/>
      <c r="PI47" s="196"/>
      <c r="PJ47" s="196"/>
      <c r="PK47" s="196"/>
      <c r="PL47" s="196"/>
      <c r="PM47" s="196"/>
      <c r="PN47" s="196"/>
      <c r="PO47" s="196"/>
      <c r="PP47" s="196"/>
      <c r="PQ47" s="196"/>
      <c r="PR47" s="196"/>
      <c r="PS47" s="196"/>
      <c r="PT47" s="196"/>
      <c r="PU47" s="196"/>
      <c r="PV47" s="196"/>
      <c r="PW47" s="196"/>
      <c r="PX47" s="196"/>
      <c r="PY47" s="196"/>
      <c r="PZ47" s="196"/>
      <c r="QA47" s="196"/>
      <c r="QB47" s="196"/>
      <c r="QC47" s="196"/>
      <c r="QD47" s="196"/>
      <c r="QE47" s="196"/>
      <c r="QF47" s="196"/>
      <c r="QG47" s="196"/>
      <c r="QH47" s="196"/>
      <c r="QI47" s="196"/>
      <c r="QJ47" s="196"/>
      <c r="QK47" s="196"/>
      <c r="QL47" s="196"/>
      <c r="QM47" s="196"/>
      <c r="QN47" s="196"/>
      <c r="QO47" s="196"/>
      <c r="QP47" s="196"/>
      <c r="QQ47" s="196"/>
      <c r="QR47" s="196"/>
      <c r="QS47" s="196"/>
      <c r="QT47" s="196"/>
      <c r="QU47" s="196"/>
      <c r="QV47" s="196"/>
      <c r="QW47" s="196"/>
      <c r="QX47" s="196"/>
      <c r="QY47" s="196"/>
      <c r="QZ47" s="196"/>
      <c r="RA47" s="196"/>
      <c r="RB47" s="196"/>
      <c r="RC47" s="196"/>
      <c r="RD47" s="196"/>
      <c r="RE47" s="196"/>
      <c r="RF47" s="196"/>
    </row>
    <row r="48" customFormat="false" ht="12.75" hidden="false" customHeight="true" outlineLevel="0" collapsed="false">
      <c r="A48" s="196"/>
      <c r="B48" s="219" t="s">
        <v>533</v>
      </c>
      <c r="C48" s="196"/>
      <c r="D48" s="196"/>
      <c r="E48" s="478"/>
      <c r="F48" s="196"/>
      <c r="G48" s="478" t="n">
        <f aca="false">IF(G35=$E$30,1,IF(G35=$E$32,2,0))</f>
        <v>0</v>
      </c>
      <c r="H48" s="478" t="n">
        <f aca="false">IF(H35=$E$30,1,IF(H35=$E$32,2,0))</f>
        <v>0</v>
      </c>
      <c r="I48" s="478" t="n">
        <f aca="false">IF(I35=$E$30,1,IF(I35=$E$32,2,0))</f>
        <v>0</v>
      </c>
      <c r="J48" s="478" t="n">
        <f aca="false">IF(J35=$E$30,1,IF(J35=$E$32,2,0))</f>
        <v>0</v>
      </c>
      <c r="K48" s="478" t="n">
        <f aca="false">IF(K35=$E$30,1,IF(K35=$E$32,2,0))</f>
        <v>0</v>
      </c>
      <c r="L48" s="478" t="n">
        <f aca="false">IF(L35=$E$30,1,IF(L35=$E$32,2,0))</f>
        <v>0</v>
      </c>
      <c r="M48" s="478" t="n">
        <f aca="false">IF(M35=$E$30,1,IF(M35=$E$32,2,0))</f>
        <v>0</v>
      </c>
      <c r="N48" s="478" t="n">
        <f aca="false">IF(N35=$E$30,1,IF(N35=$E$32,2,0))</f>
        <v>0</v>
      </c>
      <c r="O48" s="478" t="n">
        <f aca="false">IF(O35=$E$30,1,IF(O35=$E$32,2,0))</f>
        <v>0</v>
      </c>
      <c r="P48" s="478" t="n">
        <f aca="false">IF(P35=$E$30,1,IF(P35=$E$32,2,0))</f>
        <v>0</v>
      </c>
      <c r="Q48" s="478" t="n">
        <f aca="false">IF(Q35=$E$30,1,IF(Q35=$E$32,2,0))</f>
        <v>0</v>
      </c>
      <c r="R48" s="478" t="n">
        <f aca="false">IF(R35=$E$30,1,IF(R35=$E$32,2,0))</f>
        <v>0</v>
      </c>
      <c r="S48" s="196"/>
      <c r="T48" s="478" t="n">
        <f aca="false">IF(T35=$E$30,1,IF(T35=$E$32,2,0))</f>
        <v>0</v>
      </c>
      <c r="U48" s="478" t="n">
        <f aca="false">IF(U35=$E$30,1,IF(U35=$E$32,2,0))</f>
        <v>0</v>
      </c>
      <c r="V48" s="478" t="n">
        <f aca="false">IF(V35=$E$30,1,IF(V35=$E$32,2,0))</f>
        <v>0</v>
      </c>
      <c r="W48" s="478" t="n">
        <f aca="false">IF(W35=$E$30,1,IF(W35=$E$32,2,0))</f>
        <v>0</v>
      </c>
      <c r="X48" s="478" t="n">
        <f aca="false">IF(X35=$E$30,1,IF(X35=$E$32,2,0))</f>
        <v>0</v>
      </c>
      <c r="Y48" s="478" t="n">
        <f aca="false">IF(Y35=$E$30,1,IF(Y35=$E$32,2,0))</f>
        <v>0</v>
      </c>
      <c r="Z48" s="478" t="n">
        <f aca="false">IF(Z35=$E$30,1,IF(Z35=$E$32,2,0))</f>
        <v>0</v>
      </c>
      <c r="AA48" s="478" t="n">
        <f aca="false">IF(AA35=$E$30,1,IF(AA35=$E$32,2,0))</f>
        <v>0</v>
      </c>
      <c r="AB48" s="478" t="n">
        <f aca="false">IF(AB35=$E$30,1,IF(AB35=$E$32,2,0))</f>
        <v>0</v>
      </c>
      <c r="AC48" s="478" t="n">
        <f aca="false">IF(AC35=$E$30,1,IF(AC35=$E$32,2,0))</f>
        <v>0</v>
      </c>
      <c r="AD48" s="478" t="n">
        <f aca="false">IF(AD35=$E$30,1,IF(AD35=$E$32,2,0))</f>
        <v>0</v>
      </c>
      <c r="AE48" s="478" t="n">
        <f aca="false">IF(AE35=$E$30,1,IF(AE35=$E$32,2,0))</f>
        <v>0</v>
      </c>
      <c r="AF48" s="196"/>
      <c r="AG48" s="478" t="n">
        <f aca="false">IF(AG35=$E$30,1,IF(AG35=$E$32,2,0))</f>
        <v>0</v>
      </c>
      <c r="AH48" s="478" t="n">
        <f aca="false">IF(AH35=$E$30,1,IF(AH35=$E$32,2,0))</f>
        <v>0</v>
      </c>
      <c r="AI48" s="478" t="n">
        <f aca="false">IF(AI35=$E$30,1,IF(AI35=$E$32,2,0))</f>
        <v>0</v>
      </c>
      <c r="AJ48" s="478" t="n">
        <f aca="false">IF(AJ35=$E$30,1,IF(AJ35=$E$32,2,0))</f>
        <v>0</v>
      </c>
      <c r="AK48" s="478" t="n">
        <f aca="false">IF(AK35=$E$30,1,IF(AK35=$E$32,2,0))</f>
        <v>0</v>
      </c>
      <c r="AL48" s="478" t="n">
        <f aca="false">IF(AL35=$E$30,1,IF(AL35=$E$32,2,0))</f>
        <v>0</v>
      </c>
      <c r="AM48" s="478" t="n">
        <f aca="false">IF(AM35=$E$30,1,IF(AM35=$E$32,2,0))</f>
        <v>1</v>
      </c>
      <c r="AN48" s="478" t="n">
        <f aca="false">IF(AN35=$E$30,1,IF(AN35=$E$32,2,0))</f>
        <v>0</v>
      </c>
      <c r="AO48" s="478" t="n">
        <f aca="false">IF(AO35=$E$30,1,IF(AO35=$E$32,2,0))</f>
        <v>0</v>
      </c>
      <c r="AP48" s="478" t="n">
        <f aca="false">IF(AP35=$E$30,1,IF(AP35=$E$32,2,0))</f>
        <v>0</v>
      </c>
      <c r="AQ48" s="478" t="n">
        <f aca="false">IF(AQ35=$E$30,1,IF(AQ35=$E$32,2,0))</f>
        <v>0</v>
      </c>
      <c r="AR48" s="478" t="n">
        <f aca="false">IF(AR35=$E$30,1,IF(AR35=$E$32,2,0))</f>
        <v>0</v>
      </c>
      <c r="AS48" s="196"/>
      <c r="AT48" s="478" t="n">
        <f aca="false">IF(AT35=$E$30,1,IF(AT35=$E$32,2,0))</f>
        <v>0</v>
      </c>
      <c r="AU48" s="478" t="n">
        <f aca="false">IF(AU35=$E$30,1,IF(AU35=$E$32,2,0))</f>
        <v>0</v>
      </c>
      <c r="AV48" s="478" t="n">
        <f aca="false">IF(AV35=$E$30,1,IF(AV35=$E$32,2,0))</f>
        <v>0</v>
      </c>
      <c r="AW48" s="478" t="n">
        <f aca="false">IF(AW35=$E$30,1,IF(AW35=$E$32,2,0))</f>
        <v>0</v>
      </c>
      <c r="AX48" s="478" t="n">
        <f aca="false">IF(AX35=$E$30,1,IF(AX35=$E$32,2,0))</f>
        <v>0</v>
      </c>
      <c r="AY48" s="478" t="n">
        <f aca="false">IF(AY35=$E$30,1,IF(AY35=$E$32,2,0))</f>
        <v>0</v>
      </c>
      <c r="AZ48" s="478" t="n">
        <f aca="false">IF(AZ35=$E$30,1,IF(AZ35=$E$32,2,0))</f>
        <v>0</v>
      </c>
      <c r="BA48" s="478" t="n">
        <f aca="false">IF(BA35=$E$30,1,IF(BA35=$E$32,2,0))</f>
        <v>0</v>
      </c>
      <c r="BB48" s="478" t="n">
        <f aca="false">IF(BB35=$E$30,1,IF(BB35=$E$32,2,0))</f>
        <v>0</v>
      </c>
      <c r="BC48" s="478" t="n">
        <f aca="false">IF(BC35=$E$30,1,IF(BC35=$E$32,2,0))</f>
        <v>0</v>
      </c>
      <c r="BD48" s="478" t="n">
        <f aca="false">IF(BD35=$E$30,1,IF(BD35=$E$32,2,0))</f>
        <v>0</v>
      </c>
      <c r="BE48" s="478" t="n">
        <f aca="false">IF(BE35=$E$30,1,IF(BE35=$E$32,2,0))</f>
        <v>0</v>
      </c>
      <c r="BF48" s="196"/>
      <c r="BG48" s="478" t="n">
        <f aca="false">IF(BG35=$E$30,1,IF(BG35=$E$32,2,0))</f>
        <v>0</v>
      </c>
      <c r="BH48" s="478" t="n">
        <f aca="false">IF(BH35=$E$30,1,IF(BH35=$E$32,2,0))</f>
        <v>0</v>
      </c>
      <c r="BI48" s="478" t="n">
        <f aca="false">IF(BI35=$E$30,1,IF(BI35=$E$32,2,0))</f>
        <v>0</v>
      </c>
      <c r="BJ48" s="478" t="n">
        <f aca="false">IF(BJ35=$E$30,1,IF(BJ35=$E$32,2,0))</f>
        <v>0</v>
      </c>
      <c r="BK48" s="478" t="n">
        <f aca="false">IF(BK35=$E$30,1,IF(BK35=$E$32,2,0))</f>
        <v>0</v>
      </c>
      <c r="BL48" s="478" t="n">
        <f aca="false">IF(BL35=$E$30,1,IF(BL35=$E$32,2,0))</f>
        <v>0</v>
      </c>
      <c r="BM48" s="478" t="n">
        <f aca="false">IF(BM35=$E$30,1,IF(BM35=$E$32,2,0))</f>
        <v>0</v>
      </c>
      <c r="BN48" s="478" t="n">
        <f aca="false">IF(BN35=$E$30,1,IF(BN35=$E$32,2,0))</f>
        <v>0</v>
      </c>
      <c r="BO48" s="478" t="n">
        <f aca="false">IF(BO35=$E$30,1,IF(BO35=$E$32,2,0))</f>
        <v>0</v>
      </c>
      <c r="BP48" s="478" t="n">
        <f aca="false">IF(BP35=$E$30,1,IF(BP35=$E$32,2,0))</f>
        <v>0</v>
      </c>
      <c r="BQ48" s="478" t="n">
        <f aca="false">IF(BQ35=$E$30,1,IF(BQ35=$E$32,2,0))</f>
        <v>0</v>
      </c>
      <c r="BR48" s="478" t="n">
        <f aca="false">IF(BR35=$E$30,1,IF(BR35=$E$32,2,0))</f>
        <v>0</v>
      </c>
      <c r="BS48" s="196"/>
      <c r="BT48" s="478" t="n">
        <f aca="false">IF(BT35=$E$30,1,IF(BT35=$E$32,2,0))</f>
        <v>2</v>
      </c>
      <c r="BU48" s="478" t="n">
        <f aca="false">IF(BU35=$E$30,1,IF(BU35=$E$32,2,0))</f>
        <v>0</v>
      </c>
      <c r="BV48" s="478" t="n">
        <f aca="false">IF(BV35=$E$30,1,IF(BV35=$E$32,2,0))</f>
        <v>0</v>
      </c>
      <c r="BW48" s="478" t="n">
        <f aca="false">IF(BW35=$E$30,1,IF(BW35=$E$32,2,0))</f>
        <v>0</v>
      </c>
      <c r="BX48" s="478" t="n">
        <f aca="false">IF(BX35=$E$30,1,IF(BX35=$E$32,2,0))</f>
        <v>0</v>
      </c>
      <c r="BY48" s="478" t="n">
        <f aca="false">IF(BY35=$E$30,1,IF(BY35=$E$32,2,0))</f>
        <v>0</v>
      </c>
      <c r="BZ48" s="478" t="n">
        <f aca="false">IF(BZ35=$E$30,1,IF(BZ35=$E$32,2,0))</f>
        <v>0</v>
      </c>
      <c r="CA48" s="478" t="n">
        <f aca="false">IF(CA35=$E$30,1,IF(CA35=$E$32,2,0))</f>
        <v>0</v>
      </c>
      <c r="CB48" s="478" t="n">
        <f aca="false">IF(CB35=$E$30,1,IF(CB35=$E$32,2,0))</f>
        <v>0</v>
      </c>
      <c r="CC48" s="478" t="n">
        <f aca="false">IF(CC35=$E$30,1,IF(CC35=$E$32,2,0))</f>
        <v>0</v>
      </c>
      <c r="CD48" s="478" t="n">
        <f aca="false">IF(CD35=$E$30,1,IF(CD35=$E$32,2,0))</f>
        <v>0</v>
      </c>
      <c r="CE48" s="478" t="n">
        <f aca="false">IF(CE35=$E$30,1,IF(CE35=$E$32,2,0))</f>
        <v>0</v>
      </c>
      <c r="CF48" s="196"/>
      <c r="CG48" s="478" t="n">
        <f aca="false">IF(CG35=$E$30,1,IF(CG35=$E$32,2,0))</f>
        <v>0</v>
      </c>
      <c r="CH48" s="478" t="n">
        <f aca="false">IF(CH35=$E$30,1,IF(CH35=$E$32,2,0))</f>
        <v>0</v>
      </c>
      <c r="CI48" s="478" t="n">
        <f aca="false">IF(CI35=$E$30,1,IF(CI35=$E$32,2,0))</f>
        <v>0</v>
      </c>
      <c r="CJ48" s="478" t="n">
        <f aca="false">IF(CJ35=$E$30,1,IF(CJ35=$E$32,2,0))</f>
        <v>0</v>
      </c>
      <c r="CK48" s="478" t="n">
        <f aca="false">IF(CK35=$E$30,1,IF(CK35=$E$32,2,0))</f>
        <v>0</v>
      </c>
      <c r="CL48" s="478" t="n">
        <f aca="false">IF(CL35=$E$30,1,IF(CL35=$E$32,2,0))</f>
        <v>0</v>
      </c>
      <c r="CM48" s="478" t="n">
        <f aca="false">IF(CM35=$E$30,1,IF(CM35=$E$32,2,0))</f>
        <v>0</v>
      </c>
      <c r="CN48" s="478" t="n">
        <f aca="false">IF(CN35=$E$30,1,IF(CN35=$E$32,2,0))</f>
        <v>0</v>
      </c>
      <c r="CO48" s="478" t="n">
        <f aca="false">IF(CO35=$E$30,1,IF(CO35=$E$32,2,0))</f>
        <v>0</v>
      </c>
      <c r="CP48" s="478" t="n">
        <f aca="false">IF(CP35=$E$30,1,IF(CP35=$E$32,2,0))</f>
        <v>0</v>
      </c>
      <c r="CQ48" s="478" t="n">
        <f aca="false">IF(CQ35=$E$30,1,IF(CQ35=$E$32,2,0))</f>
        <v>0</v>
      </c>
      <c r="CR48" s="478" t="n">
        <f aca="false">IF(CR35=$E$30,1,IF(CR35=$E$32,2,0))</f>
        <v>0</v>
      </c>
      <c r="CS48" s="478"/>
      <c r="CT48" s="478" t="n">
        <f aca="false">IF(CT35=$E$30,1,IF(CT35=$E$32,2,0))</f>
        <v>0</v>
      </c>
      <c r="CU48" s="478" t="n">
        <f aca="false">IF(CU35=$E$30,1,IF(CU35=$E$32,2,0))</f>
        <v>0</v>
      </c>
      <c r="CV48" s="478" t="n">
        <f aca="false">IF(CV35=$E$30,1,IF(CV35=$E$32,2,0))</f>
        <v>0</v>
      </c>
      <c r="CW48" s="478" t="n">
        <f aca="false">IF(CW35=$E$30,1,IF(CW35=$E$32,2,0))</f>
        <v>0</v>
      </c>
      <c r="CX48" s="478" t="n">
        <f aca="false">IF(CX35=$E$30,1,IF(CX35=$E$32,2,0))</f>
        <v>0</v>
      </c>
      <c r="CY48" s="478" t="n">
        <f aca="false">IF(CY35=$E$30,1,IF(CY35=$E$32,2,0))</f>
        <v>0</v>
      </c>
      <c r="CZ48" s="478" t="n">
        <f aca="false">IF(CZ35=$E$30,1,IF(CZ35=$E$32,2,0))</f>
        <v>0</v>
      </c>
      <c r="DA48" s="478" t="n">
        <f aca="false">IF(DA35=$E$30,1,IF(DA35=$E$32,2,0))</f>
        <v>0</v>
      </c>
      <c r="DB48" s="478" t="n">
        <f aca="false">IF(DB35=$E$30,1,IF(DB35=$E$32,2,0))</f>
        <v>0</v>
      </c>
      <c r="DC48" s="478" t="n">
        <f aca="false">IF(DC35=$E$30,1,IF(DC35=$E$32,2,0))</f>
        <v>0</v>
      </c>
      <c r="DD48" s="478" t="n">
        <f aca="false">IF(DD35=$E$30,1,IF(DD35=$E$32,2,0))</f>
        <v>0</v>
      </c>
      <c r="DE48" s="478" t="n">
        <f aca="false">IF(DE35=$E$30,1,IF(DE35=$E$32,2,0))</f>
        <v>0</v>
      </c>
      <c r="DF48" s="196"/>
      <c r="DG48" s="478" t="n">
        <f aca="false">IF(DG35=$E$30,1,IF(DG35=$E$32,2,0))</f>
        <v>0</v>
      </c>
      <c r="DH48" s="478" t="n">
        <f aca="false">IF(DH35=$E$30,1,IF(DH35=$E$32,2,0))</f>
        <v>0</v>
      </c>
      <c r="DI48" s="478" t="n">
        <f aca="false">IF(DI35=$E$30,1,IF(DI35=$E$32,2,0))</f>
        <v>0</v>
      </c>
      <c r="DJ48" s="478" t="n">
        <f aca="false">IF(DJ35=$E$30,1,IF(DJ35=$E$32,2,0))</f>
        <v>0</v>
      </c>
      <c r="DK48" s="478" t="n">
        <f aca="false">IF(DK35=$E$30,1,IF(DK35=$E$32,2,0))</f>
        <v>0</v>
      </c>
      <c r="DL48" s="478" t="n">
        <f aca="false">IF(DL35=$E$30,1,IF(DL35=$E$32,2,0))</f>
        <v>0</v>
      </c>
      <c r="DM48" s="478" t="n">
        <f aca="false">IF(DM35=$E$30,1,IF(DM35=$E$32,2,0))</f>
        <v>0</v>
      </c>
      <c r="DN48" s="478" t="n">
        <f aca="false">IF(DN35=$E$30,1,IF(DN35=$E$32,2,0))</f>
        <v>0</v>
      </c>
      <c r="DO48" s="478" t="n">
        <f aca="false">IF(DO35=$E$30,1,IF(DO35=$E$32,2,0))</f>
        <v>0</v>
      </c>
      <c r="DP48" s="478" t="n">
        <f aca="false">IF(DP35=$E$30,1,IF(DP35=$E$32,2,0))</f>
        <v>0</v>
      </c>
      <c r="DQ48" s="478" t="n">
        <f aca="false">IF(DQ35=$E$30,1,IF(DQ35=$E$32,2,0))</f>
        <v>0</v>
      </c>
      <c r="DR48" s="478" t="n">
        <f aca="false">IF(DR35=$E$30,1,IF(DR35=$E$32,2,0))</f>
        <v>0</v>
      </c>
      <c r="DS48" s="196"/>
      <c r="DT48" s="478" t="n">
        <f aca="false">IF(DT35=$E$30,1,IF(DT35=$E$32,2,0))</f>
        <v>0</v>
      </c>
      <c r="DU48" s="478" t="n">
        <f aca="false">IF(DU35=$E$30,1,IF(DU35=$E$32,2,0))</f>
        <v>0</v>
      </c>
      <c r="DV48" s="478" t="n">
        <f aca="false">IF(DV35=$E$30,1,IF(DV35=$E$32,2,0))</f>
        <v>0</v>
      </c>
      <c r="DW48" s="478" t="n">
        <f aca="false">IF(DW35=$E$30,1,IF(DW35=$E$32,2,0))</f>
        <v>0</v>
      </c>
      <c r="DX48" s="478" t="n">
        <f aca="false">IF(DX35=$E$30,1,IF(DX35=$E$32,2,0))</f>
        <v>0</v>
      </c>
      <c r="DY48" s="478" t="n">
        <f aca="false">IF(DY35=$E$30,1,IF(DY35=$E$32,2,0))</f>
        <v>0</v>
      </c>
      <c r="DZ48" s="478" t="n">
        <f aca="false">IF(DZ35=$E$30,1,IF(DZ35=$E$32,2,0))</f>
        <v>0</v>
      </c>
      <c r="EA48" s="478" t="n">
        <f aca="false">IF(EA35=$E$30,1,IF(EA35=$E$32,2,0))</f>
        <v>0</v>
      </c>
      <c r="EB48" s="478" t="n">
        <f aca="false">IF(EB35=$E$30,1,IF(EB35=$E$32,2,0))</f>
        <v>0</v>
      </c>
      <c r="EC48" s="478" t="n">
        <f aca="false">IF(EC35=$E$30,1,IF(EC35=$E$32,2,0))</f>
        <v>0</v>
      </c>
      <c r="ED48" s="478" t="n">
        <f aca="false">IF(ED35=$E$30,1,IF(ED35=$E$32,2,0))</f>
        <v>0</v>
      </c>
      <c r="EE48" s="478" t="n">
        <f aca="false">IF(EE35=$E$30,1,IF(EE35=$E$32,2,0))</f>
        <v>0</v>
      </c>
      <c r="EF48" s="196"/>
      <c r="EG48" s="478" t="n">
        <f aca="false">IF(EG35=$E$30,1,IF(EG35=$E$32,2,0))</f>
        <v>0</v>
      </c>
      <c r="EH48" s="478" t="n">
        <f aca="false">IF(EH35=$E$30,1,IF(EH35=$E$32,2,0))</f>
        <v>0</v>
      </c>
      <c r="EI48" s="478" t="n">
        <f aca="false">IF(EI35=$E$30,1,IF(EI35=$E$32,2,0))</f>
        <v>0</v>
      </c>
      <c r="EJ48" s="478" t="n">
        <f aca="false">IF(EJ35=$E$30,1,IF(EJ35=$E$32,2,0))</f>
        <v>0</v>
      </c>
      <c r="EK48" s="478" t="n">
        <f aca="false">IF(EK35=$E$30,1,IF(EK35=$E$32,2,0))</f>
        <v>0</v>
      </c>
      <c r="EL48" s="478" t="n">
        <f aca="false">IF(EL35=$E$30,1,IF(EL35=$E$32,2,0))</f>
        <v>0</v>
      </c>
      <c r="EM48" s="478" t="n">
        <f aca="false">IF(EM35=$E$30,1,IF(EM35=$E$32,2,0))</f>
        <v>0</v>
      </c>
      <c r="EN48" s="478" t="n">
        <f aca="false">IF(EN35=$E$30,1,IF(EN35=$E$32,2,0))</f>
        <v>0</v>
      </c>
      <c r="EO48" s="478" t="n">
        <f aca="false">IF(EO35=$E$30,1,IF(EO35=$E$32,2,0))</f>
        <v>0</v>
      </c>
      <c r="EP48" s="478" t="n">
        <f aca="false">IF(EP35=$E$30,1,IF(EP35=$E$32,2,0))</f>
        <v>0</v>
      </c>
      <c r="EQ48" s="478" t="n">
        <f aca="false">IF(EQ35=$E$30,1,IF(EQ35=$E$32,2,0))</f>
        <v>0</v>
      </c>
      <c r="ER48" s="478" t="n">
        <f aca="false">IF(ER35=$E$30,1,IF(ER35=$E$32,2,0))</f>
        <v>0</v>
      </c>
      <c r="ES48" s="196"/>
      <c r="ET48" s="478" t="n">
        <f aca="false">IF(ET35=$E$30,1,IF(ET35=$E$32,2,0))</f>
        <v>0</v>
      </c>
      <c r="EU48" s="478" t="n">
        <f aca="false">IF(EU35=$E$30,1,IF(EU35=$E$32,2,0))</f>
        <v>0</v>
      </c>
      <c r="EV48" s="478" t="n">
        <f aca="false">IF(EV35=$E$30,1,IF(EV35=$E$32,2,0))</f>
        <v>0</v>
      </c>
      <c r="EW48" s="478" t="n">
        <f aca="false">IF(EW35=$E$30,1,IF(EW35=$E$32,2,0))</f>
        <v>0</v>
      </c>
      <c r="EX48" s="478" t="n">
        <f aca="false">IF(EX35=$E$30,1,IF(EX35=$E$32,2,0))</f>
        <v>0</v>
      </c>
      <c r="EY48" s="478" t="n">
        <f aca="false">IF(EY35=$E$30,1,IF(EY35=$E$32,2,0))</f>
        <v>0</v>
      </c>
      <c r="EZ48" s="478" t="n">
        <f aca="false">IF(EZ35=$E$30,1,IF(EZ35=$E$32,2,0))</f>
        <v>0</v>
      </c>
      <c r="FA48" s="478" t="n">
        <f aca="false">IF(FA35=$E$30,1,IF(FA35=$E$32,2,0))</f>
        <v>0</v>
      </c>
      <c r="FB48" s="478" t="n">
        <f aca="false">IF(FB35=$E$30,1,IF(FB35=$E$32,2,0))</f>
        <v>0</v>
      </c>
      <c r="FC48" s="478" t="n">
        <f aca="false">IF(FC35=$E$30,1,IF(FC35=$E$32,2,0))</f>
        <v>0</v>
      </c>
      <c r="FD48" s="478" t="n">
        <f aca="false">IF(FD35=$E$30,1,IF(FD35=$E$32,2,0))</f>
        <v>0</v>
      </c>
      <c r="FE48" s="478" t="n">
        <f aca="false">IF(FE35=$E$30,1,IF(FE35=$E$32,2,0))</f>
        <v>0</v>
      </c>
      <c r="FF48" s="196"/>
      <c r="FG48" s="478" t="n">
        <f aca="false">IF(FG35=$E$30,1,IF(FG35=$E$32,2,0))</f>
        <v>0</v>
      </c>
      <c r="FH48" s="478" t="n">
        <f aca="false">IF(FH35=$E$30,1,IF(FH35=$E$32,2,0))</f>
        <v>0</v>
      </c>
      <c r="FI48" s="478" t="n">
        <f aca="false">IF(FI35=$E$30,1,IF(FI35=$E$32,2,0))</f>
        <v>0</v>
      </c>
      <c r="FJ48" s="478" t="n">
        <f aca="false">IF(FJ35=$E$30,1,IF(FJ35=$E$32,2,0))</f>
        <v>0</v>
      </c>
      <c r="FK48" s="478" t="n">
        <f aca="false">IF(FK35=$E$30,1,IF(FK35=$E$32,2,0))</f>
        <v>0</v>
      </c>
      <c r="FL48" s="478" t="n">
        <f aca="false">IF(FL35=$E$30,1,IF(FL35=$E$32,2,0))</f>
        <v>0</v>
      </c>
      <c r="FM48" s="478" t="n">
        <f aca="false">IF(FM35=$E$30,1,IF(FM35=$E$32,2,0))</f>
        <v>0</v>
      </c>
      <c r="FN48" s="478" t="n">
        <f aca="false">IF(FN35=$E$30,1,IF(FN35=$E$32,2,0))</f>
        <v>0</v>
      </c>
      <c r="FO48" s="478" t="n">
        <f aca="false">IF(FO35=$E$30,1,IF(FO35=$E$32,2,0))</f>
        <v>0</v>
      </c>
      <c r="FP48" s="478" t="n">
        <f aca="false">IF(FP35=$E$30,1,IF(FP35=$E$32,2,0))</f>
        <v>0</v>
      </c>
      <c r="FQ48" s="478" t="n">
        <f aca="false">IF(FQ35=$E$30,1,IF(FQ35=$E$32,2,0))</f>
        <v>0</v>
      </c>
      <c r="FR48" s="478" t="n">
        <f aca="false">IF(FR35=$E$30,1,IF(FR35=$E$32,2,0))</f>
        <v>0</v>
      </c>
      <c r="FS48" s="196"/>
      <c r="FT48" s="478" t="n">
        <f aca="false">IF(FT35=$E$30,1,IF(FT35=$E$32,2,0))</f>
        <v>0</v>
      </c>
      <c r="FU48" s="478" t="n">
        <f aca="false">IF(FU35=$E$30,1,IF(FU35=$E$32,2,0))</f>
        <v>0</v>
      </c>
      <c r="FV48" s="478" t="n">
        <f aca="false">IF(FV35=$E$30,1,IF(FV35=$E$32,2,0))</f>
        <v>0</v>
      </c>
      <c r="FW48" s="478" t="n">
        <f aca="false">IF(FW35=$E$30,1,IF(FW35=$E$32,2,0))</f>
        <v>0</v>
      </c>
      <c r="FX48" s="478" t="n">
        <f aca="false">IF(FX35=$E$30,1,IF(FX35=$E$32,2,0))</f>
        <v>0</v>
      </c>
      <c r="FY48" s="478" t="n">
        <f aca="false">IF(FY35=$E$30,1,IF(FY35=$E$32,2,0))</f>
        <v>0</v>
      </c>
      <c r="FZ48" s="478" t="n">
        <f aca="false">IF(FZ35=$E$30,1,IF(FZ35=$E$32,2,0))</f>
        <v>0</v>
      </c>
      <c r="GA48" s="478" t="n">
        <f aca="false">IF(GA35=$E$30,1,IF(GA35=$E$32,2,0))</f>
        <v>0</v>
      </c>
      <c r="GB48" s="478" t="n">
        <f aca="false">IF(GB35=$E$30,1,IF(GB35=$E$32,2,0))</f>
        <v>0</v>
      </c>
      <c r="GC48" s="478" t="n">
        <f aca="false">IF(GC35=$E$30,1,IF(GC35=$E$32,2,0))</f>
        <v>0</v>
      </c>
      <c r="GD48" s="478" t="n">
        <f aca="false">IF(GD35=$E$30,1,IF(GD35=$E$32,2,0))</f>
        <v>0</v>
      </c>
      <c r="GE48" s="478" t="n">
        <f aca="false">IF(GE35=$E$30,1,IF(GE35=$E$32,2,0))</f>
        <v>0</v>
      </c>
      <c r="GF48" s="196"/>
      <c r="GG48" s="478" t="n">
        <f aca="false">IF(GG35=$E$30,1,IF(GG35=$E$32,2,0))</f>
        <v>0</v>
      </c>
      <c r="GH48" s="478" t="n">
        <f aca="false">IF(GH35=$E$30,1,IF(GH35=$E$32,2,0))</f>
        <v>0</v>
      </c>
      <c r="GI48" s="478" t="n">
        <f aca="false">IF(GI35=$E$30,1,IF(GI35=$E$32,2,0))</f>
        <v>0</v>
      </c>
      <c r="GJ48" s="478" t="n">
        <f aca="false">IF(GJ35=$E$30,1,IF(GJ35=$E$32,2,0))</f>
        <v>0</v>
      </c>
      <c r="GK48" s="478" t="n">
        <f aca="false">IF(GK35=$E$30,1,IF(GK35=$E$32,2,0))</f>
        <v>0</v>
      </c>
      <c r="GL48" s="478" t="n">
        <f aca="false">IF(GL35=$E$30,1,IF(GL35=$E$32,2,0))</f>
        <v>0</v>
      </c>
      <c r="GM48" s="478" t="n">
        <f aca="false">IF(GM35=$E$30,1,IF(GM35=$E$32,2,0))</f>
        <v>0</v>
      </c>
      <c r="GN48" s="478" t="n">
        <f aca="false">IF(GN35=$E$30,1,IF(GN35=$E$32,2,0))</f>
        <v>0</v>
      </c>
      <c r="GO48" s="478" t="n">
        <f aca="false">IF(GO35=$E$30,1,IF(GO35=$E$32,2,0))</f>
        <v>0</v>
      </c>
      <c r="GP48" s="478" t="n">
        <f aca="false">IF(GP35=$E$30,1,IF(GP35=$E$32,2,0))</f>
        <v>0</v>
      </c>
      <c r="GQ48" s="478" t="n">
        <f aca="false">IF(GQ35=$E$30,1,IF(GQ35=$E$32,2,0))</f>
        <v>0</v>
      </c>
      <c r="GR48" s="478" t="n">
        <f aca="false">IF(GR35=$E$30,1,IF(GR35=$E$32,2,0))</f>
        <v>0</v>
      </c>
      <c r="GS48" s="196"/>
      <c r="GT48" s="478" t="n">
        <f aca="false">IF(GT35=$E$30,1,IF(GT35=$E$32,2,0))</f>
        <v>0</v>
      </c>
      <c r="GU48" s="478" t="n">
        <f aca="false">IF(GU35=$E$30,1,IF(GU35=$E$32,2,0))</f>
        <v>0</v>
      </c>
      <c r="GV48" s="478" t="n">
        <f aca="false">IF(GV35=$E$30,1,IF(GV35=$E$32,2,0))</f>
        <v>0</v>
      </c>
      <c r="GW48" s="478" t="n">
        <f aca="false">IF(GW35=$E$30,1,IF(GW35=$E$32,2,0))</f>
        <v>0</v>
      </c>
      <c r="GX48" s="478" t="n">
        <f aca="false">IF(GX35=$E$30,1,IF(GX35=$E$32,2,0))</f>
        <v>0</v>
      </c>
      <c r="GY48" s="478" t="n">
        <f aca="false">IF(GY35=$E$30,1,IF(GY35=$E$32,2,0))</f>
        <v>0</v>
      </c>
      <c r="GZ48" s="478" t="n">
        <f aca="false">IF(GZ35=$E$30,1,IF(GZ35=$E$32,2,0))</f>
        <v>0</v>
      </c>
      <c r="HA48" s="478" t="n">
        <f aca="false">IF(HA35=$E$30,1,IF(HA35=$E$32,2,0))</f>
        <v>0</v>
      </c>
      <c r="HB48" s="478" t="n">
        <f aca="false">IF(HB35=$E$30,1,IF(HB35=$E$32,2,0))</f>
        <v>0</v>
      </c>
      <c r="HC48" s="478" t="n">
        <f aca="false">IF(HC35=$E$30,1,IF(HC35=$E$32,2,0))</f>
        <v>0</v>
      </c>
      <c r="HD48" s="478" t="n">
        <f aca="false">IF(HD35=$E$30,1,IF(HD35=$E$32,2,0))</f>
        <v>0</v>
      </c>
      <c r="HE48" s="478" t="n">
        <f aca="false">IF(HE35=$E$30,1,IF(HE35=$E$32,2,0))</f>
        <v>0</v>
      </c>
      <c r="HF48" s="196"/>
      <c r="HG48" s="478" t="n">
        <f aca="false">IF(HG35=$E$30,1,IF(HG35=$E$32,2,0))</f>
        <v>0</v>
      </c>
      <c r="HH48" s="478" t="n">
        <f aca="false">IF(HH35=$E$30,1,IF(HH35=$E$32,2,0))</f>
        <v>0</v>
      </c>
      <c r="HI48" s="478" t="n">
        <f aca="false">IF(HI35=$E$30,1,IF(HI35=$E$32,2,0))</f>
        <v>0</v>
      </c>
      <c r="HJ48" s="478" t="n">
        <f aca="false">IF(HJ35=$E$30,1,IF(HJ35=$E$32,2,0))</f>
        <v>0</v>
      </c>
      <c r="HK48" s="478" t="n">
        <f aca="false">IF(HK35=$E$30,1,IF(HK35=$E$32,2,0))</f>
        <v>0</v>
      </c>
      <c r="HL48" s="478" t="n">
        <f aca="false">IF(HL35=$E$30,1,IF(HL35=$E$32,2,0))</f>
        <v>0</v>
      </c>
      <c r="HM48" s="478" t="n">
        <f aca="false">IF(HM35=$E$30,1,IF(HM35=$E$32,2,0))</f>
        <v>0</v>
      </c>
      <c r="HN48" s="478" t="n">
        <f aca="false">IF(HN35=$E$30,1,IF(HN35=$E$32,2,0))</f>
        <v>0</v>
      </c>
      <c r="HO48" s="478" t="n">
        <f aca="false">IF(HO35=$E$30,1,IF(HO35=$E$32,2,0))</f>
        <v>0</v>
      </c>
      <c r="HP48" s="478" t="n">
        <f aca="false">IF(HP35=$E$30,1,IF(HP35=$E$32,2,0))</f>
        <v>0</v>
      </c>
      <c r="HQ48" s="478" t="n">
        <f aca="false">IF(HQ35=$E$30,1,IF(HQ35=$E$32,2,0))</f>
        <v>0</v>
      </c>
      <c r="HR48" s="478" t="n">
        <f aca="false">IF(HR35=$E$30,1,IF(HR35=$E$32,2,0))</f>
        <v>0</v>
      </c>
      <c r="HS48" s="196"/>
      <c r="HT48" s="478" t="n">
        <f aca="false">IF(HT35=$E$30,1,IF(HT35=$E$32,2,0))</f>
        <v>0</v>
      </c>
      <c r="HU48" s="478" t="n">
        <f aca="false">IF(HU35=$E$30,1,IF(HU35=$E$32,2,0))</f>
        <v>0</v>
      </c>
      <c r="HV48" s="478" t="n">
        <f aca="false">IF(HV35=$E$30,1,IF(HV35=$E$32,2,0))</f>
        <v>0</v>
      </c>
      <c r="HW48" s="478" t="n">
        <f aca="false">IF(HW35=$E$30,1,IF(HW35=$E$32,2,0))</f>
        <v>0</v>
      </c>
      <c r="HX48" s="478" t="n">
        <f aca="false">IF(HX35=$E$30,1,IF(HX35=$E$32,2,0))</f>
        <v>0</v>
      </c>
      <c r="HY48" s="478" t="n">
        <f aca="false">IF(HY35=$E$30,1,IF(HY35=$E$32,2,0))</f>
        <v>0</v>
      </c>
      <c r="HZ48" s="478" t="n">
        <f aca="false">IF(HZ35=$E$30,1,IF(HZ35=$E$32,2,0))</f>
        <v>0</v>
      </c>
      <c r="IA48" s="478" t="n">
        <f aca="false">IF(IA35=$E$30,1,IF(IA35=$E$32,2,0))</f>
        <v>0</v>
      </c>
      <c r="IB48" s="478" t="n">
        <f aca="false">IF(IB35=$E$30,1,IF(IB35=$E$32,2,0))</f>
        <v>0</v>
      </c>
      <c r="IC48" s="478" t="n">
        <f aca="false">IF(IC35=$E$30,1,IF(IC35=$E$32,2,0))</f>
        <v>0</v>
      </c>
      <c r="ID48" s="478" t="n">
        <f aca="false">IF(ID35=$E$30,1,IF(ID35=$E$32,2,0))</f>
        <v>0</v>
      </c>
      <c r="IE48" s="478" t="n">
        <f aca="false">IF(IE35=$E$30,1,IF(IE35=$E$32,2,0))</f>
        <v>0</v>
      </c>
      <c r="IF48" s="196"/>
      <c r="IG48" s="478" t="n">
        <f aca="false">IF(IG35=$E$30,1,IF(IG35=$E$32,2,0))</f>
        <v>0</v>
      </c>
      <c r="IH48" s="478" t="n">
        <f aca="false">IF(IH35=$E$30,1,IF(IH35=$E$32,2,0))</f>
        <v>0</v>
      </c>
      <c r="II48" s="478" t="n">
        <f aca="false">IF(II35=$E$30,1,IF(II35=$E$32,2,0))</f>
        <v>0</v>
      </c>
      <c r="IJ48" s="478" t="n">
        <f aca="false">IF(IJ35=$E$30,1,IF(IJ35=$E$32,2,0))</f>
        <v>0</v>
      </c>
      <c r="IK48" s="478" t="n">
        <f aca="false">IF(IK35=$E$30,1,IF(IK35=$E$32,2,0))</f>
        <v>0</v>
      </c>
      <c r="IL48" s="478" t="n">
        <f aca="false">IF(IL35=$E$30,1,IF(IL35=$E$32,2,0))</f>
        <v>0</v>
      </c>
      <c r="IM48" s="478" t="n">
        <f aca="false">IF(IM35=$E$30,1,IF(IM35=$E$32,2,0))</f>
        <v>0</v>
      </c>
      <c r="IN48" s="478" t="n">
        <f aca="false">IF(IN35=$E$30,1,IF(IN35=$E$32,2,0))</f>
        <v>0</v>
      </c>
      <c r="IO48" s="478" t="n">
        <f aca="false">IF(IO35=$E$30,1,IF(IO35=$E$32,2,0))</f>
        <v>0</v>
      </c>
      <c r="IP48" s="478" t="n">
        <f aca="false">IF(IP35=$E$30,1,IF(IP35=$E$32,2,0))</f>
        <v>0</v>
      </c>
      <c r="IQ48" s="478" t="n">
        <f aca="false">IF(IQ35=$E$30,1,IF(IQ35=$E$32,2,0))</f>
        <v>0</v>
      </c>
      <c r="IR48" s="478" t="n">
        <f aca="false">IF(IR35=$E$30,1,IF(IR35=$E$32,2,0))</f>
        <v>0</v>
      </c>
      <c r="IS48" s="196"/>
      <c r="IT48" s="478" t="n">
        <f aca="false">IF(IT35=$E$30,1,IF(IT35=$E$32,2,0))</f>
        <v>0</v>
      </c>
      <c r="IU48" s="478" t="n">
        <f aca="false">IF(IU35=$E$30,1,IF(IU35=$E$32,2,0))</f>
        <v>0</v>
      </c>
      <c r="IV48" s="478" t="n">
        <f aca="false">IF(IV35=$E$30,1,IF(IV35=$E$32,2,0))</f>
        <v>0</v>
      </c>
      <c r="IW48" s="478" t="n">
        <f aca="false">IF(IW35=$E$30,1,IF(IW35=$E$32,2,0))</f>
        <v>0</v>
      </c>
      <c r="IX48" s="478" t="n">
        <f aca="false">IF(IX35=$E$30,1,IF(IX35=$E$32,2,0))</f>
        <v>0</v>
      </c>
      <c r="IY48" s="478" t="n">
        <f aca="false">IF(IY35=$E$30,1,IF(IY35=$E$32,2,0))</f>
        <v>0</v>
      </c>
      <c r="IZ48" s="478" t="n">
        <f aca="false">IF(IZ35=$E$30,1,IF(IZ35=$E$32,2,0))</f>
        <v>0</v>
      </c>
      <c r="JA48" s="478" t="n">
        <f aca="false">IF(JA35=$E$30,1,IF(JA35=$E$32,2,0))</f>
        <v>0</v>
      </c>
      <c r="JB48" s="478" t="n">
        <f aca="false">IF(JB35=$E$30,1,IF(JB35=$E$32,2,0))</f>
        <v>0</v>
      </c>
      <c r="JC48" s="478" t="n">
        <f aca="false">IF(JC35=$E$30,1,IF(JC35=$E$32,2,0))</f>
        <v>0</v>
      </c>
      <c r="JD48" s="478" t="n">
        <f aca="false">IF(JD35=$E$30,1,IF(JD35=$E$32,2,0))</f>
        <v>0</v>
      </c>
      <c r="JE48" s="478" t="n">
        <f aca="false">IF(JE35=$E$30,1,IF(JE35=$E$32,2,0))</f>
        <v>0</v>
      </c>
      <c r="JF48" s="196"/>
      <c r="JG48" s="478" t="n">
        <f aca="false">IF(JG35=$E$30,1,IF(JG35=$E$32,2,0))</f>
        <v>0</v>
      </c>
      <c r="JH48" s="478" t="n">
        <f aca="false">IF(JH35=$E$30,1,IF(JH35=$E$32,2,0))</f>
        <v>0</v>
      </c>
      <c r="JI48" s="478" t="n">
        <f aca="false">IF(JI35=$E$30,1,IF(JI35=$E$32,2,0))</f>
        <v>0</v>
      </c>
      <c r="JJ48" s="478" t="n">
        <f aca="false">IF(JJ35=$E$30,1,IF(JJ35=$E$32,2,0))</f>
        <v>0</v>
      </c>
      <c r="JK48" s="478" t="n">
        <f aca="false">IF(JK35=$E$30,1,IF(JK35=$E$32,2,0))</f>
        <v>0</v>
      </c>
      <c r="JL48" s="478" t="n">
        <f aca="false">IF(JL35=$E$30,1,IF(JL35=$E$32,2,0))</f>
        <v>0</v>
      </c>
      <c r="JM48" s="478" t="n">
        <f aca="false">IF(JM35=$E$30,1,IF(JM35=$E$32,2,0))</f>
        <v>0</v>
      </c>
      <c r="JN48" s="478" t="n">
        <f aca="false">IF(JN35=$E$30,1,IF(JN35=$E$32,2,0))</f>
        <v>0</v>
      </c>
      <c r="JO48" s="478" t="n">
        <f aca="false">IF(JO35=$E$30,1,IF(JO35=$E$32,2,0))</f>
        <v>0</v>
      </c>
      <c r="JP48" s="478" t="n">
        <f aca="false">IF(JP35=$E$30,1,IF(JP35=$E$32,2,0))</f>
        <v>0</v>
      </c>
      <c r="JQ48" s="478" t="n">
        <f aca="false">IF(JQ35=$E$30,1,IF(JQ35=$E$32,2,0))</f>
        <v>0</v>
      </c>
      <c r="JR48" s="478" t="n">
        <f aca="false">IF(JR35=$E$30,1,IF(JR35=$E$32,2,0))</f>
        <v>0</v>
      </c>
      <c r="JS48" s="196"/>
      <c r="JT48" s="478" t="n">
        <f aca="false">IF(JT35=$E$30,1,IF(JT35=$E$32,2,0))</f>
        <v>0</v>
      </c>
      <c r="JU48" s="478" t="n">
        <f aca="false">IF(JU35=$E$30,1,IF(JU35=$E$32,2,0))</f>
        <v>0</v>
      </c>
      <c r="JV48" s="478" t="n">
        <f aca="false">IF(JV35=$E$30,1,IF(JV35=$E$32,2,0))</f>
        <v>0</v>
      </c>
      <c r="JW48" s="478" t="n">
        <f aca="false">IF(JW35=$E$30,1,IF(JW35=$E$32,2,0))</f>
        <v>0</v>
      </c>
      <c r="JX48" s="478" t="n">
        <f aca="false">IF(JX35=$E$30,1,IF(JX35=$E$32,2,0))</f>
        <v>0</v>
      </c>
      <c r="JY48" s="478" t="n">
        <f aca="false">IF(JY35=$E$30,1,IF(JY35=$E$32,2,0))</f>
        <v>0</v>
      </c>
      <c r="JZ48" s="478" t="n">
        <f aca="false">IF(JZ35=$E$30,1,IF(JZ35=$E$32,2,0))</f>
        <v>0</v>
      </c>
      <c r="KA48" s="478" t="n">
        <f aca="false">IF(KA35=$E$30,1,IF(KA35=$E$32,2,0))</f>
        <v>0</v>
      </c>
      <c r="KB48" s="478" t="n">
        <f aca="false">IF(KB35=$E$30,1,IF(KB35=$E$32,2,0))</f>
        <v>0</v>
      </c>
      <c r="KC48" s="478" t="n">
        <f aca="false">IF(KC35=$E$30,1,IF(KC35=$E$32,2,0))</f>
        <v>0</v>
      </c>
      <c r="KD48" s="478" t="n">
        <f aca="false">IF(KD35=$E$30,1,IF(KD35=$E$32,2,0))</f>
        <v>0</v>
      </c>
      <c r="KE48" s="478" t="n">
        <f aca="false">IF(KE35=$E$30,1,IF(KE35=$E$32,2,0))</f>
        <v>0</v>
      </c>
      <c r="KF48" s="196"/>
      <c r="KG48" s="478" t="n">
        <f aca="false">IF(KG35=$E$30,1,IF(KG35=$E$32,2,0))</f>
        <v>0</v>
      </c>
      <c r="KH48" s="478" t="n">
        <f aca="false">IF(KH35=$E$30,1,IF(KH35=$E$32,2,0))</f>
        <v>0</v>
      </c>
      <c r="KI48" s="478" t="n">
        <f aca="false">IF(KI35=$E$30,1,IF(KI35=$E$32,2,0))</f>
        <v>0</v>
      </c>
      <c r="KJ48" s="478" t="n">
        <f aca="false">IF(KJ35=$E$30,1,IF(KJ35=$E$32,2,0))</f>
        <v>0</v>
      </c>
      <c r="KK48" s="478" t="n">
        <f aca="false">IF(KK35=$E$30,1,IF(KK35=$E$32,2,0))</f>
        <v>0</v>
      </c>
      <c r="KL48" s="478" t="n">
        <f aca="false">IF(KL35=$E$30,1,IF(KL35=$E$32,2,0))</f>
        <v>0</v>
      </c>
      <c r="KM48" s="478" t="n">
        <f aca="false">IF(KM35=$E$30,1,IF(KM35=$E$32,2,0))</f>
        <v>0</v>
      </c>
      <c r="KN48" s="478" t="n">
        <f aca="false">IF(KN35=$E$30,1,IF(KN35=$E$32,2,0))</f>
        <v>0</v>
      </c>
      <c r="KO48" s="478" t="n">
        <f aca="false">IF(KO35=$E$30,1,IF(KO35=$E$32,2,0))</f>
        <v>0</v>
      </c>
      <c r="KP48" s="478" t="n">
        <f aca="false">IF(KP35=$E$30,1,IF(KP35=$E$32,2,0))</f>
        <v>0</v>
      </c>
      <c r="KQ48" s="478" t="n">
        <f aca="false">IF(KQ35=$E$30,1,IF(KQ35=$E$32,2,0))</f>
        <v>0</v>
      </c>
      <c r="KR48" s="478" t="n">
        <f aca="false">IF(KR35=$E$30,1,IF(KR35=$E$32,2,0))</f>
        <v>0</v>
      </c>
      <c r="KS48" s="196"/>
      <c r="KT48" s="478" t="n">
        <f aca="false">IF(KT35=$E$30,1,IF(KT35=$E$32,2,0))</f>
        <v>0</v>
      </c>
      <c r="KU48" s="478" t="n">
        <f aca="false">IF(KU35=$E$30,1,IF(KU35=$E$32,2,0))</f>
        <v>0</v>
      </c>
      <c r="KV48" s="478" t="n">
        <f aca="false">IF(KV35=$E$30,1,IF(KV35=$E$32,2,0))</f>
        <v>0</v>
      </c>
      <c r="KW48" s="478" t="n">
        <f aca="false">IF(KW35=$E$30,1,IF(KW35=$E$32,2,0))</f>
        <v>0</v>
      </c>
      <c r="KX48" s="478" t="n">
        <f aca="false">IF(KX35=$E$30,1,IF(KX35=$E$32,2,0))</f>
        <v>0</v>
      </c>
      <c r="KY48" s="478" t="n">
        <f aca="false">IF(KY35=$E$30,1,IF(KY35=$E$32,2,0))</f>
        <v>0</v>
      </c>
      <c r="KZ48" s="478" t="n">
        <f aca="false">IF(KZ35=$E$30,1,IF(KZ35=$E$32,2,0))</f>
        <v>0</v>
      </c>
      <c r="LA48" s="478" t="n">
        <f aca="false">IF(LA35=$E$30,1,IF(LA35=$E$32,2,0))</f>
        <v>0</v>
      </c>
      <c r="LB48" s="478" t="n">
        <f aca="false">IF(LB35=$E$30,1,IF(LB35=$E$32,2,0))</f>
        <v>0</v>
      </c>
      <c r="LC48" s="478" t="n">
        <f aca="false">IF(LC35=$E$30,1,IF(LC35=$E$32,2,0))</f>
        <v>0</v>
      </c>
      <c r="LD48" s="478" t="n">
        <f aca="false">IF(LD35=$E$30,1,IF(LD35=$E$32,2,0))</f>
        <v>0</v>
      </c>
      <c r="LE48" s="478" t="n">
        <f aca="false">IF(LE35=$E$30,1,IF(LE35=$E$32,2,0))</f>
        <v>0</v>
      </c>
      <c r="LF48" s="196"/>
      <c r="LG48" s="478" t="n">
        <f aca="false">IF(LG35=$E$30,1,IF(LG35=$E$32,2,0))</f>
        <v>0</v>
      </c>
      <c r="LH48" s="478" t="n">
        <f aca="false">IF(LH35=$E$30,1,IF(LH35=$E$32,2,0))</f>
        <v>0</v>
      </c>
      <c r="LI48" s="478" t="n">
        <f aca="false">IF(LI35=$E$30,1,IF(LI35=$E$32,2,0))</f>
        <v>0</v>
      </c>
      <c r="LJ48" s="478" t="n">
        <f aca="false">IF(LJ35=$E$30,1,IF(LJ35=$E$32,2,0))</f>
        <v>0</v>
      </c>
      <c r="LK48" s="478" t="n">
        <f aca="false">IF(LK35=$E$30,1,IF(LK35=$E$32,2,0))</f>
        <v>0</v>
      </c>
      <c r="LL48" s="478" t="n">
        <f aca="false">IF(LL35=$E$30,1,IF(LL35=$E$32,2,0))</f>
        <v>0</v>
      </c>
      <c r="LM48" s="478" t="n">
        <f aca="false">IF(LM35=$E$30,1,IF(LM35=$E$32,2,0))</f>
        <v>0</v>
      </c>
      <c r="LN48" s="478" t="n">
        <f aca="false">IF(LN35=$E$30,1,IF(LN35=$E$32,2,0))</f>
        <v>0</v>
      </c>
      <c r="LO48" s="478" t="n">
        <f aca="false">IF(LO35=$E$30,1,IF(LO35=$E$32,2,0))</f>
        <v>0</v>
      </c>
      <c r="LP48" s="478" t="n">
        <f aca="false">IF(LP35=$E$30,1,IF(LP35=$E$32,2,0))</f>
        <v>0</v>
      </c>
      <c r="LQ48" s="478" t="n">
        <f aca="false">IF(LQ35=$E$30,1,IF(LQ35=$E$32,2,0))</f>
        <v>0</v>
      </c>
      <c r="LR48" s="478" t="n">
        <f aca="false">IF(LR35=$E$30,1,IF(LR35=$E$32,2,0))</f>
        <v>0</v>
      </c>
      <c r="LS48" s="196"/>
      <c r="LT48" s="478" t="n">
        <f aca="false">IF(LT35=$E$30,1,IF(LT35=$E$32,2,0))</f>
        <v>0</v>
      </c>
      <c r="LU48" s="478" t="n">
        <f aca="false">IF(LU35=$E$30,1,IF(LU35=$E$32,2,0))</f>
        <v>0</v>
      </c>
      <c r="LV48" s="478" t="n">
        <f aca="false">IF(LV35=$E$30,1,IF(LV35=$E$32,2,0))</f>
        <v>0</v>
      </c>
      <c r="LW48" s="478" t="n">
        <f aca="false">IF(LW35=$E$30,1,IF(LW35=$E$32,2,0))</f>
        <v>0</v>
      </c>
      <c r="LX48" s="478" t="n">
        <f aca="false">IF(LX35=$E$30,1,IF(LX35=$E$32,2,0))</f>
        <v>0</v>
      </c>
      <c r="LY48" s="478" t="n">
        <f aca="false">IF(LY35=$E$30,1,IF(LY35=$E$32,2,0))</f>
        <v>0</v>
      </c>
      <c r="LZ48" s="478" t="n">
        <f aca="false">IF(LZ35=$E$30,1,IF(LZ35=$E$32,2,0))</f>
        <v>0</v>
      </c>
      <c r="MA48" s="478" t="n">
        <f aca="false">IF(MA35=$E$30,1,IF(MA35=$E$32,2,0))</f>
        <v>0</v>
      </c>
      <c r="MB48" s="478" t="n">
        <f aca="false">IF(MB35=$E$30,1,IF(MB35=$E$32,2,0))</f>
        <v>0</v>
      </c>
      <c r="MC48" s="478" t="n">
        <f aca="false">IF(MC35=$E$30,1,IF(MC35=$E$32,2,0))</f>
        <v>0</v>
      </c>
      <c r="MD48" s="478" t="n">
        <f aca="false">IF(MD35=$E$30,1,IF(MD35=$E$32,2,0))</f>
        <v>0</v>
      </c>
      <c r="ME48" s="478" t="n">
        <f aca="false">IF(ME35=$E$30,1,IF(ME35=$E$32,2,0))</f>
        <v>0</v>
      </c>
      <c r="MF48" s="196"/>
      <c r="MG48" s="478" t="n">
        <f aca="false">IF(MG35=$E$30,1,IF(MG35=$E$32,2,0))</f>
        <v>0</v>
      </c>
      <c r="MH48" s="478" t="n">
        <f aca="false">IF(MH35=$E$30,1,IF(MH35=$E$32,2,0))</f>
        <v>0</v>
      </c>
      <c r="MI48" s="478" t="n">
        <f aca="false">IF(MI35=$E$30,1,IF(MI35=$E$32,2,0))</f>
        <v>0</v>
      </c>
      <c r="MJ48" s="478" t="n">
        <f aca="false">IF(MJ35=$E$30,1,IF(MJ35=$E$32,2,0))</f>
        <v>0</v>
      </c>
      <c r="MK48" s="478" t="n">
        <f aca="false">IF(MK35=$E$30,1,IF(MK35=$E$32,2,0))</f>
        <v>0</v>
      </c>
      <c r="ML48" s="478" t="n">
        <f aca="false">IF(ML35=$E$30,1,IF(ML35=$E$32,2,0))</f>
        <v>0</v>
      </c>
      <c r="MM48" s="478" t="n">
        <f aca="false">IF(MM35=$E$30,1,IF(MM35=$E$32,2,0))</f>
        <v>0</v>
      </c>
      <c r="MN48" s="478" t="n">
        <f aca="false">IF(MN35=$E$30,1,IF(MN35=$E$32,2,0))</f>
        <v>0</v>
      </c>
      <c r="MO48" s="478" t="n">
        <f aca="false">IF(MO35=$E$30,1,IF(MO35=$E$32,2,0))</f>
        <v>0</v>
      </c>
      <c r="MP48" s="478" t="n">
        <f aca="false">IF(MP35=$E$30,1,IF(MP35=$E$32,2,0))</f>
        <v>0</v>
      </c>
      <c r="MQ48" s="478" t="n">
        <f aca="false">IF(MQ35=$E$30,1,IF(MQ35=$E$32,2,0))</f>
        <v>0</v>
      </c>
      <c r="MR48" s="478" t="n">
        <f aca="false">IF(MR35=$E$30,1,IF(MR35=$E$32,2,0))</f>
        <v>0</v>
      </c>
      <c r="MS48" s="196"/>
      <c r="MT48" s="478" t="n">
        <f aca="false">IF(MT35=$E$30,1,IF(MT35=$E$32,2,0))</f>
        <v>0</v>
      </c>
      <c r="MU48" s="478" t="n">
        <f aca="false">IF(MU35=$E$30,1,IF(MU35=$E$32,2,0))</f>
        <v>0</v>
      </c>
      <c r="MV48" s="478" t="n">
        <f aca="false">IF(MV35=$E$30,1,IF(MV35=$E$32,2,0))</f>
        <v>0</v>
      </c>
      <c r="MW48" s="478" t="n">
        <f aca="false">IF(MW35=$E$30,1,IF(MW35=$E$32,2,0))</f>
        <v>0</v>
      </c>
      <c r="MX48" s="478" t="n">
        <f aca="false">IF(MX35=$E$30,1,IF(MX35=$E$32,2,0))</f>
        <v>0</v>
      </c>
      <c r="MY48" s="478" t="n">
        <f aca="false">IF(MY35=$E$30,1,IF(MY35=$E$32,2,0))</f>
        <v>0</v>
      </c>
      <c r="MZ48" s="478" t="n">
        <f aca="false">IF(MZ35=$E$30,1,IF(MZ35=$E$32,2,0))</f>
        <v>0</v>
      </c>
      <c r="NA48" s="478" t="n">
        <f aca="false">IF(NA35=$E$30,1,IF(NA35=$E$32,2,0))</f>
        <v>0</v>
      </c>
      <c r="NB48" s="478" t="n">
        <f aca="false">IF(NB35=$E$30,1,IF(NB35=$E$32,2,0))</f>
        <v>0</v>
      </c>
      <c r="NC48" s="478" t="n">
        <f aca="false">IF(NC35=$E$30,1,IF(NC35=$E$32,2,0))</f>
        <v>0</v>
      </c>
      <c r="ND48" s="478" t="n">
        <f aca="false">IF(ND35=$E$30,1,IF(ND35=$E$32,2,0))</f>
        <v>0</v>
      </c>
      <c r="NE48" s="478" t="n">
        <f aca="false">IF(NE35=$E$30,1,IF(NE35=$E$32,2,0))</f>
        <v>0</v>
      </c>
      <c r="NF48" s="196"/>
      <c r="NG48" s="478" t="n">
        <f aca="false">IF(NG35=$E$30,1,IF(NG35=$E$32,2,0))</f>
        <v>0</v>
      </c>
      <c r="NH48" s="478" t="n">
        <f aca="false">IF(NH35=$E$30,1,IF(NH35=$E$32,2,0))</f>
        <v>0</v>
      </c>
      <c r="NI48" s="478" t="n">
        <f aca="false">IF(NI35=$E$30,1,IF(NI35=$E$32,2,0))</f>
        <v>0</v>
      </c>
      <c r="NJ48" s="478" t="n">
        <f aca="false">IF(NJ35=$E$30,1,IF(NJ35=$E$32,2,0))</f>
        <v>0</v>
      </c>
      <c r="NK48" s="478" t="n">
        <f aca="false">IF(NK35=$E$30,1,IF(NK35=$E$32,2,0))</f>
        <v>0</v>
      </c>
      <c r="NL48" s="478" t="n">
        <f aca="false">IF(NL35=$E$30,1,IF(NL35=$E$32,2,0))</f>
        <v>0</v>
      </c>
      <c r="NM48" s="478" t="n">
        <f aca="false">IF(NM35=$E$30,1,IF(NM35=$E$32,2,0))</f>
        <v>0</v>
      </c>
      <c r="NN48" s="478" t="n">
        <f aca="false">IF(NN35=$E$30,1,IF(NN35=$E$32,2,0))</f>
        <v>0</v>
      </c>
      <c r="NO48" s="478" t="n">
        <f aca="false">IF(NO35=$E$30,1,IF(NO35=$E$32,2,0))</f>
        <v>0</v>
      </c>
      <c r="NP48" s="478" t="n">
        <f aca="false">IF(NP35=$E$30,1,IF(NP35=$E$32,2,0))</f>
        <v>0</v>
      </c>
      <c r="NQ48" s="478" t="n">
        <f aca="false">IF(NQ35=$E$30,1,IF(NQ35=$E$32,2,0))</f>
        <v>0</v>
      </c>
      <c r="NR48" s="478" t="n">
        <f aca="false">IF(NR35=$E$30,1,IF(NR35=$E$32,2,0))</f>
        <v>0</v>
      </c>
      <c r="NS48" s="196"/>
      <c r="NT48" s="478" t="n">
        <f aca="false">IF(NT35=$E$30,1,IF(NT35=$E$32,2,0))</f>
        <v>0</v>
      </c>
      <c r="NU48" s="478" t="n">
        <f aca="false">IF(NU35=$E$30,1,IF(NU35=$E$32,2,0))</f>
        <v>0</v>
      </c>
      <c r="NV48" s="478" t="n">
        <f aca="false">IF(NV35=$E$30,1,IF(NV35=$E$32,2,0))</f>
        <v>0</v>
      </c>
      <c r="NW48" s="478" t="n">
        <f aca="false">IF(NW35=$E$30,1,IF(NW35=$E$32,2,0))</f>
        <v>0</v>
      </c>
      <c r="NX48" s="478" t="n">
        <f aca="false">IF(NX35=$E$30,1,IF(NX35=$E$32,2,0))</f>
        <v>0</v>
      </c>
      <c r="NY48" s="478" t="n">
        <f aca="false">IF(NY35=$E$30,1,IF(NY35=$E$32,2,0))</f>
        <v>0</v>
      </c>
      <c r="NZ48" s="478" t="n">
        <f aca="false">IF(NZ35=$E$30,1,IF(NZ35=$E$32,2,0))</f>
        <v>0</v>
      </c>
      <c r="OA48" s="478" t="n">
        <f aca="false">IF(OA35=$E$30,1,IF(OA35=$E$32,2,0))</f>
        <v>0</v>
      </c>
      <c r="OB48" s="478" t="n">
        <f aca="false">IF(OB35=$E$30,1,IF(OB35=$E$32,2,0))</f>
        <v>0</v>
      </c>
      <c r="OC48" s="478" t="n">
        <f aca="false">IF(OC35=$E$30,1,IF(OC35=$E$32,2,0))</f>
        <v>0</v>
      </c>
      <c r="OD48" s="478" t="n">
        <f aca="false">IF(OD35=$E$30,1,IF(OD35=$E$32,2,0))</f>
        <v>0</v>
      </c>
      <c r="OE48" s="478" t="n">
        <f aca="false">IF(OE35=$E$30,1,IF(OE35=$E$32,2,0))</f>
        <v>0</v>
      </c>
      <c r="OF48" s="196"/>
      <c r="OG48" s="478" t="n">
        <f aca="false">IF(OG35=$E$30,1,IF(OG35=$E$32,2,0))</f>
        <v>0</v>
      </c>
      <c r="OH48" s="478" t="n">
        <f aca="false">IF(OH35=$E$30,1,IF(OH35=$E$32,2,0))</f>
        <v>0</v>
      </c>
      <c r="OI48" s="478" t="n">
        <f aca="false">IF(OI35=$E$30,1,IF(OI35=$E$32,2,0))</f>
        <v>0</v>
      </c>
      <c r="OJ48" s="478" t="n">
        <f aca="false">IF(OJ35=$E$30,1,IF(OJ35=$E$32,2,0))</f>
        <v>0</v>
      </c>
      <c r="OK48" s="478" t="n">
        <f aca="false">IF(OK35=$E$30,1,IF(OK35=$E$32,2,0))</f>
        <v>0</v>
      </c>
      <c r="OL48" s="478" t="n">
        <f aca="false">IF(OL35=$E$30,1,IF(OL35=$E$32,2,0))</f>
        <v>0</v>
      </c>
      <c r="OM48" s="478" t="n">
        <f aca="false">IF(OM35=$E$30,1,IF(OM35=$E$32,2,0))</f>
        <v>0</v>
      </c>
      <c r="ON48" s="478" t="n">
        <f aca="false">IF(ON35=$E$30,1,IF(ON35=$E$32,2,0))</f>
        <v>0</v>
      </c>
      <c r="OO48" s="478" t="n">
        <f aca="false">IF(OO35=$E$30,1,IF(OO35=$E$32,2,0))</f>
        <v>0</v>
      </c>
      <c r="OP48" s="478" t="n">
        <f aca="false">IF(OP35=$E$30,1,IF(OP35=$E$32,2,0))</f>
        <v>0</v>
      </c>
      <c r="OQ48" s="478" t="n">
        <f aca="false">IF(OQ35=$E$30,1,IF(OQ35=$E$32,2,0))</f>
        <v>0</v>
      </c>
      <c r="OR48" s="478" t="n">
        <f aca="false">IF(OR35=$E$30,1,IF(OR35=$E$32,2,0))</f>
        <v>0</v>
      </c>
      <c r="OS48" s="196"/>
      <c r="OT48" s="478" t="n">
        <f aca="false">IF(OT35=$E$30,1,IF(OT35=$E$32,2,0))</f>
        <v>0</v>
      </c>
      <c r="OU48" s="478" t="n">
        <f aca="false">IF(OU35=$E$30,1,IF(OU35=$E$32,2,0))</f>
        <v>0</v>
      </c>
      <c r="OV48" s="478" t="n">
        <f aca="false">IF(OV35=$E$30,1,IF(OV35=$E$32,2,0))</f>
        <v>0</v>
      </c>
      <c r="OW48" s="478" t="n">
        <f aca="false">IF(OW35=$E$30,1,IF(OW35=$E$32,2,0))</f>
        <v>0</v>
      </c>
      <c r="OX48" s="478" t="n">
        <f aca="false">IF(OX35=$E$30,1,IF(OX35=$E$32,2,0))</f>
        <v>0</v>
      </c>
      <c r="OY48" s="478" t="n">
        <f aca="false">IF(OY35=$E$30,1,IF(OY35=$E$32,2,0))</f>
        <v>0</v>
      </c>
      <c r="OZ48" s="478" t="n">
        <f aca="false">IF(OZ35=$E$30,1,IF(OZ35=$E$32,2,0))</f>
        <v>0</v>
      </c>
      <c r="PA48" s="478" t="n">
        <f aca="false">IF(PA35=$E$30,1,IF(PA35=$E$32,2,0))</f>
        <v>0</v>
      </c>
      <c r="PB48" s="478" t="n">
        <f aca="false">IF(PB35=$E$30,1,IF(PB35=$E$32,2,0))</f>
        <v>0</v>
      </c>
      <c r="PC48" s="478" t="n">
        <f aca="false">IF(PC35=$E$30,1,IF(PC35=$E$32,2,0))</f>
        <v>0</v>
      </c>
      <c r="PD48" s="478" t="n">
        <f aca="false">IF(PD35=$E$30,1,IF(PD35=$E$32,2,0))</f>
        <v>0</v>
      </c>
      <c r="PE48" s="478" t="n">
        <f aca="false">IF(PE35=$E$30,1,IF(PE35=$E$32,2,0))</f>
        <v>0</v>
      </c>
      <c r="PF48" s="196"/>
      <c r="PG48" s="478" t="n">
        <f aca="false">IF(PG35=$E$30,1,IF(PG35=$E$32,2,0))</f>
        <v>0</v>
      </c>
      <c r="PH48" s="478" t="n">
        <f aca="false">IF(PH35=$E$30,1,IF(PH35=$E$32,2,0))</f>
        <v>0</v>
      </c>
      <c r="PI48" s="478" t="n">
        <f aca="false">IF(PI35=$E$30,1,IF(PI35=$E$32,2,0))</f>
        <v>0</v>
      </c>
      <c r="PJ48" s="478" t="n">
        <f aca="false">IF(PJ35=$E$30,1,IF(PJ35=$E$32,2,0))</f>
        <v>0</v>
      </c>
      <c r="PK48" s="478" t="n">
        <f aca="false">IF(PK35=$E$30,1,IF(PK35=$E$32,2,0))</f>
        <v>0</v>
      </c>
      <c r="PL48" s="478" t="n">
        <f aca="false">IF(PL35=$E$30,1,IF(PL35=$E$32,2,0))</f>
        <v>0</v>
      </c>
      <c r="PM48" s="478" t="n">
        <f aca="false">IF(PM35=$E$30,1,IF(PM35=$E$32,2,0))</f>
        <v>0</v>
      </c>
      <c r="PN48" s="478" t="n">
        <f aca="false">IF(PN35=$E$30,1,IF(PN35=$E$32,2,0))</f>
        <v>0</v>
      </c>
      <c r="PO48" s="478" t="n">
        <f aca="false">IF(PO35=$E$30,1,IF(PO35=$E$32,2,0))</f>
        <v>0</v>
      </c>
      <c r="PP48" s="478" t="n">
        <f aca="false">IF(PP35=$E$30,1,IF(PP35=$E$32,2,0))</f>
        <v>0</v>
      </c>
      <c r="PQ48" s="478" t="n">
        <f aca="false">IF(PQ35=$E$30,1,IF(PQ35=$E$32,2,0))</f>
        <v>0</v>
      </c>
      <c r="PR48" s="478" t="n">
        <f aca="false">IF(PR35=$E$30,1,IF(PR35=$E$32,2,0))</f>
        <v>0</v>
      </c>
      <c r="PS48" s="196"/>
      <c r="PT48" s="478" t="n">
        <f aca="false">IF(PT35=$E$30,1,IF(PT35=$E$32,2,0))</f>
        <v>0</v>
      </c>
      <c r="PU48" s="478" t="n">
        <f aca="false">IF(PU35=$E$30,1,IF(PU35=$E$32,2,0))</f>
        <v>0</v>
      </c>
      <c r="PV48" s="478" t="n">
        <f aca="false">IF(PV35=$E$30,1,IF(PV35=$E$32,2,0))</f>
        <v>0</v>
      </c>
      <c r="PW48" s="478" t="n">
        <f aca="false">IF(PW35=$E$30,1,IF(PW35=$E$32,2,0))</f>
        <v>0</v>
      </c>
      <c r="PX48" s="478" t="n">
        <f aca="false">IF(PX35=$E$30,1,IF(PX35=$E$32,2,0))</f>
        <v>0</v>
      </c>
      <c r="PY48" s="478" t="n">
        <f aca="false">IF(PY35=$E$30,1,IF(PY35=$E$32,2,0))</f>
        <v>0</v>
      </c>
      <c r="PZ48" s="478" t="n">
        <f aca="false">IF(PZ35=$E$30,1,IF(PZ35=$E$32,2,0))</f>
        <v>0</v>
      </c>
      <c r="QA48" s="478" t="n">
        <f aca="false">IF(QA35=$E$30,1,IF(QA35=$E$32,2,0))</f>
        <v>0</v>
      </c>
      <c r="QB48" s="478" t="n">
        <f aca="false">IF(QB35=$E$30,1,IF(QB35=$E$32,2,0))</f>
        <v>0</v>
      </c>
      <c r="QC48" s="478" t="n">
        <f aca="false">IF(QC35=$E$30,1,IF(QC35=$E$32,2,0))</f>
        <v>0</v>
      </c>
      <c r="QD48" s="478" t="n">
        <f aca="false">IF(QD35=$E$30,1,IF(QD35=$E$32,2,0))</f>
        <v>0</v>
      </c>
      <c r="QE48" s="478" t="n">
        <f aca="false">IF(QE35=$E$30,1,IF(QE35=$E$32,2,0))</f>
        <v>0</v>
      </c>
      <c r="QF48" s="196"/>
      <c r="QG48" s="478" t="n">
        <f aca="false">IF(QG35=$E$30,1,IF(QG35=$E$32,2,0))</f>
        <v>0</v>
      </c>
      <c r="QH48" s="478" t="n">
        <f aca="false">IF(QH35=$E$30,1,IF(QH35=$E$32,2,0))</f>
        <v>0</v>
      </c>
      <c r="QI48" s="478" t="n">
        <f aca="false">IF(QI35=$E$30,1,IF(QI35=$E$32,2,0))</f>
        <v>0</v>
      </c>
      <c r="QJ48" s="478" t="n">
        <f aca="false">IF(QJ35=$E$30,1,IF(QJ35=$E$32,2,0))</f>
        <v>0</v>
      </c>
      <c r="QK48" s="478" t="n">
        <f aca="false">IF(QK35=$E$30,1,IF(QK35=$E$32,2,0))</f>
        <v>0</v>
      </c>
      <c r="QL48" s="478" t="n">
        <f aca="false">IF(QL35=$E$30,1,IF(QL35=$E$32,2,0))</f>
        <v>0</v>
      </c>
      <c r="QM48" s="478" t="n">
        <f aca="false">IF(QM35=$E$30,1,IF(QM35=$E$32,2,0))</f>
        <v>0</v>
      </c>
      <c r="QN48" s="478" t="n">
        <f aca="false">IF(QN35=$E$30,1,IF(QN35=$E$32,2,0))</f>
        <v>0</v>
      </c>
      <c r="QO48" s="478" t="n">
        <f aca="false">IF(QO35=$E$30,1,IF(QO35=$E$32,2,0))</f>
        <v>0</v>
      </c>
      <c r="QP48" s="478" t="n">
        <f aca="false">IF(QP35=$E$30,1,IF(QP35=$E$32,2,0))</f>
        <v>0</v>
      </c>
      <c r="QQ48" s="478" t="n">
        <f aca="false">IF(QQ35=$E$30,1,IF(QQ35=$E$32,2,0))</f>
        <v>0</v>
      </c>
      <c r="QR48" s="478" t="n">
        <f aca="false">IF(QR35=$E$30,1,IF(QR35=$E$32,2,0))</f>
        <v>0</v>
      </c>
      <c r="QS48" s="196"/>
      <c r="QT48" s="478" t="n">
        <f aca="false">IF(QT35=$E$30,1,IF(QT35=$E$32,2,0))</f>
        <v>0</v>
      </c>
      <c r="QU48" s="478" t="n">
        <f aca="false">IF(QU35=$E$30,1,IF(QU35=$E$32,2,0))</f>
        <v>0</v>
      </c>
      <c r="QV48" s="478" t="n">
        <f aca="false">IF(QV35=$E$30,1,IF(QV35=$E$32,2,0))</f>
        <v>0</v>
      </c>
      <c r="QW48" s="478" t="n">
        <f aca="false">IF(QW35=$E$30,1,IF(QW35=$E$32,2,0))</f>
        <v>0</v>
      </c>
      <c r="QX48" s="478" t="n">
        <f aca="false">IF(QX35=$E$30,1,IF(QX35=$E$32,2,0))</f>
        <v>0</v>
      </c>
      <c r="QY48" s="478" t="n">
        <f aca="false">IF(QY35=$E$30,1,IF(QY35=$E$32,2,0))</f>
        <v>0</v>
      </c>
      <c r="QZ48" s="478" t="n">
        <f aca="false">IF(QZ35=$E$30,1,IF(QZ35=$E$32,2,0))</f>
        <v>0</v>
      </c>
      <c r="RA48" s="478" t="n">
        <f aca="false">IF(RA35=$E$30,1,IF(RA35=$E$32,2,0))</f>
        <v>0</v>
      </c>
      <c r="RB48" s="478" t="n">
        <f aca="false">IF(RB35=$E$30,1,IF(RB35=$E$32,2,0))</f>
        <v>0</v>
      </c>
      <c r="RC48" s="478" t="n">
        <f aca="false">IF(RC35=$E$30,1,IF(RC35=$E$32,2,0))</f>
        <v>0</v>
      </c>
      <c r="RD48" s="478" t="n">
        <f aca="false">IF(RD35=$E$30,1,IF(RD35=$E$32,2,0))</f>
        <v>0</v>
      </c>
      <c r="RE48" s="478" t="n">
        <f aca="false">IF(RE35=$E$30,1,IF(RE35=$E$32,2,0))</f>
        <v>0</v>
      </c>
      <c r="RF48" s="196"/>
    </row>
    <row r="49" customFormat="false" ht="12.75" hidden="false" customHeight="true" outlineLevel="0" collapsed="false">
      <c r="A49" s="196"/>
      <c r="B49" s="219" t="s">
        <v>534</v>
      </c>
      <c r="C49" s="196"/>
      <c r="D49" s="196"/>
      <c r="E49" s="478"/>
      <c r="F49" s="196"/>
      <c r="G49" s="478" t="n">
        <f aca="false">IF(SUM(G$48:$T48)=0,0,IF(SUM(F$48:$T48)=3,0,IF(AND(D48=1,E48=0,F48=0),1,IF(AND(D49=1,E49=0,F49=0),1,0))))</f>
        <v>0</v>
      </c>
      <c r="H49" s="478" t="n">
        <f aca="false">IF(SUM(H$48:$T48)=0,0,IF(SUM(G$48:$T48)=3,0,IF(AND(E48=1,F48=0,G48=0),1,IF(AND(E49=1,F49=0,G49=0),1,0))))</f>
        <v>0</v>
      </c>
      <c r="I49" s="478" t="n">
        <f aca="false">IF(SUM(I$48:$T48)=0,0,IF(SUM(H$48:$T48)=3,0,IF(AND(F48=1,G48=0,H48=0),1,IF(AND(F49=1,G49=0,H49=0),1,0))))</f>
        <v>0</v>
      </c>
      <c r="J49" s="478" t="n">
        <f aca="false">IF(SUM(J$48:$T48)=0,0,IF(SUM(I$48:$T48)=3,0,IF(AND(G48=1,H48=0,I48=0),1,IF(AND(G49=1,H49=0,I49=0),1,0))))</f>
        <v>0</v>
      </c>
      <c r="K49" s="478" t="n">
        <f aca="false">IF(SUM(K$48:$T48)=0,0,IF(SUM(J$48:$T48)=3,0,IF(AND(H48=1,I48=0,J48=0),1,IF(AND(H49=1,I49=0,J49=0),1,0))))</f>
        <v>0</v>
      </c>
      <c r="L49" s="478" t="n">
        <f aca="false">IF(SUM(L$48:$T48)=0,0,IF(SUM(K$48:$T48)=3,0,IF(AND(I48=1,J48=0,K48=0),1,IF(AND(I49=1,J49=0,K49=0),1,0))))</f>
        <v>0</v>
      </c>
      <c r="M49" s="478" t="n">
        <f aca="false">IF(SUM(M$48:$T48)=0,0,IF(SUM(L$48:$T48)=3,0,IF(AND(J48=1,K48=0,L48=0),1,IF(AND(J49=1,K49=0,L49=0),1,0))))</f>
        <v>0</v>
      </c>
      <c r="N49" s="478" t="n">
        <f aca="false">IF(SUM(N$48:$T48)=0,0,IF(SUM(M$48:$T48)=3,0,IF(AND(K48=1,L48=0,M48=0),1,IF(AND(K49=1,L49=0,M49=0),1,0))))</f>
        <v>0</v>
      </c>
      <c r="O49" s="478" t="n">
        <f aca="false">IF(SUM(O$48:$T48)=0,0,IF(SUM(N$48:$T48)=3,0,IF(AND(L48=1,M48=0,N48=0),1,IF(AND(L49=1,M49=0,N49=0),1,0))))</f>
        <v>0</v>
      </c>
      <c r="P49" s="478" t="n">
        <f aca="false">IF(SUM(P$48:$T48)=0,0,IF(SUM(O$48:$T48)=3,0,IF(AND(M48=1,N48=0,O48=0),1,IF(AND(M49=1,N49=0,O49=0),1,0))))</f>
        <v>0</v>
      </c>
      <c r="Q49" s="478" t="n">
        <f aca="false">IF(SUM(Q$48:$T48)=0,0,IF(SUM(P$48:$T48)=3,0,IF(AND(N48=1,O48=0,P48=0),1,IF(AND(N49=1,O49=0,P49=0),1,0))))</f>
        <v>0</v>
      </c>
      <c r="R49" s="478" t="n">
        <f aca="false">IF(SUM(R$48:$T48)=0,0,IF(SUM(Q$48:$T48)=3,0,IF(AND(O48=1,P48=0,Q48=0),1,IF(AND(O49=1,P49=0,Q49=0),1,0))))</f>
        <v>0</v>
      </c>
      <c r="S49" s="196"/>
      <c r="T49" s="478" t="n">
        <f aca="false">IF(SUM($G$48:T48)=0,0,IF(SUM(S$48:$T48)=3,0,IF(AND(P48=1,Q48=0,R48=0),1,IF(AND(P49=1,Q49=0,R49=0),1,0))))</f>
        <v>0</v>
      </c>
      <c r="U49" s="478" t="n">
        <f aca="false">IF(SUM($G$48:U48)=0,0,IF(SUM($T$48:T48)=3,0,IF(AND(Q48=1,R48=0,T48=0),1,IF(AND(Q49=1,R49=0,T49=0),1,0))))</f>
        <v>0</v>
      </c>
      <c r="V49" s="478" t="n">
        <f aca="false">IF(SUM($G$48:V48)=0,0,IF(SUM($T$48:U48)=3,0,IF(AND(R48=1,T48=0,U48=0),1,IF(AND(R49=1,T49=0,U49=0),1,0))))</f>
        <v>0</v>
      </c>
      <c r="W49" s="478" t="n">
        <f aca="false">IF(SUM($T$48:W48)=0,0,IF(SUM($T$48:V48)=3,0,IF(AND(T48=1,U48=0,V48=0),1,IF(AND(T49=1,U49=0,V49=0),1,0))))</f>
        <v>0</v>
      </c>
      <c r="X49" s="478" t="n">
        <f aca="false">IF(SUM($T$48:X48)=0,0,IF(SUM($T$48:W48)=3,0,IF(AND(U48=1,V48=0,W48=0),1,IF(AND(U49=1,V49=0,W49=0),1,0))))</f>
        <v>0</v>
      </c>
      <c r="Y49" s="478" t="n">
        <f aca="false">IF(SUM($T$48:Y48)=0,0,IF(SUM($T$48:X48)=3,0,IF(AND(V48=1,W48=0,X48=0),1,IF(AND(V49=1,W49=0,X49=0),1,0))))</f>
        <v>0</v>
      </c>
      <c r="Z49" s="478" t="n">
        <f aca="false">IF(SUM($T$48:Z48)=0,0,IF(SUM($T$48:Y48)=3,0,IF(AND(W48=1,X48=0,Y48=0),1,IF(AND(W49=1,X49=0,Y49=0),1,0))))</f>
        <v>0</v>
      </c>
      <c r="AA49" s="478" t="n">
        <f aca="false">IF(SUM($T$48:AA48)=0,0,IF(SUM($T$48:Z48)=3,0,IF(AND(X48=1,Y48=0,Z48=0),1,IF(AND(X49=1,Y49=0,Z49=0),1,0))))</f>
        <v>0</v>
      </c>
      <c r="AB49" s="478" t="n">
        <f aca="false">IF(SUM($T$48:AB48)=0,0,IF(SUM($T$48:AA48)=3,0,IF(AND(Y48=1,Z48=0,AA48=0),1,IF(AND(Y49=1,Z49=0,AA49=0),1,0))))</f>
        <v>0</v>
      </c>
      <c r="AC49" s="478" t="n">
        <f aca="false">IF(SUM($T$48:AC48)=0,0,IF(SUM($T$48:AB48)=3,0,IF(AND(Z48=1,AA48=0,AB48=0),1,IF(AND(Z49=1,AA49=0,AB49=0),1,0))))</f>
        <v>0</v>
      </c>
      <c r="AD49" s="478" t="n">
        <f aca="false">IF(SUM($T$48:AD48)=0,0,IF(SUM($T$48:AC48)=3,0,IF(AND(AA48=1,AB48=0,AC48=0),1,IF(AND(AA49=1,AB49=0,AC49=0),1,0))))</f>
        <v>0</v>
      </c>
      <c r="AE49" s="478" t="n">
        <f aca="false">IF(SUM($T$48:AE48)=0,0,IF(SUM($T$48:AD48)=3,0,IF(AND(AB48=1,AC48=0,AD48=0),1,IF(AND(AB49=1,AC49=0,AD49=0),1,0))))</f>
        <v>0</v>
      </c>
      <c r="AF49" s="196"/>
      <c r="AG49" s="478" t="n">
        <f aca="false">IF(SUM($T$48:AG48)=0,0,IF(SUM($T$48:AF48)=3,0,IF(AND(AC48=1,AD48=0,AE48=0),1,IF(AND(AC49=1,AD49=0,AE49=0),1,0))))</f>
        <v>0</v>
      </c>
      <c r="AH49" s="478" t="n">
        <f aca="false">IF(SUM($T$48:AH48)=0,0,IF(SUM($T$48:AG48)=3,0,IF(AND(AD48=1,AE48=0,AG48=0),1,IF(AND(AD49=1,AE49=0,AG49=0),1,0))))</f>
        <v>0</v>
      </c>
      <c r="AI49" s="478" t="n">
        <f aca="false">IF(SUM($T$48:AI48)=0,0,IF(SUM($T$48:AH48)=3,0,IF(AND(AE48=1,AG48=0,AH48=0),1,IF(AND(AE49=1,AG49=0,AH49=0),1,0))))</f>
        <v>0</v>
      </c>
      <c r="AJ49" s="478" t="n">
        <f aca="false">IF(SUM($T$48:AJ48)=0,0,IF(SUM($T$48:AI48)=3,0,IF(AND(AG48=1,AH48=0,AI48=0),1,IF(AND(AG49=1,AH49=0,AI49=0),1,0))))</f>
        <v>0</v>
      </c>
      <c r="AK49" s="478" t="n">
        <f aca="false">IF(SUM($T$48:AK48)=0,0,IF(SUM($T$48:AJ48)=3,0,IF(AND(AH48=1,AI48=0,AJ48=0),1,IF(AND(AH49=1,AI49=0,AJ49=0),1,0))))</f>
        <v>0</v>
      </c>
      <c r="AL49" s="478" t="n">
        <f aca="false">IF(SUM($T$48:AL48)=0,0,IF(SUM($T$48:AK48)=3,0,IF(AND(AI48=1,AJ48=0,AK48=0),1,IF(AND(AI49=1,AJ49=0,AK49=0),1,0))))</f>
        <v>0</v>
      </c>
      <c r="AM49" s="478" t="n">
        <f aca="false">IF(SUM($T$48:AM48)=0,0,IF(SUM($T$48:AL48)=3,0,IF(AND(AJ48=1,AK48=0,AL48=0),1,IF(AND(AJ49=1,AK49=0,AL49=0),1,0))))</f>
        <v>0</v>
      </c>
      <c r="AN49" s="478" t="n">
        <f aca="false">IF(SUM($T$48:AN48)=0,0,IF(SUM($T$48:AM48)=3,0,IF(AND(AK48=1,AL48=0,AM48=0),1,IF(AND(AK49=1,AL49=0,AM49=0),1,0))))</f>
        <v>0</v>
      </c>
      <c r="AO49" s="478" t="n">
        <f aca="false">IF(SUM($T$48:AO48)=0,0,IF(SUM($T$48:AN48)=3,0,IF(AND(AL48=1,AM48=0,AN48=0),1,IF(AND(AL49=1,AM49=0,AN49=0),1,0))))</f>
        <v>0</v>
      </c>
      <c r="AP49" s="478" t="n">
        <f aca="false">IF(SUM($T$48:AP48)=0,0,IF(SUM($T$48:AO48)=3,0,IF(AND(AM48=1,AN48=0,AO48=0),1,IF(AND(AM49=1,AN49=0,AO49=0),1,0))))</f>
        <v>1</v>
      </c>
      <c r="AQ49" s="478" t="n">
        <f aca="false">IF(SUM($T$48:AQ48)=0,0,IF(SUM($T$48:AP48)=3,0,IF(AND(AN48=1,AO48=0,AP48=0),1,IF(AND(AN49=1,AO49=0,AP49=0),1,0))))</f>
        <v>0</v>
      </c>
      <c r="AR49" s="478" t="n">
        <f aca="false">IF(SUM($T$48:AR48)=0,0,IF(SUM($T$48:AQ48)=3,0,IF(AND(AO48=1,AP48=0,AQ48=0),1,IF(AND(AO49=1,AP49=0,AQ49=0),1,0))))</f>
        <v>0</v>
      </c>
      <c r="AS49" s="196"/>
      <c r="AT49" s="478" t="n">
        <f aca="false">IF(SUM($T$48:AT48)=0,0,IF(SUM($T$48:AS48)=3,0,IF(AND(AP48=1,AQ48=0,AR48=0),1,IF(AND(AP49=1,AQ49=0,AR49=0),1,0))))</f>
        <v>1</v>
      </c>
      <c r="AU49" s="478" t="n">
        <f aca="false">IF(SUM($T$48:AU48)=0,0,IF(SUM($T$48:AT48)=3,0,IF(AND(AQ48=1,AR48=0,AT48=0),1,IF(AND(AQ49=1,AR49=0,AT49=0),1,0))))</f>
        <v>0</v>
      </c>
      <c r="AV49" s="478" t="n">
        <f aca="false">IF(SUM($T$48:AV48)=0,0,IF(SUM($T$48:AU48)=3,0,IF(AND(AR48=1,AT48=0,AU48=0),1,IF(AND(AR49=1,AT49=0,AU49=0),1,0))))</f>
        <v>0</v>
      </c>
      <c r="AW49" s="478" t="n">
        <f aca="false">IF(SUM($T$48:AW48)=0,0,IF(SUM($T$48:AV48)=3,0,IF(AND(AT48=1,AU48=0,AV48=0),1,IF(AND(AT49=1,AU49=0,AV49=0),1,0))))</f>
        <v>1</v>
      </c>
      <c r="AX49" s="478" t="n">
        <f aca="false">IF(SUM($T$48:AX48)=0,0,IF(SUM($T$48:AW48)=3,0,IF(AND(AU48=1,AV48=0,AW48=0),1,IF(AND(AU49=1,AV49=0,AW49=0),1,0))))</f>
        <v>0</v>
      </c>
      <c r="AY49" s="478" t="n">
        <f aca="false">IF(SUM($T$48:AY48)=0,0,IF(SUM($T$48:AX48)=3,0,IF(AND(AV48=1,AW48=0,AX48=0),1,IF(AND(AV49=1,AW49=0,AX49=0),1,0))))</f>
        <v>0</v>
      </c>
      <c r="AZ49" s="478" t="n">
        <f aca="false">IF(SUM($T$48:AZ48)=0,0,IF(SUM($T$48:AY48)=3,0,IF(AND(AW48=1,AX48=0,AY48=0),1,IF(AND(AW49=1,AX49=0,AY49=0),1,0))))</f>
        <v>1</v>
      </c>
      <c r="BA49" s="478" t="n">
        <f aca="false">IF(SUM($T$48:BA48)=0,0,IF(SUM($T$48:AZ48)=3,0,IF(AND(AX48=1,AY48=0,AZ48=0),1,IF(AND(AX49=1,AY49=0,AZ49=0),1,0))))</f>
        <v>0</v>
      </c>
      <c r="BB49" s="478" t="n">
        <f aca="false">IF(SUM($T$48:BB48)=0,0,IF(SUM($T$48:BA48)=3,0,IF(AND(AY48=1,AZ48=0,BA48=0),1,IF(AND(AY49=1,AZ49=0,BA49=0),1,0))))</f>
        <v>0</v>
      </c>
      <c r="BC49" s="478" t="n">
        <f aca="false">IF(SUM($T$48:BC48)=0,0,IF(SUM($T$48:BB48)=3,0,IF(AND(AZ48=1,BA48=0,BB48=0),1,IF(AND(AZ49=1,BA49=0,BB49=0),1,0))))</f>
        <v>1</v>
      </c>
      <c r="BD49" s="478" t="n">
        <f aca="false">IF(SUM($T$48:BD48)=0,0,IF(SUM($T$48:BC48)=3,0,IF(AND(BA48=1,BB48=0,BC48=0),1,IF(AND(BA49=1,BB49=0,BC49=0),1,0))))</f>
        <v>0</v>
      </c>
      <c r="BE49" s="478" t="n">
        <f aca="false">IF(SUM($T$48:BE48)=0,0,IF(SUM($T$48:BD48)=3,0,IF(AND(BB48=1,BC48=0,BD48=0),1,IF(AND(BB49=1,BC49=0,BD49=0),1,0))))</f>
        <v>0</v>
      </c>
      <c r="BF49" s="196"/>
      <c r="BG49" s="478" t="n">
        <f aca="false">IF(SUM($T$48:BG48)=0,0,IF(SUM($T$48:BF48)=3,0,IF(AND(BC48=1,BD48=0,BE48=0),1,IF(AND(BC49=1,BD49=0,BE49=0),1,0))))</f>
        <v>1</v>
      </c>
      <c r="BH49" s="478" t="n">
        <f aca="false">IF(SUM($T$48:BH48)=0,0,IF(SUM($T$48:BG48)=3,0,IF(AND(BD48=1,BE48=0,BG48=0),1,IF(AND(BD49=1,BE49=0,BG49=0),1,0))))</f>
        <v>0</v>
      </c>
      <c r="BI49" s="478" t="n">
        <f aca="false">IF(SUM($T$48:BI48)=0,0,IF(SUM($T$48:BH48)=3,0,IF(AND(BE48=1,BG48=0,BH48=0),1,IF(AND(BE49=1,BG49=0,BH49=0),1,0))))</f>
        <v>0</v>
      </c>
      <c r="BJ49" s="478" t="n">
        <f aca="false">IF(SUM($T$48:BJ48)=0,0,IF(SUM($T$48:BI48)=3,0,IF(AND(BG48=1,BH48=0,BI48=0),1,IF(AND(BG49=1,BH49=0,BI49=0),1,0))))</f>
        <v>1</v>
      </c>
      <c r="BK49" s="478" t="n">
        <f aca="false">IF(SUM($T$48:BK48)=0,0,IF(SUM($T$48:BJ48)=3,0,IF(AND(BH48=1,BI48=0,BJ48=0),1,IF(AND(BH49=1,BI49=0,BJ49=0),1,0))))</f>
        <v>0</v>
      </c>
      <c r="BL49" s="478" t="n">
        <f aca="false">IF(SUM($T$48:BL48)=0,0,IF(SUM($T$48:BK48)=3,0,IF(AND(BI48=1,BJ48=0,BK48=0),1,IF(AND(BI49=1,BJ49=0,BK49=0),1,0))))</f>
        <v>0</v>
      </c>
      <c r="BM49" s="478" t="n">
        <f aca="false">IF(SUM($T$48:BM48)=0,0,IF(SUM($T$48:BL48)=3,0,IF(AND(BJ48=1,BK48=0,BL48=0),1,IF(AND(BJ49=1,BK49=0,BL49=0),1,0))))</f>
        <v>1</v>
      </c>
      <c r="BN49" s="478" t="n">
        <f aca="false">IF(SUM($T$48:BN48)=0,0,IF(SUM($T$48:BM48)=3,0,IF(AND(BK48=1,BL48=0,BM48=0),1,IF(AND(BK49=1,BL49=0,BM49=0),1,0))))</f>
        <v>0</v>
      </c>
      <c r="BO49" s="478" t="n">
        <f aca="false">IF(SUM($T$48:BO48)=0,0,IF(SUM($T$48:BN48)=3,0,IF(AND(BL48=1,BM48=0,BN48=0),1,IF(AND(BL49=1,BM49=0,BN49=0),1,0))))</f>
        <v>0</v>
      </c>
      <c r="BP49" s="478" t="n">
        <f aca="false">IF(SUM($T$48:BP48)=0,0,IF(SUM($T$48:BO48)=3,0,IF(AND(BM48=1,BN48=0,BO48=0),1,IF(AND(BM49=1,BN49=0,BO49=0),1,0))))</f>
        <v>1</v>
      </c>
      <c r="BQ49" s="478" t="n">
        <f aca="false">IF(SUM($T$48:BQ48)=0,0,IF(SUM($T$48:BP48)=3,0,IF(AND(BN48=1,BO48=0,BP48=0),1,IF(AND(BN49=1,BO49=0,BP49=0),1,0))))</f>
        <v>0</v>
      </c>
      <c r="BR49" s="478" t="n">
        <f aca="false">IF(SUM($T$48:BR48)=0,0,IF(SUM($T$48:BQ48)=3,0,IF(AND(BO48=1,BP48=0,BQ48=0),1,IF(AND(BO49=1,BP49=0,BQ49=0),1,0))))</f>
        <v>0</v>
      </c>
      <c r="BS49" s="196"/>
      <c r="BT49" s="478" t="n">
        <f aca="false">IF(SUM($T$48:BT48)=0,0,IF(SUM($T$48:BS48)=3,0,IF(AND(BP48=1,BQ48=0,BR48=0),1,IF(AND(BP49=1,BQ49=0,BR49=0),1,0))))</f>
        <v>1</v>
      </c>
      <c r="BU49" s="478" t="n">
        <f aca="false">IF(SUM($T$48:BU48)=0,0,IF(SUM($T$48:BT48)=3,0,IF(AND(BQ48=1,BR48=0,BT48=0),1,IF(AND(BQ49=1,BR49=0,BT49=0),1,0))))</f>
        <v>0</v>
      </c>
      <c r="BV49" s="478" t="n">
        <f aca="false">IF(SUM($T$48:BV48)=0,0,IF(SUM($T$48:BU48)=3,0,IF(AND(BR48=1,BT48=0,BU48=0),1,IF(AND(BR49=1,BT49=0,BU49=0),1,0))))</f>
        <v>0</v>
      </c>
      <c r="BW49" s="478" t="n">
        <f aca="false">IF(SUM($T$48:BW48)=0,0,IF(SUM($T$48:BV48)=3,0,IF(AND(BT48=1,BU48=0,BV48=0),1,IF(AND(BT49=1,BU49=0,BV49=0),1,0))))</f>
        <v>0</v>
      </c>
      <c r="BX49" s="478" t="n">
        <f aca="false">IF(SUM($T$48:BX48)=0,0,IF(SUM($T$48:BW48)=3,0,IF(AND(BU48=1,BV48=0,BW48=0),1,IF(AND(BU49=1,BV49=0,BW49=0),1,0))))</f>
        <v>0</v>
      </c>
      <c r="BY49" s="478" t="n">
        <f aca="false">IF(SUM($T$48:BY48)=0,0,IF(SUM($T$48:BX48)=3,0,IF(AND(BV48=1,BW48=0,BX48=0),1,IF(AND(BV49=1,BW49=0,BX49=0),1,0))))</f>
        <v>0</v>
      </c>
      <c r="BZ49" s="478" t="n">
        <f aca="false">IF(SUM($T$48:BZ48)=0,0,IF(SUM($T$48:BY48)=3,0,IF(AND(BW48=1,BX48=0,BY48=0),1,IF(AND(BW49=1,BX49=0,BY49=0),1,0))))</f>
        <v>0</v>
      </c>
      <c r="CA49" s="478" t="n">
        <f aca="false">IF(SUM($T$48:CA48)=0,0,IF(SUM($T$48:BZ48)=3,0,IF(AND(BX48=1,BY48=0,BZ48=0),1,IF(AND(BX49=1,BY49=0,BZ49=0),1,0))))</f>
        <v>0</v>
      </c>
      <c r="CB49" s="478" t="n">
        <f aca="false">IF(SUM($T$48:CB48)=0,0,IF(SUM($T$48:CA48)=3,0,IF(AND(BY48=1,BZ48=0,CA48=0),1,IF(AND(BY49=1,BZ49=0,CA49=0),1,0))))</f>
        <v>0</v>
      </c>
      <c r="CC49" s="478" t="n">
        <f aca="false">IF(SUM($T$48:CC48)=0,0,IF(SUM($T$48:CB48)=3,0,IF(AND(BZ48=1,CA48=0,CB48=0),1,IF(AND(BZ49=1,CA49=0,CB49=0),1,0))))</f>
        <v>0</v>
      </c>
      <c r="CD49" s="478" t="n">
        <f aca="false">IF(SUM($T$48:CD48)=0,0,IF(SUM($T$48:CC48)=3,0,IF(AND(CA48=1,CB48=0,CC48=0),1,IF(AND(CA49=1,CB49=0,CC49=0),1,0))))</f>
        <v>0</v>
      </c>
      <c r="CE49" s="478" t="n">
        <f aca="false">IF(SUM($T$48:CE48)=0,0,IF(SUM($T$48:CD48)=3,0,IF(AND(CB48=1,CC48=0,CD48=0),1,IF(AND(CB49=1,CC49=0,CD49=0),1,0))))</f>
        <v>0</v>
      </c>
      <c r="CF49" s="196"/>
      <c r="CG49" s="478" t="n">
        <f aca="false">IF(SUM($T$48:CG48)=0,0,IF(SUM($T$48:CF48)=3,0,IF(AND(CC48=1,CD48=0,CE48=0),1,IF(AND(CC49=1,CD49=0,CE49=0),1,0))))</f>
        <v>0</v>
      </c>
      <c r="CH49" s="478" t="n">
        <f aca="false">IF(SUM($T$48:CH48)=0,0,IF(SUM($T$48:CG48)=3,0,IF(AND(CD48=1,CE48=0,CG48=0),1,IF(AND(CD49=1,CE49=0,CG49=0),1,0))))</f>
        <v>0</v>
      </c>
      <c r="CI49" s="478" t="n">
        <f aca="false">IF(SUM($T$48:CI48)=0,0,IF(SUM($T$48:CH48)=3,0,IF(AND(CE48=1,CG48=0,CH48=0),1,IF(AND(CE49=1,CG49=0,CH49=0),1,0))))</f>
        <v>0</v>
      </c>
      <c r="CJ49" s="478" t="n">
        <f aca="false">IF(SUM($T$48:CJ48)=0,0,IF(SUM($T$48:CI48)=3,0,IF(AND(CG48=1,CH48=0,CI48=0),1,IF(AND(CG49=1,CH49=0,CI49=0),1,0))))</f>
        <v>0</v>
      </c>
      <c r="CK49" s="478" t="n">
        <f aca="false">IF(SUM($T$48:CK48)=0,0,IF(SUM($T$48:CJ48)=3,0,IF(AND(CH48=1,CI48=0,CJ48=0),1,IF(AND(CH49=1,CI49=0,CJ49=0),1,0))))</f>
        <v>0</v>
      </c>
      <c r="CL49" s="478" t="n">
        <f aca="false">IF(SUM($T$48:CL48)=0,0,IF(SUM($T$48:CK48)=3,0,IF(AND(CI48=1,CJ48=0,CK48=0),1,IF(AND(CI49=1,CJ49=0,CK49=0),1,0))))</f>
        <v>0</v>
      </c>
      <c r="CM49" s="478" t="n">
        <f aca="false">IF(SUM($T$48:CM48)=0,0,IF(SUM($T$48:CL48)=3,0,IF(AND(CJ48=1,CK48=0,CL48=0),1,IF(AND(CJ49=1,CK49=0,CL49=0),1,0))))</f>
        <v>0</v>
      </c>
      <c r="CN49" s="478" t="n">
        <f aca="false">IF(SUM($T$48:CN48)=0,0,IF(SUM($T$48:CM48)=3,0,IF(AND(CK48=1,CL48=0,CM48=0),1,IF(AND(CK49=1,CL49=0,CM49=0),1,0))))</f>
        <v>0</v>
      </c>
      <c r="CO49" s="478" t="n">
        <f aca="false">IF(SUM($T$48:CO48)=0,0,IF(SUM($T$48:CN48)=3,0,IF(AND(CL48=1,CM48=0,CN48=0),1,IF(AND(CL49=1,CM49=0,CN49=0),1,0))))</f>
        <v>0</v>
      </c>
      <c r="CP49" s="478" t="n">
        <f aca="false">IF(SUM($T$48:CP48)=0,0,IF(SUM($T$48:CO48)=3,0,IF(AND(CM48=1,CN48=0,CO48=0),1,IF(AND(CM49=1,CN49=0,CO49=0),1,0))))</f>
        <v>0</v>
      </c>
      <c r="CQ49" s="478" t="n">
        <f aca="false">IF(SUM($T$48:CQ48)=0,0,IF(SUM($T$48:CP48)=3,0,IF(AND(CN48=1,CO48=0,CP48=0),1,IF(AND(CN49=1,CO49=0,CP49=0),1,0))))</f>
        <v>0</v>
      </c>
      <c r="CR49" s="478" t="n">
        <f aca="false">IF(SUM($T$48:CR48)=0,0,IF(SUM($T$48:CQ48)=3,0,IF(AND(CO48=1,CP48=0,CQ48=0),1,IF(AND(CO49=1,CP49=0,CQ49=0),1,0))))</f>
        <v>0</v>
      </c>
      <c r="CS49" s="478"/>
      <c r="CT49" s="478" t="n">
        <f aca="false">IF(SUM($T$48:CT48)=0,0,IF(SUM($T$48:CS48)=3,0,IF(AND(CP48=1,CQ48=0,CR48=0),1,IF(AND(CP49=1,CQ49=0,CR49=0),1,0))))</f>
        <v>0</v>
      </c>
      <c r="CU49" s="478" t="n">
        <f aca="false">IF(SUM($T$48:CU48)=0,0,IF(SUM($T$48:CT48)=3,0,IF(AND(CQ48=1,CR48=0,CT48=0),1,IF(AND(CQ49=1,CR49=0,CT49=0),1,0))))</f>
        <v>0</v>
      </c>
      <c r="CV49" s="478" t="n">
        <f aca="false">IF(SUM($T$48:CV48)=0,0,IF(SUM($T$48:CU48)=3,0,IF(AND(CR48=1,CT48=0,CU48=0),1,IF(AND(CR49=1,CT49=0,CU49=0),1,0))))</f>
        <v>0</v>
      </c>
      <c r="CW49" s="478" t="n">
        <f aca="false">IF(SUM($T$48:CW48)=0,0,IF(SUM($T$48:CV48)=3,0,IF(AND(CT48=1,CU48=0,CV48=0),1,IF(AND(CT49=1,CU49=0,CV49=0),1,0))))</f>
        <v>0</v>
      </c>
      <c r="CX49" s="478" t="n">
        <f aca="false">IF(SUM($T$48:CX48)=0,0,IF(SUM($T$48:CW48)=3,0,IF(AND(CU48=1,CV48=0,CW48=0),1,IF(AND(CU49=1,CV49=0,CW49=0),1,0))))</f>
        <v>0</v>
      </c>
      <c r="CY49" s="478" t="n">
        <f aca="false">IF(SUM($T$48:CY48)=0,0,IF(SUM($T$48:CX48)=3,0,IF(AND(CV48=1,CW48=0,CX48=0),1,IF(AND(CV49=1,CW49=0,CX49=0),1,0))))</f>
        <v>0</v>
      </c>
      <c r="CZ49" s="478" t="n">
        <f aca="false">IF(SUM($T$48:CZ48)=0,0,IF(SUM($T$48:CY48)=3,0,IF(AND(CW48=1,CX48=0,CY48=0),1,IF(AND(CW49=1,CX49=0,CY49=0),1,0))))</f>
        <v>0</v>
      </c>
      <c r="DA49" s="478" t="n">
        <f aca="false">IF(SUM($T$48:DA48)=0,0,IF(SUM($T$48:CZ48)=3,0,IF(AND(CX48=1,CY48=0,CZ48=0),1,IF(AND(CX49=1,CY49=0,CZ49=0),1,0))))</f>
        <v>0</v>
      </c>
      <c r="DB49" s="478" t="n">
        <f aca="false">IF(SUM($T$48:DB48)=0,0,IF(SUM($T$48:DA48)=3,0,IF(AND(CY48=1,CZ48=0,DA48=0),1,IF(AND(CY49=1,CZ49=0,DA49=0),1,0))))</f>
        <v>0</v>
      </c>
      <c r="DC49" s="478" t="n">
        <f aca="false">IF(SUM($T$48:DC48)=0,0,IF(SUM($T$48:DB48)=3,0,IF(AND(CZ48=1,DA48=0,DB48=0),1,IF(AND(CZ49=1,DA49=0,DB49=0),1,0))))</f>
        <v>0</v>
      </c>
      <c r="DD49" s="478" t="n">
        <f aca="false">IF(SUM($T$48:DD48)=0,0,IF(SUM($T$48:DC48)=3,0,IF(AND(DA48=1,DB48=0,DC48=0),1,IF(AND(DA49=1,DB49=0,DC49=0),1,0))))</f>
        <v>0</v>
      </c>
      <c r="DE49" s="478" t="n">
        <f aca="false">IF(SUM($T$48:DE48)=0,0,IF(SUM($T$48:DD48)=3,0,IF(AND(DB48=1,DC48=0,DD48=0),1,IF(AND(DB49=1,DC49=0,DD49=0),1,0))))</f>
        <v>0</v>
      </c>
      <c r="DF49" s="196"/>
      <c r="DG49" s="478" t="n">
        <f aca="false">IF(SUM($T$48:DG48)=0,0,IF(SUM($T$48:DF48)=3,0,IF(AND(DC48=1,DD48=0,DE48=0),1,IF(AND(DC49=1,DD49=0,DE49=0),1,0))))</f>
        <v>0</v>
      </c>
      <c r="DH49" s="478" t="n">
        <f aca="false">IF(SUM($T$48:DH48)=0,0,IF(SUM($T$48:DG48)=3,0,IF(AND(DD48=1,DE48=0,DG48=0),1,IF(AND(DD49=1,DE49=0,DG49=0),1,0))))</f>
        <v>0</v>
      </c>
      <c r="DI49" s="478" t="n">
        <f aca="false">IF(SUM($T$48:DI48)=0,0,IF(SUM($T$48:DH48)=3,0,IF(AND(DE48=1,DG48=0,DH48=0),1,IF(AND(DE49=1,DG49=0,DH49=0),1,0))))</f>
        <v>0</v>
      </c>
      <c r="DJ49" s="478" t="n">
        <f aca="false">IF(SUM($T$48:DJ48)=0,0,IF(SUM($T$48:DI48)=3,0,IF(AND(DG48=1,DH48=0,DI48=0),1,IF(AND(DG49=1,DH49=0,DI49=0),1,0))))</f>
        <v>0</v>
      </c>
      <c r="DK49" s="478" t="n">
        <f aca="false">IF(SUM($T$48:DK48)=0,0,IF(SUM($T$48:DJ48)=3,0,IF(AND(DH48=1,DI48=0,DJ48=0),1,IF(AND(DH49=1,DI49=0,DJ49=0),1,0))))</f>
        <v>0</v>
      </c>
      <c r="DL49" s="478" t="n">
        <f aca="false">IF(SUM($T$48:DL48)=0,0,IF(SUM($T$48:DK48)=3,0,IF(AND(DI48=1,DJ48=0,DK48=0),1,IF(AND(DI49=1,DJ49=0,DK49=0),1,0))))</f>
        <v>0</v>
      </c>
      <c r="DM49" s="478" t="n">
        <f aca="false">IF(SUM($T$48:DM48)=0,0,IF(SUM($T$48:DL48)=3,0,IF(AND(DJ48=1,DK48=0,DL48=0),1,IF(AND(DJ49=1,DK49=0,DL49=0),1,0))))</f>
        <v>0</v>
      </c>
      <c r="DN49" s="478" t="n">
        <f aca="false">IF(SUM($T$48:DN48)=0,0,IF(SUM($T$48:DM48)=3,0,IF(AND(DK48=1,DL48=0,DM48=0),1,IF(AND(DK49=1,DL49=0,DM49=0),1,0))))</f>
        <v>0</v>
      </c>
      <c r="DO49" s="478" t="n">
        <f aca="false">IF(SUM($T$48:DO48)=0,0,IF(SUM($T$48:DN48)=3,0,IF(AND(DL48=1,DM48=0,DN48=0),1,IF(AND(DL49=1,DM49=0,DN49=0),1,0))))</f>
        <v>0</v>
      </c>
      <c r="DP49" s="478" t="n">
        <f aca="false">IF(SUM($T$48:DP48)=0,0,IF(SUM($T$48:DO48)=3,0,IF(AND(DM48=1,DN48=0,DO48=0),1,IF(AND(DM49=1,DN49=0,DO49=0),1,0))))</f>
        <v>0</v>
      </c>
      <c r="DQ49" s="478" t="n">
        <f aca="false">IF(SUM($T$48:DQ48)=0,0,IF(SUM($T$48:DP48)=3,0,IF(AND(DN48=1,DO48=0,DP48=0),1,IF(AND(DN49=1,DO49=0,DP49=0),1,0))))</f>
        <v>0</v>
      </c>
      <c r="DR49" s="478" t="n">
        <f aca="false">IF(SUM($T$48:DR48)=0,0,IF(SUM($T$48:DQ48)=3,0,IF(AND(DO48=1,DP48=0,DQ48=0),1,IF(AND(DO49=1,DP49=0,DQ49=0),1,0))))</f>
        <v>0</v>
      </c>
      <c r="DS49" s="196"/>
      <c r="DT49" s="478" t="n">
        <f aca="false">IF(SUM($T$48:DT48)=0,0,IF(SUM($T$48:DS48)=3,0,IF(AND(DP48=1,DQ48=0,DR48=0),1,IF(AND(DP49=1,DQ49=0,DR49=0),1,0))))</f>
        <v>0</v>
      </c>
      <c r="DU49" s="478" t="n">
        <f aca="false">IF(SUM($T$48:DU48)=0,0,IF(SUM($T$48:DT48)=3,0,IF(AND(DQ48=1,DR48=0,DT48=0),1,IF(AND(DQ49=1,DR49=0,DT49=0),1,0))))</f>
        <v>0</v>
      </c>
      <c r="DV49" s="478" t="n">
        <f aca="false">IF(SUM($T$48:DV48)=0,0,IF(SUM($T$48:DU48)=3,0,IF(AND(DR48=1,DT48=0,DU48=0),1,IF(AND(DR49=1,DT49=0,DU49=0),1,0))))</f>
        <v>0</v>
      </c>
      <c r="DW49" s="478" t="n">
        <f aca="false">IF(SUM($T$48:DW48)=0,0,IF(SUM($T$48:DV48)=3,0,IF(AND(DT48=1,DU48=0,DV48=0),1,IF(AND(DT49=1,DU49=0,DV49=0),1,0))))</f>
        <v>0</v>
      </c>
      <c r="DX49" s="478" t="n">
        <f aca="false">IF(SUM($T$48:DX48)=0,0,IF(SUM($T$48:DW48)=3,0,IF(AND(DU48=1,DV48=0,DW48=0),1,IF(AND(DU49=1,DV49=0,DW49=0),1,0))))</f>
        <v>0</v>
      </c>
      <c r="DY49" s="478" t="n">
        <f aca="false">IF(SUM($T$48:DY48)=0,0,IF(SUM($T$48:DX48)=3,0,IF(AND(DV48=1,DW48=0,DX48=0),1,IF(AND(DV49=1,DW49=0,DX49=0),1,0))))</f>
        <v>0</v>
      </c>
      <c r="DZ49" s="478" t="n">
        <f aca="false">IF(SUM($T$48:DZ48)=0,0,IF(SUM($T$48:DY48)=3,0,IF(AND(DW48=1,DX48=0,DY48=0),1,IF(AND(DW49=1,DX49=0,DY49=0),1,0))))</f>
        <v>0</v>
      </c>
      <c r="EA49" s="478" t="n">
        <f aca="false">IF(SUM($T$48:EA48)=0,0,IF(SUM($T$48:DZ48)=3,0,IF(AND(DX48=1,DY48=0,DZ48=0),1,IF(AND(DX49=1,DY49=0,DZ49=0),1,0))))</f>
        <v>0</v>
      </c>
      <c r="EB49" s="478" t="n">
        <f aca="false">IF(SUM($T$48:EB48)=0,0,IF(SUM($T$48:EA48)=3,0,IF(AND(DY48=1,DZ48=0,EA48=0),1,IF(AND(DY49=1,DZ49=0,EA49=0),1,0))))</f>
        <v>0</v>
      </c>
      <c r="EC49" s="478" t="n">
        <f aca="false">IF(SUM($T$48:EC48)=0,0,IF(SUM($T$48:EB48)=3,0,IF(AND(DZ48=1,EA48=0,EB48=0),1,IF(AND(DZ49=1,EA49=0,EB49=0),1,0))))</f>
        <v>0</v>
      </c>
      <c r="ED49" s="478" t="n">
        <f aca="false">IF(SUM($T$48:ED48)=0,0,IF(SUM($T$48:EC48)=3,0,IF(AND(EA48=1,EB48=0,EC48=0),1,IF(AND(EA49=1,EB49=0,EC49=0),1,0))))</f>
        <v>0</v>
      </c>
      <c r="EE49" s="478" t="n">
        <f aca="false">IF(SUM($T$48:EE48)=0,0,IF(SUM($T$48:ED48)=3,0,IF(AND(EB48=1,EC48=0,ED48=0),1,IF(AND(EB49=1,EC49=0,ED49=0),1,0))))</f>
        <v>0</v>
      </c>
      <c r="EF49" s="196"/>
      <c r="EG49" s="478" t="n">
        <f aca="false">IF(SUM($T$48:EG48)=0,0,IF(SUM($T$48:EF48)=3,0,IF(AND(EC48=1,ED48=0,EE48=0),1,IF(AND(EC49=1,ED49=0,EE49=0),1,0))))</f>
        <v>0</v>
      </c>
      <c r="EH49" s="478" t="n">
        <f aca="false">IF(SUM($T$48:EH48)=0,0,IF(SUM($T$48:EG48)=3,0,IF(AND(ED48=1,EE48=0,EG48=0),1,IF(AND(ED49=1,EE49=0,EG49=0),1,0))))</f>
        <v>0</v>
      </c>
      <c r="EI49" s="478" t="n">
        <f aca="false">IF(SUM($T$48:EI48)=0,0,IF(SUM($T$48:EH48)=3,0,IF(AND(EE48=1,EG48=0,EH48=0),1,IF(AND(EE49=1,EG49=0,EH49=0),1,0))))</f>
        <v>0</v>
      </c>
      <c r="EJ49" s="478" t="n">
        <f aca="false">IF(SUM($T$48:EJ48)=0,0,IF(SUM($T$48:EI48)=3,0,IF(AND(EG48=1,EH48=0,EI48=0),1,IF(AND(EG49=1,EH49=0,EI49=0),1,0))))</f>
        <v>0</v>
      </c>
      <c r="EK49" s="478" t="n">
        <f aca="false">IF(SUM($T$48:EK48)=0,0,IF(SUM($T$48:EJ48)=3,0,IF(AND(EH48=1,EI48=0,EJ48=0),1,IF(AND(EH49=1,EI49=0,EJ49=0),1,0))))</f>
        <v>0</v>
      </c>
      <c r="EL49" s="478" t="n">
        <f aca="false">IF(SUM($T$48:EL48)=0,0,IF(SUM($T$48:EK48)=3,0,IF(AND(EI48=1,EJ48=0,EK48=0),1,IF(AND(EI49=1,EJ49=0,EK49=0),1,0))))</f>
        <v>0</v>
      </c>
      <c r="EM49" s="478" t="n">
        <f aca="false">IF(SUM($T$48:EM48)=0,0,IF(SUM($T$48:EL48)=3,0,IF(AND(EJ48=1,EK48=0,EL48=0),1,IF(AND(EJ49=1,EK49=0,EL49=0),1,0))))</f>
        <v>0</v>
      </c>
      <c r="EN49" s="478" t="n">
        <f aca="false">IF(SUM($T$48:EN48)=0,0,IF(SUM($T$48:EM48)=3,0,IF(AND(EK48=1,EL48=0,EM48=0),1,IF(AND(EK49=1,EL49=0,EM49=0),1,0))))</f>
        <v>0</v>
      </c>
      <c r="EO49" s="478" t="n">
        <f aca="false">IF(SUM($T$48:EO48)=0,0,IF(SUM($T$48:EN48)=3,0,IF(AND(EL48=1,EM48=0,EN48=0),1,IF(AND(EL49=1,EM49=0,EN49=0),1,0))))</f>
        <v>0</v>
      </c>
      <c r="EP49" s="478" t="n">
        <f aca="false">IF(SUM($T$48:EP48)=0,0,IF(SUM($T$48:EO48)=3,0,IF(AND(EM48=1,EN48=0,EO48=0),1,IF(AND(EM49=1,EN49=0,EO49=0),1,0))))</f>
        <v>0</v>
      </c>
      <c r="EQ49" s="478" t="n">
        <f aca="false">IF(SUM($T$48:EQ48)=0,0,IF(SUM($T$48:EP48)=3,0,IF(AND(EN48=1,EO48=0,EP48=0),1,IF(AND(EN49=1,EO49=0,EP49=0),1,0))))</f>
        <v>0</v>
      </c>
      <c r="ER49" s="478" t="n">
        <f aca="false">IF(SUM($T$48:ER48)=0,0,IF(SUM($T$48:EQ48)=3,0,IF(AND(EO48=1,EP48=0,EQ48=0),1,IF(AND(EO49=1,EP49=0,EQ49=0),1,0))))</f>
        <v>0</v>
      </c>
      <c r="ES49" s="196"/>
      <c r="ET49" s="478" t="n">
        <f aca="false">IF(SUM($T$48:ET48)=0,0,IF(SUM($T$48:ES48)=3,0,IF(AND(EP48=1,EQ48=0,ER48=0),1,IF(AND(EP49=1,EQ49=0,ER49=0),1,0))))</f>
        <v>0</v>
      </c>
      <c r="EU49" s="478" t="n">
        <f aca="false">IF(SUM($T$48:EU48)=0,0,IF(SUM($T$48:ET48)=3,0,IF(AND(EQ48=1,ER48=0,ET48=0),1,IF(AND(EQ49=1,ER49=0,ET49=0),1,0))))</f>
        <v>0</v>
      </c>
      <c r="EV49" s="478" t="n">
        <f aca="false">IF(SUM($T$48:EV48)=0,0,IF(SUM($T$48:EU48)=3,0,IF(AND(ER48=1,ET48=0,EU48=0),1,IF(AND(ER49=1,ET49=0,EU49=0),1,0))))</f>
        <v>0</v>
      </c>
      <c r="EW49" s="478" t="n">
        <f aca="false">IF(SUM($T$48:EW48)=0,0,IF(SUM($T$48:EV48)=3,0,IF(AND(ET48=1,EU48=0,EV48=0),1,IF(AND(ET49=1,EU49=0,EV49=0),1,0))))</f>
        <v>0</v>
      </c>
      <c r="EX49" s="478" t="n">
        <f aca="false">IF(SUM($T$48:EX48)=0,0,IF(SUM($T$48:EW48)=3,0,IF(AND(EU48=1,EV48=0,EW48=0),1,IF(AND(EU49=1,EV49=0,EW49=0),1,0))))</f>
        <v>0</v>
      </c>
      <c r="EY49" s="478" t="n">
        <f aca="false">IF(SUM($T$48:EY48)=0,0,IF(SUM($T$48:EX48)=3,0,IF(AND(EV48=1,EW48=0,EX48=0),1,IF(AND(EV49=1,EW49=0,EX49=0),1,0))))</f>
        <v>0</v>
      </c>
      <c r="EZ49" s="478" t="n">
        <f aca="false">IF(SUM($T$48:EZ48)=0,0,IF(SUM($T$48:EY48)=3,0,IF(AND(EW48=1,EX48=0,EY48=0),1,IF(AND(EW49=1,EX49=0,EY49=0),1,0))))</f>
        <v>0</v>
      </c>
      <c r="FA49" s="478" t="n">
        <f aca="false">IF(SUM($T$48:FA48)=0,0,IF(SUM($T$48:EZ48)=3,0,IF(AND(EX48=1,EY48=0,EZ48=0),1,IF(AND(EX49=1,EY49=0,EZ49=0),1,0))))</f>
        <v>0</v>
      </c>
      <c r="FB49" s="478" t="n">
        <f aca="false">IF(SUM($T$48:FB48)=0,0,IF(SUM($T$48:FA48)=3,0,IF(AND(EY48=1,EZ48=0,FA48=0),1,IF(AND(EY49=1,EZ49=0,FA49=0),1,0))))</f>
        <v>0</v>
      </c>
      <c r="FC49" s="478" t="n">
        <f aca="false">IF(SUM($T$48:FC48)=0,0,IF(SUM($T$48:FB48)=3,0,IF(AND(EZ48=1,FA48=0,FB48=0),1,IF(AND(EZ49=1,FA49=0,FB49=0),1,0))))</f>
        <v>0</v>
      </c>
      <c r="FD49" s="478" t="n">
        <f aca="false">IF(SUM($T$48:FD48)=0,0,IF(SUM($T$48:FC48)=3,0,IF(AND(FA48=1,FB48=0,FC48=0),1,IF(AND(FA49=1,FB49=0,FC49=0),1,0))))</f>
        <v>0</v>
      </c>
      <c r="FE49" s="478" t="n">
        <f aca="false">IF(SUM($T$48:FE48)=0,0,IF(SUM($T$48:FD48)=3,0,IF(AND(FB48=1,FC48=0,FD48=0),1,IF(AND(FB49=1,FC49=0,FD49=0),1,0))))</f>
        <v>0</v>
      </c>
      <c r="FF49" s="196"/>
      <c r="FG49" s="478" t="n">
        <f aca="false">IF(SUM($T$48:FG48)=0,0,IF(SUM($T$48:FF48)=3,0,IF(AND(FC48=1,FD48=0,FE48=0),1,IF(AND(FC49=1,FD49=0,FE49=0),1,0))))</f>
        <v>0</v>
      </c>
      <c r="FH49" s="478" t="n">
        <f aca="false">IF(SUM($T$48:FH48)=0,0,IF(SUM($T$48:FG48)=3,0,IF(AND(FD48=1,FE48=0,FG48=0),1,IF(AND(FD49=1,FE49=0,FG49=0),1,0))))</f>
        <v>0</v>
      </c>
      <c r="FI49" s="478" t="n">
        <f aca="false">IF(SUM($T$48:FI48)=0,0,IF(SUM($T$48:FH48)=3,0,IF(AND(FE48=1,FG48=0,FH48=0),1,IF(AND(FE49=1,FG49=0,FH49=0),1,0))))</f>
        <v>0</v>
      </c>
      <c r="FJ49" s="478" t="n">
        <f aca="false">IF(SUM($T$48:FJ48)=0,0,IF(SUM($T$48:FI48)=3,0,IF(AND(FG48=1,FH48=0,FI48=0),1,IF(AND(FG49=1,FH49=0,FI49=0),1,0))))</f>
        <v>0</v>
      </c>
      <c r="FK49" s="478" t="n">
        <f aca="false">IF(SUM($T$48:FK48)=0,0,IF(SUM($T$48:FJ48)=3,0,IF(AND(FH48=1,FI48=0,FJ48=0),1,IF(AND(FH49=1,FI49=0,FJ49=0),1,0))))</f>
        <v>0</v>
      </c>
      <c r="FL49" s="478" t="n">
        <f aca="false">IF(SUM($T$48:FL48)=0,0,IF(SUM($T$48:FK48)=3,0,IF(AND(FI48=1,FJ48=0,FK48=0),1,IF(AND(FI49=1,FJ49=0,FK49=0),1,0))))</f>
        <v>0</v>
      </c>
      <c r="FM49" s="478" t="n">
        <f aca="false">IF(SUM($T$48:FM48)=0,0,IF(SUM($T$48:FL48)=3,0,IF(AND(FJ48=1,FK48=0,FL48=0),1,IF(AND(FJ49=1,FK49=0,FL49=0),1,0))))</f>
        <v>0</v>
      </c>
      <c r="FN49" s="478" t="n">
        <f aca="false">IF(SUM($T$48:FN48)=0,0,IF(SUM($T$48:FM48)=3,0,IF(AND(FK48=1,FL48=0,FM48=0),1,IF(AND(FK49=1,FL49=0,FM49=0),1,0))))</f>
        <v>0</v>
      </c>
      <c r="FO49" s="478" t="n">
        <f aca="false">IF(SUM($T$48:FO48)=0,0,IF(SUM($T$48:FN48)=3,0,IF(AND(FL48=1,FM48=0,FN48=0),1,IF(AND(FL49=1,FM49=0,FN49=0),1,0))))</f>
        <v>0</v>
      </c>
      <c r="FP49" s="478" t="n">
        <f aca="false">IF(SUM($T$48:FP48)=0,0,IF(SUM($T$48:FO48)=3,0,IF(AND(FM48=1,FN48=0,FO48=0),1,IF(AND(FM49=1,FN49=0,FO49=0),1,0))))</f>
        <v>0</v>
      </c>
      <c r="FQ49" s="478" t="n">
        <f aca="false">IF(SUM($T$48:FQ48)=0,0,IF(SUM($T$48:FP48)=3,0,IF(AND(FN48=1,FO48=0,FP48=0),1,IF(AND(FN49=1,FO49=0,FP49=0),1,0))))</f>
        <v>0</v>
      </c>
      <c r="FR49" s="478" t="n">
        <f aca="false">IF(SUM($T$48:FR48)=0,0,IF(SUM($T$48:FQ48)=3,0,IF(AND(FO48=1,FP48=0,FQ48=0),1,IF(AND(FO49=1,FP49=0,FQ49=0),1,0))))</f>
        <v>0</v>
      </c>
      <c r="FS49" s="196"/>
      <c r="FT49" s="478" t="n">
        <f aca="false">IF(SUM($T$48:FT48)=0,0,IF(SUM($T$48:FS48)=3,0,IF(AND(FP48=1,FQ48=0,FR48=0),1,IF(AND(FP49=1,FQ49=0,FR49=0),1,0))))</f>
        <v>0</v>
      </c>
      <c r="FU49" s="478" t="n">
        <f aca="false">IF(SUM($T$48:FU48)=0,0,IF(SUM($T$48:FT48)=3,0,IF(AND(FQ48=1,FR48=0,FT48=0),1,IF(AND(FQ49=1,FR49=0,FT49=0),1,0))))</f>
        <v>0</v>
      </c>
      <c r="FV49" s="478" t="n">
        <f aca="false">IF(SUM($T$48:FV48)=0,0,IF(SUM($T$48:FU48)=3,0,IF(AND(FR48=1,FT48=0,FU48=0),1,IF(AND(FR49=1,FT49=0,FU49=0),1,0))))</f>
        <v>0</v>
      </c>
      <c r="FW49" s="478" t="n">
        <f aca="false">IF(SUM($T$48:FW48)=0,0,IF(SUM($T$48:FV48)=3,0,IF(AND(FT48=1,FU48=0,FV48=0),1,IF(AND(FT49=1,FU49=0,FV49=0),1,0))))</f>
        <v>0</v>
      </c>
      <c r="FX49" s="478" t="n">
        <f aca="false">IF(SUM($T$48:FX48)=0,0,IF(SUM($T$48:FW48)=3,0,IF(AND(FU48=1,FV48=0,FW48=0),1,IF(AND(FU49=1,FV49=0,FW49=0),1,0))))</f>
        <v>0</v>
      </c>
      <c r="FY49" s="478" t="n">
        <f aca="false">IF(SUM($T$48:FY48)=0,0,IF(SUM($T$48:FX48)=3,0,IF(AND(FV48=1,FW48=0,FX48=0),1,IF(AND(FV49=1,FW49=0,FX49=0),1,0))))</f>
        <v>0</v>
      </c>
      <c r="FZ49" s="478" t="n">
        <f aca="false">IF(SUM($T$48:FZ48)=0,0,IF(SUM($T$48:FY48)=3,0,IF(AND(FW48=1,FX48=0,FY48=0),1,IF(AND(FW49=1,FX49=0,FY49=0),1,0))))</f>
        <v>0</v>
      </c>
      <c r="GA49" s="478" t="n">
        <f aca="false">IF(SUM($T$48:GA48)=0,0,IF(SUM($T$48:FZ48)=3,0,IF(AND(FX48=1,FY48=0,FZ48=0),1,IF(AND(FX49=1,FY49=0,FZ49=0),1,0))))</f>
        <v>0</v>
      </c>
      <c r="GB49" s="478" t="n">
        <f aca="false">IF(SUM($T$48:GB48)=0,0,IF(SUM($T$48:GA48)=3,0,IF(AND(FY48=1,FZ48=0,GA48=0),1,IF(AND(FY49=1,FZ49=0,GA49=0),1,0))))</f>
        <v>0</v>
      </c>
      <c r="GC49" s="478" t="n">
        <f aca="false">IF(SUM($T$48:GC48)=0,0,IF(SUM($T$48:GB48)=3,0,IF(AND(FZ48=1,GA48=0,GB48=0),1,IF(AND(FZ49=1,GA49=0,GB49=0),1,0))))</f>
        <v>0</v>
      </c>
      <c r="GD49" s="478" t="n">
        <f aca="false">IF(SUM($T$48:GD48)=0,0,IF(SUM($T$48:GC48)=3,0,IF(AND(GA48=1,GB48=0,GC48=0),1,IF(AND(GA49=1,GB49=0,GC49=0),1,0))))</f>
        <v>0</v>
      </c>
      <c r="GE49" s="478" t="n">
        <f aca="false">IF(SUM($T$48:GE48)=0,0,IF(SUM($T$48:GD48)=3,0,IF(AND(GB48=1,GC48=0,GD48=0),1,IF(AND(GB49=1,GC49=0,GD49=0),1,0))))</f>
        <v>0</v>
      </c>
      <c r="GF49" s="196"/>
      <c r="GG49" s="478" t="n">
        <f aca="false">IF(SUM($T$48:GG48)=0,0,IF(SUM($T$48:GF48)=3,0,IF(AND(GC48=1,GD48=0,GE48=0),1,IF(AND(GC49=1,GD49=0,GE49=0),1,0))))</f>
        <v>0</v>
      </c>
      <c r="GH49" s="478" t="n">
        <f aca="false">IF(SUM($T$48:GH48)=0,0,IF(SUM($T$48:GG48)=3,0,IF(AND(GD48=1,GE48=0,GG48=0),1,IF(AND(GD49=1,GE49=0,GG49=0),1,0))))</f>
        <v>0</v>
      </c>
      <c r="GI49" s="478" t="n">
        <f aca="false">IF(SUM($T$48:GI48)=0,0,IF(SUM($T$48:GH48)=3,0,IF(AND(GE48=1,GG48=0,GH48=0),1,IF(AND(GE49=1,GG49=0,GH49=0),1,0))))</f>
        <v>0</v>
      </c>
      <c r="GJ49" s="478" t="n">
        <f aca="false">IF(SUM($T$48:GJ48)=0,0,IF(SUM($T$48:GI48)=3,0,IF(AND(GG48=1,GH48=0,GI48=0),1,IF(AND(GG49=1,GH49=0,GI49=0),1,0))))</f>
        <v>0</v>
      </c>
      <c r="GK49" s="478" t="n">
        <f aca="false">IF(SUM($T$48:GK48)=0,0,IF(SUM($T$48:GJ48)=3,0,IF(AND(GH48=1,GI48=0,GJ48=0),1,IF(AND(GH49=1,GI49=0,GJ49=0),1,0))))</f>
        <v>0</v>
      </c>
      <c r="GL49" s="478" t="n">
        <f aca="false">IF(SUM($T$48:GL48)=0,0,IF(SUM($T$48:GK48)=3,0,IF(AND(GI48=1,GJ48=0,GK48=0),1,IF(AND(GI49=1,GJ49=0,GK49=0),1,0))))</f>
        <v>0</v>
      </c>
      <c r="GM49" s="478" t="n">
        <f aca="false">IF(SUM($T$48:GM48)=0,0,IF(SUM($T$48:GL48)=3,0,IF(AND(GJ48=1,GK48=0,GL48=0),1,IF(AND(GJ49=1,GK49=0,GL49=0),1,0))))</f>
        <v>0</v>
      </c>
      <c r="GN49" s="478" t="n">
        <f aca="false">IF(SUM($T$48:GN48)=0,0,IF(SUM($T$48:GM48)=3,0,IF(AND(GK48=1,GL48=0,GM48=0),1,IF(AND(GK49=1,GL49=0,GM49=0),1,0))))</f>
        <v>0</v>
      </c>
      <c r="GO49" s="478" t="n">
        <f aca="false">IF(SUM($T$48:GO48)=0,0,IF(SUM($T$48:GN48)=3,0,IF(AND(GL48=1,GM48=0,GN48=0),1,IF(AND(GL49=1,GM49=0,GN49=0),1,0))))</f>
        <v>0</v>
      </c>
      <c r="GP49" s="478" t="n">
        <f aca="false">IF(SUM($T$48:GP48)=0,0,IF(SUM($T$48:GO48)=3,0,IF(AND(GM48=1,GN48=0,GO48=0),1,IF(AND(GM49=1,GN49=0,GO49=0),1,0))))</f>
        <v>0</v>
      </c>
      <c r="GQ49" s="478" t="n">
        <f aca="false">IF(SUM($T$48:GQ48)=0,0,IF(SUM($T$48:GP48)=3,0,IF(AND(GN48=1,GO48=0,GP48=0),1,IF(AND(GN49=1,GO49=0,GP49=0),1,0))))</f>
        <v>0</v>
      </c>
      <c r="GR49" s="478" t="n">
        <f aca="false">IF(SUM($T$48:GR48)=0,0,IF(SUM($T$48:GQ48)=3,0,IF(AND(GO48=1,GP48=0,GQ48=0),1,IF(AND(GO49=1,GP49=0,GQ49=0),1,0))))</f>
        <v>0</v>
      </c>
      <c r="GS49" s="196"/>
      <c r="GT49" s="478" t="n">
        <f aca="false">IF(SUM($T$48:GT48)=0,0,IF(SUM($T$48:GS48)=3,0,IF(AND(GP48=1,GQ48=0,GR48=0),1,IF(AND(GP49=1,GQ49=0,GR49=0),1,0))))</f>
        <v>0</v>
      </c>
      <c r="GU49" s="478" t="n">
        <f aca="false">IF(SUM($T$48:GU48)=0,0,IF(SUM($T$48:GT48)=3,0,IF(AND(GQ48=1,GR48=0,GT48=0),1,IF(AND(GQ49=1,GR49=0,GT49=0),1,0))))</f>
        <v>0</v>
      </c>
      <c r="GV49" s="478" t="n">
        <f aca="false">IF(SUM($T$48:GV48)=0,0,IF(SUM($T$48:GU48)=3,0,IF(AND(GR48=1,GT48=0,GU48=0),1,IF(AND(GR49=1,GT49=0,GU49=0),1,0))))</f>
        <v>0</v>
      </c>
      <c r="GW49" s="478" t="n">
        <f aca="false">IF(SUM($T$48:GW48)=0,0,IF(SUM($T$48:GV48)=3,0,IF(AND(GT48=1,GU48=0,GV48=0),1,IF(AND(GT49=1,GU49=0,GV49=0),1,0))))</f>
        <v>0</v>
      </c>
      <c r="GX49" s="478" t="n">
        <f aca="false">IF(SUM($T$48:GX48)=0,0,IF(SUM($T$48:GW48)=3,0,IF(AND(GU48=1,GV48=0,GW48=0),1,IF(AND(GU49=1,GV49=0,GW49=0),1,0))))</f>
        <v>0</v>
      </c>
      <c r="GY49" s="478" t="n">
        <f aca="false">IF(SUM($T$48:GY48)=0,0,IF(SUM($T$48:GX48)=3,0,IF(AND(GV48=1,GW48=0,GX48=0),1,IF(AND(GV49=1,GW49=0,GX49=0),1,0))))</f>
        <v>0</v>
      </c>
      <c r="GZ49" s="478" t="n">
        <f aca="false">IF(SUM($T$48:GZ48)=0,0,IF(SUM($T$48:GY48)=3,0,IF(AND(GW48=1,GX48=0,GY48=0),1,IF(AND(GW49=1,GX49=0,GY49=0),1,0))))</f>
        <v>0</v>
      </c>
      <c r="HA49" s="478" t="n">
        <f aca="false">IF(SUM($T$48:HA48)=0,0,IF(SUM($T$48:GZ48)=3,0,IF(AND(GX48=1,GY48=0,GZ48=0),1,IF(AND(GX49=1,GY49=0,GZ49=0),1,0))))</f>
        <v>0</v>
      </c>
      <c r="HB49" s="478" t="n">
        <f aca="false">IF(SUM($T$48:HB48)=0,0,IF(SUM($T$48:HA48)=3,0,IF(AND(GY48=1,GZ48=0,HA48=0),1,IF(AND(GY49=1,GZ49=0,HA49=0),1,0))))</f>
        <v>0</v>
      </c>
      <c r="HC49" s="478" t="n">
        <f aca="false">IF(SUM($T$48:HC48)=0,0,IF(SUM($T$48:HB48)=3,0,IF(AND(GZ48=1,HA48=0,HB48=0),1,IF(AND(GZ49=1,HA49=0,HB49=0),1,0))))</f>
        <v>0</v>
      </c>
      <c r="HD49" s="478" t="n">
        <f aca="false">IF(SUM($T$48:HD48)=0,0,IF(SUM($T$48:HC48)=3,0,IF(AND(HA48=1,HB48=0,HC48=0),1,IF(AND(HA49=1,HB49=0,HC49=0),1,0))))</f>
        <v>0</v>
      </c>
      <c r="HE49" s="478" t="n">
        <f aca="false">IF(SUM($T$48:HE48)=0,0,IF(SUM($T$48:HD48)=3,0,IF(AND(HB48=1,HC48=0,HD48=0),1,IF(AND(HB49=1,HC49=0,HD49=0),1,0))))</f>
        <v>0</v>
      </c>
      <c r="HF49" s="196"/>
      <c r="HG49" s="478" t="n">
        <f aca="false">IF(SUM($T$48:HG48)=0,0,IF(SUM($T$48:HF48)=3,0,IF(AND(HC48=1,HD48=0,HE48=0),1,IF(AND(HC49=1,HD49=0,HE49=0),1,0))))</f>
        <v>0</v>
      </c>
      <c r="HH49" s="478" t="n">
        <f aca="false">IF(SUM($T$48:HH48)=0,0,IF(SUM($T$48:HG48)=3,0,IF(AND(HD48=1,HE48=0,HG48=0),1,IF(AND(HD49=1,HE49=0,HG49=0),1,0))))</f>
        <v>0</v>
      </c>
      <c r="HI49" s="478" t="n">
        <f aca="false">IF(SUM($T$48:HI48)=0,0,IF(SUM($T$48:HH48)=3,0,IF(AND(HE48=1,HG48=0,HH48=0),1,IF(AND(HE49=1,HG49=0,HH49=0),1,0))))</f>
        <v>0</v>
      </c>
      <c r="HJ49" s="478" t="n">
        <f aca="false">IF(SUM($T$48:HJ48)=0,0,IF(SUM($T$48:HI48)=3,0,IF(AND(HG48=1,HH48=0,HI48=0),1,IF(AND(HG49=1,HH49=0,HI49=0),1,0))))</f>
        <v>0</v>
      </c>
      <c r="HK49" s="478" t="n">
        <f aca="false">IF(SUM($T$48:HK48)=0,0,IF(SUM($T$48:HJ48)=3,0,IF(AND(HH48=1,HI48=0,HJ48=0),1,IF(AND(HH49=1,HI49=0,HJ49=0),1,0))))</f>
        <v>0</v>
      </c>
      <c r="HL49" s="478" t="n">
        <f aca="false">IF(SUM($T$48:HL48)=0,0,IF(SUM($T$48:HK48)=3,0,IF(AND(HI48=1,HJ48=0,HK48=0),1,IF(AND(HI49=1,HJ49=0,HK49=0),1,0))))</f>
        <v>0</v>
      </c>
      <c r="HM49" s="478" t="n">
        <f aca="false">IF(SUM($T$48:HM48)=0,0,IF(SUM($T$48:HL48)=3,0,IF(AND(HJ48=1,HK48=0,HL48=0),1,IF(AND(HJ49=1,HK49=0,HL49=0),1,0))))</f>
        <v>0</v>
      </c>
      <c r="HN49" s="478" t="n">
        <f aca="false">IF(SUM($T$48:HN48)=0,0,IF(SUM($T$48:HM48)=3,0,IF(AND(HK48=1,HL48=0,HM48=0),1,IF(AND(HK49=1,HL49=0,HM49=0),1,0))))</f>
        <v>0</v>
      </c>
      <c r="HO49" s="478" t="n">
        <f aca="false">IF(SUM($T$48:HO48)=0,0,IF(SUM($T$48:HN48)=3,0,IF(AND(HL48=1,HM48=0,HN48=0),1,IF(AND(HL49=1,HM49=0,HN49=0),1,0))))</f>
        <v>0</v>
      </c>
      <c r="HP49" s="478" t="n">
        <f aca="false">IF(SUM($T$48:HP48)=0,0,IF(SUM($T$48:HO48)=3,0,IF(AND(HM48=1,HN48=0,HO48=0),1,IF(AND(HM49=1,HN49=0,HO49=0),1,0))))</f>
        <v>0</v>
      </c>
      <c r="HQ49" s="478" t="n">
        <f aca="false">IF(SUM($T$48:HQ48)=0,0,IF(SUM($T$48:HP48)=3,0,IF(AND(HN48=1,HO48=0,HP48=0),1,IF(AND(HN49=1,HO49=0,HP49=0),1,0))))</f>
        <v>0</v>
      </c>
      <c r="HR49" s="478" t="n">
        <f aca="false">IF(SUM($T$48:HR48)=0,0,IF(SUM($T$48:HQ48)=3,0,IF(AND(HO48=1,HP48=0,HQ48=0),1,IF(AND(HO49=1,HP49=0,HQ49=0),1,0))))</f>
        <v>0</v>
      </c>
      <c r="HS49" s="196"/>
      <c r="HT49" s="478" t="n">
        <f aca="false">IF(SUM($T$48:HT48)=0,0,IF(SUM($T$48:HS48)=3,0,IF(AND(HP48=1,HQ48=0,HR48=0),1,IF(AND(HP49=1,HQ49=0,HR49=0),1,0))))</f>
        <v>0</v>
      </c>
      <c r="HU49" s="478" t="n">
        <f aca="false">IF(SUM($T$48:HU48)=0,0,IF(SUM($T$48:HT48)=3,0,IF(AND(HQ48=1,HR48=0,HT48=0),1,IF(AND(HQ49=1,HR49=0,HT49=0),1,0))))</f>
        <v>0</v>
      </c>
      <c r="HV49" s="478" t="n">
        <f aca="false">IF(SUM($T$48:HV48)=0,0,IF(SUM($T$48:HU48)=3,0,IF(AND(HR48=1,HT48=0,HU48=0),1,IF(AND(HR49=1,HT49=0,HU49=0),1,0))))</f>
        <v>0</v>
      </c>
      <c r="HW49" s="478" t="n">
        <f aca="false">IF(SUM($T$48:HW48)=0,0,IF(SUM($T$48:HV48)=3,0,IF(AND(HT48=1,HU48=0,HV48=0),1,IF(AND(HT49=1,HU49=0,HV49=0),1,0))))</f>
        <v>0</v>
      </c>
      <c r="HX49" s="478" t="n">
        <f aca="false">IF(SUM($T$48:HX48)=0,0,IF(SUM($T$48:HW48)=3,0,IF(AND(HU48=1,HV48=0,HW48=0),1,IF(AND(HU49=1,HV49=0,HW49=0),1,0))))</f>
        <v>0</v>
      </c>
      <c r="HY49" s="478" t="n">
        <f aca="false">IF(SUM($T$48:HY48)=0,0,IF(SUM($T$48:HX48)=3,0,IF(AND(HV48=1,HW48=0,HX48=0),1,IF(AND(HV49=1,HW49=0,HX49=0),1,0))))</f>
        <v>0</v>
      </c>
      <c r="HZ49" s="478" t="n">
        <f aca="false">IF(SUM($T$48:HZ48)=0,0,IF(SUM($T$48:HY48)=3,0,IF(AND(HW48=1,HX48=0,HY48=0),1,IF(AND(HW49=1,HX49=0,HY49=0),1,0))))</f>
        <v>0</v>
      </c>
      <c r="IA49" s="478" t="n">
        <f aca="false">IF(SUM($T$48:IA48)=0,0,IF(SUM($T$48:HZ48)=3,0,IF(AND(HX48=1,HY48=0,HZ48=0),1,IF(AND(HX49=1,HY49=0,HZ49=0),1,0))))</f>
        <v>0</v>
      </c>
      <c r="IB49" s="478" t="n">
        <f aca="false">IF(SUM($T$48:IB48)=0,0,IF(SUM($T$48:IA48)=3,0,IF(AND(HY48=1,HZ48=0,IA48=0),1,IF(AND(HY49=1,HZ49=0,IA49=0),1,0))))</f>
        <v>0</v>
      </c>
      <c r="IC49" s="478" t="n">
        <f aca="false">IF(SUM($T$48:IC48)=0,0,IF(SUM($T$48:IB48)=3,0,IF(AND(HZ48=1,IA48=0,IB48=0),1,IF(AND(HZ49=1,IA49=0,IB49=0),1,0))))</f>
        <v>0</v>
      </c>
      <c r="ID49" s="478" t="n">
        <f aca="false">IF(SUM($T$48:ID48)=0,0,IF(SUM($T$48:IC48)=3,0,IF(AND(IA48=1,IB48=0,IC48=0),1,IF(AND(IA49=1,IB49=0,IC49=0),1,0))))</f>
        <v>0</v>
      </c>
      <c r="IE49" s="478" t="n">
        <f aca="false">IF(SUM($T$48:IE48)=0,0,IF(SUM($T$48:ID48)=3,0,IF(AND(IB48=1,IC48=0,ID48=0),1,IF(AND(IB49=1,IC49=0,ID49=0),1,0))))</f>
        <v>0</v>
      </c>
      <c r="IF49" s="478"/>
      <c r="IG49" s="478" t="n">
        <f aca="false">IF(SUM($T$48:IG48)=0,0,IF(SUM($T$48:IF48)=3,0,IF(AND(IC48=1,ID48=0,IE48=0),1,IF(AND(IC49=1,ID49=0,IE49=0),1,0))))</f>
        <v>0</v>
      </c>
      <c r="IH49" s="478" t="n">
        <f aca="false">IF(SUM($T$48:IH48)=0,0,IF(SUM($T$48:IG48)=3,0,IF(AND(ID48=1,IE48=0,IG48=0),1,IF(AND(ID49=1,IE49=0,IG49=0),1,0))))</f>
        <v>0</v>
      </c>
      <c r="II49" s="478" t="n">
        <f aca="false">IF(SUM($T$48:II48)=0,0,IF(SUM($T$48:IH48)=3,0,IF(AND(IE48=1,IG48=0,IH48=0),1,IF(AND(IE49=1,IG49=0,IH49=0),1,0))))</f>
        <v>0</v>
      </c>
      <c r="IJ49" s="478" t="n">
        <f aca="false">IF(SUM($T$48:IJ48)=0,0,IF(SUM($T$48:II48)=3,0,IF(AND(IG48=1,IH48=0,II48=0),1,IF(AND(IG49=1,IH49=0,II49=0),1,0))))</f>
        <v>0</v>
      </c>
      <c r="IK49" s="478" t="n">
        <f aca="false">IF(SUM($T$48:IK48)=0,0,IF(SUM($T$48:IJ48)=3,0,IF(AND(IH48=1,II48=0,IJ48=0),1,IF(AND(IH49=1,II49=0,IJ49=0),1,0))))</f>
        <v>0</v>
      </c>
      <c r="IL49" s="478" t="n">
        <f aca="false">IF(SUM($T$48:IL48)=0,0,IF(SUM($T$48:IK48)=3,0,IF(AND(II48=1,IJ48=0,IK48=0),1,IF(AND(II49=1,IJ49=0,IK49=0),1,0))))</f>
        <v>0</v>
      </c>
      <c r="IM49" s="478" t="n">
        <f aca="false">IF(SUM($T$48:IM48)=0,0,IF(SUM($T$48:IL48)=3,0,IF(AND(IJ48=1,IK48=0,IL48=0),1,IF(AND(IJ49=1,IK49=0,IL49=0),1,0))))</f>
        <v>0</v>
      </c>
      <c r="IN49" s="478" t="n">
        <f aca="false">IF(SUM($T$48:IN48)=0,0,IF(SUM($T$48:IM48)=3,0,IF(AND(IK48=1,IL48=0,IM48=0),1,IF(AND(IK49=1,IL49=0,IM49=0),1,0))))</f>
        <v>0</v>
      </c>
      <c r="IO49" s="478" t="n">
        <f aca="false">IF(SUM($T$48:IO48)=0,0,IF(SUM($T$48:IN48)=3,0,IF(AND(IL48=1,IM48=0,IN48=0),1,IF(AND(IL49=1,IM49=0,IN49=0),1,0))))</f>
        <v>0</v>
      </c>
      <c r="IP49" s="478" t="n">
        <f aca="false">IF(SUM($T$48:IP48)=0,0,IF(SUM($T$48:IO48)=3,0,IF(AND(IM48=1,IN48=0,IO48=0),1,IF(AND(IM49=1,IN49=0,IO49=0),1,0))))</f>
        <v>0</v>
      </c>
      <c r="IQ49" s="478" t="n">
        <f aca="false">IF(SUM($T$48:IQ48)=0,0,IF(SUM($T$48:IP48)=3,0,IF(AND(IN48=1,IO48=0,IP48=0),1,IF(AND(IN49=1,IO49=0,IP49=0),1,0))))</f>
        <v>0</v>
      </c>
      <c r="IR49" s="478" t="n">
        <f aca="false">IF(SUM($T$48:IR48)=0,0,IF(SUM($T$48:IQ48)=3,0,IF(AND(IO48=1,IP48=0,IQ48=0),1,IF(AND(IO49=1,IP49=0,IQ49=0),1,0))))</f>
        <v>0</v>
      </c>
      <c r="IS49" s="196"/>
      <c r="IT49" s="478" t="n">
        <f aca="false">IF(SUM($T$48:IT48)=0,0,IF(SUM($T$48:IS48)=3,0,IF(AND(IP48=1,IQ48=0,IR48=0),1,IF(AND(IP49=1,IQ49=0,IR49=0),1,0))))</f>
        <v>0</v>
      </c>
      <c r="IU49" s="478" t="n">
        <f aca="false">IF(SUM($T$48:IU48)=0,0,IF(SUM($T$48:IT48)=3,0,IF(AND(IQ48=1,IR48=0,IT48=0),1,IF(AND(IQ49=1,IR49=0,IT49=0),1,0))))</f>
        <v>0</v>
      </c>
      <c r="IV49" s="478" t="n">
        <f aca="false">IF(SUM($T$48:IV48)=0,0,IF(SUM($T$48:IU48)=3,0,IF(AND(IR48=1,IT48=0,IU48=0),1,IF(AND(IR49=1,IT49=0,IU49=0),1,0))))</f>
        <v>0</v>
      </c>
      <c r="IW49" s="478" t="n">
        <f aca="false">IF(SUM($T$48:IW48)=0,0,IF(SUM($T$48:IV48)=3,0,IF(AND(IT48=1,IU48=0,IV48=0),1,IF(AND(IT49=1,IU49=0,IV49=0),1,0))))</f>
        <v>0</v>
      </c>
      <c r="IX49" s="478" t="n">
        <f aca="false">IF(SUM($T$48:IX48)=0,0,IF(SUM($T$48:IW48)=3,0,IF(AND(IU48=1,IV48=0,IW48=0),1,IF(AND(IU49=1,IV49=0,IW49=0),1,0))))</f>
        <v>0</v>
      </c>
      <c r="IY49" s="478" t="n">
        <f aca="false">IF(SUM($T$48:IY48)=0,0,IF(SUM($T$48:IX48)=3,0,IF(AND(IV48=1,IW48=0,IX48=0),1,IF(AND(IV49=1,IW49=0,IX49=0),1,0))))</f>
        <v>0</v>
      </c>
      <c r="IZ49" s="478" t="n">
        <f aca="false">IF(SUM($T$48:IZ48)=0,0,IF(SUM($T$48:IY48)=3,0,IF(AND(IW48=1,IX48=0,IY48=0),1,IF(AND(IW49=1,IX49=0,IY49=0),1,0))))</f>
        <v>0</v>
      </c>
      <c r="JA49" s="478" t="n">
        <f aca="false">IF(SUM($T$48:JA48)=0,0,IF(SUM($T$48:IZ48)=3,0,IF(AND(IX48=1,IY48=0,IZ48=0),1,IF(AND(IX49=1,IY49=0,IZ49=0),1,0))))</f>
        <v>0</v>
      </c>
      <c r="JB49" s="478" t="n">
        <f aca="false">IF(SUM($T$48:JB48)=0,0,IF(SUM($T$48:JA48)=3,0,IF(AND(IY48=1,IZ48=0,JA48=0),1,IF(AND(IY49=1,IZ49=0,JA49=0),1,0))))</f>
        <v>0</v>
      </c>
      <c r="JC49" s="478" t="n">
        <f aca="false">IF(SUM($T$48:JC48)=0,0,IF(SUM($T$48:JB48)=3,0,IF(AND(IZ48=1,JA48=0,JB48=0),1,IF(AND(IZ49=1,JA49=0,JB49=0),1,0))))</f>
        <v>0</v>
      </c>
      <c r="JD49" s="478" t="n">
        <f aca="false">IF(SUM($T$48:JD48)=0,0,IF(SUM($T$48:JC48)=3,0,IF(AND(JA48=1,JB48=0,JC48=0),1,IF(AND(JA49=1,JB49=0,JC49=0),1,0))))</f>
        <v>0</v>
      </c>
      <c r="JE49" s="478" t="n">
        <f aca="false">IF(SUM($T$48:JE48)=0,0,IF(SUM($T$48:JD48)=3,0,IF(AND(JB48=1,JC48=0,JD48=0),1,IF(AND(JB49=1,JC49=0,JD49=0),1,0))))</f>
        <v>0</v>
      </c>
      <c r="JF49" s="196"/>
      <c r="JG49" s="478" t="n">
        <f aca="false">IF(SUM($T$48:JG48)=0,0,IF(SUM($T$48:JF48)=3,0,IF(AND(JC48=1,JD48=0,JE48=0),1,IF(AND(JC49=1,JD49=0,JE49=0),1,0))))</f>
        <v>0</v>
      </c>
      <c r="JH49" s="478" t="n">
        <f aca="false">IF(SUM($T$48:JH48)=0,0,IF(SUM($T$48:JG48)=3,0,IF(AND(JD48=1,JE48=0,JG48=0),1,IF(AND(JD49=1,JE49=0,JG49=0),1,0))))</f>
        <v>0</v>
      </c>
      <c r="JI49" s="478" t="n">
        <f aca="false">IF(SUM($T$48:JI48)=0,0,IF(SUM($T$48:JH48)=3,0,IF(AND(JE48=1,JG48=0,JH48=0),1,IF(AND(JE49=1,JG49=0,JH49=0),1,0))))</f>
        <v>0</v>
      </c>
      <c r="JJ49" s="478" t="n">
        <f aca="false">IF(SUM($T$48:JJ48)=0,0,IF(SUM($T$48:JI48)=3,0,IF(AND(JG48=1,JH48=0,JI48=0),1,IF(AND(JG49=1,JH49=0,JI49=0),1,0))))</f>
        <v>0</v>
      </c>
      <c r="JK49" s="478" t="n">
        <f aca="false">IF(SUM($T$48:JK48)=0,0,IF(SUM($T$48:JJ48)=3,0,IF(AND(JH48=1,JI48=0,JJ48=0),1,IF(AND(JH49=1,JI49=0,JJ49=0),1,0))))</f>
        <v>0</v>
      </c>
      <c r="JL49" s="478" t="n">
        <f aca="false">IF(SUM($T$48:JL48)=0,0,IF(SUM($T$48:JK48)=3,0,IF(AND(JI48=1,JJ48=0,JK48=0),1,IF(AND(JI49=1,JJ49=0,JK49=0),1,0))))</f>
        <v>0</v>
      </c>
      <c r="JM49" s="478" t="n">
        <f aca="false">IF(SUM($T$48:JM48)=0,0,IF(SUM($T$48:JL48)=3,0,IF(AND(JJ48=1,JK48=0,JL48=0),1,IF(AND(JJ49=1,JK49=0,JL49=0),1,0))))</f>
        <v>0</v>
      </c>
      <c r="JN49" s="478" t="n">
        <f aca="false">IF(SUM($T$48:JN48)=0,0,IF(SUM($T$48:JM48)=3,0,IF(AND(JK48=1,JL48=0,JM48=0),1,IF(AND(JK49=1,JL49=0,JM49=0),1,0))))</f>
        <v>0</v>
      </c>
      <c r="JO49" s="478" t="n">
        <f aca="false">IF(SUM($T$48:JO48)=0,0,IF(SUM($T$48:JN48)=3,0,IF(AND(JL48=1,JM48=0,JN48=0),1,IF(AND(JL49=1,JM49=0,JN49=0),1,0))))</f>
        <v>0</v>
      </c>
      <c r="JP49" s="478" t="n">
        <f aca="false">IF(SUM($T$48:JP48)=0,0,IF(SUM($T$48:JO48)=3,0,IF(AND(JM48=1,JN48=0,JO48=0),1,IF(AND(JM49=1,JN49=0,JO49=0),1,0))))</f>
        <v>0</v>
      </c>
      <c r="JQ49" s="478" t="n">
        <f aca="false">IF(SUM($T$48:JQ48)=0,0,IF(SUM($T$48:JP48)=3,0,IF(AND(JN48=1,JO48=0,JP48=0),1,IF(AND(JN49=1,JO49=0,JP49=0),1,0))))</f>
        <v>0</v>
      </c>
      <c r="JR49" s="478" t="n">
        <f aca="false">IF(SUM($T$48:JR48)=0,0,IF(SUM($T$48:JQ48)=3,0,IF(AND(JO48=1,JP48=0,JQ48=0),1,IF(AND(JO49=1,JP49=0,JQ49=0),1,0))))</f>
        <v>0</v>
      </c>
      <c r="JS49" s="196"/>
      <c r="JT49" s="478" t="n">
        <f aca="false">IF(SUM($T$48:JT48)=0,0,IF(SUM($T$48:JS48)=3,0,IF(AND(JP48=1,JQ48=0,JR48=0),1,IF(AND(JP49=1,JQ49=0,JR49=0),1,0))))</f>
        <v>0</v>
      </c>
      <c r="JU49" s="478" t="n">
        <f aca="false">IF(SUM($T$48:JU48)=0,0,IF(SUM($T$48:JT48)=3,0,IF(AND(JQ48=1,JR48=0,JT48=0),1,IF(AND(JQ49=1,JR49=0,JT49=0),1,0))))</f>
        <v>0</v>
      </c>
      <c r="JV49" s="478" t="n">
        <f aca="false">IF(SUM($T$48:JV48)=0,0,IF(SUM($T$48:JU48)=3,0,IF(AND(JR48=1,JT48=0,JU48=0),1,IF(AND(JR49=1,JT49=0,JU49=0),1,0))))</f>
        <v>0</v>
      </c>
      <c r="JW49" s="478" t="n">
        <f aca="false">IF(SUM($T$48:JW48)=0,0,IF(SUM($T$48:JV48)=3,0,IF(AND(JT48=1,JU48=0,JV48=0),1,IF(AND(JT49=1,JU49=0,JV49=0),1,0))))</f>
        <v>0</v>
      </c>
      <c r="JX49" s="478" t="n">
        <f aca="false">IF(SUM($T$48:JX48)=0,0,IF(SUM($T$48:JW48)=3,0,IF(AND(JU48=1,JV48=0,JW48=0),1,IF(AND(JU49=1,JV49=0,JW49=0),1,0))))</f>
        <v>0</v>
      </c>
      <c r="JY49" s="478" t="n">
        <f aca="false">IF(SUM($T$48:JY48)=0,0,IF(SUM($T$48:JX48)=3,0,IF(AND(JV48=1,JW48=0,JX48=0),1,IF(AND(JV49=1,JW49=0,JX49=0),1,0))))</f>
        <v>0</v>
      </c>
      <c r="JZ49" s="478" t="n">
        <f aca="false">IF(SUM($T$48:JZ48)=0,0,IF(SUM($T$48:JY48)=3,0,IF(AND(JW48=1,JX48=0,JY48=0),1,IF(AND(JW49=1,JX49=0,JY49=0),1,0))))</f>
        <v>0</v>
      </c>
      <c r="KA49" s="478" t="n">
        <f aca="false">IF(SUM($T$48:KA48)=0,0,IF(SUM($T$48:JZ48)=3,0,IF(AND(JX48=1,JY48=0,JZ48=0),1,IF(AND(JX49=1,JY49=0,JZ49=0),1,0))))</f>
        <v>0</v>
      </c>
      <c r="KB49" s="478" t="n">
        <f aca="false">IF(SUM($T$48:KB48)=0,0,IF(SUM($T$48:KA48)=3,0,IF(AND(JY48=1,JZ48=0,KA48=0),1,IF(AND(JY49=1,JZ49=0,KA49=0),1,0))))</f>
        <v>0</v>
      </c>
      <c r="KC49" s="478" t="n">
        <f aca="false">IF(SUM($T$48:KC48)=0,0,IF(SUM($T$48:KB48)=3,0,IF(AND(JZ48=1,KA48=0,KB48=0),1,IF(AND(JZ49=1,KA49=0,KB49=0),1,0))))</f>
        <v>0</v>
      </c>
      <c r="KD49" s="478" t="n">
        <f aca="false">IF(SUM($T$48:KD48)=0,0,IF(SUM($T$48:KC48)=3,0,IF(AND(KA48=1,KB48=0,KC48=0),1,IF(AND(KA49=1,KB49=0,KC49=0),1,0))))</f>
        <v>0</v>
      </c>
      <c r="KE49" s="478" t="n">
        <f aca="false">IF(SUM($T$48:KE48)=0,0,IF(SUM($T$48:KD48)=3,0,IF(AND(KB48=1,KC48=0,KD48=0),1,IF(AND(KB49=1,KC49=0,KD49=0),1,0))))</f>
        <v>0</v>
      </c>
      <c r="KF49" s="196"/>
      <c r="KG49" s="478" t="n">
        <f aca="false">IF(SUM($T$48:KG48)=0,0,IF(SUM($T$48:KF48)=3,0,IF(AND(KC48=1,KD48=0,KE48=0),1,IF(AND(KC49=1,KD49=0,KE49=0),1,0))))</f>
        <v>0</v>
      </c>
      <c r="KH49" s="478" t="n">
        <f aca="false">IF(SUM($T$48:KH48)=0,0,IF(SUM($T$48:KG48)=3,0,IF(AND(KD48=1,KE48=0,KG48=0),1,IF(AND(KD49=1,KE49=0,KG49=0),1,0))))</f>
        <v>0</v>
      </c>
      <c r="KI49" s="478" t="n">
        <f aca="false">IF(SUM($T$48:KI48)=0,0,IF(SUM($T$48:KH48)=3,0,IF(AND(KE48=1,KG48=0,KH48=0),1,IF(AND(KE49=1,KG49=0,KH49=0),1,0))))</f>
        <v>0</v>
      </c>
      <c r="KJ49" s="478" t="n">
        <f aca="false">IF(SUM($T$48:KJ48)=0,0,IF(SUM($T$48:KI48)=3,0,IF(AND(KG48=1,KH48=0,KI48=0),1,IF(AND(KG49=1,KH49=0,KI49=0),1,0))))</f>
        <v>0</v>
      </c>
      <c r="KK49" s="478" t="n">
        <f aca="false">IF(SUM($T$48:KK48)=0,0,IF(SUM($T$48:KJ48)=3,0,IF(AND(KH48=1,KI48=0,KJ48=0),1,IF(AND(KH49=1,KI49=0,KJ49=0),1,0))))</f>
        <v>0</v>
      </c>
      <c r="KL49" s="478" t="n">
        <f aca="false">IF(SUM($T$48:KL48)=0,0,IF(SUM($T$48:KK48)=3,0,IF(AND(KI48=1,KJ48=0,KK48=0),1,IF(AND(KI49=1,KJ49=0,KK49=0),1,0))))</f>
        <v>0</v>
      </c>
      <c r="KM49" s="478" t="n">
        <f aca="false">IF(SUM($T$48:KM48)=0,0,IF(SUM($T$48:KL48)=3,0,IF(AND(KJ48=1,KK48=0,KL48=0),1,IF(AND(KJ49=1,KK49=0,KL49=0),1,0))))</f>
        <v>0</v>
      </c>
      <c r="KN49" s="478" t="n">
        <f aca="false">IF(SUM($T$48:KN48)=0,0,IF(SUM($T$48:KM48)=3,0,IF(AND(KK48=1,KL48=0,KM48=0),1,IF(AND(KK49=1,KL49=0,KM49=0),1,0))))</f>
        <v>0</v>
      </c>
      <c r="KO49" s="478" t="n">
        <f aca="false">IF(SUM($T$48:KO48)=0,0,IF(SUM($T$48:KN48)=3,0,IF(AND(KL48=1,KM48=0,KN48=0),1,IF(AND(KL49=1,KM49=0,KN49=0),1,0))))</f>
        <v>0</v>
      </c>
      <c r="KP49" s="478" t="n">
        <f aca="false">IF(SUM($T$48:KP48)=0,0,IF(SUM($T$48:KO48)=3,0,IF(AND(KM48=1,KN48=0,KO48=0),1,IF(AND(KM49=1,KN49=0,KO49=0),1,0))))</f>
        <v>0</v>
      </c>
      <c r="KQ49" s="478" t="n">
        <f aca="false">IF(SUM($T$48:KQ48)=0,0,IF(SUM($T$48:KP48)=3,0,IF(AND(KN48=1,KO48=0,KP48=0),1,IF(AND(KN49=1,KO49=0,KP49=0),1,0))))</f>
        <v>0</v>
      </c>
      <c r="KR49" s="478" t="n">
        <f aca="false">IF(SUM($T$48:KR48)=0,0,IF(SUM($T$48:KQ48)=3,0,IF(AND(KO48=1,KP48=0,KQ48=0),1,IF(AND(KO49=1,KP49=0,KQ49=0),1,0))))</f>
        <v>0</v>
      </c>
      <c r="KS49" s="196"/>
      <c r="KT49" s="478" t="n">
        <f aca="false">IF(SUM($T$48:KT48)=0,0,IF(SUM($T$48:KS48)=3,0,IF(AND(KP48=1,KQ48=0,KR48=0),1,IF(AND(KP49=1,KQ49=0,KR49=0),1,0))))</f>
        <v>0</v>
      </c>
      <c r="KU49" s="478" t="n">
        <f aca="false">IF(SUM($T$48:KU48)=0,0,IF(SUM($T$48:KT48)=3,0,IF(AND(KQ48=1,KR48=0,KT48=0),1,IF(AND(KQ49=1,KR49=0,KT49=0),1,0))))</f>
        <v>0</v>
      </c>
      <c r="KV49" s="478" t="n">
        <f aca="false">IF(SUM($T$48:KV48)=0,0,IF(SUM($T$48:KU48)=3,0,IF(AND(KR48=1,KT48=0,KU48=0),1,IF(AND(KR49=1,KT49=0,KU49=0),1,0))))</f>
        <v>0</v>
      </c>
      <c r="KW49" s="478" t="n">
        <f aca="false">IF(SUM($T$48:KW48)=0,0,IF(SUM($T$48:KV48)=3,0,IF(AND(KT48=1,KU48=0,KV48=0),1,IF(AND(KT49=1,KU49=0,KV49=0),1,0))))</f>
        <v>0</v>
      </c>
      <c r="KX49" s="478" t="n">
        <f aca="false">IF(SUM($T$48:KX48)=0,0,IF(SUM($T$48:KW48)=3,0,IF(AND(KU48=1,KV48=0,KW48=0),1,IF(AND(KU49=1,KV49=0,KW49=0),1,0))))</f>
        <v>0</v>
      </c>
      <c r="KY49" s="478" t="n">
        <f aca="false">IF(SUM($T$48:KY48)=0,0,IF(SUM($T$48:KX48)=3,0,IF(AND(KV48=1,KW48=0,KX48=0),1,IF(AND(KV49=1,KW49=0,KX49=0),1,0))))</f>
        <v>0</v>
      </c>
      <c r="KZ49" s="478" t="n">
        <f aca="false">IF(SUM($T$48:KZ48)=0,0,IF(SUM($T$48:KY48)=3,0,IF(AND(KW48=1,KX48=0,KY48=0),1,IF(AND(KW49=1,KX49=0,KY49=0),1,0))))</f>
        <v>0</v>
      </c>
      <c r="LA49" s="478" t="n">
        <f aca="false">IF(SUM($T$48:LA48)=0,0,IF(SUM($T$48:KZ48)=3,0,IF(AND(KX48=1,KY48=0,KZ48=0),1,IF(AND(KX49=1,KY49=0,KZ49=0),1,0))))</f>
        <v>0</v>
      </c>
      <c r="LB49" s="478" t="n">
        <f aca="false">IF(SUM($T$48:LB48)=0,0,IF(SUM($T$48:LA48)=3,0,IF(AND(KY48=1,KZ48=0,LA48=0),1,IF(AND(KY49=1,KZ49=0,LA49=0),1,0))))</f>
        <v>0</v>
      </c>
      <c r="LC49" s="478" t="n">
        <f aca="false">IF(SUM($T$48:LC48)=0,0,IF(SUM($T$48:LB48)=3,0,IF(AND(KZ48=1,LA48=0,LB48=0),1,IF(AND(KZ49=1,LA49=0,LB49=0),1,0))))</f>
        <v>0</v>
      </c>
      <c r="LD49" s="478" t="n">
        <f aca="false">IF(SUM($T$48:LD48)=0,0,IF(SUM($T$48:LC48)=3,0,IF(AND(LA48=1,LB48=0,LC48=0),1,IF(AND(LA49=1,LB49=0,LC49=0),1,0))))</f>
        <v>0</v>
      </c>
      <c r="LE49" s="478" t="n">
        <f aca="false">IF(SUM($T$48:LE48)=0,0,IF(SUM($T$48:LD48)=3,0,IF(AND(LB48=1,LC48=0,LD48=0),1,IF(AND(LB49=1,LC49=0,LD49=0),1,0))))</f>
        <v>0</v>
      </c>
      <c r="LF49" s="196"/>
      <c r="LG49" s="478" t="n">
        <f aca="false">IF(SUM($T$48:LG48)=0,0,IF(SUM($T$48:LF48)=3,0,IF(AND(LC48=1,LD48=0,LE48=0),1,IF(AND(LC49=1,LD49=0,LE49=0),1,0))))</f>
        <v>0</v>
      </c>
      <c r="LH49" s="478" t="n">
        <f aca="false">IF(SUM($T$48:LH48)=0,0,IF(SUM($T$48:LG48)=3,0,IF(AND(LD48=1,LE48=0,LG48=0),1,IF(AND(LD49=1,LE49=0,LG49=0),1,0))))</f>
        <v>0</v>
      </c>
      <c r="LI49" s="478" t="n">
        <f aca="false">IF(SUM($T$48:LI48)=0,0,IF(SUM($T$48:LH48)=3,0,IF(AND(LE48=1,LG48=0,LH48=0),1,IF(AND(LE49=1,LG49=0,LH49=0),1,0))))</f>
        <v>0</v>
      </c>
      <c r="LJ49" s="478" t="n">
        <f aca="false">IF(SUM($T$48:LJ48)=0,0,IF(SUM($T$48:LI48)=3,0,IF(AND(LG48=1,LH48=0,LI48=0),1,IF(AND(LG49=1,LH49=0,LI49=0),1,0))))</f>
        <v>0</v>
      </c>
      <c r="LK49" s="478" t="n">
        <f aca="false">IF(SUM($T$48:LK48)=0,0,IF(SUM($T$48:LJ48)=3,0,IF(AND(LH48=1,LI48=0,LJ48=0),1,IF(AND(LH49=1,LI49=0,LJ49=0),1,0))))</f>
        <v>0</v>
      </c>
      <c r="LL49" s="478" t="n">
        <f aca="false">IF(SUM($T$48:LL48)=0,0,IF(SUM($T$48:LK48)=3,0,IF(AND(LI48=1,LJ48=0,LK48=0),1,IF(AND(LI49=1,LJ49=0,LK49=0),1,0))))</f>
        <v>0</v>
      </c>
      <c r="LM49" s="478" t="n">
        <f aca="false">IF(SUM($T$48:LM48)=0,0,IF(SUM($T$48:LL48)=3,0,IF(AND(LJ48=1,LK48=0,LL48=0),1,IF(AND(LJ49=1,LK49=0,LL49=0),1,0))))</f>
        <v>0</v>
      </c>
      <c r="LN49" s="478" t="n">
        <f aca="false">IF(SUM($T$48:LN48)=0,0,IF(SUM($T$48:LM48)=3,0,IF(AND(LK48=1,LL48=0,LM48=0),1,IF(AND(LK49=1,LL49=0,LM49=0),1,0))))</f>
        <v>0</v>
      </c>
      <c r="LO49" s="478" t="n">
        <f aca="false">IF(SUM($T$48:LO48)=0,0,IF(SUM($T$48:LN48)=3,0,IF(AND(LL48=1,LM48=0,LN48=0),1,IF(AND(LL49=1,LM49=0,LN49=0),1,0))))</f>
        <v>0</v>
      </c>
      <c r="LP49" s="478" t="n">
        <f aca="false">IF(SUM($T$48:LP48)=0,0,IF(SUM($T$48:LO48)=3,0,IF(AND(LM48=1,LN48=0,LO48=0),1,IF(AND(LM49=1,LN49=0,LO49=0),1,0))))</f>
        <v>0</v>
      </c>
      <c r="LQ49" s="478" t="n">
        <f aca="false">IF(SUM($T$48:LQ48)=0,0,IF(SUM($T$48:LP48)=3,0,IF(AND(LN48=1,LO48=0,LP48=0),1,IF(AND(LN49=1,LO49=0,LP49=0),1,0))))</f>
        <v>0</v>
      </c>
      <c r="LR49" s="478" t="n">
        <f aca="false">IF(SUM($T$48:LR48)=0,0,IF(SUM($T$48:LQ48)=3,0,IF(AND(LO48=1,LP48=0,LQ48=0),1,IF(AND(LO49=1,LP49=0,LQ49=0),1,0))))</f>
        <v>0</v>
      </c>
      <c r="LS49" s="196"/>
      <c r="LT49" s="478" t="n">
        <f aca="false">IF(SUM($T$48:LT48)=0,0,IF(SUM($T$48:LS48)=3,0,IF(AND(LP48=1,LQ48=0,LR48=0),1,IF(AND(LP49=1,LQ49=0,LR49=0),1,0))))</f>
        <v>0</v>
      </c>
      <c r="LU49" s="478" t="n">
        <f aca="false">IF(SUM($T$48:LU48)=0,0,IF(SUM($T$48:LT48)=3,0,IF(AND(LQ48=1,LR48=0,LT48=0),1,IF(AND(LQ49=1,LR49=0,LT49=0),1,0))))</f>
        <v>0</v>
      </c>
      <c r="LV49" s="478" t="n">
        <f aca="false">IF(SUM($T$48:LV48)=0,0,IF(SUM($T$48:LU48)=3,0,IF(AND(LR48=1,LT48=0,LU48=0),1,IF(AND(LR49=1,LT49=0,LU49=0),1,0))))</f>
        <v>0</v>
      </c>
      <c r="LW49" s="478" t="n">
        <f aca="false">IF(SUM($T$48:LW48)=0,0,IF(SUM($T$48:LV48)=3,0,IF(AND(LT48=1,LU48=0,LV48=0),1,IF(AND(LT49=1,LU49=0,LV49=0),1,0))))</f>
        <v>0</v>
      </c>
      <c r="LX49" s="478" t="n">
        <f aca="false">IF(SUM($T$48:LX48)=0,0,IF(SUM($T$48:LW48)=3,0,IF(AND(LU48=1,LV48=0,LW48=0),1,IF(AND(LU49=1,LV49=0,LW49=0),1,0))))</f>
        <v>0</v>
      </c>
      <c r="LY49" s="478" t="n">
        <f aca="false">IF(SUM($T$48:LY48)=0,0,IF(SUM($T$48:LX48)=3,0,IF(AND(LV48=1,LW48=0,LX48=0),1,IF(AND(LV49=1,LW49=0,LX49=0),1,0))))</f>
        <v>0</v>
      </c>
      <c r="LZ49" s="478" t="n">
        <f aca="false">IF(SUM($T$48:LZ48)=0,0,IF(SUM($T$48:LY48)=3,0,IF(AND(LW48=1,LX48=0,LY48=0),1,IF(AND(LW49=1,LX49=0,LY49=0),1,0))))</f>
        <v>0</v>
      </c>
      <c r="MA49" s="478" t="n">
        <f aca="false">IF(SUM($T$48:MA48)=0,0,IF(SUM($T$48:LZ48)=3,0,IF(AND(LX48=1,LY48=0,LZ48=0),1,IF(AND(LX49=1,LY49=0,LZ49=0),1,0))))</f>
        <v>0</v>
      </c>
      <c r="MB49" s="478" t="n">
        <f aca="false">IF(SUM($T$48:MB48)=0,0,IF(SUM($T$48:MA48)=3,0,IF(AND(LY48=1,LZ48=0,MA48=0),1,IF(AND(LY49=1,LZ49=0,MA49=0),1,0))))</f>
        <v>0</v>
      </c>
      <c r="MC49" s="478" t="n">
        <f aca="false">IF(SUM($T$48:MC48)=0,0,IF(SUM($T$48:MB48)=3,0,IF(AND(LZ48=1,MA48=0,MB48=0),1,IF(AND(LZ49=1,MA49=0,MB49=0),1,0))))</f>
        <v>0</v>
      </c>
      <c r="MD49" s="478" t="n">
        <f aca="false">IF(SUM($T$48:MD48)=0,0,IF(SUM($T$48:MC48)=3,0,IF(AND(MA48=1,MB48=0,MC48=0),1,IF(AND(MA49=1,MB49=0,MC49=0),1,0))))</f>
        <v>0</v>
      </c>
      <c r="ME49" s="478" t="n">
        <f aca="false">IF(SUM($T$48:ME48)=0,0,IF(SUM($T$48:MD48)=3,0,IF(AND(MB48=1,MC48=0,MD48=0),1,IF(AND(MB49=1,MC49=0,MD49=0),1,0))))</f>
        <v>0</v>
      </c>
      <c r="MF49" s="196"/>
      <c r="MG49" s="478" t="n">
        <f aca="false">IF(SUM($T$48:MG48)=0,0,IF(SUM($T$48:MF48)=3,0,IF(AND(MC48=1,MD48=0,ME48=0),1,IF(AND(MC49=1,MD49=0,ME49=0),1,0))))</f>
        <v>0</v>
      </c>
      <c r="MH49" s="478" t="n">
        <f aca="false">IF(SUM($T$48:MH48)=0,0,IF(SUM($T$48:MG48)=3,0,IF(AND(MD48=1,ME48=0,MG48=0),1,IF(AND(MD49=1,ME49=0,MG49=0),1,0))))</f>
        <v>0</v>
      </c>
      <c r="MI49" s="478" t="n">
        <f aca="false">IF(SUM($T$48:MI48)=0,0,IF(SUM($T$48:MH48)=3,0,IF(AND(ME48=1,MG48=0,MH48=0),1,IF(AND(ME49=1,MG49=0,MH49=0),1,0))))</f>
        <v>0</v>
      </c>
      <c r="MJ49" s="478" t="n">
        <f aca="false">IF(SUM($T$48:MJ48)=0,0,IF(SUM($T$48:MI48)=3,0,IF(AND(MG48=1,MH48=0,MI48=0),1,IF(AND(MG49=1,MH49=0,MI49=0),1,0))))</f>
        <v>0</v>
      </c>
      <c r="MK49" s="478" t="n">
        <f aca="false">IF(SUM($T$48:MK48)=0,0,IF(SUM($T$48:MJ48)=3,0,IF(AND(MH48=1,MI48=0,MJ48=0),1,IF(AND(MH49=1,MI49=0,MJ49=0),1,0))))</f>
        <v>0</v>
      </c>
      <c r="ML49" s="478" t="n">
        <f aca="false">IF(SUM($T$48:ML48)=0,0,IF(SUM($T$48:MK48)=3,0,IF(AND(MI48=1,MJ48=0,MK48=0),1,IF(AND(MI49=1,MJ49=0,MK49=0),1,0))))</f>
        <v>0</v>
      </c>
      <c r="MM49" s="478" t="n">
        <f aca="false">IF(SUM($T$48:MM48)=0,0,IF(SUM($T$48:ML48)=3,0,IF(AND(MJ48=1,MK48=0,ML48=0),1,IF(AND(MJ49=1,MK49=0,ML49=0),1,0))))</f>
        <v>0</v>
      </c>
      <c r="MN49" s="478" t="n">
        <f aca="false">IF(SUM($T$48:MN48)=0,0,IF(SUM($T$48:MM48)=3,0,IF(AND(MK48=1,ML48=0,MM48=0),1,IF(AND(MK49=1,ML49=0,MM49=0),1,0))))</f>
        <v>0</v>
      </c>
      <c r="MO49" s="478" t="n">
        <f aca="false">IF(SUM($T$48:MO48)=0,0,IF(SUM($T$48:MN48)=3,0,IF(AND(ML48=1,MM48=0,MN48=0),1,IF(AND(ML49=1,MM49=0,MN49=0),1,0))))</f>
        <v>0</v>
      </c>
      <c r="MP49" s="478" t="n">
        <f aca="false">IF(SUM($T$48:MP48)=0,0,IF(SUM($T$48:MO48)=3,0,IF(AND(MM48=1,MN48=0,MO48=0),1,IF(AND(MM49=1,MN49=0,MO49=0),1,0))))</f>
        <v>0</v>
      </c>
      <c r="MQ49" s="478" t="n">
        <f aca="false">IF(SUM($T$48:MQ48)=0,0,IF(SUM($T$48:MP48)=3,0,IF(AND(MN48=1,MO48=0,MP48=0),1,IF(AND(MN49=1,MO49=0,MP49=0),1,0))))</f>
        <v>0</v>
      </c>
      <c r="MR49" s="478" t="n">
        <f aca="false">IF(SUM($T$48:MR48)=0,0,IF(SUM($T$48:MQ48)=3,0,IF(AND(MO48=1,MP48=0,MQ48=0),1,IF(AND(MO49=1,MP49=0,MQ49=0),1,0))))</f>
        <v>0</v>
      </c>
      <c r="MS49" s="196"/>
      <c r="MT49" s="478" t="n">
        <f aca="false">IF(SUM($T$48:MT48)=0,0,IF(SUM($T$48:MS48)=3,0,IF(AND(MP48=1,MQ48=0,MR48=0),1,IF(AND(MP49=1,MQ49=0,MR49=0),1,0))))</f>
        <v>0</v>
      </c>
      <c r="MU49" s="478" t="n">
        <f aca="false">IF(SUM($T$48:MU48)=0,0,IF(SUM($T$48:MT48)=3,0,IF(AND(MQ48=1,MR48=0,MT48=0),1,IF(AND(MQ49=1,MR49=0,MT49=0),1,0))))</f>
        <v>0</v>
      </c>
      <c r="MV49" s="478" t="n">
        <f aca="false">IF(SUM($T$48:MV48)=0,0,IF(SUM($T$48:MU48)=3,0,IF(AND(MR48=1,MT48=0,MU48=0),1,IF(AND(MR49=1,MT49=0,MU49=0),1,0))))</f>
        <v>0</v>
      </c>
      <c r="MW49" s="478" t="n">
        <f aca="false">IF(SUM($T$48:MW48)=0,0,IF(SUM($T$48:MV48)=3,0,IF(AND(MT48=1,MU48=0,MV48=0),1,IF(AND(MT49=1,MU49=0,MV49=0),1,0))))</f>
        <v>0</v>
      </c>
      <c r="MX49" s="478" t="n">
        <f aca="false">IF(SUM($T$48:MX48)=0,0,IF(SUM($T$48:MW48)=3,0,IF(AND(MU48=1,MV48=0,MW48=0),1,IF(AND(MU49=1,MV49=0,MW49=0),1,0))))</f>
        <v>0</v>
      </c>
      <c r="MY49" s="478" t="n">
        <f aca="false">IF(SUM($T$48:MY48)=0,0,IF(SUM($T$48:MX48)=3,0,IF(AND(MV48=1,MW48=0,MX48=0),1,IF(AND(MV49=1,MW49=0,MX49=0),1,0))))</f>
        <v>0</v>
      </c>
      <c r="MZ49" s="478" t="n">
        <f aca="false">IF(SUM($T$48:MZ48)=0,0,IF(SUM($T$48:MY48)=3,0,IF(AND(MW48=1,MX48=0,MY48=0),1,IF(AND(MW49=1,MX49=0,MY49=0),1,0))))</f>
        <v>0</v>
      </c>
      <c r="NA49" s="478" t="n">
        <f aca="false">IF(SUM($T$48:NA48)=0,0,IF(SUM($T$48:MZ48)=3,0,IF(AND(MX48=1,MY48=0,MZ48=0),1,IF(AND(MX49=1,MY49=0,MZ49=0),1,0))))</f>
        <v>0</v>
      </c>
      <c r="NB49" s="478" t="n">
        <f aca="false">IF(SUM($T$48:NB48)=0,0,IF(SUM($T$48:NA48)=3,0,IF(AND(MY48=1,MZ48=0,NA48=0),1,IF(AND(MY49=1,MZ49=0,NA49=0),1,0))))</f>
        <v>0</v>
      </c>
      <c r="NC49" s="478" t="n">
        <f aca="false">IF(SUM($T$48:NC48)=0,0,IF(SUM($T$48:NB48)=3,0,IF(AND(MZ48=1,NA48=0,NB48=0),1,IF(AND(MZ49=1,NA49=0,NB49=0),1,0))))</f>
        <v>0</v>
      </c>
      <c r="ND49" s="478" t="n">
        <f aca="false">IF(SUM($T$48:ND48)=0,0,IF(SUM($T$48:NC48)=3,0,IF(AND(NA48=1,NB48=0,NC48=0),1,IF(AND(NA49=1,NB49=0,NC49=0),1,0))))</f>
        <v>0</v>
      </c>
      <c r="NE49" s="478" t="n">
        <f aca="false">IF(SUM($T$48:NE48)=0,0,IF(SUM($T$48:ND48)=3,0,IF(AND(NB48=1,NC48=0,ND48=0),1,IF(AND(NB49=1,NC49=0,ND49=0),1,0))))</f>
        <v>0</v>
      </c>
      <c r="NF49" s="196"/>
      <c r="NG49" s="478" t="n">
        <f aca="false">IF(SUM($T$48:NG48)=0,0,IF(SUM($T$48:NF48)=3,0,IF(AND(NC48=1,ND48=0,NE48=0),1,IF(AND(NC49=1,ND49=0,NE49=0),1,0))))</f>
        <v>0</v>
      </c>
      <c r="NH49" s="478" t="n">
        <f aca="false">IF(SUM($T$48:NH48)=0,0,IF(SUM($T$48:NG48)=3,0,IF(AND(ND48=1,NE48=0,NG48=0),1,IF(AND(ND49=1,NE49=0,NG49=0),1,0))))</f>
        <v>0</v>
      </c>
      <c r="NI49" s="478" t="n">
        <f aca="false">IF(SUM($T$48:NI48)=0,0,IF(SUM($T$48:NH48)=3,0,IF(AND(NE48=1,NG48=0,NH48=0),1,IF(AND(NE49=1,NG49=0,NH49=0),1,0))))</f>
        <v>0</v>
      </c>
      <c r="NJ49" s="478" t="n">
        <f aca="false">IF(SUM($T$48:NJ48)=0,0,IF(SUM($T$48:NI48)=3,0,IF(AND(NG48=1,NH48=0,NI48=0),1,IF(AND(NG49=1,NH49=0,NI49=0),1,0))))</f>
        <v>0</v>
      </c>
      <c r="NK49" s="478" t="n">
        <f aca="false">IF(SUM($T$48:NK48)=0,0,IF(SUM($T$48:NJ48)=3,0,IF(AND(NH48=1,NI48=0,NJ48=0),1,IF(AND(NH49=1,NI49=0,NJ49=0),1,0))))</f>
        <v>0</v>
      </c>
      <c r="NL49" s="478" t="n">
        <f aca="false">IF(SUM($T$48:NL48)=0,0,IF(SUM($T$48:NK48)=3,0,IF(AND(NI48=1,NJ48=0,NK48=0),1,IF(AND(NI49=1,NJ49=0,NK49=0),1,0))))</f>
        <v>0</v>
      </c>
      <c r="NM49" s="478" t="n">
        <f aca="false">IF(SUM($T$48:NM48)=0,0,IF(SUM($T$48:NL48)=3,0,IF(AND(NJ48=1,NK48=0,NL48=0),1,IF(AND(NJ49=1,NK49=0,NL49=0),1,0))))</f>
        <v>0</v>
      </c>
      <c r="NN49" s="478" t="n">
        <f aca="false">IF(SUM($T$48:NN48)=0,0,IF(SUM($T$48:NM48)=3,0,IF(AND(NK48=1,NL48=0,NM48=0),1,IF(AND(NK49=1,NL49=0,NM49=0),1,0))))</f>
        <v>0</v>
      </c>
      <c r="NO49" s="478" t="n">
        <f aca="false">IF(SUM($T$48:NO48)=0,0,IF(SUM($T$48:NN48)=3,0,IF(AND(NL48=1,NM48=0,NN48=0),1,IF(AND(NL49=1,NM49=0,NN49=0),1,0))))</f>
        <v>0</v>
      </c>
      <c r="NP49" s="478" t="n">
        <f aca="false">IF(SUM($T$48:NP48)=0,0,IF(SUM($T$48:NO48)=3,0,IF(AND(NM48=1,NN48=0,NO48=0),1,IF(AND(NM49=1,NN49=0,NO49=0),1,0))))</f>
        <v>0</v>
      </c>
      <c r="NQ49" s="478" t="n">
        <f aca="false">IF(SUM($T$48:NQ48)=0,0,IF(SUM($T$48:NP48)=3,0,IF(AND(NN48=1,NO48=0,NP48=0),1,IF(AND(NN49=1,NO49=0,NP49=0),1,0))))</f>
        <v>0</v>
      </c>
      <c r="NR49" s="478" t="n">
        <f aca="false">IF(SUM($T$48:NR48)=0,0,IF(SUM($T$48:NQ48)=3,0,IF(AND(NO48=1,NP48=0,NQ48=0),1,IF(AND(NO49=1,NP49=0,NQ49=0),1,0))))</f>
        <v>0</v>
      </c>
      <c r="NS49" s="196"/>
      <c r="NT49" s="478" t="n">
        <f aca="false">IF(SUM($T$48:NT48)=0,0,IF(SUM($T$48:NS48)=3,0,IF(AND(NP48=1,NQ48=0,NR48=0),1,IF(AND(NP49=1,NQ49=0,NR49=0),1,0))))</f>
        <v>0</v>
      </c>
      <c r="NU49" s="478" t="n">
        <f aca="false">IF(SUM($T$48:NU48)=0,0,IF(SUM($T$48:NT48)=3,0,IF(AND(NQ48=1,NR48=0,NT48=0),1,IF(AND(NQ49=1,NR49=0,NT49=0),1,0))))</f>
        <v>0</v>
      </c>
      <c r="NV49" s="478" t="n">
        <f aca="false">IF(SUM($T$48:NV48)=0,0,IF(SUM($T$48:NU48)=3,0,IF(AND(NR48=1,NT48=0,NU48=0),1,IF(AND(NR49=1,NT49=0,NU49=0),1,0))))</f>
        <v>0</v>
      </c>
      <c r="NW49" s="478" t="n">
        <f aca="false">IF(SUM($T$48:NW48)=0,0,IF(SUM($T$48:NV48)=3,0,IF(AND(NT48=1,NU48=0,NV48=0),1,IF(AND(NT49=1,NU49=0,NV49=0),1,0))))</f>
        <v>0</v>
      </c>
      <c r="NX49" s="478" t="n">
        <f aca="false">IF(SUM($T$48:NX48)=0,0,IF(SUM($T$48:NW48)=3,0,IF(AND(NU48=1,NV48=0,NW48=0),1,IF(AND(NU49=1,NV49=0,NW49=0),1,0))))</f>
        <v>0</v>
      </c>
      <c r="NY49" s="478" t="n">
        <f aca="false">IF(SUM($T$48:NY48)=0,0,IF(SUM($T$48:NX48)=3,0,IF(AND(NV48=1,NW48=0,NX48=0),1,IF(AND(NV49=1,NW49=0,NX49=0),1,0))))</f>
        <v>0</v>
      </c>
      <c r="NZ49" s="478" t="n">
        <f aca="false">IF(SUM($T$48:NZ48)=0,0,IF(SUM($T$48:NY48)=3,0,IF(AND(NW48=1,NX48=0,NY48=0),1,IF(AND(NW49=1,NX49=0,NY49=0),1,0))))</f>
        <v>0</v>
      </c>
      <c r="OA49" s="478" t="n">
        <f aca="false">IF(SUM($T$48:OA48)=0,0,IF(SUM($T$48:NZ48)=3,0,IF(AND(NX48=1,NY48=0,NZ48=0),1,IF(AND(NX49=1,NY49=0,NZ49=0),1,0))))</f>
        <v>0</v>
      </c>
      <c r="OB49" s="478" t="n">
        <f aca="false">IF(SUM($T$48:OB48)=0,0,IF(SUM($T$48:OA48)=3,0,IF(AND(NY48=1,NZ48=0,OA48=0),1,IF(AND(NY49=1,NZ49=0,OA49=0),1,0))))</f>
        <v>0</v>
      </c>
      <c r="OC49" s="478" t="n">
        <f aca="false">IF(SUM($T$48:OC48)=0,0,IF(SUM($T$48:OB48)=3,0,IF(AND(NZ48=1,OA48=0,OB48=0),1,IF(AND(NZ49=1,OA49=0,OB49=0),1,0))))</f>
        <v>0</v>
      </c>
      <c r="OD49" s="478" t="n">
        <f aca="false">IF(SUM($T$48:OD48)=0,0,IF(SUM($T$48:OC48)=3,0,IF(AND(OA48=1,OB48=0,OC48=0),1,IF(AND(OA49=1,OB49=0,OC49=0),1,0))))</f>
        <v>0</v>
      </c>
      <c r="OE49" s="478" t="n">
        <f aca="false">IF(SUM($T$48:OE48)=0,0,IF(SUM($T$48:OD48)=3,0,IF(AND(OB48=1,OC48=0,OD48=0),1,IF(AND(OB49=1,OC49=0,OD49=0),1,0))))</f>
        <v>0</v>
      </c>
      <c r="OF49" s="196"/>
      <c r="OG49" s="478" t="n">
        <f aca="false">IF(SUM($T$48:OG48)=0,0,IF(SUM($T$48:OF48)=3,0,IF(AND(OC48=1,OD48=0,OE48=0),1,IF(AND(OC49=1,OD49=0,OE49=0),1,0))))</f>
        <v>0</v>
      </c>
      <c r="OH49" s="478" t="n">
        <f aca="false">IF(SUM($T$48:OH48)=0,0,IF(SUM($T$48:OG48)=3,0,IF(AND(OD48=1,OE48=0,OG48=0),1,IF(AND(OD49=1,OE49=0,OG49=0),1,0))))</f>
        <v>0</v>
      </c>
      <c r="OI49" s="478" t="n">
        <f aca="false">IF(SUM($T$48:OI48)=0,0,IF(SUM($T$48:OH48)=3,0,IF(AND(OE48=1,OG48=0,OH48=0),1,IF(AND(OE49=1,OG49=0,OH49=0),1,0))))</f>
        <v>0</v>
      </c>
      <c r="OJ49" s="478" t="n">
        <f aca="false">IF(SUM($T$48:OJ48)=0,0,IF(SUM($T$48:OI48)=3,0,IF(AND(OG48=1,OH48=0,OI48=0),1,IF(AND(OG49=1,OH49=0,OI49=0),1,0))))</f>
        <v>0</v>
      </c>
      <c r="OK49" s="478" t="n">
        <f aca="false">IF(SUM($T$48:OK48)=0,0,IF(SUM($T$48:OJ48)=3,0,IF(AND(OH48=1,OI48=0,OJ48=0),1,IF(AND(OH49=1,OI49=0,OJ49=0),1,0))))</f>
        <v>0</v>
      </c>
      <c r="OL49" s="478" t="n">
        <f aca="false">IF(SUM($T$48:OL48)=0,0,IF(SUM($T$48:OK48)=3,0,IF(AND(OI48=1,OJ48=0,OK48=0),1,IF(AND(OI49=1,OJ49=0,OK49=0),1,0))))</f>
        <v>0</v>
      </c>
      <c r="OM49" s="478" t="n">
        <f aca="false">IF(SUM($T$48:OM48)=0,0,IF(SUM($T$48:OL48)=3,0,IF(AND(OJ48=1,OK48=0,OL48=0),1,IF(AND(OJ49=1,OK49=0,OL49=0),1,0))))</f>
        <v>0</v>
      </c>
      <c r="ON49" s="478" t="n">
        <f aca="false">IF(SUM($T$48:ON48)=0,0,IF(SUM($T$48:OM48)=3,0,IF(AND(OK48=1,OL48=0,OM48=0),1,IF(AND(OK49=1,OL49=0,OM49=0),1,0))))</f>
        <v>0</v>
      </c>
      <c r="OO49" s="478" t="n">
        <f aca="false">IF(SUM($T$48:OO48)=0,0,IF(SUM($T$48:ON48)=3,0,IF(AND(OL48=1,OM48=0,ON48=0),1,IF(AND(OL49=1,OM49=0,ON49=0),1,0))))</f>
        <v>0</v>
      </c>
      <c r="OP49" s="478" t="n">
        <f aca="false">IF(SUM($T$48:OP48)=0,0,IF(SUM($T$48:OO48)=3,0,IF(AND(OM48=1,ON48=0,OO48=0),1,IF(AND(OM49=1,ON49=0,OO49=0),1,0))))</f>
        <v>0</v>
      </c>
      <c r="OQ49" s="478" t="n">
        <f aca="false">IF(SUM($T$48:OQ48)=0,0,IF(SUM($T$48:OP48)=3,0,IF(AND(ON48=1,OO48=0,OP48=0),1,IF(AND(ON49=1,OO49=0,OP49=0),1,0))))</f>
        <v>0</v>
      </c>
      <c r="OR49" s="478" t="n">
        <f aca="false">IF(SUM($T$48:OR48)=0,0,IF(SUM($T$48:OQ48)=3,0,IF(AND(OO48=1,OP48=0,OQ48=0),1,IF(AND(OO49=1,OP49=0,OQ49=0),1,0))))</f>
        <v>0</v>
      </c>
      <c r="OS49" s="196"/>
      <c r="OT49" s="478" t="n">
        <f aca="false">IF(SUM($T$48:OT48)=0,0,IF(SUM($T$48:OS48)=3,0,IF(AND(OQ48=1,OR48=0,OS48=0),1,IF(AND(OQ49=1,OR49=0,OS49=0),1,0))))</f>
        <v>0</v>
      </c>
      <c r="OU49" s="478" t="n">
        <f aca="false">IF(SUM($T$48:OU48)=0,0,IF(SUM($T$48:OT48)=3,0,IF(AND(OR48=1,OS48=0,OT48=0),1,IF(AND(OR49=1,OS49=0,OT49=0),1,0))))</f>
        <v>0</v>
      </c>
      <c r="OV49" s="478" t="n">
        <f aca="false">IF(SUM($T$48:OV48)=0,0,IF(SUM($T$48:OU48)=3,0,IF(AND(OS48=1,OT48=0,OU48=0),1,IF(AND(OS49=1,OT49=0,OU49=0),1,0))))</f>
        <v>0</v>
      </c>
      <c r="OW49" s="478" t="n">
        <f aca="false">IF(SUM($T$48:OW48)=0,0,IF(SUM($T$48:OV48)=3,0,IF(AND(OT48=1,OU48=0,OV48=0),1,IF(AND(OT49=1,OU49=0,OV49=0),1,0))))</f>
        <v>0</v>
      </c>
      <c r="OX49" s="478" t="n">
        <f aca="false">IF(SUM($T$48:OX48)=0,0,IF(SUM($T$48:OW48)=3,0,IF(AND(OU48=1,OV48=0,OW48=0),1,IF(AND(OU49=1,OV49=0,OW49=0),1,0))))</f>
        <v>0</v>
      </c>
      <c r="OY49" s="478" t="n">
        <f aca="false">IF(SUM($T$48:OY48)=0,0,IF(SUM($T$48:OX48)=3,0,IF(AND(OV48=1,OW48=0,OX48=0),1,IF(AND(OV49=1,OW49=0,OX49=0),1,0))))</f>
        <v>0</v>
      </c>
      <c r="OZ49" s="478" t="n">
        <f aca="false">IF(SUM($T$48:OZ48)=0,0,IF(SUM($T$48:OY48)=3,0,IF(AND(OW48=1,OX48=0,OY48=0),1,IF(AND(OW49=1,OX49=0,OY49=0),1,0))))</f>
        <v>0</v>
      </c>
      <c r="PA49" s="478" t="n">
        <f aca="false">IF(SUM($T$48:PA48)=0,0,IF(SUM($T$48:OZ48)=3,0,IF(AND(OX48=1,OY48=0,OZ48=0),1,IF(AND(OX49=1,OY49=0,OZ49=0),1,0))))</f>
        <v>0</v>
      </c>
      <c r="PB49" s="478" t="n">
        <f aca="false">IF(SUM($T$48:PB48)=0,0,IF(SUM($T$48:PA48)=3,0,IF(AND(OY48=1,OZ48=0,PA48=0),1,IF(AND(OY49=1,OZ49=0,PA49=0),1,0))))</f>
        <v>0</v>
      </c>
      <c r="PC49" s="478" t="n">
        <f aca="false">IF(SUM($T$48:PC48)=0,0,IF(SUM($T$48:PB48)=3,0,IF(AND(OZ48=1,PA48=0,PB48=0),1,IF(AND(OZ49=1,PA49=0,PB49=0),1,0))))</f>
        <v>0</v>
      </c>
      <c r="PD49" s="478" t="n">
        <f aca="false">IF(SUM($T$48:PD48)=0,0,IF(SUM($T$48:PC48)=3,0,IF(AND(PA48=1,PB48=0,PC48=0),1,IF(AND(PA49=1,PB49=0,PC49=0),1,0))))</f>
        <v>0</v>
      </c>
      <c r="PE49" s="478" t="n">
        <f aca="false">IF(SUM($T$48:PE48)=0,0,IF(SUM($T$48:PD48)=3,0,IF(AND(PB48=1,PC48=0,PD48=0),1,IF(AND(PB49=1,PC49=0,PD49=0),1,0))))</f>
        <v>0</v>
      </c>
      <c r="PF49" s="196"/>
      <c r="PG49" s="478" t="n">
        <f aca="false">IF(SUM($T$48:PG48)=0,0,IF(SUM($T$48:PF48)=3,0,IF(AND(PD48=1,PE48=0,PF48=0),1,IF(AND(PD49=1,PE49=0,PF49=0),1,0))))</f>
        <v>0</v>
      </c>
      <c r="PH49" s="478" t="n">
        <f aca="false">IF(SUM($T$48:PH48)=0,0,IF(SUM($T$48:PG48)=3,0,IF(AND(PE48=1,PF48=0,PG48=0),1,IF(AND(PE49=1,PF49=0,PG49=0),1,0))))</f>
        <v>0</v>
      </c>
      <c r="PI49" s="478" t="n">
        <f aca="false">IF(SUM($T$48:PI48)=0,0,IF(SUM($T$48:PH48)=3,0,IF(AND(PF48=1,PG48=0,PH48=0),1,IF(AND(PF49=1,PG49=0,PH49=0),1,0))))</f>
        <v>0</v>
      </c>
      <c r="PJ49" s="478" t="n">
        <f aca="false">IF(SUM($T$48:PJ48)=0,0,IF(SUM($T$48:PI48)=3,0,IF(AND(PG48=1,PH48=0,PI48=0),1,IF(AND(PG49=1,PH49=0,PI49=0),1,0))))</f>
        <v>0</v>
      </c>
      <c r="PK49" s="478" t="n">
        <f aca="false">IF(SUM($T$48:PK48)=0,0,IF(SUM($T$48:PJ48)=3,0,IF(AND(PH48=1,PI48=0,PJ48=0),1,IF(AND(PH49=1,PI49=0,PJ49=0),1,0))))</f>
        <v>0</v>
      </c>
      <c r="PL49" s="478" t="n">
        <f aca="false">IF(SUM($T$48:PL48)=0,0,IF(SUM($T$48:PK48)=3,0,IF(AND(PI48=1,PJ48=0,PK48=0),1,IF(AND(PI49=1,PJ49=0,PK49=0),1,0))))</f>
        <v>0</v>
      </c>
      <c r="PM49" s="478" t="n">
        <f aca="false">IF(SUM($T$48:PM48)=0,0,IF(SUM($T$48:PL48)=3,0,IF(AND(PJ48=1,PK48=0,PL48=0),1,IF(AND(PJ49=1,PK49=0,PL49=0),1,0))))</f>
        <v>0</v>
      </c>
      <c r="PN49" s="478" t="n">
        <f aca="false">IF(SUM($T$48:PN48)=0,0,IF(SUM($T$48:PM48)=3,0,IF(AND(PK48=1,PL48=0,PM48=0),1,IF(AND(PK49=1,PL49=0,PM49=0),1,0))))</f>
        <v>0</v>
      </c>
      <c r="PO49" s="478" t="n">
        <f aca="false">IF(SUM($T$48:PO48)=0,0,IF(SUM($T$48:PN48)=3,0,IF(AND(PL48=1,PM48=0,PN48=0),1,IF(AND(PL49=1,PM49=0,PN49=0),1,0))))</f>
        <v>0</v>
      </c>
      <c r="PP49" s="478" t="n">
        <f aca="false">IF(SUM($T$48:PP48)=0,0,IF(SUM($T$48:PO48)=3,0,IF(AND(PM48=1,PN48=0,PO48=0),1,IF(AND(PM49=1,PN49=0,PO49=0),1,0))))</f>
        <v>0</v>
      </c>
      <c r="PQ49" s="478" t="n">
        <f aca="false">IF(SUM($T$48:PQ48)=0,0,IF(SUM($T$48:PP48)=3,0,IF(AND(PN48=1,PO48=0,PP48=0),1,IF(AND(PN49=1,PO49=0,PP49=0),1,0))))</f>
        <v>0</v>
      </c>
      <c r="PR49" s="478" t="n">
        <f aca="false">IF(SUM($T$48:PR48)=0,0,IF(SUM($T$48:PQ48)=3,0,IF(AND(PO48=1,PP48=0,PQ48=0),1,IF(AND(PO49=1,PP49=0,PQ49=0),1,0))))</f>
        <v>0</v>
      </c>
      <c r="PS49" s="196"/>
      <c r="PT49" s="478" t="n">
        <f aca="false">IF(SUM($T$48:PT48)=0,0,IF(SUM($T$48:PS48)=3,0,IF(AND(PQ48=1,PR48=0,PS48=0),1,IF(AND(PQ49=1,PR49=0,PS49=0),1,0))))</f>
        <v>0</v>
      </c>
      <c r="PU49" s="478" t="n">
        <f aca="false">IF(SUM($T$48:PU48)=0,0,IF(SUM($T$48:PT48)=3,0,IF(AND(PR48=1,PS48=0,PT48=0),1,IF(AND(PR49=1,PS49=0,PT49=0),1,0))))</f>
        <v>0</v>
      </c>
      <c r="PV49" s="478" t="n">
        <f aca="false">IF(SUM($T$48:PV48)=0,0,IF(SUM($T$48:PU48)=3,0,IF(AND(PS48=1,PT48=0,PU48=0),1,IF(AND(PS49=1,PT49=0,PU49=0),1,0))))</f>
        <v>0</v>
      </c>
      <c r="PW49" s="478" t="n">
        <f aca="false">IF(SUM($T$48:PW48)=0,0,IF(SUM($T$48:PV48)=3,0,IF(AND(PT48=1,PU48=0,PV48=0),1,IF(AND(PT49=1,PU49=0,PV49=0),1,0))))</f>
        <v>0</v>
      </c>
      <c r="PX49" s="478" t="n">
        <f aca="false">IF(SUM($T$48:PX48)=0,0,IF(SUM($T$48:PW48)=3,0,IF(AND(PU48=1,PV48=0,PW48=0),1,IF(AND(PU49=1,PV49=0,PW49=0),1,0))))</f>
        <v>0</v>
      </c>
      <c r="PY49" s="478" t="n">
        <f aca="false">IF(SUM($T$48:PY48)=0,0,IF(SUM($T$48:PX48)=3,0,IF(AND(PV48=1,PW48=0,PX48=0),1,IF(AND(PV49=1,PW49=0,PX49=0),1,0))))</f>
        <v>0</v>
      </c>
      <c r="PZ49" s="478" t="n">
        <f aca="false">IF(SUM($T$48:PZ48)=0,0,IF(SUM($T$48:PY48)=3,0,IF(AND(PW48=1,PX48=0,PY48=0),1,IF(AND(PW49=1,PX49=0,PY49=0),1,0))))</f>
        <v>0</v>
      </c>
      <c r="QA49" s="478" t="n">
        <f aca="false">IF(SUM($T$48:QA48)=0,0,IF(SUM($T$48:PZ48)=3,0,IF(AND(PX48=1,PY48=0,PZ48=0),1,IF(AND(PX49=1,PY49=0,PZ49=0),1,0))))</f>
        <v>0</v>
      </c>
      <c r="QB49" s="478" t="n">
        <f aca="false">IF(SUM($T$48:QB48)=0,0,IF(SUM($T$48:QA48)=3,0,IF(AND(PY48=1,PZ48=0,QA48=0),1,IF(AND(PY49=1,PZ49=0,QA49=0),1,0))))</f>
        <v>0</v>
      </c>
      <c r="QC49" s="478" t="n">
        <f aca="false">IF(SUM($T$48:QC48)=0,0,IF(SUM($T$48:QB48)=3,0,IF(AND(PZ48=1,QA48=0,QB48=0),1,IF(AND(PZ49=1,QA49=0,QB49=0),1,0))))</f>
        <v>0</v>
      </c>
      <c r="QD49" s="478" t="n">
        <f aca="false">IF(SUM($T$48:QD48)=0,0,IF(SUM($T$48:QC48)=3,0,IF(AND(QA48=1,QB48=0,QC48=0),1,IF(AND(QA49=1,QB49=0,QC49=0),1,0))))</f>
        <v>0</v>
      </c>
      <c r="QE49" s="478" t="n">
        <f aca="false">IF(SUM($T$48:QE48)=0,0,IF(SUM($T$48:QD48)=3,0,IF(AND(QB48=1,QC48=0,QD48=0),1,IF(AND(QB49=1,QC49=0,QD49=0),1,0))))</f>
        <v>0</v>
      </c>
      <c r="QF49" s="196"/>
      <c r="QG49" s="478" t="n">
        <f aca="false">IF(SUM($T$48:QG48)=0,0,IF(SUM($T$48:QF48)=3,0,IF(AND(QD48=1,QE48=0,QF48=0),1,IF(AND(QD49=1,QE49=0,QF49=0),1,0))))</f>
        <v>0</v>
      </c>
      <c r="QH49" s="478" t="n">
        <f aca="false">IF(SUM($T$48:QH48)=0,0,IF(SUM($T$48:QG48)=3,0,IF(AND(QE48=1,QF48=0,QG48=0),1,IF(AND(QE49=1,QF49=0,QG49=0),1,0))))</f>
        <v>0</v>
      </c>
      <c r="QI49" s="478" t="n">
        <f aca="false">IF(SUM($T$48:QI48)=0,0,IF(SUM($T$48:QH48)=3,0,IF(AND(QF48=1,QG48=0,QH48=0),1,IF(AND(QF49=1,QG49=0,QH49=0),1,0))))</f>
        <v>0</v>
      </c>
      <c r="QJ49" s="478" t="n">
        <f aca="false">IF(SUM($T$48:QJ48)=0,0,IF(SUM($T$48:QI48)=3,0,IF(AND(QG48=1,QH48=0,QI48=0),1,IF(AND(QG49=1,QH49=0,QI49=0),1,0))))</f>
        <v>0</v>
      </c>
      <c r="QK49" s="478" t="n">
        <f aca="false">IF(SUM($T$48:QK48)=0,0,IF(SUM($T$48:QJ48)=3,0,IF(AND(QH48=1,QI48=0,QJ48=0),1,IF(AND(QH49=1,QI49=0,QJ49=0),1,0))))</f>
        <v>0</v>
      </c>
      <c r="QL49" s="478" t="n">
        <f aca="false">IF(SUM($T$48:QL48)=0,0,IF(SUM($T$48:QK48)=3,0,IF(AND(QI48=1,QJ48=0,QK48=0),1,IF(AND(QI49=1,QJ49=0,QK49=0),1,0))))</f>
        <v>0</v>
      </c>
      <c r="QM49" s="478" t="n">
        <f aca="false">IF(SUM($T$48:QM48)=0,0,IF(SUM($T$48:QL48)=3,0,IF(AND(QJ48=1,QK48=0,QL48=0),1,IF(AND(QJ49=1,QK49=0,QL49=0),1,0))))</f>
        <v>0</v>
      </c>
      <c r="QN49" s="478" t="n">
        <f aca="false">IF(SUM($T$48:QN48)=0,0,IF(SUM($T$48:QM48)=3,0,IF(AND(QK48=1,QL48=0,QM48=0),1,IF(AND(QK49=1,QL49=0,QM49=0),1,0))))</f>
        <v>0</v>
      </c>
      <c r="QO49" s="478" t="n">
        <f aca="false">IF(SUM($T$48:QO48)=0,0,IF(SUM($T$48:QN48)=3,0,IF(AND(QL48=1,QM48=0,QN48=0),1,IF(AND(QL49=1,QM49=0,QN49=0),1,0))))</f>
        <v>0</v>
      </c>
      <c r="QP49" s="478" t="n">
        <f aca="false">IF(SUM($T$48:QP48)=0,0,IF(SUM($T$48:QO48)=3,0,IF(AND(QM48=1,QN48=0,QO48=0),1,IF(AND(QM49=1,QN49=0,QO49=0),1,0))))</f>
        <v>0</v>
      </c>
      <c r="QQ49" s="478" t="n">
        <f aca="false">IF(SUM($T$48:QQ48)=0,0,IF(SUM($T$48:QP48)=3,0,IF(AND(QN48=1,QO48=0,QP48=0),1,IF(AND(QN49=1,QO49=0,QP49=0),1,0))))</f>
        <v>0</v>
      </c>
      <c r="QR49" s="478" t="n">
        <f aca="false">IF(SUM($T$48:QR48)=0,0,IF(SUM($T$48:QQ48)=3,0,IF(AND(QO48=1,QP48=0,QQ48=0),1,IF(AND(QO49=1,QP49=0,QQ49=0),1,0))))</f>
        <v>0</v>
      </c>
      <c r="QS49" s="196"/>
      <c r="QT49" s="478" t="n">
        <f aca="false">IF(SUM($T$48:QT48)=0,0,IF(SUM($T$48:QS48)=3,0,IF(AND(QQ48=1,QR48=0,QS48=0),1,IF(AND(QQ49=1,QR49=0,QS49=0),1,0))))</f>
        <v>0</v>
      </c>
      <c r="QU49" s="478" t="n">
        <f aca="false">IF(SUM($T$48:QU48)=0,0,IF(SUM($T$48:QT48)=3,0,IF(AND(QR48=1,QS48=0,QT48=0),1,IF(AND(QR49=1,QS49=0,QT49=0),1,0))))</f>
        <v>0</v>
      </c>
      <c r="QV49" s="478" t="n">
        <f aca="false">IF(SUM($T$48:QV48)=0,0,IF(SUM($T$48:QU48)=3,0,IF(AND(QS48=1,QT48=0,QU48=0),1,IF(AND(QS49=1,QT49=0,QU49=0),1,0))))</f>
        <v>0</v>
      </c>
      <c r="QW49" s="478" t="n">
        <f aca="false">IF(SUM($T$48:QW48)=0,0,IF(SUM($T$48:QV48)=3,0,IF(AND(QT48=1,QU48=0,QV48=0),1,IF(AND(QT49=1,QU49=0,QV49=0),1,0))))</f>
        <v>0</v>
      </c>
      <c r="QX49" s="478" t="n">
        <f aca="false">IF(SUM($T$48:QX48)=0,0,IF(SUM($T$48:QW48)=3,0,IF(AND(QU48=1,QV48=0,QW48=0),1,IF(AND(QU49=1,QV49=0,QW49=0),1,0))))</f>
        <v>0</v>
      </c>
      <c r="QY49" s="478" t="n">
        <f aca="false">IF(SUM($T$48:QY48)=0,0,IF(SUM($T$48:QX48)=3,0,IF(AND(QV48=1,QW48=0,QX48=0),1,IF(AND(QV49=1,QW49=0,QX49=0),1,0))))</f>
        <v>0</v>
      </c>
      <c r="QZ49" s="478" t="n">
        <f aca="false">IF(SUM($T$48:QZ48)=0,0,IF(SUM($T$48:QY48)=3,0,IF(AND(QW48=1,QX48=0,QY48=0),1,IF(AND(QW49=1,QX49=0,QY49=0),1,0))))</f>
        <v>0</v>
      </c>
      <c r="RA49" s="478" t="n">
        <f aca="false">IF(SUM($T$48:RA48)=0,0,IF(SUM($T$48:QZ48)=3,0,IF(AND(QX48=1,QY48=0,QZ48=0),1,IF(AND(QX49=1,QY49=0,QZ49=0),1,0))))</f>
        <v>0</v>
      </c>
      <c r="RB49" s="478" t="n">
        <f aca="false">IF(SUM($T$48:RB48)=0,0,IF(SUM($T$48:RA48)=3,0,IF(AND(QY48=1,QZ48=0,RA48=0),1,IF(AND(QY49=1,QZ49=0,RA49=0),1,0))))</f>
        <v>0</v>
      </c>
      <c r="RC49" s="478" t="n">
        <f aca="false">IF(SUM($T$48:RC48)=0,0,IF(SUM($T$48:RB48)=3,0,IF(AND(QZ48=1,RA48=0,RB48=0),1,IF(AND(QZ49=1,RA49=0,RB49=0),1,0))))</f>
        <v>0</v>
      </c>
      <c r="RD49" s="478" t="n">
        <f aca="false">IF(SUM($T$48:RD48)=0,0,IF(SUM($T$48:RC48)=3,0,IF(AND(RA48=1,RB48=0,RC48=0),1,IF(AND(RA49=1,RB49=0,RC49=0),1,0))))</f>
        <v>0</v>
      </c>
      <c r="RE49" s="478" t="n">
        <f aca="false">IF(SUM($T$48:RE48)=0,0,IF(SUM($T$48:RD48)=3,0,IF(AND(RB48=1,RC48=0,RD48=0),1,IF(AND(RB49=1,RC49=0,RD49=0),1,0))))</f>
        <v>0</v>
      </c>
      <c r="RF49" s="196"/>
    </row>
    <row r="50" customFormat="false" ht="12.75" hidden="false" customHeight="true" outlineLevel="0" collapsed="false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  <c r="GN50" s="196"/>
      <c r="GO50" s="196"/>
      <c r="GP50" s="196"/>
      <c r="GQ50" s="196"/>
      <c r="GR50" s="196"/>
      <c r="GS50" s="196"/>
      <c r="GT50" s="196"/>
      <c r="GU50" s="196"/>
      <c r="GV50" s="196"/>
      <c r="GW50" s="196"/>
      <c r="GX50" s="196"/>
      <c r="GY50" s="196"/>
      <c r="GZ50" s="196"/>
      <c r="HA50" s="196"/>
      <c r="HB50" s="196"/>
      <c r="HC50" s="196"/>
      <c r="HD50" s="196"/>
      <c r="HE50" s="196"/>
      <c r="HF50" s="196"/>
      <c r="HG50" s="196"/>
      <c r="HH50" s="196"/>
      <c r="HI50" s="196"/>
      <c r="HJ50" s="196"/>
      <c r="HK50" s="196"/>
      <c r="HL50" s="196"/>
      <c r="HM50" s="196"/>
      <c r="HN50" s="196"/>
      <c r="HO50" s="196"/>
      <c r="HP50" s="196"/>
      <c r="HQ50" s="196"/>
      <c r="HR50" s="196"/>
      <c r="HS50" s="196"/>
      <c r="HT50" s="196"/>
      <c r="HU50" s="196"/>
      <c r="HV50" s="196"/>
      <c r="HW50" s="196"/>
      <c r="HX50" s="196"/>
      <c r="HY50" s="196"/>
      <c r="HZ50" s="196"/>
      <c r="IA50" s="196"/>
      <c r="IB50" s="196"/>
      <c r="IC50" s="196"/>
      <c r="ID50" s="196"/>
      <c r="IE50" s="196"/>
      <c r="IF50" s="196"/>
      <c r="IG50" s="196"/>
      <c r="IH50" s="196"/>
      <c r="II50" s="196"/>
      <c r="IJ50" s="196"/>
      <c r="IK50" s="196"/>
      <c r="IL50" s="196"/>
      <c r="IM50" s="196"/>
      <c r="IN50" s="196"/>
      <c r="IO50" s="196"/>
      <c r="IP50" s="196"/>
      <c r="IQ50" s="196"/>
      <c r="IR50" s="196"/>
      <c r="IS50" s="196"/>
      <c r="IT50" s="196"/>
      <c r="IU50" s="196"/>
      <c r="IV50" s="196"/>
      <c r="IW50" s="196"/>
      <c r="IX50" s="196"/>
      <c r="IY50" s="196"/>
      <c r="IZ50" s="196"/>
      <c r="JA50" s="196"/>
      <c r="JB50" s="196"/>
      <c r="JC50" s="196"/>
      <c r="JD50" s="196"/>
      <c r="JE50" s="196"/>
      <c r="JF50" s="196"/>
      <c r="JG50" s="196"/>
      <c r="JH50" s="196"/>
      <c r="JI50" s="196"/>
      <c r="JJ50" s="196"/>
      <c r="JK50" s="196"/>
      <c r="JL50" s="196"/>
      <c r="JM50" s="196"/>
      <c r="JN50" s="196"/>
      <c r="JO50" s="196"/>
      <c r="JP50" s="196"/>
      <c r="JQ50" s="196"/>
      <c r="JR50" s="196"/>
      <c r="JS50" s="196"/>
      <c r="JT50" s="196"/>
      <c r="JU50" s="196"/>
      <c r="JV50" s="196"/>
      <c r="JW50" s="196"/>
      <c r="JX50" s="196"/>
      <c r="JY50" s="196"/>
      <c r="JZ50" s="196"/>
      <c r="KA50" s="196"/>
      <c r="KB50" s="196"/>
      <c r="KC50" s="196"/>
      <c r="KD50" s="196"/>
      <c r="KE50" s="196"/>
      <c r="KF50" s="196"/>
      <c r="KG50" s="196"/>
      <c r="KH50" s="196"/>
      <c r="KI50" s="196"/>
      <c r="KJ50" s="196"/>
      <c r="KK50" s="196"/>
      <c r="KL50" s="196"/>
      <c r="KM50" s="196"/>
      <c r="KN50" s="196"/>
      <c r="KO50" s="196"/>
      <c r="KP50" s="196"/>
      <c r="KQ50" s="196"/>
      <c r="KR50" s="196"/>
      <c r="KS50" s="196"/>
      <c r="KT50" s="196"/>
      <c r="KU50" s="196"/>
      <c r="KV50" s="196"/>
      <c r="KW50" s="196"/>
      <c r="KX50" s="196"/>
      <c r="KY50" s="196"/>
      <c r="KZ50" s="196"/>
      <c r="LA50" s="196"/>
      <c r="LB50" s="196"/>
      <c r="LC50" s="196"/>
      <c r="LD50" s="196"/>
      <c r="LE50" s="196"/>
      <c r="LF50" s="196"/>
      <c r="LG50" s="196"/>
      <c r="LH50" s="196"/>
      <c r="LI50" s="196"/>
      <c r="LJ50" s="196"/>
      <c r="LK50" s="196"/>
      <c r="LL50" s="196"/>
      <c r="LM50" s="196"/>
      <c r="LN50" s="196"/>
      <c r="LO50" s="196"/>
      <c r="LP50" s="196"/>
      <c r="LQ50" s="196"/>
      <c r="LR50" s="196"/>
      <c r="LS50" s="196"/>
      <c r="LT50" s="196"/>
      <c r="LU50" s="196"/>
      <c r="LV50" s="196"/>
      <c r="LW50" s="196"/>
      <c r="LX50" s="196"/>
      <c r="LY50" s="196"/>
      <c r="LZ50" s="196"/>
      <c r="MA50" s="196"/>
      <c r="MB50" s="196"/>
      <c r="MC50" s="196"/>
      <c r="MD50" s="196"/>
      <c r="ME50" s="196"/>
      <c r="MF50" s="196"/>
      <c r="MG50" s="196"/>
      <c r="MH50" s="196"/>
      <c r="MI50" s="196"/>
      <c r="MJ50" s="196"/>
      <c r="MK50" s="196"/>
      <c r="ML50" s="196"/>
      <c r="MM50" s="196"/>
      <c r="MN50" s="196"/>
      <c r="MO50" s="196"/>
      <c r="MP50" s="196"/>
      <c r="MQ50" s="196"/>
      <c r="MR50" s="196"/>
      <c r="MS50" s="196"/>
      <c r="MT50" s="196"/>
      <c r="MU50" s="196"/>
      <c r="MV50" s="196"/>
      <c r="MW50" s="196"/>
      <c r="MX50" s="196"/>
      <c r="MY50" s="196"/>
      <c r="MZ50" s="196"/>
      <c r="NA50" s="196"/>
      <c r="NB50" s="196"/>
      <c r="NC50" s="196"/>
      <c r="ND50" s="196"/>
      <c r="NE50" s="196"/>
      <c r="NF50" s="196"/>
      <c r="NG50" s="196"/>
      <c r="NH50" s="196"/>
      <c r="NI50" s="196"/>
      <c r="NJ50" s="196"/>
      <c r="NK50" s="196"/>
      <c r="NL50" s="196"/>
      <c r="NM50" s="196"/>
      <c r="NN50" s="196"/>
      <c r="NO50" s="196"/>
      <c r="NP50" s="196"/>
      <c r="NQ50" s="196"/>
      <c r="NR50" s="196"/>
      <c r="NS50" s="196"/>
      <c r="NT50" s="196"/>
      <c r="NU50" s="196"/>
      <c r="NV50" s="196"/>
      <c r="NW50" s="196"/>
      <c r="NX50" s="196"/>
      <c r="NY50" s="196"/>
      <c r="NZ50" s="196"/>
      <c r="OA50" s="196"/>
      <c r="OB50" s="196"/>
      <c r="OC50" s="196"/>
      <c r="OD50" s="196"/>
      <c r="OE50" s="196"/>
      <c r="OF50" s="196"/>
      <c r="OG50" s="196"/>
      <c r="OH50" s="196"/>
      <c r="OI50" s="196"/>
      <c r="OJ50" s="196"/>
      <c r="OK50" s="196"/>
      <c r="OL50" s="196"/>
      <c r="OM50" s="196"/>
      <c r="ON50" s="196"/>
      <c r="OO50" s="196"/>
      <c r="OP50" s="196"/>
      <c r="OQ50" s="196"/>
      <c r="OR50" s="196"/>
      <c r="OS50" s="196"/>
      <c r="OT50" s="196"/>
      <c r="OU50" s="196"/>
      <c r="OV50" s="196"/>
      <c r="OW50" s="196"/>
      <c r="OX50" s="196"/>
      <c r="OY50" s="196"/>
      <c r="OZ50" s="196"/>
      <c r="PA50" s="196"/>
      <c r="PB50" s="196"/>
      <c r="PC50" s="196"/>
      <c r="PD50" s="196"/>
      <c r="PE50" s="196"/>
      <c r="PF50" s="196"/>
      <c r="PG50" s="196"/>
      <c r="PH50" s="196"/>
      <c r="PI50" s="196"/>
      <c r="PJ50" s="196"/>
      <c r="PK50" s="196"/>
      <c r="PL50" s="196"/>
      <c r="PM50" s="196"/>
      <c r="PN50" s="196"/>
      <c r="PO50" s="196"/>
      <c r="PP50" s="196"/>
      <c r="PQ50" s="196"/>
      <c r="PR50" s="196"/>
      <c r="PS50" s="196"/>
      <c r="PT50" s="196"/>
      <c r="PU50" s="196"/>
      <c r="PV50" s="196"/>
      <c r="PW50" s="196"/>
      <c r="PX50" s="196"/>
      <c r="PY50" s="196"/>
      <c r="PZ50" s="196"/>
      <c r="QA50" s="196"/>
      <c r="QB50" s="196"/>
      <c r="QC50" s="196"/>
      <c r="QD50" s="196"/>
      <c r="QE50" s="196"/>
      <c r="QF50" s="196"/>
      <c r="QG50" s="196"/>
      <c r="QH50" s="196"/>
      <c r="QI50" s="196"/>
      <c r="QJ50" s="196"/>
      <c r="QK50" s="196"/>
      <c r="QL50" s="196"/>
      <c r="QM50" s="196"/>
      <c r="QN50" s="196"/>
      <c r="QO50" s="196"/>
      <c r="QP50" s="196"/>
      <c r="QQ50" s="196"/>
      <c r="QR50" s="196"/>
      <c r="QS50" s="196"/>
      <c r="QT50" s="196"/>
      <c r="QU50" s="196"/>
      <c r="QV50" s="196"/>
      <c r="QW50" s="196"/>
      <c r="QX50" s="196"/>
      <c r="QY50" s="196"/>
      <c r="QZ50" s="196"/>
      <c r="RA50" s="196"/>
      <c r="RB50" s="196"/>
      <c r="RC50" s="196"/>
      <c r="RD50" s="196"/>
      <c r="RE50" s="196"/>
      <c r="RF50" s="196"/>
    </row>
    <row r="51" customFormat="false" ht="12.75" hidden="false" customHeight="true" outlineLevel="0" collapsed="false">
      <c r="A51" s="196"/>
      <c r="B51" s="497" t="s">
        <v>535</v>
      </c>
      <c r="C51" s="196"/>
      <c r="D51" s="196"/>
      <c r="E51" s="196" t="s">
        <v>536</v>
      </c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96"/>
      <c r="DO51" s="196"/>
      <c r="DP51" s="196"/>
      <c r="DQ51" s="196"/>
      <c r="DR51" s="196"/>
      <c r="DS51" s="196"/>
      <c r="DT51" s="196"/>
      <c r="DU51" s="196"/>
      <c r="DV51" s="196"/>
      <c r="DW51" s="196"/>
      <c r="DX51" s="196"/>
      <c r="DY51" s="196"/>
      <c r="DZ51" s="196"/>
      <c r="EA51" s="196"/>
      <c r="EB51" s="196"/>
      <c r="EC51" s="196"/>
      <c r="ED51" s="196"/>
      <c r="EE51" s="196"/>
      <c r="EF51" s="196"/>
      <c r="EG51" s="196"/>
      <c r="EH51" s="196"/>
      <c r="EI51" s="196"/>
      <c r="EJ51" s="196"/>
      <c r="EK51" s="196"/>
      <c r="EL51" s="196"/>
      <c r="EM51" s="196"/>
      <c r="EN51" s="196"/>
      <c r="EO51" s="196"/>
      <c r="EP51" s="196"/>
      <c r="EQ51" s="196"/>
      <c r="ER51" s="196"/>
      <c r="ES51" s="196"/>
      <c r="ET51" s="196"/>
      <c r="EU51" s="196"/>
      <c r="EV51" s="196"/>
      <c r="EW51" s="196"/>
      <c r="EX51" s="196"/>
      <c r="EY51" s="196"/>
      <c r="EZ51" s="196"/>
      <c r="FA51" s="196"/>
      <c r="FB51" s="196"/>
      <c r="FC51" s="196"/>
      <c r="FD51" s="196"/>
      <c r="FE51" s="196"/>
      <c r="FF51" s="196"/>
      <c r="FG51" s="196"/>
      <c r="FH51" s="196"/>
      <c r="FI51" s="196"/>
      <c r="FJ51" s="196"/>
      <c r="FK51" s="196"/>
      <c r="FL51" s="196"/>
      <c r="FM51" s="196"/>
      <c r="FN51" s="196"/>
      <c r="FO51" s="196"/>
      <c r="FP51" s="196"/>
      <c r="FQ51" s="196"/>
      <c r="FR51" s="196"/>
      <c r="FS51" s="196"/>
      <c r="FT51" s="196"/>
      <c r="FU51" s="196"/>
      <c r="FV51" s="196"/>
      <c r="FW51" s="196"/>
      <c r="FX51" s="196"/>
      <c r="FY51" s="196"/>
      <c r="FZ51" s="196"/>
      <c r="GA51" s="196"/>
      <c r="GB51" s="196"/>
      <c r="GC51" s="196"/>
      <c r="GD51" s="196"/>
      <c r="GE51" s="196"/>
      <c r="GF51" s="196"/>
      <c r="GG51" s="196"/>
      <c r="GH51" s="196"/>
      <c r="GI51" s="196"/>
      <c r="GJ51" s="196"/>
      <c r="GK51" s="196"/>
      <c r="GL51" s="196"/>
      <c r="GM51" s="196"/>
      <c r="GN51" s="196"/>
      <c r="GO51" s="196"/>
      <c r="GP51" s="196"/>
      <c r="GQ51" s="196"/>
      <c r="GR51" s="196"/>
      <c r="GS51" s="196"/>
      <c r="GT51" s="196"/>
      <c r="GU51" s="196"/>
      <c r="GV51" s="196"/>
      <c r="GW51" s="196"/>
      <c r="GX51" s="196"/>
      <c r="GY51" s="196"/>
      <c r="GZ51" s="196"/>
      <c r="HA51" s="196"/>
      <c r="HB51" s="196"/>
      <c r="HC51" s="196"/>
      <c r="HD51" s="196"/>
      <c r="HE51" s="196"/>
      <c r="HF51" s="196"/>
      <c r="HG51" s="196"/>
      <c r="HH51" s="196"/>
      <c r="HI51" s="196"/>
      <c r="HJ51" s="196"/>
      <c r="HK51" s="196"/>
      <c r="HL51" s="196"/>
      <c r="HM51" s="196"/>
      <c r="HN51" s="196"/>
      <c r="HO51" s="196"/>
      <c r="HP51" s="196"/>
      <c r="HQ51" s="196"/>
      <c r="HR51" s="196"/>
      <c r="HS51" s="196"/>
      <c r="HT51" s="196"/>
      <c r="HU51" s="196"/>
      <c r="HV51" s="196"/>
      <c r="HW51" s="196"/>
      <c r="HX51" s="196"/>
      <c r="HY51" s="196"/>
      <c r="HZ51" s="196"/>
      <c r="IA51" s="196"/>
      <c r="IB51" s="196"/>
      <c r="IC51" s="196"/>
      <c r="ID51" s="196"/>
      <c r="IE51" s="196"/>
      <c r="IF51" s="196"/>
      <c r="IG51" s="196"/>
      <c r="IH51" s="196"/>
      <c r="II51" s="196"/>
      <c r="IJ51" s="196"/>
      <c r="IK51" s="196"/>
      <c r="IL51" s="196"/>
      <c r="IM51" s="196"/>
      <c r="IN51" s="196"/>
      <c r="IO51" s="196"/>
      <c r="IP51" s="196"/>
      <c r="IQ51" s="196"/>
      <c r="IR51" s="196"/>
      <c r="IS51" s="196"/>
      <c r="IT51" s="196"/>
      <c r="IU51" s="196"/>
      <c r="IV51" s="196"/>
      <c r="IW51" s="196"/>
      <c r="IX51" s="196"/>
      <c r="IY51" s="196"/>
      <c r="IZ51" s="196"/>
      <c r="JA51" s="196"/>
      <c r="JB51" s="196"/>
      <c r="JC51" s="196"/>
      <c r="JD51" s="196"/>
      <c r="JE51" s="196"/>
      <c r="JF51" s="196"/>
      <c r="JG51" s="196"/>
      <c r="JH51" s="196"/>
      <c r="JI51" s="196"/>
      <c r="JJ51" s="196"/>
      <c r="JK51" s="196"/>
      <c r="JL51" s="196"/>
      <c r="JM51" s="196"/>
      <c r="JN51" s="196"/>
      <c r="JO51" s="196"/>
      <c r="JP51" s="196"/>
      <c r="JQ51" s="196"/>
      <c r="JR51" s="196"/>
      <c r="JS51" s="196"/>
      <c r="JT51" s="196"/>
      <c r="JU51" s="196"/>
      <c r="JV51" s="196"/>
      <c r="JW51" s="196"/>
      <c r="JX51" s="196"/>
      <c r="JY51" s="196"/>
      <c r="JZ51" s="196"/>
      <c r="KA51" s="196"/>
      <c r="KB51" s="196"/>
      <c r="KC51" s="196"/>
      <c r="KD51" s="196"/>
      <c r="KE51" s="196"/>
      <c r="KF51" s="196"/>
      <c r="KG51" s="196"/>
      <c r="KH51" s="196"/>
      <c r="KI51" s="196"/>
      <c r="KJ51" s="196"/>
      <c r="KK51" s="196"/>
      <c r="KL51" s="196"/>
      <c r="KM51" s="196"/>
      <c r="KN51" s="196"/>
      <c r="KO51" s="196"/>
      <c r="KP51" s="196"/>
      <c r="KQ51" s="196"/>
      <c r="KR51" s="196"/>
      <c r="KS51" s="196"/>
      <c r="KT51" s="196"/>
      <c r="KU51" s="196"/>
      <c r="KV51" s="196"/>
      <c r="KW51" s="196"/>
      <c r="KX51" s="196"/>
      <c r="KY51" s="196"/>
      <c r="KZ51" s="196"/>
      <c r="LA51" s="196"/>
      <c r="LB51" s="196"/>
      <c r="LC51" s="196"/>
      <c r="LD51" s="196"/>
      <c r="LE51" s="196"/>
      <c r="LF51" s="196"/>
      <c r="LG51" s="196"/>
      <c r="LH51" s="196"/>
      <c r="LI51" s="196"/>
      <c r="LJ51" s="196"/>
      <c r="LK51" s="196"/>
      <c r="LL51" s="196"/>
      <c r="LM51" s="196"/>
      <c r="LN51" s="196"/>
      <c r="LO51" s="196"/>
      <c r="LP51" s="196"/>
      <c r="LQ51" s="196"/>
      <c r="LR51" s="196"/>
      <c r="LS51" s="196"/>
      <c r="LT51" s="196"/>
      <c r="LU51" s="196"/>
      <c r="LV51" s="196"/>
      <c r="LW51" s="196"/>
      <c r="LX51" s="196"/>
      <c r="LY51" s="196"/>
      <c r="LZ51" s="196"/>
      <c r="MA51" s="196"/>
      <c r="MB51" s="196"/>
      <c r="MC51" s="196"/>
      <c r="MD51" s="196"/>
      <c r="ME51" s="196"/>
      <c r="MF51" s="196"/>
      <c r="MG51" s="196"/>
      <c r="MH51" s="196"/>
      <c r="MI51" s="196"/>
      <c r="MJ51" s="196"/>
      <c r="MK51" s="196"/>
      <c r="ML51" s="196"/>
      <c r="MM51" s="196"/>
      <c r="MN51" s="196"/>
      <c r="MO51" s="196"/>
      <c r="MP51" s="196"/>
      <c r="MQ51" s="196"/>
      <c r="MR51" s="196"/>
      <c r="MS51" s="196"/>
      <c r="MT51" s="196"/>
      <c r="MU51" s="196"/>
      <c r="MV51" s="196"/>
      <c r="MW51" s="196"/>
      <c r="MX51" s="196"/>
      <c r="MY51" s="196"/>
      <c r="MZ51" s="196"/>
      <c r="NA51" s="196"/>
      <c r="NB51" s="196"/>
      <c r="NC51" s="196"/>
      <c r="ND51" s="196"/>
      <c r="NE51" s="196"/>
      <c r="NF51" s="196"/>
      <c r="NG51" s="196"/>
      <c r="NH51" s="196"/>
      <c r="NI51" s="196"/>
      <c r="NJ51" s="196"/>
      <c r="NK51" s="196"/>
      <c r="NL51" s="196"/>
      <c r="NM51" s="196"/>
      <c r="NN51" s="196"/>
      <c r="NO51" s="196"/>
      <c r="NP51" s="196"/>
      <c r="NQ51" s="196"/>
      <c r="NR51" s="196"/>
      <c r="NS51" s="196"/>
      <c r="NT51" s="196"/>
      <c r="NU51" s="196"/>
      <c r="NV51" s="196"/>
      <c r="NW51" s="196"/>
      <c r="NX51" s="196"/>
      <c r="NY51" s="196"/>
      <c r="NZ51" s="196"/>
      <c r="OA51" s="196"/>
      <c r="OB51" s="196"/>
      <c r="OC51" s="196"/>
      <c r="OD51" s="196"/>
      <c r="OE51" s="196"/>
      <c r="OF51" s="196"/>
      <c r="OG51" s="196"/>
      <c r="OH51" s="196"/>
      <c r="OI51" s="196"/>
      <c r="OJ51" s="196"/>
      <c r="OK51" s="196"/>
      <c r="OL51" s="196"/>
      <c r="OM51" s="196"/>
      <c r="ON51" s="196"/>
      <c r="OO51" s="196"/>
      <c r="OP51" s="196"/>
      <c r="OQ51" s="196"/>
      <c r="OR51" s="196"/>
      <c r="OS51" s="196"/>
      <c r="OT51" s="196"/>
      <c r="OU51" s="196"/>
      <c r="OV51" s="196"/>
      <c r="OW51" s="196"/>
      <c r="OX51" s="196"/>
      <c r="OY51" s="196"/>
      <c r="OZ51" s="196"/>
      <c r="PA51" s="196"/>
      <c r="PB51" s="196"/>
      <c r="PC51" s="196"/>
      <c r="PD51" s="196"/>
      <c r="PE51" s="196"/>
      <c r="PF51" s="196"/>
      <c r="PG51" s="196"/>
      <c r="PH51" s="196"/>
      <c r="PI51" s="196"/>
      <c r="PJ51" s="196"/>
      <c r="PK51" s="196"/>
      <c r="PL51" s="196"/>
      <c r="PM51" s="196"/>
      <c r="PN51" s="196"/>
      <c r="PO51" s="196"/>
      <c r="PP51" s="196"/>
      <c r="PQ51" s="196"/>
      <c r="PR51" s="196"/>
      <c r="PS51" s="196"/>
      <c r="PT51" s="196"/>
      <c r="PU51" s="196"/>
      <c r="PV51" s="196"/>
      <c r="PW51" s="196"/>
      <c r="PX51" s="196"/>
      <c r="PY51" s="196"/>
      <c r="PZ51" s="196"/>
      <c r="QA51" s="196"/>
      <c r="QB51" s="196"/>
      <c r="QC51" s="196"/>
      <c r="QD51" s="196"/>
      <c r="QE51" s="196"/>
      <c r="QF51" s="196"/>
      <c r="QG51" s="196"/>
      <c r="QH51" s="196"/>
      <c r="QI51" s="196"/>
      <c r="QJ51" s="196"/>
      <c r="QK51" s="196"/>
      <c r="QL51" s="196"/>
      <c r="QM51" s="196"/>
      <c r="QN51" s="196"/>
      <c r="QO51" s="196"/>
      <c r="QP51" s="196"/>
      <c r="QQ51" s="196"/>
      <c r="QR51" s="196"/>
      <c r="QS51" s="196"/>
      <c r="QT51" s="196"/>
      <c r="QU51" s="196"/>
      <c r="QV51" s="196"/>
      <c r="QW51" s="196"/>
      <c r="QX51" s="196"/>
      <c r="QY51" s="196"/>
      <c r="QZ51" s="196"/>
      <c r="RA51" s="196"/>
      <c r="RB51" s="196"/>
      <c r="RC51" s="196"/>
      <c r="RD51" s="196"/>
      <c r="RE51" s="196"/>
      <c r="RF51" s="196"/>
    </row>
    <row r="52" customFormat="false" ht="12.75" hidden="false" customHeight="true" outlineLevel="0" collapsed="false">
      <c r="A52" s="478"/>
      <c r="B52" s="479" t="s">
        <v>498</v>
      </c>
      <c r="C52" s="478"/>
      <c r="D52" s="478"/>
      <c r="E52" s="478"/>
      <c r="F52" s="478"/>
      <c r="G52" s="478" t="n">
        <v>0</v>
      </c>
      <c r="H52" s="478" t="n">
        <f aca="false">G58</f>
        <v>0</v>
      </c>
      <c r="I52" s="478" t="n">
        <f aca="false">H58</f>
        <v>0</v>
      </c>
      <c r="J52" s="478" t="n">
        <f aca="false">I58</f>
        <v>0</v>
      </c>
      <c r="K52" s="478" t="n">
        <f aca="false">J58</f>
        <v>0</v>
      </c>
      <c r="L52" s="478" t="n">
        <f aca="false">K58</f>
        <v>0</v>
      </c>
      <c r="M52" s="478" t="n">
        <f aca="false">L58</f>
        <v>0</v>
      </c>
      <c r="N52" s="478" t="n">
        <f aca="false">M58</f>
        <v>0</v>
      </c>
      <c r="O52" s="478" t="n">
        <f aca="false">N58</f>
        <v>0</v>
      </c>
      <c r="P52" s="478" t="n">
        <f aca="false">O58</f>
        <v>0</v>
      </c>
      <c r="Q52" s="478" t="n">
        <f aca="false">P58</f>
        <v>0</v>
      </c>
      <c r="R52" s="478" t="n">
        <f aca="false">Q58</f>
        <v>0</v>
      </c>
      <c r="S52" s="478" t="n">
        <f aca="false">F58</f>
        <v>0</v>
      </c>
      <c r="T52" s="478" t="n">
        <f aca="false">R60</f>
        <v>0</v>
      </c>
      <c r="U52" s="478" t="n">
        <f aca="false">T58</f>
        <v>0</v>
      </c>
      <c r="V52" s="478" t="n">
        <f aca="false">U58</f>
        <v>0</v>
      </c>
      <c r="W52" s="478" t="n">
        <f aca="false">V58</f>
        <v>0</v>
      </c>
      <c r="X52" s="478" t="n">
        <f aca="false">W58</f>
        <v>0</v>
      </c>
      <c r="Y52" s="478" t="n">
        <f aca="false">X58</f>
        <v>0</v>
      </c>
      <c r="Z52" s="478" t="n">
        <f aca="false">Y58</f>
        <v>0</v>
      </c>
      <c r="AA52" s="478" t="n">
        <f aca="false">Z58</f>
        <v>0</v>
      </c>
      <c r="AB52" s="478" t="n">
        <f aca="false">AA58</f>
        <v>0</v>
      </c>
      <c r="AC52" s="478" t="n">
        <f aca="false">AB58</f>
        <v>0</v>
      </c>
      <c r="AD52" s="478" t="n">
        <f aca="false">AC58</f>
        <v>0</v>
      </c>
      <c r="AE52" s="478" t="n">
        <f aca="false">AD58</f>
        <v>0</v>
      </c>
      <c r="AF52" s="478" t="n">
        <f aca="false">S58</f>
        <v>0</v>
      </c>
      <c r="AG52" s="478" t="n">
        <f aca="false">AF58</f>
        <v>0</v>
      </c>
      <c r="AH52" s="478" t="n">
        <f aca="false">AG58</f>
        <v>0</v>
      </c>
      <c r="AI52" s="478" t="n">
        <f aca="false">AH58</f>
        <v>0</v>
      </c>
      <c r="AJ52" s="478" t="n">
        <f aca="false">AI58</f>
        <v>0</v>
      </c>
      <c r="AK52" s="478" t="n">
        <f aca="false">AJ58</f>
        <v>0</v>
      </c>
      <c r="AL52" s="478" t="n">
        <f aca="false">AK58</f>
        <v>0</v>
      </c>
      <c r="AM52" s="478" t="n">
        <f aca="false">AL58</f>
        <v>0</v>
      </c>
      <c r="AN52" s="478" t="n">
        <f aca="false">AM58</f>
        <v>86553522.7781615</v>
      </c>
      <c r="AO52" s="478" t="n">
        <f aca="false">AN58</f>
        <v>87158147.7413799</v>
      </c>
      <c r="AP52" s="478" t="n">
        <f aca="false">AO58</f>
        <v>87766996.3495108</v>
      </c>
      <c r="AQ52" s="478" t="n">
        <f aca="false">AP58</f>
        <v>112796010.149968</v>
      </c>
      <c r="AR52" s="478" t="n">
        <f aca="false">AQ58</f>
        <v>113583953.6247</v>
      </c>
      <c r="AS52" s="478" t="n">
        <f aca="false">AF58</f>
        <v>0</v>
      </c>
      <c r="AT52" s="478" t="n">
        <f aca="false">AS58</f>
        <v>114377401.327095</v>
      </c>
      <c r="AU52" s="478" t="n">
        <f aca="false">AT58</f>
        <v>128611598.346462</v>
      </c>
      <c r="AV52" s="478" t="n">
        <f aca="false">AU58</f>
        <v>129510022.586443</v>
      </c>
      <c r="AW52" s="478" t="n">
        <f aca="false">AV58</f>
        <v>130414722.824277</v>
      </c>
      <c r="AX52" s="478" t="n">
        <f aca="false">AW58</f>
        <v>144760949.540519</v>
      </c>
      <c r="AY52" s="478" t="n">
        <f aca="false">AX58</f>
        <v>145772186.067722</v>
      </c>
      <c r="AZ52" s="478" t="n">
        <f aca="false">AY58</f>
        <v>146790486.649957</v>
      </c>
      <c r="BA52" s="478" t="n">
        <f aca="false">AZ58</f>
        <v>161251107.272802</v>
      </c>
      <c r="BB52" s="478" t="n">
        <f aca="false">BA58</f>
        <v>162377536.812286</v>
      </c>
      <c r="BC52" s="478" t="n">
        <f aca="false">BB58</f>
        <v>163511835.094682</v>
      </c>
      <c r="BD52" s="478" t="n">
        <f aca="false">BC58</f>
        <v>178089263.726766</v>
      </c>
      <c r="BE52" s="478" t="n">
        <f aca="false">BD58</f>
        <v>179333317.245031</v>
      </c>
      <c r="BF52" s="478" t="n">
        <f aca="false">AS58</f>
        <v>114377401.3</v>
      </c>
      <c r="BG52" s="478" t="n">
        <f aca="false">BF58</f>
        <v>180586061.148659</v>
      </c>
      <c r="BH52" s="478" t="n">
        <f aca="false">BG58</f>
        <v>181847556.199064</v>
      </c>
      <c r="BI52" s="478" t="n">
        <f aca="false">BH58</f>
        <v>183117863.500825</v>
      </c>
      <c r="BJ52" s="478" t="n">
        <f aca="false">BI58</f>
        <v>184397044.612466</v>
      </c>
      <c r="BK52" s="478" t="n">
        <f aca="false">BJ58</f>
        <v>185685161.522532</v>
      </c>
      <c r="BL52" s="478" t="n">
        <f aca="false">BK58</f>
        <v>186982276.652595</v>
      </c>
      <c r="BM52" s="478" t="n">
        <f aca="false">BL58</f>
        <v>188288452.860273</v>
      </c>
      <c r="BN52" s="478" t="n">
        <f aca="false">BM58</f>
        <v>189603753.442283</v>
      </c>
      <c r="BO52" s="478" t="n">
        <f aca="false">BN58</f>
        <v>190928242.137502</v>
      </c>
      <c r="BP52" s="478" t="n">
        <f aca="false">BO58</f>
        <v>192261983.130062</v>
      </c>
      <c r="BQ52" s="478" t="n">
        <f aca="false">BP58</f>
        <v>193605041.052456</v>
      </c>
      <c r="BR52" s="478" t="n">
        <f aca="false">BQ58</f>
        <v>194957480.988671</v>
      </c>
      <c r="BS52" s="478" t="n">
        <f aca="false">BF58</f>
        <v>180586061.2</v>
      </c>
      <c r="BT52" s="478" t="n">
        <f aca="false">BS58</f>
        <v>196319368.528682</v>
      </c>
      <c r="BU52" s="478" t="n">
        <f aca="false">BT58</f>
        <v>197690769.566626</v>
      </c>
      <c r="BV52" s="478" t="n">
        <f aca="false">BU58</f>
        <v>199071750.61097</v>
      </c>
      <c r="BW52" s="478" t="n">
        <f aca="false">BV58</f>
        <v>200462378.583438</v>
      </c>
      <c r="BX52" s="478" t="n">
        <f aca="false">BW58</f>
        <v>201862720.873241</v>
      </c>
      <c r="BY52" s="478" t="n">
        <f aca="false">BX58</f>
        <v>203272845.340341</v>
      </c>
      <c r="BZ52" s="478" t="n">
        <f aca="false">BY58</f>
        <v>202814904.535998</v>
      </c>
      <c r="CA52" s="478" t="n">
        <f aca="false">BZ58</f>
        <v>200936988.753258</v>
      </c>
      <c r="CB52" s="478" t="n">
        <f aca="false">CA58</f>
        <v>199059072.970517</v>
      </c>
      <c r="CC52" s="478" t="n">
        <f aca="false">CB58</f>
        <v>197181157.187776</v>
      </c>
      <c r="CD52" s="478" t="n">
        <f aca="false">CC58</f>
        <v>195303241.405035</v>
      </c>
      <c r="CE52" s="478" t="n">
        <f aca="false">CD58</f>
        <v>193425325.622295</v>
      </c>
      <c r="CF52" s="478" t="n">
        <f aca="false">BS58</f>
        <v>196319368.5</v>
      </c>
      <c r="CG52" s="478" t="n">
        <f aca="false">CF58</f>
        <v>191547409.810872</v>
      </c>
      <c r="CH52" s="478" t="n">
        <f aca="false">CG58</f>
        <v>189669494.027872</v>
      </c>
      <c r="CI52" s="478" t="n">
        <f aca="false">CH58</f>
        <v>187791578.245418</v>
      </c>
      <c r="CJ52" s="478" t="n">
        <f aca="false">CI58</f>
        <v>185913662.462964</v>
      </c>
      <c r="CK52" s="478" t="n">
        <f aca="false">CJ58</f>
        <v>184035746.680509</v>
      </c>
      <c r="CL52" s="478" t="n">
        <f aca="false">CK58</f>
        <v>182157830.898055</v>
      </c>
      <c r="CM52" s="478" t="n">
        <f aca="false">CL58</f>
        <v>180279915.115601</v>
      </c>
      <c r="CN52" s="478" t="n">
        <f aca="false">CM58</f>
        <v>178401999.333147</v>
      </c>
      <c r="CO52" s="478" t="n">
        <f aca="false">CN58</f>
        <v>176524083.550693</v>
      </c>
      <c r="CP52" s="478" t="n">
        <f aca="false">CO58</f>
        <v>174646167.768239</v>
      </c>
      <c r="CQ52" s="478" t="n">
        <f aca="false">CP58</f>
        <v>172768251.985784</v>
      </c>
      <c r="CR52" s="478" t="n">
        <f aca="false">CQ58</f>
        <v>170890336.20333</v>
      </c>
      <c r="CS52" s="478" t="n">
        <f aca="false">CF58</f>
        <v>191547409.8</v>
      </c>
      <c r="CT52" s="478" t="n">
        <f aca="false">CS58</f>
        <v>169012420.410004</v>
      </c>
      <c r="CU52" s="478" t="n">
        <f aca="false">CT58</f>
        <v>167134504.627004</v>
      </c>
      <c r="CV52" s="478" t="n">
        <f aca="false">CU58</f>
        <v>165256588.844678</v>
      </c>
      <c r="CW52" s="478" t="n">
        <f aca="false">CV58</f>
        <v>163378673.062352</v>
      </c>
      <c r="CX52" s="478" t="n">
        <f aca="false">CW58</f>
        <v>161500757.280026</v>
      </c>
      <c r="CY52" s="478" t="n">
        <f aca="false">CX58</f>
        <v>159622841.4977</v>
      </c>
      <c r="CZ52" s="478" t="n">
        <f aca="false">CY58</f>
        <v>157744925.715375</v>
      </c>
      <c r="DA52" s="478" t="n">
        <f aca="false">CZ58</f>
        <v>155867009.933049</v>
      </c>
      <c r="DB52" s="478" t="n">
        <f aca="false">DA58</f>
        <v>153989094.150723</v>
      </c>
      <c r="DC52" s="478" t="n">
        <f aca="false">DB58</f>
        <v>152111178.368397</v>
      </c>
      <c r="DD52" s="478" t="n">
        <f aca="false">DC58</f>
        <v>150233262.586071</v>
      </c>
      <c r="DE52" s="478" t="n">
        <f aca="false">DD58</f>
        <v>148355346.803745</v>
      </c>
      <c r="DF52" s="478" t="n">
        <f aca="false">CS58</f>
        <v>169012420.4</v>
      </c>
      <c r="DG52" s="478" t="n">
        <f aca="false">DF58</f>
        <v>146477431.011415</v>
      </c>
      <c r="DH52" s="478" t="n">
        <f aca="false">DG58</f>
        <v>144599515.228415</v>
      </c>
      <c r="DI52" s="478" t="n">
        <f aca="false">DH58</f>
        <v>142721599.446228</v>
      </c>
      <c r="DJ52" s="478" t="n">
        <f aca="false">DI58</f>
        <v>140843683.664041</v>
      </c>
      <c r="DK52" s="478" t="n">
        <f aca="false">DJ58</f>
        <v>138965767.881854</v>
      </c>
      <c r="DL52" s="478" t="n">
        <f aca="false">DK58</f>
        <v>137087852.099666</v>
      </c>
      <c r="DM52" s="478" t="n">
        <f aca="false">DL58</f>
        <v>135209936.317479</v>
      </c>
      <c r="DN52" s="478" t="n">
        <f aca="false">DM58</f>
        <v>133332020.535292</v>
      </c>
      <c r="DO52" s="478" t="n">
        <f aca="false">DN58</f>
        <v>131454104.753105</v>
      </c>
      <c r="DP52" s="478" t="n">
        <f aca="false">DO58</f>
        <v>129576188.970918</v>
      </c>
      <c r="DQ52" s="478" t="n">
        <f aca="false">DP58</f>
        <v>127698273.18873</v>
      </c>
      <c r="DR52" s="478" t="n">
        <f aca="false">DQ58</f>
        <v>125820357.406543</v>
      </c>
      <c r="DS52" s="478" t="n">
        <f aca="false">DF58</f>
        <v>146477431</v>
      </c>
      <c r="DT52" s="478" t="n">
        <f aca="false">DS58</f>
        <v>123942441.612941</v>
      </c>
      <c r="DU52" s="478" t="n">
        <f aca="false">DT58</f>
        <v>122064525.829941</v>
      </c>
      <c r="DV52" s="478" t="n">
        <f aca="false">DU58</f>
        <v>120186610.047942</v>
      </c>
      <c r="DW52" s="478" t="n">
        <f aca="false">DV58</f>
        <v>118308694.265943</v>
      </c>
      <c r="DX52" s="478" t="n">
        <f aca="false">DW58</f>
        <v>116430778.483943</v>
      </c>
      <c r="DY52" s="478" t="n">
        <f aca="false">DX58</f>
        <v>114552862.701944</v>
      </c>
      <c r="DZ52" s="478" t="n">
        <f aca="false">DY58</f>
        <v>112674946.919945</v>
      </c>
      <c r="EA52" s="478" t="n">
        <f aca="false">DZ58</f>
        <v>110797031.137946</v>
      </c>
      <c r="EB52" s="478" t="n">
        <f aca="false">EA58</f>
        <v>108919115.355947</v>
      </c>
      <c r="EC52" s="478" t="n">
        <f aca="false">EB58</f>
        <v>107041199.573948</v>
      </c>
      <c r="ED52" s="478" t="n">
        <f aca="false">EC58</f>
        <v>105163283.791949</v>
      </c>
      <c r="EE52" s="478" t="n">
        <f aca="false">ED58</f>
        <v>103285368.00995</v>
      </c>
      <c r="EF52" s="478" t="n">
        <f aca="false">DS58</f>
        <v>123942441.6</v>
      </c>
      <c r="EG52" s="478" t="n">
        <f aca="false">EF58</f>
        <v>101407452.21501</v>
      </c>
      <c r="EH52" s="478" t="n">
        <f aca="false">EG58</f>
        <v>99529536.43201</v>
      </c>
      <c r="EI52" s="478" t="n">
        <f aca="false">EH58</f>
        <v>97651620.650274</v>
      </c>
      <c r="EJ52" s="478" t="n">
        <f aca="false">EI58</f>
        <v>95773704.868538</v>
      </c>
      <c r="EK52" s="478" t="n">
        <f aca="false">EJ58</f>
        <v>93895789.0868019</v>
      </c>
      <c r="EL52" s="478" t="n">
        <f aca="false">EK58</f>
        <v>92017873.3050659</v>
      </c>
      <c r="EM52" s="478" t="n">
        <f aca="false">EL58</f>
        <v>90139957.5233299</v>
      </c>
      <c r="EN52" s="478" t="n">
        <f aca="false">EM58</f>
        <v>88262041.7415938</v>
      </c>
      <c r="EO52" s="478" t="n">
        <f aca="false">EN58</f>
        <v>86384125.9598578</v>
      </c>
      <c r="EP52" s="478" t="n">
        <f aca="false">EO58</f>
        <v>84506210.1781218</v>
      </c>
      <c r="EQ52" s="478" t="n">
        <f aca="false">EP58</f>
        <v>82628294.3963857</v>
      </c>
      <c r="ER52" s="478" t="n">
        <f aca="false">EQ58</f>
        <v>80750378.6146497</v>
      </c>
      <c r="ES52" s="478" t="n">
        <f aca="false">EF58</f>
        <v>101407452.3</v>
      </c>
      <c r="ET52" s="478" t="n">
        <f aca="false">ES58</f>
        <v>78872462.9179036</v>
      </c>
      <c r="EU52" s="478" t="n">
        <f aca="false">ET58</f>
        <v>76994547.1349036</v>
      </c>
      <c r="EV52" s="478" t="n">
        <f aca="false">EU58</f>
        <v>75116631.3511254</v>
      </c>
      <c r="EW52" s="478" t="n">
        <f aca="false">EV58</f>
        <v>73238715.5673473</v>
      </c>
      <c r="EX52" s="478" t="n">
        <f aca="false">EW58</f>
        <v>71360799.7835692</v>
      </c>
      <c r="EY52" s="478" t="n">
        <f aca="false">EX58</f>
        <v>69482883.999791</v>
      </c>
      <c r="EZ52" s="478" t="n">
        <f aca="false">EY58</f>
        <v>67604968.2160129</v>
      </c>
      <c r="FA52" s="478" t="n">
        <f aca="false">EZ58</f>
        <v>65727052.4322348</v>
      </c>
      <c r="FB52" s="478" t="n">
        <f aca="false">FA58</f>
        <v>63849136.6484566</v>
      </c>
      <c r="FC52" s="478" t="n">
        <f aca="false">FB58</f>
        <v>61971220.8646785</v>
      </c>
      <c r="FD52" s="478" t="n">
        <f aca="false">FC58</f>
        <v>60093305.0809004</v>
      </c>
      <c r="FE52" s="478" t="n">
        <f aca="false">FD58</f>
        <v>58215389.2971222</v>
      </c>
      <c r="FF52" s="478" t="n">
        <f aca="false">ES58</f>
        <v>78872462.87</v>
      </c>
      <c r="FG52" s="478" t="n">
        <f aca="false">FF58</f>
        <v>56337473.4654405</v>
      </c>
      <c r="FH52" s="478" t="n">
        <f aca="false">FG58</f>
        <v>54459557.6824405</v>
      </c>
      <c r="FI52" s="478" t="n">
        <f aca="false">FH58</f>
        <v>52581641.9002874</v>
      </c>
      <c r="FJ52" s="478" t="n">
        <f aca="false">FI58</f>
        <v>50703726.1181343</v>
      </c>
      <c r="FK52" s="478" t="n">
        <f aca="false">FJ58</f>
        <v>48825810.3359811</v>
      </c>
      <c r="FL52" s="478" t="n">
        <f aca="false">FK58</f>
        <v>46947894.553828</v>
      </c>
      <c r="FM52" s="478" t="n">
        <f aca="false">FL58</f>
        <v>45069978.7716749</v>
      </c>
      <c r="FN52" s="478" t="n">
        <f aca="false">FM58</f>
        <v>43192062.9895218</v>
      </c>
      <c r="FO52" s="478" t="n">
        <f aca="false">FN58</f>
        <v>41314147.2073687</v>
      </c>
      <c r="FP52" s="478" t="n">
        <f aca="false">FO58</f>
        <v>39436231.4252155</v>
      </c>
      <c r="FQ52" s="478" t="n">
        <f aca="false">FP58</f>
        <v>37558315.6430624</v>
      </c>
      <c r="FR52" s="478" t="n">
        <f aca="false">FQ58</f>
        <v>35680399.8609093</v>
      </c>
      <c r="FS52" s="478" t="n">
        <f aca="false">FF58</f>
        <v>56337473.48</v>
      </c>
      <c r="FT52" s="478" t="n">
        <f aca="false">FS58</f>
        <v>33802484.0933157</v>
      </c>
      <c r="FU52" s="478" t="n">
        <f aca="false">FT58</f>
        <v>31924568.3103157</v>
      </c>
      <c r="FV52" s="478" t="n">
        <f aca="false">FU58</f>
        <v>30046652.5273559</v>
      </c>
      <c r="FW52" s="478" t="n">
        <f aca="false">FV58</f>
        <v>28168736.7443962</v>
      </c>
      <c r="FX52" s="478" t="n">
        <f aca="false">FW58</f>
        <v>26290820.9614364</v>
      </c>
      <c r="FY52" s="478" t="n">
        <f aca="false">FX58</f>
        <v>24412905.1784767</v>
      </c>
      <c r="FZ52" s="478" t="n">
        <f aca="false">FY58</f>
        <v>22534989.3955169</v>
      </c>
      <c r="GA52" s="478" t="n">
        <f aca="false">FZ58</f>
        <v>20657073.6125572</v>
      </c>
      <c r="GB52" s="478" t="n">
        <f aca="false">GA58</f>
        <v>18779157.8295975</v>
      </c>
      <c r="GC52" s="478" t="n">
        <f aca="false">GB58</f>
        <v>16901242.0466377</v>
      </c>
      <c r="GD52" s="478" t="n">
        <f aca="false">GC58</f>
        <v>15023326.263678</v>
      </c>
      <c r="GE52" s="478" t="n">
        <f aca="false">GD58</f>
        <v>13145410.4807182</v>
      </c>
      <c r="GF52" s="478" t="n">
        <f aca="false">FS58</f>
        <v>33802484.09</v>
      </c>
      <c r="GG52" s="478" t="n">
        <f aca="false">GF58</f>
        <v>11267494.6944428</v>
      </c>
      <c r="GH52" s="478" t="n">
        <f aca="false">GG58</f>
        <v>9389578.9114428</v>
      </c>
      <c r="GI52" s="478" t="n">
        <f aca="false">GH58</f>
        <v>7511663.12915424</v>
      </c>
      <c r="GJ52" s="478" t="n">
        <f aca="false">GI58</f>
        <v>5633747.34686568</v>
      </c>
      <c r="GK52" s="478" t="n">
        <f aca="false">GJ58</f>
        <v>3755831.56457712</v>
      </c>
      <c r="GL52" s="478" t="n">
        <f aca="false">GK58</f>
        <v>1877915.78228856</v>
      </c>
      <c r="GM52" s="478" t="n">
        <f aca="false">GL58</f>
        <v>6.54836185276508E-011</v>
      </c>
      <c r="GN52" s="478" t="n">
        <f aca="false">GM58</f>
        <v>6.54836185276508E-011</v>
      </c>
      <c r="GO52" s="478" t="n">
        <f aca="false">GN58</f>
        <v>6.54836185276508E-011</v>
      </c>
      <c r="GP52" s="478" t="n">
        <f aca="false">GO58</f>
        <v>6.54836185276508E-011</v>
      </c>
      <c r="GQ52" s="478" t="n">
        <f aca="false">GP58</f>
        <v>6.54836185276508E-011</v>
      </c>
      <c r="GR52" s="478" t="n">
        <f aca="false">GQ58</f>
        <v>6.54836185276508E-011</v>
      </c>
      <c r="GS52" s="478" t="n">
        <f aca="false">GF58</f>
        <v>11267494.7</v>
      </c>
      <c r="GT52" s="478" t="n">
        <f aca="false">GS58</f>
        <v>0.00555719574913383</v>
      </c>
      <c r="GU52" s="478" t="n">
        <f aca="false">GT58</f>
        <v>0.00559601588224417</v>
      </c>
      <c r="GV52" s="478" t="n">
        <f aca="false">GU58</f>
        <v>0.00559601588224417</v>
      </c>
      <c r="GW52" s="478" t="n">
        <f aca="false">GV58</f>
        <v>0.00559601588224417</v>
      </c>
      <c r="GX52" s="478" t="n">
        <f aca="false">GW58</f>
        <v>0.00559601588224417</v>
      </c>
      <c r="GY52" s="478" t="n">
        <f aca="false">GX58</f>
        <v>0.00559601588224417</v>
      </c>
      <c r="GZ52" s="478" t="n">
        <f aca="false">GY58</f>
        <v>0.00559601588224417</v>
      </c>
      <c r="HA52" s="478" t="n">
        <f aca="false">GZ58</f>
        <v>0.00559601588224417</v>
      </c>
      <c r="HB52" s="478" t="n">
        <f aca="false">HA58</f>
        <v>0.00559601588224417</v>
      </c>
      <c r="HC52" s="478" t="n">
        <f aca="false">HB58</f>
        <v>0.00559601588224417</v>
      </c>
      <c r="HD52" s="478" t="n">
        <f aca="false">HC58</f>
        <v>0.00559601588224417</v>
      </c>
      <c r="HE52" s="478" t="n">
        <f aca="false">HD58</f>
        <v>0.00559601588224417</v>
      </c>
      <c r="HF52" s="478" t="n">
        <f aca="false">GS58</f>
        <v>-3.725290298E-009</v>
      </c>
      <c r="HG52" s="478" t="n">
        <f aca="false">HF58</f>
        <v>3.88164078200453E-005</v>
      </c>
      <c r="HH52" s="478" t="n">
        <f aca="false">HG58</f>
        <v>3.88164078200453E-005</v>
      </c>
      <c r="HI52" s="478" t="n">
        <f aca="false">HH58</f>
        <v>3.88164078200453E-005</v>
      </c>
      <c r="HJ52" s="478" t="n">
        <f aca="false">HI58</f>
        <v>3.88164078200453E-005</v>
      </c>
      <c r="HK52" s="478" t="n">
        <f aca="false">HJ58</f>
        <v>3.88164078200453E-005</v>
      </c>
      <c r="HL52" s="478" t="n">
        <f aca="false">HK58</f>
        <v>3.88164078200453E-005</v>
      </c>
      <c r="HM52" s="478" t="n">
        <f aca="false">HL58</f>
        <v>3.88164078200453E-005</v>
      </c>
      <c r="HN52" s="478" t="n">
        <f aca="false">HM58</f>
        <v>3.88164078200453E-005</v>
      </c>
      <c r="HO52" s="478" t="n">
        <f aca="false">HN58</f>
        <v>3.88164078200453E-005</v>
      </c>
      <c r="HP52" s="478" t="n">
        <f aca="false">HO58</f>
        <v>3.88164078200453E-005</v>
      </c>
      <c r="HQ52" s="478" t="n">
        <f aca="false">HP58</f>
        <v>3.88164078200453E-005</v>
      </c>
      <c r="HR52" s="478" t="n">
        <f aca="false">HQ58</f>
        <v>3.88164078200453E-005</v>
      </c>
      <c r="HS52" s="478" t="n">
        <f aca="false">HF58</f>
        <v>-3.751313543E-009</v>
      </c>
      <c r="HT52" s="478" t="n">
        <f aca="false">HS58</f>
        <v>-3.751313543E-009</v>
      </c>
      <c r="HU52" s="478" t="n">
        <f aca="false">HT58</f>
        <v>-3.751313543E-009</v>
      </c>
      <c r="HV52" s="478" t="n">
        <f aca="false">HU58</f>
        <v>-3.751313543E-009</v>
      </c>
      <c r="HW52" s="478" t="n">
        <f aca="false">HV58</f>
        <v>-3.751313543E-009</v>
      </c>
      <c r="HX52" s="478" t="n">
        <f aca="false">HW58</f>
        <v>-3.751313543E-009</v>
      </c>
      <c r="HY52" s="478" t="n">
        <f aca="false">HX58</f>
        <v>-3.751313543E-009</v>
      </c>
      <c r="HZ52" s="478" t="n">
        <f aca="false">HY58</f>
        <v>-3.751313543E-009</v>
      </c>
      <c r="IA52" s="478" t="n">
        <f aca="false">HZ58</f>
        <v>-3.751313543E-009</v>
      </c>
      <c r="IB52" s="478" t="n">
        <f aca="false">IA58</f>
        <v>-3.751313543E-009</v>
      </c>
      <c r="IC52" s="478" t="n">
        <f aca="false">IB58</f>
        <v>-3.751313543E-009</v>
      </c>
      <c r="ID52" s="478" t="n">
        <f aca="false">IC58</f>
        <v>-3.751313543E-009</v>
      </c>
      <c r="IE52" s="478" t="n">
        <f aca="false">ID58</f>
        <v>-3.751313543E-009</v>
      </c>
      <c r="IF52" s="478" t="n">
        <f aca="false">HS58</f>
        <v>-3.751313543E-009</v>
      </c>
      <c r="IG52" s="478" t="n">
        <f aca="false">IF58</f>
        <v>-3.751313543E-009</v>
      </c>
      <c r="IH52" s="478" t="n">
        <f aca="false">IG58</f>
        <v>-3.751313543E-009</v>
      </c>
      <c r="II52" s="478" t="n">
        <f aca="false">IH58</f>
        <v>-3.751313543E-009</v>
      </c>
      <c r="IJ52" s="478" t="n">
        <f aca="false">II58</f>
        <v>-3.751313543E-009</v>
      </c>
      <c r="IK52" s="478" t="n">
        <f aca="false">IJ58</f>
        <v>-3.751313543E-009</v>
      </c>
      <c r="IL52" s="478" t="n">
        <f aca="false">IK58</f>
        <v>-3.751313543E-009</v>
      </c>
      <c r="IM52" s="478" t="n">
        <f aca="false">IL58</f>
        <v>-3.751313543E-009</v>
      </c>
      <c r="IN52" s="478" t="n">
        <f aca="false">IM58</f>
        <v>-3.751313543E-009</v>
      </c>
      <c r="IO52" s="478" t="n">
        <f aca="false">IN58</f>
        <v>-3.751313543E-009</v>
      </c>
      <c r="IP52" s="478" t="n">
        <f aca="false">IO58</f>
        <v>-3.751313543E-009</v>
      </c>
      <c r="IQ52" s="478" t="n">
        <f aca="false">IP58</f>
        <v>-3.751313543E-009</v>
      </c>
      <c r="IR52" s="478" t="n">
        <f aca="false">IQ58</f>
        <v>-3.751313543E-009</v>
      </c>
      <c r="IS52" s="478" t="n">
        <f aca="false">IF58</f>
        <v>-3.751313543E-009</v>
      </c>
      <c r="IT52" s="478" t="n">
        <f aca="false">IS58</f>
        <v>-3.751313543E-009</v>
      </c>
      <c r="IU52" s="478" t="n">
        <f aca="false">IT58</f>
        <v>-3.751313543E-009</v>
      </c>
      <c r="IV52" s="478" t="n">
        <f aca="false">IU58</f>
        <v>-3.751313543E-009</v>
      </c>
      <c r="IW52" s="478" t="n">
        <f aca="false">IV58</f>
        <v>-3.751313543E-009</v>
      </c>
      <c r="IX52" s="478" t="n">
        <f aca="false">IW58</f>
        <v>-3.751313543E-009</v>
      </c>
      <c r="IY52" s="478" t="n">
        <f aca="false">IX58</f>
        <v>-3.751313543E-009</v>
      </c>
      <c r="IZ52" s="478" t="n">
        <f aca="false">IY58</f>
        <v>-3.751313543E-009</v>
      </c>
      <c r="JA52" s="478" t="n">
        <f aca="false">IZ58</f>
        <v>-3.751313543E-009</v>
      </c>
      <c r="JB52" s="478" t="n">
        <f aca="false">JA58</f>
        <v>-3.751313543E-009</v>
      </c>
      <c r="JC52" s="478" t="n">
        <f aca="false">JB58</f>
        <v>-3.751313543E-009</v>
      </c>
      <c r="JD52" s="478" t="n">
        <f aca="false">JC58</f>
        <v>-3.751313543E-009</v>
      </c>
      <c r="JE52" s="478" t="n">
        <f aca="false">JD58</f>
        <v>-3.751313543E-009</v>
      </c>
      <c r="JF52" s="478" t="n">
        <f aca="false">IS58</f>
        <v>-3.751313543E-009</v>
      </c>
      <c r="JG52" s="478" t="n">
        <f aca="false">JF58</f>
        <v>-3.751313543E-009</v>
      </c>
      <c r="JH52" s="478" t="n">
        <f aca="false">JG58</f>
        <v>-3.751313543E-009</v>
      </c>
      <c r="JI52" s="478" t="n">
        <f aca="false">JH58</f>
        <v>-3.751313543E-009</v>
      </c>
      <c r="JJ52" s="478" t="n">
        <f aca="false">JI58</f>
        <v>-3.751313543E-009</v>
      </c>
      <c r="JK52" s="478" t="n">
        <f aca="false">JJ58</f>
        <v>-3.751313543E-009</v>
      </c>
      <c r="JL52" s="478" t="n">
        <f aca="false">JK58</f>
        <v>-3.751313543E-009</v>
      </c>
      <c r="JM52" s="478" t="n">
        <f aca="false">JL58</f>
        <v>-3.751313543E-009</v>
      </c>
      <c r="JN52" s="478" t="n">
        <f aca="false">JM58</f>
        <v>-3.751313543E-009</v>
      </c>
      <c r="JO52" s="478" t="n">
        <f aca="false">JN58</f>
        <v>-3.751313543E-009</v>
      </c>
      <c r="JP52" s="478" t="n">
        <f aca="false">JO58</f>
        <v>-3.751313543E-009</v>
      </c>
      <c r="JQ52" s="478" t="n">
        <f aca="false">JP58</f>
        <v>-3.751313543E-009</v>
      </c>
      <c r="JR52" s="478" t="n">
        <f aca="false">JQ58</f>
        <v>-3.751313543E-009</v>
      </c>
      <c r="JS52" s="478" t="n">
        <f aca="false">JF58</f>
        <v>-3.751313543E-009</v>
      </c>
      <c r="JT52" s="478" t="n">
        <f aca="false">JS58</f>
        <v>-3.751313543E-009</v>
      </c>
      <c r="JU52" s="478" t="n">
        <f aca="false">JT58</f>
        <v>-3.751313543E-009</v>
      </c>
      <c r="JV52" s="478" t="n">
        <f aca="false">JU58</f>
        <v>-3.751313543E-009</v>
      </c>
      <c r="JW52" s="478" t="n">
        <f aca="false">JV58</f>
        <v>-3.751313543E-009</v>
      </c>
      <c r="JX52" s="478" t="n">
        <f aca="false">JW58</f>
        <v>-3.751313543E-009</v>
      </c>
      <c r="JY52" s="478" t="n">
        <f aca="false">JX58</f>
        <v>-3.751313543E-009</v>
      </c>
      <c r="JZ52" s="478" t="n">
        <f aca="false">JY58</f>
        <v>-3.751313543E-009</v>
      </c>
      <c r="KA52" s="478" t="n">
        <f aca="false">JZ58</f>
        <v>-3.751313543E-009</v>
      </c>
      <c r="KB52" s="478" t="n">
        <f aca="false">KA58</f>
        <v>-3.751313543E-009</v>
      </c>
      <c r="KC52" s="478" t="n">
        <f aca="false">KB58</f>
        <v>-3.751313543E-009</v>
      </c>
      <c r="KD52" s="478" t="n">
        <f aca="false">KC58</f>
        <v>-3.751313543E-009</v>
      </c>
      <c r="KE52" s="478" t="n">
        <f aca="false">KD58</f>
        <v>-3.751313543E-009</v>
      </c>
      <c r="KF52" s="478" t="n">
        <f aca="false">JS58</f>
        <v>-3.751313543E-009</v>
      </c>
      <c r="KG52" s="478" t="n">
        <f aca="false">KF58</f>
        <v>-3.751313543E-009</v>
      </c>
      <c r="KH52" s="478" t="n">
        <f aca="false">KG58</f>
        <v>-3.751313543E-009</v>
      </c>
      <c r="KI52" s="478" t="n">
        <f aca="false">KH58</f>
        <v>-3.751313543E-009</v>
      </c>
      <c r="KJ52" s="478" t="n">
        <f aca="false">KI58</f>
        <v>-3.751313543E-009</v>
      </c>
      <c r="KK52" s="478" t="n">
        <f aca="false">KJ58</f>
        <v>-3.751313543E-009</v>
      </c>
      <c r="KL52" s="478" t="n">
        <f aca="false">KK58</f>
        <v>-3.751313543E-009</v>
      </c>
      <c r="KM52" s="478" t="n">
        <f aca="false">KL58</f>
        <v>-3.751313543E-009</v>
      </c>
      <c r="KN52" s="478" t="n">
        <f aca="false">KM58</f>
        <v>-3.751313543E-009</v>
      </c>
      <c r="KO52" s="478" t="n">
        <f aca="false">KN58</f>
        <v>-3.751313543E-009</v>
      </c>
      <c r="KP52" s="478" t="n">
        <f aca="false">KO58</f>
        <v>-3.751313543E-009</v>
      </c>
      <c r="KQ52" s="478" t="n">
        <f aca="false">KP58</f>
        <v>-3.751313543E-009</v>
      </c>
      <c r="KR52" s="478" t="n">
        <f aca="false">KQ58</f>
        <v>-3.751313543E-009</v>
      </c>
      <c r="KS52" s="478" t="n">
        <f aca="false">KF58</f>
        <v>-3.751313543E-009</v>
      </c>
      <c r="KT52" s="478" t="n">
        <f aca="false">KS58</f>
        <v>-3.751313543E-009</v>
      </c>
      <c r="KU52" s="478" t="n">
        <f aca="false">KT58</f>
        <v>-3.751313543E-009</v>
      </c>
      <c r="KV52" s="478" t="n">
        <f aca="false">KU58</f>
        <v>-3.751313543E-009</v>
      </c>
      <c r="KW52" s="478" t="n">
        <f aca="false">KV58</f>
        <v>-3.751313543E-009</v>
      </c>
      <c r="KX52" s="478" t="n">
        <f aca="false">KW58</f>
        <v>-3.751313543E-009</v>
      </c>
      <c r="KY52" s="478" t="n">
        <f aca="false">KX58</f>
        <v>-3.751313543E-009</v>
      </c>
      <c r="KZ52" s="478" t="n">
        <f aca="false">KY58</f>
        <v>-3.751313543E-009</v>
      </c>
      <c r="LA52" s="478" t="n">
        <f aca="false">KZ58</f>
        <v>-3.751313543E-009</v>
      </c>
      <c r="LB52" s="478" t="n">
        <f aca="false">LA58</f>
        <v>-3.751313543E-009</v>
      </c>
      <c r="LC52" s="478" t="n">
        <f aca="false">LB58</f>
        <v>-3.751313543E-009</v>
      </c>
      <c r="LD52" s="478" t="n">
        <f aca="false">LC58</f>
        <v>-3.751313543E-009</v>
      </c>
      <c r="LE52" s="478" t="n">
        <f aca="false">LD58</f>
        <v>-3.751313543E-009</v>
      </c>
      <c r="LF52" s="478" t="n">
        <f aca="false">KS58</f>
        <v>-3.751313543E-009</v>
      </c>
      <c r="LG52" s="478" t="n">
        <f aca="false">LF58</f>
        <v>-3.751313543E-009</v>
      </c>
      <c r="LH52" s="478" t="n">
        <f aca="false">LG58</f>
        <v>-3.751313543E-009</v>
      </c>
      <c r="LI52" s="478" t="n">
        <f aca="false">LH58</f>
        <v>-3.751313543E-009</v>
      </c>
      <c r="LJ52" s="478" t="n">
        <f aca="false">LI58</f>
        <v>-3.751313543E-009</v>
      </c>
      <c r="LK52" s="478" t="n">
        <f aca="false">LJ58</f>
        <v>-3.751313543E-009</v>
      </c>
      <c r="LL52" s="478" t="n">
        <f aca="false">LK58</f>
        <v>-3.751313543E-009</v>
      </c>
      <c r="LM52" s="478" t="n">
        <f aca="false">LL58</f>
        <v>-3.751313543E-009</v>
      </c>
      <c r="LN52" s="478" t="n">
        <f aca="false">LM58</f>
        <v>-3.751313543E-009</v>
      </c>
      <c r="LO52" s="478" t="n">
        <f aca="false">LN58</f>
        <v>-3.751313543E-009</v>
      </c>
      <c r="LP52" s="478" t="n">
        <f aca="false">LO58</f>
        <v>-3.751313543E-009</v>
      </c>
      <c r="LQ52" s="478" t="n">
        <f aca="false">LP58</f>
        <v>-3.751313543E-009</v>
      </c>
      <c r="LR52" s="478" t="n">
        <f aca="false">LQ58</f>
        <v>-3.751313543E-009</v>
      </c>
      <c r="LS52" s="478" t="n">
        <f aca="false">LF58</f>
        <v>-3.751313543E-009</v>
      </c>
      <c r="LT52" s="478" t="n">
        <f aca="false">LS58</f>
        <v>-3.751313543E-009</v>
      </c>
      <c r="LU52" s="478" t="n">
        <f aca="false">LT58</f>
        <v>-3.751313543E-009</v>
      </c>
      <c r="LV52" s="478" t="n">
        <f aca="false">LU58</f>
        <v>-3.751313543E-009</v>
      </c>
      <c r="LW52" s="478" t="n">
        <f aca="false">LV58</f>
        <v>-3.751313543E-009</v>
      </c>
      <c r="LX52" s="478" t="n">
        <f aca="false">LW58</f>
        <v>-3.751313543E-009</v>
      </c>
      <c r="LY52" s="478" t="n">
        <f aca="false">LX58</f>
        <v>-3.751313543E-009</v>
      </c>
      <c r="LZ52" s="478" t="n">
        <f aca="false">LY58</f>
        <v>-3.751313543E-009</v>
      </c>
      <c r="MA52" s="478" t="n">
        <f aca="false">LZ58</f>
        <v>-3.751313543E-009</v>
      </c>
      <c r="MB52" s="478" t="n">
        <f aca="false">MA58</f>
        <v>-3.751313543E-009</v>
      </c>
      <c r="MC52" s="478" t="n">
        <f aca="false">MB58</f>
        <v>-3.751313543E-009</v>
      </c>
      <c r="MD52" s="478" t="n">
        <f aca="false">MC58</f>
        <v>-3.751313543E-009</v>
      </c>
      <c r="ME52" s="478" t="n">
        <f aca="false">MD58</f>
        <v>-3.751313543E-009</v>
      </c>
      <c r="MF52" s="478" t="n">
        <f aca="false">LS58</f>
        <v>-3.751313543E-009</v>
      </c>
      <c r="MG52" s="478" t="n">
        <f aca="false">MF58</f>
        <v>-3.751313543E-009</v>
      </c>
      <c r="MH52" s="478" t="n">
        <f aca="false">MG58</f>
        <v>-3.751313543E-009</v>
      </c>
      <c r="MI52" s="478" t="n">
        <f aca="false">MH58</f>
        <v>-3.751313543E-009</v>
      </c>
      <c r="MJ52" s="478" t="n">
        <f aca="false">MI58</f>
        <v>-3.751313543E-009</v>
      </c>
      <c r="MK52" s="478" t="n">
        <f aca="false">MJ58</f>
        <v>-3.751313543E-009</v>
      </c>
      <c r="ML52" s="478" t="n">
        <f aca="false">MK58</f>
        <v>-3.751313543E-009</v>
      </c>
      <c r="MM52" s="478" t="n">
        <f aca="false">ML58</f>
        <v>-3.751313543E-009</v>
      </c>
      <c r="MN52" s="478" t="n">
        <f aca="false">MM58</f>
        <v>-3.751313543E-009</v>
      </c>
      <c r="MO52" s="478" t="n">
        <f aca="false">MN58</f>
        <v>-3.751313543E-009</v>
      </c>
      <c r="MP52" s="478" t="n">
        <f aca="false">MO58</f>
        <v>-3.751313543E-009</v>
      </c>
      <c r="MQ52" s="478" t="n">
        <f aca="false">MP58</f>
        <v>-3.751313543E-009</v>
      </c>
      <c r="MR52" s="478" t="n">
        <f aca="false">MQ58</f>
        <v>-3.751313543E-009</v>
      </c>
      <c r="MS52" s="478" t="n">
        <f aca="false">MF58</f>
        <v>-3.751313543E-009</v>
      </c>
      <c r="MT52" s="478" t="n">
        <f aca="false">MS58</f>
        <v>-3.751313543E-009</v>
      </c>
      <c r="MU52" s="478" t="n">
        <f aca="false">MT58</f>
        <v>-3.751313543E-009</v>
      </c>
      <c r="MV52" s="478" t="n">
        <f aca="false">MU58</f>
        <v>-3.751313543E-009</v>
      </c>
      <c r="MW52" s="478" t="n">
        <f aca="false">MV58</f>
        <v>-3.751313543E-009</v>
      </c>
      <c r="MX52" s="478" t="n">
        <f aca="false">MW58</f>
        <v>-3.751313543E-009</v>
      </c>
      <c r="MY52" s="478" t="n">
        <f aca="false">MX58</f>
        <v>-3.751313543E-009</v>
      </c>
      <c r="MZ52" s="478" t="n">
        <f aca="false">MY58</f>
        <v>-3.751313543E-009</v>
      </c>
      <c r="NA52" s="478" t="n">
        <f aca="false">MZ58</f>
        <v>-3.751313543E-009</v>
      </c>
      <c r="NB52" s="478" t="n">
        <f aca="false">NA58</f>
        <v>-3.751313543E-009</v>
      </c>
      <c r="NC52" s="478" t="n">
        <f aca="false">NB58</f>
        <v>-3.751313543E-009</v>
      </c>
      <c r="ND52" s="478" t="n">
        <f aca="false">NC58</f>
        <v>-3.751313543E-009</v>
      </c>
      <c r="NE52" s="478" t="n">
        <f aca="false">ND58</f>
        <v>-3.751313543E-009</v>
      </c>
      <c r="NF52" s="478" t="n">
        <f aca="false">MS58</f>
        <v>-3.751313543E-009</v>
      </c>
      <c r="NG52" s="478" t="n">
        <f aca="false">NF58</f>
        <v>-3.751313543E-009</v>
      </c>
      <c r="NH52" s="478" t="n">
        <f aca="false">NG58</f>
        <v>-3.751313543E-009</v>
      </c>
      <c r="NI52" s="478" t="n">
        <f aca="false">NH58</f>
        <v>-3.751313543E-009</v>
      </c>
      <c r="NJ52" s="478" t="n">
        <f aca="false">NI58</f>
        <v>-3.751313543E-009</v>
      </c>
      <c r="NK52" s="478" t="n">
        <f aca="false">NJ58</f>
        <v>-3.751313543E-009</v>
      </c>
      <c r="NL52" s="478" t="n">
        <f aca="false">NK58</f>
        <v>-3.751313543E-009</v>
      </c>
      <c r="NM52" s="478" t="n">
        <f aca="false">NL58</f>
        <v>-3.751313543E-009</v>
      </c>
      <c r="NN52" s="478" t="n">
        <f aca="false">NM58</f>
        <v>-3.751313543E-009</v>
      </c>
      <c r="NO52" s="478" t="n">
        <f aca="false">NN58</f>
        <v>-3.751313543E-009</v>
      </c>
      <c r="NP52" s="478" t="n">
        <f aca="false">NO58</f>
        <v>-3.751313543E-009</v>
      </c>
      <c r="NQ52" s="478" t="n">
        <f aca="false">NP58</f>
        <v>-3.751313543E-009</v>
      </c>
      <c r="NR52" s="478" t="n">
        <f aca="false">NQ58</f>
        <v>-3.751313543E-009</v>
      </c>
      <c r="NS52" s="478" t="n">
        <f aca="false">NF58</f>
        <v>-3.751313543E-009</v>
      </c>
      <c r="NT52" s="478" t="n">
        <f aca="false">NS58</f>
        <v>-3.751313543E-009</v>
      </c>
      <c r="NU52" s="478" t="n">
        <f aca="false">NT58</f>
        <v>-3.751313543E-009</v>
      </c>
      <c r="NV52" s="478" t="n">
        <f aca="false">NU58</f>
        <v>-3.751313543E-009</v>
      </c>
      <c r="NW52" s="478" t="n">
        <f aca="false">NV58</f>
        <v>-3.751313543E-009</v>
      </c>
      <c r="NX52" s="478" t="n">
        <f aca="false">NW58</f>
        <v>-3.751313543E-009</v>
      </c>
      <c r="NY52" s="478" t="n">
        <f aca="false">NX58</f>
        <v>-3.751313543E-009</v>
      </c>
      <c r="NZ52" s="478" t="n">
        <f aca="false">NY58</f>
        <v>-3.751313543E-009</v>
      </c>
      <c r="OA52" s="478" t="n">
        <f aca="false">NZ58</f>
        <v>-3.751313543E-009</v>
      </c>
      <c r="OB52" s="478" t="n">
        <f aca="false">OA58</f>
        <v>-3.751313543E-009</v>
      </c>
      <c r="OC52" s="478" t="n">
        <f aca="false">OB58</f>
        <v>-3.751313543E-009</v>
      </c>
      <c r="OD52" s="478" t="n">
        <f aca="false">OC58</f>
        <v>-3.751313543E-009</v>
      </c>
      <c r="OE52" s="478" t="n">
        <f aca="false">OD58</f>
        <v>-3.751313543E-009</v>
      </c>
      <c r="OF52" s="478" t="n">
        <f aca="false">NS58</f>
        <v>-3.751313543E-009</v>
      </c>
      <c r="OG52" s="478" t="n">
        <f aca="false">OF58</f>
        <v>-3.751313543E-009</v>
      </c>
      <c r="OH52" s="478" t="n">
        <f aca="false">OG58</f>
        <v>-3.751313543E-009</v>
      </c>
      <c r="OI52" s="478" t="n">
        <f aca="false">OH58</f>
        <v>-3.751313543E-009</v>
      </c>
      <c r="OJ52" s="478" t="n">
        <f aca="false">OI58</f>
        <v>-3.751313543E-009</v>
      </c>
      <c r="OK52" s="478" t="n">
        <f aca="false">OJ58</f>
        <v>-3.751313543E-009</v>
      </c>
      <c r="OL52" s="478" t="n">
        <f aca="false">OK58</f>
        <v>-3.751313543E-009</v>
      </c>
      <c r="OM52" s="478" t="n">
        <f aca="false">OL58</f>
        <v>-3.751313543E-009</v>
      </c>
      <c r="ON52" s="478" t="n">
        <f aca="false">OM58</f>
        <v>-3.751313543E-009</v>
      </c>
      <c r="OO52" s="478" t="n">
        <f aca="false">ON58</f>
        <v>-3.751313543E-009</v>
      </c>
      <c r="OP52" s="478" t="n">
        <f aca="false">OO58</f>
        <v>-3.751313543E-009</v>
      </c>
      <c r="OQ52" s="478" t="n">
        <f aca="false">OP58</f>
        <v>-3.751313543E-009</v>
      </c>
      <c r="OR52" s="478" t="n">
        <f aca="false">OQ58</f>
        <v>-3.751313543E-009</v>
      </c>
      <c r="OS52" s="478" t="n">
        <f aca="false">OF58</f>
        <v>-3.751313543E-009</v>
      </c>
      <c r="OT52" s="478" t="n">
        <f aca="false">OS58</f>
        <v>-3.751313543E-009</v>
      </c>
      <c r="OU52" s="478" t="n">
        <f aca="false">OT58</f>
        <v>-3.751313543E-009</v>
      </c>
      <c r="OV52" s="478" t="n">
        <f aca="false">OU58</f>
        <v>-3.751313543E-009</v>
      </c>
      <c r="OW52" s="478" t="n">
        <f aca="false">OV58</f>
        <v>-3.751313543E-009</v>
      </c>
      <c r="OX52" s="478" t="n">
        <f aca="false">OW58</f>
        <v>-3.751313543E-009</v>
      </c>
      <c r="OY52" s="478" t="n">
        <f aca="false">OX58</f>
        <v>-3.751313543E-009</v>
      </c>
      <c r="OZ52" s="478" t="n">
        <f aca="false">OY58</f>
        <v>-3.751313543E-009</v>
      </c>
      <c r="PA52" s="478" t="n">
        <f aca="false">OZ58</f>
        <v>-3.751313543E-009</v>
      </c>
      <c r="PB52" s="478" t="n">
        <f aca="false">PA58</f>
        <v>-3.751313543E-009</v>
      </c>
      <c r="PC52" s="478" t="n">
        <f aca="false">PB58</f>
        <v>-3.751313543E-009</v>
      </c>
      <c r="PD52" s="478" t="n">
        <f aca="false">PC58</f>
        <v>-3.751313543E-009</v>
      </c>
      <c r="PE52" s="478" t="n">
        <f aca="false">PD58</f>
        <v>-3.751313543E-009</v>
      </c>
      <c r="PF52" s="478"/>
      <c r="PG52" s="478" t="n">
        <f aca="false">PF58</f>
        <v>0</v>
      </c>
      <c r="PH52" s="478" t="n">
        <f aca="false">PG58</f>
        <v>0</v>
      </c>
      <c r="PI52" s="478" t="n">
        <f aca="false">PH58</f>
        <v>0</v>
      </c>
      <c r="PJ52" s="478" t="n">
        <f aca="false">PI58</f>
        <v>0</v>
      </c>
      <c r="PK52" s="478" t="n">
        <f aca="false">PJ58</f>
        <v>0</v>
      </c>
      <c r="PL52" s="478" t="n">
        <f aca="false">PK58</f>
        <v>0</v>
      </c>
      <c r="PM52" s="478" t="n">
        <f aca="false">PL58</f>
        <v>0</v>
      </c>
      <c r="PN52" s="478" t="n">
        <f aca="false">PM58</f>
        <v>0</v>
      </c>
      <c r="PO52" s="478" t="n">
        <f aca="false">PN58</f>
        <v>0</v>
      </c>
      <c r="PP52" s="478" t="n">
        <f aca="false">PO58</f>
        <v>0</v>
      </c>
      <c r="PQ52" s="478" t="n">
        <f aca="false">PP58</f>
        <v>0</v>
      </c>
      <c r="PR52" s="478" t="n">
        <f aca="false">PQ58</f>
        <v>0</v>
      </c>
      <c r="PS52" s="478"/>
      <c r="PT52" s="478" t="n">
        <f aca="false">PS58</f>
        <v>0</v>
      </c>
      <c r="PU52" s="478" t="n">
        <f aca="false">PT58</f>
        <v>0</v>
      </c>
      <c r="PV52" s="478" t="n">
        <f aca="false">PU58</f>
        <v>0</v>
      </c>
      <c r="PW52" s="478" t="n">
        <f aca="false">PV58</f>
        <v>0</v>
      </c>
      <c r="PX52" s="478" t="n">
        <f aca="false">PW58</f>
        <v>0</v>
      </c>
      <c r="PY52" s="478" t="n">
        <f aca="false">PX58</f>
        <v>0</v>
      </c>
      <c r="PZ52" s="478" t="n">
        <f aca="false">PY58</f>
        <v>0</v>
      </c>
      <c r="QA52" s="478" t="n">
        <f aca="false">PZ58</f>
        <v>0</v>
      </c>
      <c r="QB52" s="478" t="n">
        <f aca="false">QA58</f>
        <v>0</v>
      </c>
      <c r="QC52" s="478" t="n">
        <f aca="false">QB58</f>
        <v>0</v>
      </c>
      <c r="QD52" s="478" t="n">
        <f aca="false">QC58</f>
        <v>0</v>
      </c>
      <c r="QE52" s="478" t="n">
        <f aca="false">QD58</f>
        <v>0</v>
      </c>
      <c r="QF52" s="478"/>
      <c r="QG52" s="478" t="n">
        <f aca="false">QF58</f>
        <v>0</v>
      </c>
      <c r="QH52" s="478" t="n">
        <f aca="false">QG58</f>
        <v>0</v>
      </c>
      <c r="QI52" s="478" t="n">
        <f aca="false">QH58</f>
        <v>0</v>
      </c>
      <c r="QJ52" s="478" t="n">
        <f aca="false">QI58</f>
        <v>0</v>
      </c>
      <c r="QK52" s="478" t="n">
        <f aca="false">QJ58</f>
        <v>0</v>
      </c>
      <c r="QL52" s="478" t="n">
        <f aca="false">QK58</f>
        <v>0</v>
      </c>
      <c r="QM52" s="478" t="n">
        <f aca="false">QL58</f>
        <v>0</v>
      </c>
      <c r="QN52" s="478" t="n">
        <f aca="false">QM58</f>
        <v>0</v>
      </c>
      <c r="QO52" s="478" t="n">
        <f aca="false">QN58</f>
        <v>0</v>
      </c>
      <c r="QP52" s="478" t="n">
        <f aca="false">QO58</f>
        <v>0</v>
      </c>
      <c r="QQ52" s="478" t="n">
        <f aca="false">QP58</f>
        <v>0</v>
      </c>
      <c r="QR52" s="478" t="n">
        <f aca="false">QQ58</f>
        <v>0</v>
      </c>
      <c r="QS52" s="478"/>
      <c r="QT52" s="478" t="n">
        <f aca="false">QS58</f>
        <v>0</v>
      </c>
      <c r="QU52" s="478" t="n">
        <f aca="false">QT58</f>
        <v>0</v>
      </c>
      <c r="QV52" s="478" t="n">
        <f aca="false">QU58</f>
        <v>0</v>
      </c>
      <c r="QW52" s="478" t="n">
        <f aca="false">QV58</f>
        <v>0</v>
      </c>
      <c r="QX52" s="478" t="n">
        <f aca="false">QW58</f>
        <v>0</v>
      </c>
      <c r="QY52" s="478" t="n">
        <f aca="false">QX58</f>
        <v>0</v>
      </c>
      <c r="QZ52" s="478" t="n">
        <f aca="false">QY58</f>
        <v>0</v>
      </c>
      <c r="RA52" s="478" t="n">
        <f aca="false">QZ58</f>
        <v>0</v>
      </c>
      <c r="RB52" s="478" t="n">
        <f aca="false">RA58</f>
        <v>0</v>
      </c>
      <c r="RC52" s="478" t="n">
        <f aca="false">RB58</f>
        <v>0</v>
      </c>
      <c r="RD52" s="478" t="n">
        <f aca="false">RC58</f>
        <v>0</v>
      </c>
      <c r="RE52" s="478" t="n">
        <f aca="false">RD58</f>
        <v>0</v>
      </c>
      <c r="RF52" s="478"/>
    </row>
    <row r="53" customFormat="false" ht="12.75" hidden="false" customHeight="true" outlineLevel="0" collapsed="false">
      <c r="A53" s="478"/>
      <c r="B53" s="479" t="s">
        <v>499</v>
      </c>
      <c r="C53" s="478"/>
      <c r="D53" s="478"/>
      <c r="E53" s="478" t="n">
        <f aca="false">SUM(S53,AF53,AS53,BF53,BS53,CF53,CS53,DF53,DS53,EF53,ES53,FF53,FS53,GF53,GS53,HF53,HS53,IF53,IS53,JF53,JS53,KF53,KS53,LF53,LS53,MF53,MS53,NF53,NS53,OF53,OS53)</f>
        <v>163567649.49</v>
      </c>
      <c r="F53" s="478"/>
      <c r="G53" s="478" t="n">
        <f aca="false">IF(G48=1,SUM('Premissas Investimento'!$AS$12:AU12)*$E$28,IF(AND(G49=1,G48=2),SUM('Premissas Investimento'!AS12)*$E$28,IF(AND(G49=1,H48=2),SUM('Premissas Investimento'!AS12:AT12)*$E$28,IF(AND(G49=1,I48=2),SUM('Premissas Investimento'!AS12:AU12)*$E$28,IF(AND(G49=1,SUM(G48:I49)=1),SUM('Premissas Investimento'!AS12:AU12)*$E$28,0)))))</f>
        <v>0</v>
      </c>
      <c r="H53" s="478" t="n">
        <f aca="false">IF(H48=1,SUM('Premissas Investimento'!$AS$12:AV12)*$E$28,IF(AND(H49=1,H48=2),SUM('Premissas Investimento'!AT12)*$E$28,IF(AND(H49=1,I48=2),SUM('Premissas Investimento'!AT12:AU12)*$E$28,IF(AND(H49=1,J48=2),SUM('Premissas Investimento'!AT12:AV12)*$E$28,IF(AND(H49=1,SUM(H48:J49)=1),SUM('Premissas Investimento'!AT12:AV12)*$E$28,0)))))</f>
        <v>0</v>
      </c>
      <c r="I53" s="478" t="n">
        <f aca="false">IF(I48=1,SUM('Premissas Investimento'!$AS$12:AW12)*$E$28,IF(AND(I49=1,I48=2),SUM('Premissas Investimento'!AU12)*$E$28,IF(AND(I49=1,J48=2),SUM('Premissas Investimento'!AU12:AV12)*$E$28,IF(AND(I49=1,K48=2),SUM('Premissas Investimento'!AU12:AW12)*$E$28,IF(AND(I49=1,SUM(I48:K49)=1),SUM('Premissas Investimento'!AU12:AW12)*$E$28,0)))))</f>
        <v>0</v>
      </c>
      <c r="J53" s="478" t="n">
        <f aca="false">IF(J48=1,SUM('Premissas Investimento'!$AS$12:AX12)*$E$28,IF(AND(J49=1,J48=2),SUM('Premissas Investimento'!AV12)*$E$28,IF(AND(J49=1,K48=2),SUM('Premissas Investimento'!AV12:AW12)*$E$28,IF(AND(J49=1,L48=2),SUM('Premissas Investimento'!AV12:AX12)*$E$28,IF(AND(J49=1,SUM(J48:L49)=1),SUM('Premissas Investimento'!AV12:AX12)*$E$28,0)))))</f>
        <v>0</v>
      </c>
      <c r="K53" s="478" t="n">
        <f aca="false">IF(K48=1,SUM('Premissas Investimento'!$AS$12:AY12)*$E$28,IF(AND(K49=1,K48=2),SUM('Premissas Investimento'!AW12)*$E$28,IF(AND(K49=1,L48=2),SUM('Premissas Investimento'!AW12:AX12)*$E$28,IF(AND(K49=1,M48=2),SUM('Premissas Investimento'!AW12:AY12)*$E$28,IF(AND(K49=1,SUM(K48:M49)=1),SUM('Premissas Investimento'!AW12:AY12)*$E$28,0)))))</f>
        <v>0</v>
      </c>
      <c r="L53" s="478" t="n">
        <f aca="false">IF(L48=1,SUM('Premissas Investimento'!$AS$12:AZ12)*$E$28,IF(AND(L49=1,L48=2),SUM('Premissas Investimento'!AX12)*$E$28,IF(AND(L49=1,M48=2),SUM('Premissas Investimento'!AX12:AY12)*$E$28,IF(AND(L49=1,N48=2),SUM('Premissas Investimento'!AX12:AZ12)*$E$28,IF(AND(L49=1,SUM(L48:N49)=1),SUM('Premissas Investimento'!AX12:AZ12)*$E$28,0)))))</f>
        <v>0</v>
      </c>
      <c r="M53" s="478" t="n">
        <f aca="false">IF(M48=1,SUM('Premissas Investimento'!$AS$12:BA12)*$E$28,IF(AND(M49=1,M48=2),SUM('Premissas Investimento'!AY12)*$E$28,IF(AND(M49=1,N48=2),SUM('Premissas Investimento'!AY12:AZ12)*$E$28,IF(AND(M49=1,O48=2),SUM('Premissas Investimento'!AY12:BA12)*$E$28,IF(AND(M49=1,SUM(M48:O49)=1),SUM('Premissas Investimento'!AY12:BA12)*$E$28,0)))))</f>
        <v>0</v>
      </c>
      <c r="N53" s="478" t="n">
        <f aca="false">IF(N48=1,SUM('Premissas Investimento'!$AS$12:BB12)*$E$28,IF(AND(N49=1,N48=2),SUM('Premissas Investimento'!AZ12)*$E$28,IF(AND(N49=1,O48=2),SUM('Premissas Investimento'!AZ12:BA12)*$E$28,IF(AND(N49=1,P48=2),SUM('Premissas Investimento'!AZ12:BB12)*$E$28,IF(AND(N49=1,SUM(N48:P49)=1),SUM('Premissas Investimento'!AZ12:BB12)*$E$28,0)))))</f>
        <v>0</v>
      </c>
      <c r="O53" s="478" t="n">
        <f aca="false">IF(O48=1,SUM('Premissas Investimento'!$AS$12:BC12)*$E$28,IF(AND(O49=1,O48=2),SUM('Premissas Investimento'!BA12)*$E$28,IF(AND(O49=1,P48=2),SUM('Premissas Investimento'!BA12:BB12)*$E$28,IF(AND(O49=1,Q48=2),SUM('Premissas Investimento'!BA12:BC12)*$E$28,IF(AND(O49=1,SUM(O48:Q49)=1),SUM('Premissas Investimento'!BA12:BC12)*$E$28,0)))))</f>
        <v>0</v>
      </c>
      <c r="P53" s="478" t="n">
        <f aca="false">IF(P48=1,SUM('Premissas Investimento'!$AS$12:BD12)*$E$28,IF(AND(P49=1,P48=2),SUM('Premissas Investimento'!BB12)*$E$28,IF(AND(P49=1,Q48=2),SUM('Premissas Investimento'!BB12:BC12)*$E$28,IF(AND(P49=1,R48=2),SUM('Premissas Investimento'!BB12:BD12)*$E$28,IF(AND(P49=1,SUM(P48:R49)=1),SUM('Premissas Investimento'!BB12:BD12)*$E$28,0)))))</f>
        <v>0</v>
      </c>
      <c r="Q53" s="478" t="n">
        <f aca="false">IF(Q48=1,SUM('Premissas Investimento'!$AS$12:BE12)*$E$28,IF(AND(Q49=1,Q48=2),SUM('Premissas Investimento'!BC12)*$E$28,IF(AND(Q49=1,R48=2),SUM('Premissas Investimento'!BC12:BD12)*$E$28,IF(AND(Q49=1,T48=2),SUM('Premissas Investimento'!BC12:BE12)*$E$28,IF(AND(Q49=1,SUM(Q48:T49)=1),SUM('Premissas Investimento'!BC12:BE12)*$E$28,0)))))</f>
        <v>0</v>
      </c>
      <c r="R53" s="478" t="n">
        <f aca="false">IF(R48=1,SUM('Premissas Investimento'!$AS$12:BF12)*$E$28,IF(AND(R49=1,R48=2),SUM('Premissas Investimento'!BD12)*$E$28,IF(AND(R49=1,T48=2),SUM('Premissas Investimento'!BD12:BE12)*$E$28,IF(AND(R49=1,U48=2),SUM('Premissas Investimento'!BD12:BF12)*$E$28,IF(AND(R49=1,SUM(R48:U49)=1),SUM('Premissas Investimento'!BD12:BF12)*$E$28,0)))))</f>
        <v>0</v>
      </c>
      <c r="S53" s="478" t="n">
        <f aca="false">SUM(G53:R53)</f>
        <v>0</v>
      </c>
      <c r="T53" s="478" t="n">
        <f aca="false">IF(T48=1,SUM('Premissas Investimento'!$AS$12:BG12)*$E$28,IF(AND(T49=1,T48=2),SUM('Premissas Investimento'!BE12)*$E$28,IF(AND(T49=1,U48=2),SUM('Premissas Investimento'!BE12:BF12)*$E$28,IF(AND(T49=1,V48=2),SUM('Premissas Investimento'!BE12:BG12)*$E$28,IF(AND(T49=1,SUM(T48:V49)=1),SUM('Premissas Investimento'!BE12:BG12)*$E$28,0)))))</f>
        <v>0</v>
      </c>
      <c r="U53" s="478" t="n">
        <f aca="false">IF(U48=1,SUM('Premissas Investimento'!$AS$12:BH12)*$E$28,IF(AND(U49=1,U48=2),SUM('Premissas Investimento'!BF12)*$E$28,IF(AND(U49=1,V48=2),SUM('Premissas Investimento'!BF12:BG12)*$E$28,IF(AND(U49=1,W48=2),SUM('Premissas Investimento'!BF12:BH12)*$E$28,IF(AND(U49=1,SUM(U48:W49)=1),SUM('Premissas Investimento'!BF12:BH12)*$E$28,0)))))</f>
        <v>0</v>
      </c>
      <c r="V53" s="478" t="n">
        <f aca="false">IF(V48=1,SUM('Premissas Investimento'!$AS$12:BI12)*$E$28,IF(AND(V49=1,V48=2),SUM('Premissas Investimento'!BG12)*$E$28,IF(AND(V49=1,W48=2),SUM('Premissas Investimento'!BG12:BH12)*$E$28,IF(AND(V49=1,X48=2),SUM('Premissas Investimento'!BG12:BI12)*$E$28,IF(AND(V49=1,SUM(V48:X49)=1),SUM('Premissas Investimento'!BG12:BI12)*$E$28,0)))))</f>
        <v>0</v>
      </c>
      <c r="W53" s="478" t="n">
        <f aca="false">IF(W48=1,SUM('Premissas Investimento'!$AS$12:BJ12)*$E$28,IF(AND(W49=1,W48=2),SUM('Premissas Investimento'!BH12)*$E$28,IF(AND(W49=1,X48=2),SUM('Premissas Investimento'!BH12:BI12)*$E$28,IF(AND(W49=1,Y48=2),SUM('Premissas Investimento'!BH12:BJ12)*$E$28,IF(AND(W49=1,SUM(W48:Y49)=1),SUM('Premissas Investimento'!BH12:BJ12)*$E$28,0)))))</f>
        <v>0</v>
      </c>
      <c r="X53" s="478" t="n">
        <f aca="false">IF(X48=1,SUM('Premissas Investimento'!$AS$12:BK12)*$E$28,IF(AND(X49=1,X48=2),SUM('Premissas Investimento'!BI12)*$E$28,IF(AND(X49=1,Y48=2),SUM('Premissas Investimento'!BI12:BJ12)*$E$28,IF(AND(X49=1,Z48=2),SUM('Premissas Investimento'!BI12:BK12)*$E$28,IF(AND(X49=1,SUM(X48:Z49)=1),SUM('Premissas Investimento'!BI12:BK12)*$E$28,0)))))</f>
        <v>0</v>
      </c>
      <c r="Y53" s="478" t="n">
        <f aca="false">IF(Y48=1,SUM('Premissas Investimento'!$AS$12:BL12)*$E$28,IF(AND(Y49=1,Y48=2),SUM('Premissas Investimento'!BJ12)*$E$28,IF(AND(Y49=1,Z48=2),SUM('Premissas Investimento'!BJ12:BK12)*$E$28,IF(AND(Y49=1,AA48=2),SUM('Premissas Investimento'!BJ12:BL12)*$E$28,IF(AND(Y49=1,SUM(Y48:AA49)=1),SUM('Premissas Investimento'!BJ12:BL12)*$E$28,0)))))</f>
        <v>0</v>
      </c>
      <c r="Z53" s="478" t="n">
        <f aca="false">IF(Z48=1,SUM('Premissas Investimento'!$AS$12:BM12)*$E$28,IF(AND(Z49=1,Z48=2),SUM('Premissas Investimento'!BK12)*$E$28,IF(AND(Z49=1,AA48=2),SUM('Premissas Investimento'!BK12:BL12)*$E$28,IF(AND(Z49=1,AB48=2),SUM('Premissas Investimento'!BK12:BM12)*$E$28,IF(AND(Z49=1,SUM(Z48:AB49)=1),SUM('Premissas Investimento'!BK12:BM12)*$E$28,0)))))</f>
        <v>0</v>
      </c>
      <c r="AA53" s="478" t="n">
        <f aca="false">IF(AA48=1,SUM('Premissas Investimento'!$AS$12:BN12)*$E$28,IF(AND(AA49=1,AA48=2),SUM('Premissas Investimento'!BL12)*$E$28,IF(AND(AA49=1,AB48=2),SUM('Premissas Investimento'!BL12:BM12)*$E$28,IF(AND(AA49=1,AC48=2),SUM('Premissas Investimento'!BL12:BN12)*$E$28,IF(AND(AA49=1,SUM(AA48:AC49)=1),SUM('Premissas Investimento'!BL12:BN12)*$E$28,0)))))</f>
        <v>0</v>
      </c>
      <c r="AB53" s="478" t="n">
        <f aca="false">IF(AB48=1,SUM('Premissas Investimento'!$AS$12:BO12)*$E$28,IF(AND(AB49=1,AB48=2),SUM('Premissas Investimento'!BM12)*$E$28,IF(AND(AB49=1,AC48=2),SUM('Premissas Investimento'!BM12:BN12)*$E$28,IF(AND(AB49=1,AD48=2),SUM('Premissas Investimento'!BM12:BO12)*$E$28,IF(AND(AB49=1,SUM(AB48:AD49)=1),SUM('Premissas Investimento'!BM12:BO12)*$E$28,0)))))</f>
        <v>0</v>
      </c>
      <c r="AC53" s="478" t="n">
        <f aca="false">IF(AC48=1,SUM('Premissas Investimento'!$AS$12:BP12)*$E$28,IF(AND(AC49=1,AC48=2),SUM('Premissas Investimento'!BN12)*$E$28,IF(AND(AC49=1,AD48=2),SUM('Premissas Investimento'!BN12:BO12)*$E$28,IF(AND(AC49=1,AE48=2),SUM('Premissas Investimento'!BN12:BP12)*$E$28,IF(AND(AC49=1,SUM(AC48:AE49)=1),SUM('Premissas Investimento'!BN12:BP12)*$E$28,0)))))</f>
        <v>0</v>
      </c>
      <c r="AD53" s="478" t="n">
        <f aca="false">IF(AD48=1,SUM('Premissas Investimento'!$AS$12:BQ12)*$E$28,IF(AND(AD49=1,AD48=2),SUM('Premissas Investimento'!BO12)*$E$28,IF(AND(AD49=1,AE48=2),SUM('Premissas Investimento'!BO12:BP12)*$E$28,IF(AND(AD49=1,AG48=2),SUM('Premissas Investimento'!BO12:BQ12)*$E$28,IF(AND(AD49=1,SUM(AD48:AG49)=1),SUM('Premissas Investimento'!BO12:BQ12)*$E$28,0)))))</f>
        <v>0</v>
      </c>
      <c r="AE53" s="478" t="n">
        <f aca="false">IF(AE48=1,SUM('Premissas Investimento'!$AS$12:BR12)*$E$28,IF(AND(AE49=1,AE48=2),SUM('Premissas Investimento'!BP12)*$E$28,IF(AND(AE49=1,AG48=2),SUM('Premissas Investimento'!BP12:BQ12)*$E$28,IF(AND(AE49=1,AH48=2),SUM('Premissas Investimento'!BP12:BR12)*$E$28,IF(AND(AE49=1,SUM(AE48:AH49)=1),SUM('Premissas Investimento'!BP12:BR12)*$E$28,0)))))</f>
        <v>0</v>
      </c>
      <c r="AF53" s="478" t="n">
        <f aca="false">SUM(T53:AE53)</f>
        <v>0</v>
      </c>
      <c r="AG53" s="478" t="n">
        <f aca="false">IF(AG48=1,SUM('Premissas Investimento'!$AS$12:BS12)*$E$28,IF(AND(AG49=1,AG48=2),SUM('Premissas Investimento'!BQ12)*$E$28,IF(AND(AG49=1,AH48=2),SUM('Premissas Investimento'!BQ12:BR12)*$E$28,IF(AND(AG49=1,AI48=2),SUM('Premissas Investimento'!BQ12:BS12)*$E$28,IF(AND(AG49=1,SUM(AG48:AI49)=1),SUM('Premissas Investimento'!BQ12:BS12)*$E$28,0)))))</f>
        <v>0</v>
      </c>
      <c r="AH53" s="478" t="n">
        <f aca="false">IF(AH48=1,SUM('Premissas Investimento'!$AS$12:BT12)*$E$28,IF(AND(AH49=1,AH48=2),SUM('Premissas Investimento'!BR12)*$E$28,IF(AND(AH49=1,AI48=2),SUM('Premissas Investimento'!BR12:BS12)*$E$28,IF(AND(AH49=1,AJ48=2),SUM('Premissas Investimento'!BR12:BT12)*$E$28,IF(AND(AH49=1,SUM(AH48:AJ49)=1),SUM('Premissas Investimento'!BR12:BT12)*$E$28,0)))))</f>
        <v>0</v>
      </c>
      <c r="AI53" s="478" t="n">
        <f aca="false">IF(AI48=1,SUM('Premissas Investimento'!$AS$12:BU12)*$E$28,IF(AND(AI49=1,AI48=2),SUM('Premissas Investimento'!BS12)*$E$28,IF(AND(AI49=1,AJ48=2),SUM('Premissas Investimento'!BS12:BT12)*$E$28,IF(AND(AI49=1,AK48=2),SUM('Premissas Investimento'!BS12:BU12)*$E$28,IF(AND(AI49=1,SUM(AI48:AK49)=1),SUM('Premissas Investimento'!BS12:BU12)*$E$28,0)))))</f>
        <v>0</v>
      </c>
      <c r="AJ53" s="478" t="n">
        <f aca="false">IF(AJ48=1,SUM('Premissas Investimento'!$AS$12:BV12)*$E$28,IF(AND(AJ49=1,AJ48=2),SUM('Premissas Investimento'!BT12)*$E$28,IF(AND(AJ49=1,AK48=2),SUM('Premissas Investimento'!BT12:BU12)*$E$28,IF(AND(AJ49=1,AL48=2),SUM('Premissas Investimento'!BT12:BV12)*$E$28,IF(AND(AJ49=1,SUM(AJ48:AL49)=1),SUM('Premissas Investimento'!BT12:BV12)*$E$28,0)))))</f>
        <v>0</v>
      </c>
      <c r="AK53" s="478" t="n">
        <f aca="false">IF(AK48=1,SUM('Premissas Investimento'!$AS$12:BW12)*$E$28,IF(AND(AK49=1,AK48=2),SUM('Premissas Investimento'!BU12)*$E$28,IF(AND(AK49=1,AL48=2),SUM('Premissas Investimento'!BU12:BV12)*$E$28,IF(AND(AK49=1,AM48=2),SUM('Premissas Investimento'!BU12:BW12)*$E$28,IF(AND(AK49=1,SUM(AK48:AM49)=1),SUM('Premissas Investimento'!BU12:BW12)*$E$28,0)))))</f>
        <v>0</v>
      </c>
      <c r="AL53" s="478" t="n">
        <f aca="false">IF(AL48=1,SUM('Premissas Investimento'!$AS$12:BX12)*$E$28,IF(AND(AL49=1,AL48=2),SUM('Premissas Investimento'!BV12)*$E$28,IF(AND(AL49=1,AM48=2),SUM('Premissas Investimento'!BV12:BW12)*$E$28,IF(AND(AL49=1,AN48=2),SUM('Premissas Investimento'!BV12:BX12)*$E$28,IF(AND(AL49=1,SUM(AL48:AN49)=1),SUM('Premissas Investimento'!BV12:BX12)*$E$28,0)))))</f>
        <v>0</v>
      </c>
      <c r="AM53" s="478" t="n">
        <f aca="false">IF(AM48=1,SUM('Premissas Investimento'!$AS$12:BY12)*$E$28,IF(AND(AM49=1,AM48=2),SUM('Premissas Investimento'!BW12)*$E$28,IF(AND(AM49=1,AN48=2),SUM('Premissas Investimento'!BW12:BX12)*$E$28,IF(AND(AM49=1,AO48=2),SUM('Premissas Investimento'!BW12:BY12)*$E$28,IF(AND(AM49=1,SUM(AM48:AO49)=1),SUM('Premissas Investimento'!BW12:BY12)*$E$28,0)))))</f>
        <v>85953092.16</v>
      </c>
      <c r="AN53" s="478" t="n">
        <f aca="false">IF(AN48=1,SUM('Premissas Investimento'!$AS$12:BZ12)*$E$28,IF(AND(AN49=1,AN48=2),SUM('Premissas Investimento'!BX12)*$E$28,IF(AND(AN49=1,AO48=2),SUM('Premissas Investimento'!BX12:BY12)*$E$28,IF(AND(AN49=1,AP48=2),SUM('Premissas Investimento'!BX12:BZ12)*$E$28,IF(AND(AN49=1,SUM(AN48:AP49)=1),SUM('Premissas Investimento'!BX12:BZ12)*$E$28,0)))))</f>
        <v>0</v>
      </c>
      <c r="AO53" s="478" t="n">
        <f aca="false">IF(AO48=1,SUM('Premissas Investimento'!$AS$12:CA12)*$E$28,IF(AND(AO49=1,AO48=2),SUM('Premissas Investimento'!BY12)*$E$28,IF(AND(AO49=1,AP48=2),SUM('Premissas Investimento'!BY12:BZ12)*$E$28,IF(AND(AO49=1,AQ48=2),SUM('Premissas Investimento'!BY12:CA12)*$E$28,IF(AND(AO49=1,SUM(AO48:AQ49)=1),SUM('Premissas Investimento'!BY12:CA12)*$E$28,0)))))</f>
        <v>0</v>
      </c>
      <c r="AP53" s="478" t="n">
        <f aca="false">IF(AP48=1,SUM('Premissas Investimento'!$AS$12:CB12)*$E$28,IF(AND(AP49=1,AP48=2),SUM('Premissas Investimento'!BZ12)*$E$28,IF(AND(AP49=1,AQ48=2),SUM('Premissas Investimento'!BZ12:CA12)*$E$28,IF(AND(AP49=1,AR48=2),SUM('Premissas Investimento'!BZ12:CB12)*$E$28,IF(AND(AP49=1,SUM(AP48:AR49)=1),SUM('Premissas Investimento'!BZ12:CB12)*$E$28,0)))))</f>
        <v>24246536.37</v>
      </c>
      <c r="AQ53" s="478" t="n">
        <f aca="false">IF(AQ48=1,SUM('Premissas Investimento'!$AS$12:CC12)*$E$28,IF(AND(AQ49=1,AQ48=2),SUM('Premissas Investimento'!CA12)*$E$28,IF(AND(AQ49=1,AR48=2),SUM('Premissas Investimento'!CA12:CB12)*$E$28,IF(AND(AQ49=1,AT48=2),SUM('Premissas Investimento'!CA12:CC12)*$E$28,IF(AND(AQ49=1,SUM(AQ48:AT49)=1),SUM('Premissas Investimento'!CA12:CC12)*$E$28,0)))))</f>
        <v>0</v>
      </c>
      <c r="AR53" s="478" t="n">
        <f aca="false">IF(AR48=1,SUM('Premissas Investimento'!$AS$12:CD12)*$E$28,IF(AND(AR49=1,AR48=2),SUM('Premissas Investimento'!CB12)*$E$28,IF(AND(AR49=1,AT48=2),SUM('Premissas Investimento'!CB12:CC12)*$E$28,IF(AND(AR49=1,AU48=2),SUM('Premissas Investimento'!CB12:CD12)*$E$28,IF(AND(AR49=1,SUM(AR48:AU49)=1),SUM('Premissas Investimento'!CB12:CD12)*$E$28,0)))))</f>
        <v>0</v>
      </c>
      <c r="AS53" s="478" t="n">
        <f aca="false">SUM(AG53:AR53)</f>
        <v>110199628.53</v>
      </c>
      <c r="AT53" s="478" t="n">
        <f aca="false">IF(AT48=1,SUM('Premissas Investimento'!$AS$12:CE12)*$E$28,IF(AND(AT49=1,AT48=2),SUM('Premissas Investimento'!CC12)*$E$28,IF(AND(AT49=1,AU48=2),SUM('Premissas Investimento'!CC12:CD12)*$E$28,IF(AND(AT49=1,AV48=2),SUM('Premissas Investimento'!CC12:CE12)*$E$28,IF(AND(AT49=1,SUM(AT48:AV49)=1),SUM('Premissas Investimento'!CC12:CE12)*$E$28,0)))))</f>
        <v>13342005.24</v>
      </c>
      <c r="AU53" s="478" t="n">
        <f aca="false">IF(AU48=1,SUM('Premissas Investimento'!$AS$12:CF12)*$E$28,IF(AND(AU49=1,AU48=2),SUM('Premissas Investimento'!CD12)*$E$28,IF(AND(AU49=1,AV48=2),SUM('Premissas Investimento'!CD12:CE12)*$E$28,IF(AND(AU49=1,AW48=2),SUM('Premissas Investimento'!CD12:CF12)*$E$28,IF(AND(AU49=1,SUM(AU48:AW49)=1),SUM('Premissas Investimento'!CD12:CF12)*$E$28,0)))))</f>
        <v>0</v>
      </c>
      <c r="AV53" s="478" t="n">
        <f aca="false">IF(AV48=1,SUM('Premissas Investimento'!$AS$12:CG12)*$E$28,IF(AND(AV49=1,AV48=2),SUM('Premissas Investimento'!CE12)*$E$28,IF(AND(AV49=1,AW48=2),SUM('Premissas Investimento'!CE12:CF12)*$E$28,IF(AND(AV49=1,AX48=2),SUM('Premissas Investimento'!CE12:CG12)*$E$28,IF(AND(AV49=1,SUM(AV48:AX49)=1),SUM('Premissas Investimento'!CE12:CG12)*$E$28,0)))))</f>
        <v>0</v>
      </c>
      <c r="AW53" s="478" t="n">
        <f aca="false">IF(AW48=1,SUM('Premissas Investimento'!$AS$12:CH12)*$E$28,IF(AND(AW49=1,AW48=2),SUM('Premissas Investimento'!CF12)*$E$28,IF(AND(AW49=1,AX48=2),SUM('Premissas Investimento'!CF12:CG12)*$E$28,IF(AND(AW49=1,AY48=2),SUM('Premissas Investimento'!CF12:CH12)*$E$28,IF(AND(AW49=1,SUM(AW48:AY49)=1),SUM('Premissas Investimento'!CF12:CH12)*$E$28,0)))))</f>
        <v>13342005.24</v>
      </c>
      <c r="AX53" s="478" t="n">
        <f aca="false">IF(AX48=1,SUM('Premissas Investimento'!$AS$12:CI12)*$E$28,IF(AND(AX49=1,AX48=2),SUM('Premissas Investimento'!CG12)*$E$28,IF(AND(AX49=1,AY48=2),SUM('Premissas Investimento'!CG12:CH12)*$E$28,IF(AND(AX49=1,AZ48=2),SUM('Premissas Investimento'!CG12:CI12)*$E$28,IF(AND(AX49=1,SUM(AX48:AZ49)=1),SUM('Premissas Investimento'!CG12:CI12)*$E$28,0)))))</f>
        <v>0</v>
      </c>
      <c r="AY53" s="478" t="n">
        <f aca="false">IF(AY48=1,SUM('Premissas Investimento'!$AS$12:CJ12)*$E$28,IF(AND(AY49=1,AY48=2),SUM('Premissas Investimento'!CH12)*$E$28,IF(AND(AY49=1,AZ48=2),SUM('Premissas Investimento'!CH12:CI12)*$E$28,IF(AND(AY49=1,BA48=2),SUM('Premissas Investimento'!CH12:CJ12)*$E$28,IF(AND(AY49=1,SUM(AY48:BA49)=1),SUM('Premissas Investimento'!CH12:CJ12)*$E$28,0)))))</f>
        <v>0</v>
      </c>
      <c r="AZ53" s="478" t="n">
        <f aca="false">IF(AZ48=1,SUM('Premissas Investimento'!$AS$12:CK12)*$E$28,IF(AND(AZ49=1,AZ48=2),SUM('Premissas Investimento'!CI12)*$E$28,IF(AND(AZ49=1,BA48=2),SUM('Premissas Investimento'!CI12:CJ12)*$E$28,IF(AND(AZ49=1,BB48=2),SUM('Premissas Investimento'!CI12:CK12)*$E$28,IF(AND(AZ49=1,SUM(AZ48:BB49)=1),SUM('Premissas Investimento'!CI12:CK12)*$E$28,0)))))</f>
        <v>13342005.24</v>
      </c>
      <c r="BA53" s="478" t="n">
        <f aca="false">IF(BA48=1,SUM('Premissas Investimento'!$AS$12:CL12)*$E$28,IF(AND(BA49=1,BA48=2),SUM('Premissas Investimento'!CJ12)*$E$28,IF(AND(BA49=1,BB48=2),SUM('Premissas Investimento'!CJ12:CK12)*$E$28,IF(AND(BA49=1,BC48=2),SUM('Premissas Investimento'!CJ12:CL12)*$E$28,IF(AND(BA49=1,SUM(BA48:BC49)=1),SUM('Premissas Investimento'!CJ12:CL12)*$E$28,0)))))</f>
        <v>0</v>
      </c>
      <c r="BB53" s="478" t="n">
        <f aca="false">IF(BB48=1,SUM('Premissas Investimento'!$AS$12:CM12)*$E$28,IF(AND(BB49=1,BB48=2),SUM('Premissas Investimento'!CK12)*$E$28,IF(AND(BB49=1,BC48=2),SUM('Premissas Investimento'!CK12:CL12)*$E$28,IF(AND(BB49=1,BD48=2),SUM('Premissas Investimento'!CK12:CM12)*$E$28,IF(AND(BB49=1,SUM(BB48:BD49)=1),SUM('Premissas Investimento'!CK12:CM12)*$E$28,0)))))</f>
        <v>0</v>
      </c>
      <c r="BC53" s="478" t="n">
        <f aca="false">IF(BC48=1,SUM('Premissas Investimento'!$AS$12:CN12)*$E$28,IF(AND(BC49=1,BC48=2),SUM('Premissas Investimento'!CL12)*$E$28,IF(AND(BC49=1,BD48=2),SUM('Premissas Investimento'!CL12:CM12)*$E$28,IF(AND(BC49=1,BE48=2),SUM('Premissas Investimento'!CL12:CN12)*$E$28,IF(AND(BC49=1,SUM(BC48:BE49)=1),SUM('Premissas Investimento'!CL12:CN12)*$E$28,0)))))</f>
        <v>13342005.24</v>
      </c>
      <c r="BD53" s="478" t="n">
        <f aca="false">IF(BD48=1,SUM('Premissas Investimento'!$AS$12:CO12)*$E$28,IF(AND(BD49=1,BD48=2),SUM('Premissas Investimento'!CM12)*$E$28,IF(AND(BD49=1,BE48=2),SUM('Premissas Investimento'!CM12:CN12)*$E$28,IF(AND(BD49=1,BG48=2),SUM('Premissas Investimento'!CM12:CO12)*$E$28,IF(AND(BD49=1,SUM(BD48:BG49)=1),SUM('Premissas Investimento'!CM12:CO12)*$E$28,0)))))</f>
        <v>0</v>
      </c>
      <c r="BE53" s="478" t="n">
        <f aca="false">IF(BE48=1,SUM('Premissas Investimento'!$AS$12:CP12)*$E$28,IF(AND(BE49=1,BE48=2),SUM('Premissas Investimento'!CN12)*$E$28,IF(AND(BE49=1,BG48=2),SUM('Premissas Investimento'!CN12:CO12)*$E$28,IF(AND(BE49=1,BH48=2),SUM('Premissas Investimento'!CN12:CP12)*$E$28,IF(AND(BE49=1,SUM(BE48:BH49)=1),SUM('Premissas Investimento'!CN12:CP12)*$E$28,0)))))</f>
        <v>0</v>
      </c>
      <c r="BF53" s="478" t="n">
        <f aca="false">SUM(AT53:BE53)</f>
        <v>53368020.96</v>
      </c>
      <c r="BG53" s="478" t="n">
        <f aca="false">IF(BG48=1,SUM('Premissas Investimento'!$AS$12:CQ12)*$E$28,IF(AND(BG49=1,BG48=2),SUM('Premissas Investimento'!CO12)*$E$28,IF(AND(BG49=1,BH48=2),SUM('Premissas Investimento'!CO12:CP12)*$E$28,IF(AND(BG49=1,BI48=2),SUM('Premissas Investimento'!CO12:CQ12)*$E$28,IF(AND(BG49=1,SUM(BG48:BI49)=1),SUM('Premissas Investimento'!CO12:CQ12)*$E$28,0)))))</f>
        <v>0</v>
      </c>
      <c r="BH53" s="478" t="n">
        <f aca="false">IF(BH48=1,SUM('Premissas Investimento'!$AS$12:CR12)*$E$28,IF(AND(BH49=1,BH48=2),SUM('Premissas Investimento'!CP12)*$E$28,IF(AND(BH49=1,BI48=2),SUM('Premissas Investimento'!CP12:CQ12)*$E$28,IF(AND(BH49=1,BJ48=2),SUM('Premissas Investimento'!CP12:CR12)*$E$28,IF(AND(BH49=1,SUM(BH48:BJ49)=1),SUM('Premissas Investimento'!CP12:CR12)*$E$28,0)))))</f>
        <v>0</v>
      </c>
      <c r="BI53" s="478" t="n">
        <f aca="false">IF(BI48=1,SUM('Premissas Investimento'!$AS$12:CS12)*$E$28,IF(AND(BI49=1,BI48=2),SUM('Premissas Investimento'!CQ12)*$E$28,IF(AND(BI49=1,BJ48=2),SUM('Premissas Investimento'!CQ12:CR12)*$E$28,IF(AND(BI49=1,BK48=2),SUM('Premissas Investimento'!CQ12:CS12)*$E$28,IF(AND(BI49=1,SUM(BI48:BK49)=1),SUM('Premissas Investimento'!CQ12:CS12)*$E$28,0)))))</f>
        <v>0</v>
      </c>
      <c r="BJ53" s="478" t="n">
        <f aca="false">IF(BJ48=1,SUM('Premissas Investimento'!$AS$12:CT12)*$E$28,IF(AND(BJ49=1,BJ48=2),SUM('Premissas Investimento'!CR12)*$E$28,IF(AND(BJ49=1,BK48=2),SUM('Premissas Investimento'!CR12:CS12)*$E$28,IF(AND(BJ49=1,BL48=2),SUM('Premissas Investimento'!CR12:CT12)*$E$28,IF(AND(BJ49=1,SUM(BJ48:BL49)=1),SUM('Premissas Investimento'!CR12:CT12)*$E$28,0)))))</f>
        <v>0</v>
      </c>
      <c r="BK53" s="478" t="n">
        <f aca="false">IF(BK48=1,SUM('Premissas Investimento'!$AS$12:CU12)*$E$28,IF(AND(BK49=1,BK48=2),SUM('Premissas Investimento'!CS12)*$E$28,IF(AND(BK49=1,BL48=2),SUM('Premissas Investimento'!CS12:CT12)*$E$28,IF(AND(BK49=1,BM48=2),SUM('Premissas Investimento'!CS12:CU12)*$E$28,IF(AND(BK49=1,SUM(BK48:BM49)=1),SUM('Premissas Investimento'!CS12:CU12)*$E$28,0)))))</f>
        <v>0</v>
      </c>
      <c r="BL53" s="478" t="n">
        <f aca="false">IF(BL48=1,SUM('Premissas Investimento'!$AS$12:CV12)*$E$28,IF(AND(BL49=1,BL48=2),SUM('Premissas Investimento'!CT12)*$E$28,IF(AND(BL49=1,BM48=2),SUM('Premissas Investimento'!CT12:CU12)*$E$28,IF(AND(BL49=1,BN48=2),SUM('Premissas Investimento'!CT12:CV12)*$E$28,IF(AND(BL49=1,SUM(BL48:BN49)=1),SUM('Premissas Investimento'!CT12:CV12)*$E$28,0)))))</f>
        <v>0</v>
      </c>
      <c r="BM53" s="478" t="n">
        <f aca="false">IF(BM48=1,SUM('Premissas Investimento'!$AS$12:CW12)*$E$28,IF(AND(BM49=1,BM48=2),SUM('Premissas Investimento'!CU12)*$E$28,IF(AND(BM49=1,BN48=2),SUM('Premissas Investimento'!CU12:CV12)*$E$28,IF(AND(BM49=1,BO48=2),SUM('Premissas Investimento'!CU12:CW12)*$E$28,IF(AND(BM49=1,SUM(BM48:BO49)=1),SUM('Premissas Investimento'!CU12:CW12)*$E$28,0)))))</f>
        <v>0</v>
      </c>
      <c r="BN53" s="478" t="n">
        <f aca="false">IF(BN48=1,SUM('Premissas Investimento'!$AS$12:CX12)*$E$28,IF(AND(BN49=1,BN48=2),SUM('Premissas Investimento'!CV12)*$E$28,IF(AND(BN49=1,BO48=2),SUM('Premissas Investimento'!CV12:CW12)*$E$28,IF(AND(BN49=1,BP48=2),SUM('Premissas Investimento'!CV12:CX12)*$E$28,IF(AND(BN49=1,SUM(BN48:BP49)=1),SUM('Premissas Investimento'!CV12:CX12)*$E$28,0)))))</f>
        <v>0</v>
      </c>
      <c r="BO53" s="478" t="n">
        <f aca="false">IF(BO48=1,SUM('Premissas Investimento'!$AS$12:CY12)*$E$28,IF(AND(BO49=1,BO48=2),SUM('Premissas Investimento'!CW12)*$E$28,IF(AND(BO49=1,BP48=2),SUM('Premissas Investimento'!CW12:CX12)*$E$28,IF(AND(BO49=1,BQ48=2),SUM('Premissas Investimento'!CW12:CY12)*$E$28,IF(AND(BO49=1,SUM(BO48:BQ49)=1),SUM('Premissas Investimento'!CW12:CY12)*$E$28,0)))))</f>
        <v>0</v>
      </c>
      <c r="BP53" s="478" t="n">
        <f aca="false">IF(BP48=1,SUM('Premissas Investimento'!$AS$12:CZ12)*$E$28,IF(AND(BP49=1,BP48=2),SUM('Premissas Investimento'!CX12)*$E$28,IF(AND(BP49=1,BQ48=2),SUM('Premissas Investimento'!CX12:CY12)*$E$28,IF(AND(BP49=1,BR48=2),SUM('Premissas Investimento'!CX12:CZ12)*$E$28,IF(AND(BP49=1,SUM(BP48:BR49)=1),SUM('Premissas Investimento'!CX12:CZ12)*$E$28,0)))))</f>
        <v>0</v>
      </c>
      <c r="BQ53" s="478" t="n">
        <f aca="false">IF(BQ48=1,SUM('Premissas Investimento'!$AS$12:DA12)*$E$28,IF(AND(BQ49=1,BQ48=2),SUM('Premissas Investimento'!CY12)*$E$28,IF(AND(BQ49=1,BR48=2),SUM('Premissas Investimento'!CY12:CZ12)*$E$28,IF(AND(BQ49=1,BT48=2),SUM('Premissas Investimento'!CY12:DA12)*$E$28,IF(AND(BQ49=1,SUM(BQ48:BT49)=1),SUM('Premissas Investimento'!CY12:DA12)*$E$28,0)))))</f>
        <v>0</v>
      </c>
      <c r="BR53" s="478" t="n">
        <f aca="false">IF(BR48=1,SUM('Premissas Investimento'!$AS$12:DB12)*$E$28,IF(AND(BR49=1,BR48=2),SUM('Premissas Investimento'!CZ12)*$E$28,IF(AND(BR49=1,BT48=2),SUM('Premissas Investimento'!CZ12:DA12)*$E$28,IF(AND(BR49=1,BU48=2),SUM('Premissas Investimento'!CZ12:DB12)*$E$28,IF(AND(BR49=1,SUM(BR48:BU49)=1),SUM('Premissas Investimento'!CZ12:DB12)*$E$28,0)))))</f>
        <v>0</v>
      </c>
      <c r="BS53" s="478" t="n">
        <f aca="false">SUM(BG53:BR53)</f>
        <v>0</v>
      </c>
      <c r="BT53" s="478" t="n">
        <f aca="false">IF(BT48=1,SUM('Premissas Investimento'!$AS$12:DC12)*$E$28,IF(AND(BT49=1,BT48=2),SUM('Premissas Investimento'!DA12)*$E$28,IF(AND(BT49=1,BU48=2),SUM('Premissas Investimento'!DA12:DB12)*$E$28,IF(AND(BT49=1,BV48=2),SUM('Premissas Investimento'!DA12:DC12)*$E$28,IF(AND(BT49=1,SUM(BT48:BV49)=1),SUM('Premissas Investimento'!DA12:DC12)*$E$28,0)))))</f>
        <v>0</v>
      </c>
      <c r="BU53" s="478" t="n">
        <f aca="false">IF(BU48=1,SUM('Premissas Investimento'!$AS$12:DD12)*$E$28,IF(AND(BU49=1,BU48=2),SUM('Premissas Investimento'!DB12)*$E$28,IF(AND(BU49=1,BV48=2),SUM('Premissas Investimento'!DB12:DC12)*$E$28,IF(AND(BU49=1,BW48=2),SUM('Premissas Investimento'!DB12:DD12)*$E$28,IF(AND(BU49=1,SUM(BU48:BW49)=1),SUM('Premissas Investimento'!DB12:DD12)*$E$28,0)))))</f>
        <v>0</v>
      </c>
      <c r="BV53" s="478" t="n">
        <f aca="false">IF(BV48=1,SUM('Premissas Investimento'!$AS$12:DE12)*$E$28,IF(AND(BV49=1,BV48=2),SUM('Premissas Investimento'!DC12)*$E$28,IF(AND(BV49=1,BW48=2),SUM('Premissas Investimento'!DC12:DD12)*$E$28,IF(AND(BV49=1,BX48=2),SUM('Premissas Investimento'!DC12:DE12)*$E$28,IF(AND(BV49=1,SUM(BV48:BX49)=1),SUM('Premissas Investimento'!DC12:DE12)*$E$28,0)))))</f>
        <v>0</v>
      </c>
      <c r="BW53" s="478" t="n">
        <f aca="false">IF(BW48=1,SUM('Premissas Investimento'!$AS$12:DF12)*$E$28,IF(AND(BW49=1,BW48=2),SUM('Premissas Investimento'!DD12)*$E$28,IF(AND(BW49=1,BX48=2),SUM('Premissas Investimento'!DD12:DE12)*$E$28,IF(AND(BW49=1,BY48=2),SUM('Premissas Investimento'!DD12:DF12)*$E$28,IF(AND(BW49=1,SUM(BW48:BY49)=1),SUM('Premissas Investimento'!DD12:DF12)*$E$28,0)))))</f>
        <v>0</v>
      </c>
      <c r="BX53" s="478" t="n">
        <f aca="false">IF(BX48=1,SUM('Premissas Investimento'!$AS$12:DG12)*$E$28,IF(AND(BX49=1,BX48=2),SUM('Premissas Investimento'!DE12)*$E$28,IF(AND(BX49=1,BY48=2),SUM('Premissas Investimento'!DE12:DF12)*$E$28,IF(AND(BX49=1,BZ48=2),SUM('Premissas Investimento'!DE12:DG12)*$E$28,IF(AND(BX49=1,SUM(BX48:BZ49)=1),SUM('Premissas Investimento'!DE12:DG12)*$E$28,0)))))</f>
        <v>0</v>
      </c>
      <c r="BY53" s="478" t="n">
        <f aca="false">IF(BY48=1,SUM('Premissas Investimento'!$AS$12:DH12)*$E$28,IF(AND(BY49=1,BY48=2),SUM('Premissas Investimento'!DF12)*$E$28,IF(AND(BY49=1,BZ48=2),SUM('Premissas Investimento'!DF12:DG12)*$E$28,IF(AND(BY49=1,CA48=2),SUM('Premissas Investimento'!DF12:DH12)*$E$28,IF(AND(BY49=1,SUM(BY48:CA49)=1),SUM('Premissas Investimento'!DF12:DH12)*$E$28,0)))))</f>
        <v>0</v>
      </c>
      <c r="BZ53" s="478" t="n">
        <f aca="false">IF(BZ48=1,SUM('Premissas Investimento'!$AS$12:DI12)*$E$28,IF(AND(BZ49=1,BZ48=2),SUM('Premissas Investimento'!DG12)*$E$28,IF(AND(BZ49=1,CA48=2),SUM('Premissas Investimento'!DG12:DH12)*$E$28,IF(AND(BZ49=1,CB48=2),SUM('Premissas Investimento'!DG12:DI12)*$E$28,IF(AND(BZ49=1,SUM(BZ48:CB49)=1),SUM('Premissas Investimento'!DG12:DI12)*$E$28,0)))))</f>
        <v>0</v>
      </c>
      <c r="CA53" s="478" t="n">
        <f aca="false">IF(CA48=1,SUM('Premissas Investimento'!$AS$12:DJ12)*$E$28,IF(AND(CA49=1,CA48=2),SUM('Premissas Investimento'!DH12)*$E$28,IF(AND(CA49=1,CB48=2),SUM('Premissas Investimento'!DH12:DI12)*$E$28,IF(AND(CA49=1,CC48=2),SUM('Premissas Investimento'!DH12:DJ12)*$E$28,IF(AND(CA49=1,SUM(CA48:CC49)=1),SUM('Premissas Investimento'!DH12:DJ12)*$E$28,0)))))</f>
        <v>0</v>
      </c>
      <c r="CB53" s="478" t="n">
        <f aca="false">IF(CB48=1,SUM('Premissas Investimento'!$AS$12:DK12)*$E$28,IF(AND(CB49=1,CB48=2),SUM('Premissas Investimento'!DI12)*$E$28,IF(AND(CB49=1,CC48=2),SUM('Premissas Investimento'!DI12:DJ12)*$E$28,IF(AND(CB49=1,CD48=2),SUM('Premissas Investimento'!DI12:DK12)*$E$28,IF(AND(CB49=1,SUM(CB48:CD49)=1),SUM('Premissas Investimento'!DI12:DK12)*$E$28,0)))))</f>
        <v>0</v>
      </c>
      <c r="CC53" s="478" t="n">
        <f aca="false">IF(CC48=1,SUM('Premissas Investimento'!$AS$12:DL12)*$E$28,IF(AND(CC49=1,CC48=2),SUM('Premissas Investimento'!DJ12)*$E$28,IF(AND(CC49=1,CD48=2),SUM('Premissas Investimento'!DJ12:DK12)*$E$28,IF(AND(CC49=1,CE48=2),SUM('Premissas Investimento'!DJ12:DL12)*$E$28,IF(AND(CC49=1,SUM(CC48:CE49)=1),SUM('Premissas Investimento'!DJ12:DL12)*$E$28,0)))))</f>
        <v>0</v>
      </c>
      <c r="CD53" s="478" t="n">
        <f aca="false">IF(CD48=1,SUM('Premissas Investimento'!$AS$12:DM12)*$E$28,IF(AND(CD49=1,CD48=2),SUM('Premissas Investimento'!DK12)*$E$28,IF(AND(CD49=1,CE48=2),SUM('Premissas Investimento'!DK12:DL12)*$E$28,IF(AND(CD49=1,CG48=2),SUM('Premissas Investimento'!DK12:DM12)*$E$28,IF(AND(CD49=1,SUM(CD48:CG49)=1),SUM('Premissas Investimento'!DK12:DM12)*$E$28,0)))))</f>
        <v>0</v>
      </c>
      <c r="CE53" s="478" t="n">
        <f aca="false">IF(CE48=1,SUM('Premissas Investimento'!$AS$12:DN12)*$E$28,IF(AND(CE49=1,CE48=2),SUM('Premissas Investimento'!DL12)*$E$28,IF(AND(CE49=1,CG48=2),SUM('Premissas Investimento'!DL12:DM12)*$E$28,IF(AND(CE49=1,CH48=2),SUM('Premissas Investimento'!DL12:DN12)*$E$28,IF(AND(CE49=1,SUM(CE48:CH49)=1),SUM('Premissas Investimento'!DL12:DN12)*$E$28,0)))))</f>
        <v>0</v>
      </c>
      <c r="CF53" s="478" t="n">
        <f aca="false">SUM(BT53:CE53)</f>
        <v>0</v>
      </c>
      <c r="CG53" s="478" t="n">
        <f aca="false">IF(CG48=1,SUM('Premissas Investimento'!$AS$12:DO12)*$E$28,IF(AND(CG49=1,CG48=2),SUM('Premissas Investimento'!DM12)*$E$28,IF(AND(CG49=1,CH48=2),SUM('Premissas Investimento'!DM12:DN12)*$E$28,IF(AND(CG49=1,CI48=2),SUM('Premissas Investimento'!DM12:DO12)*$E$28,IF(AND(CG49=1,SUM(CG48:CI49)=1),SUM('Premissas Investimento'!DM12:DO12)*$E$28,0)))))</f>
        <v>0</v>
      </c>
      <c r="CH53" s="478" t="n">
        <f aca="false">IF(CH48=1,SUM('Premissas Investimento'!$AS$12:DP12)*$E$28,IF(AND(CH49=1,CH48=2),SUM('Premissas Investimento'!DN12)*$E$28,IF(AND(CH49=1,CI48=2),SUM('Premissas Investimento'!DN12:DO12)*$E$28,IF(AND(CH49=1,CJ48=2),SUM('Premissas Investimento'!DN12:DP12)*$E$28,IF(AND(CH49=1,SUM(CH48:CJ49)=1),SUM('Premissas Investimento'!DN12:DP12)*$E$28,0)))))</f>
        <v>0</v>
      </c>
      <c r="CI53" s="478" t="n">
        <f aca="false">IF(CI48=1,SUM('Premissas Investimento'!$AS$12:DQ12)*$E$28,IF(AND(CI49=1,CI48=2),SUM('Premissas Investimento'!DO12)*$E$28,IF(AND(CI49=1,CJ48=2),SUM('Premissas Investimento'!DO12:DP12)*$E$28,IF(AND(CI49=1,CK48=2),SUM('Premissas Investimento'!DO12:DQ12)*$E$28,IF(AND(CI49=1,SUM(CI48:CK49)=1),SUM('Premissas Investimento'!DO12:DQ12)*$E$28,0)))))</f>
        <v>0</v>
      </c>
      <c r="CJ53" s="478" t="n">
        <f aca="false">IF(CJ48=1,SUM('Premissas Investimento'!$AS$12:DR12)*$E$28,IF(AND(CJ49=1,CJ48=2),SUM('Premissas Investimento'!DP12)*$E$28,IF(AND(CJ49=1,CK48=2),SUM('Premissas Investimento'!DP12:DQ12)*$E$28,IF(AND(CJ49=1,CL48=2),SUM('Premissas Investimento'!DP12:DR12)*$E$28,IF(AND(CJ49=1,SUM(CJ48:CL49)=1),SUM('Premissas Investimento'!DP12:DR12)*$E$28,0)))))</f>
        <v>0</v>
      </c>
      <c r="CK53" s="478" t="n">
        <f aca="false">IF(CK48=1,SUM('Premissas Investimento'!$AS$12:DS12)*$E$28,IF(AND(CK49=1,CK48=2),SUM('Premissas Investimento'!DQ12)*$E$28,IF(AND(CK49=1,CL48=2),SUM('Premissas Investimento'!DQ12:DR12)*$E$28,IF(AND(CK49=1,CM48=2),SUM('Premissas Investimento'!DQ12:DS12)*$E$28,IF(AND(CK49=1,SUM(CK48:CM49)=1),SUM('Premissas Investimento'!DQ12:DS12)*$E$28,0)))))</f>
        <v>0</v>
      </c>
      <c r="CL53" s="478" t="n">
        <f aca="false">IF(CL48=1,SUM('Premissas Investimento'!$AS$12:DT12)*$E$28,IF(AND(CL49=1,CL48=2),SUM('Premissas Investimento'!DR12)*$E$28,IF(AND(CL49=1,CM48=2),SUM('Premissas Investimento'!DR12:DS12)*$E$28,IF(AND(CL49=1,CN48=2),SUM('Premissas Investimento'!DR12:DT12)*$E$28,IF(AND(CL49=1,SUM(CL48:CN49)=1),SUM('Premissas Investimento'!DR12:DT12)*$E$28,0)))))</f>
        <v>0</v>
      </c>
      <c r="CM53" s="478" t="n">
        <f aca="false">IF(CM48=1,SUM('Premissas Investimento'!$AS$12:DU12)*$E$28,IF(AND(CM49=1,CM48=2),SUM('Premissas Investimento'!DS12)*$E$28,IF(AND(CM49=1,CN48=2),SUM('Premissas Investimento'!DS12:DT12)*$E$28,IF(AND(CM49=1,CO48=2),SUM('Premissas Investimento'!DS12:DU12)*$E$28,IF(AND(CM49=1,SUM(CM48:CO49)=1),SUM('Premissas Investimento'!DS12:DU12)*$E$28,0)))))</f>
        <v>0</v>
      </c>
      <c r="CN53" s="478" t="n">
        <f aca="false">IF(CN48=1,SUM('Premissas Investimento'!$AS$12:DV12)*$E$28,IF(AND(CN49=1,CN48=2),SUM('Premissas Investimento'!DT12)*$E$28,IF(AND(CN49=1,CO48=2),SUM('Premissas Investimento'!DT12:DU12)*$E$28,IF(AND(CN49=1,CP48=2),SUM('Premissas Investimento'!DT12:DV12)*$E$28,IF(AND(CN49=1,SUM(CN48:CP49)=1),SUM('Premissas Investimento'!DT12:DV12)*$E$28,0)))))</f>
        <v>0</v>
      </c>
      <c r="CO53" s="478" t="n">
        <f aca="false">IF(CO48=1,SUM('Premissas Investimento'!$AS$12:DW12)*$E$28,IF(AND(CO49=1,CO48=2),SUM('Premissas Investimento'!DU12)*$E$28,IF(AND(CO49=1,CP48=2),SUM('Premissas Investimento'!DU12:DV12)*$E$28,IF(AND(CO49=1,CQ48=2),SUM('Premissas Investimento'!DU12:DW12)*$E$28,IF(AND(CO49=1,SUM(CO48:CQ49)=1),SUM('Premissas Investimento'!DU12:DW12)*$E$28,0)))))</f>
        <v>0</v>
      </c>
      <c r="CP53" s="478" t="n">
        <f aca="false">IF(CP48=1,SUM('Premissas Investimento'!$AS$12:DX12)*$E$28,IF(AND(CP49=1,CP48=2),SUM('Premissas Investimento'!DV12)*$E$28,IF(AND(CP49=1,CQ48=2),SUM('Premissas Investimento'!DV12:DW12)*$E$28,IF(AND(CP49=1,CR48=2),SUM('Premissas Investimento'!DV12:DX12)*$E$28,IF(AND(CP49=1,SUM(CP48:CR49)=1),SUM('Premissas Investimento'!DV12:DX12)*$E$28,0)))))</f>
        <v>0</v>
      </c>
      <c r="CQ53" s="478" t="n">
        <f aca="false">IF(CQ48=1,SUM('Premissas Investimento'!$AS$12:DY12)*$E$28,IF(AND(CQ49=1,CQ48=2),SUM('Premissas Investimento'!DW12)*$E$28,IF(AND(CQ49=1,CR48=2),SUM('Premissas Investimento'!DW12:DX12)*$E$28,IF(AND(CQ49=1,CT48=2),SUM('Premissas Investimento'!DW12:DY12)*$E$28,IF(AND(CQ49=1,SUM(CQ48:CT49)=1),SUM('Premissas Investimento'!DW12:DY12)*$E$28,0)))))</f>
        <v>0</v>
      </c>
      <c r="CR53" s="478" t="n">
        <f aca="false">IF(CR48=1,SUM('Premissas Investimento'!$AS$12:DZ12)*$E$28,IF(AND(CR49=1,CR48=2),SUM('Premissas Investimento'!DX12)*$E$28,IF(AND(CR49=1,CT48=2),SUM('Premissas Investimento'!DX12:DY12)*$E$28,IF(AND(CR49=1,CU48=2),SUM('Premissas Investimento'!DX12:DZ12)*$E$28,IF(AND(CR49=1,SUM(CR48:CU49)=1),SUM('Premissas Investimento'!DX12:DZ12)*$E$28,0)))))</f>
        <v>0</v>
      </c>
      <c r="CS53" s="478" t="n">
        <f aca="false">SUM(CG53:CR53)</f>
        <v>0</v>
      </c>
      <c r="CT53" s="478" t="n">
        <f aca="false">IF(CT48=1,SUM('Premissas Investimento'!$AS$12:EA12)*$E$28,IF(AND(CT49=1,CT48=2),SUM('Premissas Investimento'!DY12)*$E$28,IF(AND(CT49=1,CU48=2),SUM('Premissas Investimento'!DY12:DZ12)*$E$28,IF(AND(CT49=1,CV48=2),SUM('Premissas Investimento'!DY12:EA12)*$E$28,IF(AND(CT49=1,SUM(CT48:CV49)=1),SUM('Premissas Investimento'!DY12:EA12)*$E$28,0)))))</f>
        <v>0</v>
      </c>
      <c r="CU53" s="478" t="n">
        <f aca="false">IF(CU48=1,SUM('Premissas Investimento'!$AS$12:EB12)*$E$28,IF(AND(CU49=1,CU48=2),SUM('Premissas Investimento'!DZ12)*$E$28,IF(AND(CU49=1,CV48=2),SUM('Premissas Investimento'!DZ12:EA12)*$E$28,IF(AND(CU49=1,CW48=2),SUM('Premissas Investimento'!DZ12:EB12)*$E$28,IF(AND(CU49=1,SUM(CU48:CW49)=1),SUM('Premissas Investimento'!DZ12:EB12)*$E$28,0)))))</f>
        <v>0</v>
      </c>
      <c r="CV53" s="478" t="n">
        <f aca="false">IF(CV48=1,SUM('Premissas Investimento'!$AS$12:EC12)*$E$28,IF(AND(CV49=1,CV48=2),SUM('Premissas Investimento'!EA12)*$E$28,IF(AND(CV49=1,CW48=2),SUM('Premissas Investimento'!EA12:EB12)*$E$28,IF(AND(CV49=1,CX48=2),SUM('Premissas Investimento'!EA12:EC12)*$E$28,IF(AND(CV49=1,SUM(CV48:CX49)=1),SUM('Premissas Investimento'!EA12:EC12)*$E$28,0)))))</f>
        <v>0</v>
      </c>
      <c r="CW53" s="478" t="n">
        <f aca="false">IF(CW48=1,SUM('Premissas Investimento'!$AS$12:ED12)*$E$28,IF(AND(CW49=1,CW48=2),SUM('Premissas Investimento'!EB12)*$E$28,IF(AND(CW49=1,CX48=2),SUM('Premissas Investimento'!EB12:EC12)*$E$28,IF(AND(CW49=1,CY48=2),SUM('Premissas Investimento'!EB12:ED12)*$E$28,IF(AND(CW49=1,SUM(CW48:CY49)=1),SUM('Premissas Investimento'!EB12:ED12)*$E$28,0)))))</f>
        <v>0</v>
      </c>
      <c r="CX53" s="478" t="n">
        <f aca="false">IF(CX48=1,SUM('Premissas Investimento'!$AS$12:EE12)*$E$28,IF(AND(CX49=1,CX48=2),SUM('Premissas Investimento'!EC12)*$E$28,IF(AND(CX49=1,CY48=2),SUM('Premissas Investimento'!EC12:ED12)*$E$28,IF(AND(CX49=1,CZ48=2),SUM('Premissas Investimento'!EC12:EE12)*$E$28,IF(AND(CX49=1,SUM(CX48:CZ49)=1),SUM('Premissas Investimento'!EC12:EE12)*$E$28,0)))))</f>
        <v>0</v>
      </c>
      <c r="CY53" s="478" t="n">
        <f aca="false">IF(CY48=1,SUM('Premissas Investimento'!$AS$12:EF12)*$E$28,IF(AND(CY49=1,CY48=2),SUM('Premissas Investimento'!ED12)*$E$28,IF(AND(CY49=1,CZ48=2),SUM('Premissas Investimento'!ED12:EE12)*$E$28,IF(AND(CY49=1,DA48=2),SUM('Premissas Investimento'!ED12:EF12)*$E$28,IF(AND(CY49=1,SUM(CY48:DA49)=1),SUM('Premissas Investimento'!ED12:EF12)*$E$28,0)))))</f>
        <v>0</v>
      </c>
      <c r="CZ53" s="478" t="n">
        <f aca="false">IF(CZ48=1,SUM('Premissas Investimento'!$AS$12:EG12)*$E$28,IF(AND(CZ49=1,CZ48=2),SUM('Premissas Investimento'!EE12)*$E$28,IF(AND(CZ49=1,DA48=2),SUM('Premissas Investimento'!EE12:EF12)*$E$28,IF(AND(CZ49=1,DB48=2),SUM('Premissas Investimento'!EE12:EG12)*$E$28,IF(AND(CZ49=1,SUM(CZ48:DB49)=1),SUM('Premissas Investimento'!EE12:EG12)*$E$28,0)))))</f>
        <v>0</v>
      </c>
      <c r="DA53" s="478" t="n">
        <f aca="false">IF(DA48=1,SUM('Premissas Investimento'!$AS$12:EH12)*$E$28,IF(AND(DA49=1,DA48=2),SUM('Premissas Investimento'!EF12)*$E$28,IF(AND(DA49=1,DB48=2),SUM('Premissas Investimento'!EF12:EG12)*$E$28,IF(AND(DA49=1,DC48=2),SUM('Premissas Investimento'!EF12:EH12)*$E$28,IF(AND(DA49=1,SUM(DA48:DC49)=1),SUM('Premissas Investimento'!EF12:EH12)*$E$28,0)))))</f>
        <v>0</v>
      </c>
      <c r="DB53" s="478" t="n">
        <f aca="false">IF(DB48=1,SUM('Premissas Investimento'!$AS$12:EI12)*$E$28,IF(AND(DB49=1,DB48=2),SUM('Premissas Investimento'!EG12)*$E$28,IF(AND(DB49=1,DC48=2),SUM('Premissas Investimento'!EG12:EH12)*$E$28,IF(AND(DB49=1,DD48=2),SUM('Premissas Investimento'!EG12:EI12)*$E$28,IF(AND(DB49=1,SUM(DB48:DD49)=1),SUM('Premissas Investimento'!EG12:EI12)*$E$28,0)))))</f>
        <v>0</v>
      </c>
      <c r="DC53" s="478" t="n">
        <f aca="false">IF(DC48=1,SUM('Premissas Investimento'!$AS$12:EJ12)*$E$28,IF(AND(DC49=1,DC48=2),SUM('Premissas Investimento'!EH12)*$E$28,IF(AND(DC49=1,DD48=2),SUM('Premissas Investimento'!EH12:EI12)*$E$28,IF(AND(DC49=1,DE48=2),SUM('Premissas Investimento'!EH12:EJ12)*$E$28,IF(AND(DC49=1,SUM(DC48:DE49)=1),SUM('Premissas Investimento'!EH12:EJ12)*$E$28,0)))))</f>
        <v>0</v>
      </c>
      <c r="DD53" s="478" t="n">
        <f aca="false">IF(DD48=1,SUM('Premissas Investimento'!$AS$12:EK12)*$E$28,IF(AND(DD49=1,DD48=2),SUM('Premissas Investimento'!EI12)*$E$28,IF(AND(DD49=1,DF48=2),SUM('Premissas Investimento'!EI12:EJ12)*$E$28,IF(AND(DD49=1,DG48=2),SUM('Premissas Investimento'!EI12:EK12)*$E$28,IF(AND(DD49=1,SUM(DD48:DG49)=1),SUM('Premissas Investimento'!EI12:EK12)*$E$28,0)))))</f>
        <v>0</v>
      </c>
      <c r="DE53" s="478" t="n">
        <f aca="false">IF(DE48=1,SUM('Premissas Investimento'!$AS$12:EL12)*$E$28,IF(AND(DE49=1,DE48=2),SUM('Premissas Investimento'!EJ12)*$E$28,IF(AND(DE49=1,DG48=2),SUM('Premissas Investimento'!EJ12:EK12)*$E$28,IF(AND(DE49=1,DH48=2),SUM('Premissas Investimento'!EJ12:EL12)*$E$28,IF(AND(DE49=1,SUM(DE48:DH49)=1),SUM('Premissas Investimento'!EJ12:EL12)*$E$28,0)))))</f>
        <v>0</v>
      </c>
      <c r="DF53" s="478" t="n">
        <f aca="false">SUM(CT53:DE53)</f>
        <v>0</v>
      </c>
      <c r="DG53" s="478" t="n">
        <f aca="false">IF(DG48=1,SUM('Premissas Investimento'!$AS$12:EM12)*$E$28,IF(AND(DG49=1,DG48=2),SUM('Premissas Investimento'!EK12)*$E$28,IF(AND(DG49=1,DH48=2),SUM('Premissas Investimento'!EK12:EL12)*$E$28,IF(AND(DG49=1,DI48=2),SUM('Premissas Investimento'!EK12:EM12)*$E$28,IF(AND(DG49=1,SUM(DG48:DI49)=1),SUM('Premissas Investimento'!EK12:EM12)*$E$28,0)))))</f>
        <v>0</v>
      </c>
      <c r="DH53" s="478" t="n">
        <f aca="false">IF(DH48=1,SUM('Premissas Investimento'!$AS$12:EN12)*$E$28,IF(AND(DH49=1,DH48=2),SUM('Premissas Investimento'!EL12)*$E$28,IF(AND(DH49=1,DI48=2),SUM('Premissas Investimento'!EL12:EM12)*$E$28,IF(AND(DH49=1,DJ48=2),SUM('Premissas Investimento'!EL12:EN12)*$E$28,IF(AND(DH49=1,SUM(DH48:DJ49)=1),SUM('Premissas Investimento'!EL12:EN12)*$E$28,0)))))</f>
        <v>0</v>
      </c>
      <c r="DI53" s="478" t="n">
        <f aca="false">IF(DI48=1,SUM('Premissas Investimento'!$AS$12:EO12)*$E$28,IF(AND(DI49=1,DI48=2),SUM('Premissas Investimento'!EM12)*$E$28,IF(AND(DI49=1,DJ48=2),SUM('Premissas Investimento'!EM12:EN12)*$E$28,IF(AND(DI49=1,DK48=2),SUM('Premissas Investimento'!EM12:EO12)*$E$28,IF(AND(DI49=1,SUM(DI48:DK49)=1),SUM('Premissas Investimento'!EM12:EO12)*$E$28,0)))))</f>
        <v>0</v>
      </c>
      <c r="DJ53" s="478" t="n">
        <f aca="false">IF(DJ48=1,SUM('Premissas Investimento'!$AS$12:EP12)*$E$28,IF(AND(DJ49=1,DJ48=2),SUM('Premissas Investimento'!EN12)*$E$28,IF(AND(DJ49=1,DK48=2),SUM('Premissas Investimento'!EN12:EO12)*$E$28,IF(AND(DJ49=1,DL48=2),SUM('Premissas Investimento'!EN12:EP12)*$E$28,IF(AND(DJ49=1,SUM(DJ48:DL49)=1),SUM('Premissas Investimento'!EN12:EP12)*$E$28,0)))))</f>
        <v>0</v>
      </c>
      <c r="DK53" s="478" t="n">
        <f aca="false">IF(DK48=1,SUM('Premissas Investimento'!$AS$12:EQ12)*$E$28,IF(AND(DK49=1,DK48=2),SUM('Premissas Investimento'!EO12)*$E$28,IF(AND(DK49=1,DL48=2),SUM('Premissas Investimento'!EO12:EP12)*$E$28,IF(AND(DK49=1,DM48=2),SUM('Premissas Investimento'!EO12:EQ12)*$E$28,IF(AND(DK49=1,SUM(DK48:DM49)=1),SUM('Premissas Investimento'!EO12:EQ12)*$E$28,0)))))</f>
        <v>0</v>
      </c>
      <c r="DL53" s="478" t="n">
        <f aca="false">IF(DL48=1,SUM('Premissas Investimento'!$AS$12:ER12)*$E$28,IF(AND(DL49=1,DL48=2),SUM('Premissas Investimento'!EP12)*$E$28,IF(AND(DL49=1,DM48=2),SUM('Premissas Investimento'!EP12:EQ12)*$E$28,IF(AND(DL49=1,DN48=2),SUM('Premissas Investimento'!EP12:ER12)*$E$28,IF(AND(DL49=1,SUM(DL48:DN49)=1),SUM('Premissas Investimento'!EP12:ER12)*$E$28,0)))))</f>
        <v>0</v>
      </c>
      <c r="DM53" s="478" t="n">
        <f aca="false">IF(DM48=1,SUM('Premissas Investimento'!$AS$12:ES12)*$E$28,IF(AND(DM49=1,DM48=2),SUM('Premissas Investimento'!EQ12)*$E$28,IF(AND(DM49=1,DN48=2),SUM('Premissas Investimento'!EQ12:ER12)*$E$28,IF(AND(DM49=1,DO48=2),SUM('Premissas Investimento'!EQ12:ES12)*$E$28,IF(AND(DM49=1,SUM(DM48:DO49)=1),SUM('Premissas Investimento'!EQ12:ES12)*$E$28,0)))))</f>
        <v>0</v>
      </c>
      <c r="DN53" s="478" t="n">
        <f aca="false">IF(DN48=1,SUM('Premissas Investimento'!$AS$12:ET12)*$E$28,IF(AND(DN49=1,DN48=2),SUM('Premissas Investimento'!ER12)*$E$28,IF(AND(DN49=1,DO48=2),SUM('Premissas Investimento'!ER12:ES12)*$E$28,IF(AND(DN49=1,DP48=2),SUM('Premissas Investimento'!ER12:ET12)*$E$28,IF(AND(DN49=1,SUM(DN48:DP49)=1),SUM('Premissas Investimento'!ER12:ET12)*$E$28,0)))))</f>
        <v>0</v>
      </c>
      <c r="DO53" s="478" t="n">
        <f aca="false">IF(DO48=1,SUM('Premissas Investimento'!$AS$12:EU12)*$E$28,IF(AND(DO49=1,DO48=2),SUM('Premissas Investimento'!ES12)*$E$28,IF(AND(DO49=1,DP48=2),SUM('Premissas Investimento'!ES12:ET12)*$E$28,IF(AND(DO49=1,DQ48=2),SUM('Premissas Investimento'!ES12:EU12)*$E$28,IF(AND(DO49=1,SUM(DO48:DQ49)=1),SUM('Premissas Investimento'!ES12:EU12)*$E$28,0)))))</f>
        <v>0</v>
      </c>
      <c r="DP53" s="478" t="n">
        <f aca="false">IF(DP48=1,SUM('Premissas Investimento'!$AS$12:EV12)*$E$28,IF(AND(DP49=1,DP48=2),SUM('Premissas Investimento'!ET12)*$E$28,IF(AND(DP49=1,DQ48=2),SUM('Premissas Investimento'!ET12:EU12)*$E$28,IF(AND(DP49=1,DR48=2),SUM('Premissas Investimento'!ET12:EV12)*$E$28,IF(AND(DP49=1,SUM(DP48:DR49)=1),SUM('Premissas Investimento'!ET12:EV12)*$E$28,0)))))</f>
        <v>0</v>
      </c>
      <c r="DQ53" s="478" t="n">
        <f aca="false">IF(DQ48=1,SUM('Premissas Investimento'!$AS$12:EW12)*$E$28,IF(AND(DQ49=1,DQ48=2),SUM('Premissas Investimento'!EU12)*$E$28,IF(AND(DQ49=1,DR48=2),SUM('Premissas Investimento'!EU12:EV12)*$E$28,IF(AND(DQ49=1,DT48=2),SUM('Premissas Investimento'!EU12:EW12)*$E$28,IF(AND(DQ49=1,SUM(DQ48:DT49)=1),SUM('Premissas Investimento'!EU12:EW12)*$E$28,0)))))</f>
        <v>0</v>
      </c>
      <c r="DR53" s="478" t="n">
        <f aca="false">IF(DR48=1,SUM('Premissas Investimento'!$AS$12:EX12)*$E$28,IF(AND(DR49=1,DR48=2),SUM('Premissas Investimento'!EV12)*$E$28,IF(AND(DR49=1,DT48=2),SUM('Premissas Investimento'!EV12:EW12)*$E$28,IF(AND(DR49=1,DU48=2),SUM('Premissas Investimento'!EV12:EX12)*$E$28,IF(AND(DR49=1,SUM(DR48:DU49)=1),SUM('Premissas Investimento'!EV12:EX12)*$E$28,0)))))</f>
        <v>0</v>
      </c>
      <c r="DS53" s="478" t="n">
        <f aca="false">SUM(DG53:DR53)</f>
        <v>0</v>
      </c>
      <c r="DT53" s="478" t="n">
        <f aca="false">IF(DT48=1,SUM('Premissas Investimento'!$AS$12:EY12)*$E$28,IF(AND(DT49=1,DT48=2),SUM('Premissas Investimento'!EW12)*$E$28,IF(AND(DT49=1,DU48=2),SUM('Premissas Investimento'!EW12:EX12)*$E$28,IF(AND(DT49=1,DV48=2),SUM('Premissas Investimento'!EW12:EY12)*$E$28,IF(AND(DT49=1,SUM(DT48:DV49)=1),SUM('Premissas Investimento'!EW12:EY12)*$E$28,0)))))</f>
        <v>0</v>
      </c>
      <c r="DU53" s="478" t="n">
        <f aca="false">IF(DU48=1,SUM('Premissas Investimento'!$AS$12:EZ12)*$E$28,IF(AND(DU49=1,DU48=2),SUM('Premissas Investimento'!EX12)*$E$28,IF(AND(DU49=1,DV48=2),SUM('Premissas Investimento'!EX12:EY12)*$E$28,IF(AND(DU49=1,DW48=2),SUM('Premissas Investimento'!EX12:EZ12)*$E$28,IF(AND(DU49=1,SUM(DU48:DW49)=1),SUM('Premissas Investimento'!EX12:EZ12)*$E$28,0)))))</f>
        <v>0</v>
      </c>
      <c r="DV53" s="478" t="n">
        <f aca="false">IF(DV48=1,SUM('Premissas Investimento'!$AS$12:FA12)*$E$28,IF(AND(DV49=1,DV48=2),SUM('Premissas Investimento'!EY12)*$E$28,IF(AND(DV49=1,DW48=2),SUM('Premissas Investimento'!EY12:EZ12)*$E$28,IF(AND(DV49=1,DX48=2),SUM('Premissas Investimento'!EY12:FA12)*$E$28,IF(AND(DV49=1,SUM(DV48:DX49)=1),SUM('Premissas Investimento'!EY12:FA12)*$E$28,0)))))</f>
        <v>0</v>
      </c>
      <c r="DW53" s="478" t="n">
        <f aca="false">IF(DW48=1,SUM('Premissas Investimento'!$AS$12:FB12)*$E$28,IF(AND(DW49=1,DW48=2),SUM('Premissas Investimento'!EZ12)*$E$28,IF(AND(DW49=1,DX48=2),SUM('Premissas Investimento'!EZ12:FA12)*$E$28,IF(AND(DW49=1,DY48=2),SUM('Premissas Investimento'!EZ12:FB12)*$E$28,IF(AND(DW49=1,SUM(DW48:DY49)=1),SUM('Premissas Investimento'!EZ12:FB12)*$E$28,0)))))</f>
        <v>0</v>
      </c>
      <c r="DX53" s="478" t="n">
        <f aca="false">IF(DX48=1,SUM('Premissas Investimento'!$AS$12:FC12)*$E$28,IF(AND(DX49=1,DX48=2),SUM('Premissas Investimento'!FA12)*$E$28,IF(AND(DX49=1,DY48=2),SUM('Premissas Investimento'!FA12:FB12)*$E$28,IF(AND(DX49=1,DZ48=2),SUM('Premissas Investimento'!FA12:FC12)*$E$28,IF(AND(DX49=1,SUM(DX48:DZ49)=1),SUM('Premissas Investimento'!FA12:FC12)*$E$28,0)))))</f>
        <v>0</v>
      </c>
      <c r="DY53" s="478" t="n">
        <f aca="false">IF(DY48=1,SUM('Premissas Investimento'!$AS$12:FD12)*$E$28,IF(AND(DY49=1,DY48=2),SUM('Premissas Investimento'!FB12)*$E$28,IF(AND(DY49=1,DZ48=2),SUM('Premissas Investimento'!FB12:FC12)*$E$28,IF(AND(DY49=1,EA48=2),SUM('Premissas Investimento'!FB12:FD12)*$E$28,IF(AND(DY49=1,SUM(DY48:EA49)=1),SUM('Premissas Investimento'!FB12:FD12)*$E$28,0)))))</f>
        <v>0</v>
      </c>
      <c r="DZ53" s="478" t="n">
        <f aca="false">IF(DZ48=1,SUM('Premissas Investimento'!$AS$12:FE12)*$E$28,IF(AND(DZ49=1,DZ48=2),SUM('Premissas Investimento'!FC12)*$E$28,IF(AND(DZ49=1,EA48=2),SUM('Premissas Investimento'!FC12:FD12)*$E$28,IF(AND(DZ49=1,EB48=2),SUM('Premissas Investimento'!FC12:FE12)*$E$28,IF(AND(DZ49=1,SUM(DZ48:EB49)=1),SUM('Premissas Investimento'!FC12:FE12)*$E$28,0)))))</f>
        <v>0</v>
      </c>
      <c r="EA53" s="478" t="n">
        <f aca="false">IF(EA48=1,SUM('Premissas Investimento'!$AS$12:FF12)*$E$28,IF(AND(EA49=1,EA48=2),SUM('Premissas Investimento'!FD12)*$E$28,IF(AND(EA49=1,EB48=2),SUM('Premissas Investimento'!FD12:FE12)*$E$28,IF(AND(EA49=1,EC48=2),SUM('Premissas Investimento'!FD12:FF12)*$E$28,IF(AND(EA49=1,SUM(EA48:EC49)=1),SUM('Premissas Investimento'!FD12:FF12)*$E$28,0)))))</f>
        <v>0</v>
      </c>
      <c r="EB53" s="478" t="n">
        <f aca="false">IF(EB48=1,SUM('Premissas Investimento'!$AS$12:FG12)*$E$28,IF(AND(EB49=1,EB48=2),SUM('Premissas Investimento'!FE12)*$E$28,IF(AND(EB49=1,EC48=2),SUM('Premissas Investimento'!FE12:FF12)*$E$28,IF(AND(EB49=1,ED48=2),SUM('Premissas Investimento'!FE12:FG12)*$E$28,IF(AND(EB49=1,SUM(EB48:ED49)=1),SUM('Premissas Investimento'!FE12:FG12)*$E$28,0)))))</f>
        <v>0</v>
      </c>
      <c r="EC53" s="478" t="n">
        <f aca="false">IF(EC48=1,SUM('Premissas Investimento'!$AS$12:FH12)*$E$28,IF(AND(EC49=1,EC48=2),SUM('Premissas Investimento'!FF12)*$E$28,IF(AND(EC49=1,ED48=2),SUM('Premissas Investimento'!FF12:FG12)*$E$28,IF(AND(EC49=1,EE48=2),SUM('Premissas Investimento'!FF12:FH12)*$E$28,IF(AND(EC49=1,SUM(EC48:EE49)=1),SUM('Premissas Investimento'!FF12:FH12)*$E$28,0)))))</f>
        <v>0</v>
      </c>
      <c r="ED53" s="478" t="n">
        <f aca="false">IF(ED48=1,SUM('Premissas Investimento'!$AS$12:FI12)*$E$28,IF(AND(ED49=1,ED48=2),SUM('Premissas Investimento'!FG12)*$E$28,IF(AND(ED49=1,EE48=2),SUM('Premissas Investimento'!FG12:FH12)*$E$28,IF(AND(ED49=1,EG48=2),SUM('Premissas Investimento'!FG12:FI12)*$E$28,IF(AND(ED49=1,SUM(ED48:EG49)=1),SUM('Premissas Investimento'!FG12:FI12)*$E$28,0)))))</f>
        <v>0</v>
      </c>
      <c r="EE53" s="478" t="n">
        <f aca="false">IF(EE48=1,SUM('Premissas Investimento'!$AS$12:FJ12)*$E$28,IF(AND(EE49=1,EE48=2),SUM('Premissas Investimento'!FH12)*$E$28,IF(AND(EE49=1,EG48=2),SUM('Premissas Investimento'!FH12:FI12)*$E$28,IF(AND(EE49=1,EH48=2),SUM('Premissas Investimento'!FH12:FJ12)*$E$28,IF(AND(EE49=1,SUM(EE48:EH49)=1),SUM('Premissas Investimento'!FH12:FJ12)*$E$28,0)))))</f>
        <v>0</v>
      </c>
      <c r="EF53" s="478" t="n">
        <f aca="false">SUM(DT53:EE53)</f>
        <v>0</v>
      </c>
      <c r="EG53" s="478" t="n">
        <f aca="false">IF(EG48=1,SUM('Premissas Investimento'!$AS$12:FK12)*$E$28,IF(AND(EG49=1,EG48=2),SUM('Premissas Investimento'!FI12)*$E$28,IF(AND(EG49=1,EH48=2),SUM('Premissas Investimento'!FI12:FJ12)*$E$28,IF(AND(EG49=1,EI48=2),SUM('Premissas Investimento'!FI12:FK12)*$E$28,IF(AND(EG49=1,SUM(EG48:EI49)=1),SUM('Premissas Investimento'!FI12:FK12)*$E$28,0)))))</f>
        <v>0</v>
      </c>
      <c r="EH53" s="478" t="n">
        <f aca="false">IF(EH48=1,SUM('Premissas Investimento'!$AS$12:FL12)*$E$28,IF(AND(EH49=1,EH48=2),SUM('Premissas Investimento'!FJ12)*$E$28,IF(AND(EH49=1,EI48=2),SUM('Premissas Investimento'!FJ12:FK12)*$E$28,IF(AND(EH49=1,EJ48=2),SUM('Premissas Investimento'!FJ12:FL12)*$E$28,IF(AND(EH49=1,SUM(EH48:EJ49)=1),SUM('Premissas Investimento'!FJ12:FL12)*$E$28,0)))))</f>
        <v>0</v>
      </c>
      <c r="EI53" s="478" t="n">
        <f aca="false">IF(EI48=1,SUM('Premissas Investimento'!$AS$12:FM12)*$E$28,IF(AND(EI49=1,EI48=2),SUM('Premissas Investimento'!FK12)*$E$28,IF(AND(EI49=1,EJ48=2),SUM('Premissas Investimento'!FK12:FL12)*$E$28,IF(AND(EI49=1,EK48=2),SUM('Premissas Investimento'!FK12:FM12)*$E$28,IF(AND(EI49=1,SUM(EI48:EK49)=1),SUM('Premissas Investimento'!FK12:FM12)*$E$28,0)))))</f>
        <v>0</v>
      </c>
      <c r="EJ53" s="478" t="n">
        <f aca="false">IF(EJ48=1,SUM('Premissas Investimento'!$AS$12:FN12)*$E$28,IF(AND(EJ49=1,EJ48=2),SUM('Premissas Investimento'!FL12)*$E$28,IF(AND(EJ49=1,EK48=2),SUM('Premissas Investimento'!FL12:FM12)*$E$28,IF(AND(EJ49=1,EL48=2),SUM('Premissas Investimento'!FL12:FN12)*$E$28,IF(AND(EJ49=1,SUM(EJ48:EL49)=1),SUM('Premissas Investimento'!FL12:FN12)*$E$28,0)))))</f>
        <v>0</v>
      </c>
      <c r="EK53" s="478" t="n">
        <f aca="false">IF(EK48=1,SUM('Premissas Investimento'!$AS$12:FO12)*$E$28,IF(AND(EK49=1,EK48=2),SUM('Premissas Investimento'!FM12)*$E$28,IF(AND(EK49=1,EL48=2),SUM('Premissas Investimento'!FM12:FN12)*$E$28,IF(AND(EK49=1,EM48=2),SUM('Premissas Investimento'!FM12:FO12)*$E$28,IF(AND(EK49=1,SUM(EK48:EM49)=1),SUM('Premissas Investimento'!FM12:FO12)*$E$28,0)))))</f>
        <v>0</v>
      </c>
      <c r="EL53" s="478" t="n">
        <f aca="false">IF(EL48=1,SUM('Premissas Investimento'!$AS$12:FP12)*$E$28,IF(AND(EL49=1,EL48=2),SUM('Premissas Investimento'!FN12)*$E$28,IF(AND(EL49=1,EM48=2),SUM('Premissas Investimento'!FN12:FO12)*$E$28,IF(AND(EL49=1,EN48=2),SUM('Premissas Investimento'!FN12:FP12)*$E$28,IF(AND(EL49=1,SUM(EL48:EN49)=1),SUM('Premissas Investimento'!FN12:FP12)*$E$28,0)))))</f>
        <v>0</v>
      </c>
      <c r="EM53" s="478" t="n">
        <f aca="false">IF(EM48=1,SUM('Premissas Investimento'!$AS$12:FQ12)*$E$28,IF(AND(EM49=1,EM48=2),SUM('Premissas Investimento'!FO12)*$E$28,IF(AND(EM49=1,EN48=2),SUM('Premissas Investimento'!FO12:FP12)*$E$28,IF(AND(EM49=1,EO48=2),SUM('Premissas Investimento'!FO12:FQ12)*$E$28,IF(AND(EM49=1,SUM(EM48:EO49)=1),SUM('Premissas Investimento'!FO12:FQ12)*$E$28,0)))))</f>
        <v>0</v>
      </c>
      <c r="EN53" s="478" t="n">
        <f aca="false">IF(EN48=1,SUM('Premissas Investimento'!$AS$12:FR12)*$E$28,IF(AND(EN49=1,EN48=2),SUM('Premissas Investimento'!FP12)*$E$28,IF(AND(EN49=1,EO48=2),SUM('Premissas Investimento'!FP12:FQ12)*$E$28,IF(AND(EN49=1,EP48=2),SUM('Premissas Investimento'!FP12:FR12)*$E$28,IF(AND(EN49=1,SUM(EN48:EP49)=1),SUM('Premissas Investimento'!FP12:FR12)*$E$28,0)))))</f>
        <v>0</v>
      </c>
      <c r="EO53" s="478" t="n">
        <f aca="false">IF(EO48=1,SUM('Premissas Investimento'!$AS$12:FS12)*$E$28,IF(AND(EO49=1,EO48=2),SUM('Premissas Investimento'!FQ12)*$E$28,IF(AND(EO49=1,EP48=2),SUM('Premissas Investimento'!FQ12:FR12)*$E$28,IF(AND(EO49=1,EQ48=2),SUM('Premissas Investimento'!FQ12:FS12)*$E$28,IF(AND(EO49=1,SUM(EO48:EQ49)=1),SUM('Premissas Investimento'!FQ12:FS12)*$E$28,0)))))</f>
        <v>0</v>
      </c>
      <c r="EP53" s="478" t="n">
        <f aca="false">IF(EP48=1,SUM('Premissas Investimento'!$AS$12:FT12)*$E$28,IF(AND(EP49=1,EP48=2),SUM('Premissas Investimento'!FR12)*$E$28,IF(AND(EP49=1,EQ48=2),SUM('Premissas Investimento'!FR12:FS12)*$E$28,IF(AND(EP49=1,ER48=2),SUM('Premissas Investimento'!FR12:FT12)*$E$28,IF(AND(EP49=1,SUM(EP48:ER49)=1),SUM('Premissas Investimento'!FR12:FT12)*$E$28,0)))))</f>
        <v>0</v>
      </c>
      <c r="EQ53" s="478" t="n">
        <f aca="false">IF(EQ48=1,SUM('Premissas Investimento'!$AS$12:FU12)*$E$28,IF(AND(EQ49=1,EQ48=2),SUM('Premissas Investimento'!FS12)*$E$28,IF(AND(EQ49=1,ER48=2),SUM('Premissas Investimento'!FS12:FT12)*$E$28,IF(AND(EQ49=1,ET48=2),SUM('Premissas Investimento'!FS12:FU12)*$E$28,IF(AND(EQ49=1,SUM(EQ48:ET49)=1),SUM('Premissas Investimento'!FS12:FU12)*$E$28,0)))))</f>
        <v>0</v>
      </c>
      <c r="ER53" s="478" t="n">
        <f aca="false">IF(ER48=1,SUM('Premissas Investimento'!$AS$12:FV12)*$E$28,IF(AND(ER49=1,ER48=2),SUM('Premissas Investimento'!FT12)*$E$28,IF(AND(ER49=1,ET48=2),SUM('Premissas Investimento'!FT12:FU12)*$E$28,IF(AND(ER49=1,EU48=2),SUM('Premissas Investimento'!FT12:FV12)*$E$28,IF(AND(ER49=1,SUM(ER48:EU49)=1),SUM('Premissas Investimento'!FT12:FV12)*$E$28,0)))))</f>
        <v>0</v>
      </c>
      <c r="ES53" s="478" t="n">
        <f aca="false">SUM(EG53:ER53)</f>
        <v>0</v>
      </c>
      <c r="ET53" s="478" t="n">
        <f aca="false">IF(ET48=1,SUM('Premissas Investimento'!$AS$12:FW12)*$E$28,IF(AND(ET49=1,ET48=2),SUM('Premissas Investimento'!FU12)*$E$28,IF(AND(ET49=1,EU48=2),SUM('Premissas Investimento'!FU12:FV12)*$E$28,IF(AND(ET49=1,EV48=2),SUM('Premissas Investimento'!FU12:FW12)*$E$28,IF(AND(ET49=1,SUM(ET48:EV49)=1),SUM('Premissas Investimento'!FU12:FW12)*$E$28,0)))))</f>
        <v>0</v>
      </c>
      <c r="EU53" s="478" t="n">
        <f aca="false">IF(EU48=1,SUM('Premissas Investimento'!$AS$12:FX12)*$E$28,IF(AND(EU49=1,EU48=2),SUM('Premissas Investimento'!FV12)*$E$28,IF(AND(EU49=1,EV48=2),SUM('Premissas Investimento'!FV12:FW12)*$E$28,IF(AND(EU49=1,EW48=2),SUM('Premissas Investimento'!FV12:FX12)*$E$28,IF(AND(EU49=1,SUM(EU48:EW49)=1),SUM('Premissas Investimento'!FV12:FX12)*$E$28,0)))))</f>
        <v>0</v>
      </c>
      <c r="EV53" s="478" t="n">
        <f aca="false">IF(EV48=1,SUM('Premissas Investimento'!$AS$12:FY12)*$E$28,IF(AND(EV49=1,EV48=2),SUM('Premissas Investimento'!FW12)*$E$28,IF(AND(EV49=1,EW48=2),SUM('Premissas Investimento'!FW12:FX12)*$E$28,IF(AND(EV49=1,EX48=2),SUM('Premissas Investimento'!FW12:FY12)*$E$28,IF(AND(EV49=1,SUM(EV48:EX49)=1),SUM('Premissas Investimento'!FW12:FY12)*$E$28,0)))))</f>
        <v>0</v>
      </c>
      <c r="EW53" s="478" t="n">
        <f aca="false">IF(EW48=1,SUM('Premissas Investimento'!$AS$12:FZ12)*$E$28,IF(AND(EW49=1,EW48=2),SUM('Premissas Investimento'!FX12)*$E$28,IF(AND(EW49=1,EX48=2),SUM('Premissas Investimento'!FX12:FY12)*$E$28,IF(AND(EW49=1,EY48=2),SUM('Premissas Investimento'!FX12:FZ12)*$E$28,IF(AND(EW49=1,SUM(EW48:EY49)=1),SUM('Premissas Investimento'!FX12:FZ12)*$E$28,0)))))</f>
        <v>0</v>
      </c>
      <c r="EX53" s="478" t="n">
        <f aca="false">IF(EX48=1,SUM('Premissas Investimento'!$AS$12:GA12)*$E$28,IF(AND(EX49=1,EX48=2),SUM('Premissas Investimento'!FY12)*$E$28,IF(AND(EX49=1,EY48=2),SUM('Premissas Investimento'!FY12:FZ12)*$E$28,IF(AND(EX49=1,EZ48=2),SUM('Premissas Investimento'!FY12:GA12)*$E$28,IF(AND(EX49=1,SUM(EX48:EZ49)=1),SUM('Premissas Investimento'!FY12:GA12)*$E$28,0)))))</f>
        <v>0</v>
      </c>
      <c r="EY53" s="478" t="n">
        <f aca="false">IF(EY48=1,SUM('Premissas Investimento'!$AS$12:GB12)*$E$28,IF(AND(EY49=1,EY48=2),SUM('Premissas Investimento'!FZ12)*$E$28,IF(AND(EY49=1,EZ48=2),SUM('Premissas Investimento'!FZ12:GA12)*$E$28,IF(AND(EY49=1,FA48=2),SUM('Premissas Investimento'!FZ12:GB12)*$E$28,IF(AND(EY49=1,SUM(EY48:FA49)=1),SUM('Premissas Investimento'!FZ12:GB12)*$E$28,0)))))</f>
        <v>0</v>
      </c>
      <c r="EZ53" s="478" t="n">
        <f aca="false">IF(EZ48=1,SUM('Premissas Investimento'!$AS$12:GC12)*$E$28,IF(AND(EZ49=1,EZ48=2),SUM('Premissas Investimento'!GA12)*$E$28,IF(AND(EZ49=1,FA48=2),SUM('Premissas Investimento'!GA12:GB12)*$E$28,IF(AND(EZ49=1,FB48=2),SUM('Premissas Investimento'!GA12:GC12)*$E$28,IF(AND(EZ49=1,SUM(EZ48:FB49)=1),SUM('Premissas Investimento'!GA12:GC12)*$E$28,0)))))</f>
        <v>0</v>
      </c>
      <c r="FA53" s="478" t="n">
        <f aca="false">IF(FA48=1,SUM('Premissas Investimento'!$AS$12:GD12)*$E$28,IF(AND(FA49=1,FA48=2),SUM('Premissas Investimento'!GB12)*$E$28,IF(AND(FA49=1,FB48=2),SUM('Premissas Investimento'!GB12:GC12)*$E$28,IF(AND(FA49=1,FC48=2),SUM('Premissas Investimento'!GB12:GD12)*$E$28,IF(AND(FA49=1,SUM(FA48:FC49)=1),SUM('Premissas Investimento'!GB12:GD12)*$E$28,0)))))</f>
        <v>0</v>
      </c>
      <c r="FB53" s="478" t="n">
        <f aca="false">IF(FB48=1,SUM('Premissas Investimento'!$AS$12:GE12)*$E$28,IF(AND(FB49=1,FB48=2),SUM('Premissas Investimento'!GC12)*$E$28,IF(AND(FB49=1,FC48=2),SUM('Premissas Investimento'!GC12:GD12)*$E$28,IF(AND(FB49=1,FD48=2),SUM('Premissas Investimento'!GC12:GE12)*$E$28,IF(AND(FB49=1,SUM(FB48:FD49)=1),SUM('Premissas Investimento'!GC12:GE12)*$E$28,0)))))</f>
        <v>0</v>
      </c>
      <c r="FC53" s="478" t="n">
        <f aca="false">IF(FC48=1,SUM('Premissas Investimento'!$AS$12:GF12)*$E$28,IF(AND(FC49=1,FC48=2),SUM('Premissas Investimento'!GD12)*$E$28,IF(AND(FC49=1,FD48=2),SUM('Premissas Investimento'!GD12:GE12)*$E$28,IF(AND(FC49=1,FE48=2),SUM('Premissas Investimento'!GD12:GF12)*$E$28,IF(AND(FC49=1,SUM(FC48:FE49)=1),SUM('Premissas Investimento'!GD12:GF12)*$E$28,0)))))</f>
        <v>0</v>
      </c>
      <c r="FD53" s="478" t="n">
        <f aca="false">IF(FD48=1,SUM('Premissas Investimento'!$AS$12:GG12)*$E$28,IF(AND(FD49=1,FD48=2),SUM('Premissas Investimento'!GE12)*$E$28,IF(AND(FD49=1,FE48=2),SUM('Premissas Investimento'!GE12:GF12)*$E$28,IF(AND(FD49=1,FG48=2),SUM('Premissas Investimento'!GE12:GG12)*$E$28,IF(AND(FD49=1,SUM(FD48:FG49)=1),SUM('Premissas Investimento'!GE12:GG12)*$E$28,0)))))</f>
        <v>0</v>
      </c>
      <c r="FE53" s="478" t="n">
        <f aca="false">IF(FE48=1,SUM('Premissas Investimento'!$AS$12:GH12)*$E$28,IF(AND(FE49=1,FE48=2),SUM('Premissas Investimento'!GF12)*$E$28,IF(AND(FE49=1,FG48=2),SUM('Premissas Investimento'!GF12:GG12)*$E$28,IF(AND(FE49=1,FH48=2),SUM('Premissas Investimento'!GF12:GH12)*$E$28,IF(AND(FE49=1,SUM(FE48:FH49)=1),SUM('Premissas Investimento'!GF12:GH12)*$E$28,0)))))</f>
        <v>0</v>
      </c>
      <c r="FF53" s="478" t="n">
        <f aca="false">SUM(ET53:FE53)</f>
        <v>0</v>
      </c>
      <c r="FG53" s="478" t="n">
        <f aca="false">IF(FG48=1,SUM('Premissas Investimento'!$AS$12:GI12)*$E$28,IF(AND(FG49=1,FG48=2),SUM('Premissas Investimento'!GG12)*$E$28,IF(AND(FG49=1,FH48=2),SUM('Premissas Investimento'!GG12:GH12)*$E$28,IF(AND(FG49=1,FI48=2),SUM('Premissas Investimento'!GG12:GI12)*$E$28,IF(AND(FG49=1,SUM(FG48:FI49)=1),SUM('Premissas Investimento'!GG12:GI12)*$E$28,0)))))</f>
        <v>0</v>
      </c>
      <c r="FH53" s="478" t="n">
        <f aca="false">IF(FH48=1,SUM('Premissas Investimento'!$AS$12:GJ12)*$E$28,IF(AND(FH49=1,FH48=2),SUM('Premissas Investimento'!GH12)*$E$28,IF(AND(FH49=1,FI48=2),SUM('Premissas Investimento'!GH12:GI12)*$E$28,IF(AND(FH49=1,FJ48=2),SUM('Premissas Investimento'!GH12:GJ12)*$E$28,IF(AND(FH49=1,SUM(FH48:FJ49)=1),SUM('Premissas Investimento'!GH12:GJ12)*$E$28,0)))))</f>
        <v>0</v>
      </c>
      <c r="FI53" s="478" t="n">
        <f aca="false">IF(FI48=1,SUM('Premissas Investimento'!$AS$12:GK12)*$E$28,IF(AND(FI49=1,FI48=2),SUM('Premissas Investimento'!GI12)*$E$28,IF(AND(FI49=1,FJ48=2),SUM('Premissas Investimento'!GI12:GJ12)*$E$28,IF(AND(FI49=1,FK48=2),SUM('Premissas Investimento'!GI12:GK12)*$E$28,IF(AND(FI49=1,SUM(FI48:FK49)=1),SUM('Premissas Investimento'!GI12:GK12)*$E$28,0)))))</f>
        <v>0</v>
      </c>
      <c r="FJ53" s="478" t="n">
        <f aca="false">IF(FJ48=1,SUM('Premissas Investimento'!$AS$12:GL12)*$E$28,IF(AND(FJ49=1,FJ48=2),SUM('Premissas Investimento'!GJ12)*$E$28,IF(AND(FJ49=1,FK48=2),SUM('Premissas Investimento'!GJ12:GK12)*$E$28,IF(AND(FJ49=1,FL48=2),SUM('Premissas Investimento'!GJ12:GL12)*$E$28,IF(AND(FJ49=1,SUM(FJ48:FL49)=1),SUM('Premissas Investimento'!GJ12:GL12)*$E$28,0)))))</f>
        <v>0</v>
      </c>
      <c r="FK53" s="478" t="n">
        <f aca="false">IF(FK48=1,SUM('Premissas Investimento'!$AS$12:GM12)*$E$28,IF(AND(FK49=1,FK48=2),SUM('Premissas Investimento'!GK12)*$E$28,IF(AND(FK49=1,FL48=2),SUM('Premissas Investimento'!GK12:GL12)*$E$28,IF(AND(FK49=1,FM48=2),SUM('Premissas Investimento'!GK12:GM12)*$E$28,IF(AND(FK49=1,SUM(FK48:FM49)=1),SUM('Premissas Investimento'!GK12:GM12)*$E$28,0)))))</f>
        <v>0</v>
      </c>
      <c r="FL53" s="478" t="n">
        <f aca="false">IF(FL48=1,SUM('Premissas Investimento'!$AS$12:GN12)*$E$28,IF(AND(FL49=1,FL48=2),SUM('Premissas Investimento'!GL12)*$E$28,IF(AND(FL49=1,FM48=2),SUM('Premissas Investimento'!GL12:GM12)*$E$28,IF(AND(FL49=1,FN48=2),SUM('Premissas Investimento'!GL12:GN12)*$E$28,IF(AND(FL49=1,SUM(FL48:FN49)=1),SUM('Premissas Investimento'!GL12:GN12)*$E$28,0)))))</f>
        <v>0</v>
      </c>
      <c r="FM53" s="478" t="n">
        <f aca="false">IF(FM48=1,SUM('Premissas Investimento'!$AS$12:GO12)*$E$28,IF(AND(FM49=1,FM48=2),SUM('Premissas Investimento'!GM12)*$E$28,IF(AND(FM49=1,FN48=2),SUM('Premissas Investimento'!GM12:GN12)*$E$28,IF(AND(FM49=1,FO48=2),SUM('Premissas Investimento'!GM12:GO12)*$E$28,IF(AND(FM49=1,SUM(FM48:FO49)=1),SUM('Premissas Investimento'!GM12:GO12)*$E$28,0)))))</f>
        <v>0</v>
      </c>
      <c r="FN53" s="478" t="n">
        <f aca="false">IF(FN48=1,SUM('Premissas Investimento'!$AS$12:GP12)*$E$28,IF(AND(FN49=1,FN48=2),SUM('Premissas Investimento'!GN12)*$E$28,IF(AND(FN49=1,FO48=2),SUM('Premissas Investimento'!GN12:GO12)*$E$28,IF(AND(FN49=1,FP48=2),SUM('Premissas Investimento'!GN12:GP12)*$E$28,IF(AND(FN49=1,SUM(FN48:FP49)=1),SUM('Premissas Investimento'!GN12:GP12)*$E$28,0)))))</f>
        <v>0</v>
      </c>
      <c r="FO53" s="478" t="n">
        <f aca="false">IF(FO48=1,SUM('Premissas Investimento'!$AS$12:GQ12)*$E$28,IF(AND(FO49=1,FO48=2),SUM('Premissas Investimento'!GO12)*$E$28,IF(AND(FO49=1,FP48=2),SUM('Premissas Investimento'!GO12:GP12)*$E$28,IF(AND(FO49=1,FQ48=2),SUM('Premissas Investimento'!GO12:GQ12)*$E$28,IF(AND(FO49=1,SUM(FO48:FQ49)=1),SUM('Premissas Investimento'!GO12:GQ12)*$E$28,0)))))</f>
        <v>0</v>
      </c>
      <c r="FP53" s="478" t="n">
        <f aca="false">IF(FP48=1,SUM('Premissas Investimento'!$AS$12:GR12)*$E$28,IF(AND(FP49=1,FP48=2),SUM('Premissas Investimento'!GP12)*$E$28,IF(AND(FP49=1,FQ48=2),SUM('Premissas Investimento'!GP12:GQ12)*$E$28,IF(AND(FP49=1,FR48=2),SUM('Premissas Investimento'!GP12:GR12)*$E$28,IF(AND(FP49=1,SUM(FP48:FR49)=1),SUM('Premissas Investimento'!GP12:GR12)*$E$28,0)))))</f>
        <v>0</v>
      </c>
      <c r="FQ53" s="478" t="n">
        <f aca="false">IF(FQ48=1,SUM('Premissas Investimento'!$AS$12:GS12)*$E$28,IF(AND(FQ49=1,FQ48=2),SUM('Premissas Investimento'!GQ12)*$E$28,IF(AND(FQ49=1,FR48=2),SUM('Premissas Investimento'!GQ12:GR12)*$E$28,IF(AND(FQ49=1,FT48=2),SUM('Premissas Investimento'!GQ12:GS12)*$E$28,IF(AND(FQ49=1,SUM(FQ48:FT49)=1),SUM('Premissas Investimento'!GQ12:GS12)*$E$28,0)))))</f>
        <v>0</v>
      </c>
      <c r="FR53" s="478" t="n">
        <f aca="false">IF(FR48=1,SUM('Premissas Investimento'!$AS$12:GT12)*$E$28,IF(AND(FR49=1,FR48=2),SUM('Premissas Investimento'!GR12)*$E$28,IF(AND(FR49=1,FT48=2),SUM('Premissas Investimento'!GR12:GS12)*$E$28,IF(AND(FR49=1,FU48=2),SUM('Premissas Investimento'!GR12:GT12)*$E$28,IF(AND(FR49=1,SUM(FR48:FU49)=1),SUM('Premissas Investimento'!GR12:GT12)*$E$28,0)))))</f>
        <v>0</v>
      </c>
      <c r="FS53" s="478" t="n">
        <f aca="false">SUM(FG53:FR53)</f>
        <v>0</v>
      </c>
      <c r="FT53" s="478" t="n">
        <f aca="false">IF(FT48=1,SUM('Premissas Investimento'!$AS$12:GU12)*$E$28,IF(AND(FT49=1,FT48=2),SUM('Premissas Investimento'!GS12)*$E$28,IF(AND(FT49=1,FU48=2),SUM('Premissas Investimento'!GS12:GT12)*$E$28,IF(AND(FT49=1,FV48=2),SUM('Premissas Investimento'!GS12:GU12)*$E$28,IF(AND(FT49=1,SUM(FT48:FV49)=1),SUM('Premissas Investimento'!GS12:GU12)*$E$28,0)))))</f>
        <v>0</v>
      </c>
      <c r="FU53" s="478" t="n">
        <f aca="false">IF(FU48=1,SUM('Premissas Investimento'!$AS$12:GV12)*$E$28,IF(AND(FU49=1,FU48=2),SUM('Premissas Investimento'!GT12)*$E$28,IF(AND(FU49=1,FV48=2),SUM('Premissas Investimento'!GT12:GU12)*$E$28,IF(AND(FU49=1,FW48=2),SUM('Premissas Investimento'!GT12:GV12)*$E$28,IF(AND(FU49=1,SUM(FU48:FW49)=1),SUM('Premissas Investimento'!GT12:GV12)*$E$28,0)))))</f>
        <v>0</v>
      </c>
      <c r="FV53" s="478" t="n">
        <f aca="false">IF(FV48=1,SUM('Premissas Investimento'!$AS$12:GW12)*$E$28,IF(AND(FV49=1,FV48=2),SUM('Premissas Investimento'!GU12)*$E$28,IF(AND(FV49=1,FW48=2),SUM('Premissas Investimento'!GU12:GV12)*$E$28,IF(AND(FV49=1,FX48=2),SUM('Premissas Investimento'!GU12:GW12)*$E$28,IF(AND(FV49=1,SUM(FV48:FX49)=1),SUM('Premissas Investimento'!GU12:GW12)*$E$28,0)))))</f>
        <v>0</v>
      </c>
      <c r="FW53" s="478" t="n">
        <f aca="false">IF(FW48=1,SUM('Premissas Investimento'!$AS$12:GX12)*$E$28,IF(AND(FW49=1,FW48=2),SUM('Premissas Investimento'!GV12)*$E$28,IF(AND(FW49=1,FX48=2),SUM('Premissas Investimento'!GV12:GW12)*$E$28,IF(AND(FW49=1,FY48=2),SUM('Premissas Investimento'!GV12:GX12)*$E$28,IF(AND(FW49=1,SUM(FW48:FY49)=1),SUM('Premissas Investimento'!GV12:GX12)*$E$28,0)))))</f>
        <v>0</v>
      </c>
      <c r="FX53" s="478" t="n">
        <f aca="false">IF(FX48=1,SUM('Premissas Investimento'!$AS$12:GY12)*$E$28,IF(AND(FX49=1,FX48=2),SUM('Premissas Investimento'!GW12)*$E$28,IF(AND(FX49=1,FY48=2),SUM('Premissas Investimento'!GW12:GX12)*$E$28,IF(AND(FX49=1,FZ48=2),SUM('Premissas Investimento'!GW12:GY12)*$E$28,IF(AND(FX49=1,SUM(FX48:FZ49)=1),SUM('Premissas Investimento'!GW12:GY12)*$E$28,0)))))</f>
        <v>0</v>
      </c>
      <c r="FY53" s="478" t="n">
        <f aca="false">IF(FY48=1,SUM('Premissas Investimento'!$AS$12:GZ12)*$E$28,IF(AND(FY49=1,FY48=2),SUM('Premissas Investimento'!GX12)*$E$28,IF(AND(FY49=1,FZ48=2),SUM('Premissas Investimento'!GX12:GY12)*$E$28,IF(AND(FY49=1,GA48=2),SUM('Premissas Investimento'!GX12:GZ12)*$E$28,IF(AND(FY49=1,SUM(FY48:GA49)=1),SUM('Premissas Investimento'!GX12:GZ12)*$E$28,0)))))</f>
        <v>0</v>
      </c>
      <c r="FZ53" s="478" t="n">
        <f aca="false">IF(FZ48=1,SUM('Premissas Investimento'!$AS$12:HA12)*$E$28,IF(AND(FZ49=1,FZ48=2),SUM('Premissas Investimento'!GY12)*$E$28,IF(AND(FZ49=1,GA48=2),SUM('Premissas Investimento'!GY12:GZ12)*$E$28,IF(AND(FZ49=1,GB48=2),SUM('Premissas Investimento'!GY12:HA12)*$E$28,IF(AND(FZ49=1,SUM(FZ48:GB49)=1),SUM('Premissas Investimento'!GY12:HA12)*$E$28,0)))))</f>
        <v>0</v>
      </c>
      <c r="GA53" s="478" t="n">
        <f aca="false">IF(GA48=1,SUM('Premissas Investimento'!$AS$12:HB12)*$E$28,IF(AND(GA49=1,GA48=2),SUM('Premissas Investimento'!GZ12)*$E$28,IF(AND(GA49=1,GB48=2),SUM('Premissas Investimento'!GZ12:HA12)*$E$28,IF(AND(GA49=1,GC48=2),SUM('Premissas Investimento'!GZ12:HB12)*$E$28,IF(AND(GA49=1,SUM(GA48:GC49)=1),SUM('Premissas Investimento'!GZ12:HB12)*$E$28,0)))))</f>
        <v>0</v>
      </c>
      <c r="GB53" s="478" t="n">
        <f aca="false">IF(GB48=1,SUM('Premissas Investimento'!$AS$12:HC12)*$E$28,IF(AND(GB49=1,GB48=2),SUM('Premissas Investimento'!HA12)*$E$28,IF(AND(GB49=1,GC48=2),SUM('Premissas Investimento'!HA12:HB12)*$E$28,IF(AND(GB49=1,GD48=2),SUM('Premissas Investimento'!HA12:HC12)*$E$28,IF(AND(GB49=1,SUM(GB48:GD49)=1),SUM('Premissas Investimento'!HA12:HC12)*$E$28,0)))))</f>
        <v>0</v>
      </c>
      <c r="GC53" s="478" t="n">
        <f aca="false">IF(GC48=1,SUM('Premissas Investimento'!$AS$12:HD12)*$E$28,IF(AND(GC49=1,GC48=2),SUM('Premissas Investimento'!HB12)*$E$28,IF(AND(GC49=1,GD48=2),SUM('Premissas Investimento'!HB12:HC12)*$E$28,IF(AND(GC49=1,GE48=2),SUM('Premissas Investimento'!HB12:HD12)*$E$28,IF(AND(GC49=1,SUM(GC48:GE49)=1),SUM('Premissas Investimento'!HB12:HD12)*$E$28,0)))))</f>
        <v>0</v>
      </c>
      <c r="GD53" s="478" t="n">
        <f aca="false">IF(GD48=1,SUM('Premissas Investimento'!$AS$12:HE12)*$E$28,IF(AND(GD49=1,GD48=2),SUM('Premissas Investimento'!HC12)*$E$28,IF(AND(GD49=1,GE48=2),SUM('Premissas Investimento'!HC12:HD12)*$E$28,IF(AND(GD49=1,GG48=2),SUM('Premissas Investimento'!HC12:HE12)*$E$28,IF(AND(GD49=1,SUM(GD48:GG49)=1),SUM('Premissas Investimento'!HC12:HE12)*$E$28,0)))))</f>
        <v>0</v>
      </c>
      <c r="GE53" s="478" t="n">
        <f aca="false">IF(GE48=1,SUM('Premissas Investimento'!$AS$12:HF12)*$E$28,IF(AND(GE49=1,GE48=2),SUM('Premissas Investimento'!HD12)*$E$28,IF(AND(GE49=1,GG48=2),SUM('Premissas Investimento'!HD12:HE12)*$E$28,IF(AND(GE49=1,GH48=2),SUM('Premissas Investimento'!HD12:HF12)*$E$28,IF(AND(GE49=1,SUM(GE48:GH49)=1),SUM('Premissas Investimento'!HD12:HF12)*$E$28,0)))))</f>
        <v>0</v>
      </c>
      <c r="GF53" s="478" t="n">
        <f aca="false">SUM(FT53:GE53)</f>
        <v>0</v>
      </c>
      <c r="GG53" s="478" t="n">
        <f aca="false">IF(GG48=1,SUM('Premissas Investimento'!$AS$12:HG12)*$E$28,IF(AND(GG49=1,GG48=2),SUM('Premissas Investimento'!HE12)*$E$28,IF(AND(GG49=1,GH48=2),SUM('Premissas Investimento'!HE12:HF12)*$E$28,IF(AND(GG49=1,GI48=2),SUM('Premissas Investimento'!HE12:HG12)*$E$28,IF(AND(GG49=1,SUM(GG48:GI49)=1),SUM('Premissas Investimento'!HE12:HG12)*$E$28,0)))))</f>
        <v>0</v>
      </c>
      <c r="GH53" s="478" t="n">
        <f aca="false">IF(GH48=1,SUM('Premissas Investimento'!$AS$12:HH12)*$E$28,IF(AND(GH49=1,GH48=2),SUM('Premissas Investimento'!HF12)*$E$28,IF(AND(GH49=1,GI48=2),SUM('Premissas Investimento'!HF12:HG12)*$E$28,IF(AND(GH49=1,GJ48=2),SUM('Premissas Investimento'!HF12:HH12)*$E$28,IF(AND(GH49=1,SUM(GH48:GJ49)=1),SUM('Premissas Investimento'!HF12:HH12)*$E$28,0)))))</f>
        <v>0</v>
      </c>
      <c r="GI53" s="478" t="n">
        <f aca="false">IF(GI48=1,SUM('Premissas Investimento'!$AS$12:HI12)*$E$28,IF(AND(GI49=1,GI48=2),SUM('Premissas Investimento'!HG12)*$E$28,IF(AND(GI49=1,GJ48=2),SUM('Premissas Investimento'!HG12:HH12)*$E$28,IF(AND(GI49=1,GK48=2),SUM('Premissas Investimento'!HG12:HI12)*$E$28,IF(AND(GI49=1,SUM(GI48:GK49)=1),SUM('Premissas Investimento'!HG12:HI12)*$E$28,0)))))</f>
        <v>0</v>
      </c>
      <c r="GJ53" s="478" t="n">
        <f aca="false">IF(GJ48=1,SUM('Premissas Investimento'!$AS$12:HJ12)*$E$28,IF(AND(GJ49=1,GJ48=2),SUM('Premissas Investimento'!HH12)*$E$28,IF(AND(GJ49=1,GK48=2),SUM('Premissas Investimento'!HH12:HI12)*$E$28,IF(AND(GJ49=1,GL48=2),SUM('Premissas Investimento'!HH12:HJ12)*$E$28,IF(AND(GJ49=1,SUM(GJ48:GL49)=1),SUM('Premissas Investimento'!HH12:HJ12)*$E$28,0)))))</f>
        <v>0</v>
      </c>
      <c r="GK53" s="478" t="n">
        <f aca="false">IF(GK48=1,SUM('Premissas Investimento'!$AS$12:HK12)*$E$28,IF(AND(GK49=1,GK48=2),SUM('Premissas Investimento'!HI12)*$E$28,IF(AND(GK49=1,GL48=2),SUM('Premissas Investimento'!HI12:HJ12)*$E$28,IF(AND(GK49=1,GM48=2),SUM('Premissas Investimento'!HI12:HK12)*$E$28,IF(AND(GK49=1,SUM(GK48:GM49)=1),SUM('Premissas Investimento'!HI12:HK12)*$E$28,0)))))</f>
        <v>0</v>
      </c>
      <c r="GL53" s="478" t="n">
        <f aca="false">IF(GL48=1,SUM('Premissas Investimento'!$AS$12:HL12)*$E$28,IF(AND(GL49=1,GL48=2),SUM('Premissas Investimento'!HJ12)*$E$28,IF(AND(GL49=1,GM48=2),SUM('Premissas Investimento'!HJ12:HK12)*$E$28,IF(AND(GL49=1,GN48=2),SUM('Premissas Investimento'!HJ12:HL12)*$E$28,IF(AND(GL49=1,SUM(GL48:GN49)=1),SUM('Premissas Investimento'!HJ12:HL12)*$E$28,0)))))</f>
        <v>0</v>
      </c>
      <c r="GM53" s="478" t="n">
        <f aca="false">IF(GM48=1,SUM('Premissas Investimento'!$AS$12:HM12)*$E$28,IF(AND(GM49=1,GM48=2),SUM('Premissas Investimento'!HK12)*$E$28,IF(AND(GM49=1,GN48=2),SUM('Premissas Investimento'!HK12:HL12)*$E$28,IF(AND(GM49=1,GO48=2),SUM('Premissas Investimento'!HK12:HM12)*$E$28,IF(AND(GM49=1,SUM(GM48:GO49)=1),SUM('Premissas Investimento'!HK12:HM12)*$E$28,0)))))</f>
        <v>0</v>
      </c>
      <c r="GN53" s="478" t="n">
        <f aca="false">IF(GN48=1,SUM('Premissas Investimento'!$AS$12:HN12)*$E$28,IF(AND(GN49=1,GN48=2),SUM('Premissas Investimento'!HL12)*$E$28,IF(AND(GN49=1,GO48=2),SUM('Premissas Investimento'!HL12:HM12)*$E$28,IF(AND(GN49=1,GP48=2),SUM('Premissas Investimento'!HL12:HN12)*$E$28,IF(AND(GN49=1,SUM(GN48:GP49)=1),SUM('Premissas Investimento'!HL12:HN12)*$E$28,0)))))</f>
        <v>0</v>
      </c>
      <c r="GO53" s="478" t="n">
        <f aca="false">IF(GO48=1,SUM('Premissas Investimento'!$AS$12:HO12)*$E$28,IF(AND(GO49=1,GO48=2),SUM('Premissas Investimento'!HM12)*$E$28,IF(AND(GO49=1,GP48=2),SUM('Premissas Investimento'!HM12:HN12)*$E$28,IF(AND(GO49=1,GQ48=2),SUM('Premissas Investimento'!HM12:HO12)*$E$28,IF(AND(GO49=1,SUM(GO48:GQ49)=1),SUM('Premissas Investimento'!HM12:HO12)*$E$28,0)))))</f>
        <v>0</v>
      </c>
      <c r="GP53" s="478" t="n">
        <f aca="false">IF(GP48=1,SUM('Premissas Investimento'!$AS$12:HP12)*$E$28,IF(AND(GP49=1,GP48=2),SUM('Premissas Investimento'!HN12)*$E$28,IF(AND(GP49=1,GQ48=2),SUM('Premissas Investimento'!HN12:HO12)*$E$28,IF(AND(GP49=1,GR48=2),SUM('Premissas Investimento'!HN12:HP12)*$E$28,IF(AND(GP49=1,SUM(GP48:GR49)=1),SUM('Premissas Investimento'!HN12:HP12)*$E$28,0)))))</f>
        <v>0</v>
      </c>
      <c r="GQ53" s="478" t="n">
        <f aca="false">IF(GQ48=1,SUM('Premissas Investimento'!$AS$12:HQ12)*$E$28,IF(AND(GQ49=1,GQ48=2),SUM('Premissas Investimento'!HO12)*$E$28,IF(AND(GQ49=1,GR48=2),SUM('Premissas Investimento'!HO12:HP12)*$E$28,IF(AND(GQ49=1,GT48=2),SUM('Premissas Investimento'!HO12:HQ12)*$E$28,IF(AND(GQ49=1,SUM(GQ48:GT49)=1),SUM('Premissas Investimento'!HO12:HQ12)*$E$28,0)))))</f>
        <v>0</v>
      </c>
      <c r="GR53" s="478" t="n">
        <f aca="false">IF(GR48=1,SUM('Premissas Investimento'!$AS$12:HR12)*$E$28,IF(AND(GR49=1,GR48=2),SUM('Premissas Investimento'!HP12)*$E$28,IF(AND(GR49=1,GT48=2),SUM('Premissas Investimento'!HP12:HQ12)*$E$28,IF(AND(GR49=1,GU48=2),SUM('Premissas Investimento'!HP12:HR12)*$E$28,IF(AND(GR49=1,SUM(GR48:GU49)=1),SUM('Premissas Investimento'!HP12:HR12)*$E$28,0)))))</f>
        <v>0</v>
      </c>
      <c r="GS53" s="478" t="n">
        <f aca="false">SUM(GG53:GR53)</f>
        <v>0</v>
      </c>
      <c r="GT53" s="478" t="n">
        <f aca="false">IF(GT48=1,SUM('Premissas Investimento'!$AS$12:HS12)*$E$28,IF(AND(GT49=1,GT48=2),SUM('Premissas Investimento'!HQ12)*$E$28,IF(AND(GT49=1,GU48=2),SUM('Premissas Investimento'!HQ12:HR12)*$E$28,IF(AND(GT49=1,GV48=2),SUM('Premissas Investimento'!HQ12:HS12)*$E$28,IF(AND(GT49=1,SUM(GT48:GV49)=1),SUM('Premissas Investimento'!HQ12:HS12)*$E$28,0)))))</f>
        <v>0</v>
      </c>
      <c r="GU53" s="478" t="n">
        <f aca="false">IF(GU48=1,SUM('Premissas Investimento'!$AS$12:HT12)*$E$28,IF(AND(GU49=1,GU48=2),SUM('Premissas Investimento'!HR12)*$E$28,IF(AND(GU49=1,GV48=2),SUM('Premissas Investimento'!HR12:HS12)*$E$28,IF(AND(GU49=1,GW48=2),SUM('Premissas Investimento'!HR12:HT12)*$E$28,IF(AND(GU49=1,SUM(GU48:GW49)=1),SUM('Premissas Investimento'!HR12:HT12)*$E$28,0)))))</f>
        <v>0</v>
      </c>
      <c r="GV53" s="478" t="n">
        <f aca="false">IF(GV48=1,SUM('Premissas Investimento'!$AS$12:HU12)*$E$28,IF(AND(GV49=1,GV48=2),SUM('Premissas Investimento'!HS12)*$E$28,IF(AND(GV49=1,GW48=2),SUM('Premissas Investimento'!HS12:HT12)*$E$28,IF(AND(GV49=1,GX48=2),SUM('Premissas Investimento'!HS12:HU12)*$E$28,IF(AND(GV49=1,SUM(GV48:GX49)=1),SUM('Premissas Investimento'!HS12:HU12)*$E$28,0)))))</f>
        <v>0</v>
      </c>
      <c r="GW53" s="478" t="n">
        <f aca="false">IF(GW48=1,SUM('Premissas Investimento'!$AS$12:HV12)*$E$28,IF(AND(GW49=1,GW48=2),SUM('Premissas Investimento'!HT12)*$E$28,IF(AND(GW49=1,GX48=2),SUM('Premissas Investimento'!HT12:HU12)*$E$28,IF(AND(GW49=1,GY48=2),SUM('Premissas Investimento'!HT12:HV12)*$E$28,IF(AND(GW49=1,SUM(GW48:GY49)=1),SUM('Premissas Investimento'!HT12:HV12)*$E$28,0)))))</f>
        <v>0</v>
      </c>
      <c r="GX53" s="478" t="n">
        <f aca="false">IF(GX48=1,SUM('Premissas Investimento'!$AS$12:HW12)*$E$28,IF(AND(GX49=1,GX48=2),SUM('Premissas Investimento'!HU12)*$E$28,IF(AND(GX49=1,GY48=2),SUM('Premissas Investimento'!HU12:HV12)*$E$28,IF(AND(GX49=1,GZ48=2),SUM('Premissas Investimento'!HU12:HW12)*$E$28,IF(AND(GX49=1,SUM(GX48:GZ49)=1),SUM('Premissas Investimento'!HU12:HW12)*$E$28,0)))))</f>
        <v>0</v>
      </c>
      <c r="GY53" s="478" t="n">
        <f aca="false">IF(GY48=1,SUM('Premissas Investimento'!$AS$12:HX12)*$E$28,IF(AND(GY49=1,GY48=2),SUM('Premissas Investimento'!HV12)*$E$28,IF(AND(GY49=1,GZ48=2),SUM('Premissas Investimento'!HV12:HW12)*$E$28,IF(AND(GY49=1,HA48=2),SUM('Premissas Investimento'!HV12:HX12)*$E$28,IF(AND(GY49=1,SUM(GY48:HA49)=1),SUM('Premissas Investimento'!HV12:HX12)*$E$28,0)))))</f>
        <v>0</v>
      </c>
      <c r="GZ53" s="478" t="n">
        <f aca="false">IF(GZ48=1,SUM('Premissas Investimento'!$AS$12:HY12)*$E$28,IF(AND(GZ49=1,GZ48=2),SUM('Premissas Investimento'!HW12)*$E$28,IF(AND(GZ49=1,HA48=2),SUM('Premissas Investimento'!HW12:HX12)*$E$28,IF(AND(GZ49=1,HB48=2),SUM('Premissas Investimento'!HW12:HY12)*$E$28,IF(AND(GZ49=1,SUM(GZ48:HB49)=1),SUM('Premissas Investimento'!HW12:HY12)*$E$28,0)))))</f>
        <v>0</v>
      </c>
      <c r="HA53" s="478" t="n">
        <f aca="false">IF(HA48=1,SUM('Premissas Investimento'!$AS$12:HZ12)*$E$28,IF(AND(HA49=1,HA48=2),SUM('Premissas Investimento'!HX12)*$E$28,IF(AND(HA49=1,HB48=2),SUM('Premissas Investimento'!HX12:HY12)*$E$28,IF(AND(HA49=1,HC48=2),SUM('Premissas Investimento'!HX12:HZ12)*$E$28,IF(AND(HA49=1,SUM(HA48:HC49)=1),SUM('Premissas Investimento'!HX12:HZ12)*$E$28,0)))))</f>
        <v>0</v>
      </c>
      <c r="HB53" s="478" t="n">
        <f aca="false">IF(HB48=1,SUM('Premissas Investimento'!$AS$12:IA12)*$E$28,IF(AND(HB49=1,HB48=2),SUM('Premissas Investimento'!HY12)*$E$28,IF(AND(HB49=1,HC48=2),SUM('Premissas Investimento'!HY12:HZ12)*$E$28,IF(AND(HB49=1,HD48=2),SUM('Premissas Investimento'!HY12:IA12)*$E$28,IF(AND(HB49=1,SUM(HB48:HD49)=1),SUM('Premissas Investimento'!HY12:IA12)*$E$28,0)))))</f>
        <v>0</v>
      </c>
      <c r="HC53" s="478" t="n">
        <f aca="false">IF(HC48=1,SUM('Premissas Investimento'!$AS$12:IB12)*$E$28,IF(AND(HC49=1,HC48=2),SUM('Premissas Investimento'!HZ12)*$E$28,IF(AND(HC49=1,HD48=2),SUM('Premissas Investimento'!HZ12:IA12)*$E$28,IF(AND(HC49=1,HE48=2),SUM('Premissas Investimento'!HZ12:IB12)*$E$28,IF(AND(HC49=1,SUM(HC48:HE49)=1),SUM('Premissas Investimento'!HZ12:IB12)*$E$28,0)))))</f>
        <v>0</v>
      </c>
      <c r="HD53" s="478" t="n">
        <f aca="false">IF(HD48=1,SUM('Premissas Investimento'!$AS$12:IC12)*$E$28,IF(AND(HD49=1,HD48=2),SUM('Premissas Investimento'!IA12)*$E$28,IF(AND(HD49=1,HF48=2),SUM('Premissas Investimento'!IA12:IB12)*$E$28,IF(AND(HD49=1,HG48=2),SUM('Premissas Investimento'!IA12:IC12)*$E$28,IF(AND(HD49=1,SUM(HD48:HG49)=1),SUM('Premissas Investimento'!IA12:IC12)*$E$28,0)))))</f>
        <v>0</v>
      </c>
      <c r="HE53" s="478" t="n">
        <f aca="false">IF(HE48=1,SUM('Premissas Investimento'!$AS$12:ID12)*$E$28,IF(AND(HE49=1,HE48=2),SUM('Premissas Investimento'!IB12)*$E$28,IF(AND(HE49=1,HG48=2),SUM('Premissas Investimento'!IB12:IC12)*$E$28,IF(AND(HE49=1,HH48=2),SUM('Premissas Investimento'!IB12:ID12)*$E$28,IF(AND(HE49=1,SUM(HE48:HH49)=1),SUM('Premissas Investimento'!IB12:ID12)*$E$28,0)))))</f>
        <v>0</v>
      </c>
      <c r="HF53" s="478" t="n">
        <f aca="false">SUM(GT53:HE53)</f>
        <v>0</v>
      </c>
      <c r="HG53" s="478" t="n">
        <f aca="false">IF(HG48=1,SUM('Premissas Investimento'!$AS$12:IE12)*$E$28,IF(AND(HG49=1,HG48=2),SUM('Premissas Investimento'!IC12)*$E$28,IF(AND(HG49=1,HH48=2),SUM('Premissas Investimento'!IC12:ID12)*$E$28,IF(AND(HG49=1,HI48=2),SUM('Premissas Investimento'!IC12:IE12)*$E$28,IF(AND(HG49=1,SUM(HG48:HI49)=1),SUM('Premissas Investimento'!IC12:IE12)*$E$28,0)))))</f>
        <v>0</v>
      </c>
      <c r="HH53" s="478" t="n">
        <f aca="false">IF(HH48=1,SUM('Premissas Investimento'!$AS$12:IF12)*$E$28,IF(AND(HH49=1,HH48=2),SUM('Premissas Investimento'!ID12)*$E$28,IF(AND(HH49=1,HI48=2),SUM('Premissas Investimento'!ID12:IE12)*$E$28,IF(AND(HH49=1,HJ48=2),SUM('Premissas Investimento'!ID12:IF12)*$E$28,IF(AND(HH49=1,SUM(HH48:HJ49)=1),SUM('Premissas Investimento'!ID12:IF12)*$E$28,0)))))</f>
        <v>0</v>
      </c>
      <c r="HI53" s="478" t="n">
        <f aca="false">IF(HI48=1,SUM('Premissas Investimento'!$AS$12:IG12)*$E$28,IF(AND(HI49=1,HI48=2),SUM('Premissas Investimento'!IE12)*$E$28,IF(AND(HI49=1,HJ48=2),SUM('Premissas Investimento'!IE12:IF12)*$E$28,IF(AND(HI49=1,HK48=2),SUM('Premissas Investimento'!IE12:IG12)*$E$28,IF(AND(HI49=1,SUM(HI48:HK49)=1),SUM('Premissas Investimento'!IE12:IG12)*$E$28,0)))))</f>
        <v>0</v>
      </c>
      <c r="HJ53" s="478" t="n">
        <f aca="false">IF(HJ48=1,SUM('Premissas Investimento'!$AS$12:IH12)*$E$28,IF(AND(HJ49=1,HJ48=2),SUM('Premissas Investimento'!IF12)*$E$28,IF(AND(HJ49=1,HK48=2),SUM('Premissas Investimento'!IF12:IG12)*$E$28,IF(AND(HJ49=1,HL48=2),SUM('Premissas Investimento'!IF12:IH12)*$E$28,IF(AND(HJ49=1,SUM(HJ48:HL49)=1),SUM('Premissas Investimento'!IF12:IH12)*$E$28,0)))))</f>
        <v>0</v>
      </c>
      <c r="HK53" s="478" t="n">
        <f aca="false">IF(HK48=1,SUM('Premissas Investimento'!$AS$12:II12)*$E$28,IF(AND(HK49=1,HK48=2),SUM('Premissas Investimento'!IG12)*$E$28,IF(AND(HK49=1,HL48=2),SUM('Premissas Investimento'!IG12:IH12)*$E$28,IF(AND(HK49=1,HM48=2),SUM('Premissas Investimento'!IG12:II12)*$E$28,IF(AND(HK49=1,SUM(HK48:HM49)=1),SUM('Premissas Investimento'!IG12:II12)*$E$28,0)))))</f>
        <v>0</v>
      </c>
      <c r="HL53" s="478" t="n">
        <f aca="false">IF(HL48=1,SUM('Premissas Investimento'!$AS$12:IJ12)*$E$28,IF(AND(HL49=1,HL48=2),SUM('Premissas Investimento'!IH12)*$E$28,IF(AND(HL49=1,HM48=2),SUM('Premissas Investimento'!IH12:II12)*$E$28,IF(AND(HL49=1,HN48=2),SUM('Premissas Investimento'!IH12:IJ12)*$E$28,IF(AND(HL49=1,SUM(HL48:HN49)=1),SUM('Premissas Investimento'!IH12:IJ12)*$E$28,0)))))</f>
        <v>0</v>
      </c>
      <c r="HM53" s="478" t="n">
        <f aca="false">IF(HM48=1,SUM('Premissas Investimento'!$AS$12:IK12)*$E$28,IF(AND(HM49=1,HM48=2),SUM('Premissas Investimento'!II12)*$E$28,IF(AND(HM49=1,HN48=2),SUM('Premissas Investimento'!II12:IJ12)*$E$28,IF(AND(HM49=1,HO48=2),SUM('Premissas Investimento'!II12:IK12)*$E$28,IF(AND(HM49=1,SUM(HM48:HO49)=1),SUM('Premissas Investimento'!II12:IK12)*$E$28,0)))))</f>
        <v>0</v>
      </c>
      <c r="HN53" s="478" t="n">
        <f aca="false">IF(HN48=1,SUM('Premissas Investimento'!$AS$12:IL12)*$E$28,IF(AND(HN49=1,HN48=2),SUM('Premissas Investimento'!IJ12)*$E$28,IF(AND(HN49=1,HO48=2),SUM('Premissas Investimento'!IJ12:IK12)*$E$28,IF(AND(HN49=1,HP48=2),SUM('Premissas Investimento'!IJ12:IL12)*$E$28,IF(AND(HN49=1,SUM(HN48:HP49)=1),SUM('Premissas Investimento'!IJ12:IL12)*$E$28,0)))))</f>
        <v>0</v>
      </c>
      <c r="HO53" s="478" t="n">
        <f aca="false">IF(HO48=1,SUM('Premissas Investimento'!$AS$12:IM12)*$E$28,IF(AND(HO49=1,HO48=2),SUM('Premissas Investimento'!IK12)*$E$28,IF(AND(HO49=1,HP48=2),SUM('Premissas Investimento'!IK12:IL12)*$E$28,IF(AND(HO49=1,HQ48=2),SUM('Premissas Investimento'!IK12:IM12)*$E$28,IF(AND(HO49=1,SUM(HO48:HQ49)=1),SUM('Premissas Investimento'!IK12:IM12)*$E$28,0)))))</f>
        <v>0</v>
      </c>
      <c r="HP53" s="478" t="n">
        <f aca="false">IF(HP48=1,SUM('Premissas Investimento'!$AS$12:IN12)*$E$28,IF(AND(HP49=1,HP48=2),SUM('Premissas Investimento'!IL12)*$E$28,IF(AND(HP49=1,HQ48=2),SUM('Premissas Investimento'!IL12:IM12)*$E$28,IF(AND(HP49=1,HR48=2),SUM('Premissas Investimento'!IL12:IN12)*$E$28,IF(AND(HP49=1,SUM(HP48:HR49)=1),SUM('Premissas Investimento'!IL12:IN12)*$E$28,0)))))</f>
        <v>0</v>
      </c>
      <c r="HQ53" s="478" t="n">
        <f aca="false">IF(HQ48=1,SUM('Premissas Investimento'!$AS$12:IO12)*$E$28,IF(AND(HQ49=1,HQ48=2),SUM('Premissas Investimento'!IM12)*$E$28,IF(AND(HQ49=1,HR48=2),SUM('Premissas Investimento'!IM12:IN12)*$E$28,IF(AND(HQ49=1,HT48=2),SUM('Premissas Investimento'!IM12:IO12)*$E$28,IF(AND(HQ49=1,SUM(HQ48:HT49)=1),SUM('Premissas Investimento'!IM12:IO12)*$E$28,0)))))</f>
        <v>0</v>
      </c>
      <c r="HR53" s="478" t="n">
        <f aca="false">IF(HR48=1,SUM('Premissas Investimento'!$AS$12:IP12)*$E$28,IF(AND(HR49=1,HR48=2),SUM('Premissas Investimento'!IN12)*$E$28,IF(AND(HR49=1,HT48=2),SUM('Premissas Investimento'!IN12:IO12)*$E$28,IF(AND(HR49=1,HU48=2),SUM('Premissas Investimento'!IN12:IP12)*$E$28,IF(AND(HR49=1,SUM(HR48:HU49)=1),SUM('Premissas Investimento'!IN12:IP12)*$E$28,0)))))</f>
        <v>0</v>
      </c>
      <c r="HS53" s="478" t="n">
        <f aca="false">SUM(HG53:HR53)</f>
        <v>0</v>
      </c>
      <c r="HT53" s="478" t="n">
        <f aca="false">IF(HT48=1,SUM('Premissas Investimento'!$AS$12:IQ12)*$E$28,IF(AND(HT49=1,HT48=2),SUM('Premissas Investimento'!IO12)*$E$28,IF(AND(HT49=1,HU48=2),SUM('Premissas Investimento'!IO12:IP12)*$E$28,IF(AND(HT49=1,HV48=2),SUM('Premissas Investimento'!IO12:IQ12)*$E$28,IF(AND(HT49=1,SUM(HT48:HV49)=1),SUM('Premissas Investimento'!IO12:IQ12)*$E$28,0)))))</f>
        <v>0</v>
      </c>
      <c r="HU53" s="478" t="n">
        <f aca="false">IF(HU48=1,SUM('Premissas Investimento'!$AS$12:IR12)*$E$28,IF(AND(HU49=1,HU48=2),SUM('Premissas Investimento'!IP12)*$E$28,IF(AND(HU49=1,HV48=2),SUM('Premissas Investimento'!IP12:IQ12)*$E$28,IF(AND(HU49=1,HW48=2),SUM('Premissas Investimento'!IP12:IR12)*$E$28,IF(AND(HU49=1,SUM(HU48:HW49)=1),SUM('Premissas Investimento'!IP12:IR12)*$E$28,0)))))</f>
        <v>0</v>
      </c>
      <c r="HV53" s="478" t="n">
        <f aca="false">IF(HV48=1,SUM('Premissas Investimento'!$AS$12:IS12)*$E$28,IF(AND(HV49=1,HV48=2),SUM('Premissas Investimento'!IQ12)*$E$28,IF(AND(HV49=1,HW48=2),SUM('Premissas Investimento'!IQ12:IR12)*$E$28,IF(AND(HV49=1,HX48=2),SUM('Premissas Investimento'!IQ12:IS12)*$E$28,IF(AND(HV49=1,SUM(HV48:HX49)=1),SUM('Premissas Investimento'!IQ12:IS12)*$E$28,0)))))</f>
        <v>0</v>
      </c>
      <c r="HW53" s="478" t="n">
        <f aca="false">IF(HW48=1,SUM('Premissas Investimento'!$AS$12:IT12)*$E$28,IF(AND(HW49=1,HW48=2),SUM('Premissas Investimento'!IR12)*$E$28,IF(AND(HW49=1,HX48=2),SUM('Premissas Investimento'!IR12:IS12)*$E$28,IF(AND(HW49=1,HY48=2),SUM('Premissas Investimento'!IR12:IT12)*$E$28,IF(AND(HW49=1,SUM(HW48:HY49)=1),SUM('Premissas Investimento'!IR12:IT12)*$E$28,0)))))</f>
        <v>0</v>
      </c>
      <c r="HX53" s="478" t="n">
        <f aca="false">IF(HX48=1,SUM('Premissas Investimento'!$AS$12:IU12)*$E$28,IF(AND(HX49=1,HX48=2),SUM('Premissas Investimento'!IS12)*$E$28,IF(AND(HX49=1,HY48=2),SUM('Premissas Investimento'!IS12:IT12)*$E$28,IF(AND(HX49=1,HZ48=2),SUM('Premissas Investimento'!IS12:IU12)*$E$28,IF(AND(HX49=1,SUM(HX48:HZ49)=1),SUM('Premissas Investimento'!IS12:IU12)*$E$28,0)))))</f>
        <v>0</v>
      </c>
      <c r="HY53" s="478" t="n">
        <f aca="false">IF(HY48=1,SUM('Premissas Investimento'!$AS$12:IV12)*$E$28,IF(AND(HY49=1,HY48=2),SUM('Premissas Investimento'!IT12)*$E$28,IF(AND(HY49=1,HZ48=2),SUM('Premissas Investimento'!IT12:IU12)*$E$28,IF(AND(HY49=1,IA48=2),SUM('Premissas Investimento'!IT12:IV12)*$E$28,IF(AND(HY49=1,SUM(HY48:IA49)=1),SUM('Premissas Investimento'!IT12:IV12)*$E$28,0)))))</f>
        <v>0</v>
      </c>
      <c r="HZ53" s="478" t="n">
        <f aca="false">IF(HZ48=1,SUM('Premissas Investimento'!$AS$12:IW12)*$E$28,IF(AND(HZ49=1,HZ48=2),SUM('Premissas Investimento'!IU12)*$E$28,IF(AND(HZ49=1,IA48=2),SUM('Premissas Investimento'!IU12:IV12)*$E$28,IF(AND(HZ49=1,IB48=2),SUM('Premissas Investimento'!IU12:IW12)*$E$28,IF(AND(HZ49=1,SUM(HZ48:IB49)=1),SUM('Premissas Investimento'!IU12:IW12)*$E$28,0)))))</f>
        <v>0</v>
      </c>
      <c r="IA53" s="478" t="n">
        <f aca="false">IF(IA48=1,SUM('Premissas Investimento'!$AS$12:IX12)*$E$28,IF(AND(IA49=1,IA48=2),SUM('Premissas Investimento'!IV12)*$E$28,IF(AND(IA49=1,IB48=2),SUM('Premissas Investimento'!IV12:IW12)*$E$28,IF(AND(IA49=1,IC48=2),SUM('Premissas Investimento'!IV12:IX12)*$E$28,IF(AND(IA49=1,SUM(IA48:IC49)=1),SUM('Premissas Investimento'!IV12:IX12)*$E$28,0)))))</f>
        <v>0</v>
      </c>
      <c r="IB53" s="478" t="n">
        <f aca="false">IF(IB48=1,SUM('Premissas Investimento'!$AS$12:IY12)*$E$28,IF(AND(IB49=1,IB48=2),SUM('Premissas Investimento'!IW12)*$E$28,IF(AND(IB49=1,IC48=2),SUM('Premissas Investimento'!IW12:IX12)*$E$28,IF(AND(IB49=1,ID48=2),SUM('Premissas Investimento'!IW12:IY12)*$E$28,IF(AND(IB49=1,SUM(IB48:ID49)=1),SUM('Premissas Investimento'!IW12:IY12)*$E$28,0)))))</f>
        <v>0</v>
      </c>
      <c r="IC53" s="478" t="n">
        <f aca="false">IF(IC48=1,SUM('Premissas Investimento'!$AS$12:IZ12)*$E$28,IF(AND(IC49=1,IC48=2),SUM('Premissas Investimento'!IX12)*$E$28,IF(AND(IC49=1,ID48=2),SUM('Premissas Investimento'!IX12:IY12)*$E$28,IF(AND(IC49=1,IE48=2),SUM('Premissas Investimento'!IX12:IZ12)*$E$28,IF(AND(IC49=1,SUM(IC48:IE49)=1),SUM('Premissas Investimento'!IX12:IZ12)*$E$28,0)))))</f>
        <v>0</v>
      </c>
      <c r="ID53" s="478" t="n">
        <f aca="false">IF(ID48=1,SUM('Premissas Investimento'!$AS$12:JA12)*$E$28,IF(AND(ID49=1,ID48=2),SUM('Premissas Investimento'!IY12)*$E$28,IF(AND(ID49=1,IE48=2),SUM('Premissas Investimento'!IY12:IZ12)*$E$28,IF(AND(ID49=1,IG48=2),SUM('Premissas Investimento'!IY12:JA12)*$E$28,IF(AND(ID49=1,SUM(ID48:IG49)=1),SUM('Premissas Investimento'!IY12:JA12)*$E$28,0)))))</f>
        <v>0</v>
      </c>
      <c r="IE53" s="478" t="n">
        <f aca="false">IF(IE48=1,SUM('Premissas Investimento'!$AS$12:JB12)*$E$28,IF(AND(IE49=1,IE48=2),SUM('Premissas Investimento'!IZ12)*$E$28,IF(AND(IE49=1,IG48=2),SUM('Premissas Investimento'!IZ12:JA12)*$E$28,IF(AND(IE49=1,IH48=2),SUM('Premissas Investimento'!IZ12:JB12)*$E$28,IF(AND(IE49=1,SUM(IE48:IH49)=1),SUM('Premissas Investimento'!IZ12:JB12)*$E$28,0)))))</f>
        <v>0</v>
      </c>
      <c r="IF53" s="478" t="n">
        <f aca="false">SUM(HT53:IE53)</f>
        <v>0</v>
      </c>
      <c r="IG53" s="478" t="n">
        <f aca="false">IF(IG48=1,SUM('Premissas Investimento'!$AS$12:JC12)*$E$28,IF(AND(IG49=1,IG48=2),SUM('Premissas Investimento'!JA12)*$E$28,IF(AND(IG49=1,IH48=2),SUM('Premissas Investimento'!JA12:JB12)*$E$28,IF(AND(IG49=1,II48=2),SUM('Premissas Investimento'!JA12:JC12)*$E$28,IF(AND(IG49=1,SUM(IG48:II49)=1),SUM('Premissas Investimento'!JA12:JC12)*$E$28,0)))))</f>
        <v>0</v>
      </c>
      <c r="IH53" s="478" t="n">
        <f aca="false">IF(IH48=1,SUM('Premissas Investimento'!$AS$12:JD12)*$E$28,IF(AND(IH49=1,IH48=2),SUM('Premissas Investimento'!JB12)*$E$28,IF(AND(IH49=1,II48=2),SUM('Premissas Investimento'!JB12:JC12)*$E$28,IF(AND(IH49=1,IJ48=2),SUM('Premissas Investimento'!JB12:JD12)*$E$28,IF(AND(IH49=1,SUM(IH48:IJ49)=1),SUM('Premissas Investimento'!JB12:JD12)*$E$28,0)))))</f>
        <v>0</v>
      </c>
      <c r="II53" s="478" t="n">
        <f aca="false">IF(II48=1,SUM('Premissas Investimento'!$AS$12:JE12)*$E$28,IF(AND(II49=1,II48=2),SUM('Premissas Investimento'!JC12)*$E$28,IF(AND(II49=1,IJ48=2),SUM('Premissas Investimento'!JC12:JD12)*$E$28,IF(AND(II49=1,IK48=2),SUM('Premissas Investimento'!JC12:JE12)*$E$28,IF(AND(II49=1,SUM(II48:IK49)=1),SUM('Premissas Investimento'!JC12:JE12)*$E$28,0)))))</f>
        <v>0</v>
      </c>
      <c r="IJ53" s="478" t="n">
        <f aca="false">IF(IJ48=1,SUM('Premissas Investimento'!$AS$12:JF12)*$E$28,IF(AND(IJ49=1,IJ48=2),SUM('Premissas Investimento'!JD12)*$E$28,IF(AND(IJ49=1,IK48=2),SUM('Premissas Investimento'!JD12:JE12)*$E$28,IF(AND(IJ49=1,IL48=2),SUM('Premissas Investimento'!JD12:JF12)*$E$28,IF(AND(IJ49=1,SUM(IJ48:IL49)=1),SUM('Premissas Investimento'!JD12:JF12)*$E$28,0)))))</f>
        <v>0</v>
      </c>
      <c r="IK53" s="478" t="n">
        <f aca="false">IF(IK48=1,SUM('Premissas Investimento'!$AS$12:JG12)*$E$28,IF(AND(IK49=1,IK48=2),SUM('Premissas Investimento'!JE12)*$E$28,IF(AND(IK49=1,IL48=2),SUM('Premissas Investimento'!JE12:JF12)*$E$28,IF(AND(IK49=1,IM48=2),SUM('Premissas Investimento'!JE12:JG12)*$E$28,IF(AND(IK49=1,SUM(IK48:IM49)=1),SUM('Premissas Investimento'!JE12:JG12)*$E$28,0)))))</f>
        <v>0</v>
      </c>
      <c r="IL53" s="478" t="n">
        <f aca="false">IF(IL48=1,SUM('Premissas Investimento'!$AS$12:JH12)*$E$28,IF(AND(IL49=1,IL48=2),SUM('Premissas Investimento'!JF12)*$E$28,IF(AND(IL49=1,IM48=2),SUM('Premissas Investimento'!JF12:JG12)*$E$28,IF(AND(IL49=1,IN48=2),SUM('Premissas Investimento'!JF12:JH12)*$E$28,IF(AND(IL49=1,SUM(IL48:IN49)=1),SUM('Premissas Investimento'!JF12:JH12)*$E$28,0)))))</f>
        <v>0</v>
      </c>
      <c r="IM53" s="478" t="n">
        <f aca="false">IF(IM48=1,SUM('Premissas Investimento'!$AS$12:JI12)*$E$28,IF(AND(IM49=1,IM48=2),SUM('Premissas Investimento'!JG12)*$E$28,IF(AND(IM49=1,IN48=2),SUM('Premissas Investimento'!JG12:JH12)*$E$28,IF(AND(IM49=1,IO48=2),SUM('Premissas Investimento'!JG12:JI12)*$E$28,IF(AND(IM49=1,SUM(IM48:IO49)=1),SUM('Premissas Investimento'!JG12:JI12)*$E$28,0)))))</f>
        <v>0</v>
      </c>
      <c r="IN53" s="478" t="n">
        <f aca="false">IF(IN48=1,SUM('Premissas Investimento'!$AS$12:JJ12)*$E$28,IF(AND(IN49=1,IN48=2),SUM('Premissas Investimento'!JH12)*$E$28,IF(AND(IN49=1,IO48=2),SUM('Premissas Investimento'!JH12:JI12)*$E$28,IF(AND(IN49=1,IP48=2),SUM('Premissas Investimento'!JH12:JJ12)*$E$28,IF(AND(IN49=1,SUM(IN48:IP49)=1),SUM('Premissas Investimento'!JH12:JJ12)*$E$28,0)))))</f>
        <v>0</v>
      </c>
      <c r="IO53" s="478" t="n">
        <f aca="false">IF(IO48=1,SUM('Premissas Investimento'!$AS$12:JK12)*$E$28,IF(AND(IO49=1,IO48=2),SUM('Premissas Investimento'!JI12)*$E$28,IF(AND(IO49=1,IP48=2),SUM('Premissas Investimento'!JI12:JJ12)*$E$28,IF(AND(IO49=1,IQ48=2),SUM('Premissas Investimento'!JI12:JK12)*$E$28,IF(AND(IO49=1,SUM(IO48:IQ49)=1),SUM('Premissas Investimento'!JI12:JK12)*$E$28,0)))))</f>
        <v>0</v>
      </c>
      <c r="IP53" s="478" t="n">
        <f aca="false">IF(IP48=1,SUM('Premissas Investimento'!$AS$12:JL12)*$E$28,IF(AND(IP49=1,IP48=2),SUM('Premissas Investimento'!JJ12)*$E$28,IF(AND(IP49=1,IQ48=2),SUM('Premissas Investimento'!JJ12:JK12)*$E$28,IF(AND(IP49=1,IR48=2),SUM('Premissas Investimento'!JJ12:JL12)*$E$28,IF(AND(IP49=1,SUM(IP48:IR49)=1),SUM('Premissas Investimento'!JJ12:JL12)*$E$28,0)))))</f>
        <v>0</v>
      </c>
      <c r="IQ53" s="478" t="n">
        <f aca="false">IF(IQ48=1,SUM('Premissas Investimento'!$AS$12:JM12)*$E$28,IF(AND(IQ49=1,IQ48=2),SUM('Premissas Investimento'!JK12)*$E$28,IF(AND(IQ49=1,IR48=2),SUM('Premissas Investimento'!JK12:JL12)*$E$28,IF(AND(IQ49=1,IT48=2),SUM('Premissas Investimento'!JK12:JM12)*$E$28,IF(AND(IQ49=1,SUM(IQ48:IT49)=1),SUM('Premissas Investimento'!JK12:JM12)*$E$28,0)))))</f>
        <v>0</v>
      </c>
      <c r="IR53" s="478" t="n">
        <f aca="false">IF(IR48=1,SUM('Premissas Investimento'!$AS$12:JN12)*$E$28,IF(AND(IR49=1,IR48=2),SUM('Premissas Investimento'!JL12)*$E$28,IF(AND(IR49=1,IT48=2),SUM('Premissas Investimento'!JL12:JM12)*$E$28,IF(AND(IR49=1,IU48=2),SUM('Premissas Investimento'!JL12:JN12)*$E$28,IF(AND(IR49=1,SUM(IR48:IU49)=1),SUM('Premissas Investimento'!JL12:JN12)*$E$28,0)))))</f>
        <v>0</v>
      </c>
      <c r="IS53" s="478" t="n">
        <f aca="false">SUM(IG53:IR53)</f>
        <v>0</v>
      </c>
      <c r="IT53" s="478" t="n">
        <f aca="false">IF(IT48=1,SUM('Premissas Investimento'!$AS$12:JO12)*$E$28,IF(AND(IT49=1,IT48=2),SUM('Premissas Investimento'!JM12)*$E$28,IF(AND(IT49=1,IU48=2),SUM('Premissas Investimento'!JM12:JN12)*$E$28,IF(AND(IT49=1,IV48=2),SUM('Premissas Investimento'!JM12:JO12)*$E$28,IF(AND(IT49=1,SUM(IT48:IV49)=1),SUM('Premissas Investimento'!JM12:JO12)*$E$28,0)))))</f>
        <v>0</v>
      </c>
      <c r="IU53" s="478" t="n">
        <f aca="false">IF(IU48=1,SUM('Premissas Investimento'!$AS$12:JP12)*$E$28,IF(AND(IU49=1,IU48=2),SUM('Premissas Investimento'!JN12)*$E$28,IF(AND(IU49=1,IV48=2),SUM('Premissas Investimento'!JN12:JO12)*$E$28,IF(AND(IU49=1,IW48=2),SUM('Premissas Investimento'!JN12:JP12)*$E$28,IF(AND(IU49=1,SUM(IU48:IW49)=1),SUM('Premissas Investimento'!JN12:JP12)*$E$28,0)))))</f>
        <v>0</v>
      </c>
      <c r="IV53" s="478" t="n">
        <f aca="false">IF(IV48=1,SUM('Premissas Investimento'!$AS$12:JQ12)*$E$28,IF(AND(IV49=1,IV48=2),SUM('Premissas Investimento'!JO12)*$E$28,IF(AND(IV49=1,IW48=2),SUM('Premissas Investimento'!JO12:JP12)*$E$28,IF(AND(IV49=1,IX48=2),SUM('Premissas Investimento'!JO12:JQ12)*$E$28,IF(AND(IV49=1,SUM(IV48:IX49)=1),SUM('Premissas Investimento'!JO12:JQ12)*$E$28,0)))))</f>
        <v>0</v>
      </c>
      <c r="IW53" s="478" t="n">
        <f aca="false">IF(IW48=1,SUM('Premissas Investimento'!$AS$12:JR12)*$E$28,IF(AND(IW49=1,IW48=2),SUM('Premissas Investimento'!JP12)*$E$28,IF(AND(IW49=1,IX48=2),SUM('Premissas Investimento'!JP12:JQ12)*$E$28,IF(AND(IW49=1,IY48=2),SUM('Premissas Investimento'!JP12:JR12)*$E$28,IF(AND(IW49=1,SUM(IW48:IY49)=1),SUM('Premissas Investimento'!JP12:JR12)*$E$28,0)))))</f>
        <v>0</v>
      </c>
      <c r="IX53" s="478" t="n">
        <f aca="false">IF(IX48=1,SUM('Premissas Investimento'!$AS$12:JS12)*$E$28,IF(AND(IX49=1,IX48=2),SUM('Premissas Investimento'!JQ12)*$E$28,IF(AND(IX49=1,IY48=2),SUM('Premissas Investimento'!JQ12:JR12)*$E$28,IF(AND(IX49=1,IZ48=2),SUM('Premissas Investimento'!JQ12:JS12)*$E$28,IF(AND(IX49=1,SUM(IX48:IZ49)=1),SUM('Premissas Investimento'!JQ12:JS12)*$E$28,0)))))</f>
        <v>0</v>
      </c>
      <c r="IY53" s="478" t="n">
        <f aca="false">IF(IY48=1,SUM('Premissas Investimento'!$AS$12:JT12)*$E$28,IF(AND(IY49=1,IY48=2),SUM('Premissas Investimento'!JR12)*$E$28,IF(AND(IY49=1,IZ48=2),SUM('Premissas Investimento'!JR12:JS12)*$E$28,IF(AND(IY49=1,JA48=2),SUM('Premissas Investimento'!JR12:JT12)*$E$28,IF(AND(IY49=1,SUM(IY48:JA49)=1),SUM('Premissas Investimento'!JR12:JT12)*$E$28,0)))))</f>
        <v>0</v>
      </c>
      <c r="IZ53" s="478" t="n">
        <f aca="false">IF(IZ48=1,SUM('Premissas Investimento'!$AS$12:JU12)*$E$28,IF(AND(IZ49=1,IZ48=2),SUM('Premissas Investimento'!JS12)*$E$28,IF(AND(IZ49=1,JA48=2),SUM('Premissas Investimento'!JS12:JT12)*$E$28,IF(AND(IZ49=1,JB48=2),SUM('Premissas Investimento'!JS12:JU12)*$E$28,IF(AND(IZ49=1,SUM(IZ48:JB49)=1),SUM('Premissas Investimento'!JS12:JU12)*$E$28,0)))))</f>
        <v>0</v>
      </c>
      <c r="JA53" s="478" t="n">
        <f aca="false">IF(JA48=1,SUM('Premissas Investimento'!$AS$12:JV12)*$E$28,IF(AND(JA49=1,JA48=2),SUM('Premissas Investimento'!JT12)*$E$28,IF(AND(JA49=1,JB48=2),SUM('Premissas Investimento'!JT12:JU12)*$E$28,IF(AND(JA49=1,JC48=2),SUM('Premissas Investimento'!JT12:JV12)*$E$28,IF(AND(JA49=1,SUM(JA48:JC49)=1),SUM('Premissas Investimento'!JT12:JV12)*$E$28,0)))))</f>
        <v>0</v>
      </c>
      <c r="JB53" s="478" t="n">
        <f aca="false">IF(JB48=1,SUM('Premissas Investimento'!$AS$12:JW12)*$E$28,IF(AND(JB49=1,JB48=2),SUM('Premissas Investimento'!JU12)*$E$28,IF(AND(JB49=1,JC48=2),SUM('Premissas Investimento'!JU12:JV12)*$E$28,IF(AND(JB49=1,JD48=2),SUM('Premissas Investimento'!JU12:JW12)*$E$28,IF(AND(JB49=1,SUM(JB48:JD49)=1),SUM('Premissas Investimento'!JU12:JW12)*$E$28,0)))))</f>
        <v>0</v>
      </c>
      <c r="JC53" s="478" t="n">
        <f aca="false">IF(JC48=1,SUM('Premissas Investimento'!$AS$12:JX12)*$E$28,IF(AND(JC49=1,JC48=2),SUM('Premissas Investimento'!JV12)*$E$28,IF(AND(JC49=1,JD48=2),SUM('Premissas Investimento'!JV12:JW12)*$E$28,IF(AND(JC49=1,JE48=2),SUM('Premissas Investimento'!JV12:JX12)*$E$28,IF(AND(JC49=1,SUM(JC48:JE49)=1),SUM('Premissas Investimento'!JV12:JX12)*$E$28,0)))))</f>
        <v>0</v>
      </c>
      <c r="JD53" s="478" t="n">
        <f aca="false">IF(JD48=1,SUM('Premissas Investimento'!$AS$12:JY12)*$E$28,IF(AND(JD49=1,JD48=2),SUM('Premissas Investimento'!JW12)*$E$28,IF(AND(JD49=1,JE48=2),SUM('Premissas Investimento'!JW12:JX12)*$E$28,IF(AND(JD49=1,JG48=2),SUM('Premissas Investimento'!JW12:JY12)*$E$28,IF(AND(JD49=1,SUM(JD48:JG49)=1),SUM('Premissas Investimento'!JW12:JY12)*$E$28,0)))))</f>
        <v>0</v>
      </c>
      <c r="JE53" s="478" t="n">
        <f aca="false">IF(JE48=1,SUM('Premissas Investimento'!$AS$12:JZ12)*$E$28,IF(AND(JE49=1,JE48=2),SUM('Premissas Investimento'!JX12)*$E$28,IF(AND(JE49=1,JG48=2),SUM('Premissas Investimento'!JX12:JY12)*$E$28,IF(AND(JE49=1,JH48=2),SUM('Premissas Investimento'!JX12:JZ12)*$E$28,IF(AND(JE49=1,SUM(JE48:JH49)=1),SUM('Premissas Investimento'!JX12:JZ12)*$E$28,0)))))</f>
        <v>0</v>
      </c>
      <c r="JF53" s="478" t="n">
        <f aca="false">SUM(IT53:JE53)</f>
        <v>0</v>
      </c>
      <c r="JG53" s="478" t="n">
        <f aca="false">IF(JG48=1,SUM('Premissas Investimento'!$AS$12:KA12)*$E$28,IF(AND(JG49=1,JG48=2),SUM('Premissas Investimento'!JY12)*$E$28,IF(AND(JG49=1,JH48=2),SUM('Premissas Investimento'!JY12:JZ12)*$E$28,IF(AND(JG49=1,JI48=2),SUM('Premissas Investimento'!JY12:KA12)*$E$28,IF(AND(JG49=1,SUM(JG48:JI49)=1),SUM('Premissas Investimento'!JY12:KA12)*$E$28,0)))))</f>
        <v>0</v>
      </c>
      <c r="JH53" s="478" t="n">
        <f aca="false">IF(JH48=1,SUM('Premissas Investimento'!$AS$12:KB12)*$E$28,IF(AND(JH49=1,JH48=2),SUM('Premissas Investimento'!JZ12)*$E$28,IF(AND(JH49=1,JI48=2),SUM('Premissas Investimento'!JZ12:KA12)*$E$28,IF(AND(JH49=1,JJ48=2),SUM('Premissas Investimento'!JZ12:KB12)*$E$28,IF(AND(JH49=1,SUM(JH48:JJ49)=1),SUM('Premissas Investimento'!JZ12:KB12)*$E$28,0)))))</f>
        <v>0</v>
      </c>
      <c r="JI53" s="478" t="n">
        <f aca="false">IF(JI48=1,SUM('Premissas Investimento'!$AS$12:KC12)*$E$28,IF(AND(JI49=1,JI48=2),SUM('Premissas Investimento'!KA12)*$E$28,IF(AND(JI49=1,JJ48=2),SUM('Premissas Investimento'!KA12:KB12)*$E$28,IF(AND(JI49=1,JK48=2),SUM('Premissas Investimento'!KA12:KC12)*$E$28,IF(AND(JI49=1,SUM(JI48:JK49)=1),SUM('Premissas Investimento'!KA12:KC12)*$E$28,0)))))</f>
        <v>0</v>
      </c>
      <c r="JJ53" s="478" t="n">
        <f aca="false">IF(JJ48=1,SUM('Premissas Investimento'!$AS$12:KD12)*$E$28,IF(AND(JJ49=1,JJ48=2),SUM('Premissas Investimento'!KB12)*$E$28,IF(AND(JJ49=1,JK48=2),SUM('Premissas Investimento'!KB12:KC12)*$E$28,IF(AND(JJ49=1,JL48=2),SUM('Premissas Investimento'!KB12:KD12)*$E$28,IF(AND(JJ49=1,SUM(JJ48:JL49)=1),SUM('Premissas Investimento'!KB12:KD12)*$E$28,0)))))</f>
        <v>0</v>
      </c>
      <c r="JK53" s="478" t="n">
        <f aca="false">IF(JK48=1,SUM('Premissas Investimento'!$AS$12:KE12)*$E$28,IF(AND(JK49=1,JK48=2),SUM('Premissas Investimento'!KC12)*$E$28,IF(AND(JK49=1,JL48=2),SUM('Premissas Investimento'!KC12:KD12)*$E$28,IF(AND(JK49=1,JM48=2),SUM('Premissas Investimento'!KC12:KE12)*$E$28,IF(AND(JK49=1,SUM(JK48:JM49)=1),SUM('Premissas Investimento'!KC12:KE12)*$E$28,0)))))</f>
        <v>0</v>
      </c>
      <c r="JL53" s="478" t="n">
        <f aca="false">IF(JL48=1,SUM('Premissas Investimento'!$AS$12:KF12)*$E$28,IF(AND(JL49=1,JL48=2),SUM('Premissas Investimento'!KD12)*$E$28,IF(AND(JL49=1,JM48=2),SUM('Premissas Investimento'!KD12:KE12)*$E$28,IF(AND(JL49=1,JN48=2),SUM('Premissas Investimento'!KD12:KF12)*$E$28,IF(AND(JL49=1,SUM(JL48:JN49)=1),SUM('Premissas Investimento'!KD12:KF12)*$E$28,0)))))</f>
        <v>0</v>
      </c>
      <c r="JM53" s="478" t="n">
        <f aca="false">IF(JM48=1,SUM('Premissas Investimento'!$AS$12:KG12)*$E$28,IF(AND(JM49=1,JM48=2),SUM('Premissas Investimento'!KE12)*$E$28,IF(AND(JM49=1,JN48=2),SUM('Premissas Investimento'!KE12:KF12)*$E$28,IF(AND(JM49=1,JO48=2),SUM('Premissas Investimento'!KE12:KG12)*$E$28,IF(AND(JM49=1,SUM(JM48:JO49)=1),SUM('Premissas Investimento'!KE12:KG12)*$E$28,0)))))</f>
        <v>0</v>
      </c>
      <c r="JN53" s="478" t="n">
        <f aca="false">IF(JN48=1,SUM('Premissas Investimento'!$AS$12:KH12)*$E$28,IF(AND(JN49=1,JN48=2),SUM('Premissas Investimento'!KF12)*$E$28,IF(AND(JN49=1,JO48=2),SUM('Premissas Investimento'!KF12:KG12)*$E$28,IF(AND(JN49=1,JP48=2),SUM('Premissas Investimento'!KF12:KH12)*$E$28,IF(AND(JN49=1,SUM(JN48:JP49)=1),SUM('Premissas Investimento'!KF12:KH12)*$E$28,0)))))</f>
        <v>0</v>
      </c>
      <c r="JO53" s="478" t="n">
        <f aca="false">IF(JO48=1,SUM('Premissas Investimento'!$AS$12:KI12)*$E$28,IF(AND(JO49=1,JO48=2),SUM('Premissas Investimento'!KG12)*$E$28,IF(AND(JO49=1,JP48=2),SUM('Premissas Investimento'!KG12:KH12)*$E$28,IF(AND(JO49=1,JQ48=2),SUM('Premissas Investimento'!KG12:KI12)*$E$28,IF(AND(JO49=1,SUM(JO48:JQ49)=1),SUM('Premissas Investimento'!KG12:KI12)*$E$28,0)))))</f>
        <v>0</v>
      </c>
      <c r="JP53" s="478" t="n">
        <f aca="false">IF(JP48=1,SUM('Premissas Investimento'!$AS$12:KJ12)*$E$28,IF(AND(JP49=1,JP48=2),SUM('Premissas Investimento'!KH12)*$E$28,IF(AND(JP49=1,JQ48=2),SUM('Premissas Investimento'!KH12:KI12)*$E$28,IF(AND(JP49=1,JR48=2),SUM('Premissas Investimento'!KH12:KJ12)*$E$28,IF(AND(JP49=1,SUM(JP48:JR49)=1),SUM('Premissas Investimento'!KH12:KJ12)*$E$28,0)))))</f>
        <v>0</v>
      </c>
      <c r="JQ53" s="478" t="n">
        <f aca="false">IF(JQ48=1,SUM('Premissas Investimento'!$AS$12:KK12)*$E$28,IF(AND(JQ49=1,JQ48=2),SUM('Premissas Investimento'!KI12)*$E$28,IF(AND(JQ49=1,JR48=2),SUM('Premissas Investimento'!KI12:KJ12)*$E$28,IF(AND(JQ49=1,JT48=2),SUM('Premissas Investimento'!KI12:KK12)*$E$28,IF(AND(JQ49=1,SUM(JQ48:JT49)=1),SUM('Premissas Investimento'!KI12:KK12)*$E$28,0)))))</f>
        <v>0</v>
      </c>
      <c r="JR53" s="478" t="n">
        <f aca="false">IF(JR48=1,SUM('Premissas Investimento'!$AS$12:KL12)*$E$28,IF(AND(JR49=1,JR48=2),SUM('Premissas Investimento'!KJ12)*$E$28,IF(AND(JR49=1,JT48=2),SUM('Premissas Investimento'!KJ12:KK12)*$E$28,IF(AND(JR49=1,JU48=2),SUM('Premissas Investimento'!KJ12:KL12)*$E$28,IF(AND(JR49=1,SUM(JR48:JU49)=1),SUM('Premissas Investimento'!KJ12:KL12)*$E$28,0)))))</f>
        <v>0</v>
      </c>
      <c r="JS53" s="478" t="n">
        <f aca="false">SUM(JG53:JR53)</f>
        <v>0</v>
      </c>
      <c r="JT53" s="478" t="n">
        <f aca="false">IF(JT48=1,SUM('Premissas Investimento'!$AS$12:KM12)*$E$28,IF(AND(JT49=1,JT48=2),SUM('Premissas Investimento'!KK12)*$E$28,IF(AND(JT49=1,JU48=2),SUM('Premissas Investimento'!KK12:KL12)*$E$28,IF(AND(JT49=1,JV48=2),SUM('Premissas Investimento'!KK12:KM12)*$E$28,IF(AND(JT49=1,SUM(JT48:JV49)=1),SUM('Premissas Investimento'!KK12:KM12)*$E$28,0)))))</f>
        <v>0</v>
      </c>
      <c r="JU53" s="478" t="n">
        <f aca="false">IF(JU48=1,SUM('Premissas Investimento'!$AS$12:KN12)*$E$28,IF(AND(JU49=1,JU48=2),SUM('Premissas Investimento'!KL12)*$E$28,IF(AND(JU49=1,JV48=2),SUM('Premissas Investimento'!KL12:KM12)*$E$28,IF(AND(JU49=1,JW48=2),SUM('Premissas Investimento'!KL12:KN12)*$E$28,IF(AND(JU49=1,SUM(JU48:JW49)=1),SUM('Premissas Investimento'!KL12:KN12)*$E$28,0)))))</f>
        <v>0</v>
      </c>
      <c r="JV53" s="478" t="n">
        <f aca="false">IF(JV48=1,SUM('Premissas Investimento'!$AS$12:KO12)*$E$28,IF(AND(JV49=1,JV48=2),SUM('Premissas Investimento'!KM12)*$E$28,IF(AND(JV49=1,JW48=2),SUM('Premissas Investimento'!KM12:KN12)*$E$28,IF(AND(JV49=1,JX48=2),SUM('Premissas Investimento'!KM12:KO12)*$E$28,IF(AND(JV49=1,SUM(JV48:JX49)=1),SUM('Premissas Investimento'!KM12:KO12)*$E$28,0)))))</f>
        <v>0</v>
      </c>
      <c r="JW53" s="478" t="n">
        <f aca="false">IF(JW48=1,SUM('Premissas Investimento'!$AS$12:KP12)*$E$28,IF(AND(JW49=1,JW48=2),SUM('Premissas Investimento'!KN12)*$E$28,IF(AND(JW49=1,JX48=2),SUM('Premissas Investimento'!KN12:KO12)*$E$28,IF(AND(JW49=1,JY48=2),SUM('Premissas Investimento'!KN12:KP12)*$E$28,IF(AND(JW49=1,SUM(JW48:JY49)=1),SUM('Premissas Investimento'!KN12:KP12)*$E$28,0)))))</f>
        <v>0</v>
      </c>
      <c r="JX53" s="478" t="n">
        <f aca="false">IF(JX48=1,SUM('Premissas Investimento'!$AS$12:KQ12)*$E$28,IF(AND(JX49=1,JX48=2),SUM('Premissas Investimento'!KO12)*$E$28,IF(AND(JX49=1,JY48=2),SUM('Premissas Investimento'!KO12:KP12)*$E$28,IF(AND(JX49=1,JZ48=2),SUM('Premissas Investimento'!KO12:KQ12)*$E$28,IF(AND(JX49=1,SUM(JX48:JZ49)=1),SUM('Premissas Investimento'!KO12:KQ12)*$E$28,0)))))</f>
        <v>0</v>
      </c>
      <c r="JY53" s="478" t="n">
        <f aca="false">IF(JY48=1,SUM('Premissas Investimento'!$AS$12:KR12)*$E$28,IF(AND(JY49=1,JY48=2),SUM('Premissas Investimento'!KP12)*$E$28,IF(AND(JY49=1,JZ48=2),SUM('Premissas Investimento'!KP12:KQ12)*$E$28,IF(AND(JY49=1,KA48=2),SUM('Premissas Investimento'!KP12:KR12)*$E$28,IF(AND(JY49=1,SUM(JY48:KA49)=1),SUM('Premissas Investimento'!KP12:KR12)*$E$28,0)))))</f>
        <v>0</v>
      </c>
      <c r="JZ53" s="478" t="n">
        <f aca="false">IF(JZ48=1,SUM('Premissas Investimento'!$AS$12:KS12)*$E$28,IF(AND(JZ49=1,JZ48=2),SUM('Premissas Investimento'!KQ12)*$E$28,IF(AND(JZ49=1,KA48=2),SUM('Premissas Investimento'!KQ12:KR12)*$E$28,IF(AND(JZ49=1,KB48=2),SUM('Premissas Investimento'!KQ12:KS12)*$E$28,IF(AND(JZ49=1,SUM(JZ48:KB49)=1),SUM('Premissas Investimento'!KQ12:KS12)*$E$28,0)))))</f>
        <v>0</v>
      </c>
      <c r="KA53" s="478" t="n">
        <f aca="false">IF(KA48=1,SUM('Premissas Investimento'!$AS$12:KT12)*$E$28,IF(AND(KA49=1,KA48=2),SUM('Premissas Investimento'!KR12)*$E$28,IF(AND(KA49=1,KB48=2),SUM('Premissas Investimento'!KR12:KS12)*$E$28,IF(AND(KA49=1,KC48=2),SUM('Premissas Investimento'!KR12:KT12)*$E$28,IF(AND(KA49=1,SUM(KA48:KC49)=1),SUM('Premissas Investimento'!KR12:KT12)*$E$28,0)))))</f>
        <v>0</v>
      </c>
      <c r="KB53" s="478" t="n">
        <f aca="false">IF(KB48=1,SUM('Premissas Investimento'!$AS$12:KU12)*$E$28,IF(AND(KB49=1,KB48=2),SUM('Premissas Investimento'!KS12)*$E$28,IF(AND(KB49=1,KC48=2),SUM('Premissas Investimento'!KS12:KT12)*$E$28,IF(AND(KB49=1,KD48=2),SUM('Premissas Investimento'!KS12:KU12)*$E$28,IF(AND(KB49=1,SUM(KB48:KD49)=1),SUM('Premissas Investimento'!KS12:KU12)*$E$28,0)))))</f>
        <v>0</v>
      </c>
      <c r="KC53" s="478" t="n">
        <f aca="false">IF(KC48=1,SUM('Premissas Investimento'!$AS$12:KV12)*$E$28,IF(AND(KC49=1,KC48=2),SUM('Premissas Investimento'!KT12)*$E$28,IF(AND(KC49=1,KD48=2),SUM('Premissas Investimento'!KT12:KU12)*$E$28,IF(AND(KC49=1,KE48=2),SUM('Premissas Investimento'!KT12:KV12)*$E$28,IF(AND(KC49=1,SUM(KC48:KE49)=1),SUM('Premissas Investimento'!KT12:KV12)*$E$28,0)))))</f>
        <v>0</v>
      </c>
      <c r="KD53" s="478" t="n">
        <f aca="false">IF(KD48=1,SUM('Premissas Investimento'!$AS$12:KW12)*$E$28,IF(AND(KD49=1,KD48=2),SUM('Premissas Investimento'!KU12)*$E$28,IF(AND(KD49=1,KE48=2),SUM('Premissas Investimento'!KU12:KV12)*$E$28,IF(AND(KD49=1,KG48=2),SUM('Premissas Investimento'!KU12:KW12)*$E$28,IF(AND(KD49=1,SUM(KD48:KG49)=1),SUM('Premissas Investimento'!KU12:KW12)*$E$28,0)))))</f>
        <v>0</v>
      </c>
      <c r="KE53" s="478" t="n">
        <f aca="false">IF(KE48=1,SUM('Premissas Investimento'!$AS$12:KX12)*$E$28,IF(AND(KE49=1,KE48=2),SUM('Premissas Investimento'!KV12)*$E$28,IF(AND(KE49=1,KG48=2),SUM('Premissas Investimento'!KV12:KW12)*$E$28,IF(AND(KE49=1,KH48=2),SUM('Premissas Investimento'!KV12:KX12)*$E$28,IF(AND(KE49=1,SUM(KE48:KH49)=1),SUM('Premissas Investimento'!KV12:KX12)*$E$28,0)))))</f>
        <v>0</v>
      </c>
      <c r="KF53" s="478" t="n">
        <f aca="false">SUM(JT53:KE53)</f>
        <v>0</v>
      </c>
      <c r="KG53" s="478" t="n">
        <f aca="false">IF(KG48=1,SUM('Premissas Investimento'!$AS$12:KY12)*$E$28,IF(AND(KG49=1,KG48=2),SUM('Premissas Investimento'!KW12)*$E$28,IF(AND(KG49=1,KH48=2),SUM('Premissas Investimento'!KW12:KX12)*$E$28,IF(AND(KG49=1,KI48=2),SUM('Premissas Investimento'!KW12:KY12)*$E$28,IF(AND(KG49=1,SUM(KG48:KI49)=1),SUM('Premissas Investimento'!KW12:KY12)*$E$28,0)))))</f>
        <v>0</v>
      </c>
      <c r="KH53" s="478" t="n">
        <f aca="false">IF(KH48=1,SUM('Premissas Investimento'!$AS$12:KZ12)*$E$28,IF(AND(KH49=1,KH48=2),SUM('Premissas Investimento'!KX12)*$E$28,IF(AND(KH49=1,KI48=2),SUM('Premissas Investimento'!KX12:KY12)*$E$28,IF(AND(KH49=1,KJ48=2),SUM('Premissas Investimento'!KX12:KZ12)*$E$28,IF(AND(KH49=1,SUM(KH48:KJ49)=1),SUM('Premissas Investimento'!KX12:KZ12)*$E$28,0)))))</f>
        <v>0</v>
      </c>
      <c r="KI53" s="478" t="n">
        <f aca="false">IF(KI48=1,SUM('Premissas Investimento'!$AS$12:LA12)*$E$28,IF(AND(KI49=1,KI48=2),SUM('Premissas Investimento'!KY12)*$E$28,IF(AND(KI49=1,KJ48=2),SUM('Premissas Investimento'!KY12:KZ12)*$E$28,IF(AND(KI49=1,KK48=2),SUM('Premissas Investimento'!KY12:LA12)*$E$28,IF(AND(KI49=1,SUM(KI48:KK49)=1),SUM('Premissas Investimento'!KY12:LA12)*$E$28,0)))))</f>
        <v>0</v>
      </c>
      <c r="KJ53" s="478" t="n">
        <f aca="false">IF(KJ48=1,SUM('Premissas Investimento'!$AS$12:LB12)*$E$28,IF(AND(KJ49=1,KJ48=2),SUM('Premissas Investimento'!KZ12)*$E$28,IF(AND(KJ49=1,KK48=2),SUM('Premissas Investimento'!KZ12:LA12)*$E$28,IF(AND(KJ49=1,KL48=2),SUM('Premissas Investimento'!KZ12:LB12)*$E$28,IF(AND(KJ49=1,SUM(KJ48:KL49)=1),SUM('Premissas Investimento'!KZ12:LB12)*$E$28,0)))))</f>
        <v>0</v>
      </c>
      <c r="KK53" s="478" t="n">
        <f aca="false">IF(KK48=1,SUM('Premissas Investimento'!$AS$12:LC12)*$E$28,IF(AND(KK49=1,KK48=2),SUM('Premissas Investimento'!LA12)*$E$28,IF(AND(KK49=1,KL48=2),SUM('Premissas Investimento'!LA12:LB12)*$E$28,IF(AND(KK49=1,KM48=2),SUM('Premissas Investimento'!LA12:LC12)*$E$28,IF(AND(KK49=1,SUM(KK48:KM49)=1),SUM('Premissas Investimento'!LA12:LC12)*$E$28,0)))))</f>
        <v>0</v>
      </c>
      <c r="KL53" s="478" t="n">
        <f aca="false">IF(KL48=1,SUM('Premissas Investimento'!$AS$12:LD12)*$E$28,IF(AND(KL49=1,KL48=2),SUM('Premissas Investimento'!LB12)*$E$28,IF(AND(KL49=1,KM48=2),SUM('Premissas Investimento'!LB12:LC12)*$E$28,IF(AND(KL49=1,KN48=2),SUM('Premissas Investimento'!LB12:LD12)*$E$28,IF(AND(KL49=1,SUM(KL48:KN49)=1),SUM('Premissas Investimento'!LB12:LD12)*$E$28,0)))))</f>
        <v>0</v>
      </c>
      <c r="KM53" s="478" t="n">
        <f aca="false">IF(KM48=1,SUM('Premissas Investimento'!$AS$12:LE12)*$E$28,IF(AND(KM49=1,KM48=2),SUM('Premissas Investimento'!LC12)*$E$28,IF(AND(KM49=1,KN48=2),SUM('Premissas Investimento'!LC12:LD12)*$E$28,IF(AND(KM49=1,KO48=2),SUM('Premissas Investimento'!LC12:LE12)*$E$28,IF(AND(KM49=1,SUM(KM48:KO49)=1),SUM('Premissas Investimento'!LC12:LE12)*$E$28,0)))))</f>
        <v>0</v>
      </c>
      <c r="KN53" s="478" t="n">
        <f aca="false">IF(KN48=1,SUM('Premissas Investimento'!$AS$12:LF12)*$E$28,IF(AND(KN49=1,KN48=2),SUM('Premissas Investimento'!LD12)*$E$28,IF(AND(KN49=1,KO48=2),SUM('Premissas Investimento'!LD12:LE12)*$E$28,IF(AND(KN49=1,KP48=2),SUM('Premissas Investimento'!LD12:LF12)*$E$28,IF(AND(KN49=1,SUM(KN48:KP49)=1),SUM('Premissas Investimento'!LD12:LF12)*$E$28,0)))))</f>
        <v>0</v>
      </c>
      <c r="KO53" s="478" t="n">
        <f aca="false">IF(KO48=1,SUM('Premissas Investimento'!$AS$12:LG12)*$E$28,IF(AND(KO49=1,KO48=2),SUM('Premissas Investimento'!LE12)*$E$28,IF(AND(KO49=1,KP48=2),SUM('Premissas Investimento'!LE12:LF12)*$E$28,IF(AND(KO49=1,KQ48=2),SUM('Premissas Investimento'!LE12:LG12)*$E$28,IF(AND(KO49=1,SUM(KO48:KQ49)=1),SUM('Premissas Investimento'!LE12:LG12)*$E$28,0)))))</f>
        <v>0</v>
      </c>
      <c r="KP53" s="478" t="n">
        <f aca="false">IF(KP48=1,SUM('Premissas Investimento'!$AS$12:LH12)*$E$28,IF(AND(KP49=1,KP48=2),SUM('Premissas Investimento'!LF12)*$E$28,IF(AND(KP49=1,KQ48=2),SUM('Premissas Investimento'!LF12:LG12)*$E$28,IF(AND(KP49=1,KR48=2),SUM('Premissas Investimento'!LF12:LH12)*$E$28,IF(AND(KP49=1,SUM(KP48:KR49)=1),SUM('Premissas Investimento'!LF12:LH12)*$E$28,0)))))</f>
        <v>0</v>
      </c>
      <c r="KQ53" s="478" t="n">
        <f aca="false">IF(KQ48=1,SUM('Premissas Investimento'!$AS$12:LI12)*$E$28,IF(AND(KQ49=1,KQ48=2),SUM('Premissas Investimento'!LG12)*$E$28,IF(AND(KQ49=1,KR48=2),SUM('Premissas Investimento'!LG12:LH12)*$E$28,IF(AND(KQ49=1,KT48=2),SUM('Premissas Investimento'!LG12:LI12)*$E$28,IF(AND(KQ49=1,SUM(KQ48:KT49)=1),SUM('Premissas Investimento'!LG12:LI12)*$E$28,0)))))</f>
        <v>0</v>
      </c>
      <c r="KR53" s="478" t="n">
        <f aca="false">IF(KR48=1,SUM('Premissas Investimento'!$AS$12:LJ12)*$E$28,IF(AND(KR49=1,KR48=2),SUM('Premissas Investimento'!LH12)*$E$28,IF(AND(KR49=1,KT48=2),SUM('Premissas Investimento'!LH12:LI12)*$E$28,IF(AND(KR49=1,KU48=2),SUM('Premissas Investimento'!LH12:LJ12)*$E$28,IF(AND(KR49=1,SUM(KR48:KU49)=1),SUM('Premissas Investimento'!LH12:LJ12)*$E$28,0)))))</f>
        <v>0</v>
      </c>
      <c r="KS53" s="478" t="n">
        <f aca="false">SUM(KG53:KR53)</f>
        <v>0</v>
      </c>
      <c r="KT53" s="478" t="n">
        <f aca="false">IF(KT48=1,SUM('Premissas Investimento'!$AS$12:LK12)*$E$28,IF(AND(KT49=1,KT48=2),SUM('Premissas Investimento'!LI12)*$E$28,IF(AND(KT49=1,KU48=2),SUM('Premissas Investimento'!LI12:LJ12)*$E$28,IF(AND(KT49=1,KV48=2),SUM('Premissas Investimento'!LI12:LK12)*$E$28,IF(AND(KT49=1,SUM(KT48:KV49)=1),SUM('Premissas Investimento'!LI12:LK12)*$E$28,0)))))</f>
        <v>0</v>
      </c>
      <c r="KU53" s="478" t="n">
        <f aca="false">IF(KU48=1,SUM('Premissas Investimento'!$AS$12:LL12)*$E$28,IF(AND(KU49=1,KU48=2),SUM('Premissas Investimento'!LJ12)*$E$28,IF(AND(KU49=1,KV48=2),SUM('Premissas Investimento'!LJ12:LK12)*$E$28,IF(AND(KU49=1,KW48=2),SUM('Premissas Investimento'!LJ12:LL12)*$E$28,IF(AND(KU49=1,SUM(KU48:KW49)=1),SUM('Premissas Investimento'!LJ12:LL12)*$E$28,0)))))</f>
        <v>0</v>
      </c>
      <c r="KV53" s="478" t="n">
        <f aca="false">IF(KV48=1,SUM('Premissas Investimento'!$AS$12:LM12)*$E$28,IF(AND(KV49=1,KV48=2),SUM('Premissas Investimento'!LK12)*$E$28,IF(AND(KV49=1,KW48=2),SUM('Premissas Investimento'!LK12:LL12)*$E$28,IF(AND(KV49=1,KX48=2),SUM('Premissas Investimento'!LK12:LM12)*$E$28,IF(AND(KV49=1,SUM(KV48:KX49)=1),SUM('Premissas Investimento'!LK12:LM12)*$E$28,0)))))</f>
        <v>0</v>
      </c>
      <c r="KW53" s="478" t="n">
        <f aca="false">IF(KW48=1,SUM('Premissas Investimento'!$AS$12:LN12)*$E$28,IF(AND(KW49=1,KW48=2),SUM('Premissas Investimento'!LL12)*$E$28,IF(AND(KW49=1,KX48=2),SUM('Premissas Investimento'!LL12:LM12)*$E$28,IF(AND(KW49=1,KY48=2),SUM('Premissas Investimento'!LL12:LN12)*$E$28,IF(AND(KW49=1,SUM(KW48:KY49)=1),SUM('Premissas Investimento'!LL12:LN12)*$E$28,0)))))</f>
        <v>0</v>
      </c>
      <c r="KX53" s="478" t="n">
        <f aca="false">IF(KX48=1,SUM('Premissas Investimento'!$AS$12:LO12)*$E$28,IF(AND(KX49=1,KX48=2),SUM('Premissas Investimento'!LM12)*$E$28,IF(AND(KX49=1,KY48=2),SUM('Premissas Investimento'!LM12:LN12)*$E$28,IF(AND(KX49=1,KZ48=2),SUM('Premissas Investimento'!LM12:LO12)*$E$28,IF(AND(KX49=1,SUM(KX48:KZ49)=1),SUM('Premissas Investimento'!LM12:LO12)*$E$28,0)))))</f>
        <v>0</v>
      </c>
      <c r="KY53" s="478" t="n">
        <f aca="false">IF(KY48=1,SUM('Premissas Investimento'!$AS$12:LP12)*$E$28,IF(AND(KY49=1,KY48=2),SUM('Premissas Investimento'!LN12)*$E$28,IF(AND(KY49=1,KZ48=2),SUM('Premissas Investimento'!LN12:LO12)*$E$28,IF(AND(KY49=1,LA48=2),SUM('Premissas Investimento'!LN12:LP12)*$E$28,IF(AND(KY49=1,SUM(KY48:LA49)=1),SUM('Premissas Investimento'!LN12:LP12)*$E$28,0)))))</f>
        <v>0</v>
      </c>
      <c r="KZ53" s="478" t="n">
        <f aca="false">IF(KZ48=1,SUM('Premissas Investimento'!$AS$12:LQ12)*$E$28,IF(AND(KZ49=1,KZ48=2),SUM('Premissas Investimento'!LO12)*$E$28,IF(AND(KZ49=1,LA48=2),SUM('Premissas Investimento'!LO12:LP12)*$E$28,IF(AND(KZ49=1,LB48=2),SUM('Premissas Investimento'!LO12:LQ12)*$E$28,IF(AND(KZ49=1,SUM(KZ48:LB49)=1),SUM('Premissas Investimento'!LO12:LQ12)*$E$28,0)))))</f>
        <v>0</v>
      </c>
      <c r="LA53" s="478" t="n">
        <f aca="false">IF(LA48=1,SUM('Premissas Investimento'!$AS$12:LR12)*$E$28,IF(AND(LA49=1,LA48=2),SUM('Premissas Investimento'!LP12)*$E$28,IF(AND(LA49=1,LB48=2),SUM('Premissas Investimento'!LP12:LQ12)*$E$28,IF(AND(LA49=1,LC48=2),SUM('Premissas Investimento'!LP12:LR12)*$E$28,IF(AND(LA49=1,SUM(LA48:LC49)=1),SUM('Premissas Investimento'!LP12:LR12)*$E$28,0)))))</f>
        <v>0</v>
      </c>
      <c r="LB53" s="478" t="n">
        <f aca="false">IF(LB48=1,SUM('Premissas Investimento'!$AS$12:LS12)*$E$28,IF(AND(LB49=1,LB48=2),SUM('Premissas Investimento'!LQ12)*$E$28,IF(AND(LB49=1,LC48=2),SUM('Premissas Investimento'!LQ12:LR12)*$E$28,IF(AND(LB49=1,LD48=2),SUM('Premissas Investimento'!LQ12:LS12)*$E$28,IF(AND(LB49=1,SUM(LB48:LD49)=1),SUM('Premissas Investimento'!LQ12:LS12)*$E$28,0)))))</f>
        <v>0</v>
      </c>
      <c r="LC53" s="478" t="n">
        <f aca="false">IF(LC48=1,SUM('Premissas Investimento'!$AS$12:LT12)*$E$28,IF(AND(LC49=1,LC48=2),SUM('Premissas Investimento'!LR12)*$E$28,IF(AND(LC49=1,LD48=2),SUM('Premissas Investimento'!LR12:LS12)*$E$28,IF(AND(LC49=1,LE48=2),SUM('Premissas Investimento'!LR12:LT12)*$E$28,IF(AND(LC49=1,SUM(LC48:LE49)=1),SUM('Premissas Investimento'!LR12:LT12)*$E$28,0)))))</f>
        <v>0</v>
      </c>
      <c r="LD53" s="478" t="n">
        <f aca="false">IF(LD48=1,SUM('Premissas Investimento'!$AS$12:LU12)*$E$28,IF(AND(LD49=1,LD48=2),SUM('Premissas Investimento'!LS12)*$E$28,IF(AND(LD49=1,LE48=2),SUM('Premissas Investimento'!LS12:LT12)*$E$28,IF(AND(LD49=1,LG48=2),SUM('Premissas Investimento'!LS12:LU12)*$E$28,IF(AND(LD49=1,SUM(LD48:LG49)=1),SUM('Premissas Investimento'!LS12:LU12)*$E$28,0)))))</f>
        <v>0</v>
      </c>
      <c r="LE53" s="478" t="n">
        <f aca="false">IF(LE48=1,SUM('Premissas Investimento'!$AS$12:LV12)*$E$28,IF(AND(LE49=1,LE48=2),SUM('Premissas Investimento'!LT12)*$E$28,IF(AND(LE49=1,LG48=2),SUM('Premissas Investimento'!LT12:LU12)*$E$28,IF(AND(LE49=1,LH48=2),SUM('Premissas Investimento'!LT12:LV12)*$E$28,IF(AND(LE49=1,SUM(LE48:LH49)=1),SUM('Premissas Investimento'!LT12:LV12)*$E$28,0)))))</f>
        <v>0</v>
      </c>
      <c r="LF53" s="478" t="n">
        <f aca="false">SUM(KT53:LE53)</f>
        <v>0</v>
      </c>
      <c r="LG53" s="478" t="n">
        <f aca="false">IF(LG48=1,SUM('Premissas Investimento'!$AS$12:LW12)*$E$28,IF(AND(LG49=1,LG48=2),SUM('Premissas Investimento'!LU12)*$E$28,IF(AND(LG49=1,LH48=2),SUM('Premissas Investimento'!LU12:LV12)*$E$28,IF(AND(LG49=1,LI48=2),SUM('Premissas Investimento'!LU12:LW12)*$E$28,IF(AND(LG49=1,SUM(LG48:LI49)=1),SUM('Premissas Investimento'!LU12:LW12)*$E$28,0)))))</f>
        <v>0</v>
      </c>
      <c r="LH53" s="478" t="n">
        <f aca="false">IF(LH48=1,SUM('Premissas Investimento'!$AS$12:LX12)*$E$28,IF(AND(LH49=1,LH48=2),SUM('Premissas Investimento'!LV12)*$E$28,IF(AND(LH49=1,LI48=2),SUM('Premissas Investimento'!LV12:LW12)*$E$28,IF(AND(LH49=1,LJ48=2),SUM('Premissas Investimento'!LV12:LX12)*$E$28,IF(AND(LH49=1,SUM(LH48:LJ49)=1),SUM('Premissas Investimento'!LV12:LX12)*$E$28,0)))))</f>
        <v>0</v>
      </c>
      <c r="LI53" s="478" t="n">
        <f aca="false">IF(LI48=1,SUM('Premissas Investimento'!$AS$12:LY12)*$E$28,IF(AND(LI49=1,LI48=2),SUM('Premissas Investimento'!LW12)*$E$28,IF(AND(LI49=1,LJ48=2),SUM('Premissas Investimento'!LW12:LX12)*$E$28,IF(AND(LI49=1,LK48=2),SUM('Premissas Investimento'!LW12:LY12)*$E$28,IF(AND(LI49=1,SUM(LI48:LK49)=1),SUM('Premissas Investimento'!LW12:LY12)*$E$28,0)))))</f>
        <v>0</v>
      </c>
      <c r="LJ53" s="478" t="n">
        <f aca="false">IF(LJ48=1,SUM('Premissas Investimento'!$AS$12:LZ12)*$E$28,IF(AND(LJ49=1,LJ48=2),SUM('Premissas Investimento'!LX12)*$E$28,IF(AND(LJ49=1,LK48=2),SUM('Premissas Investimento'!LX12:LY12)*$E$28,IF(AND(LJ49=1,LL48=2),SUM('Premissas Investimento'!LX12:LZ12)*$E$28,IF(AND(LJ49=1,SUM(LJ48:LL49)=1),SUM('Premissas Investimento'!LX12:LZ12)*$E$28,0)))))</f>
        <v>0</v>
      </c>
      <c r="LK53" s="478" t="n">
        <f aca="false">IF(LK48=1,SUM('Premissas Investimento'!$AS$12:MA12)*$E$28,IF(AND(LK49=1,LK48=2),SUM('Premissas Investimento'!LY12)*$E$28,IF(AND(LK49=1,LL48=2),SUM('Premissas Investimento'!LY12:LZ12)*$E$28,IF(AND(LK49=1,LM48=2),SUM('Premissas Investimento'!LY12:MA12)*$E$28,IF(AND(LK49=1,SUM(LK48:LM49)=1),SUM('Premissas Investimento'!LY12:MA12)*$E$28,0)))))</f>
        <v>0</v>
      </c>
      <c r="LL53" s="478" t="n">
        <f aca="false">IF(LL48=1,SUM('Premissas Investimento'!$AS$12:MB12)*$E$28,IF(AND(LL49=1,LL48=2),SUM('Premissas Investimento'!LZ12)*$E$28,IF(AND(LL49=1,LM48=2),SUM('Premissas Investimento'!LZ12:MA12)*$E$28,IF(AND(LL49=1,LN48=2),SUM('Premissas Investimento'!LZ12:MB12)*$E$28,IF(AND(LL49=1,SUM(LL48:LN49)=1),SUM('Premissas Investimento'!LZ12:MB12)*$E$28,0)))))</f>
        <v>0</v>
      </c>
      <c r="LM53" s="478" t="n">
        <f aca="false">IF(LM48=1,SUM('Premissas Investimento'!$AS$12:MC12)*$E$28,IF(AND(LM49=1,LM48=2),SUM('Premissas Investimento'!MA12)*$E$28,IF(AND(LM49=1,LN48=2),SUM('Premissas Investimento'!MA12:MB12)*$E$28,IF(AND(LM49=1,LO48=2),SUM('Premissas Investimento'!MA12:MC12)*$E$28,IF(AND(LM49=1,SUM(LM48:LO49)=1),SUM('Premissas Investimento'!MA12:MC12)*$E$28,0)))))</f>
        <v>0</v>
      </c>
      <c r="LN53" s="478" t="n">
        <f aca="false">IF(LN48=1,SUM('Premissas Investimento'!$AS$12:MD12)*$E$28,IF(AND(LN49=1,LN48=2),SUM('Premissas Investimento'!MB12)*$E$28,IF(AND(LN49=1,LO48=2),SUM('Premissas Investimento'!MB12:MC12)*$E$28,IF(AND(LN49=1,LP48=2),SUM('Premissas Investimento'!MB12:MD12)*$E$28,IF(AND(LN49=1,SUM(LN48:LP49)=1),SUM('Premissas Investimento'!MB12:MD12)*$E$28,0)))))</f>
        <v>0</v>
      </c>
      <c r="LO53" s="478" t="n">
        <f aca="false">IF(LO48=1,SUM('Premissas Investimento'!$AS$12:ME12)*$E$28,IF(AND(LO49=1,LO48=2),SUM('Premissas Investimento'!MC12)*$E$28,IF(AND(LO49=1,LP48=2),SUM('Premissas Investimento'!MC12:MD12)*$E$28,IF(AND(LO49=1,LQ48=2),SUM('Premissas Investimento'!MC12:ME12)*$E$28,IF(AND(LO49=1,SUM(LO48:LQ49)=1),SUM('Premissas Investimento'!MC12:ME12)*$E$28,0)))))</f>
        <v>0</v>
      </c>
      <c r="LP53" s="478" t="n">
        <f aca="false">IF(LP48=1,SUM('Premissas Investimento'!$AS$12:MF12)*$E$28,IF(AND(LP49=1,LP48=2),SUM('Premissas Investimento'!MD12)*$E$28,IF(AND(LP49=1,LQ48=2),SUM('Premissas Investimento'!MD12:ME12)*$E$28,IF(AND(LP49=1,LR48=2),SUM('Premissas Investimento'!MD12:MF12)*$E$28,IF(AND(LP49=1,SUM(LP48:LR49)=1),SUM('Premissas Investimento'!MD12:MF12)*$E$28,0)))))</f>
        <v>0</v>
      </c>
      <c r="LQ53" s="478" t="n">
        <f aca="false">IF(LQ48=1,SUM('Premissas Investimento'!$AS$12:MG12)*$E$28,IF(AND(LQ49=1,LQ48=2),SUM('Premissas Investimento'!ME12)*$E$28,IF(AND(LQ49=1,LR48=2),SUM('Premissas Investimento'!ME12:MF12)*$E$28,IF(AND(LQ49=1,LT48=2),SUM('Premissas Investimento'!ME12:MG12)*$E$28,IF(AND(LQ49=1,SUM(LQ48:LT49)=1),SUM('Premissas Investimento'!ME12:MG12)*$E$28,0)))))</f>
        <v>0</v>
      </c>
      <c r="LR53" s="478" t="n">
        <f aca="false">IF(LR48=1,SUM('Premissas Investimento'!$AS$12:MH12)*$E$28,IF(AND(LR49=1,LR48=2),SUM('Premissas Investimento'!MF12)*$E$28,IF(AND(LR49=1,LT48=2),SUM('Premissas Investimento'!MF12:MG12)*$E$28,IF(AND(LR49=1,LU48=2),SUM('Premissas Investimento'!MF12:MH12)*$E$28,IF(AND(LR49=1,SUM(LR48:LU49)=1),SUM('Premissas Investimento'!MF12:MH12)*$E$28,0)))))</f>
        <v>0</v>
      </c>
      <c r="LS53" s="478" t="n">
        <f aca="false">SUM(LG53:LR53)</f>
        <v>0</v>
      </c>
      <c r="LT53" s="478" t="n">
        <f aca="false">IF(LT48=1,SUM('Premissas Investimento'!$AS$12:MI12)*$E$28,IF(AND(LT49=1,LT48=2),SUM('Premissas Investimento'!MG12)*$E$28,IF(AND(LT49=1,LU48=2),SUM('Premissas Investimento'!MG12:MH12)*$E$28,IF(AND(LT49=1,LV48=2),SUM('Premissas Investimento'!MG12:MI12)*$E$28,IF(AND(LT49=1,SUM(LT48:LV49)=1),SUM('Premissas Investimento'!MG12:MI12)*$E$28,0)))))</f>
        <v>0</v>
      </c>
      <c r="LU53" s="478" t="n">
        <f aca="false">IF(LU48=1,SUM('Premissas Investimento'!$AS$12:MJ12)*$E$28,IF(AND(LU49=1,LU48=2),SUM('Premissas Investimento'!MH12)*$E$28,IF(AND(LU49=1,LV48=2),SUM('Premissas Investimento'!MH12:MI12)*$E$28,IF(AND(LU49=1,LW48=2),SUM('Premissas Investimento'!MH12:MJ12)*$E$28,IF(AND(LU49=1,SUM(LU48:LW49)=1),SUM('Premissas Investimento'!MH12:MJ12)*$E$28,0)))))</f>
        <v>0</v>
      </c>
      <c r="LV53" s="478" t="n">
        <f aca="false">IF(LV48=1,SUM('Premissas Investimento'!$AS$12:MK12)*$E$28,IF(AND(LV49=1,LV48=2),SUM('Premissas Investimento'!MI12)*$E$28,IF(AND(LV49=1,LW48=2),SUM('Premissas Investimento'!MI12:MJ12)*$E$28,IF(AND(LV49=1,LX48=2),SUM('Premissas Investimento'!MI12:MK12)*$E$28,IF(AND(LV49=1,SUM(LV48:LX49)=1),SUM('Premissas Investimento'!MI12:MK12)*$E$28,0)))))</f>
        <v>0</v>
      </c>
      <c r="LW53" s="478" t="n">
        <f aca="false">IF(LW48=1,SUM('Premissas Investimento'!$AS$12:ML12)*$E$28,IF(AND(LW49=1,LW48=2),SUM('Premissas Investimento'!MJ12)*$E$28,IF(AND(LW49=1,LX48=2),SUM('Premissas Investimento'!MJ12:MK12)*$E$28,IF(AND(LW49=1,LY48=2),SUM('Premissas Investimento'!MJ12:ML12)*$E$28,IF(AND(LW49=1,SUM(LW48:LY49)=1),SUM('Premissas Investimento'!MJ12:ML12)*$E$28,0)))))</f>
        <v>0</v>
      </c>
      <c r="LX53" s="478" t="n">
        <f aca="false">IF(LX48=1,SUM('Premissas Investimento'!$AS$12:MM12)*$E$28,IF(AND(LX49=1,LX48=2),SUM('Premissas Investimento'!MK12)*$E$28,IF(AND(LX49=1,LY48=2),SUM('Premissas Investimento'!MK12:ML12)*$E$28,IF(AND(LX49=1,LZ48=2),SUM('Premissas Investimento'!MK12:MM12)*$E$28,IF(AND(LX49=1,SUM(LX48:LZ49)=1),SUM('Premissas Investimento'!MK12:MM12)*$E$28,0)))))</f>
        <v>0</v>
      </c>
      <c r="LY53" s="478" t="n">
        <f aca="false">IF(LY48=1,SUM('Premissas Investimento'!$AS$12:MN12)*$E$28,IF(AND(LY49=1,LY48=2),SUM('Premissas Investimento'!ML12)*$E$28,IF(AND(LY49=1,LZ48=2),SUM('Premissas Investimento'!ML12:MM12)*$E$28,IF(AND(LY49=1,MA48=2),SUM('Premissas Investimento'!ML12:MN12)*$E$28,IF(AND(LY49=1,SUM(LY48:MA49)=1),SUM('Premissas Investimento'!ML12:MN12)*$E$28,0)))))</f>
        <v>0</v>
      </c>
      <c r="LZ53" s="478" t="n">
        <f aca="false">IF(LZ48=1,SUM('Premissas Investimento'!$AS$12:MO12)*$E$28,IF(AND(LZ49=1,LZ48=2),SUM('Premissas Investimento'!MM12)*$E$28,IF(AND(LZ49=1,MA48=2),SUM('Premissas Investimento'!MM12:MN12)*$E$28,IF(AND(LZ49=1,MB48=2),SUM('Premissas Investimento'!MM12:MO12)*$E$28,IF(AND(LZ49=1,SUM(LZ48:MB49)=1),SUM('Premissas Investimento'!MM12:MO12)*$E$28,0)))))</f>
        <v>0</v>
      </c>
      <c r="MA53" s="478" t="n">
        <f aca="false">IF(MA48=1,SUM('Premissas Investimento'!$AS$12:MP12)*$E$28,IF(AND(MA49=1,MA48=2),SUM('Premissas Investimento'!MN12)*$E$28,IF(AND(MA49=1,MB48=2),SUM('Premissas Investimento'!MN12:MO12)*$E$28,IF(AND(MA49=1,MC48=2),SUM('Premissas Investimento'!MN12:MP12)*$E$28,IF(AND(MA49=1,SUM(MA48:MC49)=1),SUM('Premissas Investimento'!MN12:MP12)*$E$28,0)))))</f>
        <v>0</v>
      </c>
      <c r="MB53" s="478" t="n">
        <f aca="false">IF(MB48=1,SUM('Premissas Investimento'!$AS$12:MQ12)*$E$28,IF(AND(MB49=1,MB48=2),SUM('Premissas Investimento'!MO12)*$E$28,IF(AND(MB49=1,MC48=2),SUM('Premissas Investimento'!MO12:MP12)*$E$28,IF(AND(MB49=1,MD48=2),SUM('Premissas Investimento'!MO12:MQ12)*$E$28,IF(AND(MB49=1,SUM(MB48:MD49)=1),SUM('Premissas Investimento'!MO12:MQ12)*$E$28,0)))))</f>
        <v>0</v>
      </c>
      <c r="MC53" s="478" t="n">
        <f aca="false">IF(MC48=1,SUM('Premissas Investimento'!$AS$12:MR12)*$E$28,IF(AND(MC49=1,MC48=2),SUM('Premissas Investimento'!MP12)*$E$28,IF(AND(MC49=1,MD48=2),SUM('Premissas Investimento'!MP12:MQ12)*$E$28,IF(AND(MC49=1,ME48=2),SUM('Premissas Investimento'!MP12:MR12)*$E$28,IF(AND(MC49=1,SUM(MC48:ME49)=1),SUM('Premissas Investimento'!MP12:MR12)*$E$28,0)))))</f>
        <v>0</v>
      </c>
      <c r="MD53" s="478" t="n">
        <f aca="false">IF(MD48=1,SUM('Premissas Investimento'!$AS$12:MS12)*$E$28,IF(AND(MD49=1,MD48=2),SUM('Premissas Investimento'!MQ12)*$E$28,IF(AND(MD49=1,ME48=2),SUM('Premissas Investimento'!MQ12:MR12)*$E$28,IF(AND(MD49=1,MG48=2),SUM('Premissas Investimento'!MQ12:MS12)*$E$28,IF(AND(MD49=1,SUM(MD48:MG49)=1),SUM('Premissas Investimento'!MQ12:MS12)*$E$28,0)))))</f>
        <v>0</v>
      </c>
      <c r="ME53" s="478" t="n">
        <f aca="false">IF(ME48=1,SUM('Premissas Investimento'!$AS$12:MT12)*$E$28,IF(AND(ME49=1,ME48=2),SUM('Premissas Investimento'!MR12)*$E$28,IF(AND(ME49=1,MG48=2),SUM('Premissas Investimento'!MR12:MS12)*$E$28,IF(AND(ME49=1,MH48=2),SUM('Premissas Investimento'!MR12:MT12)*$E$28,IF(AND(ME49=1,SUM(ME48:MH49)=1),SUM('Premissas Investimento'!MR12:MT12)*$E$28,0)))))</f>
        <v>0</v>
      </c>
      <c r="MF53" s="478" t="n">
        <f aca="false">SUM(LT53:ME53)</f>
        <v>0</v>
      </c>
      <c r="MG53" s="478" t="n">
        <f aca="false">IF(MG48=1,SUM('Premissas Investimento'!$AS$12:MU12)*$E$28,IF(AND(MG49=1,MG48=2),SUM('Premissas Investimento'!MS12)*$E$28,IF(AND(MG49=1,MH48=2),SUM('Premissas Investimento'!MS12:MT12)*$E$28,IF(AND(MG49=1,MI48=2),SUM('Premissas Investimento'!MS12:MU12)*$E$28,IF(AND(MG49=1,SUM(MG48:MI49)=1),SUM('Premissas Investimento'!MS12:MU12)*$E$28,0)))))</f>
        <v>0</v>
      </c>
      <c r="MH53" s="478" t="n">
        <f aca="false">IF(MH48=1,SUM('Premissas Investimento'!$AS$12:MV12)*$E$28,IF(AND(MH49=1,MH48=2),SUM('Premissas Investimento'!MT12)*$E$28,IF(AND(MH49=1,MI48=2),SUM('Premissas Investimento'!MT12:MU12)*$E$28,IF(AND(MH49=1,MJ48=2),SUM('Premissas Investimento'!MT12:MV12)*$E$28,IF(AND(MH49=1,SUM(MH48:MJ49)=1),SUM('Premissas Investimento'!MT12:MV12)*$E$28,0)))))</f>
        <v>0</v>
      </c>
      <c r="MI53" s="478" t="n">
        <f aca="false">IF(MI48=1,SUM('Premissas Investimento'!$AS$12:MW12)*$E$28,IF(AND(MI49=1,MI48=2),SUM('Premissas Investimento'!MU12)*$E$28,IF(AND(MI49=1,MJ48=2),SUM('Premissas Investimento'!MU12:MV12)*$E$28,IF(AND(MI49=1,MK48=2),SUM('Premissas Investimento'!MU12:MW12)*$E$28,IF(AND(MI49=1,SUM(MI48:MK49)=1),SUM('Premissas Investimento'!MU12:MW12)*$E$28,0)))))</f>
        <v>0</v>
      </c>
      <c r="MJ53" s="478" t="n">
        <f aca="false">IF(MJ48=1,SUM('Premissas Investimento'!$AS$12:MX12)*$E$28,IF(AND(MJ49=1,MJ48=2),SUM('Premissas Investimento'!MV12)*$E$28,IF(AND(MJ49=1,MK48=2),SUM('Premissas Investimento'!MV12:MW12)*$E$28,IF(AND(MJ49=1,ML48=2),SUM('Premissas Investimento'!MV12:MX12)*$E$28,IF(AND(MJ49=1,SUM(MJ48:ML49)=1),SUM('Premissas Investimento'!MV12:MX12)*$E$28,0)))))</f>
        <v>0</v>
      </c>
      <c r="MK53" s="478" t="n">
        <f aca="false">IF(MK48=1,SUM('Premissas Investimento'!$AS$12:MY12)*$E$28,IF(AND(MK49=1,MK48=2),SUM('Premissas Investimento'!MW12)*$E$28,IF(AND(MK49=1,ML48=2),SUM('Premissas Investimento'!MW12:MX12)*$E$28,IF(AND(MK49=1,MM48=2),SUM('Premissas Investimento'!MW12:MY12)*$E$28,IF(AND(MK49=1,SUM(MK48:MM49)=1),SUM('Premissas Investimento'!MW12:MY12)*$E$28,0)))))</f>
        <v>0</v>
      </c>
      <c r="ML53" s="478" t="n">
        <f aca="false">IF(ML48=1,SUM('Premissas Investimento'!$AS$12:MZ12)*$E$28,IF(AND(ML49=1,ML48=2),SUM('Premissas Investimento'!MX12)*$E$28,IF(AND(ML49=1,MM48=2),SUM('Premissas Investimento'!MX12:MY12)*$E$28,IF(AND(ML49=1,MN48=2),SUM('Premissas Investimento'!MX12:MZ12)*$E$28,IF(AND(ML49=1,SUM(ML48:MN49)=1),SUM('Premissas Investimento'!MX12:MZ12)*$E$28,0)))))</f>
        <v>0</v>
      </c>
      <c r="MM53" s="478" t="n">
        <f aca="false">IF(MM48=1,SUM('Premissas Investimento'!$AS$12:NA12)*$E$28,IF(AND(MM49=1,MM48=2),SUM('Premissas Investimento'!MY12)*$E$28,IF(AND(MM49=1,MN48=2),SUM('Premissas Investimento'!MY12:MZ12)*$E$28,IF(AND(MM49=1,MO48=2),SUM('Premissas Investimento'!MY12:NA12)*$E$28,IF(AND(MM49=1,SUM(MM48:MO49)=1),SUM('Premissas Investimento'!MY12:NA12)*$E$28,0)))))</f>
        <v>0</v>
      </c>
      <c r="MN53" s="478" t="n">
        <f aca="false">IF(MN48=1,SUM('Premissas Investimento'!$AS$12:NB12)*$E$28,IF(AND(MN49=1,MN48=2),SUM('Premissas Investimento'!MZ12)*$E$28,IF(AND(MN49=1,MO48=2),SUM('Premissas Investimento'!MZ12:NA12)*$E$28,IF(AND(MN49=1,MP48=2),SUM('Premissas Investimento'!MZ12:NB12)*$E$28,IF(AND(MN49=1,SUM(MN48:MP49)=1),SUM('Premissas Investimento'!MZ12:NB12)*$E$28,0)))))</f>
        <v>0</v>
      </c>
      <c r="MO53" s="478" t="n">
        <f aca="false">IF(MO48=1,SUM('Premissas Investimento'!$AS$12:NC12)*$E$28,IF(AND(MO49=1,MO48=2),SUM('Premissas Investimento'!NA12)*$E$28,IF(AND(MO49=1,MP48=2),SUM('Premissas Investimento'!NA12:NB12)*$E$28,IF(AND(MO49=1,MQ48=2),SUM('Premissas Investimento'!NA12:NC12)*$E$28,IF(AND(MO49=1,SUM(MO48:MQ49)=1),SUM('Premissas Investimento'!NA12:NC12)*$E$28,0)))))</f>
        <v>0</v>
      </c>
      <c r="MP53" s="478" t="n">
        <f aca="false">IF(MP48=1,SUM('Premissas Investimento'!$AS$12:ND12)*$E$28,IF(AND(MP49=1,MP48=2),SUM('Premissas Investimento'!NB12)*$E$28,IF(AND(MP49=1,MQ48=2),SUM('Premissas Investimento'!NB12:NC12)*$E$28,IF(AND(MP49=1,MR48=2),SUM('Premissas Investimento'!NB12:ND12)*$E$28,IF(AND(MP49=1,SUM(MP48:MR49)=1),SUM('Premissas Investimento'!NB12:ND12)*$E$28,0)))))</f>
        <v>0</v>
      </c>
      <c r="MQ53" s="478" t="n">
        <f aca="false">IF(MQ48=1,SUM('Premissas Investimento'!$AS$12:NE12)*$E$28,IF(AND(MQ49=1,MQ48=2),SUM('Premissas Investimento'!NC12)*$E$28,IF(AND(MQ49=1,MR48=2),SUM('Premissas Investimento'!NC12:ND12)*$E$28,IF(AND(MQ49=1,MT48=2),SUM('Premissas Investimento'!NC12:NE12)*$E$28,IF(AND(MQ49=1,SUM(MQ48:MT49)=1),SUM('Premissas Investimento'!NC12:NE12)*$E$28,0)))))</f>
        <v>0</v>
      </c>
      <c r="MR53" s="478" t="n">
        <f aca="false">IF(MR48=1,SUM('Premissas Investimento'!$AS$12:NF12)*$E$28,IF(AND(MR49=1,MR48=2),SUM('Premissas Investimento'!ND12)*$E$28,IF(AND(MR49=1,MT48=2),SUM('Premissas Investimento'!ND12:NE12)*$E$28,IF(AND(MR49=1,MU48=2),SUM('Premissas Investimento'!ND12:NF12)*$E$28,IF(AND(MR49=1,SUM(MR48:MU49)=1),SUM('Premissas Investimento'!ND12:NF12)*$E$28,0)))))</f>
        <v>0</v>
      </c>
      <c r="MS53" s="478" t="n">
        <f aca="false">SUM(MG53:MR53)</f>
        <v>0</v>
      </c>
      <c r="MT53" s="478" t="n">
        <f aca="false">IF(MT48=1,SUM('Premissas Investimento'!$AS$12:NG12)*$E$28,IF(AND(MT49=1,MT48=2),SUM('Premissas Investimento'!NE12)*$E$28,IF(AND(MT49=1,MU48=2),SUM('Premissas Investimento'!NE12:NF12)*$E$28,IF(AND(MT49=1,MV48=2),SUM('Premissas Investimento'!NE12:NG12)*$E$28,IF(AND(MT49=1,SUM(MT48:MV49)=1),SUM('Premissas Investimento'!NE12:NG12)*$E$28,0)))))</f>
        <v>0</v>
      </c>
      <c r="MU53" s="478" t="n">
        <f aca="false">IF(MU48=1,SUM('Premissas Investimento'!$AS$12:NH12)*$E$28,IF(AND(MU49=1,MU48=2),SUM('Premissas Investimento'!NF12)*$E$28,IF(AND(MU49=1,MV48=2),SUM('Premissas Investimento'!NF12:NG12)*$E$28,IF(AND(MU49=1,MW48=2),SUM('Premissas Investimento'!NF12:NH12)*$E$28,IF(AND(MU49=1,SUM(MU48:MW49)=1),SUM('Premissas Investimento'!NF12:NH12)*$E$28,0)))))</f>
        <v>0</v>
      </c>
      <c r="MV53" s="478" t="n">
        <f aca="false">IF(MV48=1,SUM('Premissas Investimento'!$AS$12:NI12)*$E$28,IF(AND(MV49=1,MV48=2),SUM('Premissas Investimento'!NG12)*$E$28,IF(AND(MV49=1,MW48=2),SUM('Premissas Investimento'!NG12:NH12)*$E$28,IF(AND(MV49=1,MX48=2),SUM('Premissas Investimento'!NG12:NI12)*$E$28,IF(AND(MV49=1,SUM(MV48:MX49)=1),SUM('Premissas Investimento'!NG12:NI12)*$E$28,0)))))</f>
        <v>0</v>
      </c>
      <c r="MW53" s="478" t="n">
        <f aca="false">IF(MW48=1,SUM('Premissas Investimento'!$AS$12:NJ12)*$E$28,IF(AND(MW49=1,MW48=2),SUM('Premissas Investimento'!NH12)*$E$28,IF(AND(MW49=1,MX48=2),SUM('Premissas Investimento'!NH12:NI12)*$E$28,IF(AND(MW49=1,MY48=2),SUM('Premissas Investimento'!NH12:NJ12)*$E$28,IF(AND(MW49=1,SUM(MW48:MY49)=1),SUM('Premissas Investimento'!NH12:NJ12)*$E$28,0)))))</f>
        <v>0</v>
      </c>
      <c r="MX53" s="478" t="n">
        <f aca="false">IF(MX48=1,SUM('Premissas Investimento'!$AS$12:NK12)*$E$28,IF(AND(MX49=1,MX48=2),SUM('Premissas Investimento'!NI12)*$E$28,IF(AND(MX49=1,MY48=2),SUM('Premissas Investimento'!NI12:NJ12)*$E$28,IF(AND(MX49=1,MZ48=2),SUM('Premissas Investimento'!NI12:NK12)*$E$28,IF(AND(MX49=1,SUM(MX48:MZ49)=1),SUM('Premissas Investimento'!NI12:NK12)*$E$28,0)))))</f>
        <v>0</v>
      </c>
      <c r="MY53" s="478" t="n">
        <f aca="false">IF(MY48=1,SUM('Premissas Investimento'!$AS$12:NL12)*$E$28,IF(AND(MY49=1,MY48=2),SUM('Premissas Investimento'!NJ12)*$E$28,IF(AND(MY49=1,MZ48=2),SUM('Premissas Investimento'!NJ12:NK12)*$E$28,IF(AND(MY49=1,NA48=2),SUM('Premissas Investimento'!NJ12:NL12)*$E$28,IF(AND(MY49=1,SUM(MY48:NA49)=1),SUM('Premissas Investimento'!NJ12:NL12)*$E$28,0)))))</f>
        <v>0</v>
      </c>
      <c r="MZ53" s="478" t="n">
        <f aca="false">IF(MZ48=1,SUM('Premissas Investimento'!$AS$12:NM12)*$E$28,IF(AND(MZ49=1,MZ48=2),SUM('Premissas Investimento'!NK12)*$E$28,IF(AND(MZ49=1,NA48=2),SUM('Premissas Investimento'!NK12:NL12)*$E$28,IF(AND(MZ49=1,NB48=2),SUM('Premissas Investimento'!NK12:NM12)*$E$28,IF(AND(MZ49=1,SUM(MZ48:NB49)=1),SUM('Premissas Investimento'!NK12:NM12)*$E$28,0)))))</f>
        <v>0</v>
      </c>
      <c r="NA53" s="478" t="n">
        <f aca="false">IF(NA48=1,SUM('Premissas Investimento'!$AS$12:NN12)*$E$28,IF(AND(NA49=1,NA48=2),SUM('Premissas Investimento'!NL12)*$E$28,IF(AND(NA49=1,NB48=2),SUM('Premissas Investimento'!NL12:NM12)*$E$28,IF(AND(NA49=1,NC48=2),SUM('Premissas Investimento'!NL12:NN12)*$E$28,IF(AND(NA49=1,SUM(NA48:NC49)=1),SUM('Premissas Investimento'!NL12:NN12)*$E$28,0)))))</f>
        <v>0</v>
      </c>
      <c r="NB53" s="478" t="n">
        <f aca="false">IF(NB48=1,SUM('Premissas Investimento'!$AS$12:NO12)*$E$28,IF(AND(NB49=1,NB48=2),SUM('Premissas Investimento'!NM12)*$E$28,IF(AND(NB49=1,NC48=2),SUM('Premissas Investimento'!NM12:NN12)*$E$28,IF(AND(NB49=1,ND48=2),SUM('Premissas Investimento'!NM12:NO12)*$E$28,IF(AND(NB49=1,SUM(NB48:ND49)=1),SUM('Premissas Investimento'!NM12:NO12)*$E$28,0)))))</f>
        <v>0</v>
      </c>
      <c r="NC53" s="478" t="n">
        <f aca="false">IF(NC48=1,SUM('Premissas Investimento'!$AS$12:NP12)*$E$28,IF(AND(NC49=1,NC48=2),SUM('Premissas Investimento'!NN12)*$E$28,IF(AND(NC49=1,ND48=2),SUM('Premissas Investimento'!NN12:NO12)*$E$28,IF(AND(NC49=1,NE48=2),SUM('Premissas Investimento'!NN12:NP12)*$E$28,IF(AND(NC49=1,SUM(NC48:NE49)=1),SUM('Premissas Investimento'!NN12:NP12)*$E$28,0)))))</f>
        <v>0</v>
      </c>
      <c r="ND53" s="478" t="n">
        <f aca="false">IF(ND48=1,SUM('Premissas Investimento'!$AS$12:NQ12)*$E$28,IF(AND(ND49=1,ND48=2),SUM('Premissas Investimento'!NO12)*$E$28,IF(AND(ND49=1,NE48=2),SUM('Premissas Investimento'!NO12:NP12)*$E$28,IF(AND(ND49=1,NG48=2),SUM('Premissas Investimento'!NO12:NQ12)*$E$28,IF(AND(ND49=1,SUM(ND48:NG49)=1),SUM('Premissas Investimento'!NO12:NQ12)*$E$28,0)))))</f>
        <v>0</v>
      </c>
      <c r="NE53" s="478" t="n">
        <f aca="false">IF(NE48=1,SUM('Premissas Investimento'!$AS$12:NR12)*$E$28,IF(AND(NE49=1,NE48=2),SUM('Premissas Investimento'!NP12)*$E$28,IF(AND(NE49=1,NG48=2),SUM('Premissas Investimento'!NP12:NQ12)*$E$28,IF(AND(NE49=1,NH48=2),SUM('Premissas Investimento'!NP12:NR12)*$E$28,IF(AND(NE49=1,SUM(NE48:NH49)=1),SUM('Premissas Investimento'!NP12:NR12)*$E$28,0)))))</f>
        <v>0</v>
      </c>
      <c r="NF53" s="478" t="n">
        <f aca="false">SUM(MT53:NE53)</f>
        <v>0</v>
      </c>
      <c r="NG53" s="478" t="n">
        <f aca="false">IF(NG48=1,SUM('Premissas Investimento'!$AS$12:NS12)*$E$28,IF(AND(NG49=1,NG48=2),SUM('Premissas Investimento'!NQ12)*$E$28,IF(AND(NG49=1,NH48=2),SUM('Premissas Investimento'!NQ12:NR12)*$E$28,IF(AND(NG49=1,NI48=2),SUM('Premissas Investimento'!NQ12:NS12)*$E$28,IF(AND(NG49=1,SUM(NG48:NI49)=1),SUM('Premissas Investimento'!NQ12:NS12)*$E$28,0)))))</f>
        <v>0</v>
      </c>
      <c r="NH53" s="478" t="n">
        <f aca="false">IF(NH48=1,SUM('Premissas Investimento'!$AS$12:NT12)*$E$28,IF(AND(NH49=1,NH48=2),SUM('Premissas Investimento'!NR12)*$E$28,IF(AND(NH49=1,NI48=2),SUM('Premissas Investimento'!NR12:NS12)*$E$28,IF(AND(NH49=1,NJ48=2),SUM('Premissas Investimento'!NR12:NT12)*$E$28,IF(AND(NH49=1,SUM(NH48:NJ49)=1),SUM('Premissas Investimento'!NR12:NT12)*$E$28,0)))))</f>
        <v>0</v>
      </c>
      <c r="NI53" s="478" t="n">
        <f aca="false">IF(NI48=1,SUM('Premissas Investimento'!$AS$12:NU12)*$E$28,IF(AND(NI49=1,NI48=2),SUM('Premissas Investimento'!NS12)*$E$28,IF(AND(NI49=1,NJ48=2),SUM('Premissas Investimento'!NS12:NT12)*$E$28,IF(AND(NI49=1,NK48=2),SUM('Premissas Investimento'!NS12:NU12)*$E$28,IF(AND(NI49=1,SUM(NI48:NK49)=1),SUM('Premissas Investimento'!NS12:NU12)*$E$28,0)))))</f>
        <v>0</v>
      </c>
      <c r="NJ53" s="478" t="n">
        <f aca="false">IF(NJ48=1,SUM('Premissas Investimento'!$AS$12:NV12)*$E$28,IF(AND(NJ49=1,NJ48=2),SUM('Premissas Investimento'!NT12)*$E$28,IF(AND(NJ49=1,NK48=2),SUM('Premissas Investimento'!NT12:NU12)*$E$28,IF(AND(NJ49=1,NL48=2),SUM('Premissas Investimento'!NT12:NV12)*$E$28,IF(AND(NJ49=1,SUM(NJ48:NL49)=1),SUM('Premissas Investimento'!NT12:NV12)*$E$28,0)))))</f>
        <v>0</v>
      </c>
      <c r="NK53" s="478" t="n">
        <f aca="false">IF(NK48=1,SUM('Premissas Investimento'!$AS$12:NW12)*$E$28,IF(AND(NK49=1,NK48=2),SUM('Premissas Investimento'!NU12)*$E$28,IF(AND(NK49=1,NL48=2),SUM('Premissas Investimento'!NU12:NV12)*$E$28,IF(AND(NK49=1,NM48=2),SUM('Premissas Investimento'!NU12:NW12)*$E$28,IF(AND(NK49=1,SUM(NK48:NM49)=1),SUM('Premissas Investimento'!NU12:NW12)*$E$28,0)))))</f>
        <v>0</v>
      </c>
      <c r="NL53" s="478" t="n">
        <f aca="false">IF(NL48=1,SUM('Premissas Investimento'!$AS$12:NX12)*$E$28,IF(AND(NL49=1,NL48=2),SUM('Premissas Investimento'!NV12)*$E$28,IF(AND(NL49=1,NM48=2),SUM('Premissas Investimento'!NV12:NW12)*$E$28,IF(AND(NL49=1,NN48=2),SUM('Premissas Investimento'!NV12:NX12)*$E$28,IF(AND(NL49=1,SUM(NL48:NN49)=1),SUM('Premissas Investimento'!NV12:NX12)*$E$28,0)))))</f>
        <v>0</v>
      </c>
      <c r="NM53" s="478" t="n">
        <f aca="false">IF(NM48=1,SUM('Premissas Investimento'!$AS$12:NY12)*$E$28,IF(AND(NM49=1,NM48=2),SUM('Premissas Investimento'!NW12)*$E$28,IF(AND(NM49=1,NN48=2),SUM('Premissas Investimento'!NW12:NX12)*$E$28,IF(AND(NM49=1,NO48=2),SUM('Premissas Investimento'!NW12:NY12)*$E$28,IF(AND(NM49=1,SUM(NM48:NO49)=1),SUM('Premissas Investimento'!NW12:NY12)*$E$28,0)))))</f>
        <v>0</v>
      </c>
      <c r="NN53" s="478" t="n">
        <f aca="false">IF(NN48=1,SUM('Premissas Investimento'!$AS$12:NZ12)*$E$28,IF(AND(NN49=1,NN48=2),SUM('Premissas Investimento'!NX12)*$E$28,IF(AND(NN49=1,NO48=2),SUM('Premissas Investimento'!NX12:NY12)*$E$28,IF(AND(NN49=1,NP48=2),SUM('Premissas Investimento'!NX12:NZ12)*$E$28,IF(AND(NN49=1,SUM(NN48:NP49)=1),SUM('Premissas Investimento'!NX12:NZ12)*$E$28,0)))))</f>
        <v>0</v>
      </c>
      <c r="NO53" s="478" t="n">
        <f aca="false">IF(NO48=1,SUM('Premissas Investimento'!$AS$12:OA12)*$E$28,IF(AND(NO49=1,NO48=2),SUM('Premissas Investimento'!NY12)*$E$28,IF(AND(NO49=1,NP48=2),SUM('Premissas Investimento'!NY12:NZ12)*$E$28,IF(AND(NO49=1,NQ48=2),SUM('Premissas Investimento'!NY12:OA12)*$E$28,IF(AND(NO49=1,SUM(NO48:NQ49)=1),SUM('Premissas Investimento'!NY12:OA12)*$E$28,0)))))</f>
        <v>0</v>
      </c>
      <c r="NP53" s="478" t="n">
        <f aca="false">IF(NP48=1,SUM('Premissas Investimento'!$AS$12:OB12)*$E$28,IF(AND(NP49=1,NP48=2),SUM('Premissas Investimento'!NZ12)*$E$28,IF(AND(NP49=1,NQ48=2),SUM('Premissas Investimento'!NZ12:OA12)*$E$28,IF(AND(NP49=1,NR48=2),SUM('Premissas Investimento'!NZ12:OB12)*$E$28,IF(AND(NP49=1,SUM(NP48:NR49)=1),SUM('Premissas Investimento'!NZ12:OB12)*$E$28,0)))))</f>
        <v>0</v>
      </c>
      <c r="NQ53" s="478" t="n">
        <f aca="false">IF(NQ48=1,SUM('Premissas Investimento'!$AS$12:OC12)*$E$28,IF(AND(NQ49=1,NQ48=2),SUM('Premissas Investimento'!OA12)*$E$28,IF(AND(NQ49=1,NR48=2),SUM('Premissas Investimento'!OA12:OB12)*$E$28,IF(AND(NQ49=1,NT48=2),SUM('Premissas Investimento'!OA12:OC12)*$E$28,IF(AND(NQ49=1,SUM(NQ48:NT49)=1),SUM('Premissas Investimento'!OA12:OC12)*$E$28,0)))))</f>
        <v>0</v>
      </c>
      <c r="NR53" s="478" t="n">
        <f aca="false">IF(NR48=1,SUM('Premissas Investimento'!$AS$12:OD12)*$E$28,IF(AND(NR49=1,NR48=2),SUM('Premissas Investimento'!OB12)*$E$28,IF(AND(NR49=1,NT48=2),SUM('Premissas Investimento'!OB12:OC12)*$E$28,IF(AND(NR49=1,NU48=2),SUM('Premissas Investimento'!OB12:OD12)*$E$28,IF(AND(NR49=1,SUM(NR48:NU49)=1),SUM('Premissas Investimento'!OB12:OD12)*$E$28,0)))))</f>
        <v>0</v>
      </c>
      <c r="NS53" s="478" t="n">
        <f aca="false">SUM(NG53:NR53)</f>
        <v>0</v>
      </c>
      <c r="NT53" s="478" t="n">
        <f aca="false">IF(NT48=1,SUM('Premissas Investimento'!$AS$12:OE12)*$E$28,IF(AND(NT49=1,NT48=2),SUM('Premissas Investimento'!OC12)*$E$28,IF(AND(NT49=1,NU48=2),SUM('Premissas Investimento'!OC12:OD12)*$E$28,IF(AND(NT49=1,NV48=2),SUM('Premissas Investimento'!OC12:OE12)*$E$28,IF(AND(NT49=1,SUM(NT48:NV49)=1),SUM('Premissas Investimento'!OC12:OE12)*$E$28,0)))))</f>
        <v>0</v>
      </c>
      <c r="NU53" s="478" t="n">
        <f aca="false">IF(NU48=1,SUM('Premissas Investimento'!$AS$12:OF12)*$E$28,IF(AND(NU49=1,NU48=2),SUM('Premissas Investimento'!OD12)*$E$28,IF(AND(NU49=1,NV48=2),SUM('Premissas Investimento'!OD12:OE12)*$E$28,IF(AND(NU49=1,NW48=2),SUM('Premissas Investimento'!OD12:OF12)*$E$28,IF(AND(NU49=1,SUM(NU48:NW49)=1),SUM('Premissas Investimento'!OD12:OF12)*$E$28,0)))))</f>
        <v>0</v>
      </c>
      <c r="NV53" s="478" t="n">
        <f aca="false">IF(NV48=1,SUM('Premissas Investimento'!$AS$12:OG12)*$E$28,IF(AND(NV49=1,NV48=2),SUM('Premissas Investimento'!OE12)*$E$28,IF(AND(NV49=1,NW48=2),SUM('Premissas Investimento'!OE12:OF12)*$E$28,IF(AND(NV49=1,NX48=2),SUM('Premissas Investimento'!OE12:OG12)*$E$28,IF(AND(NV49=1,SUM(NV48:NX49)=1),SUM('Premissas Investimento'!OE12:OG12)*$E$28,0)))))</f>
        <v>0</v>
      </c>
      <c r="NW53" s="478" t="n">
        <f aca="false">IF(NW48=1,SUM('Premissas Investimento'!$AS$12:OH12)*$E$28,IF(AND(NW49=1,NW48=2),SUM('Premissas Investimento'!OF12)*$E$28,IF(AND(NW49=1,NX48=2),SUM('Premissas Investimento'!OF12:OG12)*$E$28,IF(AND(NW49=1,NY48=2),SUM('Premissas Investimento'!OF12:OH12)*$E$28,IF(AND(NW49=1,SUM(NW48:NY49)=1),SUM('Premissas Investimento'!OF12:OH12)*$E$28,0)))))</f>
        <v>0</v>
      </c>
      <c r="NX53" s="478" t="n">
        <f aca="false">IF(NX48=1,SUM('Premissas Investimento'!$AS$12:OI12)*$E$28,IF(AND(NX49=1,NX48=2),SUM('Premissas Investimento'!OG12)*$E$28,IF(AND(NX49=1,NY48=2),SUM('Premissas Investimento'!OG12:OH12)*$E$28,IF(AND(NX49=1,NZ48=2),SUM('Premissas Investimento'!OG12:OI12)*$E$28,IF(AND(NX49=1,SUM(NX48:NZ49)=1),SUM('Premissas Investimento'!OG12:OI12)*$E$28,0)))))</f>
        <v>0</v>
      </c>
      <c r="NY53" s="478" t="n">
        <f aca="false">IF(NY48=1,SUM('Premissas Investimento'!$AS$12:OJ12)*$E$28,IF(AND(NY49=1,NY48=2),SUM('Premissas Investimento'!OH12)*$E$28,IF(AND(NY49=1,NZ48=2),SUM('Premissas Investimento'!OH12:OI12)*$E$28,IF(AND(NY49=1,OA48=2),SUM('Premissas Investimento'!OH12:OJ12)*$E$28,IF(AND(NY49=1,SUM(NY48:OA49)=1),SUM('Premissas Investimento'!OH12:OJ12)*$E$28,0)))))</f>
        <v>0</v>
      </c>
      <c r="NZ53" s="478" t="n">
        <f aca="false">IF(NZ48=1,SUM('Premissas Investimento'!$AS$12:OK12)*$E$28,IF(AND(NZ49=1,NZ48=2),SUM('Premissas Investimento'!OI12)*$E$28,IF(AND(NZ49=1,OA48=2),SUM('Premissas Investimento'!OI12:OJ12)*$E$28,IF(AND(NZ49=1,OB48=2),SUM('Premissas Investimento'!OI12:OK12)*$E$28,IF(AND(NZ49=1,SUM(NZ48:OB49)=1),SUM('Premissas Investimento'!OI12:OK12)*$E$28,0)))))</f>
        <v>0</v>
      </c>
      <c r="OA53" s="478" t="n">
        <f aca="false">IF(OA48=1,SUM('Premissas Investimento'!$AS$12:OL12)*$E$28,IF(AND(OA49=1,OA48=2),SUM('Premissas Investimento'!OJ12)*$E$28,IF(AND(OA49=1,OB48=2),SUM('Premissas Investimento'!OJ12:OK12)*$E$28,IF(AND(OA49=1,OC48=2),SUM('Premissas Investimento'!OJ12:OL12)*$E$28,IF(AND(OA49=1,SUM(OA48:OC49)=1),SUM('Premissas Investimento'!OJ12:OL12)*$E$28,0)))))</f>
        <v>0</v>
      </c>
      <c r="OB53" s="478" t="n">
        <f aca="false">IF(OB48=1,SUM('Premissas Investimento'!$AS$12:OM12)*$E$28,IF(AND(OB49=1,OB48=2),SUM('Premissas Investimento'!OK12)*$E$28,IF(AND(OB49=1,OC48=2),SUM('Premissas Investimento'!OK12:OL12)*$E$28,IF(AND(OB49=1,OD48=2),SUM('Premissas Investimento'!OK12:OM12)*$E$28,IF(AND(OB49=1,SUM(OB48:OD49)=1),SUM('Premissas Investimento'!OK12:OM12)*$E$28,0)))))</f>
        <v>0</v>
      </c>
      <c r="OC53" s="478" t="n">
        <f aca="false">IF(OC48=1,SUM('Premissas Investimento'!$AS$12:ON12)*$E$28,IF(AND(OC49=1,OC48=2),SUM('Premissas Investimento'!OL12)*$E$28,IF(AND(OC49=1,OD48=2),SUM('Premissas Investimento'!OL12:OM12)*$E$28,IF(AND(OC49=1,OE48=2),SUM('Premissas Investimento'!OL12:ON12)*$E$28,IF(AND(OC49=1,SUM(OC48:OE49)=1),SUM('Premissas Investimento'!OL12:ON12)*$E$28,0)))))</f>
        <v>0</v>
      </c>
      <c r="OD53" s="478" t="n">
        <f aca="false">IF(OD48=1,SUM('Premissas Investimento'!$AS$12:OO12)*$E$28,IF(AND(OD49=1,OD48=2),SUM('Premissas Investimento'!OM12)*$E$28,IF(AND(OD49=1,OG48=2),SUM('Premissas Investimento'!OM12:ON12)*$E$28,IF(AND(OD49=1,OH48=2),SUM('Premissas Investimento'!OM12:OO12)*$E$28,IF(AND(OD49=1,SUM(OD48:OH49)=1),SUM('Premissas Investimento'!OM12:OO12)*$E$28,0)))))</f>
        <v>0</v>
      </c>
      <c r="OE53" s="478" t="n">
        <f aca="false">IF(OE48=1,SUM('Premissas Investimento'!$AS$12:OP12)*$E$28,IF(AND(OE49=1,OE48=2),SUM('Premissas Investimento'!ON12)*$E$28,IF(AND(OE49=1,OG48=2),SUM('Premissas Investimento'!ON12:OO12)*$E$28,IF(AND(OE49=1,OH48=2),SUM('Premissas Investimento'!ON12:OP12)*$E$28,IF(AND(OE49=1,SUM(OE48:OH49)=1),SUM('Premissas Investimento'!ON12:OP12)*$E$28,0)))))</f>
        <v>0</v>
      </c>
      <c r="OF53" s="478" t="n">
        <f aca="false">SUM(NT53:OE53)</f>
        <v>0</v>
      </c>
      <c r="OG53" s="478" t="n">
        <f aca="false">IF(OG48=1,SUM('Premissas Investimento'!$AS$12:OQ12)*$E$28,IF(AND(OG49=1,OG48=2),SUM('Premissas Investimento'!OO12)*$E$28,IF(AND(OG49=1,OH48=2),SUM('Premissas Investimento'!OO12:OP12)*$E$28,IF(AND(OG49=1,OI48=2),SUM('Premissas Investimento'!OO12:OQ12)*$E$28,IF(AND(OG49=1,SUM(OG48:OI49)=1),SUM('Premissas Investimento'!OO12:OQ12)*$E$28,0)))))</f>
        <v>0</v>
      </c>
      <c r="OH53" s="478" t="n">
        <f aca="false">IF(OH48=1,SUM('Premissas Investimento'!$AS$12:OR12)*$E$28,IF(AND(OH49=1,OH48=2),SUM('Premissas Investimento'!OP12)*$E$28,IF(AND(OH49=1,OI48=2),SUM('Premissas Investimento'!OP12:OQ12)*$E$28,IF(AND(OH49=1,OJ48=2),SUM('Premissas Investimento'!OP12:OR12)*$E$28,IF(AND(OH49=1,SUM(OH48:OJ49)=1),SUM('Premissas Investimento'!OP12:OR12)*$E$28,0)))))</f>
        <v>0</v>
      </c>
      <c r="OI53" s="478" t="n">
        <f aca="false">IF(OI48=1,SUM('Premissas Investimento'!$AS$12:OS12)*$E$28,IF(AND(OI49=1,OI48=2),SUM('Premissas Investimento'!OQ12)*$E$28,IF(AND(OI49=1,OJ48=2),SUM('Premissas Investimento'!OQ12:OR12)*$E$28,IF(AND(OI49=1,OK48=2),SUM('Premissas Investimento'!OQ12:OS12)*$E$28,IF(AND(OI49=1,SUM(OI48:OK49)=1),SUM('Premissas Investimento'!OQ12:OS12)*$E$28,0)))))</f>
        <v>0</v>
      </c>
      <c r="OJ53" s="478" t="n">
        <f aca="false">IF(OJ48=1,SUM('Premissas Investimento'!$AS$12:OT12)*$E$28,IF(AND(OJ49=1,OJ48=2),SUM('Premissas Investimento'!OR12)*$E$28,IF(AND(OJ49=1,OK48=2),SUM('Premissas Investimento'!OR12:OS12)*$E$28,IF(AND(OJ49=1,OL48=2),SUM('Premissas Investimento'!OR12:OT12)*$E$28,IF(AND(OJ49=1,SUM(OJ48:OL49)=1),SUM('Premissas Investimento'!OR12:OT12)*$E$28,0)))))</f>
        <v>0</v>
      </c>
      <c r="OK53" s="478" t="n">
        <f aca="false">IF(OK48=1,SUM('Premissas Investimento'!$AS$12:OU12)*$E$28,IF(AND(OK49=1,OK48=2),SUM('Premissas Investimento'!OS12)*$E$28,IF(AND(OK49=1,OL48=2),SUM('Premissas Investimento'!OS12:OT12)*$E$28,IF(AND(OK49=1,OM48=2),SUM('Premissas Investimento'!OS12:OU12)*$E$28,IF(AND(OK49=1,SUM(OK48:OM49)=1),SUM('Premissas Investimento'!OS12:OU12)*$E$28,0)))))</f>
        <v>0</v>
      </c>
      <c r="OL53" s="478" t="n">
        <f aca="false">IF(OL48=1,SUM('Premissas Investimento'!$AS$12:OV12)*$E$28,IF(AND(OL49=1,OL48=2),SUM('Premissas Investimento'!OT12)*$E$28,IF(AND(OL49=1,OM48=2),SUM('Premissas Investimento'!OT12:OU12)*$E$28,IF(AND(OL49=1,ON48=2),SUM('Premissas Investimento'!OT12:OV12)*$E$28,IF(AND(OL49=1,SUM(OL48:ON49)=1),SUM('Premissas Investimento'!OT12:OV12)*$E$28,0)))))</f>
        <v>0</v>
      </c>
      <c r="OM53" s="478" t="n">
        <f aca="false">IF(OM48=1,SUM('Premissas Investimento'!$AS$12:OW12)*$E$28,IF(AND(OM49=1,OM48=2),SUM('Premissas Investimento'!OU12)*$E$28,IF(AND(OM49=1,ON48=2),SUM('Premissas Investimento'!OU12:OV12)*$E$28,IF(AND(OM49=1,OO48=2),SUM('Premissas Investimento'!OU12:OW12)*$E$28,IF(AND(OM49=1,SUM(OM48:OO49)=1),SUM('Premissas Investimento'!OU12:OW12)*$E$28,0)))))</f>
        <v>0</v>
      </c>
      <c r="ON53" s="478" t="n">
        <f aca="false">IF(ON48=1,SUM('Premissas Investimento'!$AS$12:OX12)*$E$28,IF(AND(ON49=1,ON48=2),SUM('Premissas Investimento'!OV12)*$E$28,IF(AND(ON49=1,OO48=2),SUM('Premissas Investimento'!OV12:OW12)*$E$28,IF(AND(ON49=1,OP48=2),SUM('Premissas Investimento'!OV12:OX12)*$E$28,IF(AND(ON49=1,SUM(ON48:OP49)=1),SUM('Premissas Investimento'!OV12:OX12)*$E$28,0)))))</f>
        <v>0</v>
      </c>
      <c r="OO53" s="478" t="n">
        <f aca="false">IF(OO48=1,SUM('Premissas Investimento'!$AS$12:OY12)*$E$28,IF(AND(OO49=1,OO48=2),SUM('Premissas Investimento'!OW12)*$E$28,IF(AND(OO49=1,OP48=2),SUM('Premissas Investimento'!OW12:OX12)*$E$28,IF(AND(OO49=1,OQ48=2),SUM('Premissas Investimento'!OW12:OY12)*$E$28,IF(AND(OO49=1,SUM(OO48:OQ49)=1),SUM('Premissas Investimento'!OW12:OY12)*$E$28,0)))))</f>
        <v>0</v>
      </c>
      <c r="OP53" s="478" t="n">
        <f aca="false">IF(OP48=1,SUM('Premissas Investimento'!$AS$12:OZ12)*$E$28,IF(AND(OP49=1,OP48=2),SUM('Premissas Investimento'!OX12)*$E$28,IF(AND(OP49=1,OQ48=2),SUM('Premissas Investimento'!OX12:OY12)*$E$28,IF(AND(OP49=1,OR48=2),SUM('Premissas Investimento'!OX12:OZ12)*$E$28,IF(AND(OP49=1,SUM(OP48:OR49)=1),SUM('Premissas Investimento'!OX12:OZ12)*$E$28,0)))))</f>
        <v>0</v>
      </c>
      <c r="OQ53" s="478" t="n">
        <f aca="false">IF(OQ48=1,SUM('Premissas Investimento'!$AS$12:PA12)*$E$28,IF(AND(OQ49=1,OQ48=2),SUM('Premissas Investimento'!OY12)*$E$28,IF(AND(OQ49=1,OR48=2),SUM('Premissas Investimento'!OY12:OZ12)*$E$28,IF(AND(OQ49=1,OS48=2),SUM('Premissas Investimento'!OY12:PA12)*$E$28,IF(AND(OQ49=1,SUM(OQ48:OS49)=1),SUM('Premissas Investimento'!OY12:PA12)*$E$28,0)))))</f>
        <v>0</v>
      </c>
      <c r="OR53" s="478" t="n">
        <f aca="false">IF(OR48=1,SUM('Premissas Investimento'!$AS$12:PB12)*$E$28,IF(AND(OR49=1,OR48=2),SUM('Premissas Investimento'!OZ12)*$E$28,IF(AND(OR49=1,OS48=2),SUM('Premissas Investimento'!OZ12:PA12)*$E$28,IF(AND(OR49=1,OT48=2),SUM('Premissas Investimento'!OZ12:PB12)*$E$28,IF(AND(OR49=1,SUM(OR48:OT49)=1),SUM('Premissas Investimento'!OZ12:PB12)*$E$28,0)))))</f>
        <v>0</v>
      </c>
      <c r="OS53" s="478" t="n">
        <f aca="false">SUM(OG53:OR53)</f>
        <v>0</v>
      </c>
      <c r="OT53" s="478" t="n">
        <f aca="false">IF(OT48=1,SUM('Premissas Investimento'!$AS$12:PD12)*$E$28,IF(AND(OT49=1,OT48=2),SUM('Premissas Investimento'!PB12)*$E$28,IF(AND(OT49=1,OU48=2),SUM('Premissas Investimento'!PB12:PC12)*$E$28,IF(AND(OT49=1,OV48=2),SUM('Premissas Investimento'!PB12:PD12)*$E$28,IF(AND(OT49=1,SUM(OT48:OV49)=1),SUM('Premissas Investimento'!PB12:PD12)*$E$28,0)))))</f>
        <v>0</v>
      </c>
      <c r="OU53" s="478" t="n">
        <f aca="false">IF(OU48=1,SUM('Premissas Investimento'!$AS$12:PE12)*$E$28,IF(AND(OU49=1,OU48=2),SUM('Premissas Investimento'!PC12)*$E$28,IF(AND(OU49=1,OV48=2),SUM('Premissas Investimento'!PC12:PD12)*$E$28,IF(AND(OU49=1,OW48=2),SUM('Premissas Investimento'!PC12:PE12)*$E$28,IF(AND(OU49=1,SUM(OU48:OW49)=1),SUM('Premissas Investimento'!PC12:PE12)*$E$28,0)))))</f>
        <v>0</v>
      </c>
      <c r="OV53" s="478" t="n">
        <f aca="false">IF(OV48=1,SUM('Premissas Investimento'!$AS$12:PF12)*$E$28,IF(AND(OV49=1,OV48=2),SUM('Premissas Investimento'!PD12)*$E$28,IF(AND(OV49=1,OW48=2),SUM('Premissas Investimento'!PD12:PE12)*$E$28,IF(AND(OV49=1,OX48=2),SUM('Premissas Investimento'!PD12:PF12)*$E$28,IF(AND(OV49=1,SUM(OV48:OX49)=1),SUM('Premissas Investimento'!PD12:PF12)*$E$28,0)))))</f>
        <v>0</v>
      </c>
      <c r="OW53" s="478" t="n">
        <f aca="false">IF(OW48=1,SUM('Premissas Investimento'!$AS$12:PG12)*$E$28,IF(AND(OW49=1,OW48=2),SUM('Premissas Investimento'!PE12)*$E$28,IF(AND(OW49=1,OX48=2),SUM('Premissas Investimento'!PE12:PF12)*$E$28,IF(AND(OW49=1,OY48=2),SUM('Premissas Investimento'!PE12:PG12)*$E$28,IF(AND(OW49=1,SUM(OW48:OY49)=1),SUM('Premissas Investimento'!PE12:PG12)*$E$28,0)))))</f>
        <v>0</v>
      </c>
      <c r="OX53" s="478" t="n">
        <f aca="false">IF(OX48=1,SUM('Premissas Investimento'!$AS$12:PH12)*$E$28,IF(AND(OX49=1,OX48=2),SUM('Premissas Investimento'!PF12)*$E$28,IF(AND(OX49=1,OY48=2),SUM('Premissas Investimento'!PF12:PG12)*$E$28,IF(AND(OX49=1,OZ48=2),SUM('Premissas Investimento'!PF12:PH12)*$E$28,IF(AND(OX49=1,SUM(OX48:OZ49)=1),SUM('Premissas Investimento'!PF12:PH12)*$E$28,0)))))</f>
        <v>0</v>
      </c>
      <c r="OY53" s="478" t="n">
        <f aca="false">IF(OY48=1,SUM('Premissas Investimento'!$AS$12:PI12)*$E$28,IF(AND(OY49=1,OY48=2),SUM('Premissas Investimento'!PG12)*$E$28,IF(AND(OY49=1,OZ48=2),SUM('Premissas Investimento'!PG12:PH12)*$E$28,IF(AND(OY49=1,PA48=2),SUM('Premissas Investimento'!PG12:PI12)*$E$28,IF(AND(OY49=1,SUM(OY48:PA49)=1),SUM('Premissas Investimento'!PG12:PI12)*$E$28,0)))))</f>
        <v>0</v>
      </c>
      <c r="OZ53" s="478" t="n">
        <f aca="false">IF(OZ48=1,SUM('Premissas Investimento'!$AS$12:PJ12)*$E$28,IF(AND(OZ49=1,OZ48=2),SUM('Premissas Investimento'!PH12)*$E$28,IF(AND(OZ49=1,PA48=2),SUM('Premissas Investimento'!PH12:PI12)*$E$28,IF(AND(OZ49=1,PB48=2),SUM('Premissas Investimento'!PH12:PJ12)*$E$28,IF(AND(OZ49=1,SUM(OZ48:PB49)=1),SUM('Premissas Investimento'!PH12:PJ12)*$E$28,0)))))</f>
        <v>0</v>
      </c>
      <c r="PA53" s="478" t="n">
        <f aca="false">IF(PA48=1,SUM('Premissas Investimento'!$AS$12:PK12)*$E$28,IF(AND(PA49=1,PA48=2),SUM('Premissas Investimento'!PI12)*$E$28,IF(AND(PA49=1,PB48=2),SUM('Premissas Investimento'!PI12:PJ12)*$E$28,IF(AND(PA49=1,PC48=2),SUM('Premissas Investimento'!PI12:PK12)*$E$28,IF(AND(PA49=1,SUM(PA48:PC49)=1),SUM('Premissas Investimento'!PI12:PK12)*$E$28,0)))))</f>
        <v>0</v>
      </c>
      <c r="PB53" s="478" t="n">
        <f aca="false">IF(PB48=1,SUM('Premissas Investimento'!$AS$12:PL12)*$E$28,IF(AND(PB49=1,PB48=2),SUM('Premissas Investimento'!PJ12)*$E$28,IF(AND(PB49=1,PC48=2),SUM('Premissas Investimento'!PJ12:PK12)*$E$28,IF(AND(PB49=1,PD48=2),SUM('Premissas Investimento'!PJ12:PL12)*$E$28,IF(AND(PB49=1,SUM(PB48:PD49)=1),SUM('Premissas Investimento'!PJ12:PL12)*$E$28,0)))))</f>
        <v>0</v>
      </c>
      <c r="PC53" s="478" t="n">
        <f aca="false">IF(PC48=1,SUM('Premissas Investimento'!$AS$12:PM12)*$E$28,IF(AND(PC49=1,PC48=2),SUM('Premissas Investimento'!PK12)*$E$28,IF(AND(PC49=1,PD48=2),SUM('Premissas Investimento'!PK12:PL12)*$E$28,IF(AND(PC49=1,PE48=2),SUM('Premissas Investimento'!PK12:PM12)*$E$28,IF(AND(PC49=1,SUM(PC48:PE49)=1),SUM('Premissas Investimento'!PK12:PM12)*$E$28,0)))))</f>
        <v>0</v>
      </c>
      <c r="PD53" s="478" t="n">
        <f aca="false">IF(PD48=1,SUM('Premissas Investimento'!$AS$12:PN12)*$E$28,IF(AND(PD49=1,PD48=2),SUM('Premissas Investimento'!PL12)*$E$28,IF(AND(PD49=1,PE48=2),SUM('Premissas Investimento'!PL12:PM12)*$E$28,IF(AND(PD49=1,PF48=2),SUM('Premissas Investimento'!PL12:PN12)*$E$28,IF(AND(PD49=1,SUM(PD48:PF49)=1),SUM('Premissas Investimento'!PL12:PN12)*$E$28,0)))))</f>
        <v>0</v>
      </c>
      <c r="PE53" s="478" t="n">
        <f aca="false">IF(PE48=1,SUM('Premissas Investimento'!$AS$12:PO12)*$E$28,IF(AND(PE49=1,PE48=2),SUM('Premissas Investimento'!PM12)*$E$28,IF(AND(PE49=1,PF48=2),SUM('Premissas Investimento'!PM12:PN12)*$E$28,IF(AND(PE49=1,PG48=2),SUM('Premissas Investimento'!PM12:PO12)*$E$28,IF(AND(PE49=1,SUM(PE48:PG49)=1),SUM('Premissas Investimento'!PM12:PO12)*$E$28,0)))))</f>
        <v>0</v>
      </c>
      <c r="PF53" s="478"/>
      <c r="PG53" s="478" t="n">
        <f aca="false">IF(PG48=1,SUM('Premissas Investimento'!$AS$12:PQ12)*$E$28,IF(AND(PG49=1,PG48=2),SUM('Premissas Investimento'!PO12)*$E$28,IF(AND(PG49=1,PH48=2),SUM('Premissas Investimento'!PO12:PP12)*$E$28,IF(AND(PG49=1,PI48=2),SUM('Premissas Investimento'!PO12:PQ12)*$E$28,IF(AND(PG49=1,SUM(PG48:PI49)=1),SUM('Premissas Investimento'!PO12:PQ12)*$E$28,0)))))</f>
        <v>0</v>
      </c>
      <c r="PH53" s="478" t="n">
        <f aca="false">IF(PH48=1,SUM('Premissas Investimento'!$AS$12:PR12)*$E$28,IF(AND(PH49=1,PH48=2),SUM('Premissas Investimento'!PP12)*$E$28,IF(AND(PH49=1,PI48=2),SUM('Premissas Investimento'!PP12:PQ12)*$E$28,IF(AND(PH49=1,PJ48=2),SUM('Premissas Investimento'!PP12:PR12)*$E$28,IF(AND(PH49=1,SUM(PH48:PJ49)=1),SUM('Premissas Investimento'!PP12:PR12)*$E$28,0)))))</f>
        <v>0</v>
      </c>
      <c r="PI53" s="478" t="n">
        <f aca="false">IF(PI48=1,SUM('Premissas Investimento'!$AS$12:PS12)*$E$28,IF(AND(PI49=1,PI48=2),SUM('Premissas Investimento'!PQ12)*$E$28,IF(AND(PI49=1,PJ48=2),SUM('Premissas Investimento'!PQ12:PR12)*$E$28,IF(AND(PI49=1,PK48=2),SUM('Premissas Investimento'!PQ12:PS12)*$E$28,IF(AND(PI49=1,SUM(PI48:PK49)=1),SUM('Premissas Investimento'!PQ12:PS12)*$E$28,0)))))</f>
        <v>0</v>
      </c>
      <c r="PJ53" s="478" t="n">
        <f aca="false">IF(PJ48=1,SUM('Premissas Investimento'!$AS$12:PT12)*$E$28,IF(AND(PJ49=1,PJ48=2),SUM('Premissas Investimento'!PR12)*$E$28,IF(AND(PJ49=1,PK48=2),SUM('Premissas Investimento'!PR12:PS12)*$E$28,IF(AND(PJ49=1,PL48=2),SUM('Premissas Investimento'!PR12:PT12)*$E$28,IF(AND(PJ49=1,SUM(PJ48:PL49)=1),SUM('Premissas Investimento'!PR12:PT12)*$E$28,0)))))</f>
        <v>0</v>
      </c>
      <c r="PK53" s="478" t="n">
        <f aca="false">IF(PK48=1,SUM('Premissas Investimento'!$AS$12:PU12)*$E$28,IF(AND(PK49=1,PK48=2),SUM('Premissas Investimento'!PS12)*$E$28,IF(AND(PK49=1,PL48=2),SUM('Premissas Investimento'!PS12:PT12)*$E$28,IF(AND(PK49=1,PM48=2),SUM('Premissas Investimento'!PS12:PU12)*$E$28,IF(AND(PK49=1,SUM(PK48:PM49)=1),SUM('Premissas Investimento'!PS12:PU12)*$E$28,0)))))</f>
        <v>0</v>
      </c>
      <c r="PL53" s="478" t="n">
        <f aca="false">IF(PL48=1,SUM('Premissas Investimento'!$AS$12:PV12)*$E$28,IF(AND(PL49=1,PL48=2),SUM('Premissas Investimento'!PT12)*$E$28,IF(AND(PL49=1,PM48=2),SUM('Premissas Investimento'!PT12:PU12)*$E$28,IF(AND(PL49=1,PN48=2),SUM('Premissas Investimento'!PT12:PV12)*$E$28,IF(AND(PL49=1,SUM(PL48:PN49)=1),SUM('Premissas Investimento'!PT12:PV12)*$E$28,0)))))</f>
        <v>0</v>
      </c>
      <c r="PM53" s="478" t="n">
        <f aca="false">IF(PM48=1,SUM('Premissas Investimento'!$AS$12:PW12)*$E$28,IF(AND(PM49=1,PM48=2),SUM('Premissas Investimento'!PU12)*$E$28,IF(AND(PM49=1,PN48=2),SUM('Premissas Investimento'!PU12:PV12)*$E$28,IF(AND(PM49=1,PO48=2),SUM('Premissas Investimento'!PU12:PW12)*$E$28,IF(AND(PM49=1,SUM(PM48:PO49)=1),SUM('Premissas Investimento'!PU12:PW12)*$E$28,0)))))</f>
        <v>0</v>
      </c>
      <c r="PN53" s="478" t="n">
        <f aca="false">IF(PN48=1,SUM('Premissas Investimento'!$AS$12:PX12)*$E$28,IF(AND(PN49=1,PN48=2),SUM('Premissas Investimento'!PV12)*$E$28,IF(AND(PN49=1,PO48=2),SUM('Premissas Investimento'!PV12:PW12)*$E$28,IF(AND(PN49=1,PP48=2),SUM('Premissas Investimento'!PV12:PX12)*$E$28,IF(AND(PN49=1,SUM(PN48:PP49)=1),SUM('Premissas Investimento'!PV12:PX12)*$E$28,0)))))</f>
        <v>0</v>
      </c>
      <c r="PO53" s="478" t="n">
        <f aca="false">IF(PO48=1,SUM('Premissas Investimento'!$AS$12:PY12)*$E$28,IF(AND(PO49=1,PO48=2),SUM('Premissas Investimento'!PW12)*$E$28,IF(AND(PO49=1,PP48=2),SUM('Premissas Investimento'!PW12:PX12)*$E$28,IF(AND(PO49=1,PQ48=2),SUM('Premissas Investimento'!PW12:PY12)*$E$28,IF(AND(PO49=1,SUM(PO48:PQ49)=1),SUM('Premissas Investimento'!PW12:PY12)*$E$28,0)))))</f>
        <v>0</v>
      </c>
      <c r="PP53" s="478" t="n">
        <f aca="false">IF(PP48=1,SUM('Premissas Investimento'!$AS$12:PZ12)*$E$28,IF(AND(PP49=1,PP48=2),SUM('Premissas Investimento'!PX12)*$E$28,IF(AND(PP49=1,PQ48=2),SUM('Premissas Investimento'!PX12:PY12)*$E$28,IF(AND(PP49=1,PR48=2),SUM('Premissas Investimento'!PX12:PZ12)*$E$28,IF(AND(PP49=1,SUM(PP48:PR49)=1),SUM('Premissas Investimento'!PX12:PZ12)*$E$28,0)))))</f>
        <v>0</v>
      </c>
      <c r="PQ53" s="478" t="n">
        <f aca="false">IF(PQ48=1,SUM('Premissas Investimento'!$AS$12:QA12)*$E$28,IF(AND(PQ49=1,PQ48=2),SUM('Premissas Investimento'!PY12)*$E$28,IF(AND(PQ49=1,PR48=2),SUM('Premissas Investimento'!PY12:PZ12)*$E$28,IF(AND(PQ49=1,PS48=2),SUM('Premissas Investimento'!PY12:QA12)*$E$28,IF(AND(PQ49=1,SUM(PQ48:PS49)=1),SUM('Premissas Investimento'!PY12:QA12)*$E$28,0)))))</f>
        <v>0</v>
      </c>
      <c r="PR53" s="478" t="n">
        <f aca="false">IF(PR48=1,SUM('Premissas Investimento'!$AS$12:QB12)*$E$28,IF(AND(PR49=1,PR48=2),SUM('Premissas Investimento'!PZ12)*$E$28,IF(AND(PR49=1,PS48=2),SUM('Premissas Investimento'!PZ12:QA12)*$E$28,IF(AND(PR49=1,PT48=2),SUM('Premissas Investimento'!PZ12:QB12)*$E$28,IF(AND(PR49=1,SUM(PR48:PT49)=1),SUM('Premissas Investimento'!PZ12:QB12)*$E$28,0)))))</f>
        <v>0</v>
      </c>
      <c r="PS53" s="478"/>
      <c r="PT53" s="478" t="n">
        <f aca="false">IF(PT48=1,SUM('Premissas Investimento'!$AS$12:QD12)*$E$28,IF(AND(PT49=1,PT48=2),SUM('Premissas Investimento'!QB12)*$E$28,IF(AND(PT49=1,PU48=2),SUM('Premissas Investimento'!QB12:QC12)*$E$28,IF(AND(PT49=1,PV48=2),SUM('Premissas Investimento'!QB12:QD12)*$E$28,IF(AND(PT49=1,SUM(PT48:PV49)=1),SUM('Premissas Investimento'!QB12:QD12)*$E$28,0)))))</f>
        <v>0</v>
      </c>
      <c r="PU53" s="478" t="n">
        <f aca="false">IF(PU48=1,SUM('Premissas Investimento'!$AS$12:QE12)*$E$28,IF(AND(PU49=1,PU48=2),SUM('Premissas Investimento'!QC12)*$E$28,IF(AND(PU49=1,PV48=2),SUM('Premissas Investimento'!QC12:QD12)*$E$28,IF(AND(PU49=1,PW48=2),SUM('Premissas Investimento'!QC12:QE12)*$E$28,IF(AND(PU49=1,SUM(PU48:PW49)=1),SUM('Premissas Investimento'!QC12:QE12)*$E$28,0)))))</f>
        <v>0</v>
      </c>
      <c r="PV53" s="478" t="n">
        <f aca="false">IF(PV48=1,SUM('Premissas Investimento'!$AS$12:QF12)*$E$28,IF(AND(PV49=1,PV48=2),SUM('Premissas Investimento'!QD12)*$E$28,IF(AND(PV49=1,PW48=2),SUM('Premissas Investimento'!QD12:QE12)*$E$28,IF(AND(PV49=1,PX48=2),SUM('Premissas Investimento'!QD12:QF12)*$E$28,IF(AND(PV49=1,SUM(PV48:PX49)=1),SUM('Premissas Investimento'!QD12:QF12)*$E$28,0)))))</f>
        <v>0</v>
      </c>
      <c r="PW53" s="478" t="n">
        <f aca="false">IF(PW48=1,SUM('Premissas Investimento'!$AS$12:QG12)*$E$28,IF(AND(PW49=1,PW48=2),SUM('Premissas Investimento'!QE12)*$E$28,IF(AND(PW49=1,PX48=2),SUM('Premissas Investimento'!QE12:QF12)*$E$28,IF(AND(PW49=1,PY48=2),SUM('Premissas Investimento'!QE12:QG12)*$E$28,IF(AND(PW49=1,SUM(PW48:PY49)=1),SUM('Premissas Investimento'!QE12:QG12)*$E$28,0)))))</f>
        <v>0</v>
      </c>
      <c r="PX53" s="478" t="n">
        <f aca="false">IF(PX48=1,SUM('Premissas Investimento'!$AS$12:QH12)*$E$28,IF(AND(PX49=1,PX48=2),SUM('Premissas Investimento'!QF12)*$E$28,IF(AND(PX49=1,PY48=2),SUM('Premissas Investimento'!QF12:QG12)*$E$28,IF(AND(PX49=1,PZ48=2),SUM('Premissas Investimento'!QF12:QH12)*$E$28,IF(AND(PX49=1,SUM(PX48:PZ49)=1),SUM('Premissas Investimento'!QF12:QH12)*$E$28,0)))))</f>
        <v>0</v>
      </c>
      <c r="PY53" s="478" t="n">
        <f aca="false">IF(PY48=1,SUM('Premissas Investimento'!$AS$12:QI12)*$E$28,IF(AND(PY49=1,PY48=2),SUM('Premissas Investimento'!QG12)*$E$28,IF(AND(PY49=1,PZ48=2),SUM('Premissas Investimento'!QG12:QH12)*$E$28,IF(AND(PY49=1,QA48=2),SUM('Premissas Investimento'!QG12:QI12)*$E$28,IF(AND(PY49=1,SUM(PY48:QA49)=1),SUM('Premissas Investimento'!QG12:QI12)*$E$28,0)))))</f>
        <v>0</v>
      </c>
      <c r="PZ53" s="478" t="n">
        <f aca="false">IF(PZ48=1,SUM('Premissas Investimento'!$AS$12:QJ12)*$E$28,IF(AND(PZ49=1,PZ48=2),SUM('Premissas Investimento'!QH12)*$E$28,IF(AND(PZ49=1,QA48=2),SUM('Premissas Investimento'!QH12:QI12)*$E$28,IF(AND(PZ49=1,QB48=2),SUM('Premissas Investimento'!QH12:QJ12)*$E$28,IF(AND(PZ49=1,SUM(PZ48:QB49)=1),SUM('Premissas Investimento'!QH12:QJ12)*$E$28,0)))))</f>
        <v>0</v>
      </c>
      <c r="QA53" s="478" t="n">
        <f aca="false">IF(QA48=1,SUM('Premissas Investimento'!$AS$12:QK12)*$E$28,IF(AND(QA49=1,QA48=2),SUM('Premissas Investimento'!QI12)*$E$28,IF(AND(QA49=1,QB48=2),SUM('Premissas Investimento'!QI12:QJ12)*$E$28,IF(AND(QA49=1,QC48=2),SUM('Premissas Investimento'!QI12:QK12)*$E$28,IF(AND(QA49=1,SUM(QA48:QC49)=1),SUM('Premissas Investimento'!QI12:QK12)*$E$28,0)))))</f>
        <v>0</v>
      </c>
      <c r="QB53" s="478" t="n">
        <f aca="false">IF(QB48=1,SUM('Premissas Investimento'!$AS$12:QL12)*$E$28,IF(AND(QB49=1,QB48=2),SUM('Premissas Investimento'!QJ12)*$E$28,IF(AND(QB49=1,QC48=2),SUM('Premissas Investimento'!QJ12:QK12)*$E$28,IF(AND(QB49=1,QD48=2),SUM('Premissas Investimento'!QJ12:QL12)*$E$28,IF(AND(QB49=1,SUM(QB48:QD49)=1),SUM('Premissas Investimento'!QJ12:QL12)*$E$28,0)))))</f>
        <v>0</v>
      </c>
      <c r="QC53" s="478" t="n">
        <f aca="false">IF(QC48=1,SUM('Premissas Investimento'!$AS$12:QM12)*$E$28,IF(AND(QC49=1,QC48=2),SUM('Premissas Investimento'!QK12)*$E$28,IF(AND(QC49=1,QD48=2),SUM('Premissas Investimento'!QK12:QL12)*$E$28,IF(AND(QC49=1,QE48=2),SUM('Premissas Investimento'!QK12:QM12)*$E$28,IF(AND(QC49=1,SUM(QC48:QE49)=1),SUM('Premissas Investimento'!QK12:QM12)*$E$28,0)))))</f>
        <v>0</v>
      </c>
      <c r="QD53" s="478" t="n">
        <f aca="false">IF(QD48=1,SUM('Premissas Investimento'!$AS$12:QN12)*$E$28,IF(AND(QD49=1,QD48=2),SUM('Premissas Investimento'!QL12)*$E$28,IF(AND(QD49=1,QE48=2),SUM('Premissas Investimento'!QL12:QM12)*$E$28,IF(AND(QD49=1,QF48=2),SUM('Premissas Investimento'!QL12:QN12)*$E$28,IF(AND(QD49=1,SUM(QD48:QF49)=1),SUM('Premissas Investimento'!QL12:QN12)*$E$28,0)))))</f>
        <v>0</v>
      </c>
      <c r="QE53" s="478" t="n">
        <f aca="false">IF(QE48=1,SUM('Premissas Investimento'!$AS$12:QO12)*$E$28,IF(AND(QE49=1,QE48=2),SUM('Premissas Investimento'!QM12)*$E$28,IF(AND(QE49=1,QF48=2),SUM('Premissas Investimento'!QM12:QN12)*$E$28,IF(AND(QE49=1,QG48=2),SUM('Premissas Investimento'!QM12:QO12)*$E$28,IF(AND(QE49=1,SUM(QE48:QG49)=1),SUM('Premissas Investimento'!QM12:QO12)*$E$28,0)))))</f>
        <v>0</v>
      </c>
      <c r="QF53" s="478"/>
      <c r="QG53" s="478" t="n">
        <f aca="false">IF(QG48=1,SUM('Premissas Investimento'!$AS$12:QQ12)*$E$28,IF(AND(QG49=1,QG48=2),SUM('Premissas Investimento'!QO12)*$E$28,IF(AND(QG49=1,QH48=2),SUM('Premissas Investimento'!QO12:QP12)*$E$28,IF(AND(QG49=1,QI48=2),SUM('Premissas Investimento'!QO12:QQ12)*$E$28,IF(AND(QG49=1,SUM(QG48:QI49)=1),SUM('Premissas Investimento'!QO12:QQ12)*$E$28,0)))))</f>
        <v>0</v>
      </c>
      <c r="QH53" s="478" t="n">
        <f aca="false">IF(QH48=1,SUM('Premissas Investimento'!$AS$12:QR12)*$E$28,IF(AND(QH49=1,QH48=2),SUM('Premissas Investimento'!QP12)*$E$28,IF(AND(QH49=1,QI48=2),SUM('Premissas Investimento'!QP12:QQ12)*$E$28,IF(AND(QH49=1,QJ48=2),SUM('Premissas Investimento'!QP12:QR12)*$E$28,IF(AND(QH49=1,SUM(QH48:QJ49)=1),SUM('Premissas Investimento'!QP12:QR12)*$E$28,0)))))</f>
        <v>0</v>
      </c>
      <c r="QI53" s="478" t="n">
        <f aca="false">IF(QI48=1,SUM('Premissas Investimento'!$AS$12:QS12)*$E$28,IF(AND(QI49=1,QI48=2),SUM('Premissas Investimento'!QQ12)*$E$28,IF(AND(QI49=1,QJ48=2),SUM('Premissas Investimento'!QQ12:QR12)*$E$28,IF(AND(QI49=1,QK48=2),SUM('Premissas Investimento'!QQ12:QS12)*$E$28,IF(AND(QI49=1,SUM(QI48:QK49)=1),SUM('Premissas Investimento'!QQ12:QS12)*$E$28,0)))))</f>
        <v>0</v>
      </c>
      <c r="QJ53" s="478" t="n">
        <f aca="false">IF(QJ48=1,SUM('Premissas Investimento'!$AS$12:QT12)*$E$28,IF(AND(QJ49=1,QJ48=2),SUM('Premissas Investimento'!QR12)*$E$28,IF(AND(QJ49=1,QK48=2),SUM('Premissas Investimento'!QR12:QS12)*$E$28,IF(AND(QJ49=1,QL48=2),SUM('Premissas Investimento'!QR12:QT12)*$E$28,IF(AND(QJ49=1,SUM(QJ48:QL49)=1),SUM('Premissas Investimento'!QR12:QT12)*$E$28,0)))))</f>
        <v>0</v>
      </c>
      <c r="QK53" s="478" t="n">
        <f aca="false">IF(QK48=1,SUM('Premissas Investimento'!$AS$12:QU12)*$E$28,IF(AND(QK49=1,QK48=2),SUM('Premissas Investimento'!QS12)*$E$28,IF(AND(QK49=1,QL48=2),SUM('Premissas Investimento'!QS12:QT12)*$E$28,IF(AND(QK49=1,QM48=2),SUM('Premissas Investimento'!QS12:QU12)*$E$28,IF(AND(QK49=1,SUM(QK48:QM49)=1),SUM('Premissas Investimento'!QS12:QU12)*$E$28,0)))))</f>
        <v>0</v>
      </c>
      <c r="QL53" s="478" t="n">
        <f aca="false">IF(QL48=1,SUM('Premissas Investimento'!$AS$12:QV12)*$E$28,IF(AND(QL49=1,QL48=2),SUM('Premissas Investimento'!QT12)*$E$28,IF(AND(QL49=1,QM48=2),SUM('Premissas Investimento'!QT12:QU12)*$E$28,IF(AND(QL49=1,QN48=2),SUM('Premissas Investimento'!QT12:QV12)*$E$28,IF(AND(QL49=1,SUM(QL48:QN49)=1),SUM('Premissas Investimento'!QT12:QV12)*$E$28,0)))))</f>
        <v>0</v>
      </c>
      <c r="QM53" s="478" t="n">
        <f aca="false">IF(QM48=1,SUM('Premissas Investimento'!$AS$12:QW12)*$E$28,IF(AND(QM49=1,QM48=2),SUM('Premissas Investimento'!QU12)*$E$28,IF(AND(QM49=1,QN48=2),SUM('Premissas Investimento'!QU12:QV12)*$E$28,IF(AND(QM49=1,QO48=2),SUM('Premissas Investimento'!QU12:QW12)*$E$28,IF(AND(QM49=1,SUM(QM48:QO49)=1),SUM('Premissas Investimento'!QU12:QW12)*$E$28,0)))))</f>
        <v>0</v>
      </c>
      <c r="QN53" s="478" t="n">
        <f aca="false">IF(QN48=1,SUM('Premissas Investimento'!$AS$12:QX12)*$E$28,IF(AND(QN49=1,QN48=2),SUM('Premissas Investimento'!QV12)*$E$28,IF(AND(QN49=1,QO48=2),SUM('Premissas Investimento'!QV12:QW12)*$E$28,IF(AND(QN49=1,QP48=2),SUM('Premissas Investimento'!QV12:QX12)*$E$28,IF(AND(QN49=1,SUM(QN48:QP49)=1),SUM('Premissas Investimento'!QV12:QX12)*$E$28,0)))))</f>
        <v>0</v>
      </c>
      <c r="QO53" s="478" t="n">
        <f aca="false">IF(QO48=1,SUM('Premissas Investimento'!$AS$12:QY12)*$E$28,IF(AND(QO49=1,QO48=2),SUM('Premissas Investimento'!QW12)*$E$28,IF(AND(QO49=1,QP48=2),SUM('Premissas Investimento'!QW12:QX12)*$E$28,IF(AND(QO49=1,QQ48=2),SUM('Premissas Investimento'!QW12:QY12)*$E$28,IF(AND(QO49=1,SUM(QO48:QQ49)=1),SUM('Premissas Investimento'!QW12:QY12)*$E$28,0)))))</f>
        <v>0</v>
      </c>
      <c r="QP53" s="478" t="n">
        <f aca="false">IF(QP48=1,SUM('Premissas Investimento'!$AS$12:QZ12)*$E$28,IF(AND(QP49=1,QP48=2),SUM('Premissas Investimento'!QX12)*$E$28,IF(AND(QP49=1,QQ48=2),SUM('Premissas Investimento'!QX12:QY12)*$E$28,IF(AND(QP49=1,QR48=2),SUM('Premissas Investimento'!QX12:QZ12)*$E$28,IF(AND(QP49=1,SUM(QP48:QR49)=1),SUM('Premissas Investimento'!QX12:QZ12)*$E$28,0)))))</f>
        <v>0</v>
      </c>
      <c r="QQ53" s="478" t="n">
        <f aca="false">IF(QQ48=1,SUM('Premissas Investimento'!$AS$12:RA12)*$E$28,IF(AND(QQ49=1,QQ48=2),SUM('Premissas Investimento'!QY12)*$E$28,IF(AND(QQ49=1,QR48=2),SUM('Premissas Investimento'!QY12:QZ12)*$E$28,IF(AND(QQ49=1,QS48=2),SUM('Premissas Investimento'!QY12:RA12)*$E$28,IF(AND(QQ49=1,SUM(QQ48:QS49)=1),SUM('Premissas Investimento'!QY12:RA12)*$E$28,0)))))</f>
        <v>0</v>
      </c>
      <c r="QR53" s="478" t="n">
        <f aca="false">IF(QR48=1,SUM('Premissas Investimento'!$AS$12:RB12)*$E$28,IF(AND(QR49=1,QR48=2),SUM('Premissas Investimento'!QZ12)*$E$28,IF(AND(QR49=1,QS48=2),SUM('Premissas Investimento'!QZ12:RA12)*$E$28,IF(AND(QR49=1,QT48=2),SUM('Premissas Investimento'!QZ12:RB12)*$E$28,IF(AND(QR49=1,SUM(QR48:QT49)=1),SUM('Premissas Investimento'!QZ12:RB12)*$E$28,0)))))</f>
        <v>0</v>
      </c>
      <c r="QS53" s="478"/>
      <c r="QT53" s="478" t="n">
        <f aca="false">IF(QT48=1,SUM('Premissas Investimento'!$AS$12:RD12)*$E$28,IF(AND(QT49=1,QT48=2),SUM('Premissas Investimento'!RB12)*$E$28,IF(AND(QT49=1,QU48=2),SUM('Premissas Investimento'!RB12:RC12)*$E$28,IF(AND(QT49=1,QV48=2),SUM('Premissas Investimento'!RB12:RD12)*$E$28,IF(AND(QT49=1,SUM(QT48:QV49)=1),SUM('Premissas Investimento'!RB12:RD12)*$E$28,0)))))</f>
        <v>0</v>
      </c>
      <c r="QU53" s="478" t="n">
        <f aca="false">IF(QU48=1,SUM('Premissas Investimento'!$AS$12:RE12)*$E$28,IF(AND(QU49=1,QU48=2),SUM('Premissas Investimento'!RC12)*$E$28,IF(AND(QU49=1,QV48=2),SUM('Premissas Investimento'!RC12:RD12)*$E$28,IF(AND(QU49=1,QW48=2),SUM('Premissas Investimento'!RC12:RE12)*$E$28,IF(AND(QU49=1,SUM(QU48:QW49)=1),SUM('Premissas Investimento'!RC12:RE12)*$E$28,0)))))</f>
        <v>0</v>
      </c>
      <c r="QV53" s="478" t="n">
        <f aca="false">IF(QV48=1,SUM('Premissas Investimento'!$AS$12:RF12)*$E$28,IF(AND(QV49=1,QV48=2),SUM('Premissas Investimento'!RD12)*$E$28,IF(AND(QV49=1,QW48=2),SUM('Premissas Investimento'!RD12:RE12)*$E$28,IF(AND(QV49=1,QX48=2),SUM('Premissas Investimento'!RD12:RF12)*$E$28,IF(AND(QV49=1,SUM(QV48:QX49)=1),SUM('Premissas Investimento'!RD12:RF12)*$E$28,0)))))</f>
        <v>0</v>
      </c>
      <c r="QW53" s="478" t="n">
        <f aca="false">IF(QW48=1,SUM('Premissas Investimento'!$AS$12:RG12)*$E$28,IF(AND(QW49=1,QW48=2),SUM('Premissas Investimento'!RE12)*$E$28,IF(AND(QW49=1,QX48=2),SUM('Premissas Investimento'!RE12:RF12)*$E$28,IF(AND(QW49=1,QY48=2),SUM('Premissas Investimento'!RE12:RG12)*$E$28,IF(AND(QW49=1,SUM(QW48:QY49)=1),SUM('Premissas Investimento'!RE12:RG12)*$E$28,0)))))</f>
        <v>0</v>
      </c>
      <c r="QX53" s="478" t="n">
        <f aca="false">IF(QX48=1,SUM('Premissas Investimento'!$AS$12:RH12)*$E$28,IF(AND(QX49=1,QX48=2),SUM('Premissas Investimento'!RF12)*$E$28,IF(AND(QX49=1,QY48=2),SUM('Premissas Investimento'!RF12:RG12)*$E$28,IF(AND(QX49=1,QZ48=2),SUM('Premissas Investimento'!RF12:RH12)*$E$28,IF(AND(QX49=1,SUM(QX48:QZ49)=1),SUM('Premissas Investimento'!RF12:RH12)*$E$28,0)))))</f>
        <v>0</v>
      </c>
      <c r="QY53" s="478" t="n">
        <f aca="false">IF(QY48=1,SUM('Premissas Investimento'!$AS$12:RI12)*$E$28,IF(AND(QY49=1,QY48=2),SUM('Premissas Investimento'!RG12)*$E$28,IF(AND(QY49=1,QZ48=2),SUM('Premissas Investimento'!RG12:RH12)*$E$28,IF(AND(QY49=1,RA48=2),SUM('Premissas Investimento'!RG12:RI12)*$E$28,IF(AND(QY49=1,SUM(QY48:RA49)=1),SUM('Premissas Investimento'!RG12:RI12)*$E$28,0)))))</f>
        <v>0</v>
      </c>
      <c r="QZ53" s="478" t="n">
        <f aca="false">IF(QZ48=1,SUM('Premissas Investimento'!$AS$12:RJ12)*$E$28,IF(AND(QZ49=1,QZ48=2),SUM('Premissas Investimento'!RH12)*$E$28,IF(AND(QZ49=1,RA48=2),SUM('Premissas Investimento'!RH12:RI12)*$E$28,IF(AND(QZ49=1,RB48=2),SUM('Premissas Investimento'!RH12:RJ12)*$E$28,IF(AND(QZ49=1,SUM(QZ48:RB49)=1),SUM('Premissas Investimento'!RH12:RJ12)*$E$28,0)))))</f>
        <v>0</v>
      </c>
      <c r="RA53" s="478" t="n">
        <f aca="false">IF(RA48=1,SUM('Premissas Investimento'!$AS$12:RK12)*$E$28,IF(AND(RA49=1,RA48=2),SUM('Premissas Investimento'!RI12)*$E$28,IF(AND(RA49=1,RB48=2),SUM('Premissas Investimento'!RI12:RJ12)*$E$28,IF(AND(RA49=1,RC48=2),SUM('Premissas Investimento'!RI12:RK12)*$E$28,IF(AND(RA49=1,SUM(RA48:RC49)=1),SUM('Premissas Investimento'!RI12:RK12)*$E$28,0)))))</f>
        <v>0</v>
      </c>
      <c r="RB53" s="478" t="n">
        <f aca="false">IF(RB48=1,SUM('Premissas Investimento'!$AS$12:RL12)*$E$28,IF(AND(RB49=1,RB48=2),SUM('Premissas Investimento'!RJ12)*$E$28,IF(AND(RB49=1,RC48=2),SUM('Premissas Investimento'!RJ12:RK12)*$E$28,IF(AND(RB49=1,RD48=2),SUM('Premissas Investimento'!RJ12:RL12)*$E$28,IF(AND(RB49=1,SUM(RB48:RD49)=1),SUM('Premissas Investimento'!RJ12:RL12)*$E$28,0)))))</f>
        <v>0</v>
      </c>
      <c r="RC53" s="478" t="n">
        <f aca="false">IF(RC48=1,SUM('Premissas Investimento'!$AS$12:RM12)*$E$28,IF(AND(RC49=1,RC48=2),SUM('Premissas Investimento'!RK12)*$E$28,IF(AND(RC49=1,RD48=2),SUM('Premissas Investimento'!RK12:RL12)*$E$28,IF(AND(RC49=1,RE48=2),SUM('Premissas Investimento'!RK12:RM12)*$E$28,IF(AND(RC49=1,SUM(RC48:RE49)=1),SUM('Premissas Investimento'!RK12:RM12)*$E$28,0)))))</f>
        <v>0</v>
      </c>
      <c r="RD53" s="478" t="n">
        <f aca="false">IF(RD48=1,SUM('Premissas Investimento'!$AS$12:RN12)*$E$28,IF(AND(RD49=1,RD48=2),SUM('Premissas Investimento'!RL12)*$E$28,IF(AND(RD49=1,RE48=2),SUM('Premissas Investimento'!RL12:RM12)*$E$28,IF(AND(RD49=1,RF48=2),SUM('Premissas Investimento'!RL12:RN12)*$E$28,IF(AND(RD49=1,SUM(RD48:RF49)=1),SUM('Premissas Investimento'!RL12:RN12)*$E$28,0)))))</f>
        <v>0</v>
      </c>
      <c r="RE53" s="478" t="n">
        <f aca="false">IF(RE48=1,SUM('Premissas Investimento'!$AS$12:RO12)*$E$28,IF(AND(RE49=1,RE48=2),SUM('Premissas Investimento'!RM12)*$E$28,IF(AND(RE49=1,RF48=2),SUM('Premissas Investimento'!RM12:RN12)*$E$28,IF(AND(RE49=1,RG48=2),SUM('Premissas Investimento'!RM12:RO12)*$E$28,IF(AND(RE49=1,SUM(RE48:RG49)=1),SUM('Premissas Investimento'!RM12:RO12)*$E$28,0)))))</f>
        <v>0</v>
      </c>
      <c r="RF53" s="478"/>
    </row>
    <row r="54" customFormat="false" ht="12.75" hidden="false" customHeight="true" outlineLevel="0" collapsed="false">
      <c r="A54" s="478"/>
      <c r="B54" s="479" t="s">
        <v>500</v>
      </c>
      <c r="C54" s="478"/>
      <c r="D54" s="478"/>
      <c r="E54" s="478" t="n">
        <f aca="false">SUM(S54,AF54,AS54,BF54,BS54,CF54,CS54,DF54,DS54,EF54,ES54,FF54,FS54,GF54,GS54,HF54,HS54,IF54,IS54,JF54,JS54,KF54,KS54,LF54,LS54,MF54,MS54,NF54,NS54,OF54,OS54)</f>
        <v>118339463.047359</v>
      </c>
      <c r="F54" s="478"/>
      <c r="G54" s="478" t="n">
        <f aca="false">SUM(G52:G53)*G40</f>
        <v>0</v>
      </c>
      <c r="H54" s="478" t="n">
        <f aca="false">SUM(H52:H53)*H40</f>
        <v>0</v>
      </c>
      <c r="I54" s="478" t="n">
        <f aca="false">SUM(I52:I53)*I40</f>
        <v>0</v>
      </c>
      <c r="J54" s="478" t="n">
        <f aca="false">SUM(J52:J53)*J40</f>
        <v>0</v>
      </c>
      <c r="K54" s="478" t="n">
        <f aca="false">SUM(K52:K53)*K40</f>
        <v>0</v>
      </c>
      <c r="L54" s="478" t="n">
        <f aca="false">SUM(L52:L53)*L40</f>
        <v>0</v>
      </c>
      <c r="M54" s="478" t="n">
        <f aca="false">SUM(M52:M53)*M40</f>
        <v>0</v>
      </c>
      <c r="N54" s="478" t="n">
        <f aca="false">SUM(N52:N53)*N40</f>
        <v>0</v>
      </c>
      <c r="O54" s="478" t="n">
        <f aca="false">SUM(O52:O53)*O40</f>
        <v>0</v>
      </c>
      <c r="P54" s="478" t="n">
        <f aca="false">SUM(P52:P53)*P40</f>
        <v>0</v>
      </c>
      <c r="Q54" s="478" t="n">
        <f aca="false">SUM(Q52:Q53)*Q40</f>
        <v>0</v>
      </c>
      <c r="R54" s="478" t="n">
        <f aca="false">SUM(R52:R53)*R40</f>
        <v>0</v>
      </c>
      <c r="S54" s="478" t="n">
        <f aca="false">SUM(G54:R54)</f>
        <v>0</v>
      </c>
      <c r="T54" s="478" t="n">
        <f aca="false">SUM(T52:T53)*T40</f>
        <v>0</v>
      </c>
      <c r="U54" s="478" t="n">
        <f aca="false">SUM(U52:U53)*U40</f>
        <v>0</v>
      </c>
      <c r="V54" s="478" t="n">
        <f aca="false">SUM(V52:V53)*V40</f>
        <v>0</v>
      </c>
      <c r="W54" s="478" t="n">
        <f aca="false">SUM(W52:W53)*W40</f>
        <v>0</v>
      </c>
      <c r="X54" s="478" t="n">
        <f aca="false">SUM(X52:X53)*X40</f>
        <v>0</v>
      </c>
      <c r="Y54" s="478" t="n">
        <f aca="false">SUM(Y52:Y53)*Y40</f>
        <v>0</v>
      </c>
      <c r="Z54" s="478" t="n">
        <f aca="false">SUM(Z52:Z53)*Z40</f>
        <v>0</v>
      </c>
      <c r="AA54" s="478" t="n">
        <f aca="false">SUM(AA52:AA53)*AA40</f>
        <v>0</v>
      </c>
      <c r="AB54" s="478" t="n">
        <f aca="false">SUM(AB52:AB53)*AB40</f>
        <v>0</v>
      </c>
      <c r="AC54" s="478" t="n">
        <f aca="false">SUM(AC52:AC53)*AC40</f>
        <v>0</v>
      </c>
      <c r="AD54" s="478" t="n">
        <f aca="false">SUM(AD52:AD53)*AD40</f>
        <v>0</v>
      </c>
      <c r="AE54" s="478" t="n">
        <f aca="false">SUM(AE52:AE53)*AE40</f>
        <v>0</v>
      </c>
      <c r="AF54" s="478" t="n">
        <f aca="false">SUM(T54:AE54)</f>
        <v>0</v>
      </c>
      <c r="AG54" s="478" t="n">
        <f aca="false">SUM(AG52:AG53)*AG40</f>
        <v>0</v>
      </c>
      <c r="AH54" s="478" t="n">
        <f aca="false">SUM(AH52:AH53)*AH40</f>
        <v>0</v>
      </c>
      <c r="AI54" s="478" t="n">
        <f aca="false">SUM(AI52:AI53)*AI40</f>
        <v>0</v>
      </c>
      <c r="AJ54" s="478" t="n">
        <f aca="false">SUM(AJ52:AJ53)*AJ40</f>
        <v>0</v>
      </c>
      <c r="AK54" s="478" t="n">
        <f aca="false">SUM(AK52:AK53)*AK40</f>
        <v>0</v>
      </c>
      <c r="AL54" s="478" t="n">
        <f aca="false">SUM(AL52:AL53)*AL40</f>
        <v>0</v>
      </c>
      <c r="AM54" s="478" t="n">
        <f aca="false">SUM(AM52:AM53)*AM40</f>
        <v>600430.618161486</v>
      </c>
      <c r="AN54" s="478" t="n">
        <f aca="false">SUM(AN52:AN53)*AN40</f>
        <v>604624.963218377</v>
      </c>
      <c r="AO54" s="478" t="n">
        <f aca="false">SUM(AO52:AO53)*AO40</f>
        <v>608848.608130945</v>
      </c>
      <c r="AP54" s="478" t="n">
        <f aca="false">SUM(AP52:AP53)*AP40</f>
        <v>782477.430457433</v>
      </c>
      <c r="AQ54" s="478" t="n">
        <f aca="false">SUM(AQ52:AQ53)*AQ40</f>
        <v>787943.47473182</v>
      </c>
      <c r="AR54" s="478" t="n">
        <f aca="false">SUM(AR52:AR53)*AR40</f>
        <v>793447.702395076</v>
      </c>
      <c r="AS54" s="478" t="n">
        <f aca="false">SUM(AG54:AR54)</f>
        <v>4177772.79709514</v>
      </c>
      <c r="AT54" s="478" t="n">
        <f aca="false">SUM(AT52:AT53)*AT40</f>
        <v>892191.779366686</v>
      </c>
      <c r="AU54" s="478" t="n">
        <f aca="false">SUM(AU52:AU53)*AU40</f>
        <v>898424.239981442</v>
      </c>
      <c r="AV54" s="478" t="n">
        <f aca="false">SUM(AV52:AV53)*AV40</f>
        <v>904700.23783361</v>
      </c>
      <c r="AW54" s="478" t="n">
        <f aca="false">SUM(AW52:AW53)*AW40</f>
        <v>1004221.47624231</v>
      </c>
      <c r="AX54" s="478" t="n">
        <f aca="false">SUM(AX52:AX53)*AX40</f>
        <v>1011236.52720323</v>
      </c>
      <c r="AY54" s="478" t="n">
        <f aca="false">SUM(AY52:AY53)*AY40</f>
        <v>1018300.58223462</v>
      </c>
      <c r="AZ54" s="478" t="n">
        <f aca="false">SUM(AZ52:AZ53)*AZ40</f>
        <v>1118615.38284449</v>
      </c>
      <c r="BA54" s="478" t="n">
        <f aca="false">SUM(BA52:BA53)*BA40</f>
        <v>1126429.53948421</v>
      </c>
      <c r="BB54" s="478" t="n">
        <f aca="false">SUM(BB52:BB53)*BB40</f>
        <v>1134298.28239632</v>
      </c>
      <c r="BC54" s="478" t="n">
        <f aca="false">SUM(BC52:BC53)*BC40</f>
        <v>1235423.39208365</v>
      </c>
      <c r="BD54" s="478" t="n">
        <f aca="false">SUM(BD52:BD53)*BD40</f>
        <v>1244053.51826479</v>
      </c>
      <c r="BE54" s="478" t="n">
        <f aca="false">SUM(BE52:BE53)*BE40</f>
        <v>1252743.9307238</v>
      </c>
      <c r="BF54" s="478" t="n">
        <f aca="false">SUM(AT54:BE54)</f>
        <v>12840638.8886592</v>
      </c>
      <c r="BG54" s="478" t="n">
        <f aca="false">SUM(BG52:BG53)*BG40</f>
        <v>1261495.05040491</v>
      </c>
      <c r="BH54" s="478" t="n">
        <f aca="false">SUM(BH52:BH53)*BH40</f>
        <v>1270307.30176071</v>
      </c>
      <c r="BI54" s="478" t="n">
        <f aca="false">SUM(BI52:BI53)*BI40</f>
        <v>1279181.11164101</v>
      </c>
      <c r="BJ54" s="478" t="n">
        <f aca="false">SUM(BJ52:BJ53)*BJ40</f>
        <v>1288116.91006666</v>
      </c>
      <c r="BK54" s="478" t="n">
        <f aca="false">SUM(BK52:BK53)*BK40</f>
        <v>1297115.13006247</v>
      </c>
      <c r="BL54" s="478" t="n">
        <f aca="false">SUM(BL52:BL53)*BL40</f>
        <v>1306176.20767815</v>
      </c>
      <c r="BM54" s="478" t="n">
        <f aca="false">SUM(BM52:BM53)*BM40</f>
        <v>1315300.58200949</v>
      </c>
      <c r="BN54" s="478" t="n">
        <f aca="false">SUM(BN52:BN53)*BN40</f>
        <v>1324488.69521959</v>
      </c>
      <c r="BO54" s="478" t="n">
        <f aca="false">SUM(BO52:BO53)*BO40</f>
        <v>1333740.99256031</v>
      </c>
      <c r="BP54" s="478" t="n">
        <f aca="false">SUM(BP52:BP53)*BP40</f>
        <v>1343057.92239385</v>
      </c>
      <c r="BQ54" s="478" t="n">
        <f aca="false">SUM(BQ52:BQ53)*BQ40</f>
        <v>1352439.93621446</v>
      </c>
      <c r="BR54" s="478" t="n">
        <f aca="false">SUM(BR52:BR53)*BR40</f>
        <v>1361887.48867035</v>
      </c>
      <c r="BS54" s="478" t="n">
        <f aca="false">SUM(BG54:BR54)</f>
        <v>15733307.328682</v>
      </c>
      <c r="BT54" s="478" t="n">
        <f aca="false">SUM(BT52:BT53)*BT40</f>
        <v>1371401.03794434</v>
      </c>
      <c r="BU54" s="478" t="n">
        <f aca="false">SUM(BU52:BU53)*BU40</f>
        <v>1380981.04434396</v>
      </c>
      <c r="BV54" s="478" t="n">
        <f aca="false">SUM(BV52:BV53)*BV40</f>
        <v>1390627.97246821</v>
      </c>
      <c r="BW54" s="478" t="n">
        <f aca="false">SUM(BW52:BW53)*BW40</f>
        <v>1400342.28980292</v>
      </c>
      <c r="BX54" s="478" t="n">
        <f aca="false">SUM(BX52:BX53)*BX40</f>
        <v>1410124.46709957</v>
      </c>
      <c r="BY54" s="478" t="n">
        <f aca="false">SUM(BY52:BY53)*BY40</f>
        <v>1419974.97839809</v>
      </c>
      <c r="BZ54" s="478" t="n">
        <f aca="false">SUM(BZ52:BZ53)*BZ40</f>
        <v>1416776.00470997</v>
      </c>
      <c r="CA54" s="478" t="n">
        <f aca="false">SUM(CA52:CA53)*CA40</f>
        <v>1403657.70837006</v>
      </c>
      <c r="CB54" s="478" t="n">
        <f aca="false">SUM(CB52:CB53)*CB40</f>
        <v>1390539.41203015</v>
      </c>
      <c r="CC54" s="478" t="n">
        <f aca="false">SUM(CC52:CC53)*CC40</f>
        <v>1377421.11569025</v>
      </c>
      <c r="CD54" s="478" t="n">
        <f aca="false">SUM(CD52:CD53)*CD40</f>
        <v>1364302.81935034</v>
      </c>
      <c r="CE54" s="478" t="n">
        <f aca="false">SUM(CE52:CE53)*CE40</f>
        <v>1351184.52301043</v>
      </c>
      <c r="CF54" s="478" t="n">
        <f aca="false">SUM(BT54:CE54)</f>
        <v>16677333.3732183</v>
      </c>
      <c r="CG54" s="478" t="n">
        <f aca="false">SUM(CG52:CG53)*CG40</f>
        <v>1338066.22647016</v>
      </c>
      <c r="CH54" s="478" t="n">
        <f aca="false">SUM(CH52:CH53)*CH40</f>
        <v>1324947.93012845</v>
      </c>
      <c r="CI54" s="478" t="n">
        <f aca="false">SUM(CI52:CI53)*CI40</f>
        <v>1311829.63379054</v>
      </c>
      <c r="CJ54" s="478" t="n">
        <f aca="false">SUM(CJ52:CJ53)*CJ40</f>
        <v>1298711.33745263</v>
      </c>
      <c r="CK54" s="478" t="n">
        <f aca="false">SUM(CK52:CK53)*CK40</f>
        <v>1285593.04111473</v>
      </c>
      <c r="CL54" s="478" t="n">
        <f aca="false">SUM(CL52:CL53)*CL40</f>
        <v>1272474.74477682</v>
      </c>
      <c r="CM54" s="478" t="n">
        <f aca="false">SUM(CM52:CM53)*CM40</f>
        <v>1259356.44843892</v>
      </c>
      <c r="CN54" s="478" t="n">
        <f aca="false">SUM(CN52:CN53)*CN40</f>
        <v>1246238.15210101</v>
      </c>
      <c r="CO54" s="478" t="n">
        <f aca="false">SUM(CO52:CO53)*CO40</f>
        <v>1233119.85576311</v>
      </c>
      <c r="CP54" s="478" t="n">
        <f aca="false">SUM(CP52:CP53)*CP40</f>
        <v>1220001.5594252</v>
      </c>
      <c r="CQ54" s="478" t="n">
        <f aca="false">SUM(CQ52:CQ53)*CQ40</f>
        <v>1206883.2630873</v>
      </c>
      <c r="CR54" s="478" t="n">
        <f aca="false">SUM(CR52:CR53)*CR40</f>
        <v>1193764.96674939</v>
      </c>
      <c r="CS54" s="478" t="n">
        <f aca="false">SUM(CG54:CR54)</f>
        <v>15190987.1592983</v>
      </c>
      <c r="CT54" s="478" t="n">
        <f aca="false">SUM(CT52:CT53)*CT40</f>
        <v>1180646.67033554</v>
      </c>
      <c r="CU54" s="478" t="n">
        <f aca="false">SUM(CU52:CU53)*CU40</f>
        <v>1167528.37399382</v>
      </c>
      <c r="CV54" s="478" t="n">
        <f aca="false">SUM(CV52:CV53)*CV40</f>
        <v>1154410.07765681</v>
      </c>
      <c r="CW54" s="478" t="n">
        <f aca="false">SUM(CW52:CW53)*CW40</f>
        <v>1141291.7813198</v>
      </c>
      <c r="CX54" s="478" t="n">
        <f aca="false">SUM(CX52:CX53)*CX40</f>
        <v>1128173.48498279</v>
      </c>
      <c r="CY54" s="478" t="n">
        <f aca="false">SUM(CY52:CY53)*CY40</f>
        <v>1115055.18864578</v>
      </c>
      <c r="CZ54" s="478" t="n">
        <f aca="false">SUM(CZ52:CZ53)*CZ40</f>
        <v>1101936.89230877</v>
      </c>
      <c r="DA54" s="478" t="n">
        <f aca="false">SUM(DA52:DA53)*DA40</f>
        <v>1088818.59597177</v>
      </c>
      <c r="DB54" s="478" t="n">
        <f aca="false">SUM(DB52:DB53)*DB40</f>
        <v>1075700.29963476</v>
      </c>
      <c r="DC54" s="478" t="n">
        <f aca="false">SUM(DC52:DC53)*DC40</f>
        <v>1062582.00329775</v>
      </c>
      <c r="DD54" s="478" t="n">
        <f aca="false">SUM(DD52:DD53)*DD40</f>
        <v>1049463.70696074</v>
      </c>
      <c r="DE54" s="478" t="n">
        <f aca="false">SUM(DE52:DE53)*DE40</f>
        <v>1036345.41062373</v>
      </c>
      <c r="DF54" s="478" t="n">
        <f aca="false">SUM(CT54:DE54)</f>
        <v>13301952.4857321</v>
      </c>
      <c r="DG54" s="478" t="n">
        <f aca="false">SUM(DG52:DG53)*DG40</f>
        <v>1023227.11421684</v>
      </c>
      <c r="DH54" s="478" t="n">
        <f aca="false">SUM(DH52:DH53)*DH40</f>
        <v>1010108.81787512</v>
      </c>
      <c r="DI54" s="478" t="n">
        <f aca="false">SUM(DI52:DI53)*DI40</f>
        <v>996990.521539077</v>
      </c>
      <c r="DJ54" s="478" t="n">
        <f aca="false">SUM(DJ52:DJ53)*DJ40</f>
        <v>983872.225203036</v>
      </c>
      <c r="DK54" s="478" t="n">
        <f aca="false">SUM(DK52:DK53)*DK40</f>
        <v>970753.928866996</v>
      </c>
      <c r="DL54" s="478" t="n">
        <f aca="false">SUM(DL52:DL53)*DL40</f>
        <v>957635.632530955</v>
      </c>
      <c r="DM54" s="478" t="n">
        <f aca="false">SUM(DM52:DM53)*DM40</f>
        <v>944517.336194915</v>
      </c>
      <c r="DN54" s="478" t="n">
        <f aca="false">SUM(DN52:DN53)*DN40</f>
        <v>931399.039858874</v>
      </c>
      <c r="DO54" s="478" t="n">
        <f aca="false">SUM(DO52:DO53)*DO40</f>
        <v>918280.743522834</v>
      </c>
      <c r="DP54" s="478" t="n">
        <f aca="false">SUM(DP52:DP53)*DP40</f>
        <v>905162.447186793</v>
      </c>
      <c r="DQ54" s="478" t="n">
        <f aca="false">SUM(DQ52:DQ53)*DQ40</f>
        <v>892044.150850753</v>
      </c>
      <c r="DR54" s="478" t="n">
        <f aca="false">SUM(DR52:DR53)*DR40</f>
        <v>878925.854514712</v>
      </c>
      <c r="DS54" s="478" t="n">
        <f aca="false">SUM(DG54:DR54)</f>
        <v>11412917.8123609</v>
      </c>
      <c r="DT54" s="478" t="n">
        <f aca="false">SUM(DT52:DT53)*DT40</f>
        <v>865807.55809893</v>
      </c>
      <c r="DU54" s="478" t="n">
        <f aca="false">SUM(DU52:DU53)*DU40</f>
        <v>852689.261757212</v>
      </c>
      <c r="DV54" s="478" t="n">
        <f aca="false">SUM(DV52:DV53)*DV40</f>
        <v>839570.965422486</v>
      </c>
      <c r="DW54" s="478" t="n">
        <f aca="false">SUM(DW52:DW53)*DW40</f>
        <v>826452.669087759</v>
      </c>
      <c r="DX54" s="478" t="n">
        <f aca="false">SUM(DX52:DX53)*DX40</f>
        <v>813334.372753033</v>
      </c>
      <c r="DY54" s="478" t="n">
        <f aca="false">SUM(DY52:DY53)*DY40</f>
        <v>800216.076418307</v>
      </c>
      <c r="DZ54" s="478" t="n">
        <f aca="false">SUM(DZ52:DZ53)*DZ40</f>
        <v>787097.78008358</v>
      </c>
      <c r="EA54" s="478" t="n">
        <f aca="false">SUM(EA52:EA53)*EA40</f>
        <v>773979.483748854</v>
      </c>
      <c r="EB54" s="478" t="n">
        <f aca="false">SUM(EB52:EB53)*EB40</f>
        <v>760861.187414128</v>
      </c>
      <c r="EC54" s="478" t="n">
        <f aca="false">SUM(EC52:EC53)*EC40</f>
        <v>747742.891079402</v>
      </c>
      <c r="ED54" s="478" t="n">
        <f aca="false">SUM(ED52:ED53)*ED40</f>
        <v>734624.594744675</v>
      </c>
      <c r="EE54" s="478" t="n">
        <f aca="false">SUM(EE52:EE53)*EE40</f>
        <v>721506.298409949</v>
      </c>
      <c r="EF54" s="478" t="n">
        <f aca="false">SUM(DT54:EE54)</f>
        <v>9523883.13901832</v>
      </c>
      <c r="EG54" s="478" t="n">
        <f aca="false">SUM(EG52:EG53)*EG40</f>
        <v>708388.001984824</v>
      </c>
      <c r="EH54" s="478" t="n">
        <f aca="false">SUM(EH52:EH53)*EH40</f>
        <v>695269.705643106</v>
      </c>
      <c r="EI54" s="478" t="n">
        <f aca="false">SUM(EI52:EI53)*EI40</f>
        <v>682151.409310217</v>
      </c>
      <c r="EJ54" s="478" t="n">
        <f aca="false">SUM(EJ52:EJ53)*EJ40</f>
        <v>669033.112977328</v>
      </c>
      <c r="EK54" s="478" t="n">
        <f aca="false">SUM(EK52:EK53)*EK40</f>
        <v>655914.81664444</v>
      </c>
      <c r="EL54" s="478" t="n">
        <f aca="false">SUM(EL52:EL53)*EL40</f>
        <v>642796.520311551</v>
      </c>
      <c r="EM54" s="478" t="n">
        <f aca="false">SUM(EM52:EM53)*EM40</f>
        <v>629678.223978662</v>
      </c>
      <c r="EN54" s="478" t="n">
        <f aca="false">SUM(EN52:EN53)*EN40</f>
        <v>616559.927645773</v>
      </c>
      <c r="EO54" s="478" t="n">
        <f aca="false">SUM(EO52:EO53)*EO40</f>
        <v>603441.631312885</v>
      </c>
      <c r="EP54" s="478" t="n">
        <f aca="false">SUM(EP52:EP53)*EP40</f>
        <v>590323.334979996</v>
      </c>
      <c r="EQ54" s="478" t="n">
        <f aca="false">SUM(EQ52:EQ53)*EQ40</f>
        <v>577205.038647107</v>
      </c>
      <c r="ER54" s="478" t="n">
        <f aca="false">SUM(ER52:ER53)*ER40</f>
        <v>564086.742314218</v>
      </c>
      <c r="ES54" s="478" t="n">
        <f aca="false">SUM(EG54:ER54)</f>
        <v>7634848.46575011</v>
      </c>
      <c r="ET54" s="478" t="n">
        <f aca="false">SUM(ET52:ET53)*ET40</f>
        <v>550968.446575032</v>
      </c>
      <c r="EU54" s="478" t="n">
        <f aca="false">SUM(EU52:EU53)*EU40</f>
        <v>537850.150233314</v>
      </c>
      <c r="EV54" s="478" t="n">
        <f aca="false">SUM(EV52:EV53)*EV40</f>
        <v>524731.85388616</v>
      </c>
      <c r="EW54" s="478" t="n">
        <f aca="false">SUM(EW52:EW53)*EW40</f>
        <v>511613.557539006</v>
      </c>
      <c r="EX54" s="478" t="n">
        <f aca="false">SUM(EX52:EX53)*EX40</f>
        <v>498495.261191852</v>
      </c>
      <c r="EY54" s="478" t="n">
        <f aca="false">SUM(EY52:EY53)*EY40</f>
        <v>485376.964844698</v>
      </c>
      <c r="EZ54" s="478" t="n">
        <f aca="false">SUM(EZ52:EZ53)*EZ40</f>
        <v>472258.668497544</v>
      </c>
      <c r="FA54" s="478" t="n">
        <f aca="false">SUM(FA52:FA53)*FA40</f>
        <v>459140.37215039</v>
      </c>
      <c r="FB54" s="478" t="n">
        <f aca="false">SUM(FB52:FB53)*FB40</f>
        <v>446022.075803236</v>
      </c>
      <c r="FC54" s="478" t="n">
        <f aca="false">SUM(FC52:FC53)*FC40</f>
        <v>432903.779456082</v>
      </c>
      <c r="FD54" s="478" t="n">
        <f aca="false">SUM(FD52:FD53)*FD40</f>
        <v>419785.483108928</v>
      </c>
      <c r="FE54" s="478" t="n">
        <f aca="false">SUM(FE52:FE53)*FE40</f>
        <v>406667.186761774</v>
      </c>
      <c r="FF54" s="478" t="n">
        <f aca="false">SUM(ET54:FE54)</f>
        <v>5745813.80004801</v>
      </c>
      <c r="FG54" s="478" t="n">
        <f aca="false">SUM(FG52:FG53)*FG40</f>
        <v>393548.890079986</v>
      </c>
      <c r="FH54" s="478" t="n">
        <f aca="false">SUM(FH52:FH53)*FH40</f>
        <v>380430.593738268</v>
      </c>
      <c r="FI54" s="478" t="n">
        <f aca="false">SUM(FI52:FI53)*FI40</f>
        <v>367312.297402466</v>
      </c>
      <c r="FJ54" s="478" t="n">
        <f aca="false">SUM(FJ52:FJ53)*FJ40</f>
        <v>354194.001066663</v>
      </c>
      <c r="FK54" s="478" t="n">
        <f aca="false">SUM(FK52:FK53)*FK40</f>
        <v>341075.704730861</v>
      </c>
      <c r="FL54" s="478" t="n">
        <f aca="false">SUM(FL52:FL53)*FL40</f>
        <v>327957.408395059</v>
      </c>
      <c r="FM54" s="478" t="n">
        <f aca="false">SUM(FM52:FM53)*FM40</f>
        <v>314839.112059256</v>
      </c>
      <c r="FN54" s="478" t="n">
        <f aca="false">SUM(FN52:FN53)*FN40</f>
        <v>301720.815723454</v>
      </c>
      <c r="FO54" s="478" t="n">
        <f aca="false">SUM(FO52:FO53)*FO40</f>
        <v>288602.519387652</v>
      </c>
      <c r="FP54" s="478" t="n">
        <f aca="false">SUM(FP52:FP53)*FP40</f>
        <v>275484.223051849</v>
      </c>
      <c r="FQ54" s="478" t="n">
        <f aca="false">SUM(FQ52:FQ53)*FQ40</f>
        <v>262365.926716047</v>
      </c>
      <c r="FR54" s="478" t="n">
        <f aca="false">SUM(FR52:FR53)*FR40</f>
        <v>249247.630380245</v>
      </c>
      <c r="FS54" s="478" t="n">
        <f aca="false">SUM(FG54:FR54)</f>
        <v>3856779.12273181</v>
      </c>
      <c r="FT54" s="478" t="n">
        <f aca="false">SUM(FT52:FT53)*FT40</f>
        <v>236129.334146148</v>
      </c>
      <c r="FU54" s="478" t="n">
        <f aca="false">SUM(FU52:FU53)*FU40</f>
        <v>223011.03780443</v>
      </c>
      <c r="FV54" s="478" t="n">
        <f aca="false">SUM(FV52:FV53)*FV40</f>
        <v>209892.741462993</v>
      </c>
      <c r="FW54" s="478" t="n">
        <f aca="false">SUM(FW52:FW53)*FW40</f>
        <v>196774.445121556</v>
      </c>
      <c r="FX54" s="478" t="n">
        <f aca="false">SUM(FX52:FX53)*FX40</f>
        <v>183656.148780119</v>
      </c>
      <c r="FY54" s="478" t="n">
        <f aca="false">SUM(FY52:FY53)*FY40</f>
        <v>170537.852438682</v>
      </c>
      <c r="FZ54" s="478" t="n">
        <f aca="false">SUM(FZ52:FZ53)*FZ40</f>
        <v>157419.556097245</v>
      </c>
      <c r="GA54" s="478" t="n">
        <f aca="false">SUM(GA52:GA53)*GA40</f>
        <v>144301.259755808</v>
      </c>
      <c r="GB54" s="478" t="n">
        <f aca="false">SUM(GB52:GB53)*GB40</f>
        <v>131182.963414371</v>
      </c>
      <c r="GC54" s="478" t="n">
        <f aca="false">SUM(GC52:GC53)*GC40</f>
        <v>118064.667072934</v>
      </c>
      <c r="GD54" s="478" t="n">
        <f aca="false">SUM(GD52:GD53)*GD40</f>
        <v>104946.370731497</v>
      </c>
      <c r="GE54" s="478" t="n">
        <f aca="false">SUM(GE52:GE53)*GE40</f>
        <v>91828.0743900595</v>
      </c>
      <c r="GF54" s="478" t="n">
        <f aca="false">SUM(FT54:GE54)</f>
        <v>1967744.45121584</v>
      </c>
      <c r="GG54" s="478" t="n">
        <f aca="false">SUM(GG52:GG53)*GG40</f>
        <v>78709.7780254606</v>
      </c>
      <c r="GH54" s="478" t="n">
        <f aca="false">SUM(GH52:GH53)*GH40</f>
        <v>65591.4816837424</v>
      </c>
      <c r="GI54" s="478" t="n">
        <f aca="false">SUM(GI52:GI53)*GI40</f>
        <v>52473.1853469939</v>
      </c>
      <c r="GJ54" s="478" t="n">
        <f aca="false">SUM(GJ52:GJ53)*GJ40</f>
        <v>39354.8890102454</v>
      </c>
      <c r="GK54" s="478" t="n">
        <f aca="false">SUM(GK52:GK53)*GK40</f>
        <v>26236.5926734969</v>
      </c>
      <c r="GL54" s="478" t="n">
        <f aca="false">SUM(GL52:GL53)*GL40</f>
        <v>13118.2963367485</v>
      </c>
      <c r="GM54" s="478" t="n">
        <f aca="false">SUM(GM52:GM53)*GM40</f>
        <v>4.57439849619581E-013</v>
      </c>
      <c r="GN54" s="478" t="n">
        <f aca="false">SUM(GN52:GN53)*GN40</f>
        <v>4.57439849619581E-013</v>
      </c>
      <c r="GO54" s="478" t="n">
        <f aca="false">SUM(GO52:GO53)*GO40</f>
        <v>4.57439849619581E-013</v>
      </c>
      <c r="GP54" s="478" t="n">
        <f aca="false">SUM(GP52:GP53)*GP40</f>
        <v>4.57439849619581E-013</v>
      </c>
      <c r="GQ54" s="478" t="n">
        <f aca="false">SUM(GQ52:GQ53)*GQ40</f>
        <v>4.57439849619581E-013</v>
      </c>
      <c r="GR54" s="478" t="n">
        <f aca="false">SUM(GR52:GR53)*GR40</f>
        <v>4.57439849619581E-013</v>
      </c>
      <c r="GS54" s="478" t="n">
        <f aca="false">SUM(GG54:GR54)</f>
        <v>275484.223076688</v>
      </c>
      <c r="GT54" s="478" t="n">
        <f aca="false">SUM(GT52:GT53)*GT40</f>
        <v>3.88201331103433E-005</v>
      </c>
      <c r="GU54" s="478" t="n">
        <f aca="false">SUM(GU52:GU53)*GU40</f>
        <v>3.90913135406781E-005</v>
      </c>
      <c r="GV54" s="478" t="n">
        <f aca="false">SUM(GV52:GV53)*GV40</f>
        <v>3.90913135406781E-005</v>
      </c>
      <c r="GW54" s="478" t="n">
        <f aca="false">SUM(GW52:GW53)*GW40</f>
        <v>3.90913135406781E-005</v>
      </c>
      <c r="GX54" s="478" t="n">
        <f aca="false">SUM(GX52:GX53)*GX40</f>
        <v>3.90913135406781E-005</v>
      </c>
      <c r="GY54" s="478" t="n">
        <f aca="false">SUM(GY52:GY53)*GY40</f>
        <v>3.90913135406781E-005</v>
      </c>
      <c r="GZ54" s="478" t="n">
        <f aca="false">SUM(GZ52:GZ53)*GZ40</f>
        <v>3.90913135406781E-005</v>
      </c>
      <c r="HA54" s="478" t="n">
        <f aca="false">SUM(HA52:HA53)*HA40</f>
        <v>3.90913135406781E-005</v>
      </c>
      <c r="HB54" s="478" t="n">
        <f aca="false">SUM(HB52:HB53)*HB40</f>
        <v>3.90913135406781E-005</v>
      </c>
      <c r="HC54" s="478" t="n">
        <f aca="false">SUM(HC52:HC53)*HC40</f>
        <v>3.90913135406781E-005</v>
      </c>
      <c r="HD54" s="478" t="n">
        <f aca="false">SUM(HD52:HD53)*HD40</f>
        <v>3.90913135406781E-005</v>
      </c>
      <c r="HE54" s="478" t="n">
        <f aca="false">SUM(HE52:HE53)*HE40</f>
        <v>3.90913135406781E-005</v>
      </c>
      <c r="HF54" s="478" t="n">
        <f aca="false">SUM(GT54:HE54)</f>
        <v>0.000468824582057803</v>
      </c>
      <c r="HG54" s="478" t="n">
        <f aca="false">SUM(HG52:HG53)*HG40</f>
        <v>2.71154407090014E-007</v>
      </c>
      <c r="HH54" s="478" t="n">
        <f aca="false">SUM(HH52:HH53)*HH40</f>
        <v>2.71154407090014E-007</v>
      </c>
      <c r="HI54" s="478" t="n">
        <f aca="false">SUM(HI52:HI53)*HI40</f>
        <v>2.71154407090014E-007</v>
      </c>
      <c r="HJ54" s="478" t="n">
        <f aca="false">SUM(HJ52:HJ53)*HJ40</f>
        <v>2.71154407090014E-007</v>
      </c>
      <c r="HK54" s="478" t="n">
        <f aca="false">SUM(HK52:HK53)*HK40</f>
        <v>2.71154407090014E-007</v>
      </c>
      <c r="HL54" s="478" t="n">
        <f aca="false">SUM(HL52:HL53)*HL40</f>
        <v>2.71154407090014E-007</v>
      </c>
      <c r="HM54" s="478" t="n">
        <f aca="false">SUM(HM52:HM53)*HM40</f>
        <v>2.71154407090014E-007</v>
      </c>
      <c r="HN54" s="478" t="n">
        <f aca="false">SUM(HN52:HN53)*HN40</f>
        <v>2.71154407090014E-007</v>
      </c>
      <c r="HO54" s="478" t="n">
        <f aca="false">SUM(HO52:HO53)*HO40</f>
        <v>2.71154407090014E-007</v>
      </c>
      <c r="HP54" s="478" t="n">
        <f aca="false">SUM(HP52:HP53)*HP40</f>
        <v>2.71154407090014E-007</v>
      </c>
      <c r="HQ54" s="478" t="n">
        <f aca="false">SUM(HQ52:HQ53)*HQ40</f>
        <v>2.71154407090014E-007</v>
      </c>
      <c r="HR54" s="478" t="n">
        <f aca="false">SUM(HR52:HR53)*HR40</f>
        <v>2.71154407090014E-007</v>
      </c>
      <c r="HS54" s="478" t="n">
        <f aca="false">SUM(HG54:HR54)</f>
        <v>3.25385288508017E-006</v>
      </c>
      <c r="HT54" s="478" t="n">
        <f aca="false">SUM(HT52:HT53)*HT40</f>
        <v>-2.62050317555562E-011</v>
      </c>
      <c r="HU54" s="478" t="n">
        <f aca="false">SUM(HU52:HU53)*HU40</f>
        <v>-2.62050317555562E-011</v>
      </c>
      <c r="HV54" s="478" t="n">
        <f aca="false">SUM(HV52:HV53)*HV40</f>
        <v>-2.62050317555562E-011</v>
      </c>
      <c r="HW54" s="478" t="n">
        <f aca="false">SUM(HW52:HW53)*HW40</f>
        <v>-2.62050317555562E-011</v>
      </c>
      <c r="HX54" s="478" t="n">
        <f aca="false">SUM(HX52:HX53)*HX40</f>
        <v>-2.62050317555562E-011</v>
      </c>
      <c r="HY54" s="478" t="n">
        <f aca="false">SUM(HY52:HY53)*HY40</f>
        <v>-2.62050317555562E-011</v>
      </c>
      <c r="HZ54" s="478" t="n">
        <f aca="false">SUM(HZ52:HZ53)*HZ40</f>
        <v>-2.62050317555562E-011</v>
      </c>
      <c r="IA54" s="478" t="n">
        <f aca="false">SUM(IA52:IA53)*IA40</f>
        <v>-2.62050317555562E-011</v>
      </c>
      <c r="IB54" s="478" t="n">
        <f aca="false">SUM(IB52:IB53)*IB40</f>
        <v>-2.62050317555562E-011</v>
      </c>
      <c r="IC54" s="478" t="n">
        <f aca="false">SUM(IC52:IC53)*IC40</f>
        <v>-2.62050317555562E-011</v>
      </c>
      <c r="ID54" s="478" t="n">
        <f aca="false">SUM(ID52:ID53)*ID40</f>
        <v>-2.62050317555562E-011</v>
      </c>
      <c r="IE54" s="478" t="n">
        <f aca="false">SUM(IE52:IE53)*IE40</f>
        <v>-2.62050317555562E-011</v>
      </c>
      <c r="IF54" s="478" t="n">
        <f aca="false">SUM(HT54:IE54)</f>
        <v>-3.14460381066674E-010</v>
      </c>
      <c r="IG54" s="478" t="n">
        <f aca="false">SUM(IG52:IG53)*IG40</f>
        <v>-2.62050317555562E-011</v>
      </c>
      <c r="IH54" s="478" t="n">
        <f aca="false">SUM(IH52:IH53)*IH40</f>
        <v>-2.62050317555562E-011</v>
      </c>
      <c r="II54" s="478" t="n">
        <f aca="false">SUM(II52:II53)*II40</f>
        <v>-2.62050317555562E-011</v>
      </c>
      <c r="IJ54" s="478" t="n">
        <f aca="false">SUM(IJ52:IJ53)*IJ40</f>
        <v>-2.62050317555562E-011</v>
      </c>
      <c r="IK54" s="478" t="n">
        <f aca="false">SUM(IK52:IK53)*IK40</f>
        <v>-2.62050317555562E-011</v>
      </c>
      <c r="IL54" s="478" t="n">
        <f aca="false">SUM(IL52:IL53)*IL40</f>
        <v>-2.62050317555562E-011</v>
      </c>
      <c r="IM54" s="478" t="n">
        <f aca="false">SUM(IM52:IM53)*IM40</f>
        <v>-2.62050317555562E-011</v>
      </c>
      <c r="IN54" s="478" t="n">
        <f aca="false">SUM(IN52:IN53)*IN40</f>
        <v>-2.62050317555562E-011</v>
      </c>
      <c r="IO54" s="478" t="n">
        <f aca="false">SUM(IO52:IO53)*IO40</f>
        <v>-2.62050317555562E-011</v>
      </c>
      <c r="IP54" s="478" t="n">
        <f aca="false">SUM(IP52:IP53)*IP40</f>
        <v>-2.62050317555562E-011</v>
      </c>
      <c r="IQ54" s="478" t="n">
        <f aca="false">SUM(IQ52:IQ53)*IQ40</f>
        <v>-2.62050317555562E-011</v>
      </c>
      <c r="IR54" s="478" t="n">
        <f aca="false">SUM(IR52:IR53)*IR40</f>
        <v>-2.62050317555562E-011</v>
      </c>
      <c r="IS54" s="478" t="n">
        <f aca="false">SUM(IG54:IR54)</f>
        <v>-3.14460381066674E-010</v>
      </c>
      <c r="IT54" s="478" t="n">
        <f aca="false">SUM(IT52:IT53)*IT40</f>
        <v>-2.62050317555562E-011</v>
      </c>
      <c r="IU54" s="478" t="n">
        <f aca="false">SUM(IU52:IU53)*IU40</f>
        <v>-2.62050317555562E-011</v>
      </c>
      <c r="IV54" s="478" t="n">
        <f aca="false">SUM(IV52:IV53)*IV40</f>
        <v>-2.62050317555562E-011</v>
      </c>
      <c r="IW54" s="478" t="n">
        <f aca="false">SUM(IW52:IW53)*IW40</f>
        <v>-2.62050317555562E-011</v>
      </c>
      <c r="IX54" s="478" t="n">
        <f aca="false">SUM(IX52:IX53)*IX40</f>
        <v>-2.62050317555562E-011</v>
      </c>
      <c r="IY54" s="478" t="n">
        <f aca="false">SUM(IY52:IY53)*IY40</f>
        <v>-2.62050317555562E-011</v>
      </c>
      <c r="IZ54" s="478" t="n">
        <f aca="false">SUM(IZ52:IZ53)*IZ40</f>
        <v>-2.62050317555562E-011</v>
      </c>
      <c r="JA54" s="478" t="n">
        <f aca="false">SUM(JA52:JA53)*JA40</f>
        <v>-2.62050317555562E-011</v>
      </c>
      <c r="JB54" s="478" t="n">
        <f aca="false">SUM(JB52:JB53)*JB40</f>
        <v>-2.62050317555562E-011</v>
      </c>
      <c r="JC54" s="478" t="n">
        <f aca="false">SUM(JC52:JC53)*JC40</f>
        <v>-2.62050317555562E-011</v>
      </c>
      <c r="JD54" s="478" t="n">
        <f aca="false">SUM(JD52:JD53)*JD40</f>
        <v>-2.62050317555562E-011</v>
      </c>
      <c r="JE54" s="478" t="n">
        <f aca="false">SUM(JE52:JE53)*JE40</f>
        <v>-2.62050317555562E-011</v>
      </c>
      <c r="JF54" s="478" t="n">
        <f aca="false">SUM(IT54:JE54)</f>
        <v>-3.14460381066674E-010</v>
      </c>
      <c r="JG54" s="478" t="n">
        <f aca="false">SUM(JG52:JG53)*JG40</f>
        <v>-2.62050317555562E-011</v>
      </c>
      <c r="JH54" s="478" t="n">
        <f aca="false">SUM(JH52:JH53)*JH40</f>
        <v>-2.62050317555562E-011</v>
      </c>
      <c r="JI54" s="478" t="n">
        <f aca="false">SUM(JI52:JI53)*JI40</f>
        <v>-2.62050317555562E-011</v>
      </c>
      <c r="JJ54" s="478" t="n">
        <f aca="false">SUM(JJ52:JJ53)*JJ40</f>
        <v>-2.62050317555562E-011</v>
      </c>
      <c r="JK54" s="478" t="n">
        <f aca="false">SUM(JK52:JK53)*JK40</f>
        <v>-2.62050317555562E-011</v>
      </c>
      <c r="JL54" s="478" t="n">
        <f aca="false">SUM(JL52:JL53)*JL40</f>
        <v>-2.62050317555562E-011</v>
      </c>
      <c r="JM54" s="478" t="n">
        <f aca="false">SUM(JM52:JM53)*JM40</f>
        <v>-2.62050317555562E-011</v>
      </c>
      <c r="JN54" s="478" t="n">
        <f aca="false">SUM(JN52:JN53)*JN40</f>
        <v>-2.62050317555562E-011</v>
      </c>
      <c r="JO54" s="478" t="n">
        <f aca="false">SUM(JO52:JO53)*JO40</f>
        <v>-2.62050317555562E-011</v>
      </c>
      <c r="JP54" s="478" t="n">
        <f aca="false">SUM(JP52:JP53)*JP40</f>
        <v>-2.62050317555562E-011</v>
      </c>
      <c r="JQ54" s="478" t="n">
        <f aca="false">SUM(JQ52:JQ53)*JQ40</f>
        <v>-2.62050317555562E-011</v>
      </c>
      <c r="JR54" s="478" t="n">
        <f aca="false">SUM(JR52:JR53)*JR40</f>
        <v>-2.62050317555562E-011</v>
      </c>
      <c r="JS54" s="478" t="n">
        <f aca="false">SUM(JG54:JR54)</f>
        <v>-3.14460381066674E-010</v>
      </c>
      <c r="JT54" s="478" t="n">
        <f aca="false">SUM(JT52:JT53)*JT40</f>
        <v>-2.62050317555562E-011</v>
      </c>
      <c r="JU54" s="478" t="n">
        <f aca="false">SUM(JU52:JU53)*JU40</f>
        <v>-2.62050317555562E-011</v>
      </c>
      <c r="JV54" s="478" t="n">
        <f aca="false">SUM(JV52:JV53)*JV40</f>
        <v>-2.62050317555562E-011</v>
      </c>
      <c r="JW54" s="478" t="n">
        <f aca="false">SUM(JW52:JW53)*JW40</f>
        <v>-2.62050317555562E-011</v>
      </c>
      <c r="JX54" s="478" t="n">
        <f aca="false">SUM(JX52:JX53)*JX40</f>
        <v>-2.62050317555562E-011</v>
      </c>
      <c r="JY54" s="478" t="n">
        <f aca="false">SUM(JY52:JY53)*JY40</f>
        <v>-2.62050317555562E-011</v>
      </c>
      <c r="JZ54" s="478" t="n">
        <f aca="false">SUM(JZ52:JZ53)*JZ40</f>
        <v>-2.62050317555562E-011</v>
      </c>
      <c r="KA54" s="478" t="n">
        <f aca="false">SUM(KA52:KA53)*KA40</f>
        <v>-2.62050317555562E-011</v>
      </c>
      <c r="KB54" s="478" t="n">
        <f aca="false">SUM(KB52:KB53)*KB40</f>
        <v>-2.62050317555562E-011</v>
      </c>
      <c r="KC54" s="478" t="n">
        <f aca="false">SUM(KC52:KC53)*KC40</f>
        <v>-2.62050317555562E-011</v>
      </c>
      <c r="KD54" s="478" t="n">
        <f aca="false">SUM(KD52:KD53)*KD40</f>
        <v>-2.62050317555562E-011</v>
      </c>
      <c r="KE54" s="478" t="n">
        <f aca="false">SUM(KE52:KE53)*KE40</f>
        <v>-2.62050317555562E-011</v>
      </c>
      <c r="KF54" s="478" t="n">
        <f aca="false">SUM(JT54:KE54)</f>
        <v>-3.14460381066674E-010</v>
      </c>
      <c r="KG54" s="478" t="n">
        <f aca="false">SUM(KG52:KG53)*KG40</f>
        <v>-2.62050317555562E-011</v>
      </c>
      <c r="KH54" s="478" t="n">
        <f aca="false">SUM(KH52:KH53)*KH40</f>
        <v>-2.62050317555562E-011</v>
      </c>
      <c r="KI54" s="478" t="n">
        <f aca="false">SUM(KI52:KI53)*KI40</f>
        <v>-2.62050317555562E-011</v>
      </c>
      <c r="KJ54" s="478" t="n">
        <f aca="false">SUM(KJ52:KJ53)*KJ40</f>
        <v>-2.62050317555562E-011</v>
      </c>
      <c r="KK54" s="478" t="n">
        <f aca="false">SUM(KK52:KK53)*KK40</f>
        <v>-2.62050317555562E-011</v>
      </c>
      <c r="KL54" s="478" t="n">
        <f aca="false">SUM(KL52:KL53)*KL40</f>
        <v>-2.62050317555562E-011</v>
      </c>
      <c r="KM54" s="478" t="n">
        <f aca="false">SUM(KM52:KM53)*KM40</f>
        <v>-2.62050317555562E-011</v>
      </c>
      <c r="KN54" s="478" t="n">
        <f aca="false">SUM(KN52:KN53)*KN40</f>
        <v>-2.62050317555562E-011</v>
      </c>
      <c r="KO54" s="478" t="n">
        <f aca="false">SUM(KO52:KO53)*KO40</f>
        <v>-2.62050317555562E-011</v>
      </c>
      <c r="KP54" s="478" t="n">
        <f aca="false">SUM(KP52:KP53)*KP40</f>
        <v>-2.62050317555562E-011</v>
      </c>
      <c r="KQ54" s="478" t="n">
        <f aca="false">SUM(KQ52:KQ53)*KQ40</f>
        <v>-2.62050317555562E-011</v>
      </c>
      <c r="KR54" s="478" t="n">
        <f aca="false">SUM(KR52:KR53)*KR40</f>
        <v>-2.62050317555562E-011</v>
      </c>
      <c r="KS54" s="478" t="n">
        <f aca="false">SUM(KG54:KR54)</f>
        <v>-3.14460381066674E-010</v>
      </c>
      <c r="KT54" s="478" t="n">
        <f aca="false">SUM(KT52:KT53)*KT40</f>
        <v>-2.62050317555562E-011</v>
      </c>
      <c r="KU54" s="478" t="n">
        <f aca="false">SUM(KU52:KU53)*KU40</f>
        <v>-2.62050317555562E-011</v>
      </c>
      <c r="KV54" s="478" t="n">
        <f aca="false">SUM(KV52:KV53)*KV40</f>
        <v>-2.62050317555562E-011</v>
      </c>
      <c r="KW54" s="478" t="n">
        <f aca="false">SUM(KW52:KW53)*KW40</f>
        <v>-2.62050317555562E-011</v>
      </c>
      <c r="KX54" s="478" t="n">
        <f aca="false">SUM(KX52:KX53)*KX40</f>
        <v>-2.62050317555562E-011</v>
      </c>
      <c r="KY54" s="478" t="n">
        <f aca="false">SUM(KY52:KY53)*KY40</f>
        <v>-2.62050317555562E-011</v>
      </c>
      <c r="KZ54" s="478" t="n">
        <f aca="false">SUM(KZ52:KZ53)*KZ40</f>
        <v>-2.62050317555562E-011</v>
      </c>
      <c r="LA54" s="478" t="n">
        <f aca="false">SUM(LA52:LA53)*LA40</f>
        <v>-2.62050317555562E-011</v>
      </c>
      <c r="LB54" s="478" t="n">
        <f aca="false">SUM(LB52:LB53)*LB40</f>
        <v>-2.62050317555562E-011</v>
      </c>
      <c r="LC54" s="478" t="n">
        <f aca="false">SUM(LC52:LC53)*LC40</f>
        <v>-2.62050317555562E-011</v>
      </c>
      <c r="LD54" s="478" t="n">
        <f aca="false">SUM(LD52:LD53)*LD40</f>
        <v>-2.62050317555562E-011</v>
      </c>
      <c r="LE54" s="478" t="n">
        <f aca="false">SUM(LE52:LE53)*LE40</f>
        <v>-2.62050317555562E-011</v>
      </c>
      <c r="LF54" s="478" t="n">
        <f aca="false">SUM(KT54:LE54)</f>
        <v>-3.14460381066674E-010</v>
      </c>
      <c r="LG54" s="478" t="n">
        <f aca="false">SUM(LG52:LG53)*LG40</f>
        <v>-2.62050317555562E-011</v>
      </c>
      <c r="LH54" s="478" t="n">
        <f aca="false">SUM(LH52:LH53)*LH40</f>
        <v>-2.62050317555562E-011</v>
      </c>
      <c r="LI54" s="478" t="n">
        <f aca="false">SUM(LI52:LI53)*LI40</f>
        <v>-2.62050317555562E-011</v>
      </c>
      <c r="LJ54" s="478" t="n">
        <f aca="false">SUM(LJ52:LJ53)*LJ40</f>
        <v>-2.62050317555562E-011</v>
      </c>
      <c r="LK54" s="478" t="n">
        <f aca="false">SUM(LK52:LK53)*LK40</f>
        <v>-2.62050317555562E-011</v>
      </c>
      <c r="LL54" s="478" t="n">
        <f aca="false">SUM(LL52:LL53)*LL40</f>
        <v>-2.62050317555562E-011</v>
      </c>
      <c r="LM54" s="478" t="n">
        <f aca="false">SUM(LM52:LM53)*LM40</f>
        <v>-2.62050317555562E-011</v>
      </c>
      <c r="LN54" s="478" t="n">
        <f aca="false">SUM(LN52:LN53)*LN40</f>
        <v>-2.62050317555562E-011</v>
      </c>
      <c r="LO54" s="478" t="n">
        <f aca="false">SUM(LO52:LO53)*LO40</f>
        <v>-2.62050317555562E-011</v>
      </c>
      <c r="LP54" s="478" t="n">
        <f aca="false">SUM(LP52:LP53)*LP40</f>
        <v>-2.62050317555562E-011</v>
      </c>
      <c r="LQ54" s="478" t="n">
        <f aca="false">SUM(LQ52:LQ53)*LQ40</f>
        <v>-2.62050317555562E-011</v>
      </c>
      <c r="LR54" s="478" t="n">
        <f aca="false">SUM(LR52:LR53)*LR40</f>
        <v>-2.62050317555562E-011</v>
      </c>
      <c r="LS54" s="478" t="n">
        <f aca="false">SUM(LG54:LR54)</f>
        <v>-3.14460381066674E-010</v>
      </c>
      <c r="LT54" s="478" t="n">
        <f aca="false">SUM(LT52:LT53)*LT40</f>
        <v>-2.62050317555562E-011</v>
      </c>
      <c r="LU54" s="478" t="n">
        <f aca="false">SUM(LU52:LU53)*LU40</f>
        <v>-2.62050317555562E-011</v>
      </c>
      <c r="LV54" s="478" t="n">
        <f aca="false">SUM(LV52:LV53)*LV40</f>
        <v>-2.62050317555562E-011</v>
      </c>
      <c r="LW54" s="478" t="n">
        <f aca="false">SUM(LW52:LW53)*LW40</f>
        <v>-2.62050317555562E-011</v>
      </c>
      <c r="LX54" s="478" t="n">
        <f aca="false">SUM(LX52:LX53)*LX40</f>
        <v>-2.62050317555562E-011</v>
      </c>
      <c r="LY54" s="478" t="n">
        <f aca="false">SUM(LY52:LY53)*LY40</f>
        <v>-2.62050317555562E-011</v>
      </c>
      <c r="LZ54" s="478" t="n">
        <f aca="false">SUM(LZ52:LZ53)*LZ40</f>
        <v>-2.62050317555562E-011</v>
      </c>
      <c r="MA54" s="478" t="n">
        <f aca="false">SUM(MA52:MA53)*MA40</f>
        <v>-2.62050317555562E-011</v>
      </c>
      <c r="MB54" s="478" t="n">
        <f aca="false">SUM(MB52:MB53)*MB40</f>
        <v>-2.62050317555562E-011</v>
      </c>
      <c r="MC54" s="478" t="n">
        <f aca="false">SUM(MC52:MC53)*MC40</f>
        <v>-2.62050317555562E-011</v>
      </c>
      <c r="MD54" s="478" t="n">
        <f aca="false">SUM(MD52:MD53)*MD40</f>
        <v>-2.62050317555562E-011</v>
      </c>
      <c r="ME54" s="478" t="n">
        <f aca="false">SUM(ME52:ME53)*ME40</f>
        <v>-2.62050317555562E-011</v>
      </c>
      <c r="MF54" s="478" t="n">
        <f aca="false">SUM(LT54:ME54)</f>
        <v>-3.14460381066674E-010</v>
      </c>
      <c r="MG54" s="478" t="n">
        <f aca="false">SUM(MG52:MG53)*MG40</f>
        <v>-2.62050317555562E-011</v>
      </c>
      <c r="MH54" s="478" t="n">
        <f aca="false">SUM(MH52:MH53)*MH40</f>
        <v>-2.62050317555562E-011</v>
      </c>
      <c r="MI54" s="478" t="n">
        <f aca="false">SUM(MI52:MI53)*MI40</f>
        <v>-2.62050317555562E-011</v>
      </c>
      <c r="MJ54" s="478" t="n">
        <f aca="false">SUM(MJ52:MJ53)*MJ40</f>
        <v>-2.62050317555562E-011</v>
      </c>
      <c r="MK54" s="478" t="n">
        <f aca="false">SUM(MK52:MK53)*MK40</f>
        <v>-2.62050317555562E-011</v>
      </c>
      <c r="ML54" s="478" t="n">
        <f aca="false">SUM(ML52:ML53)*ML40</f>
        <v>-2.62050317555562E-011</v>
      </c>
      <c r="MM54" s="478" t="n">
        <f aca="false">SUM(MM52:MM53)*MM40</f>
        <v>-2.62050317555562E-011</v>
      </c>
      <c r="MN54" s="478" t="n">
        <f aca="false">SUM(MN52:MN53)*MN40</f>
        <v>-2.62050317555562E-011</v>
      </c>
      <c r="MO54" s="478" t="n">
        <f aca="false">SUM(MO52:MO53)*MO40</f>
        <v>-2.62050317555562E-011</v>
      </c>
      <c r="MP54" s="478" t="n">
        <f aca="false">SUM(MP52:MP53)*MP40</f>
        <v>-2.62050317555562E-011</v>
      </c>
      <c r="MQ54" s="478" t="n">
        <f aca="false">SUM(MQ52:MQ53)*MQ40</f>
        <v>-2.62050317555562E-011</v>
      </c>
      <c r="MR54" s="478" t="n">
        <f aca="false">SUM(MR52:MR53)*MR40</f>
        <v>-2.62050317555562E-011</v>
      </c>
      <c r="MS54" s="478" t="n">
        <f aca="false">SUM(MG54:MR54)</f>
        <v>-3.14460381066674E-010</v>
      </c>
      <c r="MT54" s="478" t="n">
        <f aca="false">SUM(MT52:MT53)*MT40</f>
        <v>-2.62050317555562E-011</v>
      </c>
      <c r="MU54" s="478" t="n">
        <f aca="false">SUM(MU52:MU53)*MU40</f>
        <v>-2.62050317555562E-011</v>
      </c>
      <c r="MV54" s="478" t="n">
        <f aca="false">SUM(MV52:MV53)*MV40</f>
        <v>-2.62050317555562E-011</v>
      </c>
      <c r="MW54" s="478" t="n">
        <f aca="false">SUM(MW52:MW53)*MW40</f>
        <v>-2.62050317555562E-011</v>
      </c>
      <c r="MX54" s="478" t="n">
        <f aca="false">SUM(MX52:MX53)*MX40</f>
        <v>-2.62050317555562E-011</v>
      </c>
      <c r="MY54" s="478" t="n">
        <f aca="false">SUM(MY52:MY53)*MY40</f>
        <v>-2.62050317555562E-011</v>
      </c>
      <c r="MZ54" s="478" t="n">
        <f aca="false">SUM(MZ52:MZ53)*MZ40</f>
        <v>-2.62050317555562E-011</v>
      </c>
      <c r="NA54" s="478" t="n">
        <f aca="false">SUM(NA52:NA53)*NA40</f>
        <v>-2.62050317555562E-011</v>
      </c>
      <c r="NB54" s="478" t="n">
        <f aca="false">SUM(NB52:NB53)*NB40</f>
        <v>-2.62050317555562E-011</v>
      </c>
      <c r="NC54" s="478" t="n">
        <f aca="false">SUM(NC52:NC53)*NC40</f>
        <v>-2.62050317555562E-011</v>
      </c>
      <c r="ND54" s="478" t="n">
        <f aca="false">SUM(ND52:ND53)*ND40</f>
        <v>-2.62050317555562E-011</v>
      </c>
      <c r="NE54" s="478" t="n">
        <f aca="false">SUM(NE52:NE53)*NE40</f>
        <v>-2.62050317555562E-011</v>
      </c>
      <c r="NF54" s="478" t="n">
        <f aca="false">SUM(MT54:NE54)</f>
        <v>-3.14460381066674E-010</v>
      </c>
      <c r="NG54" s="478" t="n">
        <f aca="false">SUM(NG52:NG53)*NG40</f>
        <v>-2.62050317555562E-011</v>
      </c>
      <c r="NH54" s="478" t="n">
        <f aca="false">SUM(NH52:NH53)*NH40</f>
        <v>-2.62050317555562E-011</v>
      </c>
      <c r="NI54" s="478" t="n">
        <f aca="false">SUM(NI52:NI53)*NI40</f>
        <v>-2.62050317555562E-011</v>
      </c>
      <c r="NJ54" s="478" t="n">
        <f aca="false">SUM(NJ52:NJ53)*NJ40</f>
        <v>-2.62050317555562E-011</v>
      </c>
      <c r="NK54" s="478" t="n">
        <f aca="false">SUM(NK52:NK53)*NK40</f>
        <v>-2.62050317555562E-011</v>
      </c>
      <c r="NL54" s="478" t="n">
        <f aca="false">SUM(NL52:NL53)*NL40</f>
        <v>-2.62050317555562E-011</v>
      </c>
      <c r="NM54" s="478" t="n">
        <f aca="false">SUM(NM52:NM53)*NM40</f>
        <v>-2.62050317555562E-011</v>
      </c>
      <c r="NN54" s="478" t="n">
        <f aca="false">SUM(NN52:NN53)*NN40</f>
        <v>-2.62050317555562E-011</v>
      </c>
      <c r="NO54" s="478" t="n">
        <f aca="false">SUM(NO52:NO53)*NO40</f>
        <v>-2.62050317555562E-011</v>
      </c>
      <c r="NP54" s="478" t="n">
        <f aca="false">SUM(NP52:NP53)*NP40</f>
        <v>-2.62050317555562E-011</v>
      </c>
      <c r="NQ54" s="478" t="n">
        <f aca="false">SUM(NQ52:NQ53)*NQ40</f>
        <v>-2.62050317555562E-011</v>
      </c>
      <c r="NR54" s="478" t="n">
        <f aca="false">SUM(NR52:NR53)*NR40</f>
        <v>-2.62050317555562E-011</v>
      </c>
      <c r="NS54" s="478" t="n">
        <f aca="false">SUM(NG54:NR54)</f>
        <v>-3.14460381066674E-010</v>
      </c>
      <c r="NT54" s="478" t="n">
        <f aca="false">SUM(NT52:NT53)*NT40</f>
        <v>-2.62050317555562E-011</v>
      </c>
      <c r="NU54" s="478" t="n">
        <f aca="false">SUM(NU52:NU53)*NU40</f>
        <v>-2.62050317555562E-011</v>
      </c>
      <c r="NV54" s="478" t="n">
        <f aca="false">SUM(NV52:NV53)*NV40</f>
        <v>-2.62050317555562E-011</v>
      </c>
      <c r="NW54" s="478" t="n">
        <f aca="false">SUM(NW52:NW53)*NW40</f>
        <v>-2.62050317555562E-011</v>
      </c>
      <c r="NX54" s="478" t="n">
        <f aca="false">SUM(NX52:NX53)*NX40</f>
        <v>-2.62050317555562E-011</v>
      </c>
      <c r="NY54" s="478" t="n">
        <f aca="false">SUM(NY52:NY53)*NY40</f>
        <v>-2.62050317555562E-011</v>
      </c>
      <c r="NZ54" s="478" t="n">
        <f aca="false">SUM(NZ52:NZ53)*NZ40</f>
        <v>-2.62050317555562E-011</v>
      </c>
      <c r="OA54" s="478" t="n">
        <f aca="false">SUM(OA52:OA53)*OA40</f>
        <v>-2.62050317555562E-011</v>
      </c>
      <c r="OB54" s="478" t="n">
        <f aca="false">SUM(OB52:OB53)*OB40</f>
        <v>-2.62050317555562E-011</v>
      </c>
      <c r="OC54" s="478" t="n">
        <f aca="false">SUM(OC52:OC53)*OC40</f>
        <v>-2.62050317555562E-011</v>
      </c>
      <c r="OD54" s="478" t="n">
        <f aca="false">SUM(OD52:OD53)*OD40</f>
        <v>-2.62050317555562E-011</v>
      </c>
      <c r="OE54" s="478" t="n">
        <f aca="false">SUM(OE52:OE53)*OE40</f>
        <v>-2.62050317555562E-011</v>
      </c>
      <c r="OF54" s="478" t="n">
        <f aca="false">SUM(NT54:OE54)</f>
        <v>-3.14460381066674E-010</v>
      </c>
      <c r="OG54" s="478" t="n">
        <f aca="false">SUM(OG52:OG53)*OG40</f>
        <v>-2.62050317555562E-011</v>
      </c>
      <c r="OH54" s="478" t="n">
        <f aca="false">SUM(OH52:OH53)*OH40</f>
        <v>-2.62050317555562E-011</v>
      </c>
      <c r="OI54" s="478" t="n">
        <f aca="false">SUM(OI52:OI53)*OI40</f>
        <v>-2.62050317555562E-011</v>
      </c>
      <c r="OJ54" s="478" t="n">
        <f aca="false">SUM(OJ52:OJ53)*OJ40</f>
        <v>-2.62050317555562E-011</v>
      </c>
      <c r="OK54" s="478" t="n">
        <f aca="false">SUM(OK52:OK53)*OK40</f>
        <v>-2.62050317555562E-011</v>
      </c>
      <c r="OL54" s="478" t="n">
        <f aca="false">SUM(OL52:OL53)*OL40</f>
        <v>-2.62050317555562E-011</v>
      </c>
      <c r="OM54" s="478" t="n">
        <f aca="false">SUM(OM52:OM53)*OM40</f>
        <v>-2.62050317555562E-011</v>
      </c>
      <c r="ON54" s="478" t="n">
        <f aca="false">SUM(ON52:ON53)*ON40</f>
        <v>-2.62050317555562E-011</v>
      </c>
      <c r="OO54" s="478" t="n">
        <f aca="false">SUM(OO52:OO53)*OO40</f>
        <v>-2.62050317555562E-011</v>
      </c>
      <c r="OP54" s="478" t="n">
        <f aca="false">SUM(OP52:OP53)*OP40</f>
        <v>-2.62050317555562E-011</v>
      </c>
      <c r="OQ54" s="478" t="n">
        <f aca="false">SUM(OQ52:OQ53)*OQ40</f>
        <v>-2.62050317555562E-011</v>
      </c>
      <c r="OR54" s="478" t="n">
        <f aca="false">SUM(OR52:OR53)*OR40</f>
        <v>-2.62050317555562E-011</v>
      </c>
      <c r="OS54" s="478" t="n">
        <f aca="false">SUM(OG54:OR54)</f>
        <v>-3.14460381066674E-010</v>
      </c>
      <c r="OT54" s="478" t="n">
        <f aca="false">SUM(OT52:OT53)*OT40</f>
        <v>-2.62050317555562E-011</v>
      </c>
      <c r="OU54" s="478" t="n">
        <f aca="false">SUM(OU52:OU53)*OU40</f>
        <v>-2.62050317555562E-011</v>
      </c>
      <c r="OV54" s="478" t="n">
        <f aca="false">SUM(OV52:OV53)*OV40</f>
        <v>-2.62050317555562E-011</v>
      </c>
      <c r="OW54" s="478" t="n">
        <f aca="false">SUM(OW52:OW53)*OW40</f>
        <v>-2.62050317555562E-011</v>
      </c>
      <c r="OX54" s="478" t="n">
        <f aca="false">SUM(OX52:OX53)*OX40</f>
        <v>-2.62050317555562E-011</v>
      </c>
      <c r="OY54" s="478" t="n">
        <f aca="false">SUM(OY52:OY53)*OY40</f>
        <v>-2.62050317555562E-011</v>
      </c>
      <c r="OZ54" s="478" t="n">
        <f aca="false">SUM(OZ52:OZ53)*OZ40</f>
        <v>-2.62050317555562E-011</v>
      </c>
      <c r="PA54" s="478" t="n">
        <f aca="false">SUM(PA52:PA53)*PA40</f>
        <v>-2.62050317555562E-011</v>
      </c>
      <c r="PB54" s="478" t="n">
        <f aca="false">SUM(PB52:PB53)*PB40</f>
        <v>-2.62050317555562E-011</v>
      </c>
      <c r="PC54" s="478" t="n">
        <f aca="false">SUM(PC52:PC53)*PC40</f>
        <v>-2.62050317555562E-011</v>
      </c>
      <c r="PD54" s="478" t="n">
        <f aca="false">SUM(PD52:PD53)*PD40</f>
        <v>-2.62050317555562E-011</v>
      </c>
      <c r="PE54" s="478" t="n">
        <f aca="false">SUM(PE52:PE53)*PE40</f>
        <v>-2.62050317555562E-011</v>
      </c>
      <c r="PF54" s="478"/>
      <c r="PG54" s="478" t="n">
        <f aca="false">SUM(PG52:PG53)*PG40</f>
        <v>0</v>
      </c>
      <c r="PH54" s="478" t="n">
        <f aca="false">SUM(PH52:PH53)*PH40</f>
        <v>0</v>
      </c>
      <c r="PI54" s="478" t="n">
        <f aca="false">SUM(PI52:PI53)*PI40</f>
        <v>0</v>
      </c>
      <c r="PJ54" s="478" t="n">
        <f aca="false">SUM(PJ52:PJ53)*PJ40</f>
        <v>0</v>
      </c>
      <c r="PK54" s="478" t="n">
        <f aca="false">SUM(PK52:PK53)*PK40</f>
        <v>0</v>
      </c>
      <c r="PL54" s="478" t="n">
        <f aca="false">SUM(PL52:PL53)*PL40</f>
        <v>0</v>
      </c>
      <c r="PM54" s="478" t="n">
        <f aca="false">SUM(PM52:PM53)*PM40</f>
        <v>0</v>
      </c>
      <c r="PN54" s="478" t="n">
        <f aca="false">SUM(PN52:PN53)*PN40</f>
        <v>0</v>
      </c>
      <c r="PO54" s="478" t="n">
        <f aca="false">SUM(PO52:PO53)*PO40</f>
        <v>0</v>
      </c>
      <c r="PP54" s="478" t="n">
        <f aca="false">SUM(PP52:PP53)*PP40</f>
        <v>0</v>
      </c>
      <c r="PQ54" s="478" t="n">
        <f aca="false">SUM(PQ52:PQ53)*PQ40</f>
        <v>0</v>
      </c>
      <c r="PR54" s="478" t="n">
        <f aca="false">SUM(PR52:PR53)*PR40</f>
        <v>0</v>
      </c>
      <c r="PS54" s="478"/>
      <c r="PT54" s="478" t="n">
        <f aca="false">SUM(PT52:PT53)*PT40</f>
        <v>0</v>
      </c>
      <c r="PU54" s="478" t="n">
        <f aca="false">SUM(PU52:PU53)*PU40</f>
        <v>0</v>
      </c>
      <c r="PV54" s="478" t="n">
        <f aca="false">SUM(PV52:PV53)*PV40</f>
        <v>0</v>
      </c>
      <c r="PW54" s="478" t="n">
        <f aca="false">SUM(PW52:PW53)*PW40</f>
        <v>0</v>
      </c>
      <c r="PX54" s="478" t="n">
        <f aca="false">SUM(PX52:PX53)*PX40</f>
        <v>0</v>
      </c>
      <c r="PY54" s="478" t="n">
        <f aca="false">SUM(PY52:PY53)*PY40</f>
        <v>0</v>
      </c>
      <c r="PZ54" s="478" t="n">
        <f aca="false">SUM(PZ52:PZ53)*PZ40</f>
        <v>0</v>
      </c>
      <c r="QA54" s="478" t="n">
        <f aca="false">SUM(QA52:QA53)*QA40</f>
        <v>0</v>
      </c>
      <c r="QB54" s="478" t="n">
        <f aca="false">SUM(QB52:QB53)*QB40</f>
        <v>0</v>
      </c>
      <c r="QC54" s="478" t="n">
        <f aca="false">SUM(QC52:QC53)*QC40</f>
        <v>0</v>
      </c>
      <c r="QD54" s="478" t="n">
        <f aca="false">SUM(QD52:QD53)*QD40</f>
        <v>0</v>
      </c>
      <c r="QE54" s="478" t="n">
        <f aca="false">SUM(QE52:QE53)*QE40</f>
        <v>0</v>
      </c>
      <c r="QF54" s="478"/>
      <c r="QG54" s="478" t="n">
        <f aca="false">SUM(QG52:QG53)*QG40</f>
        <v>0</v>
      </c>
      <c r="QH54" s="478" t="n">
        <f aca="false">SUM(QH52:QH53)*QH40</f>
        <v>0</v>
      </c>
      <c r="QI54" s="478" t="n">
        <f aca="false">SUM(QI52:QI53)*QI40</f>
        <v>0</v>
      </c>
      <c r="QJ54" s="478" t="n">
        <f aca="false">SUM(QJ52:QJ53)*QJ40</f>
        <v>0</v>
      </c>
      <c r="QK54" s="478" t="n">
        <f aca="false">SUM(QK52:QK53)*QK40</f>
        <v>0</v>
      </c>
      <c r="QL54" s="478" t="n">
        <f aca="false">SUM(QL52:QL53)*QL40</f>
        <v>0</v>
      </c>
      <c r="QM54" s="478" t="n">
        <f aca="false">SUM(QM52:QM53)*QM40</f>
        <v>0</v>
      </c>
      <c r="QN54" s="478" t="n">
        <f aca="false">SUM(QN52:QN53)*QN40</f>
        <v>0</v>
      </c>
      <c r="QO54" s="478" t="n">
        <f aca="false">SUM(QO52:QO53)*QO40</f>
        <v>0</v>
      </c>
      <c r="QP54" s="478" t="n">
        <f aca="false">SUM(QP52:QP53)*QP40</f>
        <v>0</v>
      </c>
      <c r="QQ54" s="478" t="n">
        <f aca="false">SUM(QQ52:QQ53)*QQ40</f>
        <v>0</v>
      </c>
      <c r="QR54" s="478" t="n">
        <f aca="false">SUM(QR52:QR53)*QR40</f>
        <v>0</v>
      </c>
      <c r="QS54" s="478"/>
      <c r="QT54" s="478" t="n">
        <f aca="false">SUM(QT52:QT53)*QT40</f>
        <v>0</v>
      </c>
      <c r="QU54" s="478" t="n">
        <f aca="false">SUM(QU52:QU53)*QU40</f>
        <v>0</v>
      </c>
      <c r="QV54" s="478" t="n">
        <f aca="false">SUM(QV52:QV53)*QV40</f>
        <v>0</v>
      </c>
      <c r="QW54" s="478" t="n">
        <f aca="false">SUM(QW52:QW53)*QW40</f>
        <v>0</v>
      </c>
      <c r="QX54" s="478" t="n">
        <f aca="false">SUM(QX52:QX53)*QX40</f>
        <v>0</v>
      </c>
      <c r="QY54" s="478" t="n">
        <f aca="false">SUM(QY52:QY53)*QY40</f>
        <v>0</v>
      </c>
      <c r="QZ54" s="478" t="n">
        <f aca="false">SUM(QZ52:QZ53)*QZ40</f>
        <v>0</v>
      </c>
      <c r="RA54" s="478" t="n">
        <f aca="false">SUM(RA52:RA53)*RA40</f>
        <v>0</v>
      </c>
      <c r="RB54" s="478" t="n">
        <f aca="false">SUM(RB52:RB53)*RB40</f>
        <v>0</v>
      </c>
      <c r="RC54" s="478" t="n">
        <f aca="false">SUM(RC52:RC53)*RC40</f>
        <v>0</v>
      </c>
      <c r="RD54" s="478" t="n">
        <f aca="false">SUM(RD52:RD53)*RD40</f>
        <v>0</v>
      </c>
      <c r="RE54" s="478" t="n">
        <f aca="false">SUM(RE52:RE53)*RE40</f>
        <v>0</v>
      </c>
      <c r="RF54" s="478"/>
    </row>
    <row r="55" customFormat="false" ht="12.75" hidden="false" customHeight="true" outlineLevel="0" collapsed="false">
      <c r="A55" s="478"/>
      <c r="B55" s="479" t="s">
        <v>501</v>
      </c>
      <c r="C55" s="478"/>
      <c r="D55" s="478"/>
      <c r="E55" s="478" t="n">
        <f aca="false">SUM(S55,AF55,AS55,BF55,BS55,CF55,CS55,DF55,DS55,EF55,ES55,FF55,FS55,GF55,GS55,HF55,HS55,IF55,IS55,JF55,JS55,KF55,KS55,LF55,LS55,MF55,MS55,NF55,NS55,OF55,OS55)</f>
        <v>-77214292.2428264</v>
      </c>
      <c r="F55" s="478"/>
      <c r="G55" s="478" t="n">
        <f aca="false">IF(G43=1,-G54,0)</f>
        <v>0</v>
      </c>
      <c r="H55" s="478" t="n">
        <f aca="false">IF(H43=1,-H54,0)</f>
        <v>0</v>
      </c>
      <c r="I55" s="478" t="n">
        <f aca="false">IF(I43=1,-I54,0)</f>
        <v>0</v>
      </c>
      <c r="J55" s="478" t="n">
        <f aca="false">IF(J43=1,-J54,0)</f>
        <v>0</v>
      </c>
      <c r="K55" s="478" t="n">
        <f aca="false">IF(K43=1,-K54,0)</f>
        <v>0</v>
      </c>
      <c r="L55" s="478" t="n">
        <f aca="false">IF(L43=1,-L54,0)</f>
        <v>0</v>
      </c>
      <c r="M55" s="478" t="n">
        <f aca="false">IF(M43=1,-M54,0)</f>
        <v>0</v>
      </c>
      <c r="N55" s="478" t="n">
        <f aca="false">IF(N43=1,-N54,0)</f>
        <v>0</v>
      </c>
      <c r="O55" s="478" t="n">
        <f aca="false">IF(O43=1,-O54,0)</f>
        <v>0</v>
      </c>
      <c r="P55" s="478" t="n">
        <f aca="false">IF(P43=1,-P54,0)</f>
        <v>0</v>
      </c>
      <c r="Q55" s="478" t="n">
        <f aca="false">IF(Q43=1,-Q54,0)</f>
        <v>0</v>
      </c>
      <c r="R55" s="478" t="n">
        <f aca="false">IF(R43=1,-R54,0)</f>
        <v>0</v>
      </c>
      <c r="S55" s="478" t="n">
        <f aca="false">SUM(G55:R55)</f>
        <v>0</v>
      </c>
      <c r="T55" s="478" t="n">
        <f aca="false">IF(T43=1,-T54,0)</f>
        <v>0</v>
      </c>
      <c r="U55" s="478" t="n">
        <f aca="false">IF(U43=1,-U54,0)</f>
        <v>0</v>
      </c>
      <c r="V55" s="478" t="n">
        <f aca="false">IF(V43=1,-V54,0)</f>
        <v>0</v>
      </c>
      <c r="W55" s="478" t="n">
        <f aca="false">IF(W43=1,-W54,0)</f>
        <v>0</v>
      </c>
      <c r="X55" s="478" t="n">
        <f aca="false">IF(X43=1,-X54,0)</f>
        <v>0</v>
      </c>
      <c r="Y55" s="478" t="n">
        <f aca="false">IF(Y43=1,-Y54,0)</f>
        <v>0</v>
      </c>
      <c r="Z55" s="478" t="n">
        <f aca="false">IF(Z43=1,-Z54,0)</f>
        <v>0</v>
      </c>
      <c r="AA55" s="478" t="n">
        <f aca="false">IF(AA43=1,-AA54,0)</f>
        <v>0</v>
      </c>
      <c r="AB55" s="478" t="n">
        <f aca="false">IF(AB43=1,-AB54,0)</f>
        <v>0</v>
      </c>
      <c r="AC55" s="478" t="n">
        <f aca="false">IF(AC43=1,-AC54,0)</f>
        <v>0</v>
      </c>
      <c r="AD55" s="478" t="n">
        <f aca="false">IF(AD43=1,-AD54,0)</f>
        <v>0</v>
      </c>
      <c r="AE55" s="478" t="n">
        <f aca="false">IF(AE43=1,-AE54,0)</f>
        <v>0</v>
      </c>
      <c r="AF55" s="478" t="n">
        <f aca="false">SUM(T55:AE55)</f>
        <v>0</v>
      </c>
      <c r="AG55" s="478" t="n">
        <f aca="false">IF(AG43=1,-AG54,0)</f>
        <v>0</v>
      </c>
      <c r="AH55" s="478" t="n">
        <f aca="false">IF(AH43=1,-AH54,0)</f>
        <v>0</v>
      </c>
      <c r="AI55" s="478" t="n">
        <f aca="false">IF(AI43=1,-AI54,0)</f>
        <v>0</v>
      </c>
      <c r="AJ55" s="478" t="n">
        <f aca="false">IF(AJ43=1,-AJ54,0)</f>
        <v>0</v>
      </c>
      <c r="AK55" s="478" t="n">
        <f aca="false">IF(AK43=1,-AK54,0)</f>
        <v>0</v>
      </c>
      <c r="AL55" s="478" t="n">
        <f aca="false">IF(AL43=1,-AL54,0)</f>
        <v>0</v>
      </c>
      <c r="AM55" s="478" t="n">
        <f aca="false">IF(AM43=1,-AM54,0)</f>
        <v>0</v>
      </c>
      <c r="AN55" s="478" t="n">
        <f aca="false">IF(AN43=1,-AN54,0)</f>
        <v>0</v>
      </c>
      <c r="AO55" s="478" t="n">
        <f aca="false">IF(AO43=1,-AO54,0)</f>
        <v>0</v>
      </c>
      <c r="AP55" s="478" t="n">
        <f aca="false">IF(AP43=1,-AP54,0)</f>
        <v>0</v>
      </c>
      <c r="AQ55" s="478" t="n">
        <f aca="false">IF(AQ43=1,-AQ54,0)</f>
        <v>0</v>
      </c>
      <c r="AR55" s="478" t="n">
        <f aca="false">IF(AR43=1,-AR54,0)</f>
        <v>0</v>
      </c>
      <c r="AS55" s="478" t="n">
        <f aca="false">SUM(AG55:AR55)</f>
        <v>0</v>
      </c>
      <c r="AT55" s="478" t="n">
        <f aca="false">IF(AT43=1,-AT54,0)</f>
        <v>0</v>
      </c>
      <c r="AU55" s="478" t="n">
        <f aca="false">IF(AU43=1,-AU54,0)</f>
        <v>0</v>
      </c>
      <c r="AV55" s="478" t="n">
        <f aca="false">IF(AV43=1,-AV54,0)</f>
        <v>0</v>
      </c>
      <c r="AW55" s="478" t="n">
        <f aca="false">IF(AW43=1,-AW54,0)</f>
        <v>0</v>
      </c>
      <c r="AX55" s="478" t="n">
        <f aca="false">IF(AX43=1,-AX54,0)</f>
        <v>0</v>
      </c>
      <c r="AY55" s="478" t="n">
        <f aca="false">IF(AY43=1,-AY54,0)</f>
        <v>0</v>
      </c>
      <c r="AZ55" s="478" t="n">
        <f aca="false">IF(AZ43=1,-AZ54,0)</f>
        <v>0</v>
      </c>
      <c r="BA55" s="478" t="n">
        <f aca="false">IF(BA43=1,-BA54,0)</f>
        <v>0</v>
      </c>
      <c r="BB55" s="478" t="n">
        <f aca="false">IF(BB43=1,-BB54,0)</f>
        <v>0</v>
      </c>
      <c r="BC55" s="478" t="n">
        <f aca="false">IF(BC43=1,-BC54,0)</f>
        <v>0</v>
      </c>
      <c r="BD55" s="478" t="n">
        <f aca="false">IF(BD43=1,-BD54,0)</f>
        <v>0</v>
      </c>
      <c r="BE55" s="478" t="n">
        <f aca="false">IF(BE43=1,-BE54,0)</f>
        <v>0</v>
      </c>
      <c r="BF55" s="478" t="n">
        <f aca="false">SUM(AT55:BE55)</f>
        <v>0</v>
      </c>
      <c r="BG55" s="478" t="n">
        <f aca="false">IF(BG43=1,-BG54,0)</f>
        <v>0</v>
      </c>
      <c r="BH55" s="478" t="n">
        <f aca="false">IF(BH43=1,-BH54,0)</f>
        <v>0</v>
      </c>
      <c r="BI55" s="478" t="n">
        <f aca="false">IF(BI43=1,-BI54,0)</f>
        <v>0</v>
      </c>
      <c r="BJ55" s="478" t="n">
        <f aca="false">IF(BJ43=1,-BJ54,0)</f>
        <v>0</v>
      </c>
      <c r="BK55" s="478" t="n">
        <f aca="false">IF(BK43=1,-BK54,0)</f>
        <v>0</v>
      </c>
      <c r="BL55" s="478" t="n">
        <f aca="false">IF(BL43=1,-BL54,0)</f>
        <v>0</v>
      </c>
      <c r="BM55" s="478" t="n">
        <f aca="false">IF(BM43=1,-BM54,0)</f>
        <v>0</v>
      </c>
      <c r="BN55" s="478" t="n">
        <f aca="false">IF(BN43=1,-BN54,0)</f>
        <v>0</v>
      </c>
      <c r="BO55" s="478" t="n">
        <f aca="false">IF(BO43=1,-BO54,0)</f>
        <v>0</v>
      </c>
      <c r="BP55" s="478" t="n">
        <f aca="false">IF(BP43=1,-BP54,0)</f>
        <v>0</v>
      </c>
      <c r="BQ55" s="478" t="n">
        <f aca="false">IF(BQ43=1,-BQ54,0)</f>
        <v>0</v>
      </c>
      <c r="BR55" s="478" t="n">
        <f aca="false">IF(BR43=1,-BR54,0)</f>
        <v>0</v>
      </c>
      <c r="BS55" s="478" t="n">
        <f aca="false">SUM(BG55:BR55)</f>
        <v>0</v>
      </c>
      <c r="BT55" s="478" t="n">
        <f aca="false">IF(BT43=1,-BT54,0)</f>
        <v>0</v>
      </c>
      <c r="BU55" s="478" t="n">
        <f aca="false">IF(BU43=1,-BU54,0)</f>
        <v>0</v>
      </c>
      <c r="BV55" s="478" t="n">
        <f aca="false">IF(BV43=1,-BV54,0)</f>
        <v>0</v>
      </c>
      <c r="BW55" s="478" t="n">
        <f aca="false">IF(BW43=1,-BW54,0)</f>
        <v>0</v>
      </c>
      <c r="BX55" s="478" t="n">
        <f aca="false">IF(BX43=1,-BX54,0)</f>
        <v>0</v>
      </c>
      <c r="BY55" s="478" t="n">
        <f aca="false">IF(BY43=1,-BY54,0)</f>
        <v>0</v>
      </c>
      <c r="BZ55" s="478" t="n">
        <f aca="false">IF(BZ43=1,-BZ54,0)</f>
        <v>-1416776.00470997</v>
      </c>
      <c r="CA55" s="478" t="n">
        <f aca="false">IF(CA43=1,-CA54,0)</f>
        <v>-1403657.70837006</v>
      </c>
      <c r="CB55" s="478" t="n">
        <f aca="false">IF(CB43=1,-CB54,0)</f>
        <v>-1390539.41203015</v>
      </c>
      <c r="CC55" s="478" t="n">
        <f aca="false">IF(CC43=1,-CC54,0)</f>
        <v>-1377421.11569025</v>
      </c>
      <c r="CD55" s="478" t="n">
        <f aca="false">IF(CD43=1,-CD54,0)</f>
        <v>-1364302.81935034</v>
      </c>
      <c r="CE55" s="478" t="n">
        <f aca="false">IF(CE43=1,-CE54,0)</f>
        <v>-1351184.52301043</v>
      </c>
      <c r="CF55" s="478" t="n">
        <f aca="false">SUM(BT55:CE55)</f>
        <v>-8303881.58316119</v>
      </c>
      <c r="CG55" s="478" t="n">
        <f aca="false">IF(CG43=1,-CG54,0)</f>
        <v>-1338066.22647016</v>
      </c>
      <c r="CH55" s="478" t="n">
        <f aca="false">IF(CH43=1,-CH54,0)</f>
        <v>-1324947.93012845</v>
      </c>
      <c r="CI55" s="478" t="n">
        <f aca="false">IF(CI43=1,-CI54,0)</f>
        <v>-1311829.63379054</v>
      </c>
      <c r="CJ55" s="478" t="n">
        <f aca="false">IF(CJ43=1,-CJ54,0)</f>
        <v>-1298711.33745263</v>
      </c>
      <c r="CK55" s="478" t="n">
        <f aca="false">IF(CK43=1,-CK54,0)</f>
        <v>-1285593.04111473</v>
      </c>
      <c r="CL55" s="478" t="n">
        <f aca="false">IF(CL43=1,-CL54,0)</f>
        <v>-1272474.74477682</v>
      </c>
      <c r="CM55" s="478" t="n">
        <f aca="false">IF(CM43=1,-CM54,0)</f>
        <v>-1259356.44843892</v>
      </c>
      <c r="CN55" s="478" t="n">
        <f aca="false">IF(CN43=1,-CN54,0)</f>
        <v>-1246238.15210101</v>
      </c>
      <c r="CO55" s="478" t="n">
        <f aca="false">IF(CO43=1,-CO54,0)</f>
        <v>-1233119.85576311</v>
      </c>
      <c r="CP55" s="478" t="n">
        <f aca="false">IF(CP43=1,-CP54,0)</f>
        <v>-1220001.5594252</v>
      </c>
      <c r="CQ55" s="478" t="n">
        <f aca="false">IF(CQ43=1,-CQ54,0)</f>
        <v>-1206883.2630873</v>
      </c>
      <c r="CR55" s="478" t="n">
        <f aca="false">IF(CR43=1,-CR54,0)</f>
        <v>-1193764.96674939</v>
      </c>
      <c r="CS55" s="478" t="n">
        <f aca="false">SUM(CG55:CR55)</f>
        <v>-15190987.1592983</v>
      </c>
      <c r="CT55" s="478" t="n">
        <f aca="false">IF(CT43=1,-CT54,0)</f>
        <v>-1180646.67033554</v>
      </c>
      <c r="CU55" s="478" t="n">
        <f aca="false">IF(CU43=1,-CU54,0)</f>
        <v>-1167528.37399382</v>
      </c>
      <c r="CV55" s="478" t="n">
        <f aca="false">IF(CV43=1,-CV54,0)</f>
        <v>-1154410.07765681</v>
      </c>
      <c r="CW55" s="478" t="n">
        <f aca="false">IF(CW43=1,-CW54,0)</f>
        <v>-1141291.7813198</v>
      </c>
      <c r="CX55" s="478" t="n">
        <f aca="false">IF(CX43=1,-CX54,0)</f>
        <v>-1128173.48498279</v>
      </c>
      <c r="CY55" s="478" t="n">
        <f aca="false">IF(CY43=1,-CY54,0)</f>
        <v>-1115055.18864578</v>
      </c>
      <c r="CZ55" s="478" t="n">
        <f aca="false">IF(CZ43=1,-CZ54,0)</f>
        <v>-1101936.89230877</v>
      </c>
      <c r="DA55" s="478" t="n">
        <f aca="false">IF(DA43=1,-DA54,0)</f>
        <v>-1088818.59597177</v>
      </c>
      <c r="DB55" s="478" t="n">
        <f aca="false">IF(DB43=1,-DB54,0)</f>
        <v>-1075700.29963476</v>
      </c>
      <c r="DC55" s="478" t="n">
        <f aca="false">IF(DC43=1,-DC54,0)</f>
        <v>-1062582.00329775</v>
      </c>
      <c r="DD55" s="478" t="n">
        <f aca="false">IF(DD43=1,-DD54,0)</f>
        <v>-1049463.70696074</v>
      </c>
      <c r="DE55" s="478" t="n">
        <f aca="false">IF(DE43=1,-DE54,0)</f>
        <v>-1036345.41062373</v>
      </c>
      <c r="DF55" s="478" t="n">
        <f aca="false">SUM(CT55:DE55)</f>
        <v>-13301952.4857321</v>
      </c>
      <c r="DG55" s="478" t="n">
        <f aca="false">IF(DG43=1,-DG54,0)</f>
        <v>-1023227.11421684</v>
      </c>
      <c r="DH55" s="478" t="n">
        <f aca="false">IF(DH43=1,-DH54,0)</f>
        <v>-1010108.81787512</v>
      </c>
      <c r="DI55" s="478" t="n">
        <f aca="false">IF(DI43=1,-DI54,0)</f>
        <v>-996990.521539077</v>
      </c>
      <c r="DJ55" s="478" t="n">
        <f aca="false">IF(DJ43=1,-DJ54,0)</f>
        <v>-983872.225203036</v>
      </c>
      <c r="DK55" s="478" t="n">
        <f aca="false">IF(DK43=1,-DK54,0)</f>
        <v>-970753.928866996</v>
      </c>
      <c r="DL55" s="478" t="n">
        <f aca="false">IF(DL43=1,-DL54,0)</f>
        <v>-957635.632530955</v>
      </c>
      <c r="DM55" s="478" t="n">
        <f aca="false">IF(DM43=1,-DM54,0)</f>
        <v>-944517.336194915</v>
      </c>
      <c r="DN55" s="478" t="n">
        <f aca="false">IF(DN43=1,-DN54,0)</f>
        <v>-931399.039858874</v>
      </c>
      <c r="DO55" s="478" t="n">
        <f aca="false">IF(DO43=1,-DO54,0)</f>
        <v>-918280.743522834</v>
      </c>
      <c r="DP55" s="478" t="n">
        <f aca="false">IF(DP43=1,-DP54,0)</f>
        <v>-905162.447186793</v>
      </c>
      <c r="DQ55" s="478" t="n">
        <f aca="false">IF(DQ43=1,-DQ54,0)</f>
        <v>-892044.150850753</v>
      </c>
      <c r="DR55" s="478" t="n">
        <f aca="false">IF(DR43=1,-DR54,0)</f>
        <v>-878925.854514712</v>
      </c>
      <c r="DS55" s="478" t="n">
        <f aca="false">SUM(DG55:DR55)</f>
        <v>-11412917.8123609</v>
      </c>
      <c r="DT55" s="478" t="n">
        <f aca="false">IF(DT43=1,-DT54,0)</f>
        <v>-865807.55809893</v>
      </c>
      <c r="DU55" s="478" t="n">
        <f aca="false">IF(DU43=1,-DU54,0)</f>
        <v>-852689.261757212</v>
      </c>
      <c r="DV55" s="478" t="n">
        <f aca="false">IF(DV43=1,-DV54,0)</f>
        <v>-839570.965422486</v>
      </c>
      <c r="DW55" s="478" t="n">
        <f aca="false">IF(DW43=1,-DW54,0)</f>
        <v>-826452.669087759</v>
      </c>
      <c r="DX55" s="478" t="n">
        <f aca="false">IF(DX43=1,-DX54,0)</f>
        <v>-813334.372753033</v>
      </c>
      <c r="DY55" s="478" t="n">
        <f aca="false">IF(DY43=1,-DY54,0)</f>
        <v>-800216.076418307</v>
      </c>
      <c r="DZ55" s="478" t="n">
        <f aca="false">IF(DZ43=1,-DZ54,0)</f>
        <v>-787097.78008358</v>
      </c>
      <c r="EA55" s="478" t="n">
        <f aca="false">IF(EA43=1,-EA54,0)</f>
        <v>-773979.483748854</v>
      </c>
      <c r="EB55" s="478" t="n">
        <f aca="false">IF(EB43=1,-EB54,0)</f>
        <v>-760861.187414128</v>
      </c>
      <c r="EC55" s="478" t="n">
        <f aca="false">IF(EC43=1,-EC54,0)</f>
        <v>-747742.891079402</v>
      </c>
      <c r="ED55" s="478" t="n">
        <f aca="false">IF(ED43=1,-ED54,0)</f>
        <v>-734624.594744675</v>
      </c>
      <c r="EE55" s="478" t="n">
        <f aca="false">IF(EE43=1,-EE54,0)</f>
        <v>-721506.298409949</v>
      </c>
      <c r="EF55" s="478" t="n">
        <f aca="false">SUM(DT55:EE55)</f>
        <v>-9523883.13901832</v>
      </c>
      <c r="EG55" s="478" t="n">
        <f aca="false">IF(EG43=1,-EG54,0)</f>
        <v>-708388.001984824</v>
      </c>
      <c r="EH55" s="478" t="n">
        <f aca="false">IF(EH43=1,-EH54,0)</f>
        <v>-695269.705643106</v>
      </c>
      <c r="EI55" s="478" t="n">
        <f aca="false">IF(EI43=1,-EI54,0)</f>
        <v>-682151.409310217</v>
      </c>
      <c r="EJ55" s="478" t="n">
        <f aca="false">IF(EJ43=1,-EJ54,0)</f>
        <v>-669033.112977328</v>
      </c>
      <c r="EK55" s="478" t="n">
        <f aca="false">IF(EK43=1,-EK54,0)</f>
        <v>-655914.81664444</v>
      </c>
      <c r="EL55" s="478" t="n">
        <f aca="false">IF(EL43=1,-EL54,0)</f>
        <v>-642796.520311551</v>
      </c>
      <c r="EM55" s="478" t="n">
        <f aca="false">IF(EM43=1,-EM54,0)</f>
        <v>-629678.223978662</v>
      </c>
      <c r="EN55" s="478" t="n">
        <f aca="false">IF(EN43=1,-EN54,0)</f>
        <v>-616559.927645773</v>
      </c>
      <c r="EO55" s="478" t="n">
        <f aca="false">IF(EO43=1,-EO54,0)</f>
        <v>-603441.631312885</v>
      </c>
      <c r="EP55" s="478" t="n">
        <f aca="false">IF(EP43=1,-EP54,0)</f>
        <v>-590323.334979996</v>
      </c>
      <c r="EQ55" s="478" t="n">
        <f aca="false">IF(EQ43=1,-EQ54,0)</f>
        <v>-577205.038647107</v>
      </c>
      <c r="ER55" s="478" t="n">
        <f aca="false">IF(ER43=1,-ER54,0)</f>
        <v>-564086.742314218</v>
      </c>
      <c r="ES55" s="478" t="n">
        <f aca="false">SUM(EG55:ER55)</f>
        <v>-7634848.46575011</v>
      </c>
      <c r="ET55" s="478" t="n">
        <f aca="false">IF(ET43=1,-ET54,0)</f>
        <v>-550968.446575032</v>
      </c>
      <c r="EU55" s="478" t="n">
        <f aca="false">IF(EU43=1,-EU54,0)</f>
        <v>-537850.150233314</v>
      </c>
      <c r="EV55" s="478" t="n">
        <f aca="false">IF(EV43=1,-EV54,0)</f>
        <v>-524731.85388616</v>
      </c>
      <c r="EW55" s="478" t="n">
        <f aca="false">IF(EW43=1,-EW54,0)</f>
        <v>-511613.557539006</v>
      </c>
      <c r="EX55" s="478" t="n">
        <f aca="false">IF(EX43=1,-EX54,0)</f>
        <v>-498495.261191852</v>
      </c>
      <c r="EY55" s="478" t="n">
        <f aca="false">IF(EY43=1,-EY54,0)</f>
        <v>-485376.964844698</v>
      </c>
      <c r="EZ55" s="478" t="n">
        <f aca="false">IF(EZ43=1,-EZ54,0)</f>
        <v>-472258.668497544</v>
      </c>
      <c r="FA55" s="478" t="n">
        <f aca="false">IF(FA43=1,-FA54,0)</f>
        <v>-459140.37215039</v>
      </c>
      <c r="FB55" s="478" t="n">
        <f aca="false">IF(FB43=1,-FB54,0)</f>
        <v>-446022.075803236</v>
      </c>
      <c r="FC55" s="478" t="n">
        <f aca="false">IF(FC43=1,-FC54,0)</f>
        <v>-432903.779456082</v>
      </c>
      <c r="FD55" s="478" t="n">
        <f aca="false">IF(FD43=1,-FD54,0)</f>
        <v>-419785.483108928</v>
      </c>
      <c r="FE55" s="478" t="n">
        <f aca="false">IF(FE43=1,-FE54,0)</f>
        <v>-406667.186761774</v>
      </c>
      <c r="FF55" s="478" t="n">
        <f aca="false">SUM(ET55:FE55)</f>
        <v>-5745813.80004801</v>
      </c>
      <c r="FG55" s="478" t="n">
        <f aca="false">IF(FG43=1,-FG54,0)</f>
        <v>-393548.890079986</v>
      </c>
      <c r="FH55" s="478" t="n">
        <f aca="false">IF(FH43=1,-FH54,0)</f>
        <v>-380430.593738268</v>
      </c>
      <c r="FI55" s="478" t="n">
        <f aca="false">IF(FI43=1,-FI54,0)</f>
        <v>-367312.297402466</v>
      </c>
      <c r="FJ55" s="478" t="n">
        <f aca="false">IF(FJ43=1,-FJ54,0)</f>
        <v>-354194.001066663</v>
      </c>
      <c r="FK55" s="478" t="n">
        <f aca="false">IF(FK43=1,-FK54,0)</f>
        <v>-341075.704730861</v>
      </c>
      <c r="FL55" s="478" t="n">
        <f aca="false">IF(FL43=1,-FL54,0)</f>
        <v>-327957.408395059</v>
      </c>
      <c r="FM55" s="478" t="n">
        <f aca="false">IF(FM43=1,-FM54,0)</f>
        <v>-314839.112059256</v>
      </c>
      <c r="FN55" s="478" t="n">
        <f aca="false">IF(FN43=1,-FN54,0)</f>
        <v>-301720.815723454</v>
      </c>
      <c r="FO55" s="478" t="n">
        <f aca="false">IF(FO43=1,-FO54,0)</f>
        <v>-288602.519387652</v>
      </c>
      <c r="FP55" s="478" t="n">
        <f aca="false">IF(FP43=1,-FP54,0)</f>
        <v>-275484.223051849</v>
      </c>
      <c r="FQ55" s="478" t="n">
        <f aca="false">IF(FQ43=1,-FQ54,0)</f>
        <v>-262365.926716047</v>
      </c>
      <c r="FR55" s="478" t="n">
        <f aca="false">IF(FR43=1,-FR54,0)</f>
        <v>-249247.630380245</v>
      </c>
      <c r="FS55" s="478" t="n">
        <f aca="false">SUM(FG55:FR55)</f>
        <v>-3856779.12273181</v>
      </c>
      <c r="FT55" s="478" t="n">
        <f aca="false">IF(FT43=1,-FT54,0)</f>
        <v>-236129.334146148</v>
      </c>
      <c r="FU55" s="478" t="n">
        <f aca="false">IF(FU43=1,-FU54,0)</f>
        <v>-223011.03780443</v>
      </c>
      <c r="FV55" s="478" t="n">
        <f aca="false">IF(FV43=1,-FV54,0)</f>
        <v>-209892.741462993</v>
      </c>
      <c r="FW55" s="478" t="n">
        <f aca="false">IF(FW43=1,-FW54,0)</f>
        <v>-196774.445121556</v>
      </c>
      <c r="FX55" s="478" t="n">
        <f aca="false">IF(FX43=1,-FX54,0)</f>
        <v>-183656.148780119</v>
      </c>
      <c r="FY55" s="478" t="n">
        <f aca="false">IF(FY43=1,-FY54,0)</f>
        <v>-170537.852438682</v>
      </c>
      <c r="FZ55" s="478" t="n">
        <f aca="false">IF(FZ43=1,-FZ54,0)</f>
        <v>-157419.556097245</v>
      </c>
      <c r="GA55" s="478" t="n">
        <f aca="false">IF(GA43=1,-GA54,0)</f>
        <v>-144301.259755808</v>
      </c>
      <c r="GB55" s="478" t="n">
        <f aca="false">IF(GB43=1,-GB54,0)</f>
        <v>-131182.963414371</v>
      </c>
      <c r="GC55" s="478" t="n">
        <f aca="false">IF(GC43=1,-GC54,0)</f>
        <v>-118064.667072934</v>
      </c>
      <c r="GD55" s="478" t="n">
        <f aca="false">IF(GD43=1,-GD54,0)</f>
        <v>-104946.370731497</v>
      </c>
      <c r="GE55" s="478" t="n">
        <f aca="false">IF(GE43=1,-GE54,0)</f>
        <v>-91828.0743900595</v>
      </c>
      <c r="GF55" s="478" t="n">
        <f aca="false">SUM(FT55:GE55)</f>
        <v>-1967744.45121584</v>
      </c>
      <c r="GG55" s="478" t="n">
        <f aca="false">IF(GG43=1,-GG54,0)</f>
        <v>-78709.7780254606</v>
      </c>
      <c r="GH55" s="478" t="n">
        <f aca="false">IF(GH43=1,-GH54,0)</f>
        <v>-65591.4816837424</v>
      </c>
      <c r="GI55" s="478" t="n">
        <f aca="false">IF(GI43=1,-GI54,0)</f>
        <v>-52473.1853469939</v>
      </c>
      <c r="GJ55" s="478" t="n">
        <f aca="false">IF(GJ43=1,-GJ54,0)</f>
        <v>-39354.8890102454</v>
      </c>
      <c r="GK55" s="478" t="n">
        <f aca="false">IF(GK43=1,-GK54,0)</f>
        <v>-26236.5926734969</v>
      </c>
      <c r="GL55" s="478" t="n">
        <f aca="false">IF(GL43=1,-GL54,0)</f>
        <v>-13118.2963367485</v>
      </c>
      <c r="GM55" s="478" t="n">
        <f aca="false">IF(GM43=1,-GM54,0)</f>
        <v>-4.57439849619581E-013</v>
      </c>
      <c r="GN55" s="478" t="n">
        <f aca="false">IF(GN43=1,-GN54,0)</f>
        <v>-4.57439849619581E-013</v>
      </c>
      <c r="GO55" s="478" t="n">
        <f aca="false">IF(GO43=1,-GO54,0)</f>
        <v>-4.57439849619581E-013</v>
      </c>
      <c r="GP55" s="478" t="n">
        <f aca="false">IF(GP43=1,-GP54,0)</f>
        <v>-4.57439849619581E-013</v>
      </c>
      <c r="GQ55" s="478" t="n">
        <f aca="false">IF(GQ43=1,-GQ54,0)</f>
        <v>-4.57439849619581E-013</v>
      </c>
      <c r="GR55" s="478" t="n">
        <f aca="false">IF(GR43=1,-GR54,0)</f>
        <v>-4.57439849619581E-013</v>
      </c>
      <c r="GS55" s="478" t="n">
        <f aca="false">SUM(GG55:GR55)</f>
        <v>-275484.223076688</v>
      </c>
      <c r="GT55" s="478" t="n">
        <f aca="false">IF(GT43=1,-GT54,0)</f>
        <v>0</v>
      </c>
      <c r="GU55" s="478" t="n">
        <f aca="false">IF(GU43=1,-GU54,0)</f>
        <v>-3.90913135406781E-005</v>
      </c>
      <c r="GV55" s="478" t="n">
        <f aca="false">IF(GV43=1,-GV54,0)</f>
        <v>-3.90913135406781E-005</v>
      </c>
      <c r="GW55" s="478" t="n">
        <f aca="false">IF(GW43=1,-GW54,0)</f>
        <v>-3.90913135406781E-005</v>
      </c>
      <c r="GX55" s="478" t="n">
        <f aca="false">IF(GX43=1,-GX54,0)</f>
        <v>-3.90913135406781E-005</v>
      </c>
      <c r="GY55" s="478" t="n">
        <f aca="false">IF(GY43=1,-GY54,0)</f>
        <v>-3.90913135406781E-005</v>
      </c>
      <c r="GZ55" s="478" t="n">
        <f aca="false">IF(GZ43=1,-GZ54,0)</f>
        <v>-3.90913135406781E-005</v>
      </c>
      <c r="HA55" s="478" t="n">
        <f aca="false">IF(HA43=1,-HA54,0)</f>
        <v>-3.90913135406781E-005</v>
      </c>
      <c r="HB55" s="478" t="n">
        <f aca="false">IF(HB43=1,-HB54,0)</f>
        <v>-3.90913135406781E-005</v>
      </c>
      <c r="HC55" s="478" t="n">
        <f aca="false">IF(HC43=1,-HC54,0)</f>
        <v>-3.90913135406781E-005</v>
      </c>
      <c r="HD55" s="478" t="n">
        <f aca="false">IF(HD43=1,-HD54,0)</f>
        <v>-3.90913135406781E-005</v>
      </c>
      <c r="HE55" s="478" t="n">
        <f aca="false">IF(HE43=1,-HE54,0)</f>
        <v>-3.90913135406781E-005</v>
      </c>
      <c r="HF55" s="478" t="n">
        <f aca="false">SUM(GT55:HE55)</f>
        <v>-0.000430004448947459</v>
      </c>
      <c r="HG55" s="478" t="n">
        <f aca="false">IF(HG43=1,-HG54,0)</f>
        <v>-2.71154407090014E-007</v>
      </c>
      <c r="HH55" s="478" t="n">
        <f aca="false">IF(HH43=1,-HH54,0)</f>
        <v>-2.71154407090014E-007</v>
      </c>
      <c r="HI55" s="478" t="n">
        <f aca="false">IF(HI43=1,-HI54,0)</f>
        <v>-2.71154407090014E-007</v>
      </c>
      <c r="HJ55" s="478" t="n">
        <f aca="false">IF(HJ43=1,-HJ54,0)</f>
        <v>-2.71154407090014E-007</v>
      </c>
      <c r="HK55" s="478" t="n">
        <f aca="false">IF(HK43=1,-HK54,0)</f>
        <v>-2.71154407090014E-007</v>
      </c>
      <c r="HL55" s="478" t="n">
        <f aca="false">IF(HL43=1,-HL54,0)</f>
        <v>-2.71154407090014E-007</v>
      </c>
      <c r="HM55" s="478" t="n">
        <f aca="false">IF(HM43=1,-HM54,0)</f>
        <v>-2.71154407090014E-007</v>
      </c>
      <c r="HN55" s="478" t="n">
        <f aca="false">IF(HN43=1,-HN54,0)</f>
        <v>-2.71154407090014E-007</v>
      </c>
      <c r="HO55" s="478" t="n">
        <f aca="false">IF(HO43=1,-HO54,0)</f>
        <v>-2.71154407090014E-007</v>
      </c>
      <c r="HP55" s="478" t="n">
        <f aca="false">IF(HP43=1,-HP54,0)</f>
        <v>-2.71154407090014E-007</v>
      </c>
      <c r="HQ55" s="478" t="n">
        <f aca="false">IF(HQ43=1,-HQ54,0)</f>
        <v>-2.71154407090014E-007</v>
      </c>
      <c r="HR55" s="478" t="n">
        <f aca="false">IF(HR43=1,-HR54,0)</f>
        <v>-2.71154407090014E-007</v>
      </c>
      <c r="HS55" s="478" t="n">
        <f aca="false">SUM(HG55:HR55)</f>
        <v>-3.25385288508017E-006</v>
      </c>
      <c r="HT55" s="478" t="n">
        <f aca="false">IF(HT43=1,-HT54,0)</f>
        <v>2.62050317555562E-011</v>
      </c>
      <c r="HU55" s="478" t="n">
        <f aca="false">IF(HU43=1,-HU54,0)</f>
        <v>2.62050317555562E-011</v>
      </c>
      <c r="HV55" s="478" t="n">
        <f aca="false">IF(HV43=1,-HV54,0)</f>
        <v>2.62050317555562E-011</v>
      </c>
      <c r="HW55" s="478" t="n">
        <f aca="false">IF(HW43=1,-HW54,0)</f>
        <v>2.62050317555562E-011</v>
      </c>
      <c r="HX55" s="478" t="n">
        <f aca="false">IF(HX43=1,-HX54,0)</f>
        <v>2.62050317555562E-011</v>
      </c>
      <c r="HY55" s="478" t="n">
        <f aca="false">IF(HY43=1,-HY54,0)</f>
        <v>2.62050317555562E-011</v>
      </c>
      <c r="HZ55" s="478" t="n">
        <f aca="false">IF(HZ43=1,-HZ54,0)</f>
        <v>2.62050317555562E-011</v>
      </c>
      <c r="IA55" s="478" t="n">
        <f aca="false">IF(IA43=1,-IA54,0)</f>
        <v>2.62050317555562E-011</v>
      </c>
      <c r="IB55" s="478" t="n">
        <f aca="false">IF(IB43=1,-IB54,0)</f>
        <v>2.62050317555562E-011</v>
      </c>
      <c r="IC55" s="478" t="n">
        <f aca="false">IF(IC43=1,-IC54,0)</f>
        <v>2.62050317555562E-011</v>
      </c>
      <c r="ID55" s="478" t="n">
        <f aca="false">IF(ID43=1,-ID54,0)</f>
        <v>2.62050317555562E-011</v>
      </c>
      <c r="IE55" s="478" t="n">
        <f aca="false">IF(IE43=1,-IE54,0)</f>
        <v>2.62050317555562E-011</v>
      </c>
      <c r="IF55" s="478" t="n">
        <f aca="false">SUM(HT55:IE55)</f>
        <v>3.14460381066674E-010</v>
      </c>
      <c r="IG55" s="478" t="n">
        <f aca="false">IF(IG43=1,-IG54,0)</f>
        <v>2.62050317555562E-011</v>
      </c>
      <c r="IH55" s="478" t="n">
        <f aca="false">IF(IH43=1,-IH54,0)</f>
        <v>2.62050317555562E-011</v>
      </c>
      <c r="II55" s="478" t="n">
        <f aca="false">IF(II43=1,-II54,0)</f>
        <v>2.62050317555562E-011</v>
      </c>
      <c r="IJ55" s="478" t="n">
        <f aca="false">IF(IJ43=1,-IJ54,0)</f>
        <v>2.62050317555562E-011</v>
      </c>
      <c r="IK55" s="478" t="n">
        <f aca="false">IF(IK43=1,-IK54,0)</f>
        <v>2.62050317555562E-011</v>
      </c>
      <c r="IL55" s="478" t="n">
        <f aca="false">IF(IL43=1,-IL54,0)</f>
        <v>2.62050317555562E-011</v>
      </c>
      <c r="IM55" s="478" t="n">
        <f aca="false">IF(IM43=1,-IM54,0)</f>
        <v>2.62050317555562E-011</v>
      </c>
      <c r="IN55" s="478" t="n">
        <f aca="false">IF(IN43=1,-IN54,0)</f>
        <v>2.62050317555562E-011</v>
      </c>
      <c r="IO55" s="478" t="n">
        <f aca="false">IF(IO43=1,-IO54,0)</f>
        <v>2.62050317555562E-011</v>
      </c>
      <c r="IP55" s="478" t="n">
        <f aca="false">IF(IP43=1,-IP54,0)</f>
        <v>2.62050317555562E-011</v>
      </c>
      <c r="IQ55" s="478" t="n">
        <f aca="false">IF(IQ43=1,-IQ54,0)</f>
        <v>2.62050317555562E-011</v>
      </c>
      <c r="IR55" s="478" t="n">
        <f aca="false">IF(IR43=1,-IR54,0)</f>
        <v>2.62050317555562E-011</v>
      </c>
      <c r="IS55" s="478" t="n">
        <f aca="false">SUM(IG55:IR55)</f>
        <v>3.14460381066674E-010</v>
      </c>
      <c r="IT55" s="478" t="n">
        <f aca="false">IF(IT43=1,-IT54,0)</f>
        <v>2.62050317555562E-011</v>
      </c>
      <c r="IU55" s="478" t="n">
        <f aca="false">IF(IU43=1,-IU54,0)</f>
        <v>2.62050317555562E-011</v>
      </c>
      <c r="IV55" s="478" t="n">
        <f aca="false">IF(IV43=1,-IV54,0)</f>
        <v>2.62050317555562E-011</v>
      </c>
      <c r="IW55" s="478" t="n">
        <f aca="false">IF(IW43=1,-IW54,0)</f>
        <v>2.62050317555562E-011</v>
      </c>
      <c r="IX55" s="478" t="n">
        <f aca="false">IF(IX43=1,-IX54,0)</f>
        <v>2.62050317555562E-011</v>
      </c>
      <c r="IY55" s="478" t="n">
        <f aca="false">IF(IY43=1,-IY54,0)</f>
        <v>2.62050317555562E-011</v>
      </c>
      <c r="IZ55" s="478" t="n">
        <f aca="false">IF(IZ43=1,-IZ54,0)</f>
        <v>2.62050317555562E-011</v>
      </c>
      <c r="JA55" s="478" t="n">
        <f aca="false">IF(JA43=1,-JA54,0)</f>
        <v>2.62050317555562E-011</v>
      </c>
      <c r="JB55" s="478" t="n">
        <f aca="false">IF(JB43=1,-JB54,0)</f>
        <v>2.62050317555562E-011</v>
      </c>
      <c r="JC55" s="478" t="n">
        <f aca="false">IF(JC43=1,-JC54,0)</f>
        <v>2.62050317555562E-011</v>
      </c>
      <c r="JD55" s="478" t="n">
        <f aca="false">IF(JD43=1,-JD54,0)</f>
        <v>2.62050317555562E-011</v>
      </c>
      <c r="JE55" s="478" t="n">
        <f aca="false">IF(JE43=1,-JE54,0)</f>
        <v>2.62050317555562E-011</v>
      </c>
      <c r="JF55" s="478" t="n">
        <f aca="false">SUM(IT55:JE55)</f>
        <v>3.14460381066674E-010</v>
      </c>
      <c r="JG55" s="478" t="n">
        <f aca="false">IF(JG43=1,-JG54,0)</f>
        <v>2.62050317555562E-011</v>
      </c>
      <c r="JH55" s="478" t="n">
        <f aca="false">IF(JH43=1,-JH54,0)</f>
        <v>2.62050317555562E-011</v>
      </c>
      <c r="JI55" s="478" t="n">
        <f aca="false">IF(JI43=1,-JI54,0)</f>
        <v>2.62050317555562E-011</v>
      </c>
      <c r="JJ55" s="478" t="n">
        <f aca="false">IF(JJ43=1,-JJ54,0)</f>
        <v>2.62050317555562E-011</v>
      </c>
      <c r="JK55" s="478" t="n">
        <f aca="false">IF(JK43=1,-JK54,0)</f>
        <v>2.62050317555562E-011</v>
      </c>
      <c r="JL55" s="478" t="n">
        <f aca="false">IF(JL43=1,-JL54,0)</f>
        <v>2.62050317555562E-011</v>
      </c>
      <c r="JM55" s="478" t="n">
        <f aca="false">IF(JM43=1,-JM54,0)</f>
        <v>2.62050317555562E-011</v>
      </c>
      <c r="JN55" s="478" t="n">
        <f aca="false">IF(JN43=1,-JN54,0)</f>
        <v>2.62050317555562E-011</v>
      </c>
      <c r="JO55" s="478" t="n">
        <f aca="false">IF(JO43=1,-JO54,0)</f>
        <v>2.62050317555562E-011</v>
      </c>
      <c r="JP55" s="478" t="n">
        <f aca="false">IF(JP43=1,-JP54,0)</f>
        <v>2.62050317555562E-011</v>
      </c>
      <c r="JQ55" s="478" t="n">
        <f aca="false">IF(JQ43=1,-JQ54,0)</f>
        <v>2.62050317555562E-011</v>
      </c>
      <c r="JR55" s="478" t="n">
        <f aca="false">IF(JR43=1,-JR54,0)</f>
        <v>2.62050317555562E-011</v>
      </c>
      <c r="JS55" s="478" t="n">
        <f aca="false">SUM(JG55:JR55)</f>
        <v>3.14460381066674E-010</v>
      </c>
      <c r="JT55" s="478" t="n">
        <f aca="false">IF(JT43=1,-JT54,0)</f>
        <v>2.62050317555562E-011</v>
      </c>
      <c r="JU55" s="478" t="n">
        <f aca="false">IF(JU43=1,-JU54,0)</f>
        <v>2.62050317555562E-011</v>
      </c>
      <c r="JV55" s="478" t="n">
        <f aca="false">IF(JV43=1,-JV54,0)</f>
        <v>2.62050317555562E-011</v>
      </c>
      <c r="JW55" s="478" t="n">
        <f aca="false">IF(JW43=1,-JW54,0)</f>
        <v>2.62050317555562E-011</v>
      </c>
      <c r="JX55" s="478" t="n">
        <f aca="false">IF(JX43=1,-JX54,0)</f>
        <v>2.62050317555562E-011</v>
      </c>
      <c r="JY55" s="478" t="n">
        <f aca="false">IF(JY43=1,-JY54,0)</f>
        <v>2.62050317555562E-011</v>
      </c>
      <c r="JZ55" s="478" t="n">
        <f aca="false">IF(JZ43=1,-JZ54,0)</f>
        <v>2.62050317555562E-011</v>
      </c>
      <c r="KA55" s="478" t="n">
        <f aca="false">IF(KA43=1,-KA54,0)</f>
        <v>2.62050317555562E-011</v>
      </c>
      <c r="KB55" s="478" t="n">
        <f aca="false">IF(KB43=1,-KB54,0)</f>
        <v>2.62050317555562E-011</v>
      </c>
      <c r="KC55" s="478" t="n">
        <f aca="false">IF(KC43=1,-KC54,0)</f>
        <v>2.62050317555562E-011</v>
      </c>
      <c r="KD55" s="478" t="n">
        <f aca="false">IF(KD43=1,-KD54,0)</f>
        <v>2.62050317555562E-011</v>
      </c>
      <c r="KE55" s="478" t="n">
        <f aca="false">IF(KE43=1,-KE54,0)</f>
        <v>2.62050317555562E-011</v>
      </c>
      <c r="KF55" s="478" t="n">
        <f aca="false">SUM(JT55:KE55)</f>
        <v>3.14460381066674E-010</v>
      </c>
      <c r="KG55" s="478" t="n">
        <f aca="false">IF(KG43=1,-KG54,0)</f>
        <v>2.62050317555562E-011</v>
      </c>
      <c r="KH55" s="478" t="n">
        <f aca="false">IF(KH43=1,-KH54,0)</f>
        <v>2.62050317555562E-011</v>
      </c>
      <c r="KI55" s="478" t="n">
        <f aca="false">IF(KI43=1,-KI54,0)</f>
        <v>2.62050317555562E-011</v>
      </c>
      <c r="KJ55" s="478" t="n">
        <f aca="false">IF(KJ43=1,-KJ54,0)</f>
        <v>2.62050317555562E-011</v>
      </c>
      <c r="KK55" s="478" t="n">
        <f aca="false">IF(KK43=1,-KK54,0)</f>
        <v>2.62050317555562E-011</v>
      </c>
      <c r="KL55" s="478" t="n">
        <f aca="false">IF(KL43=1,-KL54,0)</f>
        <v>2.62050317555562E-011</v>
      </c>
      <c r="KM55" s="478" t="n">
        <f aca="false">IF(KM43=1,-KM54,0)</f>
        <v>2.62050317555562E-011</v>
      </c>
      <c r="KN55" s="478" t="n">
        <f aca="false">IF(KN43=1,-KN54,0)</f>
        <v>2.62050317555562E-011</v>
      </c>
      <c r="KO55" s="478" t="n">
        <f aca="false">IF(KO43=1,-KO54,0)</f>
        <v>2.62050317555562E-011</v>
      </c>
      <c r="KP55" s="478" t="n">
        <f aca="false">IF(KP43=1,-KP54,0)</f>
        <v>2.62050317555562E-011</v>
      </c>
      <c r="KQ55" s="478" t="n">
        <f aca="false">IF(KQ43=1,-KQ54,0)</f>
        <v>2.62050317555562E-011</v>
      </c>
      <c r="KR55" s="478" t="n">
        <f aca="false">IF(KR43=1,-KR54,0)</f>
        <v>2.62050317555562E-011</v>
      </c>
      <c r="KS55" s="478" t="n">
        <f aca="false">SUM(KG55:KR55)</f>
        <v>3.14460381066674E-010</v>
      </c>
      <c r="KT55" s="478" t="n">
        <f aca="false">IF(KT43=1,-KT54,0)</f>
        <v>2.62050317555562E-011</v>
      </c>
      <c r="KU55" s="478" t="n">
        <f aca="false">IF(KU43=1,-KU54,0)</f>
        <v>2.62050317555562E-011</v>
      </c>
      <c r="KV55" s="478" t="n">
        <f aca="false">IF(KV43=1,-KV54,0)</f>
        <v>2.62050317555562E-011</v>
      </c>
      <c r="KW55" s="478" t="n">
        <f aca="false">IF(KW43=1,-KW54,0)</f>
        <v>2.62050317555562E-011</v>
      </c>
      <c r="KX55" s="478" t="n">
        <f aca="false">IF(KX43=1,-KX54,0)</f>
        <v>2.62050317555562E-011</v>
      </c>
      <c r="KY55" s="478" t="n">
        <f aca="false">IF(KY43=1,-KY54,0)</f>
        <v>2.62050317555562E-011</v>
      </c>
      <c r="KZ55" s="478" t="n">
        <f aca="false">IF(KZ43=1,-KZ54,0)</f>
        <v>2.62050317555562E-011</v>
      </c>
      <c r="LA55" s="478" t="n">
        <f aca="false">IF(LA43=1,-LA54,0)</f>
        <v>2.62050317555562E-011</v>
      </c>
      <c r="LB55" s="478" t="n">
        <f aca="false">IF(LB43=1,-LB54,0)</f>
        <v>2.62050317555562E-011</v>
      </c>
      <c r="LC55" s="478" t="n">
        <f aca="false">IF(LC43=1,-LC54,0)</f>
        <v>2.62050317555562E-011</v>
      </c>
      <c r="LD55" s="478" t="n">
        <f aca="false">IF(LD43=1,-LD54,0)</f>
        <v>2.62050317555562E-011</v>
      </c>
      <c r="LE55" s="478" t="n">
        <f aca="false">IF(LE43=1,-LE54,0)</f>
        <v>2.62050317555562E-011</v>
      </c>
      <c r="LF55" s="478" t="n">
        <f aca="false">SUM(KT55:LE55)</f>
        <v>3.14460381066674E-010</v>
      </c>
      <c r="LG55" s="478" t="n">
        <f aca="false">IF(LG43=1,-LG54,0)</f>
        <v>2.62050317555562E-011</v>
      </c>
      <c r="LH55" s="478" t="n">
        <f aca="false">IF(LH43=1,-LH54,0)</f>
        <v>2.62050317555562E-011</v>
      </c>
      <c r="LI55" s="478" t="n">
        <f aca="false">IF(LI43=1,-LI54,0)</f>
        <v>2.62050317555562E-011</v>
      </c>
      <c r="LJ55" s="478" t="n">
        <f aca="false">IF(LJ43=1,-LJ54,0)</f>
        <v>2.62050317555562E-011</v>
      </c>
      <c r="LK55" s="478" t="n">
        <f aca="false">IF(LK43=1,-LK54,0)</f>
        <v>2.62050317555562E-011</v>
      </c>
      <c r="LL55" s="478" t="n">
        <f aca="false">IF(LL43=1,-LL54,0)</f>
        <v>2.62050317555562E-011</v>
      </c>
      <c r="LM55" s="478" t="n">
        <f aca="false">IF(LM43=1,-LM54,0)</f>
        <v>2.62050317555562E-011</v>
      </c>
      <c r="LN55" s="478" t="n">
        <f aca="false">IF(LN43=1,-LN54,0)</f>
        <v>2.62050317555562E-011</v>
      </c>
      <c r="LO55" s="478" t="n">
        <f aca="false">IF(LO43=1,-LO54,0)</f>
        <v>2.62050317555562E-011</v>
      </c>
      <c r="LP55" s="478" t="n">
        <f aca="false">IF(LP43=1,-LP54,0)</f>
        <v>2.62050317555562E-011</v>
      </c>
      <c r="LQ55" s="478" t="n">
        <f aca="false">IF(LQ43=1,-LQ54,0)</f>
        <v>2.62050317555562E-011</v>
      </c>
      <c r="LR55" s="478" t="n">
        <f aca="false">IF(LR43=1,-LR54,0)</f>
        <v>2.62050317555562E-011</v>
      </c>
      <c r="LS55" s="478" t="n">
        <f aca="false">SUM(LG55:LR55)</f>
        <v>3.14460381066674E-010</v>
      </c>
      <c r="LT55" s="478" t="n">
        <f aca="false">IF(LT43=1,-LT54,0)</f>
        <v>2.62050317555562E-011</v>
      </c>
      <c r="LU55" s="478" t="n">
        <f aca="false">IF(LU43=1,-LU54,0)</f>
        <v>2.62050317555562E-011</v>
      </c>
      <c r="LV55" s="478" t="n">
        <f aca="false">IF(LV43=1,-LV54,0)</f>
        <v>2.62050317555562E-011</v>
      </c>
      <c r="LW55" s="478" t="n">
        <f aca="false">IF(LW43=1,-LW54,0)</f>
        <v>2.62050317555562E-011</v>
      </c>
      <c r="LX55" s="478" t="n">
        <f aca="false">IF(LX43=1,-LX54,0)</f>
        <v>2.62050317555562E-011</v>
      </c>
      <c r="LY55" s="478" t="n">
        <f aca="false">IF(LY43=1,-LY54,0)</f>
        <v>2.62050317555562E-011</v>
      </c>
      <c r="LZ55" s="478" t="n">
        <f aca="false">IF(LZ43=1,-LZ54,0)</f>
        <v>2.62050317555562E-011</v>
      </c>
      <c r="MA55" s="478" t="n">
        <f aca="false">IF(MA43=1,-MA54,0)</f>
        <v>2.62050317555562E-011</v>
      </c>
      <c r="MB55" s="478" t="n">
        <f aca="false">IF(MB43=1,-MB54,0)</f>
        <v>2.62050317555562E-011</v>
      </c>
      <c r="MC55" s="478" t="n">
        <f aca="false">IF(MC43=1,-MC54,0)</f>
        <v>2.62050317555562E-011</v>
      </c>
      <c r="MD55" s="478" t="n">
        <f aca="false">IF(MD43=1,-MD54,0)</f>
        <v>2.62050317555562E-011</v>
      </c>
      <c r="ME55" s="478" t="n">
        <f aca="false">IF(ME43=1,-ME54,0)</f>
        <v>2.62050317555562E-011</v>
      </c>
      <c r="MF55" s="478" t="n">
        <f aca="false">SUM(LT55:ME55)</f>
        <v>3.14460381066674E-010</v>
      </c>
      <c r="MG55" s="478" t="n">
        <f aca="false">IF(MG43=1,-MG54,0)</f>
        <v>2.62050317555562E-011</v>
      </c>
      <c r="MH55" s="478" t="n">
        <f aca="false">IF(MH43=1,-MH54,0)</f>
        <v>2.62050317555562E-011</v>
      </c>
      <c r="MI55" s="478" t="n">
        <f aca="false">IF(MI43=1,-MI54,0)</f>
        <v>2.62050317555562E-011</v>
      </c>
      <c r="MJ55" s="478" t="n">
        <f aca="false">IF(MJ43=1,-MJ54,0)</f>
        <v>2.62050317555562E-011</v>
      </c>
      <c r="MK55" s="478" t="n">
        <f aca="false">IF(MK43=1,-MK54,0)</f>
        <v>2.62050317555562E-011</v>
      </c>
      <c r="ML55" s="478" t="n">
        <f aca="false">IF(ML43=1,-ML54,0)</f>
        <v>2.62050317555562E-011</v>
      </c>
      <c r="MM55" s="478" t="n">
        <f aca="false">IF(MM43=1,-MM54,0)</f>
        <v>2.62050317555562E-011</v>
      </c>
      <c r="MN55" s="478" t="n">
        <f aca="false">IF(MN43=1,-MN54,0)</f>
        <v>2.62050317555562E-011</v>
      </c>
      <c r="MO55" s="478" t="n">
        <f aca="false">IF(MO43=1,-MO54,0)</f>
        <v>2.62050317555562E-011</v>
      </c>
      <c r="MP55" s="478" t="n">
        <f aca="false">IF(MP43=1,-MP54,0)</f>
        <v>2.62050317555562E-011</v>
      </c>
      <c r="MQ55" s="478" t="n">
        <f aca="false">IF(MQ43=1,-MQ54,0)</f>
        <v>2.62050317555562E-011</v>
      </c>
      <c r="MR55" s="478" t="n">
        <f aca="false">IF(MR43=1,-MR54,0)</f>
        <v>2.62050317555562E-011</v>
      </c>
      <c r="MS55" s="478" t="n">
        <f aca="false">SUM(MG55:MR55)</f>
        <v>3.14460381066674E-010</v>
      </c>
      <c r="MT55" s="478" t="n">
        <f aca="false">IF(MT43=1,-MT54,0)</f>
        <v>2.62050317555562E-011</v>
      </c>
      <c r="MU55" s="478" t="n">
        <f aca="false">IF(MU43=1,-MU54,0)</f>
        <v>2.62050317555562E-011</v>
      </c>
      <c r="MV55" s="478" t="n">
        <f aca="false">IF(MV43=1,-MV54,0)</f>
        <v>2.62050317555562E-011</v>
      </c>
      <c r="MW55" s="478" t="n">
        <f aca="false">IF(MW43=1,-MW54,0)</f>
        <v>2.62050317555562E-011</v>
      </c>
      <c r="MX55" s="478" t="n">
        <f aca="false">IF(MX43=1,-MX54,0)</f>
        <v>2.62050317555562E-011</v>
      </c>
      <c r="MY55" s="478" t="n">
        <f aca="false">IF(MY43=1,-MY54,0)</f>
        <v>2.62050317555562E-011</v>
      </c>
      <c r="MZ55" s="478" t="n">
        <f aca="false">IF(MZ43=1,-MZ54,0)</f>
        <v>2.62050317555562E-011</v>
      </c>
      <c r="NA55" s="478" t="n">
        <f aca="false">IF(NA43=1,-NA54,0)</f>
        <v>2.62050317555562E-011</v>
      </c>
      <c r="NB55" s="478" t="n">
        <f aca="false">IF(NB43=1,-NB54,0)</f>
        <v>2.62050317555562E-011</v>
      </c>
      <c r="NC55" s="478" t="n">
        <f aca="false">IF(NC43=1,-NC54,0)</f>
        <v>2.62050317555562E-011</v>
      </c>
      <c r="ND55" s="478" t="n">
        <f aca="false">IF(ND43=1,-ND54,0)</f>
        <v>2.62050317555562E-011</v>
      </c>
      <c r="NE55" s="478" t="n">
        <f aca="false">IF(NE43=1,-NE54,0)</f>
        <v>2.62050317555562E-011</v>
      </c>
      <c r="NF55" s="478" t="n">
        <f aca="false">SUM(MT55:NE55)</f>
        <v>3.14460381066674E-010</v>
      </c>
      <c r="NG55" s="478" t="n">
        <f aca="false">IF(NG43=1,-NG54,0)</f>
        <v>2.62050317555562E-011</v>
      </c>
      <c r="NH55" s="478" t="n">
        <f aca="false">IF(NH43=1,-NH54,0)</f>
        <v>2.62050317555562E-011</v>
      </c>
      <c r="NI55" s="478" t="n">
        <f aca="false">IF(NI43=1,-NI54,0)</f>
        <v>2.62050317555562E-011</v>
      </c>
      <c r="NJ55" s="478" t="n">
        <f aca="false">IF(NJ43=1,-NJ54,0)</f>
        <v>2.62050317555562E-011</v>
      </c>
      <c r="NK55" s="478" t="n">
        <f aca="false">IF(NK43=1,-NK54,0)</f>
        <v>2.62050317555562E-011</v>
      </c>
      <c r="NL55" s="478" t="n">
        <f aca="false">IF(NL43=1,-NL54,0)</f>
        <v>2.62050317555562E-011</v>
      </c>
      <c r="NM55" s="478" t="n">
        <f aca="false">IF(NM43=1,-NM54,0)</f>
        <v>2.62050317555562E-011</v>
      </c>
      <c r="NN55" s="478" t="n">
        <f aca="false">IF(NN43=1,-NN54,0)</f>
        <v>2.62050317555562E-011</v>
      </c>
      <c r="NO55" s="478" t="n">
        <f aca="false">IF(NO43=1,-NO54,0)</f>
        <v>2.62050317555562E-011</v>
      </c>
      <c r="NP55" s="478" t="n">
        <f aca="false">IF(NP43=1,-NP54,0)</f>
        <v>2.62050317555562E-011</v>
      </c>
      <c r="NQ55" s="478" t="n">
        <f aca="false">IF(NQ43=1,-NQ54,0)</f>
        <v>2.62050317555562E-011</v>
      </c>
      <c r="NR55" s="478" t="n">
        <f aca="false">IF(NR43=1,-NR54,0)</f>
        <v>2.62050317555562E-011</v>
      </c>
      <c r="NS55" s="478" t="n">
        <f aca="false">SUM(NG55:NR55)</f>
        <v>3.14460381066674E-010</v>
      </c>
      <c r="NT55" s="478" t="n">
        <f aca="false">IF(NT43=1,-NT54,0)</f>
        <v>2.62050317555562E-011</v>
      </c>
      <c r="NU55" s="478" t="n">
        <f aca="false">IF(NU43=1,-NU54,0)</f>
        <v>2.62050317555562E-011</v>
      </c>
      <c r="NV55" s="478" t="n">
        <f aca="false">IF(NV43=1,-NV54,0)</f>
        <v>2.62050317555562E-011</v>
      </c>
      <c r="NW55" s="478" t="n">
        <f aca="false">IF(NW43=1,-NW54,0)</f>
        <v>2.62050317555562E-011</v>
      </c>
      <c r="NX55" s="478" t="n">
        <f aca="false">IF(NX43=1,-NX54,0)</f>
        <v>2.62050317555562E-011</v>
      </c>
      <c r="NY55" s="478" t="n">
        <f aca="false">IF(NY43=1,-NY54,0)</f>
        <v>2.62050317555562E-011</v>
      </c>
      <c r="NZ55" s="478" t="n">
        <f aca="false">IF(NZ43=1,-NZ54,0)</f>
        <v>2.62050317555562E-011</v>
      </c>
      <c r="OA55" s="478" t="n">
        <f aca="false">IF(OA43=1,-OA54,0)</f>
        <v>2.62050317555562E-011</v>
      </c>
      <c r="OB55" s="478" t="n">
        <f aca="false">IF(OB43=1,-OB54,0)</f>
        <v>2.62050317555562E-011</v>
      </c>
      <c r="OC55" s="478" t="n">
        <f aca="false">IF(OC43=1,-OC54,0)</f>
        <v>2.62050317555562E-011</v>
      </c>
      <c r="OD55" s="478" t="n">
        <f aca="false">IF(OD43=1,-OD54,0)</f>
        <v>2.62050317555562E-011</v>
      </c>
      <c r="OE55" s="478" t="n">
        <f aca="false">IF(OE43=1,-OE54,0)</f>
        <v>2.62050317555562E-011</v>
      </c>
      <c r="OF55" s="478" t="n">
        <f aca="false">SUM(NT55:OE55)</f>
        <v>3.14460381066674E-010</v>
      </c>
      <c r="OG55" s="478" t="n">
        <f aca="false">IF(OG43=1,-OG54,0)</f>
        <v>2.62050317555562E-011</v>
      </c>
      <c r="OH55" s="478" t="n">
        <f aca="false">IF(OH43=1,-OH54,0)</f>
        <v>2.62050317555562E-011</v>
      </c>
      <c r="OI55" s="478" t="n">
        <f aca="false">IF(OI43=1,-OI54,0)</f>
        <v>2.62050317555562E-011</v>
      </c>
      <c r="OJ55" s="478" t="n">
        <f aca="false">IF(OJ43=1,-OJ54,0)</f>
        <v>2.62050317555562E-011</v>
      </c>
      <c r="OK55" s="478" t="n">
        <f aca="false">IF(OK43=1,-OK54,0)</f>
        <v>2.62050317555562E-011</v>
      </c>
      <c r="OL55" s="478" t="n">
        <f aca="false">IF(OL43=1,-OL54,0)</f>
        <v>2.62050317555562E-011</v>
      </c>
      <c r="OM55" s="478" t="n">
        <f aca="false">IF(OM43=1,-OM54,0)</f>
        <v>2.62050317555562E-011</v>
      </c>
      <c r="ON55" s="478" t="n">
        <f aca="false">IF(ON43=1,-ON54,0)</f>
        <v>2.62050317555562E-011</v>
      </c>
      <c r="OO55" s="478" t="n">
        <f aca="false">IF(OO43=1,-OO54,0)</f>
        <v>2.62050317555562E-011</v>
      </c>
      <c r="OP55" s="478" t="n">
        <f aca="false">IF(OP43=1,-OP54,0)</f>
        <v>2.62050317555562E-011</v>
      </c>
      <c r="OQ55" s="478" t="n">
        <f aca="false">IF(OQ43=1,-OQ54,0)</f>
        <v>2.62050317555562E-011</v>
      </c>
      <c r="OR55" s="478" t="n">
        <f aca="false">IF(OR43=1,-OR54,0)</f>
        <v>2.62050317555562E-011</v>
      </c>
      <c r="OS55" s="478" t="n">
        <f aca="false">SUM(OG55:OR55)</f>
        <v>3.14460381066674E-010</v>
      </c>
      <c r="OT55" s="478" t="n">
        <f aca="false">IF(OT43=1,-OT54,0)</f>
        <v>2.62050317555562E-011</v>
      </c>
      <c r="OU55" s="478" t="n">
        <f aca="false">IF(OU43=1,-OU54,0)</f>
        <v>2.62050317555562E-011</v>
      </c>
      <c r="OV55" s="478" t="n">
        <f aca="false">IF(OV43=1,-OV54,0)</f>
        <v>2.62050317555562E-011</v>
      </c>
      <c r="OW55" s="478" t="n">
        <f aca="false">IF(OW43=1,-OW54,0)</f>
        <v>2.62050317555562E-011</v>
      </c>
      <c r="OX55" s="478" t="n">
        <f aca="false">IF(OX43=1,-OX54,0)</f>
        <v>2.62050317555562E-011</v>
      </c>
      <c r="OY55" s="478" t="n">
        <f aca="false">IF(OY43=1,-OY54,0)</f>
        <v>2.62050317555562E-011</v>
      </c>
      <c r="OZ55" s="478" t="n">
        <f aca="false">IF(OZ43=1,-OZ54,0)</f>
        <v>2.62050317555562E-011</v>
      </c>
      <c r="PA55" s="478" t="n">
        <f aca="false">IF(PA43=1,-PA54,0)</f>
        <v>2.62050317555562E-011</v>
      </c>
      <c r="PB55" s="478" t="n">
        <f aca="false">IF(PB43=1,-PB54,0)</f>
        <v>2.62050317555562E-011</v>
      </c>
      <c r="PC55" s="478" t="n">
        <f aca="false">IF(PC43=1,-PC54,0)</f>
        <v>2.62050317555562E-011</v>
      </c>
      <c r="PD55" s="478" t="n">
        <f aca="false">IF(PD43=1,-PD54,0)</f>
        <v>2.62050317555562E-011</v>
      </c>
      <c r="PE55" s="478" t="n">
        <f aca="false">IF(PE43=1,-PE54,0)</f>
        <v>2.62050317555562E-011</v>
      </c>
      <c r="PF55" s="478"/>
      <c r="PG55" s="478" t="n">
        <f aca="false">IF(PG43=1,-PG54,0)</f>
        <v>-0</v>
      </c>
      <c r="PH55" s="478" t="n">
        <f aca="false">IF(PH43=1,-PH54,0)</f>
        <v>0</v>
      </c>
      <c r="PI55" s="478" t="n">
        <f aca="false">IF(PI43=1,-PI54,0)</f>
        <v>0</v>
      </c>
      <c r="PJ55" s="478" t="n">
        <f aca="false">IF(PJ43=1,-PJ54,0)</f>
        <v>0</v>
      </c>
      <c r="PK55" s="478" t="n">
        <f aca="false">IF(PK43=1,-PK54,0)</f>
        <v>0</v>
      </c>
      <c r="PL55" s="478" t="n">
        <f aca="false">IF(PL43=1,-PL54,0)</f>
        <v>0</v>
      </c>
      <c r="PM55" s="478" t="n">
        <f aca="false">IF(PM43=1,-PM54,0)</f>
        <v>0</v>
      </c>
      <c r="PN55" s="478" t="n">
        <f aca="false">IF(PN43=1,-PN54,0)</f>
        <v>0</v>
      </c>
      <c r="PO55" s="478" t="n">
        <f aca="false">IF(PO43=1,-PO54,0)</f>
        <v>0</v>
      </c>
      <c r="PP55" s="478" t="n">
        <f aca="false">IF(PP43=1,-PP54,0)</f>
        <v>0</v>
      </c>
      <c r="PQ55" s="478" t="n">
        <f aca="false">IF(PQ43=1,-PQ54,0)</f>
        <v>0</v>
      </c>
      <c r="PR55" s="478" t="n">
        <f aca="false">IF(PR43=1,-PR54,0)</f>
        <v>0</v>
      </c>
      <c r="PS55" s="478"/>
      <c r="PT55" s="478" t="n">
        <f aca="false">IF(PT43=1,-PT54,0)</f>
        <v>0</v>
      </c>
      <c r="PU55" s="478" t="n">
        <f aca="false">IF(PU43=1,-PU54,0)</f>
        <v>0</v>
      </c>
      <c r="PV55" s="478" t="n">
        <f aca="false">IF(PV43=1,-PV54,0)</f>
        <v>0</v>
      </c>
      <c r="PW55" s="478" t="n">
        <f aca="false">IF(PW43=1,-PW54,0)</f>
        <v>0</v>
      </c>
      <c r="PX55" s="478" t="n">
        <f aca="false">IF(PX43=1,-PX54,0)</f>
        <v>0</v>
      </c>
      <c r="PY55" s="478" t="n">
        <f aca="false">IF(PY43=1,-PY54,0)</f>
        <v>0</v>
      </c>
      <c r="PZ55" s="478" t="n">
        <f aca="false">IF(PZ43=1,-PZ54,0)</f>
        <v>0</v>
      </c>
      <c r="QA55" s="478" t="n">
        <f aca="false">IF(QA43=1,-QA54,0)</f>
        <v>0</v>
      </c>
      <c r="QB55" s="478" t="n">
        <f aca="false">IF(QB43=1,-QB54,0)</f>
        <v>0</v>
      </c>
      <c r="QC55" s="478" t="n">
        <f aca="false">IF(QC43=1,-QC54,0)</f>
        <v>0</v>
      </c>
      <c r="QD55" s="478" t="n">
        <f aca="false">IF(QD43=1,-QD54,0)</f>
        <v>0</v>
      </c>
      <c r="QE55" s="478" t="n">
        <f aca="false">IF(QE43=1,-QE54,0)</f>
        <v>0</v>
      </c>
      <c r="QF55" s="478"/>
      <c r="QG55" s="478" t="n">
        <f aca="false">IF(QG43=1,-QG54,0)</f>
        <v>0</v>
      </c>
      <c r="QH55" s="478" t="n">
        <f aca="false">IF(QH43=1,-QH54,0)</f>
        <v>0</v>
      </c>
      <c r="QI55" s="478" t="n">
        <f aca="false">IF(QI43=1,-QI54,0)</f>
        <v>0</v>
      </c>
      <c r="QJ55" s="478" t="n">
        <f aca="false">IF(QJ43=1,-QJ54,0)</f>
        <v>0</v>
      </c>
      <c r="QK55" s="478" t="n">
        <f aca="false">IF(QK43=1,-QK54,0)</f>
        <v>0</v>
      </c>
      <c r="QL55" s="478" t="n">
        <f aca="false">IF(QL43=1,-QL54,0)</f>
        <v>0</v>
      </c>
      <c r="QM55" s="478" t="n">
        <f aca="false">IF(QM43=1,-QM54,0)</f>
        <v>0</v>
      </c>
      <c r="QN55" s="478" t="n">
        <f aca="false">IF(QN43=1,-QN54,0)</f>
        <v>0</v>
      </c>
      <c r="QO55" s="478" t="n">
        <f aca="false">IF(QO43=1,-QO54,0)</f>
        <v>0</v>
      </c>
      <c r="QP55" s="478" t="n">
        <f aca="false">IF(QP43=1,-QP54,0)</f>
        <v>0</v>
      </c>
      <c r="QQ55" s="478" t="n">
        <f aca="false">IF(QQ43=1,-QQ54,0)</f>
        <v>0</v>
      </c>
      <c r="QR55" s="478" t="n">
        <f aca="false">IF(QR43=1,-QR54,0)</f>
        <v>0</v>
      </c>
      <c r="QS55" s="478"/>
      <c r="QT55" s="478" t="n">
        <f aca="false">IF(QT43=1,-QT54,0)</f>
        <v>0</v>
      </c>
      <c r="QU55" s="478" t="n">
        <f aca="false">IF(QU43=1,-QU54,0)</f>
        <v>0</v>
      </c>
      <c r="QV55" s="478" t="n">
        <f aca="false">IF(QV43=1,-QV54,0)</f>
        <v>0</v>
      </c>
      <c r="QW55" s="478" t="n">
        <f aca="false">IF(QW43=1,-QW54,0)</f>
        <v>0</v>
      </c>
      <c r="QX55" s="478" t="n">
        <f aca="false">IF(QX43=1,-QX54,0)</f>
        <v>0</v>
      </c>
      <c r="QY55" s="478" t="n">
        <f aca="false">IF(QY43=1,-QY54,0)</f>
        <v>0</v>
      </c>
      <c r="QZ55" s="478" t="n">
        <f aca="false">IF(QZ43=1,-QZ54,0)</f>
        <v>0</v>
      </c>
      <c r="RA55" s="478" t="n">
        <f aca="false">IF(RA43=1,-RA54,0)</f>
        <v>0</v>
      </c>
      <c r="RB55" s="478" t="n">
        <f aca="false">IF(RB43=1,-RB54,0)</f>
        <v>0</v>
      </c>
      <c r="RC55" s="478" t="n">
        <f aca="false">IF(RC43=1,-RC54,0)</f>
        <v>0</v>
      </c>
      <c r="RD55" s="478" t="n">
        <f aca="false">IF(RD43=1,-RD54,0)</f>
        <v>0</v>
      </c>
      <c r="RE55" s="478" t="n">
        <f aca="false">IF(RE43=1,-RE54,0)</f>
        <v>0</v>
      </c>
      <c r="RF55" s="478"/>
    </row>
    <row r="56" customFormat="false" ht="12.75" hidden="false" customHeight="true" outlineLevel="0" collapsed="false">
      <c r="A56" s="478"/>
      <c r="B56" s="479" t="s">
        <v>502</v>
      </c>
      <c r="C56" s="478"/>
      <c r="D56" s="478"/>
      <c r="E56" s="478" t="n">
        <f aca="false">SUM(S56,AF56,AS56,BF56,BS56,CF56,CS56,DF56,DS56,EF56,ES56,FF56,FS56,GF56,GS56,HF56,HS56,IF56,IS56,JF56,JS56,KF56,KS56,LF56,LS56,MF56,MS56,NF56,NS56,OF56,OS56)</f>
        <v>-204692820.293155</v>
      </c>
      <c r="F56" s="478"/>
      <c r="G56" s="478" t="n">
        <f aca="false">IF(G45=1,-SUM(G52:G55)/#REF!*G45,0)</f>
        <v>0</v>
      </c>
      <c r="H56" s="478" t="n">
        <f aca="false">IF(H45=1,-SUM(H52:H55)/G46*H45,0)</f>
        <v>0</v>
      </c>
      <c r="I56" s="478" t="n">
        <f aca="false">IF(I45=1,-SUM(I52:I55)/H46*I45,0)</f>
        <v>0</v>
      </c>
      <c r="J56" s="478" t="n">
        <f aca="false">IF(J45=1,-SUM(J52:J55)/I46*J45,0)</f>
        <v>0</v>
      </c>
      <c r="K56" s="478" t="n">
        <f aca="false">IF(K45=1,-SUM(K52:K55)/J46*K45,0)</f>
        <v>0</v>
      </c>
      <c r="L56" s="478" t="n">
        <f aca="false">IF(L45=1,-SUM(L52:L55)/K46*L45,0)</f>
        <v>0</v>
      </c>
      <c r="M56" s="478" t="n">
        <f aca="false">IF(M45=1,-SUM(M52:M55)/L46*M45,0)</f>
        <v>0</v>
      </c>
      <c r="N56" s="478" t="n">
        <f aca="false">IF(N45=1,-SUM(N52:N55)/M46*N45,0)</f>
        <v>0</v>
      </c>
      <c r="O56" s="478" t="n">
        <f aca="false">IF(O45=1,-SUM(O52:O55)/N46*O45,0)</f>
        <v>0</v>
      </c>
      <c r="P56" s="478" t="n">
        <f aca="false">IF(P45=1,-SUM(P52:P55)/O46*P45,0)</f>
        <v>0</v>
      </c>
      <c r="Q56" s="478" t="n">
        <f aca="false">IF(Q45=1,-SUM(Q52:Q55)/P46*Q45,0)</f>
        <v>0</v>
      </c>
      <c r="R56" s="478" t="n">
        <f aca="false">IF(R45=1,-SUM(R52:R55)/Q46*R45,0)</f>
        <v>0</v>
      </c>
      <c r="S56" s="478" t="n">
        <f aca="false">SUM(G56:R56)</f>
        <v>0</v>
      </c>
      <c r="T56" s="478" t="n">
        <f aca="false">IF(T45=1,-SUM(T52:T55)/E46*T45,0)</f>
        <v>0</v>
      </c>
      <c r="U56" s="478" t="n">
        <f aca="false">IF(U45=1,-SUM(U52:U55)/T46*U45,0)</f>
        <v>0</v>
      </c>
      <c r="V56" s="478" t="n">
        <f aca="false">IF(V45=1,-SUM(V52:V55)/U46*V45,0)</f>
        <v>0</v>
      </c>
      <c r="W56" s="478" t="n">
        <f aca="false">IF(W45=1,-SUM(W52:W55)/V46*W45,0)</f>
        <v>0</v>
      </c>
      <c r="X56" s="478" t="n">
        <f aca="false">IF(X45=1,-SUM(X52:X55)/W46*X45,0)</f>
        <v>0</v>
      </c>
      <c r="Y56" s="478" t="n">
        <f aca="false">IF(Y45=1,-SUM(Y52:Y55)/X46*Y45,0)</f>
        <v>0</v>
      </c>
      <c r="Z56" s="478" t="n">
        <f aca="false">IF(Z45=1,-SUM(Z52:Z55)/Y46*Z45,0)</f>
        <v>0</v>
      </c>
      <c r="AA56" s="478" t="n">
        <f aca="false">IF(AA45=1,-SUM(AA52:AA55)/Z46*AA45,0)</f>
        <v>0</v>
      </c>
      <c r="AB56" s="478" t="n">
        <f aca="false">IF(AB45=1,-SUM(AB52:AB55)/AA46*AB45,0)</f>
        <v>0</v>
      </c>
      <c r="AC56" s="478" t="n">
        <f aca="false">IF(AC45=1,-SUM(AC52:AC55)/AB46*AC45,0)</f>
        <v>0</v>
      </c>
      <c r="AD56" s="478" t="n">
        <f aca="false">IF(AD45=1,-SUM(AD52:AD55)/AC46*AD45,0)</f>
        <v>0</v>
      </c>
      <c r="AE56" s="478" t="n">
        <f aca="false">IF(AE45=1,-SUM(AE52:AE55)/AD46*AE45,0)</f>
        <v>0</v>
      </c>
      <c r="AF56" s="478" t="n">
        <f aca="false">SUM(T56:AE56)</f>
        <v>0</v>
      </c>
      <c r="AG56" s="478" t="n">
        <f aca="false">IF(AG45=1,-SUM(AG52:AG55)/AE46*AG45,0)</f>
        <v>0</v>
      </c>
      <c r="AH56" s="478" t="n">
        <f aca="false">IF(AH45=1,-SUM(AH52:AH55)/AG46*AH45,0)</f>
        <v>0</v>
      </c>
      <c r="AI56" s="478" t="n">
        <f aca="false">IF(AI45=1,-SUM(AI52:AI55)/AH46*AI45,0)</f>
        <v>0</v>
      </c>
      <c r="AJ56" s="478" t="n">
        <f aca="false">IF(AJ45=1,-SUM(AJ52:AJ55)/AI46*AJ45,0)</f>
        <v>0</v>
      </c>
      <c r="AK56" s="478" t="n">
        <f aca="false">IF(AK45=1,-SUM(AK52:AK55)/AJ46*AK45,0)</f>
        <v>0</v>
      </c>
      <c r="AL56" s="478" t="n">
        <f aca="false">IF(AL45=1,-SUM(AL52:AL55)/AK46*AL45,0)</f>
        <v>0</v>
      </c>
      <c r="AM56" s="478" t="n">
        <f aca="false">IF(AM45=1,-SUM(AM52:AM55)/AL46*AM45,0)</f>
        <v>0</v>
      </c>
      <c r="AN56" s="478" t="n">
        <f aca="false">IF(AN45=1,-SUM(AN52:AN55)/AM46*AN45,0)</f>
        <v>0</v>
      </c>
      <c r="AO56" s="478" t="n">
        <f aca="false">IF(AO45=1,-SUM(AO52:AO55)/AN46*AO45,0)</f>
        <v>0</v>
      </c>
      <c r="AP56" s="478" t="n">
        <f aca="false">IF(AP45=1,-SUM(AP52:AP55)/AO46*AP45,0)</f>
        <v>0</v>
      </c>
      <c r="AQ56" s="478" t="n">
        <f aca="false">IF(AQ45=1,-SUM(AQ52:AQ55)/AP46*AQ45,0)</f>
        <v>0</v>
      </c>
      <c r="AR56" s="478" t="n">
        <f aca="false">IF(AR45=1,-SUM(AR52:AR55)/AQ46*AR45,0)</f>
        <v>0</v>
      </c>
      <c r="AS56" s="478" t="n">
        <f aca="false">SUM(AG56:AR56)</f>
        <v>0</v>
      </c>
      <c r="AT56" s="478" t="n">
        <f aca="false">IF(AT45=1,-SUM(AT52:AT55)/AR46*AT45,0)</f>
        <v>0</v>
      </c>
      <c r="AU56" s="478" t="n">
        <f aca="false">IF(AU45=1,-SUM(AU52:AU55)/AT46*AU45,0)</f>
        <v>0</v>
      </c>
      <c r="AV56" s="478" t="n">
        <f aca="false">IF(AV45=1,-SUM(AV52:AV55)/AU46*AV45,0)</f>
        <v>0</v>
      </c>
      <c r="AW56" s="478" t="n">
        <f aca="false">IF(AW45=1,-SUM(AW52:AW55)/AV46*AW45,0)</f>
        <v>0</v>
      </c>
      <c r="AX56" s="478" t="n">
        <f aca="false">IF(AX45=1,-SUM(AX52:AX55)/AW46*AX45,0)</f>
        <v>0</v>
      </c>
      <c r="AY56" s="478" t="n">
        <f aca="false">IF(AY45=1,-SUM(AY52:AY55)/AX46*AY45,0)</f>
        <v>0</v>
      </c>
      <c r="AZ56" s="478" t="n">
        <f aca="false">IF(AZ45=1,-SUM(AZ52:AZ55)/AY46*AZ45,0)</f>
        <v>0</v>
      </c>
      <c r="BA56" s="478" t="n">
        <f aca="false">IF(BA45=1,-SUM(BA52:BA55)/AZ46*BA45,0)</f>
        <v>0</v>
      </c>
      <c r="BB56" s="478" t="n">
        <f aca="false">IF(BB45=1,-SUM(BB52:BB55)/BA46*BB45,0)</f>
        <v>0</v>
      </c>
      <c r="BC56" s="478" t="n">
        <f aca="false">IF(BC45=1,-SUM(BC52:BC55)/BB46*BC45,0)</f>
        <v>0</v>
      </c>
      <c r="BD56" s="478" t="n">
        <f aca="false">IF(BD45=1,-SUM(BD52:BD55)/BC46*BD45,0)</f>
        <v>0</v>
      </c>
      <c r="BE56" s="478" t="n">
        <f aca="false">IF(BE45=1,-SUM(BE52:BE55)/BD46*BE45,0)</f>
        <v>0</v>
      </c>
      <c r="BF56" s="478" t="n">
        <f aca="false">SUM(AT56:BE56)</f>
        <v>0</v>
      </c>
      <c r="BG56" s="478" t="n">
        <f aca="false">IF(BG45=1,-SUM(BG52:BG55)/BE46*BG45,0)</f>
        <v>0</v>
      </c>
      <c r="BH56" s="478" t="n">
        <f aca="false">IF(BH45=1,-SUM(BH52:BH55)/BG46*BH45,0)</f>
        <v>0</v>
      </c>
      <c r="BI56" s="478" t="n">
        <f aca="false">IF(BI45=1,-SUM(BI52:BI55)/BH46*BI45,0)</f>
        <v>0</v>
      </c>
      <c r="BJ56" s="478" t="n">
        <f aca="false">IF(BJ45=1,-SUM(BJ52:BJ55)/BI46*BJ45,0)</f>
        <v>0</v>
      </c>
      <c r="BK56" s="478" t="n">
        <f aca="false">IF(BK45=1,-SUM(BK52:BK55)/BJ46*BK45,0)</f>
        <v>0</v>
      </c>
      <c r="BL56" s="478" t="n">
        <f aca="false">IF(BL45=1,-SUM(BL52:BL55)/BK46*BL45,0)</f>
        <v>0</v>
      </c>
      <c r="BM56" s="478" t="n">
        <f aca="false">IF(BM45=1,-SUM(BM52:BM55)/BL46*BM45,0)</f>
        <v>0</v>
      </c>
      <c r="BN56" s="478" t="n">
        <f aca="false">IF(BN45=1,-SUM(BN52:BN55)/BM46*BN45,0)</f>
        <v>0</v>
      </c>
      <c r="BO56" s="478" t="n">
        <f aca="false">IF(BO45=1,-SUM(BO52:BO55)/BN46*BO45,0)</f>
        <v>0</v>
      </c>
      <c r="BP56" s="478" t="n">
        <f aca="false">IF(BP45=1,-SUM(BP52:BP55)/BO46*BP45,0)</f>
        <v>0</v>
      </c>
      <c r="BQ56" s="478" t="n">
        <f aca="false">IF(BQ45=1,-SUM(BQ52:BQ55)/BP46*BQ45,0)</f>
        <v>0</v>
      </c>
      <c r="BR56" s="478" t="n">
        <f aca="false">IF(BR45=1,-SUM(BR52:BR55)/BQ46*BR45,0)</f>
        <v>0</v>
      </c>
      <c r="BS56" s="478" t="n">
        <f aca="false">SUM(BG56:BR56)</f>
        <v>0</v>
      </c>
      <c r="BT56" s="478" t="n">
        <f aca="false">IF(BT45=1,-SUM(BT52:BT55)/BR46*BT45,0)</f>
        <v>0</v>
      </c>
      <c r="BU56" s="478" t="n">
        <f aca="false">IF(BU45=1,-SUM(BU52:BU55)/BT46*BU45,0)</f>
        <v>0</v>
      </c>
      <c r="BV56" s="478" t="n">
        <f aca="false">IF(BV45=1,-SUM(BV52:BV55)/BU46*BV45,0)</f>
        <v>0</v>
      </c>
      <c r="BW56" s="478" t="n">
        <f aca="false">IF(BW45=1,-SUM(BW52:BW55)/BV46*BW45,0)</f>
        <v>0</v>
      </c>
      <c r="BX56" s="478" t="n">
        <f aca="false">IF(BX45=1,-SUM(BX52:BX55)/BW46*BX45,0)</f>
        <v>0</v>
      </c>
      <c r="BY56" s="478" t="n">
        <f aca="false">IF(BY45=1,-SUM(BY52:BY55)/BX46*BY45,0)</f>
        <v>-1877915.78274072</v>
      </c>
      <c r="BZ56" s="478" t="n">
        <f aca="false">IF(BZ45=1,-SUM(BZ52:BZ55)/BY46*BZ45,0)</f>
        <v>-1877915.78274073</v>
      </c>
      <c r="CA56" s="478" t="n">
        <f aca="false">IF(CA45=1,-SUM(CA52:CA55)/BZ46*CA45,0)</f>
        <v>-1877915.78274073</v>
      </c>
      <c r="CB56" s="478" t="n">
        <f aca="false">IF(CB45=1,-SUM(CB52:CB55)/CA46*CB45,0)</f>
        <v>-1877915.78274073</v>
      </c>
      <c r="CC56" s="478" t="n">
        <f aca="false">IF(CC45=1,-SUM(CC52:CC55)/CB46*CC45,0)</f>
        <v>-1877915.78274073</v>
      </c>
      <c r="CD56" s="478" t="n">
        <f aca="false">IF(CD45=1,-SUM(CD52:CD55)/CC46*CD45,0)</f>
        <v>-1877915.78274073</v>
      </c>
      <c r="CE56" s="478" t="n">
        <f aca="false">IF(CE45=1,-SUM(CE52:CE55)/CD46*CE45,0)</f>
        <v>-1877915.78274073</v>
      </c>
      <c r="CF56" s="478" t="n">
        <f aca="false">SUM(BT56:CE56)</f>
        <v>-13145410.4791851</v>
      </c>
      <c r="CG56" s="478" t="n">
        <f aca="false">IF(CG45=1,-SUM(CG52:CG55)/CE46*CG45,0)</f>
        <v>-1877915.783</v>
      </c>
      <c r="CH56" s="478" t="n">
        <f aca="false">IF(CH45=1,-SUM(CH52:CH55)/CG46*CH45,0)</f>
        <v>-1877915.78245418</v>
      </c>
      <c r="CI56" s="478" t="n">
        <f aca="false">IF(CI45=1,-SUM(CI52:CI55)/CH46*CI45,0)</f>
        <v>-1877915.78245418</v>
      </c>
      <c r="CJ56" s="478" t="n">
        <f aca="false">IF(CJ45=1,-SUM(CJ52:CJ55)/CI46*CJ45,0)</f>
        <v>-1877915.78245418</v>
      </c>
      <c r="CK56" s="478" t="n">
        <f aca="false">IF(CK45=1,-SUM(CK52:CK55)/CJ46*CK45,0)</f>
        <v>-1877915.78245418</v>
      </c>
      <c r="CL56" s="478" t="n">
        <f aca="false">IF(CL45=1,-SUM(CL52:CL55)/CK46*CL45,0)</f>
        <v>-1877915.78245418</v>
      </c>
      <c r="CM56" s="478" t="n">
        <f aca="false">IF(CM45=1,-SUM(CM52:CM55)/CL46*CM45,0)</f>
        <v>-1877915.78245418</v>
      </c>
      <c r="CN56" s="478" t="n">
        <f aca="false">IF(CN45=1,-SUM(CN52:CN55)/CM46*CN45,0)</f>
        <v>-1877915.78245418</v>
      </c>
      <c r="CO56" s="478" t="n">
        <f aca="false">IF(CO45=1,-SUM(CO52:CO55)/CN46*CO45,0)</f>
        <v>-1877915.78245418</v>
      </c>
      <c r="CP56" s="478" t="n">
        <f aca="false">IF(CP45=1,-SUM(CP52:CP55)/CO46*CP45,0)</f>
        <v>-1877915.78245418</v>
      </c>
      <c r="CQ56" s="478" t="n">
        <f aca="false">IF(CQ45=1,-SUM(CQ52:CQ55)/CP46*CQ45,0)</f>
        <v>-1877915.78245418</v>
      </c>
      <c r="CR56" s="478" t="n">
        <f aca="false">IF(CR45=1,-SUM(CR52:CR55)/CQ46*CR45,0)</f>
        <v>-1877915.78245418</v>
      </c>
      <c r="CS56" s="478" t="n">
        <f aca="false">SUM(CG56:CR56)</f>
        <v>-22534989.389996</v>
      </c>
      <c r="CT56" s="478" t="n">
        <f aca="false">IF(CT45=1,-SUM(CT52:CT55)/CR46*CT45,0)</f>
        <v>-1877915.783</v>
      </c>
      <c r="CU56" s="478" t="n">
        <f aca="false">IF(CU45=1,-SUM(CU52:CU55)/CT46*CU45,0)</f>
        <v>-1877915.78232589</v>
      </c>
      <c r="CV56" s="478" t="n">
        <f aca="false">IF(CV45=1,-SUM(CV52:CV55)/CU46*CV45,0)</f>
        <v>-1877915.78232589</v>
      </c>
      <c r="CW56" s="478" t="n">
        <f aca="false">IF(CW45=1,-SUM(CW52:CW55)/CV46*CW45,0)</f>
        <v>-1877915.78232589</v>
      </c>
      <c r="CX56" s="478" t="n">
        <f aca="false">IF(CX45=1,-SUM(CX52:CX55)/CW46*CX45,0)</f>
        <v>-1877915.78232589</v>
      </c>
      <c r="CY56" s="478" t="n">
        <f aca="false">IF(CY45=1,-SUM(CY52:CY55)/CX46*CY45,0)</f>
        <v>-1877915.78232589</v>
      </c>
      <c r="CZ56" s="478" t="n">
        <f aca="false">IF(CZ45=1,-SUM(CZ52:CZ55)/CY46*CZ45,0)</f>
        <v>-1877915.78232589</v>
      </c>
      <c r="DA56" s="478" t="n">
        <f aca="false">IF(DA45=1,-SUM(DA52:DA55)/CZ46*DA45,0)</f>
        <v>-1877915.78232589</v>
      </c>
      <c r="DB56" s="478" t="n">
        <f aca="false">IF(DB45=1,-SUM(DB52:DB55)/DA46*DB45,0)</f>
        <v>-1877915.78232589</v>
      </c>
      <c r="DC56" s="478" t="n">
        <f aca="false">IF(DC45=1,-SUM(DC52:DC55)/DB46*DC45,0)</f>
        <v>-1877915.78232589</v>
      </c>
      <c r="DD56" s="478" t="n">
        <f aca="false">IF(DD45=1,-SUM(DD52:DD55)/DC46*DD45,0)</f>
        <v>-1877915.78232589</v>
      </c>
      <c r="DE56" s="478" t="n">
        <f aca="false">IF(DE45=1,-SUM(DE52:DE55)/DD46*DE45,0)</f>
        <v>-1877915.78232589</v>
      </c>
      <c r="DF56" s="478" t="n">
        <f aca="false">SUM(CT56:DE56)</f>
        <v>-22534989.3885848</v>
      </c>
      <c r="DG56" s="478" t="n">
        <f aca="false">IF(DG45=1,-SUM(DG52:DG55)/DE46*DG45,0)</f>
        <v>-1877915.783</v>
      </c>
      <c r="DH56" s="478" t="n">
        <f aca="false">IF(DH45=1,-SUM(DH52:DH55)/DG46*DH45,0)</f>
        <v>-1877915.78218721</v>
      </c>
      <c r="DI56" s="478" t="n">
        <f aca="false">IF(DI45=1,-SUM(DI52:DI55)/DH46*DI45,0)</f>
        <v>-1877915.78218721</v>
      </c>
      <c r="DJ56" s="478" t="n">
        <f aca="false">IF(DJ45=1,-SUM(DJ52:DJ55)/DI46*DJ45,0)</f>
        <v>-1877915.78218721</v>
      </c>
      <c r="DK56" s="478" t="n">
        <f aca="false">IF(DK45=1,-SUM(DK52:DK55)/DJ46*DK45,0)</f>
        <v>-1877915.78218721</v>
      </c>
      <c r="DL56" s="478" t="n">
        <f aca="false">IF(DL45=1,-SUM(DL52:DL55)/DK46*DL45,0)</f>
        <v>-1877915.78218721</v>
      </c>
      <c r="DM56" s="478" t="n">
        <f aca="false">IF(DM45=1,-SUM(DM52:DM55)/DL46*DM45,0)</f>
        <v>-1877915.78218721</v>
      </c>
      <c r="DN56" s="478" t="n">
        <f aca="false">IF(DN45=1,-SUM(DN52:DN55)/DM46*DN45,0)</f>
        <v>-1877915.78218721</v>
      </c>
      <c r="DO56" s="478" t="n">
        <f aca="false">IF(DO45=1,-SUM(DO52:DO55)/DN46*DO45,0)</f>
        <v>-1877915.78218721</v>
      </c>
      <c r="DP56" s="478" t="n">
        <f aca="false">IF(DP45=1,-SUM(DP52:DP55)/DO46*DP45,0)</f>
        <v>-1877915.78218721</v>
      </c>
      <c r="DQ56" s="478" t="n">
        <f aca="false">IF(DQ45=1,-SUM(DQ52:DQ55)/DP46*DQ45,0)</f>
        <v>-1877915.78218721</v>
      </c>
      <c r="DR56" s="478" t="n">
        <f aca="false">IF(DR45=1,-SUM(DR52:DR55)/DQ46*DR45,0)</f>
        <v>-1877915.78218721</v>
      </c>
      <c r="DS56" s="478" t="n">
        <f aca="false">SUM(DG56:DR56)</f>
        <v>-22534989.3870593</v>
      </c>
      <c r="DT56" s="478" t="n">
        <f aca="false">IF(DT45=1,-SUM(DT52:DT55)/DR46*DT45,0)</f>
        <v>-1877915.783</v>
      </c>
      <c r="DU56" s="478" t="n">
        <f aca="false">IF(DU45=1,-SUM(DU52:DU55)/DT46*DU45,0)</f>
        <v>-1877915.78199909</v>
      </c>
      <c r="DV56" s="478" t="n">
        <f aca="false">IF(DV45=1,-SUM(DV52:DV55)/DU46*DV45,0)</f>
        <v>-1877915.78199909</v>
      </c>
      <c r="DW56" s="478" t="n">
        <f aca="false">IF(DW45=1,-SUM(DW52:DW55)/DV46*DW45,0)</f>
        <v>-1877915.78199909</v>
      </c>
      <c r="DX56" s="478" t="n">
        <f aca="false">IF(DX45=1,-SUM(DX52:DX55)/DW46*DX45,0)</f>
        <v>-1877915.78199909</v>
      </c>
      <c r="DY56" s="478" t="n">
        <f aca="false">IF(DY45=1,-SUM(DY52:DY55)/DX46*DY45,0)</f>
        <v>-1877915.78199909</v>
      </c>
      <c r="DZ56" s="478" t="n">
        <f aca="false">IF(DZ45=1,-SUM(DZ52:DZ55)/DY46*DZ45,0)</f>
        <v>-1877915.78199909</v>
      </c>
      <c r="EA56" s="478" t="n">
        <f aca="false">IF(EA45=1,-SUM(EA52:EA55)/DZ46*EA45,0)</f>
        <v>-1877915.78199909</v>
      </c>
      <c r="EB56" s="478" t="n">
        <f aca="false">IF(EB45=1,-SUM(EB52:EB55)/EA46*EB45,0)</f>
        <v>-1877915.78199909</v>
      </c>
      <c r="EC56" s="478" t="n">
        <f aca="false">IF(EC45=1,-SUM(EC52:EC55)/EB46*EC45,0)</f>
        <v>-1877915.78199909</v>
      </c>
      <c r="ED56" s="478" t="n">
        <f aca="false">IF(ED45=1,-SUM(ED52:ED55)/EC46*ED45,0)</f>
        <v>-1877915.78199909</v>
      </c>
      <c r="EE56" s="478" t="n">
        <f aca="false">IF(EE45=1,-SUM(EE52:EE55)/ED46*EE45,0)</f>
        <v>-1877915.78199909</v>
      </c>
      <c r="EF56" s="478" t="n">
        <f aca="false">SUM(DT56:EE56)</f>
        <v>-22534989.38499</v>
      </c>
      <c r="EG56" s="478" t="n">
        <f aca="false">IF(EG45=1,-SUM(EG52:EG55)/EE46*EG45,0)</f>
        <v>-1877915.783</v>
      </c>
      <c r="EH56" s="478" t="n">
        <f aca="false">IF(EH45=1,-SUM(EH52:EH55)/EG46*EH45,0)</f>
        <v>-1877915.78173604</v>
      </c>
      <c r="EI56" s="478" t="n">
        <f aca="false">IF(EI45=1,-SUM(EI52:EI55)/EH46*EI45,0)</f>
        <v>-1877915.78173604</v>
      </c>
      <c r="EJ56" s="478" t="n">
        <f aca="false">IF(EJ45=1,-SUM(EJ52:EJ55)/EI46*EJ45,0)</f>
        <v>-1877915.78173604</v>
      </c>
      <c r="EK56" s="478" t="n">
        <f aca="false">IF(EK45=1,-SUM(EK52:EK55)/EJ46*EK45,0)</f>
        <v>-1877915.78173604</v>
      </c>
      <c r="EL56" s="478" t="n">
        <f aca="false">IF(EL45=1,-SUM(EL52:EL55)/EK46*EL45,0)</f>
        <v>-1877915.78173604</v>
      </c>
      <c r="EM56" s="478" t="n">
        <f aca="false">IF(EM45=1,-SUM(EM52:EM55)/EL46*EM45,0)</f>
        <v>-1877915.78173604</v>
      </c>
      <c r="EN56" s="478" t="n">
        <f aca="false">IF(EN45=1,-SUM(EN52:EN55)/EM46*EN45,0)</f>
        <v>-1877915.78173604</v>
      </c>
      <c r="EO56" s="478" t="n">
        <f aca="false">IF(EO45=1,-SUM(EO52:EO55)/EN46*EO45,0)</f>
        <v>-1877915.78173604</v>
      </c>
      <c r="EP56" s="478" t="n">
        <f aca="false">IF(EP45=1,-SUM(EP52:EP55)/EO46*EP45,0)</f>
        <v>-1877915.78173604</v>
      </c>
      <c r="EQ56" s="478" t="n">
        <f aca="false">IF(EQ45=1,-SUM(EQ52:EQ55)/EP46*EQ45,0)</f>
        <v>-1877915.78173604</v>
      </c>
      <c r="ER56" s="478" t="n">
        <f aca="false">IF(ER45=1,-SUM(ER52:ER55)/EQ46*ER45,0)</f>
        <v>-1877915.78173604</v>
      </c>
      <c r="ES56" s="478" t="n">
        <f aca="false">SUM(EG56:ER56)</f>
        <v>-22534989.3820964</v>
      </c>
      <c r="ET56" s="478" t="n">
        <f aca="false">IF(ET45=1,-SUM(ET52:ET55)/ER46*ET45,0)</f>
        <v>-1877915.783</v>
      </c>
      <c r="EU56" s="478" t="n">
        <f aca="false">IF(EU45=1,-SUM(EU52:EU55)/ET46*EU45,0)</f>
        <v>-1877915.78377814</v>
      </c>
      <c r="EV56" s="478" t="n">
        <f aca="false">IF(EV45=1,-SUM(EV52:EV55)/EU46*EV45,0)</f>
        <v>-1877915.78377814</v>
      </c>
      <c r="EW56" s="478" t="n">
        <f aca="false">IF(EW45=1,-SUM(EW52:EW55)/EV46*EW45,0)</f>
        <v>-1877915.78377814</v>
      </c>
      <c r="EX56" s="478" t="n">
        <f aca="false">IF(EX45=1,-SUM(EX52:EX55)/EW46*EX45,0)</f>
        <v>-1877915.78377814</v>
      </c>
      <c r="EY56" s="478" t="n">
        <f aca="false">IF(EY45=1,-SUM(EY52:EY55)/EX46*EY45,0)</f>
        <v>-1877915.78377814</v>
      </c>
      <c r="EZ56" s="478" t="n">
        <f aca="false">IF(EZ45=1,-SUM(EZ52:EZ55)/EY46*EZ45,0)</f>
        <v>-1877915.78377814</v>
      </c>
      <c r="FA56" s="478" t="n">
        <f aca="false">IF(FA45=1,-SUM(FA52:FA55)/EZ46*FA45,0)</f>
        <v>-1877915.78377814</v>
      </c>
      <c r="FB56" s="478" t="n">
        <f aca="false">IF(FB45=1,-SUM(FB52:FB55)/FA46*FB45,0)</f>
        <v>-1877915.78377814</v>
      </c>
      <c r="FC56" s="478" t="n">
        <f aca="false">IF(FC45=1,-SUM(FC52:FC55)/FB46*FC45,0)</f>
        <v>-1877915.78377814</v>
      </c>
      <c r="FD56" s="478" t="n">
        <f aca="false">IF(FD45=1,-SUM(FD52:FD55)/FC46*FD45,0)</f>
        <v>-1877915.78377814</v>
      </c>
      <c r="FE56" s="478" t="n">
        <f aca="false">IF(FE45=1,-SUM(FE52:FE55)/FD46*FE45,0)</f>
        <v>-1877915.78377814</v>
      </c>
      <c r="FF56" s="478" t="n">
        <f aca="false">SUM(ET56:FE56)</f>
        <v>-22534989.4045595</v>
      </c>
      <c r="FG56" s="478" t="n">
        <f aca="false">IF(FG45=1,-SUM(FG52:FG55)/FE46*FG45,0)</f>
        <v>-1877915.783</v>
      </c>
      <c r="FH56" s="478" t="n">
        <f aca="false">IF(FH45=1,-SUM(FH52:FH55)/FG46*FH45,0)</f>
        <v>-1877915.78215312</v>
      </c>
      <c r="FI56" s="478" t="n">
        <f aca="false">IF(FI45=1,-SUM(FI52:FI55)/FH46*FI45,0)</f>
        <v>-1877915.78215312</v>
      </c>
      <c r="FJ56" s="478" t="n">
        <f aca="false">IF(FJ45=1,-SUM(FJ52:FJ55)/FI46*FJ45,0)</f>
        <v>-1877915.78215312</v>
      </c>
      <c r="FK56" s="478" t="n">
        <f aca="false">IF(FK45=1,-SUM(FK52:FK55)/FJ46*FK45,0)</f>
        <v>-1877915.78215312</v>
      </c>
      <c r="FL56" s="478" t="n">
        <f aca="false">IF(FL45=1,-SUM(FL52:FL55)/FK46*FL45,0)</f>
        <v>-1877915.78215312</v>
      </c>
      <c r="FM56" s="478" t="n">
        <f aca="false">IF(FM45=1,-SUM(FM52:FM55)/FL46*FM45,0)</f>
        <v>-1877915.78215312</v>
      </c>
      <c r="FN56" s="478" t="n">
        <f aca="false">IF(FN45=1,-SUM(FN52:FN55)/FM46*FN45,0)</f>
        <v>-1877915.78215312</v>
      </c>
      <c r="FO56" s="478" t="n">
        <f aca="false">IF(FO45=1,-SUM(FO52:FO55)/FN46*FO45,0)</f>
        <v>-1877915.78215312</v>
      </c>
      <c r="FP56" s="478" t="n">
        <f aca="false">IF(FP45=1,-SUM(FP52:FP55)/FO46*FP45,0)</f>
        <v>-1877915.78215312</v>
      </c>
      <c r="FQ56" s="478" t="n">
        <f aca="false">IF(FQ45=1,-SUM(FQ52:FQ55)/FP46*FQ45,0)</f>
        <v>-1877915.78215312</v>
      </c>
      <c r="FR56" s="478" t="n">
        <f aca="false">IF(FR45=1,-SUM(FR52:FR55)/FQ46*FR45,0)</f>
        <v>-1877915.78215312</v>
      </c>
      <c r="FS56" s="478" t="n">
        <f aca="false">SUM(FG56:FR56)</f>
        <v>-22534989.3866843</v>
      </c>
      <c r="FT56" s="478" t="n">
        <f aca="false">IF(FT45=1,-SUM(FT52:FT55)/FR46*FT45,0)</f>
        <v>-1877915.783</v>
      </c>
      <c r="FU56" s="478" t="n">
        <f aca="false">IF(FU45=1,-SUM(FU52:FU55)/FT46*FU45,0)</f>
        <v>-1877915.78295975</v>
      </c>
      <c r="FV56" s="478" t="n">
        <f aca="false">IF(FV45=1,-SUM(FV52:FV55)/FU46*FV45,0)</f>
        <v>-1877915.78295975</v>
      </c>
      <c r="FW56" s="478" t="n">
        <f aca="false">IF(FW45=1,-SUM(FW52:FW55)/FV46*FW45,0)</f>
        <v>-1877915.78295975</v>
      </c>
      <c r="FX56" s="478" t="n">
        <f aca="false">IF(FX45=1,-SUM(FX52:FX55)/FW46*FX45,0)</f>
        <v>-1877915.78295975</v>
      </c>
      <c r="FY56" s="478" t="n">
        <f aca="false">IF(FY45=1,-SUM(FY52:FY55)/FX46*FY45,0)</f>
        <v>-1877915.78295975</v>
      </c>
      <c r="FZ56" s="478" t="n">
        <f aca="false">IF(FZ45=1,-SUM(FZ52:FZ55)/FY46*FZ45,0)</f>
        <v>-1877915.78295975</v>
      </c>
      <c r="GA56" s="478" t="n">
        <f aca="false">IF(GA45=1,-SUM(GA52:GA55)/FZ46*GA45,0)</f>
        <v>-1877915.78295975</v>
      </c>
      <c r="GB56" s="478" t="n">
        <f aca="false">IF(GB45=1,-SUM(GB52:GB55)/GA46*GB45,0)</f>
        <v>-1877915.78295975</v>
      </c>
      <c r="GC56" s="478" t="n">
        <f aca="false">IF(GC45=1,-SUM(GC52:GC55)/GB46*GC45,0)</f>
        <v>-1877915.78295975</v>
      </c>
      <c r="GD56" s="478" t="n">
        <f aca="false">IF(GD45=1,-SUM(GD52:GD55)/GC46*GD45,0)</f>
        <v>-1877915.78295975</v>
      </c>
      <c r="GE56" s="478" t="n">
        <f aca="false">IF(GE45=1,-SUM(GE52:GE55)/GD46*GE45,0)</f>
        <v>-1877915.78295975</v>
      </c>
      <c r="GF56" s="478" t="n">
        <f aca="false">SUM(FT56:GE56)</f>
        <v>-22534989.3955572</v>
      </c>
      <c r="GG56" s="478" t="n">
        <f aca="false">IF(GG45=1,-SUM(GG52:GG55)/GE46*GG45,0)</f>
        <v>-1877915.783</v>
      </c>
      <c r="GH56" s="478" t="n">
        <f aca="false">IF(GH45=1,-SUM(GH52:GH55)/GG46*GH45,0)</f>
        <v>-1877915.78228856</v>
      </c>
      <c r="GI56" s="478" t="n">
        <f aca="false">IF(GI45=1,-SUM(GI52:GI55)/GH46*GI45,0)</f>
        <v>-1877915.78228856</v>
      </c>
      <c r="GJ56" s="478" t="n">
        <f aca="false">IF(GJ45=1,-SUM(GJ52:GJ55)/GI46*GJ45,0)</f>
        <v>-1877915.78228856</v>
      </c>
      <c r="GK56" s="478" t="n">
        <f aca="false">IF(GK45=1,-SUM(GK52:GK55)/GJ46*GK45,0)</f>
        <v>-1877915.78228856</v>
      </c>
      <c r="GL56" s="478" t="n">
        <f aca="false">IF(GL45=1,-SUM(GL52:GL55)/GK46*GL45,0)</f>
        <v>-1877915.78228856</v>
      </c>
      <c r="GM56" s="478" t="n">
        <f aca="false">IF(GM45=1,-SUM(GM52:GM55)/GL46*GM45,0)</f>
        <v>0</v>
      </c>
      <c r="GN56" s="478" t="n">
        <f aca="false">IF(GN45=1,-SUM(GN52:GN55)/GM46*GN45,0)</f>
        <v>0</v>
      </c>
      <c r="GO56" s="478" t="n">
        <f aca="false">IF(GO45=1,-SUM(GO52:GO55)/GN46*GO45,0)</f>
        <v>0</v>
      </c>
      <c r="GP56" s="478" t="n">
        <f aca="false">IF(GP45=1,-SUM(GP52:GP55)/GO46*GP45,0)</f>
        <v>0</v>
      </c>
      <c r="GQ56" s="478" t="n">
        <f aca="false">IF(GQ45=1,-SUM(GQ52:GQ55)/GP46*GQ45,0)</f>
        <v>0</v>
      </c>
      <c r="GR56" s="478" t="n">
        <f aca="false">IF(GR45=1,-SUM(GR52:GR55)/GQ46*GR45,0)</f>
        <v>0</v>
      </c>
      <c r="GS56" s="478" t="n">
        <f aca="false">SUM(GG56:GR56)</f>
        <v>-11267494.6944428</v>
      </c>
      <c r="GT56" s="478" t="n">
        <f aca="false">IF(GT45=1,-SUM(GT52:GT55)/GR46*GT45,0)</f>
        <v>0</v>
      </c>
      <c r="GU56" s="478" t="n">
        <f aca="false">IF(GU45=1,-SUM(GU52:GU55)/GT46*GU45,0)</f>
        <v>0</v>
      </c>
      <c r="GV56" s="478" t="n">
        <f aca="false">IF(GV45=1,-SUM(GV52:GV55)/GU46*GV45,0)</f>
        <v>0</v>
      </c>
      <c r="GW56" s="478" t="n">
        <f aca="false">IF(GW45=1,-SUM(GW52:GW55)/GV46*GW45,0)</f>
        <v>0</v>
      </c>
      <c r="GX56" s="478" t="n">
        <f aca="false">IF(GX45=1,-SUM(GX52:GX55)/GW46*GX45,0)</f>
        <v>0</v>
      </c>
      <c r="GY56" s="478" t="n">
        <f aca="false">IF(GY45=1,-SUM(GY52:GY55)/GX46*GY45,0)</f>
        <v>0</v>
      </c>
      <c r="GZ56" s="478" t="n">
        <f aca="false">IF(GZ45=1,-SUM(GZ52:GZ55)/GY46*GZ45,0)</f>
        <v>0</v>
      </c>
      <c r="HA56" s="478" t="n">
        <f aca="false">IF(HA45=1,-SUM(HA52:HA55)/GZ46*HA45,0)</f>
        <v>0</v>
      </c>
      <c r="HB56" s="478" t="n">
        <f aca="false">IF(HB45=1,-SUM(HB52:HB55)/HA46*HB45,0)</f>
        <v>0</v>
      </c>
      <c r="HC56" s="478" t="n">
        <f aca="false">IF(HC45=1,-SUM(HC52:HC55)/HB46*HC45,0)</f>
        <v>0</v>
      </c>
      <c r="HD56" s="478" t="n">
        <f aca="false">IF(HD45=1,-SUM(HD52:HD55)/HC46*HD45,0)</f>
        <v>0</v>
      </c>
      <c r="HE56" s="478" t="n">
        <f aca="false">IF(HE45=1,-SUM(HE52:HE55)/HD46*HE45,0)</f>
        <v>0</v>
      </c>
      <c r="HF56" s="478" t="n">
        <f aca="false">SUM(GT56:HE56)</f>
        <v>0</v>
      </c>
      <c r="HG56" s="478" t="n">
        <f aca="false">IF(HG45=1,-SUM(HG52:HG55)/HE46*HG45,0)</f>
        <v>0</v>
      </c>
      <c r="HH56" s="478" t="n">
        <f aca="false">IF(HH45=1,-SUM(HH52:HH55)/HG46*HH45,0)</f>
        <v>0</v>
      </c>
      <c r="HI56" s="478" t="n">
        <f aca="false">IF(HI45=1,-SUM(HI52:HI55)/HH46*HI45,0)</f>
        <v>0</v>
      </c>
      <c r="HJ56" s="478" t="n">
        <f aca="false">IF(HJ45=1,-SUM(HJ52:HJ55)/HI46*HJ45,0)</f>
        <v>0</v>
      </c>
      <c r="HK56" s="478" t="n">
        <f aca="false">IF(HK45=1,-SUM(HK52:HK55)/HJ46*HK45,0)</f>
        <v>0</v>
      </c>
      <c r="HL56" s="478" t="n">
        <f aca="false">IF(HL45=1,-SUM(HL52:HL55)/HK46*HL45,0)</f>
        <v>0</v>
      </c>
      <c r="HM56" s="478" t="n">
        <f aca="false">IF(HM45=1,-SUM(HM52:HM55)/HL46*HM45,0)</f>
        <v>0</v>
      </c>
      <c r="HN56" s="478" t="n">
        <f aca="false">IF(HN45=1,-SUM(HN52:HN55)/HM46*HN45,0)</f>
        <v>0</v>
      </c>
      <c r="HO56" s="478" t="n">
        <f aca="false">IF(HO45=1,-SUM(HO52:HO55)/HN46*HO45,0)</f>
        <v>0</v>
      </c>
      <c r="HP56" s="478" t="n">
        <f aca="false">IF(HP45=1,-SUM(HP52:HP55)/HO46*HP45,0)</f>
        <v>0</v>
      </c>
      <c r="HQ56" s="478" t="n">
        <f aca="false">IF(HQ45=1,-SUM(HQ52:HQ55)/HP46*HQ45,0)</f>
        <v>0</v>
      </c>
      <c r="HR56" s="478" t="n">
        <f aca="false">IF(HR45=1,-SUM(HR52:HR55)/HQ46*HR45,0)</f>
        <v>0</v>
      </c>
      <c r="HS56" s="478" t="n">
        <f aca="false">SUM(HG56:HR56)</f>
        <v>0</v>
      </c>
      <c r="HT56" s="478" t="n">
        <f aca="false">IF(HT45=1,-SUM(HT52:HT55)/HR46*HT45,0)</f>
        <v>0</v>
      </c>
      <c r="HU56" s="478" t="n">
        <f aca="false">IF(HU45=1,-SUM(HU52:HU55)/HT46*HU45,0)</f>
        <v>0</v>
      </c>
      <c r="HV56" s="478" t="n">
        <f aca="false">IF(HV45=1,-SUM(HV52:HV55)/HU46*HV45,0)</f>
        <v>0</v>
      </c>
      <c r="HW56" s="478" t="n">
        <f aca="false">IF(HW45=1,-SUM(HW52:HW55)/HV46*HW45,0)</f>
        <v>0</v>
      </c>
      <c r="HX56" s="478" t="n">
        <f aca="false">IF(HX45=1,-SUM(HX52:HX55)/HW46*HX45,0)</f>
        <v>0</v>
      </c>
      <c r="HY56" s="478" t="n">
        <f aca="false">IF(HY45=1,-SUM(HY52:HY55)/HX46*HY45,0)</f>
        <v>0</v>
      </c>
      <c r="HZ56" s="478" t="n">
        <f aca="false">IF(HZ45=1,-SUM(HZ52:HZ55)/HY46*HZ45,0)</f>
        <v>0</v>
      </c>
      <c r="IA56" s="478" t="n">
        <f aca="false">IF(IA45=1,-SUM(IA52:IA55)/HZ46*IA45,0)</f>
        <v>0</v>
      </c>
      <c r="IB56" s="478" t="n">
        <f aca="false">IF(IB45=1,-SUM(IB52:IB55)/IA46*IB45,0)</f>
        <v>0</v>
      </c>
      <c r="IC56" s="478" t="n">
        <f aca="false">IF(IC45=1,-SUM(IC52:IC55)/IB46*IC45,0)</f>
        <v>0</v>
      </c>
      <c r="ID56" s="478" t="n">
        <f aca="false">IF(ID45=1,-SUM(ID52:ID55)/IC46*ID45,0)</f>
        <v>0</v>
      </c>
      <c r="IE56" s="478" t="n">
        <f aca="false">IF(IE45=1,-SUM(IE52:IE55)/ID46*IE45,0)</f>
        <v>0</v>
      </c>
      <c r="IF56" s="478" t="n">
        <f aca="false">SUM(HT56:IE56)</f>
        <v>0</v>
      </c>
      <c r="IG56" s="478" t="n">
        <f aca="false">IF(IG45=1,-SUM(IG52:IG55)/IE46*IG45,0)</f>
        <v>0</v>
      </c>
      <c r="IH56" s="478" t="n">
        <f aca="false">IF(IH45=1,-SUM(IH52:IH55)/IG46*IH45,0)</f>
        <v>0</v>
      </c>
      <c r="II56" s="478" t="n">
        <f aca="false">IF(II45=1,-SUM(II52:II55)/IH46*II45,0)</f>
        <v>0</v>
      </c>
      <c r="IJ56" s="478" t="n">
        <f aca="false">IF(IJ45=1,-SUM(IJ52:IJ55)/II46*IJ45,0)</f>
        <v>0</v>
      </c>
      <c r="IK56" s="478" t="n">
        <f aca="false">IF(IK45=1,-SUM(IK52:IK55)/IJ46*IK45,0)</f>
        <v>0</v>
      </c>
      <c r="IL56" s="478" t="n">
        <f aca="false">IF(IL45=1,-SUM(IL52:IL55)/IK46*IL45,0)</f>
        <v>0</v>
      </c>
      <c r="IM56" s="478" t="n">
        <f aca="false">IF(IM45=1,-SUM(IM52:IM55)/IL46*IM45,0)</f>
        <v>0</v>
      </c>
      <c r="IN56" s="478" t="n">
        <f aca="false">IF(IN45=1,-SUM(IN52:IN55)/IM46*IN45,0)</f>
        <v>0</v>
      </c>
      <c r="IO56" s="478" t="n">
        <f aca="false">IF(IO45=1,-SUM(IO52:IO55)/IN46*IO45,0)</f>
        <v>0</v>
      </c>
      <c r="IP56" s="478" t="n">
        <f aca="false">IF(IP45=1,-SUM(IP52:IP55)/IO46*IP45,0)</f>
        <v>0</v>
      </c>
      <c r="IQ56" s="478" t="n">
        <f aca="false">IF(IQ45=1,-SUM(IQ52:IQ55)/IP46*IQ45,0)</f>
        <v>0</v>
      </c>
      <c r="IR56" s="478" t="n">
        <f aca="false">IF(IR45=1,-SUM(IR52:IR55)/IQ46*IR45,0)</f>
        <v>0</v>
      </c>
      <c r="IS56" s="478" t="n">
        <f aca="false">SUM(IG56:IR56)</f>
        <v>0</v>
      </c>
      <c r="IT56" s="478" t="n">
        <f aca="false">IF(IT45=1,-SUM(IT52:IT55)/IR46*IT45,0)</f>
        <v>0</v>
      </c>
      <c r="IU56" s="478" t="n">
        <f aca="false">IF(IU45=1,-SUM(IU52:IU55)/IT46*IU45,0)</f>
        <v>0</v>
      </c>
      <c r="IV56" s="478" t="n">
        <f aca="false">IF(IV45=1,-SUM(IV52:IV55)/IU46*IV45,0)</f>
        <v>0</v>
      </c>
      <c r="IW56" s="478" t="n">
        <f aca="false">IF(IW45=1,-SUM(IW52:IW55)/IV46*IW45,0)</f>
        <v>0</v>
      </c>
      <c r="IX56" s="478" t="n">
        <f aca="false">IF(IX45=1,-SUM(IX52:IX55)/IW46*IX45,0)</f>
        <v>0</v>
      </c>
      <c r="IY56" s="478" t="n">
        <f aca="false">IF(IY45=1,-SUM(IY52:IY55)/IX46*IY45,0)</f>
        <v>0</v>
      </c>
      <c r="IZ56" s="478" t="n">
        <f aca="false">IF(IZ45=1,-SUM(IZ52:IZ55)/IY46*IZ45,0)</f>
        <v>0</v>
      </c>
      <c r="JA56" s="478" t="n">
        <f aca="false">IF(JA45=1,-SUM(JA52:JA55)/IZ46*JA45,0)</f>
        <v>0</v>
      </c>
      <c r="JB56" s="478" t="n">
        <f aca="false">IF(JB45=1,-SUM(JB52:JB55)/JA46*JB45,0)</f>
        <v>0</v>
      </c>
      <c r="JC56" s="478" t="n">
        <f aca="false">IF(JC45=1,-SUM(JC52:JC55)/JB46*JC45,0)</f>
        <v>0</v>
      </c>
      <c r="JD56" s="478" t="n">
        <f aca="false">IF(JD45=1,-SUM(JD52:JD55)/JC46*JD45,0)</f>
        <v>0</v>
      </c>
      <c r="JE56" s="478" t="n">
        <f aca="false">IF(JE45=1,-SUM(JE52:JE55)/JD46*JE45,0)</f>
        <v>0</v>
      </c>
      <c r="JF56" s="478" t="n">
        <f aca="false">SUM(IT56:JE56)</f>
        <v>0</v>
      </c>
      <c r="JG56" s="478" t="n">
        <f aca="false">IF(JG45=1,-SUM(JG52:JG55)/JE46*JG45,0)</f>
        <v>0</v>
      </c>
      <c r="JH56" s="478" t="n">
        <f aca="false">IF(JH45=1,-SUM(JH52:JH55)/JG46*JH45,0)</f>
        <v>0</v>
      </c>
      <c r="JI56" s="478" t="n">
        <f aca="false">IF(JI45=1,-SUM(JI52:JI55)/JH46*JI45,0)</f>
        <v>0</v>
      </c>
      <c r="JJ56" s="478" t="n">
        <f aca="false">IF(JJ45=1,-SUM(JJ52:JJ55)/JI46*JJ45,0)</f>
        <v>0</v>
      </c>
      <c r="JK56" s="478" t="n">
        <f aca="false">IF(JK45=1,-SUM(JK52:JK55)/JJ46*JK45,0)</f>
        <v>0</v>
      </c>
      <c r="JL56" s="478" t="n">
        <f aca="false">IF(JL45=1,-SUM(JL52:JL55)/JK46*JL45,0)</f>
        <v>0</v>
      </c>
      <c r="JM56" s="478" t="n">
        <f aca="false">IF(JM45=1,-SUM(JM52:JM55)/JL46*JM45,0)</f>
        <v>0</v>
      </c>
      <c r="JN56" s="478" t="n">
        <f aca="false">IF(JN45=1,-SUM(JN52:JN55)/JM46*JN45,0)</f>
        <v>0</v>
      </c>
      <c r="JO56" s="478" t="n">
        <f aca="false">IF(JO45=1,-SUM(JO52:JO55)/JN46*JO45,0)</f>
        <v>0</v>
      </c>
      <c r="JP56" s="478" t="n">
        <f aca="false">IF(JP45=1,-SUM(JP52:JP55)/JO46*JP45,0)</f>
        <v>0</v>
      </c>
      <c r="JQ56" s="478" t="n">
        <f aca="false">IF(JQ45=1,-SUM(JQ52:JQ55)/JP46*JQ45,0)</f>
        <v>0</v>
      </c>
      <c r="JR56" s="478" t="n">
        <f aca="false">IF(JR45=1,-SUM(JR52:JR55)/JQ46*JR45,0)</f>
        <v>0</v>
      </c>
      <c r="JS56" s="478" t="n">
        <f aca="false">SUM(JG56:JR56)</f>
        <v>0</v>
      </c>
      <c r="JT56" s="478" t="n">
        <f aca="false">IF(JT45=1,-SUM(JT52:JT55)/JR46*JT45,0)</f>
        <v>0</v>
      </c>
      <c r="JU56" s="478" t="n">
        <f aca="false">IF(JU45=1,-SUM(JU52:JU55)/JT46*JU45,0)</f>
        <v>0</v>
      </c>
      <c r="JV56" s="478" t="n">
        <f aca="false">IF(JV45=1,-SUM(JV52:JV55)/JU46*JV45,0)</f>
        <v>0</v>
      </c>
      <c r="JW56" s="478" t="n">
        <f aca="false">IF(JW45=1,-SUM(JW52:JW55)/JV46*JW45,0)</f>
        <v>0</v>
      </c>
      <c r="JX56" s="478" t="n">
        <f aca="false">IF(JX45=1,-SUM(JX52:JX55)/JW46*JX45,0)</f>
        <v>0</v>
      </c>
      <c r="JY56" s="478" t="n">
        <f aca="false">IF(JY45=1,-SUM(JY52:JY55)/JX46*JY45,0)</f>
        <v>0</v>
      </c>
      <c r="JZ56" s="478" t="n">
        <f aca="false">IF(JZ45=1,-SUM(JZ52:JZ55)/JY46*JZ45,0)</f>
        <v>0</v>
      </c>
      <c r="KA56" s="478" t="n">
        <f aca="false">IF(KA45=1,-SUM(KA52:KA55)/JZ46*KA45,0)</f>
        <v>0</v>
      </c>
      <c r="KB56" s="478" t="n">
        <f aca="false">IF(KB45=1,-SUM(KB52:KB55)/KA46*KB45,0)</f>
        <v>0</v>
      </c>
      <c r="KC56" s="478" t="n">
        <f aca="false">IF(KC45=1,-SUM(KC52:KC55)/KB46*KC45,0)</f>
        <v>0</v>
      </c>
      <c r="KD56" s="478" t="n">
        <f aca="false">IF(KD45=1,-SUM(KD52:KD55)/KC46*KD45,0)</f>
        <v>0</v>
      </c>
      <c r="KE56" s="478" t="n">
        <f aca="false">IF(KE45=1,-SUM(KE52:KE55)/KD46*KE45,0)</f>
        <v>0</v>
      </c>
      <c r="KF56" s="478" t="n">
        <f aca="false">SUM(JT56:KE56)</f>
        <v>0</v>
      </c>
      <c r="KG56" s="478" t="n">
        <f aca="false">IF(KG45=1,-SUM(KG52:KG55)/KE46*KG45,0)</f>
        <v>0</v>
      </c>
      <c r="KH56" s="478" t="n">
        <f aca="false">IF(KH45=1,-SUM(KH52:KH55)/KG46*KH45,0)</f>
        <v>0</v>
      </c>
      <c r="KI56" s="478" t="n">
        <f aca="false">IF(KI45=1,-SUM(KI52:KI55)/KH46*KI45,0)</f>
        <v>0</v>
      </c>
      <c r="KJ56" s="478" t="n">
        <f aca="false">IF(KJ45=1,-SUM(KJ52:KJ55)/KI46*KJ45,0)</f>
        <v>0</v>
      </c>
      <c r="KK56" s="478" t="n">
        <f aca="false">IF(KK45=1,-SUM(KK52:KK55)/KJ46*KK45,0)</f>
        <v>0</v>
      </c>
      <c r="KL56" s="478" t="n">
        <f aca="false">IF(KL45=1,-SUM(KL52:KL55)/KK46*KL45,0)</f>
        <v>0</v>
      </c>
      <c r="KM56" s="478" t="n">
        <f aca="false">IF(KM45=1,-SUM(KM52:KM55)/KL46*KM45,0)</f>
        <v>0</v>
      </c>
      <c r="KN56" s="478" t="n">
        <f aca="false">IF(KN45=1,-SUM(KN52:KN55)/KM46*KN45,0)</f>
        <v>0</v>
      </c>
      <c r="KO56" s="478" t="n">
        <f aca="false">IF(KO45=1,-SUM(KO52:KO55)/KN46*KO45,0)</f>
        <v>0</v>
      </c>
      <c r="KP56" s="478" t="n">
        <f aca="false">IF(KP45=1,-SUM(KP52:KP55)/KO46*KP45,0)</f>
        <v>0</v>
      </c>
      <c r="KQ56" s="478" t="n">
        <f aca="false">IF(KQ45=1,-SUM(KQ52:KQ55)/KP46*KQ45,0)</f>
        <v>0</v>
      </c>
      <c r="KR56" s="478" t="n">
        <f aca="false">IF(KR45=1,-SUM(KR52:KR55)/KQ46*KR45,0)</f>
        <v>0</v>
      </c>
      <c r="KS56" s="478" t="n">
        <f aca="false">SUM(KG56:KR56)</f>
        <v>0</v>
      </c>
      <c r="KT56" s="478" t="n">
        <f aca="false">IF(KT45=1,-SUM(KT52:KT55)/KR46*KT45,0)</f>
        <v>0</v>
      </c>
      <c r="KU56" s="478" t="n">
        <f aca="false">IF(KU45=1,-SUM(KU52:KU55)/KT46*KU45,0)</f>
        <v>0</v>
      </c>
      <c r="KV56" s="478" t="n">
        <f aca="false">IF(KV45=1,-SUM(KV52:KV55)/KU46*KV45,0)</f>
        <v>0</v>
      </c>
      <c r="KW56" s="478" t="n">
        <f aca="false">IF(KW45=1,-SUM(KW52:KW55)/KV46*KW45,0)</f>
        <v>0</v>
      </c>
      <c r="KX56" s="478" t="n">
        <f aca="false">IF(KX45=1,-SUM(KX52:KX55)/KW46*KX45,0)</f>
        <v>0</v>
      </c>
      <c r="KY56" s="478" t="n">
        <f aca="false">IF(KY45=1,-SUM(KY52:KY55)/KX46*KY45,0)</f>
        <v>0</v>
      </c>
      <c r="KZ56" s="478" t="n">
        <f aca="false">IF(KZ45=1,-SUM(KZ52:KZ55)/KY46*KZ45,0)</f>
        <v>0</v>
      </c>
      <c r="LA56" s="478" t="n">
        <f aca="false">IF(LA45=1,-SUM(LA52:LA55)/KZ46*LA45,0)</f>
        <v>0</v>
      </c>
      <c r="LB56" s="478" t="n">
        <f aca="false">IF(LB45=1,-SUM(LB52:LB55)/LA46*LB45,0)</f>
        <v>0</v>
      </c>
      <c r="LC56" s="478" t="n">
        <f aca="false">IF(LC45=1,-SUM(LC52:LC55)/LB46*LC45,0)</f>
        <v>0</v>
      </c>
      <c r="LD56" s="478" t="n">
        <f aca="false">IF(LD45=1,-SUM(LD52:LD55)/LC46*LD45,0)</f>
        <v>0</v>
      </c>
      <c r="LE56" s="478" t="n">
        <f aca="false">IF(LE45=1,-SUM(LE52:LE55)/LD46*LE45,0)</f>
        <v>0</v>
      </c>
      <c r="LF56" s="478" t="n">
        <f aca="false">SUM(KT56:LE56)</f>
        <v>0</v>
      </c>
      <c r="LG56" s="478" t="n">
        <f aca="false">IF(LG45=1,-SUM(LG52:LG55)/LE46*LG45,0)</f>
        <v>0</v>
      </c>
      <c r="LH56" s="478" t="n">
        <f aca="false">IF(LH45=1,-SUM(LH52:LH55)/LG46*LH45,0)</f>
        <v>0</v>
      </c>
      <c r="LI56" s="478" t="n">
        <f aca="false">IF(LI45=1,-SUM(LI52:LI55)/LH46*LI45,0)</f>
        <v>0</v>
      </c>
      <c r="LJ56" s="478" t="n">
        <f aca="false">IF(LJ45=1,-SUM(LJ52:LJ55)/LI46*LJ45,0)</f>
        <v>0</v>
      </c>
      <c r="LK56" s="478" t="n">
        <f aca="false">IF(LK45=1,-SUM(LK52:LK55)/LJ46*LK45,0)</f>
        <v>0</v>
      </c>
      <c r="LL56" s="478" t="n">
        <f aca="false">IF(LL45=1,-SUM(LL52:LL55)/LK46*LL45,0)</f>
        <v>0</v>
      </c>
      <c r="LM56" s="478" t="n">
        <f aca="false">IF(LM45=1,-SUM(LM52:LM55)/LL46*LM45,0)</f>
        <v>0</v>
      </c>
      <c r="LN56" s="478" t="n">
        <f aca="false">IF(LN45=1,-SUM(LN52:LN55)/LM46*LN45,0)</f>
        <v>0</v>
      </c>
      <c r="LO56" s="478" t="n">
        <f aca="false">IF(LO45=1,-SUM(LO52:LO55)/LN46*LO45,0)</f>
        <v>0</v>
      </c>
      <c r="LP56" s="478" t="n">
        <f aca="false">IF(LP45=1,-SUM(LP52:LP55)/LO46*LP45,0)</f>
        <v>0</v>
      </c>
      <c r="LQ56" s="478" t="n">
        <f aca="false">IF(LQ45=1,-SUM(LQ52:LQ55)/LP46*LQ45,0)</f>
        <v>0</v>
      </c>
      <c r="LR56" s="478" t="n">
        <f aca="false">IF(LR45=1,-SUM(LR52:LR55)/LQ46*LR45,0)</f>
        <v>0</v>
      </c>
      <c r="LS56" s="478" t="n">
        <f aca="false">SUM(LG56:LR56)</f>
        <v>0</v>
      </c>
      <c r="LT56" s="478" t="n">
        <f aca="false">IF(LT45=1,-SUM(LT52:LT55)/LR46*LT45,0)</f>
        <v>0</v>
      </c>
      <c r="LU56" s="478" t="n">
        <f aca="false">IF(LU45=1,-SUM(LU52:LU55)/LT46*LU45,0)</f>
        <v>0</v>
      </c>
      <c r="LV56" s="478" t="n">
        <f aca="false">IF(LV45=1,-SUM(LV52:LV55)/LU46*LV45,0)</f>
        <v>0</v>
      </c>
      <c r="LW56" s="478" t="n">
        <f aca="false">IF(LW45=1,-SUM(LW52:LW55)/LV46*LW45,0)</f>
        <v>0</v>
      </c>
      <c r="LX56" s="478" t="n">
        <f aca="false">IF(LX45=1,-SUM(LX52:LX55)/LW46*LX45,0)</f>
        <v>0</v>
      </c>
      <c r="LY56" s="478" t="n">
        <f aca="false">IF(LY45=1,-SUM(LY52:LY55)/LX46*LY45,0)</f>
        <v>0</v>
      </c>
      <c r="LZ56" s="478" t="n">
        <f aca="false">IF(LZ45=1,-SUM(LZ52:LZ55)/LY46*LZ45,0)</f>
        <v>0</v>
      </c>
      <c r="MA56" s="478" t="n">
        <f aca="false">IF(MA45=1,-SUM(MA52:MA55)/LZ46*MA45,0)</f>
        <v>0</v>
      </c>
      <c r="MB56" s="478" t="n">
        <f aca="false">IF(MB45=1,-SUM(MB52:MB55)/MA46*MB45,0)</f>
        <v>0</v>
      </c>
      <c r="MC56" s="478" t="n">
        <f aca="false">IF(MC45=1,-SUM(MC52:MC55)/MB46*MC45,0)</f>
        <v>0</v>
      </c>
      <c r="MD56" s="478" t="n">
        <f aca="false">IF(MD45=1,-SUM(MD52:MD55)/MC46*MD45,0)</f>
        <v>0</v>
      </c>
      <c r="ME56" s="478" t="n">
        <f aca="false">IF(ME45=1,-SUM(ME52:ME55)/MD46*ME45,0)</f>
        <v>0</v>
      </c>
      <c r="MF56" s="478" t="n">
        <f aca="false">SUM(LT56:ME56)</f>
        <v>0</v>
      </c>
      <c r="MG56" s="478" t="n">
        <f aca="false">IF(MG45=1,-SUM(MG52:MG55)/ME46*MG45,0)</f>
        <v>0</v>
      </c>
      <c r="MH56" s="478" t="n">
        <f aca="false">IF(MH45=1,-SUM(MH52:MH55)/MG46*MH45,0)</f>
        <v>0</v>
      </c>
      <c r="MI56" s="478" t="n">
        <f aca="false">IF(MI45=1,-SUM(MI52:MI55)/MH46*MI45,0)</f>
        <v>0</v>
      </c>
      <c r="MJ56" s="478" t="n">
        <f aca="false">IF(MJ45=1,-SUM(MJ52:MJ55)/MI46*MJ45,0)</f>
        <v>0</v>
      </c>
      <c r="MK56" s="478" t="n">
        <f aca="false">IF(MK45=1,-SUM(MK52:MK55)/MJ46*MK45,0)</f>
        <v>0</v>
      </c>
      <c r="ML56" s="478" t="n">
        <f aca="false">IF(ML45=1,-SUM(ML52:ML55)/MK46*ML45,0)</f>
        <v>0</v>
      </c>
      <c r="MM56" s="478" t="n">
        <f aca="false">IF(MM45=1,-SUM(MM52:MM55)/ML46*MM45,0)</f>
        <v>0</v>
      </c>
      <c r="MN56" s="478" t="n">
        <f aca="false">IF(MN45=1,-SUM(MN52:MN55)/MM46*MN45,0)</f>
        <v>0</v>
      </c>
      <c r="MO56" s="478" t="n">
        <f aca="false">IF(MO45=1,-SUM(MO52:MO55)/MN46*MO45,0)</f>
        <v>0</v>
      </c>
      <c r="MP56" s="478" t="n">
        <f aca="false">IF(MP45=1,-SUM(MP52:MP55)/MO46*MP45,0)</f>
        <v>0</v>
      </c>
      <c r="MQ56" s="478" t="n">
        <f aca="false">IF(MQ45=1,-SUM(MQ52:MQ55)/MP46*MQ45,0)</f>
        <v>0</v>
      </c>
      <c r="MR56" s="478" t="n">
        <f aca="false">IF(MR45=1,-SUM(MR52:MR55)/MQ46*MR45,0)</f>
        <v>0</v>
      </c>
      <c r="MS56" s="478" t="n">
        <f aca="false">SUM(MG56:MR56)</f>
        <v>0</v>
      </c>
      <c r="MT56" s="478" t="n">
        <f aca="false">IF(MT45=1,-SUM(MT52:MT55)/MR46*MT45,0)</f>
        <v>0</v>
      </c>
      <c r="MU56" s="478" t="n">
        <f aca="false">IF(MU45=1,-SUM(MU52:MU55)/MT46*MU45,0)</f>
        <v>0</v>
      </c>
      <c r="MV56" s="478" t="n">
        <f aca="false">IF(MV45=1,-SUM(MV52:MV55)/MU46*MV45,0)</f>
        <v>0</v>
      </c>
      <c r="MW56" s="478" t="n">
        <f aca="false">IF(MW45=1,-SUM(MW52:MW55)/MV46*MW45,0)</f>
        <v>0</v>
      </c>
      <c r="MX56" s="478" t="n">
        <f aca="false">IF(MX45=1,-SUM(MX52:MX55)/MW46*MX45,0)</f>
        <v>0</v>
      </c>
      <c r="MY56" s="478" t="n">
        <f aca="false">IF(MY45=1,-SUM(MY52:MY55)/MX46*MY45,0)</f>
        <v>0</v>
      </c>
      <c r="MZ56" s="478" t="n">
        <f aca="false">IF(MZ45=1,-SUM(MZ52:MZ55)/MY46*MZ45,0)</f>
        <v>0</v>
      </c>
      <c r="NA56" s="478" t="n">
        <f aca="false">IF(NA45=1,-SUM(NA52:NA55)/MZ46*NA45,0)</f>
        <v>0</v>
      </c>
      <c r="NB56" s="478" t="n">
        <f aca="false">IF(NB45=1,-SUM(NB52:NB55)/NA46*NB45,0)</f>
        <v>0</v>
      </c>
      <c r="NC56" s="478" t="n">
        <f aca="false">IF(NC45=1,-SUM(NC52:NC55)/NB46*NC45,0)</f>
        <v>0</v>
      </c>
      <c r="ND56" s="478" t="n">
        <f aca="false">IF(ND45=1,-SUM(ND52:ND55)/NC46*ND45,0)</f>
        <v>0</v>
      </c>
      <c r="NE56" s="478" t="n">
        <f aca="false">IF(NE45=1,-SUM(NE52:NE55)/ND46*NE45,0)</f>
        <v>0</v>
      </c>
      <c r="NF56" s="478" t="n">
        <f aca="false">SUM(MT56:NE56)</f>
        <v>0</v>
      </c>
      <c r="NG56" s="478" t="n">
        <f aca="false">IF(NG45=1,-SUM(NG52:NG55)/NE46*NG45,0)</f>
        <v>0</v>
      </c>
      <c r="NH56" s="478" t="n">
        <f aca="false">IF(NH45=1,-SUM(NH52:NH55)/NG46*NH45,0)</f>
        <v>0</v>
      </c>
      <c r="NI56" s="478" t="n">
        <f aca="false">IF(NI45=1,-SUM(NI52:NI55)/NH46*NI45,0)</f>
        <v>0</v>
      </c>
      <c r="NJ56" s="478" t="n">
        <f aca="false">IF(NJ45=1,-SUM(NJ52:NJ55)/NI46*NJ45,0)</f>
        <v>0</v>
      </c>
      <c r="NK56" s="478" t="n">
        <f aca="false">IF(NK45=1,-SUM(NK52:NK55)/NJ46*NK45,0)</f>
        <v>0</v>
      </c>
      <c r="NL56" s="478" t="n">
        <f aca="false">IF(NL45=1,-SUM(NL52:NL55)/NK46*NL45,0)</f>
        <v>0</v>
      </c>
      <c r="NM56" s="478" t="n">
        <f aca="false">IF(NM45=1,-SUM(NM52:NM55)/NL46*NM45,0)</f>
        <v>0</v>
      </c>
      <c r="NN56" s="478" t="n">
        <f aca="false">IF(NN45=1,-SUM(NN52:NN55)/NM46*NN45,0)</f>
        <v>0</v>
      </c>
      <c r="NO56" s="478" t="n">
        <f aca="false">IF(NO45=1,-SUM(NO52:NO55)/NN46*NO45,0)</f>
        <v>0</v>
      </c>
      <c r="NP56" s="478" t="n">
        <f aca="false">IF(NP45=1,-SUM(NP52:NP55)/NO46*NP45,0)</f>
        <v>0</v>
      </c>
      <c r="NQ56" s="478" t="n">
        <f aca="false">IF(NQ45=1,-SUM(NQ52:NQ55)/NP46*NQ45,0)</f>
        <v>0</v>
      </c>
      <c r="NR56" s="478" t="n">
        <f aca="false">IF(NR45=1,-SUM(NR52:NR55)/NQ46*NR45,0)</f>
        <v>0</v>
      </c>
      <c r="NS56" s="478" t="n">
        <f aca="false">SUM(NG56:NR56)</f>
        <v>0</v>
      </c>
      <c r="NT56" s="478" t="n">
        <f aca="false">IF(NT45=1,-SUM(NT52:NT55)/NR46*NT45,0)</f>
        <v>0</v>
      </c>
      <c r="NU56" s="478" t="n">
        <f aca="false">IF(NU45=1,-SUM(NU52:NU55)/NT46*NU45,0)</f>
        <v>0</v>
      </c>
      <c r="NV56" s="478" t="n">
        <f aca="false">IF(NV45=1,-SUM(NV52:NV55)/NU46*NV45,0)</f>
        <v>0</v>
      </c>
      <c r="NW56" s="478" t="n">
        <f aca="false">IF(NW45=1,-SUM(NW52:NW55)/NV46*NW45,0)</f>
        <v>0</v>
      </c>
      <c r="NX56" s="478" t="n">
        <f aca="false">IF(NX45=1,-SUM(NX52:NX55)/NW46*NX45,0)</f>
        <v>0</v>
      </c>
      <c r="NY56" s="478" t="n">
        <f aca="false">IF(NY45=1,-SUM(NY52:NY55)/NX46*NY45,0)</f>
        <v>0</v>
      </c>
      <c r="NZ56" s="478" t="n">
        <f aca="false">IF(NZ45=1,-SUM(NZ52:NZ55)/NY46*NZ45,0)</f>
        <v>0</v>
      </c>
      <c r="OA56" s="478" t="n">
        <f aca="false">IF(OA45=1,-SUM(OA52:OA55)/NZ46*OA45,0)</f>
        <v>0</v>
      </c>
      <c r="OB56" s="478" t="n">
        <f aca="false">IF(OB45=1,-SUM(OB52:OB55)/OA46*OB45,0)</f>
        <v>0</v>
      </c>
      <c r="OC56" s="478" t="n">
        <f aca="false">IF(OC45=1,-SUM(OC52:OC55)/OB46*OC45,0)</f>
        <v>0</v>
      </c>
      <c r="OD56" s="478" t="n">
        <f aca="false">IF(OD45=1,-SUM(OD52:OD55)/OC46*OD45,0)</f>
        <v>0</v>
      </c>
      <c r="OE56" s="478" t="n">
        <f aca="false">IF(OE45=1,-SUM(OE52:OE55)/OD46*OE45,0)</f>
        <v>0</v>
      </c>
      <c r="OF56" s="478" t="n">
        <f aca="false">SUM(NT56:OE56)</f>
        <v>0</v>
      </c>
      <c r="OG56" s="478" t="n">
        <f aca="false">IF(OG45=1,-SUM(OG52:OG55)/OE46*OG45,0)</f>
        <v>0</v>
      </c>
      <c r="OH56" s="478" t="n">
        <f aca="false">IF(OH45=1,-SUM(OH52:OH55)/OG46*OH45,0)</f>
        <v>0</v>
      </c>
      <c r="OI56" s="478" t="n">
        <f aca="false">IF(OI45=1,-SUM(OI52:OI55)/OH46*OI45,0)</f>
        <v>0</v>
      </c>
      <c r="OJ56" s="478" t="n">
        <f aca="false">IF(OJ45=1,-SUM(OJ52:OJ55)/OI46*OJ45,0)</f>
        <v>0</v>
      </c>
      <c r="OK56" s="478" t="n">
        <f aca="false">IF(OK45=1,-SUM(OK52:OK55)/OJ46*OK45,0)</f>
        <v>0</v>
      </c>
      <c r="OL56" s="478" t="n">
        <f aca="false">IF(OL45=1,-SUM(OL52:OL55)/OK46*OL45,0)</f>
        <v>0</v>
      </c>
      <c r="OM56" s="478" t="n">
        <f aca="false">IF(OM45=1,-SUM(OM52:OM55)/OL46*OM45,0)</f>
        <v>0</v>
      </c>
      <c r="ON56" s="478" t="n">
        <f aca="false">IF(ON45=1,-SUM(ON52:ON55)/OM46*ON45,0)</f>
        <v>0</v>
      </c>
      <c r="OO56" s="478" t="n">
        <f aca="false">IF(OO45=1,-SUM(OO52:OO55)/ON46*OO45,0)</f>
        <v>0</v>
      </c>
      <c r="OP56" s="478" t="n">
        <f aca="false">IF(OP45=1,-SUM(OP52:OP55)/OO46*OP45,0)</f>
        <v>0</v>
      </c>
      <c r="OQ56" s="478" t="n">
        <f aca="false">IF(OQ45=1,-SUM(OQ52:OQ55)/OP46*OQ45,0)</f>
        <v>0</v>
      </c>
      <c r="OR56" s="478" t="n">
        <f aca="false">IF(OR45=1,-SUM(OR52:OR55)/OQ46*OR45,0)</f>
        <v>0</v>
      </c>
      <c r="OS56" s="478" t="n">
        <f aca="false">SUM(OG56:OR56)</f>
        <v>0</v>
      </c>
      <c r="OT56" s="478" t="n">
        <f aca="false">IF(OT45=1,-SUM(OT52:OT55)/OS46*OT45,0)</f>
        <v>0</v>
      </c>
      <c r="OU56" s="478" t="n">
        <f aca="false">IF(OU45=1,-SUM(OU52:OU55)/OT46*OU45,0)</f>
        <v>0</v>
      </c>
      <c r="OV56" s="478" t="n">
        <f aca="false">IF(OV45=1,-SUM(OV52:OV55)/OU46*OV45,0)</f>
        <v>0</v>
      </c>
      <c r="OW56" s="478" t="n">
        <f aca="false">IF(OW45=1,-SUM(OW52:OW55)/OV46*OW45,0)</f>
        <v>0</v>
      </c>
      <c r="OX56" s="478" t="n">
        <f aca="false">IF(OX45=1,-SUM(OX52:OX55)/OW46*OX45,0)</f>
        <v>0</v>
      </c>
      <c r="OY56" s="478" t="n">
        <f aca="false">IF(OY45=1,-SUM(OY52:OY55)/OX46*OY45,0)</f>
        <v>0</v>
      </c>
      <c r="OZ56" s="478" t="n">
        <f aca="false">IF(OZ45=1,-SUM(OZ52:OZ55)/OY46*OZ45,0)</f>
        <v>0</v>
      </c>
      <c r="PA56" s="478" t="n">
        <f aca="false">IF(PA45=1,-SUM(PA52:PA55)/OZ46*PA45,0)</f>
        <v>0</v>
      </c>
      <c r="PB56" s="478" t="n">
        <f aca="false">IF(PB45=1,-SUM(PB52:PB55)/PA46*PB45,0)</f>
        <v>0</v>
      </c>
      <c r="PC56" s="478" t="n">
        <f aca="false">IF(PC45=1,-SUM(PC52:PC55)/PB46*PC45,0)</f>
        <v>0</v>
      </c>
      <c r="PD56" s="478" t="n">
        <f aca="false">IF(PD45=1,-SUM(PD52:PD55)/PC46*PD45,0)</f>
        <v>0</v>
      </c>
      <c r="PE56" s="478" t="n">
        <f aca="false">IF(PE45=1,-SUM(PE52:PE55)/PD46*PE45,0)</f>
        <v>0</v>
      </c>
      <c r="PF56" s="478"/>
      <c r="PG56" s="478" t="n">
        <f aca="false">IF(PG45=1,-SUM(PG52:PG55)/PF46*PG45,0)</f>
        <v>0</v>
      </c>
      <c r="PH56" s="478" t="n">
        <f aca="false">IF(PH45=1,-SUM(PH52:PH55)/PG46*PH45,0)</f>
        <v>0</v>
      </c>
      <c r="PI56" s="478" t="n">
        <f aca="false">IF(PI45=1,-SUM(PI52:PI55)/PH46*PI45,0)</f>
        <v>0</v>
      </c>
      <c r="PJ56" s="478" t="n">
        <f aca="false">IF(PJ45=1,-SUM(PJ52:PJ55)/PI46*PJ45,0)</f>
        <v>0</v>
      </c>
      <c r="PK56" s="478" t="n">
        <f aca="false">IF(PK45=1,-SUM(PK52:PK55)/PJ46*PK45,0)</f>
        <v>0</v>
      </c>
      <c r="PL56" s="478" t="n">
        <f aca="false">IF(PL45=1,-SUM(PL52:PL55)/PK46*PL45,0)</f>
        <v>0</v>
      </c>
      <c r="PM56" s="478" t="n">
        <f aca="false">IF(PM45=1,-SUM(PM52:PM55)/PL46*PM45,0)</f>
        <v>0</v>
      </c>
      <c r="PN56" s="478" t="n">
        <f aca="false">IF(PN45=1,-SUM(PN52:PN55)/PM46*PN45,0)</f>
        <v>0</v>
      </c>
      <c r="PO56" s="478" t="n">
        <f aca="false">IF(PO45=1,-SUM(PO52:PO55)/PN46*PO45,0)</f>
        <v>0</v>
      </c>
      <c r="PP56" s="478" t="n">
        <f aca="false">IF(PP45=1,-SUM(PP52:PP55)/PO46*PP45,0)</f>
        <v>0</v>
      </c>
      <c r="PQ56" s="478" t="n">
        <f aca="false">IF(PQ45=1,-SUM(PQ52:PQ55)/PP46*PQ45,0)</f>
        <v>0</v>
      </c>
      <c r="PR56" s="478" t="n">
        <f aca="false">IF(PR45=1,-SUM(PR52:PR55)/PQ46*PR45,0)</f>
        <v>0</v>
      </c>
      <c r="PS56" s="478"/>
      <c r="PT56" s="478" t="n">
        <f aca="false">IF(PT45=1,-SUM(PT52:PT55)/PS46*PT45,0)</f>
        <v>0</v>
      </c>
      <c r="PU56" s="478" t="n">
        <f aca="false">IF(PU45=1,-SUM(PU52:PU55)/PT46*PU45,0)</f>
        <v>0</v>
      </c>
      <c r="PV56" s="478" t="n">
        <f aca="false">IF(PV45=1,-SUM(PV52:PV55)/PU46*PV45,0)</f>
        <v>0</v>
      </c>
      <c r="PW56" s="478" t="n">
        <f aca="false">IF(PW45=1,-SUM(PW52:PW55)/PV46*PW45,0)</f>
        <v>0</v>
      </c>
      <c r="PX56" s="478" t="n">
        <f aca="false">IF(PX45=1,-SUM(PX52:PX55)/PW46*PX45,0)</f>
        <v>0</v>
      </c>
      <c r="PY56" s="478" t="n">
        <f aca="false">IF(PY45=1,-SUM(PY52:PY55)/PX46*PY45,0)</f>
        <v>0</v>
      </c>
      <c r="PZ56" s="478" t="n">
        <f aca="false">IF(PZ45=1,-SUM(PZ52:PZ55)/PY46*PZ45,0)</f>
        <v>0</v>
      </c>
      <c r="QA56" s="478" t="n">
        <f aca="false">IF(QA45=1,-SUM(QA52:QA55)/PZ46*QA45,0)</f>
        <v>0</v>
      </c>
      <c r="QB56" s="478" t="n">
        <f aca="false">IF(QB45=1,-SUM(QB52:QB55)/QA46*QB45,0)</f>
        <v>0</v>
      </c>
      <c r="QC56" s="478" t="n">
        <f aca="false">IF(QC45=1,-SUM(QC52:QC55)/QB46*QC45,0)</f>
        <v>0</v>
      </c>
      <c r="QD56" s="478" t="n">
        <f aca="false">IF(QD45=1,-SUM(QD52:QD55)/QC46*QD45,0)</f>
        <v>0</v>
      </c>
      <c r="QE56" s="478" t="n">
        <f aca="false">IF(QE45=1,-SUM(QE52:QE55)/QD46*QE45,0)</f>
        <v>0</v>
      </c>
      <c r="QF56" s="478"/>
      <c r="QG56" s="478" t="n">
        <f aca="false">IF(QG45=1,-SUM(QG52:QG55)/QF46*QG45,0)</f>
        <v>0</v>
      </c>
      <c r="QH56" s="478" t="n">
        <f aca="false">IF(QH45=1,-SUM(QH52:QH55)/QG46*QH45,0)</f>
        <v>0</v>
      </c>
      <c r="QI56" s="478" t="n">
        <f aca="false">IF(QI45=1,-SUM(QI52:QI55)/QH46*QI45,0)</f>
        <v>0</v>
      </c>
      <c r="QJ56" s="478" t="n">
        <f aca="false">IF(QJ45=1,-SUM(QJ52:QJ55)/QI46*QJ45,0)</f>
        <v>0</v>
      </c>
      <c r="QK56" s="478" t="n">
        <f aca="false">IF(QK45=1,-SUM(QK52:QK55)/QJ46*QK45,0)</f>
        <v>0</v>
      </c>
      <c r="QL56" s="478" t="n">
        <f aca="false">IF(QL45=1,-SUM(QL52:QL55)/QK46*QL45,0)</f>
        <v>0</v>
      </c>
      <c r="QM56" s="478" t="n">
        <f aca="false">IF(QM45=1,-SUM(QM52:QM55)/QL46*QM45,0)</f>
        <v>0</v>
      </c>
      <c r="QN56" s="478" t="n">
        <f aca="false">IF(QN45=1,-SUM(QN52:QN55)/QM46*QN45,0)</f>
        <v>0</v>
      </c>
      <c r="QO56" s="478" t="n">
        <f aca="false">IF(QO45=1,-SUM(QO52:QO55)/QN46*QO45,0)</f>
        <v>0</v>
      </c>
      <c r="QP56" s="478" t="n">
        <f aca="false">IF(QP45=1,-SUM(QP52:QP55)/QO46*QP45,0)</f>
        <v>0</v>
      </c>
      <c r="QQ56" s="478" t="n">
        <f aca="false">IF(QQ45=1,-SUM(QQ52:QQ55)/QP46*QQ45,0)</f>
        <v>0</v>
      </c>
      <c r="QR56" s="478" t="n">
        <f aca="false">IF(QR45=1,-SUM(QR52:QR55)/QQ46*QR45,0)</f>
        <v>0</v>
      </c>
      <c r="QS56" s="478"/>
      <c r="QT56" s="478" t="n">
        <f aca="false">IF(QT45=1,-SUM(QT52:QT55)/QS46*QT45,0)</f>
        <v>0</v>
      </c>
      <c r="QU56" s="478" t="n">
        <f aca="false">IF(QU45=1,-SUM(QU52:QU55)/QT46*QU45,0)</f>
        <v>0</v>
      </c>
      <c r="QV56" s="478" t="n">
        <f aca="false">IF(QV45=1,-SUM(QV52:QV55)/QU46*QV45,0)</f>
        <v>0</v>
      </c>
      <c r="QW56" s="478" t="n">
        <f aca="false">IF(QW45=1,-SUM(QW52:QW55)/QV46*QW45,0)</f>
        <v>0</v>
      </c>
      <c r="QX56" s="478" t="n">
        <f aca="false">IF(QX45=1,-SUM(QX52:QX55)/QW46*QX45,0)</f>
        <v>0</v>
      </c>
      <c r="QY56" s="478" t="n">
        <f aca="false">IF(QY45=1,-SUM(QY52:QY55)/QX46*QY45,0)</f>
        <v>0</v>
      </c>
      <c r="QZ56" s="478" t="n">
        <f aca="false">IF(QZ45=1,-SUM(QZ52:QZ55)/QY46*QZ45,0)</f>
        <v>0</v>
      </c>
      <c r="RA56" s="478" t="n">
        <f aca="false">IF(RA45=1,-SUM(RA52:RA55)/QZ46*RA45,0)</f>
        <v>0</v>
      </c>
      <c r="RB56" s="478" t="n">
        <f aca="false">IF(RB45=1,-SUM(RB52:RB55)/RA46*RB45,0)</f>
        <v>0</v>
      </c>
      <c r="RC56" s="478" t="n">
        <f aca="false">IF(RC45=1,-SUM(RC52:RC55)/RB46*RC45,0)</f>
        <v>0</v>
      </c>
      <c r="RD56" s="478" t="n">
        <f aca="false">IF(RD45=1,-SUM(RD52:RD55)/RC46*RD45,0)</f>
        <v>0</v>
      </c>
      <c r="RE56" s="478" t="n">
        <f aca="false">IF(RE45=1,-SUM(RE52:RE55)/RD46*RE45,0)</f>
        <v>0</v>
      </c>
      <c r="RF56" s="478"/>
    </row>
    <row r="57" customFormat="false" ht="12.75" hidden="false" customHeight="true" outlineLevel="0" collapsed="false">
      <c r="A57" s="478"/>
      <c r="B57" s="479" t="s">
        <v>503</v>
      </c>
      <c r="C57" s="478"/>
      <c r="D57" s="478"/>
      <c r="E57" s="478" t="n">
        <f aca="false">SUM(S57,AF57,AS57,BF57,BS57,CF57,CS57,DF57,DS57,EF57,ES57,FF57,FS57,GF57,GS57,HF57,HS57,IF57,IS57,JF57,JS57,KF57,KS57,LF57,LS57,MF57,MS57,NF57,NS57,OF57,OS57)</f>
        <v>-281907112.535982</v>
      </c>
      <c r="F57" s="478"/>
      <c r="G57" s="478" t="n">
        <f aca="false">SUM(G55:G56)</f>
        <v>0</v>
      </c>
      <c r="H57" s="478" t="n">
        <f aca="false">SUM(H55:H56)</f>
        <v>0</v>
      </c>
      <c r="I57" s="478" t="n">
        <f aca="false">SUM(I55:I56)</f>
        <v>0</v>
      </c>
      <c r="J57" s="478" t="n">
        <f aca="false">SUM(J55:J56)</f>
        <v>0</v>
      </c>
      <c r="K57" s="478" t="n">
        <f aca="false">SUM(K55:K56)</f>
        <v>0</v>
      </c>
      <c r="L57" s="478" t="n">
        <f aca="false">SUM(L55:L56)</f>
        <v>0</v>
      </c>
      <c r="M57" s="478" t="n">
        <f aca="false">SUM(M55:M56)</f>
        <v>0</v>
      </c>
      <c r="N57" s="478" t="n">
        <f aca="false">SUM(N55:N56)</f>
        <v>0</v>
      </c>
      <c r="O57" s="478" t="n">
        <f aca="false">SUM(O55:O56)</f>
        <v>0</v>
      </c>
      <c r="P57" s="478" t="n">
        <f aca="false">SUM(P55:P56)</f>
        <v>0</v>
      </c>
      <c r="Q57" s="478" t="n">
        <f aca="false">SUM(Q55:Q56)</f>
        <v>0</v>
      </c>
      <c r="R57" s="478" t="n">
        <f aca="false">SUM(R55:R56)</f>
        <v>0</v>
      </c>
      <c r="S57" s="478" t="n">
        <f aca="false">SUM(G57:R57)</f>
        <v>0</v>
      </c>
      <c r="T57" s="478" t="n">
        <f aca="false">SUM(T55:T56)</f>
        <v>0</v>
      </c>
      <c r="U57" s="478" t="n">
        <f aca="false">SUM(U55:U56)</f>
        <v>0</v>
      </c>
      <c r="V57" s="478" t="n">
        <f aca="false">SUM(V55:V56)</f>
        <v>0</v>
      </c>
      <c r="W57" s="478" t="n">
        <f aca="false">SUM(W55:W56)</f>
        <v>0</v>
      </c>
      <c r="X57" s="478" t="n">
        <f aca="false">SUM(X55:X56)</f>
        <v>0</v>
      </c>
      <c r="Y57" s="478" t="n">
        <f aca="false">SUM(Y55:Y56)</f>
        <v>0</v>
      </c>
      <c r="Z57" s="478" t="n">
        <f aca="false">SUM(Z55:Z56)</f>
        <v>0</v>
      </c>
      <c r="AA57" s="478" t="n">
        <f aca="false">SUM(AA55:AA56)</f>
        <v>0</v>
      </c>
      <c r="AB57" s="478" t="n">
        <f aca="false">SUM(AB55:AB56)</f>
        <v>0</v>
      </c>
      <c r="AC57" s="478" t="n">
        <f aca="false">SUM(AC55:AC56)</f>
        <v>0</v>
      </c>
      <c r="AD57" s="478" t="n">
        <f aca="false">SUM(AD55:AD56)</f>
        <v>0</v>
      </c>
      <c r="AE57" s="478" t="n">
        <f aca="false">SUM(AE55:AE56)</f>
        <v>0</v>
      </c>
      <c r="AF57" s="478" t="n">
        <f aca="false">SUM(T57:AE57)</f>
        <v>0</v>
      </c>
      <c r="AG57" s="478" t="n">
        <f aca="false">SUM(AG55:AG56)</f>
        <v>0</v>
      </c>
      <c r="AH57" s="478" t="n">
        <f aca="false">SUM(AH55:AH56)</f>
        <v>0</v>
      </c>
      <c r="AI57" s="478" t="n">
        <f aca="false">SUM(AI55:AI56)</f>
        <v>0</v>
      </c>
      <c r="AJ57" s="478" t="n">
        <f aca="false">SUM(AJ55:AJ56)</f>
        <v>0</v>
      </c>
      <c r="AK57" s="478" t="n">
        <f aca="false">SUM(AK55:AK56)</f>
        <v>0</v>
      </c>
      <c r="AL57" s="478" t="n">
        <f aca="false">SUM(AL55:AL56)</f>
        <v>0</v>
      </c>
      <c r="AM57" s="478" t="n">
        <f aca="false">SUM(AM55:AM56)</f>
        <v>0</v>
      </c>
      <c r="AN57" s="478" t="n">
        <f aca="false">SUM(AN55:AN56)</f>
        <v>0</v>
      </c>
      <c r="AO57" s="478" t="n">
        <f aca="false">SUM(AO55:AO56)</f>
        <v>0</v>
      </c>
      <c r="AP57" s="478" t="n">
        <f aca="false">SUM(AP55:AP56)</f>
        <v>0</v>
      </c>
      <c r="AQ57" s="478" t="n">
        <f aca="false">SUM(AQ55:AQ56)</f>
        <v>0</v>
      </c>
      <c r="AR57" s="478" t="n">
        <f aca="false">SUM(AR55:AR56)</f>
        <v>0</v>
      </c>
      <c r="AS57" s="478" t="n">
        <f aca="false">SUM(AG57:AR57)</f>
        <v>0</v>
      </c>
      <c r="AT57" s="478" t="n">
        <f aca="false">SUM(AT55:AT56)</f>
        <v>0</v>
      </c>
      <c r="AU57" s="478" t="n">
        <f aca="false">SUM(AU55:AU56)</f>
        <v>0</v>
      </c>
      <c r="AV57" s="478" t="n">
        <f aca="false">SUM(AV55:AV56)</f>
        <v>0</v>
      </c>
      <c r="AW57" s="478" t="n">
        <f aca="false">SUM(AW55:AW56)</f>
        <v>0</v>
      </c>
      <c r="AX57" s="478" t="n">
        <f aca="false">SUM(AX55:AX56)</f>
        <v>0</v>
      </c>
      <c r="AY57" s="478" t="n">
        <f aca="false">SUM(AY55:AY56)</f>
        <v>0</v>
      </c>
      <c r="AZ57" s="478" t="n">
        <f aca="false">SUM(AZ55:AZ56)</f>
        <v>0</v>
      </c>
      <c r="BA57" s="478" t="n">
        <f aca="false">SUM(BA55:BA56)</f>
        <v>0</v>
      </c>
      <c r="BB57" s="478" t="n">
        <f aca="false">SUM(BB55:BB56)</f>
        <v>0</v>
      </c>
      <c r="BC57" s="478" t="n">
        <f aca="false">SUM(BC55:BC56)</f>
        <v>0</v>
      </c>
      <c r="BD57" s="478" t="n">
        <f aca="false">SUM(BD55:BD56)</f>
        <v>0</v>
      </c>
      <c r="BE57" s="478" t="n">
        <f aca="false">SUM(BE55:BE56)</f>
        <v>0</v>
      </c>
      <c r="BF57" s="478" t="n">
        <f aca="false">SUM(AT57:BE57)</f>
        <v>0</v>
      </c>
      <c r="BG57" s="478" t="n">
        <f aca="false">SUM(BG55:BG56)</f>
        <v>0</v>
      </c>
      <c r="BH57" s="478" t="n">
        <f aca="false">SUM(BH55:BH56)</f>
        <v>0</v>
      </c>
      <c r="BI57" s="478" t="n">
        <f aca="false">SUM(BI55:BI56)</f>
        <v>0</v>
      </c>
      <c r="BJ57" s="478" t="n">
        <f aca="false">SUM(BJ55:BJ56)</f>
        <v>0</v>
      </c>
      <c r="BK57" s="478" t="n">
        <f aca="false">SUM(BK55:BK56)</f>
        <v>0</v>
      </c>
      <c r="BL57" s="478" t="n">
        <f aca="false">SUM(BL55:BL56)</f>
        <v>0</v>
      </c>
      <c r="BM57" s="478" t="n">
        <f aca="false">SUM(BM55:BM56)</f>
        <v>0</v>
      </c>
      <c r="BN57" s="478" t="n">
        <f aca="false">SUM(BN55:BN56)</f>
        <v>0</v>
      </c>
      <c r="BO57" s="478" t="n">
        <f aca="false">SUM(BO55:BO56)</f>
        <v>0</v>
      </c>
      <c r="BP57" s="478" t="n">
        <f aca="false">SUM(BP55:BP56)</f>
        <v>0</v>
      </c>
      <c r="BQ57" s="478" t="n">
        <f aca="false">SUM(BQ55:BQ56)</f>
        <v>0</v>
      </c>
      <c r="BR57" s="478" t="n">
        <f aca="false">SUM(BR55:BR56)</f>
        <v>0</v>
      </c>
      <c r="BS57" s="478" t="n">
        <f aca="false">SUM(BG57:BR57)</f>
        <v>0</v>
      </c>
      <c r="BT57" s="478" t="n">
        <f aca="false">SUM(BT55:BT56)</f>
        <v>0</v>
      </c>
      <c r="BU57" s="478" t="n">
        <f aca="false">SUM(BU55:BU56)</f>
        <v>0</v>
      </c>
      <c r="BV57" s="478" t="n">
        <f aca="false">SUM(BV55:BV56)</f>
        <v>0</v>
      </c>
      <c r="BW57" s="478" t="n">
        <f aca="false">SUM(BW55:BW56)</f>
        <v>0</v>
      </c>
      <c r="BX57" s="478" t="n">
        <f aca="false">SUM(BX55:BX56)</f>
        <v>0</v>
      </c>
      <c r="BY57" s="478" t="n">
        <f aca="false">SUM(BY55:BY56)</f>
        <v>-1877915.78274072</v>
      </c>
      <c r="BZ57" s="478" t="n">
        <f aca="false">SUM(BZ55:BZ56)</f>
        <v>-3294691.78745069</v>
      </c>
      <c r="CA57" s="478" t="n">
        <f aca="false">SUM(CA55:CA56)</f>
        <v>-3281573.49111078</v>
      </c>
      <c r="CB57" s="478" t="n">
        <f aca="false">SUM(CB55:CB56)</f>
        <v>-3268455.19477088</v>
      </c>
      <c r="CC57" s="478" t="n">
        <f aca="false">SUM(CC55:CC56)</f>
        <v>-3255336.89843097</v>
      </c>
      <c r="CD57" s="478" t="n">
        <f aca="false">SUM(CD55:CD56)</f>
        <v>-3242218.60209106</v>
      </c>
      <c r="CE57" s="478" t="n">
        <f aca="false">SUM(CE55:CE56)</f>
        <v>-3229100.30575116</v>
      </c>
      <c r="CF57" s="478" t="n">
        <f aca="false">SUM(BT57:CE57)</f>
        <v>-21449292.0623463</v>
      </c>
      <c r="CG57" s="478" t="n">
        <f aca="false">SUM(CG55:CG56)</f>
        <v>-3215982.00947016</v>
      </c>
      <c r="CH57" s="478" t="n">
        <f aca="false">SUM(CH55:CH56)</f>
        <v>-3202863.71258262</v>
      </c>
      <c r="CI57" s="478" t="n">
        <f aca="false">SUM(CI55:CI56)</f>
        <v>-3189745.41624472</v>
      </c>
      <c r="CJ57" s="478" t="n">
        <f aca="false">SUM(CJ55:CJ56)</f>
        <v>-3176627.11990681</v>
      </c>
      <c r="CK57" s="478" t="n">
        <f aca="false">SUM(CK55:CK56)</f>
        <v>-3163508.82356891</v>
      </c>
      <c r="CL57" s="478" t="n">
        <f aca="false">SUM(CL55:CL56)</f>
        <v>-3150390.527231</v>
      </c>
      <c r="CM57" s="478" t="n">
        <f aca="false">SUM(CM55:CM56)</f>
        <v>-3137272.2308931</v>
      </c>
      <c r="CN57" s="478" t="n">
        <f aca="false">SUM(CN55:CN56)</f>
        <v>-3124153.93455519</v>
      </c>
      <c r="CO57" s="478" t="n">
        <f aca="false">SUM(CO55:CO56)</f>
        <v>-3111035.63821729</v>
      </c>
      <c r="CP57" s="478" t="n">
        <f aca="false">SUM(CP55:CP56)</f>
        <v>-3097917.34187938</v>
      </c>
      <c r="CQ57" s="478" t="n">
        <f aca="false">SUM(CQ55:CQ56)</f>
        <v>-3084799.04554147</v>
      </c>
      <c r="CR57" s="478" t="n">
        <f aca="false">SUM(CR55:CR56)</f>
        <v>-3071680.74920357</v>
      </c>
      <c r="CS57" s="478" t="n">
        <f aca="false">SUM(CG57:CR57)</f>
        <v>-37725976.5492942</v>
      </c>
      <c r="CT57" s="478" t="n">
        <f aca="false">SUM(CT55:CT56)</f>
        <v>-3058562.45333554</v>
      </c>
      <c r="CU57" s="478" t="n">
        <f aca="false">SUM(CU55:CU56)</f>
        <v>-3045444.15631971</v>
      </c>
      <c r="CV57" s="478" t="n">
        <f aca="false">SUM(CV55:CV56)</f>
        <v>-3032325.8599827</v>
      </c>
      <c r="CW57" s="478" t="n">
        <f aca="false">SUM(CW55:CW56)</f>
        <v>-3019207.56364569</v>
      </c>
      <c r="CX57" s="478" t="n">
        <f aca="false">SUM(CX55:CX56)</f>
        <v>-3006089.26730868</v>
      </c>
      <c r="CY57" s="478" t="n">
        <f aca="false">SUM(CY55:CY56)</f>
        <v>-2992970.97097167</v>
      </c>
      <c r="CZ57" s="478" t="n">
        <f aca="false">SUM(CZ55:CZ56)</f>
        <v>-2979852.67463466</v>
      </c>
      <c r="DA57" s="478" t="n">
        <f aca="false">SUM(DA55:DA56)</f>
        <v>-2966734.37829765</v>
      </c>
      <c r="DB57" s="478" t="n">
        <f aca="false">SUM(DB55:DB56)</f>
        <v>-2953616.08196064</v>
      </c>
      <c r="DC57" s="478" t="n">
        <f aca="false">SUM(DC55:DC56)</f>
        <v>-2940497.78562363</v>
      </c>
      <c r="DD57" s="478" t="n">
        <f aca="false">SUM(DD55:DD56)</f>
        <v>-2927379.48928663</v>
      </c>
      <c r="DE57" s="478" t="n">
        <f aca="false">SUM(DE55:DE56)</f>
        <v>-2914261.19294962</v>
      </c>
      <c r="DF57" s="478" t="n">
        <f aca="false">SUM(CT57:DE57)</f>
        <v>-35836941.8743168</v>
      </c>
      <c r="DG57" s="478" t="n">
        <f aca="false">SUM(DG55:DG56)</f>
        <v>-2901142.89721684</v>
      </c>
      <c r="DH57" s="478" t="n">
        <f aca="false">SUM(DH55:DH56)</f>
        <v>-2888024.60006233</v>
      </c>
      <c r="DI57" s="478" t="n">
        <f aca="false">SUM(DI55:DI56)</f>
        <v>-2874906.30372629</v>
      </c>
      <c r="DJ57" s="478" t="n">
        <f aca="false">SUM(DJ55:DJ56)</f>
        <v>-2861788.00739025</v>
      </c>
      <c r="DK57" s="478" t="n">
        <f aca="false">SUM(DK55:DK56)</f>
        <v>-2848669.71105421</v>
      </c>
      <c r="DL57" s="478" t="n">
        <f aca="false">SUM(DL55:DL56)</f>
        <v>-2835551.41471817</v>
      </c>
      <c r="DM57" s="478" t="n">
        <f aca="false">SUM(DM55:DM56)</f>
        <v>-2822433.11838212</v>
      </c>
      <c r="DN57" s="478" t="n">
        <f aca="false">SUM(DN55:DN56)</f>
        <v>-2809314.82204608</v>
      </c>
      <c r="DO57" s="478" t="n">
        <f aca="false">SUM(DO55:DO56)</f>
        <v>-2796196.52571004</v>
      </c>
      <c r="DP57" s="478" t="n">
        <f aca="false">SUM(DP55:DP56)</f>
        <v>-2783078.229374</v>
      </c>
      <c r="DQ57" s="478" t="n">
        <f aca="false">SUM(DQ55:DQ56)</f>
        <v>-2769959.93303796</v>
      </c>
      <c r="DR57" s="478" t="n">
        <f aca="false">SUM(DR55:DR56)</f>
        <v>-2756841.63670192</v>
      </c>
      <c r="DS57" s="478" t="n">
        <f aca="false">SUM(DG57:DR57)</f>
        <v>-33947907.1994202</v>
      </c>
      <c r="DT57" s="478" t="n">
        <f aca="false">SUM(DT55:DT56)</f>
        <v>-2743723.34109893</v>
      </c>
      <c r="DU57" s="478" t="n">
        <f aca="false">SUM(DU55:DU56)</f>
        <v>-2730605.0437563</v>
      </c>
      <c r="DV57" s="478" t="n">
        <f aca="false">SUM(DV55:DV56)</f>
        <v>-2717486.74742157</v>
      </c>
      <c r="DW57" s="478" t="n">
        <f aca="false">SUM(DW55:DW56)</f>
        <v>-2704368.45108685</v>
      </c>
      <c r="DX57" s="478" t="n">
        <f aca="false">SUM(DX55:DX56)</f>
        <v>-2691250.15475212</v>
      </c>
      <c r="DY57" s="478" t="n">
        <f aca="false">SUM(DY55:DY56)</f>
        <v>-2678131.85841739</v>
      </c>
      <c r="DZ57" s="478" t="n">
        <f aca="false">SUM(DZ55:DZ56)</f>
        <v>-2665013.56208267</v>
      </c>
      <c r="EA57" s="478" t="n">
        <f aca="false">SUM(EA55:EA56)</f>
        <v>-2651895.26574794</v>
      </c>
      <c r="EB57" s="478" t="n">
        <f aca="false">SUM(EB55:EB56)</f>
        <v>-2638776.96941322</v>
      </c>
      <c r="EC57" s="478" t="n">
        <f aca="false">SUM(EC55:EC56)</f>
        <v>-2625658.67307849</v>
      </c>
      <c r="ED57" s="478" t="n">
        <f aca="false">SUM(ED55:ED56)</f>
        <v>-2612540.37674376</v>
      </c>
      <c r="EE57" s="478" t="n">
        <f aca="false">SUM(EE55:EE56)</f>
        <v>-2599422.08040904</v>
      </c>
      <c r="EF57" s="478" t="n">
        <f aca="false">SUM(DT57:EE57)</f>
        <v>-32058872.5240083</v>
      </c>
      <c r="EG57" s="478" t="n">
        <f aca="false">SUM(EG55:EG56)</f>
        <v>-2586303.78498482</v>
      </c>
      <c r="EH57" s="478" t="n">
        <f aca="false">SUM(EH55:EH56)</f>
        <v>-2573185.48737914</v>
      </c>
      <c r="EI57" s="478" t="n">
        <f aca="false">SUM(EI55:EI56)</f>
        <v>-2560067.19104626</v>
      </c>
      <c r="EJ57" s="478" t="n">
        <f aca="false">SUM(EJ55:EJ56)</f>
        <v>-2546948.89471337</v>
      </c>
      <c r="EK57" s="478" t="n">
        <f aca="false">SUM(EK55:EK56)</f>
        <v>-2533830.59838048</v>
      </c>
      <c r="EL57" s="478" t="n">
        <f aca="false">SUM(EL55:EL56)</f>
        <v>-2520712.30204759</v>
      </c>
      <c r="EM57" s="478" t="n">
        <f aca="false">SUM(EM55:EM56)</f>
        <v>-2507594.0057147</v>
      </c>
      <c r="EN57" s="478" t="n">
        <f aca="false">SUM(EN55:EN56)</f>
        <v>-2494475.70938181</v>
      </c>
      <c r="EO57" s="478" t="n">
        <f aca="false">SUM(EO55:EO56)</f>
        <v>-2481357.41304892</v>
      </c>
      <c r="EP57" s="478" t="n">
        <f aca="false">SUM(EP55:EP56)</f>
        <v>-2468239.11671603</v>
      </c>
      <c r="EQ57" s="478" t="n">
        <f aca="false">SUM(EQ55:EQ56)</f>
        <v>-2455120.82038315</v>
      </c>
      <c r="ER57" s="478" t="n">
        <f aca="false">SUM(ER55:ER56)</f>
        <v>-2442002.52405026</v>
      </c>
      <c r="ES57" s="478" t="n">
        <f aca="false">SUM(EG57:ER57)</f>
        <v>-30169837.8478465</v>
      </c>
      <c r="ET57" s="478" t="n">
        <f aca="false">SUM(ET55:ET56)</f>
        <v>-2428884.22957503</v>
      </c>
      <c r="EU57" s="478" t="n">
        <f aca="false">SUM(EU55:EU56)</f>
        <v>-2415765.93401145</v>
      </c>
      <c r="EV57" s="478" t="n">
        <f aca="false">SUM(EV55:EV56)</f>
        <v>-2402647.6376643</v>
      </c>
      <c r="EW57" s="478" t="n">
        <f aca="false">SUM(EW55:EW56)</f>
        <v>-2389529.34131714</v>
      </c>
      <c r="EX57" s="478" t="n">
        <f aca="false">SUM(EX55:EX56)</f>
        <v>-2376411.04496999</v>
      </c>
      <c r="EY57" s="478" t="n">
        <f aca="false">SUM(EY55:EY56)</f>
        <v>-2363292.74862283</v>
      </c>
      <c r="EZ57" s="478" t="n">
        <f aca="false">SUM(EZ55:EZ56)</f>
        <v>-2350174.45227568</v>
      </c>
      <c r="FA57" s="478" t="n">
        <f aca="false">SUM(FA55:FA56)</f>
        <v>-2337056.15592853</v>
      </c>
      <c r="FB57" s="478" t="n">
        <f aca="false">SUM(FB55:FB56)</f>
        <v>-2323937.85958137</v>
      </c>
      <c r="FC57" s="478" t="n">
        <f aca="false">SUM(FC55:FC56)</f>
        <v>-2310819.56323422</v>
      </c>
      <c r="FD57" s="478" t="n">
        <f aca="false">SUM(FD55:FD56)</f>
        <v>-2297701.26688706</v>
      </c>
      <c r="FE57" s="478" t="n">
        <f aca="false">SUM(FE55:FE56)</f>
        <v>-2284582.97053991</v>
      </c>
      <c r="FF57" s="478" t="n">
        <f aca="false">SUM(ET57:FE57)</f>
        <v>-28280803.2046075</v>
      </c>
      <c r="FG57" s="478" t="n">
        <f aca="false">SUM(FG55:FG56)</f>
        <v>-2271464.67307999</v>
      </c>
      <c r="FH57" s="478" t="n">
        <f aca="false">SUM(FH55:FH56)</f>
        <v>-2258346.37589139</v>
      </c>
      <c r="FI57" s="478" t="n">
        <f aca="false">SUM(FI55:FI56)</f>
        <v>-2245228.07955559</v>
      </c>
      <c r="FJ57" s="478" t="n">
        <f aca="false">SUM(FJ55:FJ56)</f>
        <v>-2232109.78321978</v>
      </c>
      <c r="FK57" s="478" t="n">
        <f aca="false">SUM(FK55:FK56)</f>
        <v>-2218991.48688398</v>
      </c>
      <c r="FL57" s="478" t="n">
        <f aca="false">SUM(FL55:FL56)</f>
        <v>-2205873.19054818</v>
      </c>
      <c r="FM57" s="478" t="n">
        <f aca="false">SUM(FM55:FM56)</f>
        <v>-2192754.89421238</v>
      </c>
      <c r="FN57" s="478" t="n">
        <f aca="false">SUM(FN55:FN56)</f>
        <v>-2179636.59787657</v>
      </c>
      <c r="FO57" s="478" t="n">
        <f aca="false">SUM(FO55:FO56)</f>
        <v>-2166518.30154077</v>
      </c>
      <c r="FP57" s="478" t="n">
        <f aca="false">SUM(FP55:FP56)</f>
        <v>-2153400.00520497</v>
      </c>
      <c r="FQ57" s="478" t="n">
        <f aca="false">SUM(FQ55:FQ56)</f>
        <v>-2140281.70886917</v>
      </c>
      <c r="FR57" s="478" t="n">
        <f aca="false">SUM(FR55:FR56)</f>
        <v>-2127163.41253337</v>
      </c>
      <c r="FS57" s="478" t="n">
        <f aca="false">SUM(FG57:FR57)</f>
        <v>-26391768.5094161</v>
      </c>
      <c r="FT57" s="478" t="n">
        <f aca="false">SUM(FT55:FT56)</f>
        <v>-2114045.11714615</v>
      </c>
      <c r="FU57" s="478" t="n">
        <f aca="false">SUM(FU55:FU56)</f>
        <v>-2100926.82076418</v>
      </c>
      <c r="FV57" s="478" t="n">
        <f aca="false">SUM(FV55:FV56)</f>
        <v>-2087808.52442274</v>
      </c>
      <c r="FW57" s="478" t="n">
        <f aca="false">SUM(FW55:FW56)</f>
        <v>-2074690.2280813</v>
      </c>
      <c r="FX57" s="478" t="n">
        <f aca="false">SUM(FX55:FX56)</f>
        <v>-2061571.93173986</v>
      </c>
      <c r="FY57" s="478" t="n">
        <f aca="false">SUM(FY55:FY56)</f>
        <v>-2048453.63539843</v>
      </c>
      <c r="FZ57" s="478" t="n">
        <f aca="false">SUM(FZ55:FZ56)</f>
        <v>-2035335.33905699</v>
      </c>
      <c r="GA57" s="478" t="n">
        <f aca="false">SUM(GA55:GA56)</f>
        <v>-2022217.04271555</v>
      </c>
      <c r="GB57" s="478" t="n">
        <f aca="false">SUM(GB55:GB56)</f>
        <v>-2009098.74637412</v>
      </c>
      <c r="GC57" s="478" t="n">
        <f aca="false">SUM(GC55:GC56)</f>
        <v>-1995980.45003268</v>
      </c>
      <c r="GD57" s="478" t="n">
        <f aca="false">SUM(GD55:GD56)</f>
        <v>-1982862.15369124</v>
      </c>
      <c r="GE57" s="478" t="n">
        <f aca="false">SUM(GE55:GE56)</f>
        <v>-1969743.85734981</v>
      </c>
      <c r="GF57" s="478" t="n">
        <f aca="false">SUM(FT57:GE57)</f>
        <v>-24502733.846773</v>
      </c>
      <c r="GG57" s="478" t="n">
        <f aca="false">SUM(GG55:GG56)</f>
        <v>-1956625.56102546</v>
      </c>
      <c r="GH57" s="478" t="n">
        <f aca="false">SUM(GH55:GH56)</f>
        <v>-1943507.2639723</v>
      </c>
      <c r="GI57" s="478" t="n">
        <f aca="false">SUM(GI55:GI56)</f>
        <v>-1930388.96763555</v>
      </c>
      <c r="GJ57" s="478" t="n">
        <f aca="false">SUM(GJ55:GJ56)</f>
        <v>-1917270.67129881</v>
      </c>
      <c r="GK57" s="478" t="n">
        <f aca="false">SUM(GK55:GK56)</f>
        <v>-1904152.37496206</v>
      </c>
      <c r="GL57" s="478" t="n">
        <f aca="false">SUM(GL55:GL56)</f>
        <v>-1891034.07862531</v>
      </c>
      <c r="GM57" s="478" t="n">
        <f aca="false">SUM(GM55:GM56)</f>
        <v>-4.57439849619581E-013</v>
      </c>
      <c r="GN57" s="478" t="n">
        <f aca="false">SUM(GN55:GN56)</f>
        <v>-4.57439849619581E-013</v>
      </c>
      <c r="GO57" s="478" t="n">
        <f aca="false">SUM(GO55:GO56)</f>
        <v>-4.57439849619581E-013</v>
      </c>
      <c r="GP57" s="478" t="n">
        <f aca="false">SUM(GP55:GP56)</f>
        <v>-4.57439849619581E-013</v>
      </c>
      <c r="GQ57" s="478" t="n">
        <f aca="false">SUM(GQ55:GQ56)</f>
        <v>-4.57439849619581E-013</v>
      </c>
      <c r="GR57" s="478" t="n">
        <f aca="false">SUM(GR55:GR56)</f>
        <v>-4.57439849619581E-013</v>
      </c>
      <c r="GS57" s="478" t="n">
        <f aca="false">SUM(GG57:GR57)</f>
        <v>-11542978.9175195</v>
      </c>
      <c r="GT57" s="478" t="n">
        <f aca="false">SUM(GT55:GT56)</f>
        <v>0</v>
      </c>
      <c r="GU57" s="478" t="n">
        <f aca="false">SUM(GU55:GU56)</f>
        <v>-3.90913135406781E-005</v>
      </c>
      <c r="GV57" s="478" t="n">
        <f aca="false">SUM(GV55:GV56)</f>
        <v>-3.90913135406781E-005</v>
      </c>
      <c r="GW57" s="478" t="n">
        <f aca="false">SUM(GW55:GW56)</f>
        <v>-3.90913135406781E-005</v>
      </c>
      <c r="GX57" s="478" t="n">
        <f aca="false">SUM(GX55:GX56)</f>
        <v>-3.90913135406781E-005</v>
      </c>
      <c r="GY57" s="478" t="n">
        <f aca="false">SUM(GY55:GY56)</f>
        <v>-3.90913135406781E-005</v>
      </c>
      <c r="GZ57" s="478" t="n">
        <f aca="false">SUM(GZ55:GZ56)</f>
        <v>-3.90913135406781E-005</v>
      </c>
      <c r="HA57" s="478" t="n">
        <f aca="false">SUM(HA55:HA56)</f>
        <v>-3.90913135406781E-005</v>
      </c>
      <c r="HB57" s="478" t="n">
        <f aca="false">SUM(HB55:HB56)</f>
        <v>-3.90913135406781E-005</v>
      </c>
      <c r="HC57" s="478" t="n">
        <f aca="false">SUM(HC55:HC56)</f>
        <v>-3.90913135406781E-005</v>
      </c>
      <c r="HD57" s="478" t="n">
        <f aca="false">SUM(HD55:HD56)</f>
        <v>-3.90913135406781E-005</v>
      </c>
      <c r="HE57" s="478" t="n">
        <f aca="false">SUM(HE55:HE56)</f>
        <v>-3.90913135406781E-005</v>
      </c>
      <c r="HF57" s="478" t="n">
        <f aca="false">SUM(GT57:HE57)</f>
        <v>-0.000430004448947459</v>
      </c>
      <c r="HG57" s="478" t="n">
        <f aca="false">SUM(HG55:HG56)</f>
        <v>-2.71154407090014E-007</v>
      </c>
      <c r="HH57" s="478" t="n">
        <f aca="false">SUM(HH55:HH56)</f>
        <v>-2.71154407090014E-007</v>
      </c>
      <c r="HI57" s="478" t="n">
        <f aca="false">SUM(HI55:HI56)</f>
        <v>-2.71154407090014E-007</v>
      </c>
      <c r="HJ57" s="478" t="n">
        <f aca="false">SUM(HJ55:HJ56)</f>
        <v>-2.71154407090014E-007</v>
      </c>
      <c r="HK57" s="478" t="n">
        <f aca="false">SUM(HK55:HK56)</f>
        <v>-2.71154407090014E-007</v>
      </c>
      <c r="HL57" s="478" t="n">
        <f aca="false">SUM(HL55:HL56)</f>
        <v>-2.71154407090014E-007</v>
      </c>
      <c r="HM57" s="478" t="n">
        <f aca="false">SUM(HM55:HM56)</f>
        <v>-2.71154407090014E-007</v>
      </c>
      <c r="HN57" s="478" t="n">
        <f aca="false">SUM(HN55:HN56)</f>
        <v>-2.71154407090014E-007</v>
      </c>
      <c r="HO57" s="478" t="n">
        <f aca="false">SUM(HO55:HO56)</f>
        <v>-2.71154407090014E-007</v>
      </c>
      <c r="HP57" s="478" t="n">
        <f aca="false">SUM(HP55:HP56)</f>
        <v>-2.71154407090014E-007</v>
      </c>
      <c r="HQ57" s="478" t="n">
        <f aca="false">SUM(HQ55:HQ56)</f>
        <v>-2.71154407090014E-007</v>
      </c>
      <c r="HR57" s="478" t="n">
        <f aca="false">SUM(HR55:HR56)</f>
        <v>-2.71154407090014E-007</v>
      </c>
      <c r="HS57" s="478" t="n">
        <f aca="false">SUM(HG57:HR57)</f>
        <v>-3.25385288508017E-006</v>
      </c>
      <c r="HT57" s="478" t="n">
        <f aca="false">SUM(HT55:HT56)</f>
        <v>2.62050317555562E-011</v>
      </c>
      <c r="HU57" s="478" t="n">
        <f aca="false">SUM(HU55:HU56)</f>
        <v>2.62050317555562E-011</v>
      </c>
      <c r="HV57" s="478" t="n">
        <f aca="false">SUM(HV55:HV56)</f>
        <v>2.62050317555562E-011</v>
      </c>
      <c r="HW57" s="478" t="n">
        <f aca="false">SUM(HW55:HW56)</f>
        <v>2.62050317555562E-011</v>
      </c>
      <c r="HX57" s="478" t="n">
        <f aca="false">SUM(HX55:HX56)</f>
        <v>2.62050317555562E-011</v>
      </c>
      <c r="HY57" s="478" t="n">
        <f aca="false">SUM(HY55:HY56)</f>
        <v>2.62050317555562E-011</v>
      </c>
      <c r="HZ57" s="478" t="n">
        <f aca="false">SUM(HZ55:HZ56)</f>
        <v>2.62050317555562E-011</v>
      </c>
      <c r="IA57" s="478" t="n">
        <f aca="false">SUM(IA55:IA56)</f>
        <v>2.62050317555562E-011</v>
      </c>
      <c r="IB57" s="478" t="n">
        <f aca="false">SUM(IB55:IB56)</f>
        <v>2.62050317555562E-011</v>
      </c>
      <c r="IC57" s="478" t="n">
        <f aca="false">SUM(IC55:IC56)</f>
        <v>2.62050317555562E-011</v>
      </c>
      <c r="ID57" s="478" t="n">
        <f aca="false">SUM(ID55:ID56)</f>
        <v>2.62050317555562E-011</v>
      </c>
      <c r="IE57" s="478" t="n">
        <f aca="false">SUM(IE55:IE56)</f>
        <v>2.62050317555562E-011</v>
      </c>
      <c r="IF57" s="478" t="n">
        <f aca="false">SUM(HT57:IE57)</f>
        <v>3.14460381066674E-010</v>
      </c>
      <c r="IG57" s="478" t="n">
        <f aca="false">SUM(IG55:IG56)</f>
        <v>2.62050317555562E-011</v>
      </c>
      <c r="IH57" s="478" t="n">
        <f aca="false">SUM(IH55:IH56)</f>
        <v>2.62050317555562E-011</v>
      </c>
      <c r="II57" s="478" t="n">
        <f aca="false">SUM(II55:II56)</f>
        <v>2.62050317555562E-011</v>
      </c>
      <c r="IJ57" s="478" t="n">
        <f aca="false">SUM(IJ55:IJ56)</f>
        <v>2.62050317555562E-011</v>
      </c>
      <c r="IK57" s="478" t="n">
        <f aca="false">SUM(IK55:IK56)</f>
        <v>2.62050317555562E-011</v>
      </c>
      <c r="IL57" s="478" t="n">
        <f aca="false">SUM(IL55:IL56)</f>
        <v>2.62050317555562E-011</v>
      </c>
      <c r="IM57" s="478" t="n">
        <f aca="false">SUM(IM55:IM56)</f>
        <v>2.62050317555562E-011</v>
      </c>
      <c r="IN57" s="478" t="n">
        <f aca="false">SUM(IN55:IN56)</f>
        <v>2.62050317555562E-011</v>
      </c>
      <c r="IO57" s="478" t="n">
        <f aca="false">SUM(IO55:IO56)</f>
        <v>2.62050317555562E-011</v>
      </c>
      <c r="IP57" s="478" t="n">
        <f aca="false">SUM(IP55:IP56)</f>
        <v>2.62050317555562E-011</v>
      </c>
      <c r="IQ57" s="478" t="n">
        <f aca="false">SUM(IQ55:IQ56)</f>
        <v>2.62050317555562E-011</v>
      </c>
      <c r="IR57" s="478" t="n">
        <f aca="false">SUM(IR55:IR56)</f>
        <v>2.62050317555562E-011</v>
      </c>
      <c r="IS57" s="478" t="n">
        <f aca="false">SUM(IG57:IR57)</f>
        <v>3.14460381066674E-010</v>
      </c>
      <c r="IT57" s="478" t="n">
        <f aca="false">SUM(IT55:IT56)</f>
        <v>2.62050317555562E-011</v>
      </c>
      <c r="IU57" s="478" t="n">
        <f aca="false">SUM(IU55:IU56)</f>
        <v>2.62050317555562E-011</v>
      </c>
      <c r="IV57" s="478" t="n">
        <f aca="false">SUM(IV55:IV56)</f>
        <v>2.62050317555562E-011</v>
      </c>
      <c r="IW57" s="478" t="n">
        <f aca="false">SUM(IW55:IW56)</f>
        <v>2.62050317555562E-011</v>
      </c>
      <c r="IX57" s="478" t="n">
        <f aca="false">SUM(IX55:IX56)</f>
        <v>2.62050317555562E-011</v>
      </c>
      <c r="IY57" s="478" t="n">
        <f aca="false">SUM(IY55:IY56)</f>
        <v>2.62050317555562E-011</v>
      </c>
      <c r="IZ57" s="478" t="n">
        <f aca="false">SUM(IZ55:IZ56)</f>
        <v>2.62050317555562E-011</v>
      </c>
      <c r="JA57" s="478" t="n">
        <f aca="false">SUM(JA55:JA56)</f>
        <v>2.62050317555562E-011</v>
      </c>
      <c r="JB57" s="478" t="n">
        <f aca="false">SUM(JB55:JB56)</f>
        <v>2.62050317555562E-011</v>
      </c>
      <c r="JC57" s="478" t="n">
        <f aca="false">SUM(JC55:JC56)</f>
        <v>2.62050317555562E-011</v>
      </c>
      <c r="JD57" s="478" t="n">
        <f aca="false">SUM(JD55:JD56)</f>
        <v>2.62050317555562E-011</v>
      </c>
      <c r="JE57" s="478" t="n">
        <f aca="false">SUM(JE55:JE56)</f>
        <v>2.62050317555562E-011</v>
      </c>
      <c r="JF57" s="478" t="n">
        <f aca="false">SUM(IT57:JE57)</f>
        <v>3.14460381066674E-010</v>
      </c>
      <c r="JG57" s="478" t="n">
        <f aca="false">SUM(JG55:JG56)</f>
        <v>2.62050317555562E-011</v>
      </c>
      <c r="JH57" s="478" t="n">
        <f aca="false">SUM(JH55:JH56)</f>
        <v>2.62050317555562E-011</v>
      </c>
      <c r="JI57" s="478" t="n">
        <f aca="false">SUM(JI55:JI56)</f>
        <v>2.62050317555562E-011</v>
      </c>
      <c r="JJ57" s="478" t="n">
        <f aca="false">SUM(JJ55:JJ56)</f>
        <v>2.62050317555562E-011</v>
      </c>
      <c r="JK57" s="478" t="n">
        <f aca="false">SUM(JK55:JK56)</f>
        <v>2.62050317555562E-011</v>
      </c>
      <c r="JL57" s="478" t="n">
        <f aca="false">SUM(JL55:JL56)</f>
        <v>2.62050317555562E-011</v>
      </c>
      <c r="JM57" s="478" t="n">
        <f aca="false">SUM(JM55:JM56)</f>
        <v>2.62050317555562E-011</v>
      </c>
      <c r="JN57" s="478" t="n">
        <f aca="false">SUM(JN55:JN56)</f>
        <v>2.62050317555562E-011</v>
      </c>
      <c r="JO57" s="478" t="n">
        <f aca="false">SUM(JO55:JO56)</f>
        <v>2.62050317555562E-011</v>
      </c>
      <c r="JP57" s="478" t="n">
        <f aca="false">SUM(JP55:JP56)</f>
        <v>2.62050317555562E-011</v>
      </c>
      <c r="JQ57" s="478" t="n">
        <f aca="false">SUM(JQ55:JQ56)</f>
        <v>2.62050317555562E-011</v>
      </c>
      <c r="JR57" s="478" t="n">
        <f aca="false">SUM(JR55:JR56)</f>
        <v>2.62050317555562E-011</v>
      </c>
      <c r="JS57" s="478" t="n">
        <f aca="false">SUM(JG57:JR57)</f>
        <v>3.14460381066674E-010</v>
      </c>
      <c r="JT57" s="478" t="n">
        <f aca="false">SUM(JT55:JT56)</f>
        <v>2.62050317555562E-011</v>
      </c>
      <c r="JU57" s="478" t="n">
        <f aca="false">SUM(JU55:JU56)</f>
        <v>2.62050317555562E-011</v>
      </c>
      <c r="JV57" s="478" t="n">
        <f aca="false">SUM(JV55:JV56)</f>
        <v>2.62050317555562E-011</v>
      </c>
      <c r="JW57" s="478" t="n">
        <f aca="false">SUM(JW55:JW56)</f>
        <v>2.62050317555562E-011</v>
      </c>
      <c r="JX57" s="478" t="n">
        <f aca="false">SUM(JX55:JX56)</f>
        <v>2.62050317555562E-011</v>
      </c>
      <c r="JY57" s="478" t="n">
        <f aca="false">SUM(JY55:JY56)</f>
        <v>2.62050317555562E-011</v>
      </c>
      <c r="JZ57" s="478" t="n">
        <f aca="false">SUM(JZ55:JZ56)</f>
        <v>2.62050317555562E-011</v>
      </c>
      <c r="KA57" s="478" t="n">
        <f aca="false">SUM(KA55:KA56)</f>
        <v>2.62050317555562E-011</v>
      </c>
      <c r="KB57" s="478" t="n">
        <f aca="false">SUM(KB55:KB56)</f>
        <v>2.62050317555562E-011</v>
      </c>
      <c r="KC57" s="478" t="n">
        <f aca="false">SUM(KC55:KC56)</f>
        <v>2.62050317555562E-011</v>
      </c>
      <c r="KD57" s="478" t="n">
        <f aca="false">SUM(KD55:KD56)</f>
        <v>2.62050317555562E-011</v>
      </c>
      <c r="KE57" s="478" t="n">
        <f aca="false">SUM(KE55:KE56)</f>
        <v>2.62050317555562E-011</v>
      </c>
      <c r="KF57" s="478" t="n">
        <f aca="false">SUM(JT57:KE57)</f>
        <v>3.14460381066674E-010</v>
      </c>
      <c r="KG57" s="478" t="n">
        <f aca="false">SUM(KG55:KG56)</f>
        <v>2.62050317555562E-011</v>
      </c>
      <c r="KH57" s="478" t="n">
        <f aca="false">SUM(KH55:KH56)</f>
        <v>2.62050317555562E-011</v>
      </c>
      <c r="KI57" s="478" t="n">
        <f aca="false">SUM(KI55:KI56)</f>
        <v>2.62050317555562E-011</v>
      </c>
      <c r="KJ57" s="478" t="n">
        <f aca="false">SUM(KJ55:KJ56)</f>
        <v>2.62050317555562E-011</v>
      </c>
      <c r="KK57" s="478" t="n">
        <f aca="false">SUM(KK55:KK56)</f>
        <v>2.62050317555562E-011</v>
      </c>
      <c r="KL57" s="478" t="n">
        <f aca="false">SUM(KL55:KL56)</f>
        <v>2.62050317555562E-011</v>
      </c>
      <c r="KM57" s="478" t="n">
        <f aca="false">SUM(KM55:KM56)</f>
        <v>2.62050317555562E-011</v>
      </c>
      <c r="KN57" s="478" t="n">
        <f aca="false">SUM(KN55:KN56)</f>
        <v>2.62050317555562E-011</v>
      </c>
      <c r="KO57" s="478" t="n">
        <f aca="false">SUM(KO55:KO56)</f>
        <v>2.62050317555562E-011</v>
      </c>
      <c r="KP57" s="478" t="n">
        <f aca="false">SUM(KP55:KP56)</f>
        <v>2.62050317555562E-011</v>
      </c>
      <c r="KQ57" s="478" t="n">
        <f aca="false">SUM(KQ55:KQ56)</f>
        <v>2.62050317555562E-011</v>
      </c>
      <c r="KR57" s="478" t="n">
        <f aca="false">SUM(KR55:KR56)</f>
        <v>2.62050317555562E-011</v>
      </c>
      <c r="KS57" s="478" t="n">
        <f aca="false">SUM(KG57:KR57)</f>
        <v>3.14460381066674E-010</v>
      </c>
      <c r="KT57" s="478" t="n">
        <f aca="false">SUM(KT55:KT56)</f>
        <v>2.62050317555562E-011</v>
      </c>
      <c r="KU57" s="478" t="n">
        <f aca="false">SUM(KU55:KU56)</f>
        <v>2.62050317555562E-011</v>
      </c>
      <c r="KV57" s="478" t="n">
        <f aca="false">SUM(KV55:KV56)</f>
        <v>2.62050317555562E-011</v>
      </c>
      <c r="KW57" s="478" t="n">
        <f aca="false">SUM(KW55:KW56)</f>
        <v>2.62050317555562E-011</v>
      </c>
      <c r="KX57" s="478" t="n">
        <f aca="false">SUM(KX55:KX56)</f>
        <v>2.62050317555562E-011</v>
      </c>
      <c r="KY57" s="478" t="n">
        <f aca="false">SUM(KY55:KY56)</f>
        <v>2.62050317555562E-011</v>
      </c>
      <c r="KZ57" s="478" t="n">
        <f aca="false">SUM(KZ55:KZ56)</f>
        <v>2.62050317555562E-011</v>
      </c>
      <c r="LA57" s="478" t="n">
        <f aca="false">SUM(LA55:LA56)</f>
        <v>2.62050317555562E-011</v>
      </c>
      <c r="LB57" s="478" t="n">
        <f aca="false">SUM(LB55:LB56)</f>
        <v>2.62050317555562E-011</v>
      </c>
      <c r="LC57" s="478" t="n">
        <f aca="false">SUM(LC55:LC56)</f>
        <v>2.62050317555562E-011</v>
      </c>
      <c r="LD57" s="478" t="n">
        <f aca="false">SUM(LD55:LD56)</f>
        <v>2.62050317555562E-011</v>
      </c>
      <c r="LE57" s="478" t="n">
        <f aca="false">SUM(LE55:LE56)</f>
        <v>2.62050317555562E-011</v>
      </c>
      <c r="LF57" s="478" t="n">
        <f aca="false">SUM(KT57:LE57)</f>
        <v>3.14460381066674E-010</v>
      </c>
      <c r="LG57" s="478" t="n">
        <f aca="false">SUM(LG55:LG56)</f>
        <v>2.62050317555562E-011</v>
      </c>
      <c r="LH57" s="478" t="n">
        <f aca="false">SUM(LH55:LH56)</f>
        <v>2.62050317555562E-011</v>
      </c>
      <c r="LI57" s="478" t="n">
        <f aca="false">SUM(LI55:LI56)</f>
        <v>2.62050317555562E-011</v>
      </c>
      <c r="LJ57" s="478" t="n">
        <f aca="false">SUM(LJ55:LJ56)</f>
        <v>2.62050317555562E-011</v>
      </c>
      <c r="LK57" s="478" t="n">
        <f aca="false">SUM(LK55:LK56)</f>
        <v>2.62050317555562E-011</v>
      </c>
      <c r="LL57" s="478" t="n">
        <f aca="false">SUM(LL55:LL56)</f>
        <v>2.62050317555562E-011</v>
      </c>
      <c r="LM57" s="478" t="n">
        <f aca="false">SUM(LM55:LM56)</f>
        <v>2.62050317555562E-011</v>
      </c>
      <c r="LN57" s="478" t="n">
        <f aca="false">SUM(LN55:LN56)</f>
        <v>2.62050317555562E-011</v>
      </c>
      <c r="LO57" s="478" t="n">
        <f aca="false">SUM(LO55:LO56)</f>
        <v>2.62050317555562E-011</v>
      </c>
      <c r="LP57" s="478" t="n">
        <f aca="false">SUM(LP55:LP56)</f>
        <v>2.62050317555562E-011</v>
      </c>
      <c r="LQ57" s="478" t="n">
        <f aca="false">SUM(LQ55:LQ56)</f>
        <v>2.62050317555562E-011</v>
      </c>
      <c r="LR57" s="478" t="n">
        <f aca="false">SUM(LR55:LR56)</f>
        <v>2.62050317555562E-011</v>
      </c>
      <c r="LS57" s="478" t="n">
        <f aca="false">SUM(LG57:LR57)</f>
        <v>3.14460381066674E-010</v>
      </c>
      <c r="LT57" s="478" t="n">
        <f aca="false">SUM(LT55:LT56)</f>
        <v>2.62050317555562E-011</v>
      </c>
      <c r="LU57" s="478" t="n">
        <f aca="false">SUM(LU55:LU56)</f>
        <v>2.62050317555562E-011</v>
      </c>
      <c r="LV57" s="478" t="n">
        <f aca="false">SUM(LV55:LV56)</f>
        <v>2.62050317555562E-011</v>
      </c>
      <c r="LW57" s="478" t="n">
        <f aca="false">SUM(LW55:LW56)</f>
        <v>2.62050317555562E-011</v>
      </c>
      <c r="LX57" s="478" t="n">
        <f aca="false">SUM(LX55:LX56)</f>
        <v>2.62050317555562E-011</v>
      </c>
      <c r="LY57" s="478" t="n">
        <f aca="false">SUM(LY55:LY56)</f>
        <v>2.62050317555562E-011</v>
      </c>
      <c r="LZ57" s="478" t="n">
        <f aca="false">SUM(LZ55:LZ56)</f>
        <v>2.62050317555562E-011</v>
      </c>
      <c r="MA57" s="478" t="n">
        <f aca="false">SUM(MA55:MA56)</f>
        <v>2.62050317555562E-011</v>
      </c>
      <c r="MB57" s="478" t="n">
        <f aca="false">SUM(MB55:MB56)</f>
        <v>2.62050317555562E-011</v>
      </c>
      <c r="MC57" s="478" t="n">
        <f aca="false">SUM(MC55:MC56)</f>
        <v>2.62050317555562E-011</v>
      </c>
      <c r="MD57" s="478" t="n">
        <f aca="false">SUM(MD55:MD56)</f>
        <v>2.62050317555562E-011</v>
      </c>
      <c r="ME57" s="478" t="n">
        <f aca="false">SUM(ME55:ME56)</f>
        <v>2.62050317555562E-011</v>
      </c>
      <c r="MF57" s="478" t="n">
        <f aca="false">SUM(LT57:ME57)</f>
        <v>3.14460381066674E-010</v>
      </c>
      <c r="MG57" s="478" t="n">
        <f aca="false">SUM(MG55:MG56)</f>
        <v>2.62050317555562E-011</v>
      </c>
      <c r="MH57" s="478" t="n">
        <f aca="false">SUM(MH55:MH56)</f>
        <v>2.62050317555562E-011</v>
      </c>
      <c r="MI57" s="478" t="n">
        <f aca="false">SUM(MI55:MI56)</f>
        <v>2.62050317555562E-011</v>
      </c>
      <c r="MJ57" s="478" t="n">
        <f aca="false">SUM(MJ55:MJ56)</f>
        <v>2.62050317555562E-011</v>
      </c>
      <c r="MK57" s="478" t="n">
        <f aca="false">SUM(MK55:MK56)</f>
        <v>2.62050317555562E-011</v>
      </c>
      <c r="ML57" s="478" t="n">
        <f aca="false">SUM(ML55:ML56)</f>
        <v>2.62050317555562E-011</v>
      </c>
      <c r="MM57" s="478" t="n">
        <f aca="false">SUM(MM55:MM56)</f>
        <v>2.62050317555562E-011</v>
      </c>
      <c r="MN57" s="478" t="n">
        <f aca="false">SUM(MN55:MN56)</f>
        <v>2.62050317555562E-011</v>
      </c>
      <c r="MO57" s="478" t="n">
        <f aca="false">SUM(MO55:MO56)</f>
        <v>2.62050317555562E-011</v>
      </c>
      <c r="MP57" s="478" t="n">
        <f aca="false">SUM(MP55:MP56)</f>
        <v>2.62050317555562E-011</v>
      </c>
      <c r="MQ57" s="478" t="n">
        <f aca="false">SUM(MQ55:MQ56)</f>
        <v>2.62050317555562E-011</v>
      </c>
      <c r="MR57" s="478" t="n">
        <f aca="false">SUM(MR55:MR56)</f>
        <v>2.62050317555562E-011</v>
      </c>
      <c r="MS57" s="478" t="n">
        <f aca="false">SUM(MG57:MR57)</f>
        <v>3.14460381066674E-010</v>
      </c>
      <c r="MT57" s="478" t="n">
        <f aca="false">SUM(MT55:MT56)</f>
        <v>2.62050317555562E-011</v>
      </c>
      <c r="MU57" s="478" t="n">
        <f aca="false">SUM(MU55:MU56)</f>
        <v>2.62050317555562E-011</v>
      </c>
      <c r="MV57" s="478" t="n">
        <f aca="false">SUM(MV55:MV56)</f>
        <v>2.62050317555562E-011</v>
      </c>
      <c r="MW57" s="478" t="n">
        <f aca="false">SUM(MW55:MW56)</f>
        <v>2.62050317555562E-011</v>
      </c>
      <c r="MX57" s="478" t="n">
        <f aca="false">SUM(MX55:MX56)</f>
        <v>2.62050317555562E-011</v>
      </c>
      <c r="MY57" s="478" t="n">
        <f aca="false">SUM(MY55:MY56)</f>
        <v>2.62050317555562E-011</v>
      </c>
      <c r="MZ57" s="478" t="n">
        <f aca="false">SUM(MZ55:MZ56)</f>
        <v>2.62050317555562E-011</v>
      </c>
      <c r="NA57" s="478" t="n">
        <f aca="false">SUM(NA55:NA56)</f>
        <v>2.62050317555562E-011</v>
      </c>
      <c r="NB57" s="478" t="n">
        <f aca="false">SUM(NB55:NB56)</f>
        <v>2.62050317555562E-011</v>
      </c>
      <c r="NC57" s="478" t="n">
        <f aca="false">SUM(NC55:NC56)</f>
        <v>2.62050317555562E-011</v>
      </c>
      <c r="ND57" s="478" t="n">
        <f aca="false">SUM(ND55:ND56)</f>
        <v>2.62050317555562E-011</v>
      </c>
      <c r="NE57" s="478" t="n">
        <f aca="false">SUM(NE55:NE56)</f>
        <v>2.62050317555562E-011</v>
      </c>
      <c r="NF57" s="478" t="n">
        <f aca="false">SUM(MT57:NE57)</f>
        <v>3.14460381066674E-010</v>
      </c>
      <c r="NG57" s="478" t="n">
        <f aca="false">SUM(NG55:NG56)</f>
        <v>2.62050317555562E-011</v>
      </c>
      <c r="NH57" s="478" t="n">
        <f aca="false">SUM(NH55:NH56)</f>
        <v>2.62050317555562E-011</v>
      </c>
      <c r="NI57" s="478" t="n">
        <f aca="false">SUM(NI55:NI56)</f>
        <v>2.62050317555562E-011</v>
      </c>
      <c r="NJ57" s="478" t="n">
        <f aca="false">SUM(NJ55:NJ56)</f>
        <v>2.62050317555562E-011</v>
      </c>
      <c r="NK57" s="478" t="n">
        <f aca="false">SUM(NK55:NK56)</f>
        <v>2.62050317555562E-011</v>
      </c>
      <c r="NL57" s="478" t="n">
        <f aca="false">SUM(NL55:NL56)</f>
        <v>2.62050317555562E-011</v>
      </c>
      <c r="NM57" s="478" t="n">
        <f aca="false">SUM(NM55:NM56)</f>
        <v>2.62050317555562E-011</v>
      </c>
      <c r="NN57" s="478" t="n">
        <f aca="false">SUM(NN55:NN56)</f>
        <v>2.62050317555562E-011</v>
      </c>
      <c r="NO57" s="478" t="n">
        <f aca="false">SUM(NO55:NO56)</f>
        <v>2.62050317555562E-011</v>
      </c>
      <c r="NP57" s="478" t="n">
        <f aca="false">SUM(NP55:NP56)</f>
        <v>2.62050317555562E-011</v>
      </c>
      <c r="NQ57" s="478" t="n">
        <f aca="false">SUM(NQ55:NQ56)</f>
        <v>2.62050317555562E-011</v>
      </c>
      <c r="NR57" s="478" t="n">
        <f aca="false">SUM(NR55:NR56)</f>
        <v>2.62050317555562E-011</v>
      </c>
      <c r="NS57" s="478" t="n">
        <f aca="false">SUM(NG57:NR57)</f>
        <v>3.14460381066674E-010</v>
      </c>
      <c r="NT57" s="478" t="n">
        <f aca="false">SUM(NT55:NT56)</f>
        <v>2.62050317555562E-011</v>
      </c>
      <c r="NU57" s="478" t="n">
        <f aca="false">SUM(NU55:NU56)</f>
        <v>2.62050317555562E-011</v>
      </c>
      <c r="NV57" s="478" t="n">
        <f aca="false">SUM(NV55:NV56)</f>
        <v>2.62050317555562E-011</v>
      </c>
      <c r="NW57" s="478" t="n">
        <f aca="false">SUM(NW55:NW56)</f>
        <v>2.62050317555562E-011</v>
      </c>
      <c r="NX57" s="478" t="n">
        <f aca="false">SUM(NX55:NX56)</f>
        <v>2.62050317555562E-011</v>
      </c>
      <c r="NY57" s="478" t="n">
        <f aca="false">SUM(NY55:NY56)</f>
        <v>2.62050317555562E-011</v>
      </c>
      <c r="NZ57" s="478" t="n">
        <f aca="false">SUM(NZ55:NZ56)</f>
        <v>2.62050317555562E-011</v>
      </c>
      <c r="OA57" s="478" t="n">
        <f aca="false">SUM(OA55:OA56)</f>
        <v>2.62050317555562E-011</v>
      </c>
      <c r="OB57" s="478" t="n">
        <f aca="false">SUM(OB55:OB56)</f>
        <v>2.62050317555562E-011</v>
      </c>
      <c r="OC57" s="478" t="n">
        <f aca="false">SUM(OC55:OC56)</f>
        <v>2.62050317555562E-011</v>
      </c>
      <c r="OD57" s="478" t="n">
        <f aca="false">SUM(OD55:OD56)</f>
        <v>2.62050317555562E-011</v>
      </c>
      <c r="OE57" s="478" t="n">
        <f aca="false">SUM(OE55:OE56)</f>
        <v>2.62050317555562E-011</v>
      </c>
      <c r="OF57" s="478" t="n">
        <f aca="false">SUM(NT57:OE57)</f>
        <v>3.14460381066674E-010</v>
      </c>
      <c r="OG57" s="478" t="n">
        <f aca="false">SUM(OG55:OG56)</f>
        <v>2.62050317555562E-011</v>
      </c>
      <c r="OH57" s="478" t="n">
        <f aca="false">SUM(OH55:OH56)</f>
        <v>2.62050317555562E-011</v>
      </c>
      <c r="OI57" s="478" t="n">
        <f aca="false">SUM(OI55:OI56)</f>
        <v>2.62050317555562E-011</v>
      </c>
      <c r="OJ57" s="478" t="n">
        <f aca="false">SUM(OJ55:OJ56)</f>
        <v>2.62050317555562E-011</v>
      </c>
      <c r="OK57" s="478" t="n">
        <f aca="false">SUM(OK55:OK56)</f>
        <v>2.62050317555562E-011</v>
      </c>
      <c r="OL57" s="478" t="n">
        <f aca="false">SUM(OL55:OL56)</f>
        <v>2.62050317555562E-011</v>
      </c>
      <c r="OM57" s="478" t="n">
        <f aca="false">SUM(OM55:OM56)</f>
        <v>2.62050317555562E-011</v>
      </c>
      <c r="ON57" s="478" t="n">
        <f aca="false">SUM(ON55:ON56)</f>
        <v>2.62050317555562E-011</v>
      </c>
      <c r="OO57" s="478" t="n">
        <f aca="false">SUM(OO55:OO56)</f>
        <v>2.62050317555562E-011</v>
      </c>
      <c r="OP57" s="478" t="n">
        <f aca="false">SUM(OP55:OP56)</f>
        <v>2.62050317555562E-011</v>
      </c>
      <c r="OQ57" s="478" t="n">
        <f aca="false">SUM(OQ55:OQ56)</f>
        <v>2.62050317555562E-011</v>
      </c>
      <c r="OR57" s="478" t="n">
        <f aca="false">SUM(OR55:OR56)</f>
        <v>2.62050317555562E-011</v>
      </c>
      <c r="OS57" s="478" t="n">
        <f aca="false">SUM(OG57:OR57)</f>
        <v>3.14460381066674E-010</v>
      </c>
      <c r="OT57" s="478" t="n">
        <f aca="false">SUM(OT55:OT56)</f>
        <v>2.62050317555562E-011</v>
      </c>
      <c r="OU57" s="478" t="n">
        <f aca="false">SUM(OU55:OU56)</f>
        <v>2.62050317555562E-011</v>
      </c>
      <c r="OV57" s="478" t="n">
        <f aca="false">SUM(OV55:OV56)</f>
        <v>2.62050317555562E-011</v>
      </c>
      <c r="OW57" s="478" t="n">
        <f aca="false">SUM(OW55:OW56)</f>
        <v>2.62050317555562E-011</v>
      </c>
      <c r="OX57" s="478" t="n">
        <f aca="false">SUM(OX55:OX56)</f>
        <v>2.62050317555562E-011</v>
      </c>
      <c r="OY57" s="478" t="n">
        <f aca="false">SUM(OY55:OY56)</f>
        <v>2.62050317555562E-011</v>
      </c>
      <c r="OZ57" s="478" t="n">
        <f aca="false">SUM(OZ55:OZ56)</f>
        <v>2.62050317555562E-011</v>
      </c>
      <c r="PA57" s="478" t="n">
        <f aca="false">SUM(PA55:PA56)</f>
        <v>2.62050317555562E-011</v>
      </c>
      <c r="PB57" s="478" t="n">
        <f aca="false">SUM(PB55:PB56)</f>
        <v>2.62050317555562E-011</v>
      </c>
      <c r="PC57" s="478" t="n">
        <f aca="false">SUM(PC55:PC56)</f>
        <v>2.62050317555562E-011</v>
      </c>
      <c r="PD57" s="478" t="n">
        <f aca="false">SUM(PD55:PD56)</f>
        <v>2.62050317555562E-011</v>
      </c>
      <c r="PE57" s="478" t="n">
        <f aca="false">SUM(PE55:PE56)</f>
        <v>2.62050317555562E-011</v>
      </c>
      <c r="PF57" s="478"/>
      <c r="PG57" s="478" t="n">
        <f aca="false">SUM(PG55:PG56)</f>
        <v>0</v>
      </c>
      <c r="PH57" s="478" t="n">
        <f aca="false">SUM(PH55:PH56)</f>
        <v>0</v>
      </c>
      <c r="PI57" s="478" t="n">
        <f aca="false">SUM(PI55:PI56)</f>
        <v>0</v>
      </c>
      <c r="PJ57" s="478" t="n">
        <f aca="false">SUM(PJ55:PJ56)</f>
        <v>0</v>
      </c>
      <c r="PK57" s="478" t="n">
        <f aca="false">SUM(PK55:PK56)</f>
        <v>0</v>
      </c>
      <c r="PL57" s="478" t="n">
        <f aca="false">SUM(PL55:PL56)</f>
        <v>0</v>
      </c>
      <c r="PM57" s="478" t="n">
        <f aca="false">SUM(PM55:PM56)</f>
        <v>0</v>
      </c>
      <c r="PN57" s="478" t="n">
        <f aca="false">SUM(PN55:PN56)</f>
        <v>0</v>
      </c>
      <c r="PO57" s="478" t="n">
        <f aca="false">SUM(PO55:PO56)</f>
        <v>0</v>
      </c>
      <c r="PP57" s="478" t="n">
        <f aca="false">SUM(PP55:PP56)</f>
        <v>0</v>
      </c>
      <c r="PQ57" s="478" t="n">
        <f aca="false">SUM(PQ55:PQ56)</f>
        <v>0</v>
      </c>
      <c r="PR57" s="478" t="n">
        <f aca="false">SUM(PR55:PR56)</f>
        <v>0</v>
      </c>
      <c r="PS57" s="478"/>
      <c r="PT57" s="478" t="n">
        <f aca="false">SUM(PT55:PT56)</f>
        <v>0</v>
      </c>
      <c r="PU57" s="478" t="n">
        <f aca="false">SUM(PU55:PU56)</f>
        <v>0</v>
      </c>
      <c r="PV57" s="478" t="n">
        <f aca="false">SUM(PV55:PV56)</f>
        <v>0</v>
      </c>
      <c r="PW57" s="478" t="n">
        <f aca="false">SUM(PW55:PW56)</f>
        <v>0</v>
      </c>
      <c r="PX57" s="478" t="n">
        <f aca="false">SUM(PX55:PX56)</f>
        <v>0</v>
      </c>
      <c r="PY57" s="478" t="n">
        <f aca="false">SUM(PY55:PY56)</f>
        <v>0</v>
      </c>
      <c r="PZ57" s="478" t="n">
        <f aca="false">SUM(PZ55:PZ56)</f>
        <v>0</v>
      </c>
      <c r="QA57" s="478" t="n">
        <f aca="false">SUM(QA55:QA56)</f>
        <v>0</v>
      </c>
      <c r="QB57" s="478" t="n">
        <f aca="false">SUM(QB55:QB56)</f>
        <v>0</v>
      </c>
      <c r="QC57" s="478" t="n">
        <f aca="false">SUM(QC55:QC56)</f>
        <v>0</v>
      </c>
      <c r="QD57" s="478" t="n">
        <f aca="false">SUM(QD55:QD56)</f>
        <v>0</v>
      </c>
      <c r="QE57" s="478" t="n">
        <f aca="false">SUM(QE55:QE56)</f>
        <v>0</v>
      </c>
      <c r="QF57" s="478"/>
      <c r="QG57" s="478" t="n">
        <f aca="false">SUM(QG55:QG56)</f>
        <v>0</v>
      </c>
      <c r="QH57" s="478" t="n">
        <f aca="false">SUM(QH55:QH56)</f>
        <v>0</v>
      </c>
      <c r="QI57" s="478" t="n">
        <f aca="false">SUM(QI55:QI56)</f>
        <v>0</v>
      </c>
      <c r="QJ57" s="478" t="n">
        <f aca="false">SUM(QJ55:QJ56)</f>
        <v>0</v>
      </c>
      <c r="QK57" s="478" t="n">
        <f aca="false">SUM(QK55:QK56)</f>
        <v>0</v>
      </c>
      <c r="QL57" s="478" t="n">
        <f aca="false">SUM(QL55:QL56)</f>
        <v>0</v>
      </c>
      <c r="QM57" s="478" t="n">
        <f aca="false">SUM(QM55:QM56)</f>
        <v>0</v>
      </c>
      <c r="QN57" s="478" t="n">
        <f aca="false">SUM(QN55:QN56)</f>
        <v>0</v>
      </c>
      <c r="QO57" s="478" t="n">
        <f aca="false">SUM(QO55:QO56)</f>
        <v>0</v>
      </c>
      <c r="QP57" s="478" t="n">
        <f aca="false">SUM(QP55:QP56)</f>
        <v>0</v>
      </c>
      <c r="QQ57" s="478" t="n">
        <f aca="false">SUM(QQ55:QQ56)</f>
        <v>0</v>
      </c>
      <c r="QR57" s="478" t="n">
        <f aca="false">SUM(QR55:QR56)</f>
        <v>0</v>
      </c>
      <c r="QS57" s="478"/>
      <c r="QT57" s="478" t="n">
        <f aca="false">SUM(QT55:QT56)</f>
        <v>0</v>
      </c>
      <c r="QU57" s="478" t="n">
        <f aca="false">SUM(QU55:QU56)</f>
        <v>0</v>
      </c>
      <c r="QV57" s="478" t="n">
        <f aca="false">SUM(QV55:QV56)</f>
        <v>0</v>
      </c>
      <c r="QW57" s="478" t="n">
        <f aca="false">SUM(QW55:QW56)</f>
        <v>0</v>
      </c>
      <c r="QX57" s="478" t="n">
        <f aca="false">SUM(QX55:QX56)</f>
        <v>0</v>
      </c>
      <c r="QY57" s="478" t="n">
        <f aca="false">SUM(QY55:QY56)</f>
        <v>0</v>
      </c>
      <c r="QZ57" s="478" t="n">
        <f aca="false">SUM(QZ55:QZ56)</f>
        <v>0</v>
      </c>
      <c r="RA57" s="478" t="n">
        <f aca="false">SUM(RA55:RA56)</f>
        <v>0</v>
      </c>
      <c r="RB57" s="478" t="n">
        <f aca="false">SUM(RB55:RB56)</f>
        <v>0</v>
      </c>
      <c r="RC57" s="478" t="n">
        <f aca="false">SUM(RC55:RC56)</f>
        <v>0</v>
      </c>
      <c r="RD57" s="478" t="n">
        <f aca="false">SUM(RD55:RD56)</f>
        <v>0</v>
      </c>
      <c r="RE57" s="478" t="n">
        <f aca="false">SUM(RE55:RE56)</f>
        <v>0</v>
      </c>
      <c r="RF57" s="478"/>
    </row>
    <row r="58" customFormat="false" ht="12.75" hidden="false" customHeight="true" outlineLevel="0" collapsed="false">
      <c r="A58" s="478"/>
      <c r="B58" s="479" t="s">
        <v>504</v>
      </c>
      <c r="C58" s="478"/>
      <c r="D58" s="478"/>
      <c r="E58" s="478"/>
      <c r="F58" s="478"/>
      <c r="G58" s="478" t="n">
        <f aca="false">SUM(G52:G54,G57)</f>
        <v>0</v>
      </c>
      <c r="H58" s="478" t="n">
        <f aca="false">SUM(H52:H54,H57)</f>
        <v>0</v>
      </c>
      <c r="I58" s="478" t="n">
        <f aca="false">SUM(I52:I54,I57)</f>
        <v>0</v>
      </c>
      <c r="J58" s="478" t="n">
        <f aca="false">SUM(J52:J54,J57)</f>
        <v>0</v>
      </c>
      <c r="K58" s="478" t="n">
        <f aca="false">SUM(K52:K54,K57)</f>
        <v>0</v>
      </c>
      <c r="L58" s="478" t="n">
        <f aca="false">SUM(L52:L54,L57)</f>
        <v>0</v>
      </c>
      <c r="M58" s="478" t="n">
        <f aca="false">SUM(M52:M54,M57)</f>
        <v>0</v>
      </c>
      <c r="N58" s="478" t="n">
        <f aca="false">SUM(N52:N54,N57)</f>
        <v>0</v>
      </c>
      <c r="O58" s="478" t="n">
        <f aca="false">SUM(O52:O54,O57)</f>
        <v>0</v>
      </c>
      <c r="P58" s="478" t="n">
        <f aca="false">SUM(P52:P54,P57)</f>
        <v>0</v>
      </c>
      <c r="Q58" s="478" t="n">
        <f aca="false">SUM(Q52:Q54,Q57)</f>
        <v>0</v>
      </c>
      <c r="R58" s="478" t="n">
        <f aca="false">SUM(R52:R54,R57)</f>
        <v>0</v>
      </c>
      <c r="S58" s="478" t="n">
        <f aca="false">SUM(S52:S54,S57)</f>
        <v>0</v>
      </c>
      <c r="T58" s="478" t="n">
        <f aca="false">SUM(T52:T54,T57)</f>
        <v>0</v>
      </c>
      <c r="U58" s="478" t="n">
        <f aca="false">SUM(U52:U54,U57)</f>
        <v>0</v>
      </c>
      <c r="V58" s="478" t="n">
        <f aca="false">SUM(V52:V54,V57)</f>
        <v>0</v>
      </c>
      <c r="W58" s="478" t="n">
        <f aca="false">SUM(W52:W54,W57)</f>
        <v>0</v>
      </c>
      <c r="X58" s="478" t="n">
        <f aca="false">SUM(X52:X54,X57)</f>
        <v>0</v>
      </c>
      <c r="Y58" s="478" t="n">
        <f aca="false">SUM(Y52:Y54,Y57)</f>
        <v>0</v>
      </c>
      <c r="Z58" s="478" t="n">
        <f aca="false">SUM(Z52:Z54,Z57)</f>
        <v>0</v>
      </c>
      <c r="AA58" s="478" t="n">
        <f aca="false">SUM(AA52:AA54,AA57)</f>
        <v>0</v>
      </c>
      <c r="AB58" s="478" t="n">
        <f aca="false">SUM(AB52:AB54,AB57)</f>
        <v>0</v>
      </c>
      <c r="AC58" s="478" t="n">
        <f aca="false">SUM(AC52:AC54,AC57)</f>
        <v>0</v>
      </c>
      <c r="AD58" s="478" t="n">
        <f aca="false">SUM(AD52:AD54,AD57)</f>
        <v>0</v>
      </c>
      <c r="AE58" s="478" t="n">
        <f aca="false">SUM(AE52:AE54,AE57)</f>
        <v>0</v>
      </c>
      <c r="AF58" s="478" t="n">
        <f aca="false">SUM(AF52:AF54,AF57)</f>
        <v>0</v>
      </c>
      <c r="AG58" s="478" t="n">
        <f aca="false">SUM(AG52:AG54,AG57)</f>
        <v>0</v>
      </c>
      <c r="AH58" s="478" t="n">
        <f aca="false">SUM(AH52:AH54,AH57)</f>
        <v>0</v>
      </c>
      <c r="AI58" s="478" t="n">
        <f aca="false">SUM(AI52:AI54,AI57)</f>
        <v>0</v>
      </c>
      <c r="AJ58" s="478" t="n">
        <f aca="false">SUM(AJ52:AJ54,AJ57)</f>
        <v>0</v>
      </c>
      <c r="AK58" s="478" t="n">
        <f aca="false">SUM(AK52:AK54,AK57)</f>
        <v>0</v>
      </c>
      <c r="AL58" s="478" t="n">
        <f aca="false">SUM(AL52:AL54,AL57)</f>
        <v>0</v>
      </c>
      <c r="AM58" s="478" t="n">
        <f aca="false">SUM(AM52:AM54,AM57)</f>
        <v>86553522.7781615</v>
      </c>
      <c r="AN58" s="478" t="n">
        <f aca="false">SUM(AN52:AN54,AN57)</f>
        <v>87158147.7413799</v>
      </c>
      <c r="AO58" s="478" t="n">
        <f aca="false">SUM(AO52:AO54,AO57)</f>
        <v>87766996.3495108</v>
      </c>
      <c r="AP58" s="478" t="n">
        <f aca="false">SUM(AP52:AP54,AP57)</f>
        <v>112796010.149968</v>
      </c>
      <c r="AQ58" s="478" t="n">
        <f aca="false">SUM(AQ52:AQ54,AQ57)</f>
        <v>113583953.6247</v>
      </c>
      <c r="AR58" s="478" t="n">
        <f aca="false">SUM(AR52:AR54,AR57)</f>
        <v>114377401.327095</v>
      </c>
      <c r="AS58" s="478" t="n">
        <f aca="false">SUM(AS52:AS54,AS57)</f>
        <v>114377401.327095</v>
      </c>
      <c r="AT58" s="478" t="n">
        <f aca="false">SUM(AT52:AT54,AT57)</f>
        <v>128611598.346462</v>
      </c>
      <c r="AU58" s="478" t="n">
        <f aca="false">SUM(AU52:AU54,AU57)</f>
        <v>129510022.586443</v>
      </c>
      <c r="AV58" s="478" t="n">
        <f aca="false">SUM(AV52:AV54,AV57)</f>
        <v>130414722.824277</v>
      </c>
      <c r="AW58" s="478" t="n">
        <f aca="false">SUM(AW52:AW54,AW57)</f>
        <v>144760949.540519</v>
      </c>
      <c r="AX58" s="478" t="n">
        <f aca="false">SUM(AX52:AX54,AX57)</f>
        <v>145772186.067722</v>
      </c>
      <c r="AY58" s="478" t="n">
        <f aca="false">SUM(AY52:AY54,AY57)</f>
        <v>146790486.649957</v>
      </c>
      <c r="AZ58" s="478" t="n">
        <f aca="false">SUM(AZ52:AZ54,AZ57)</f>
        <v>161251107.272802</v>
      </c>
      <c r="BA58" s="478" t="n">
        <f aca="false">SUM(BA52:BA54,BA57)</f>
        <v>162377536.812286</v>
      </c>
      <c r="BB58" s="478" t="n">
        <f aca="false">SUM(BB52:BB54,BB57)</f>
        <v>163511835.094682</v>
      </c>
      <c r="BC58" s="478" t="n">
        <f aca="false">SUM(BC52:BC54,BC57)</f>
        <v>178089263.726766</v>
      </c>
      <c r="BD58" s="478" t="n">
        <f aca="false">SUM(BD52:BD54,BD57)</f>
        <v>179333317.245031</v>
      </c>
      <c r="BE58" s="478" t="n">
        <f aca="false">SUM(BE52:BE54,BE57)</f>
        <v>180586061.175754</v>
      </c>
      <c r="BF58" s="478" t="n">
        <f aca="false">SUM(BF52:BF54,BF57)</f>
        <v>180586061.148659</v>
      </c>
      <c r="BG58" s="478" t="n">
        <f aca="false">SUM(BG52:BG54,BG57)</f>
        <v>181847556.199064</v>
      </c>
      <c r="BH58" s="478" t="n">
        <f aca="false">SUM(BH52:BH54,BH57)</f>
        <v>183117863.500825</v>
      </c>
      <c r="BI58" s="478" t="n">
        <f aca="false">SUM(BI52:BI54,BI57)</f>
        <v>184397044.612466</v>
      </c>
      <c r="BJ58" s="478" t="n">
        <f aca="false">SUM(BJ52:BJ54,BJ57)</f>
        <v>185685161.522532</v>
      </c>
      <c r="BK58" s="478" t="n">
        <f aca="false">SUM(BK52:BK54,BK57)</f>
        <v>186982276.652595</v>
      </c>
      <c r="BL58" s="478" t="n">
        <f aca="false">SUM(BL52:BL54,BL57)</f>
        <v>188288452.860273</v>
      </c>
      <c r="BM58" s="478" t="n">
        <f aca="false">SUM(BM52:BM54,BM57)</f>
        <v>189603753.442283</v>
      </c>
      <c r="BN58" s="478" t="n">
        <f aca="false">SUM(BN52:BN54,BN57)</f>
        <v>190928242.137502</v>
      </c>
      <c r="BO58" s="478" t="n">
        <f aca="false">SUM(BO52:BO54,BO57)</f>
        <v>192261983.130062</v>
      </c>
      <c r="BP58" s="478" t="n">
        <f aca="false">SUM(BP52:BP54,BP57)</f>
        <v>193605041.052456</v>
      </c>
      <c r="BQ58" s="478" t="n">
        <f aca="false">SUM(BQ52:BQ54,BQ57)</f>
        <v>194957480.988671</v>
      </c>
      <c r="BR58" s="478" t="n">
        <f aca="false">SUM(BR52:BR54,BR57)</f>
        <v>196319368.477341</v>
      </c>
      <c r="BS58" s="478" t="n">
        <f aca="false">SUM(BS52:BS54,BS57)</f>
        <v>196319368.528682</v>
      </c>
      <c r="BT58" s="478" t="n">
        <f aca="false">SUM(BT52:BT54,BT57)</f>
        <v>197690769.566626</v>
      </c>
      <c r="BU58" s="478" t="n">
        <f aca="false">SUM(BU52:BU54,BU57)</f>
        <v>199071750.61097</v>
      </c>
      <c r="BV58" s="478" t="n">
        <f aca="false">SUM(BV52:BV54,BV57)</f>
        <v>200462378.583438</v>
      </c>
      <c r="BW58" s="478" t="n">
        <f aca="false">SUM(BW52:BW54,BW57)</f>
        <v>201862720.873241</v>
      </c>
      <c r="BX58" s="478" t="n">
        <f aca="false">SUM(BX52:BX54,BX57)</f>
        <v>203272845.340341</v>
      </c>
      <c r="BY58" s="478" t="n">
        <f aca="false">SUM(BY52:BY54,BY57)</f>
        <v>202814904.535998</v>
      </c>
      <c r="BZ58" s="478" t="n">
        <f aca="false">SUM(BZ52:BZ54,BZ57)</f>
        <v>200936988.753258</v>
      </c>
      <c r="CA58" s="478" t="n">
        <f aca="false">SUM(CA52:CA54,CA57)</f>
        <v>199059072.970517</v>
      </c>
      <c r="CB58" s="478" t="n">
        <f aca="false">SUM(CB52:CB54,CB57)</f>
        <v>197181157.187776</v>
      </c>
      <c r="CC58" s="478" t="n">
        <f aca="false">SUM(CC52:CC54,CC57)</f>
        <v>195303241.405035</v>
      </c>
      <c r="CD58" s="478" t="n">
        <f aca="false">SUM(CD52:CD54,CD57)</f>
        <v>193425325.622295</v>
      </c>
      <c r="CE58" s="478" t="n">
        <f aca="false">SUM(CE52:CE54,CE57)</f>
        <v>191547409.839554</v>
      </c>
      <c r="CF58" s="478" t="n">
        <f aca="false">SUM(CF52:CF54,CF57)</f>
        <v>191547409.810872</v>
      </c>
      <c r="CG58" s="478" t="n">
        <f aca="false">SUM(CG52:CG54,CG57)</f>
        <v>189669494.027872</v>
      </c>
      <c r="CH58" s="478" t="n">
        <f aca="false">SUM(CH52:CH54,CH57)</f>
        <v>187791578.245418</v>
      </c>
      <c r="CI58" s="478" t="n">
        <f aca="false">SUM(CI52:CI54,CI57)</f>
        <v>185913662.462964</v>
      </c>
      <c r="CJ58" s="478" t="n">
        <f aca="false">SUM(CJ52:CJ54,CJ57)</f>
        <v>184035746.680509</v>
      </c>
      <c r="CK58" s="478" t="n">
        <f aca="false">SUM(CK52:CK54,CK57)</f>
        <v>182157830.898055</v>
      </c>
      <c r="CL58" s="478" t="n">
        <f aca="false">SUM(CL52:CL54,CL57)</f>
        <v>180279915.115601</v>
      </c>
      <c r="CM58" s="478" t="n">
        <f aca="false">SUM(CM52:CM54,CM57)</f>
        <v>178401999.333147</v>
      </c>
      <c r="CN58" s="478" t="n">
        <f aca="false">SUM(CN52:CN54,CN57)</f>
        <v>176524083.550693</v>
      </c>
      <c r="CO58" s="478" t="n">
        <f aca="false">SUM(CO52:CO54,CO57)</f>
        <v>174646167.768239</v>
      </c>
      <c r="CP58" s="478" t="n">
        <f aca="false">SUM(CP52:CP54,CP57)</f>
        <v>172768251.985784</v>
      </c>
      <c r="CQ58" s="478" t="n">
        <f aca="false">SUM(CQ52:CQ54,CQ57)</f>
        <v>170890336.20333</v>
      </c>
      <c r="CR58" s="478" t="n">
        <f aca="false">SUM(CR52:CR54,CR57)</f>
        <v>169012420.420876</v>
      </c>
      <c r="CS58" s="478" t="n">
        <f aca="false">SUM(CS52:CS54,CS57)</f>
        <v>169012420.410004</v>
      </c>
      <c r="CT58" s="478" t="n">
        <f aca="false">SUM(CT52:CT54,CT57)</f>
        <v>167134504.627004</v>
      </c>
      <c r="CU58" s="478" t="n">
        <f aca="false">SUM(CU52:CU54,CU57)</f>
        <v>165256588.844678</v>
      </c>
      <c r="CV58" s="478" t="n">
        <f aca="false">SUM(CV52:CV54,CV57)</f>
        <v>163378673.062352</v>
      </c>
      <c r="CW58" s="478" t="n">
        <f aca="false">SUM(CW52:CW54,CW57)</f>
        <v>161500757.280026</v>
      </c>
      <c r="CX58" s="478" t="n">
        <f aca="false">SUM(CX52:CX54,CX57)</f>
        <v>159622841.4977</v>
      </c>
      <c r="CY58" s="478" t="n">
        <f aca="false">SUM(CY52:CY54,CY57)</f>
        <v>157744925.715375</v>
      </c>
      <c r="CZ58" s="478" t="n">
        <f aca="false">SUM(CZ52:CZ54,CZ57)</f>
        <v>155867009.933049</v>
      </c>
      <c r="DA58" s="478" t="n">
        <f aca="false">SUM(DA52:DA54,DA57)</f>
        <v>153989094.150723</v>
      </c>
      <c r="DB58" s="478" t="n">
        <f aca="false">SUM(DB52:DB54,DB57)</f>
        <v>152111178.368397</v>
      </c>
      <c r="DC58" s="478" t="n">
        <f aca="false">SUM(DC52:DC54,DC57)</f>
        <v>150233262.586071</v>
      </c>
      <c r="DD58" s="478" t="n">
        <f aca="false">SUM(DD52:DD54,DD57)</f>
        <v>148355346.803745</v>
      </c>
      <c r="DE58" s="478" t="n">
        <f aca="false">SUM(DE52:DE54,DE57)</f>
        <v>146477431.021419</v>
      </c>
      <c r="DF58" s="478" t="n">
        <f aca="false">SUM(DF52:DF54,DF57)</f>
        <v>146477431.011415</v>
      </c>
      <c r="DG58" s="478" t="n">
        <f aca="false">SUM(DG52:DG54,DG57)</f>
        <v>144599515.228415</v>
      </c>
      <c r="DH58" s="478" t="n">
        <f aca="false">SUM(DH52:DH54,DH57)</f>
        <v>142721599.446228</v>
      </c>
      <c r="DI58" s="478" t="n">
        <f aca="false">SUM(DI52:DI54,DI57)</f>
        <v>140843683.664041</v>
      </c>
      <c r="DJ58" s="478" t="n">
        <f aca="false">SUM(DJ52:DJ54,DJ57)</f>
        <v>138965767.881854</v>
      </c>
      <c r="DK58" s="478" t="n">
        <f aca="false">SUM(DK52:DK54,DK57)</f>
        <v>137087852.099666</v>
      </c>
      <c r="DL58" s="478" t="n">
        <f aca="false">SUM(DL52:DL54,DL57)</f>
        <v>135209936.317479</v>
      </c>
      <c r="DM58" s="478" t="n">
        <f aca="false">SUM(DM52:DM54,DM57)</f>
        <v>133332020.535292</v>
      </c>
      <c r="DN58" s="478" t="n">
        <f aca="false">SUM(DN52:DN54,DN57)</f>
        <v>131454104.753105</v>
      </c>
      <c r="DO58" s="478" t="n">
        <f aca="false">SUM(DO52:DO54,DO57)</f>
        <v>129576188.970918</v>
      </c>
      <c r="DP58" s="478" t="n">
        <f aca="false">SUM(DP52:DP54,DP57)</f>
        <v>127698273.18873</v>
      </c>
      <c r="DQ58" s="478" t="n">
        <f aca="false">SUM(DQ52:DQ54,DQ57)</f>
        <v>125820357.406543</v>
      </c>
      <c r="DR58" s="478" t="n">
        <f aca="false">SUM(DR52:DR54,DR57)</f>
        <v>123942441.624356</v>
      </c>
      <c r="DS58" s="478" t="n">
        <f aca="false">SUM(DS52:DS54,DS57)</f>
        <v>123942441.612941</v>
      </c>
      <c r="DT58" s="478" t="n">
        <f aca="false">SUM(DT52:DT54,DT57)</f>
        <v>122064525.829941</v>
      </c>
      <c r="DU58" s="478" t="n">
        <f aca="false">SUM(DU52:DU54,DU57)</f>
        <v>120186610.047942</v>
      </c>
      <c r="DV58" s="478" t="n">
        <f aca="false">SUM(DV52:DV54,DV57)</f>
        <v>118308694.265943</v>
      </c>
      <c r="DW58" s="478" t="n">
        <f aca="false">SUM(DW52:DW54,DW57)</f>
        <v>116430778.483943</v>
      </c>
      <c r="DX58" s="478" t="n">
        <f aca="false">SUM(DX52:DX54,DX57)</f>
        <v>114552862.701944</v>
      </c>
      <c r="DY58" s="478" t="n">
        <f aca="false">SUM(DY52:DY54,DY57)</f>
        <v>112674946.919945</v>
      </c>
      <c r="DZ58" s="478" t="n">
        <f aca="false">SUM(DZ52:DZ54,DZ57)</f>
        <v>110797031.137946</v>
      </c>
      <c r="EA58" s="478" t="n">
        <f aca="false">SUM(EA52:EA54,EA57)</f>
        <v>108919115.355947</v>
      </c>
      <c r="EB58" s="478" t="n">
        <f aca="false">SUM(EB52:EB54,EB57)</f>
        <v>107041199.573948</v>
      </c>
      <c r="EC58" s="478" t="n">
        <f aca="false">SUM(EC52:EC54,EC57)</f>
        <v>105163283.791949</v>
      </c>
      <c r="ED58" s="478" t="n">
        <f aca="false">SUM(ED52:ED54,ED57)</f>
        <v>103285368.00995</v>
      </c>
      <c r="EE58" s="478" t="n">
        <f aca="false">SUM(EE52:EE54,EE57)</f>
        <v>101407452.227951</v>
      </c>
      <c r="EF58" s="478" t="n">
        <f aca="false">SUM(EF52:EF54,EF57)</f>
        <v>101407452.21501</v>
      </c>
      <c r="EG58" s="478" t="n">
        <f aca="false">SUM(EG52:EG54,EG57)</f>
        <v>99529536.43201</v>
      </c>
      <c r="EH58" s="478" t="n">
        <f aca="false">SUM(EH52:EH54,EH57)</f>
        <v>97651620.650274</v>
      </c>
      <c r="EI58" s="478" t="n">
        <f aca="false">SUM(EI52:EI54,EI57)</f>
        <v>95773704.868538</v>
      </c>
      <c r="EJ58" s="478" t="n">
        <f aca="false">SUM(EJ52:EJ54,EJ57)</f>
        <v>93895789.0868019</v>
      </c>
      <c r="EK58" s="478" t="n">
        <f aca="false">SUM(EK52:EK54,EK57)</f>
        <v>92017873.3050659</v>
      </c>
      <c r="EL58" s="478" t="n">
        <f aca="false">SUM(EL52:EL54,EL57)</f>
        <v>90139957.5233299</v>
      </c>
      <c r="EM58" s="478" t="n">
        <f aca="false">SUM(EM52:EM54,EM57)</f>
        <v>88262041.7415938</v>
      </c>
      <c r="EN58" s="478" t="n">
        <f aca="false">SUM(EN52:EN54,EN57)</f>
        <v>86384125.9598578</v>
      </c>
      <c r="EO58" s="478" t="n">
        <f aca="false">SUM(EO52:EO54,EO57)</f>
        <v>84506210.1781218</v>
      </c>
      <c r="EP58" s="478" t="n">
        <f aca="false">SUM(EP52:EP54,EP57)</f>
        <v>82628294.3963857</v>
      </c>
      <c r="EQ58" s="478" t="n">
        <f aca="false">SUM(EQ52:EQ54,EQ57)</f>
        <v>80750378.6146497</v>
      </c>
      <c r="ER58" s="478" t="n">
        <f aca="false">SUM(ER52:ER54,ER57)</f>
        <v>78872462.8329136</v>
      </c>
      <c r="ES58" s="478" t="n">
        <f aca="false">SUM(ES52:ES54,ES57)</f>
        <v>78872462.9179036</v>
      </c>
      <c r="ET58" s="478" t="n">
        <f aca="false">SUM(ET52:ET54,ET57)</f>
        <v>76994547.1349036</v>
      </c>
      <c r="EU58" s="478" t="n">
        <f aca="false">SUM(EU52:EU54,EU57)</f>
        <v>75116631.3511254</v>
      </c>
      <c r="EV58" s="478" t="n">
        <f aca="false">SUM(EV52:EV54,EV57)</f>
        <v>73238715.5673473</v>
      </c>
      <c r="EW58" s="478" t="n">
        <f aca="false">SUM(EW52:EW54,EW57)</f>
        <v>71360799.7835692</v>
      </c>
      <c r="EX58" s="478" t="n">
        <f aca="false">SUM(EX52:EX54,EX57)</f>
        <v>69482883.999791</v>
      </c>
      <c r="EY58" s="478" t="n">
        <f aca="false">SUM(EY52:EY54,EY57)</f>
        <v>67604968.2160129</v>
      </c>
      <c r="EZ58" s="478" t="n">
        <f aca="false">SUM(EZ52:EZ54,EZ57)</f>
        <v>65727052.4322348</v>
      </c>
      <c r="FA58" s="478" t="n">
        <f aca="false">SUM(FA52:FA54,FA57)</f>
        <v>63849136.6484566</v>
      </c>
      <c r="FB58" s="478" t="n">
        <f aca="false">SUM(FB52:FB54,FB57)</f>
        <v>61971220.8646785</v>
      </c>
      <c r="FC58" s="478" t="n">
        <f aca="false">SUM(FC52:FC54,FC57)</f>
        <v>60093305.0809004</v>
      </c>
      <c r="FD58" s="478" t="n">
        <f aca="false">SUM(FD52:FD54,FD57)</f>
        <v>58215389.2971222</v>
      </c>
      <c r="FE58" s="478" t="n">
        <f aca="false">SUM(FE52:FE54,FE57)</f>
        <v>56337473.5133441</v>
      </c>
      <c r="FF58" s="478" t="n">
        <f aca="false">SUM(FF52:FF54,FF57)</f>
        <v>56337473.4654405</v>
      </c>
      <c r="FG58" s="478" t="n">
        <f aca="false">SUM(FG52:FG54,FG57)</f>
        <v>54459557.6824405</v>
      </c>
      <c r="FH58" s="478" t="n">
        <f aca="false">SUM(FH52:FH54,FH57)</f>
        <v>52581641.9002874</v>
      </c>
      <c r="FI58" s="478" t="n">
        <f aca="false">SUM(FI52:FI54,FI57)</f>
        <v>50703726.1181343</v>
      </c>
      <c r="FJ58" s="478" t="n">
        <f aca="false">SUM(FJ52:FJ54,FJ57)</f>
        <v>48825810.3359811</v>
      </c>
      <c r="FK58" s="478" t="n">
        <f aca="false">SUM(FK52:FK54,FK57)</f>
        <v>46947894.553828</v>
      </c>
      <c r="FL58" s="478" t="n">
        <f aca="false">SUM(FL52:FL54,FL57)</f>
        <v>45069978.7716749</v>
      </c>
      <c r="FM58" s="478" t="n">
        <f aca="false">SUM(FM52:FM54,FM57)</f>
        <v>43192062.9895218</v>
      </c>
      <c r="FN58" s="478" t="n">
        <f aca="false">SUM(FN52:FN54,FN57)</f>
        <v>41314147.2073687</v>
      </c>
      <c r="FO58" s="478" t="n">
        <f aca="false">SUM(FO52:FO54,FO57)</f>
        <v>39436231.4252155</v>
      </c>
      <c r="FP58" s="478" t="n">
        <f aca="false">SUM(FP52:FP54,FP57)</f>
        <v>37558315.6430624</v>
      </c>
      <c r="FQ58" s="478" t="n">
        <f aca="false">SUM(FQ52:FQ54,FQ57)</f>
        <v>35680399.8609093</v>
      </c>
      <c r="FR58" s="478" t="n">
        <f aca="false">SUM(FR52:FR54,FR57)</f>
        <v>33802484.0787562</v>
      </c>
      <c r="FS58" s="478" t="n">
        <f aca="false">SUM(FS52:FS54,FS57)</f>
        <v>33802484.0933157</v>
      </c>
      <c r="FT58" s="478" t="n">
        <f aca="false">SUM(FT52:FT54,FT57)</f>
        <v>31924568.3103157</v>
      </c>
      <c r="FU58" s="478" t="n">
        <f aca="false">SUM(FU52:FU54,FU57)</f>
        <v>30046652.5273559</v>
      </c>
      <c r="FV58" s="478" t="n">
        <f aca="false">SUM(FV52:FV54,FV57)</f>
        <v>28168736.7443962</v>
      </c>
      <c r="FW58" s="478" t="n">
        <f aca="false">SUM(FW52:FW54,FW57)</f>
        <v>26290820.9614364</v>
      </c>
      <c r="FX58" s="478" t="n">
        <f aca="false">SUM(FX52:FX54,FX57)</f>
        <v>24412905.1784767</v>
      </c>
      <c r="FY58" s="478" t="n">
        <f aca="false">SUM(FY52:FY54,FY57)</f>
        <v>22534989.3955169</v>
      </c>
      <c r="FZ58" s="478" t="n">
        <f aca="false">SUM(FZ52:FZ54,FZ57)</f>
        <v>20657073.6125572</v>
      </c>
      <c r="GA58" s="478" t="n">
        <f aca="false">SUM(GA52:GA54,GA57)</f>
        <v>18779157.8295975</v>
      </c>
      <c r="GB58" s="478" t="n">
        <f aca="false">SUM(GB52:GB54,GB57)</f>
        <v>16901242.0466377</v>
      </c>
      <c r="GC58" s="478" t="n">
        <f aca="false">SUM(GC52:GC54,GC57)</f>
        <v>15023326.263678</v>
      </c>
      <c r="GD58" s="478" t="n">
        <f aca="false">SUM(GD52:GD54,GD57)</f>
        <v>13145410.4807182</v>
      </c>
      <c r="GE58" s="478" t="n">
        <f aca="false">SUM(GE52:GE54,GE57)</f>
        <v>11267494.6977585</v>
      </c>
      <c r="GF58" s="478" t="n">
        <f aca="false">SUM(GF52:GF54,GF57)</f>
        <v>11267494.6944428</v>
      </c>
      <c r="GG58" s="478" t="n">
        <f aca="false">SUM(GG52:GG54,GG57)</f>
        <v>9389578.9114428</v>
      </c>
      <c r="GH58" s="478" t="n">
        <f aca="false">SUM(GH52:GH54,GH57)</f>
        <v>7511663.12915424</v>
      </c>
      <c r="GI58" s="478" t="n">
        <f aca="false">SUM(GI52:GI54,GI57)</f>
        <v>5633747.34686568</v>
      </c>
      <c r="GJ58" s="478" t="n">
        <f aca="false">SUM(GJ52:GJ54,GJ57)</f>
        <v>3755831.56457712</v>
      </c>
      <c r="GK58" s="478" t="n">
        <f aca="false">SUM(GK52:GK54,GK57)</f>
        <v>1877915.78228856</v>
      </c>
      <c r="GL58" s="478" t="n">
        <f aca="false">SUM(GL52:GL54,GL57)</f>
        <v>6.54836185276508E-011</v>
      </c>
      <c r="GM58" s="478" t="n">
        <f aca="false">SUM(GM52:GM54,GM57)</f>
        <v>6.54836185276508E-011</v>
      </c>
      <c r="GN58" s="478" t="n">
        <f aca="false">SUM(GN52:GN54,GN57)</f>
        <v>6.54836185276508E-011</v>
      </c>
      <c r="GO58" s="478" t="n">
        <f aca="false">SUM(GO52:GO54,GO57)</f>
        <v>6.54836185276508E-011</v>
      </c>
      <c r="GP58" s="478" t="n">
        <f aca="false">SUM(GP52:GP54,GP57)</f>
        <v>6.54836185276508E-011</v>
      </c>
      <c r="GQ58" s="478" t="n">
        <f aca="false">SUM(GQ52:GQ54,GQ57)</f>
        <v>6.54836185276508E-011</v>
      </c>
      <c r="GR58" s="478" t="n">
        <f aca="false">SUM(GR52:GR54,GR57)</f>
        <v>6.54836185276508E-011</v>
      </c>
      <c r="GS58" s="478" t="n">
        <f aca="false">SUM(GS52:GS54,GS57)</f>
        <v>0.00555719574913383</v>
      </c>
      <c r="GT58" s="478" t="n">
        <f aca="false">SUM(GT52:GT54,GT57)</f>
        <v>0.00559601588224417</v>
      </c>
      <c r="GU58" s="478" t="n">
        <f aca="false">SUM(GU52:GU54,GU57)</f>
        <v>0.00559601588224417</v>
      </c>
      <c r="GV58" s="478" t="n">
        <f aca="false">SUM(GV52:GV54,GV57)</f>
        <v>0.00559601588224417</v>
      </c>
      <c r="GW58" s="478" t="n">
        <f aca="false">SUM(GW52:GW54,GW57)</f>
        <v>0.00559601588224417</v>
      </c>
      <c r="GX58" s="478" t="n">
        <f aca="false">SUM(GX52:GX54,GX57)</f>
        <v>0.00559601588224417</v>
      </c>
      <c r="GY58" s="478" t="n">
        <f aca="false">SUM(GY52:GY54,GY57)</f>
        <v>0.00559601588224417</v>
      </c>
      <c r="GZ58" s="478" t="n">
        <f aca="false">SUM(GZ52:GZ54,GZ57)</f>
        <v>0.00559601588224417</v>
      </c>
      <c r="HA58" s="478" t="n">
        <f aca="false">SUM(HA52:HA54,HA57)</f>
        <v>0.00559601588224417</v>
      </c>
      <c r="HB58" s="478" t="n">
        <f aca="false">SUM(HB52:HB54,HB57)</f>
        <v>0.00559601588224417</v>
      </c>
      <c r="HC58" s="478" t="n">
        <f aca="false">SUM(HC52:HC54,HC57)</f>
        <v>0.00559601588224417</v>
      </c>
      <c r="HD58" s="478" t="n">
        <f aca="false">SUM(HD52:HD54,HD57)</f>
        <v>0.00559601588224417</v>
      </c>
      <c r="HE58" s="478" t="n">
        <f aca="false">SUM(HE52:HE54,HE57)</f>
        <v>0.00559601588224417</v>
      </c>
      <c r="HF58" s="478" t="n">
        <f aca="false">SUM(HF52:HF54,HF57)</f>
        <v>3.88164078200453E-005</v>
      </c>
      <c r="HG58" s="478" t="n">
        <f aca="false">SUM(HG52:HG54,HG57)</f>
        <v>3.88164078200453E-005</v>
      </c>
      <c r="HH58" s="478" t="n">
        <f aca="false">SUM(HH52:HH54,HH57)</f>
        <v>3.88164078200453E-005</v>
      </c>
      <c r="HI58" s="478" t="n">
        <f aca="false">SUM(HI52:HI54,HI57)</f>
        <v>3.88164078200453E-005</v>
      </c>
      <c r="HJ58" s="478" t="n">
        <f aca="false">SUM(HJ52:HJ54,HJ57)</f>
        <v>3.88164078200453E-005</v>
      </c>
      <c r="HK58" s="478" t="n">
        <f aca="false">SUM(HK52:HK54,HK57)</f>
        <v>3.88164078200453E-005</v>
      </c>
      <c r="HL58" s="478" t="n">
        <f aca="false">SUM(HL52:HL54,HL57)</f>
        <v>3.88164078200453E-005</v>
      </c>
      <c r="HM58" s="478" t="n">
        <f aca="false">SUM(HM52:HM54,HM57)</f>
        <v>3.88164078200453E-005</v>
      </c>
      <c r="HN58" s="478" t="n">
        <f aca="false">SUM(HN52:HN54,HN57)</f>
        <v>3.88164078200453E-005</v>
      </c>
      <c r="HO58" s="478" t="n">
        <f aca="false">SUM(HO52:HO54,HO57)</f>
        <v>3.88164078200453E-005</v>
      </c>
      <c r="HP58" s="478" t="n">
        <f aca="false">SUM(HP52:HP54,HP57)</f>
        <v>3.88164078200453E-005</v>
      </c>
      <c r="HQ58" s="478" t="n">
        <f aca="false">SUM(HQ52:HQ54,HQ57)</f>
        <v>3.88164078200453E-005</v>
      </c>
      <c r="HR58" s="478" t="n">
        <f aca="false">SUM(HR52:HR54,HR57)</f>
        <v>3.88164078200453E-005</v>
      </c>
      <c r="HS58" s="478" t="n">
        <f aca="false">SUM(HS52:HS54,HS57)</f>
        <v>-3.751313543E-009</v>
      </c>
      <c r="HT58" s="478" t="n">
        <f aca="false">SUM(HT52:HT54,HT57)</f>
        <v>-3.751313543E-009</v>
      </c>
      <c r="HU58" s="478" t="n">
        <f aca="false">SUM(HU52:HU54,HU57)</f>
        <v>-3.751313543E-009</v>
      </c>
      <c r="HV58" s="478" t="n">
        <f aca="false">SUM(HV52:HV54,HV57)</f>
        <v>-3.751313543E-009</v>
      </c>
      <c r="HW58" s="478" t="n">
        <f aca="false">SUM(HW52:HW54,HW57)</f>
        <v>-3.751313543E-009</v>
      </c>
      <c r="HX58" s="478" t="n">
        <f aca="false">SUM(HX52:HX54,HX57)</f>
        <v>-3.751313543E-009</v>
      </c>
      <c r="HY58" s="478" t="n">
        <f aca="false">SUM(HY52:HY54,HY57)</f>
        <v>-3.751313543E-009</v>
      </c>
      <c r="HZ58" s="478" t="n">
        <f aca="false">SUM(HZ52:HZ54,HZ57)</f>
        <v>-3.751313543E-009</v>
      </c>
      <c r="IA58" s="478" t="n">
        <f aca="false">SUM(IA52:IA54,IA57)</f>
        <v>-3.751313543E-009</v>
      </c>
      <c r="IB58" s="478" t="n">
        <f aca="false">SUM(IB52:IB54,IB57)</f>
        <v>-3.751313543E-009</v>
      </c>
      <c r="IC58" s="478" t="n">
        <f aca="false">SUM(IC52:IC54,IC57)</f>
        <v>-3.751313543E-009</v>
      </c>
      <c r="ID58" s="478" t="n">
        <f aca="false">SUM(ID52:ID54,ID57)</f>
        <v>-3.751313543E-009</v>
      </c>
      <c r="IE58" s="478" t="n">
        <f aca="false">SUM(IE52:IE54,IE57)</f>
        <v>-3.751313543E-009</v>
      </c>
      <c r="IF58" s="478" t="n">
        <f aca="false">SUM(IF52:IF54,IF57)</f>
        <v>-3.751313543E-009</v>
      </c>
      <c r="IG58" s="478" t="n">
        <f aca="false">SUM(IG52:IG54,IG57)</f>
        <v>-3.751313543E-009</v>
      </c>
      <c r="IH58" s="478" t="n">
        <f aca="false">SUM(IH52:IH54,IH57)</f>
        <v>-3.751313543E-009</v>
      </c>
      <c r="II58" s="478" t="n">
        <f aca="false">SUM(II52:II54,II57)</f>
        <v>-3.751313543E-009</v>
      </c>
      <c r="IJ58" s="478" t="n">
        <f aca="false">SUM(IJ52:IJ54,IJ57)</f>
        <v>-3.751313543E-009</v>
      </c>
      <c r="IK58" s="478" t="n">
        <f aca="false">SUM(IK52:IK54,IK57)</f>
        <v>-3.751313543E-009</v>
      </c>
      <c r="IL58" s="478" t="n">
        <f aca="false">SUM(IL52:IL54,IL57)</f>
        <v>-3.751313543E-009</v>
      </c>
      <c r="IM58" s="478" t="n">
        <f aca="false">SUM(IM52:IM54,IM57)</f>
        <v>-3.751313543E-009</v>
      </c>
      <c r="IN58" s="478" t="n">
        <f aca="false">SUM(IN52:IN54,IN57)</f>
        <v>-3.751313543E-009</v>
      </c>
      <c r="IO58" s="478" t="n">
        <f aca="false">SUM(IO52:IO54,IO57)</f>
        <v>-3.751313543E-009</v>
      </c>
      <c r="IP58" s="478" t="n">
        <f aca="false">SUM(IP52:IP54,IP57)</f>
        <v>-3.751313543E-009</v>
      </c>
      <c r="IQ58" s="478" t="n">
        <f aca="false">SUM(IQ52:IQ54,IQ57)</f>
        <v>-3.751313543E-009</v>
      </c>
      <c r="IR58" s="478" t="n">
        <f aca="false">SUM(IR52:IR54,IR57)</f>
        <v>-3.751313543E-009</v>
      </c>
      <c r="IS58" s="478" t="n">
        <f aca="false">SUM(IS52:IS54,IS57)</f>
        <v>-3.751313543E-009</v>
      </c>
      <c r="IT58" s="478" t="n">
        <f aca="false">SUM(IT52:IT54,IT57)</f>
        <v>-3.751313543E-009</v>
      </c>
      <c r="IU58" s="478" t="n">
        <f aca="false">SUM(IU52:IU54,IU57)</f>
        <v>-3.751313543E-009</v>
      </c>
      <c r="IV58" s="478" t="n">
        <f aca="false">SUM(IV52:IV54,IV57)</f>
        <v>-3.751313543E-009</v>
      </c>
      <c r="IW58" s="478" t="n">
        <f aca="false">SUM(IW52:IW54,IW57)</f>
        <v>-3.751313543E-009</v>
      </c>
      <c r="IX58" s="478" t="n">
        <f aca="false">SUM(IX52:IX54,IX57)</f>
        <v>-3.751313543E-009</v>
      </c>
      <c r="IY58" s="478" t="n">
        <f aca="false">SUM(IY52:IY54,IY57)</f>
        <v>-3.751313543E-009</v>
      </c>
      <c r="IZ58" s="478" t="n">
        <f aca="false">SUM(IZ52:IZ54,IZ57)</f>
        <v>-3.751313543E-009</v>
      </c>
      <c r="JA58" s="478" t="n">
        <f aca="false">SUM(JA52:JA54,JA57)</f>
        <v>-3.751313543E-009</v>
      </c>
      <c r="JB58" s="478" t="n">
        <f aca="false">SUM(JB52:JB54,JB57)</f>
        <v>-3.751313543E-009</v>
      </c>
      <c r="JC58" s="478" t="n">
        <f aca="false">SUM(JC52:JC54,JC57)</f>
        <v>-3.751313543E-009</v>
      </c>
      <c r="JD58" s="478" t="n">
        <f aca="false">SUM(JD52:JD54,JD57)</f>
        <v>-3.751313543E-009</v>
      </c>
      <c r="JE58" s="478" t="n">
        <f aca="false">SUM(JE52:JE54,JE57)</f>
        <v>-3.751313543E-009</v>
      </c>
      <c r="JF58" s="478" t="n">
        <f aca="false">SUM(JF52:JF54,JF57)</f>
        <v>-3.751313543E-009</v>
      </c>
      <c r="JG58" s="478" t="n">
        <f aca="false">SUM(JG52:JG54,JG57)</f>
        <v>-3.751313543E-009</v>
      </c>
      <c r="JH58" s="478" t="n">
        <f aca="false">SUM(JH52:JH54,JH57)</f>
        <v>-3.751313543E-009</v>
      </c>
      <c r="JI58" s="478" t="n">
        <f aca="false">SUM(JI52:JI54,JI57)</f>
        <v>-3.751313543E-009</v>
      </c>
      <c r="JJ58" s="478" t="n">
        <f aca="false">SUM(JJ52:JJ54,JJ57)</f>
        <v>-3.751313543E-009</v>
      </c>
      <c r="JK58" s="478" t="n">
        <f aca="false">SUM(JK52:JK54,JK57)</f>
        <v>-3.751313543E-009</v>
      </c>
      <c r="JL58" s="478" t="n">
        <f aca="false">SUM(JL52:JL54,JL57)</f>
        <v>-3.751313543E-009</v>
      </c>
      <c r="JM58" s="478" t="n">
        <f aca="false">SUM(JM52:JM54,JM57)</f>
        <v>-3.751313543E-009</v>
      </c>
      <c r="JN58" s="478" t="n">
        <f aca="false">SUM(JN52:JN54,JN57)</f>
        <v>-3.751313543E-009</v>
      </c>
      <c r="JO58" s="478" t="n">
        <f aca="false">SUM(JO52:JO54,JO57)</f>
        <v>-3.751313543E-009</v>
      </c>
      <c r="JP58" s="478" t="n">
        <f aca="false">SUM(JP52:JP54,JP57)</f>
        <v>-3.751313543E-009</v>
      </c>
      <c r="JQ58" s="478" t="n">
        <f aca="false">SUM(JQ52:JQ54,JQ57)</f>
        <v>-3.751313543E-009</v>
      </c>
      <c r="JR58" s="478" t="n">
        <f aca="false">SUM(JR52:JR54,JR57)</f>
        <v>-3.751313543E-009</v>
      </c>
      <c r="JS58" s="478" t="n">
        <f aca="false">SUM(JS52:JS54,JS57)</f>
        <v>-3.751313543E-009</v>
      </c>
      <c r="JT58" s="478" t="n">
        <f aca="false">SUM(JT52:JT54,JT57)</f>
        <v>-3.751313543E-009</v>
      </c>
      <c r="JU58" s="478" t="n">
        <f aca="false">SUM(JU52:JU54,JU57)</f>
        <v>-3.751313543E-009</v>
      </c>
      <c r="JV58" s="478" t="n">
        <f aca="false">SUM(JV52:JV54,JV57)</f>
        <v>-3.751313543E-009</v>
      </c>
      <c r="JW58" s="478" t="n">
        <f aca="false">SUM(JW52:JW54,JW57)</f>
        <v>-3.751313543E-009</v>
      </c>
      <c r="JX58" s="478" t="n">
        <f aca="false">SUM(JX52:JX54,JX57)</f>
        <v>-3.751313543E-009</v>
      </c>
      <c r="JY58" s="478" t="n">
        <f aca="false">SUM(JY52:JY54,JY57)</f>
        <v>-3.751313543E-009</v>
      </c>
      <c r="JZ58" s="478" t="n">
        <f aca="false">SUM(JZ52:JZ54,JZ57)</f>
        <v>-3.751313543E-009</v>
      </c>
      <c r="KA58" s="478" t="n">
        <f aca="false">SUM(KA52:KA54,KA57)</f>
        <v>-3.751313543E-009</v>
      </c>
      <c r="KB58" s="478" t="n">
        <f aca="false">SUM(KB52:KB54,KB57)</f>
        <v>-3.751313543E-009</v>
      </c>
      <c r="KC58" s="478" t="n">
        <f aca="false">SUM(KC52:KC54,KC57)</f>
        <v>-3.751313543E-009</v>
      </c>
      <c r="KD58" s="478" t="n">
        <f aca="false">SUM(KD52:KD54,KD57)</f>
        <v>-3.751313543E-009</v>
      </c>
      <c r="KE58" s="478" t="n">
        <f aca="false">SUM(KE52:KE54,KE57)</f>
        <v>-3.751313543E-009</v>
      </c>
      <c r="KF58" s="478" t="n">
        <f aca="false">SUM(KF52:KF54,KF57)</f>
        <v>-3.751313543E-009</v>
      </c>
      <c r="KG58" s="478" t="n">
        <f aca="false">SUM(KG52:KG54,KG57)</f>
        <v>-3.751313543E-009</v>
      </c>
      <c r="KH58" s="478" t="n">
        <f aca="false">SUM(KH52:KH54,KH57)</f>
        <v>-3.751313543E-009</v>
      </c>
      <c r="KI58" s="478" t="n">
        <f aca="false">SUM(KI52:KI54,KI57)</f>
        <v>-3.751313543E-009</v>
      </c>
      <c r="KJ58" s="478" t="n">
        <f aca="false">SUM(KJ52:KJ54,KJ57)</f>
        <v>-3.751313543E-009</v>
      </c>
      <c r="KK58" s="478" t="n">
        <f aca="false">SUM(KK52:KK54,KK57)</f>
        <v>-3.751313543E-009</v>
      </c>
      <c r="KL58" s="478" t="n">
        <f aca="false">SUM(KL52:KL54,KL57)</f>
        <v>-3.751313543E-009</v>
      </c>
      <c r="KM58" s="478" t="n">
        <f aca="false">SUM(KM52:KM54,KM57)</f>
        <v>-3.751313543E-009</v>
      </c>
      <c r="KN58" s="478" t="n">
        <f aca="false">SUM(KN52:KN54,KN57)</f>
        <v>-3.751313543E-009</v>
      </c>
      <c r="KO58" s="478" t="n">
        <f aca="false">SUM(KO52:KO54,KO57)</f>
        <v>-3.751313543E-009</v>
      </c>
      <c r="KP58" s="478" t="n">
        <f aca="false">SUM(KP52:KP54,KP57)</f>
        <v>-3.751313543E-009</v>
      </c>
      <c r="KQ58" s="478" t="n">
        <f aca="false">SUM(KQ52:KQ54,KQ57)</f>
        <v>-3.751313543E-009</v>
      </c>
      <c r="KR58" s="478" t="n">
        <f aca="false">SUM(KR52:KR54,KR57)</f>
        <v>-3.751313543E-009</v>
      </c>
      <c r="KS58" s="478" t="n">
        <f aca="false">SUM(KS52:KS54,KS57)</f>
        <v>-3.751313543E-009</v>
      </c>
      <c r="KT58" s="478" t="n">
        <f aca="false">SUM(KT52:KT54,KT57)</f>
        <v>-3.751313543E-009</v>
      </c>
      <c r="KU58" s="478" t="n">
        <f aca="false">SUM(KU52:KU54,KU57)</f>
        <v>-3.751313543E-009</v>
      </c>
      <c r="KV58" s="478" t="n">
        <f aca="false">SUM(KV52:KV54,KV57)</f>
        <v>-3.751313543E-009</v>
      </c>
      <c r="KW58" s="478" t="n">
        <f aca="false">SUM(KW52:KW54,KW57)</f>
        <v>-3.751313543E-009</v>
      </c>
      <c r="KX58" s="478" t="n">
        <f aca="false">SUM(KX52:KX54,KX57)</f>
        <v>-3.751313543E-009</v>
      </c>
      <c r="KY58" s="478" t="n">
        <f aca="false">SUM(KY52:KY54,KY57)</f>
        <v>-3.751313543E-009</v>
      </c>
      <c r="KZ58" s="478" t="n">
        <f aca="false">SUM(KZ52:KZ54,KZ57)</f>
        <v>-3.751313543E-009</v>
      </c>
      <c r="LA58" s="478" t="n">
        <f aca="false">SUM(LA52:LA54,LA57)</f>
        <v>-3.751313543E-009</v>
      </c>
      <c r="LB58" s="478" t="n">
        <f aca="false">SUM(LB52:LB54,LB57)</f>
        <v>-3.751313543E-009</v>
      </c>
      <c r="LC58" s="478" t="n">
        <f aca="false">SUM(LC52:LC54,LC57)</f>
        <v>-3.751313543E-009</v>
      </c>
      <c r="LD58" s="478" t="n">
        <f aca="false">SUM(LD52:LD54,LD57)</f>
        <v>-3.751313543E-009</v>
      </c>
      <c r="LE58" s="478" t="n">
        <f aca="false">SUM(LE52:LE54,LE57)</f>
        <v>-3.751313543E-009</v>
      </c>
      <c r="LF58" s="478" t="n">
        <f aca="false">SUM(LF52:LF54,LF57)</f>
        <v>-3.751313543E-009</v>
      </c>
      <c r="LG58" s="478" t="n">
        <f aca="false">SUM(LG52:LG54,LG57)</f>
        <v>-3.751313543E-009</v>
      </c>
      <c r="LH58" s="478" t="n">
        <f aca="false">SUM(LH52:LH54,LH57)</f>
        <v>-3.751313543E-009</v>
      </c>
      <c r="LI58" s="478" t="n">
        <f aca="false">SUM(LI52:LI54,LI57)</f>
        <v>-3.751313543E-009</v>
      </c>
      <c r="LJ58" s="478" t="n">
        <f aca="false">SUM(LJ52:LJ54,LJ57)</f>
        <v>-3.751313543E-009</v>
      </c>
      <c r="LK58" s="478" t="n">
        <f aca="false">SUM(LK52:LK54,LK57)</f>
        <v>-3.751313543E-009</v>
      </c>
      <c r="LL58" s="478" t="n">
        <f aca="false">SUM(LL52:LL54,LL57)</f>
        <v>-3.751313543E-009</v>
      </c>
      <c r="LM58" s="478" t="n">
        <f aca="false">SUM(LM52:LM54,LM57)</f>
        <v>-3.751313543E-009</v>
      </c>
      <c r="LN58" s="478" t="n">
        <f aca="false">SUM(LN52:LN54,LN57)</f>
        <v>-3.751313543E-009</v>
      </c>
      <c r="LO58" s="478" t="n">
        <f aca="false">SUM(LO52:LO54,LO57)</f>
        <v>-3.751313543E-009</v>
      </c>
      <c r="LP58" s="478" t="n">
        <f aca="false">SUM(LP52:LP54,LP57)</f>
        <v>-3.751313543E-009</v>
      </c>
      <c r="LQ58" s="478" t="n">
        <f aca="false">SUM(LQ52:LQ54,LQ57)</f>
        <v>-3.751313543E-009</v>
      </c>
      <c r="LR58" s="478" t="n">
        <f aca="false">SUM(LR52:LR54,LR57)</f>
        <v>-3.751313543E-009</v>
      </c>
      <c r="LS58" s="478" t="n">
        <f aca="false">SUM(LS52:LS54,LS57)</f>
        <v>-3.751313543E-009</v>
      </c>
      <c r="LT58" s="478" t="n">
        <f aca="false">SUM(LT52:LT54,LT57)</f>
        <v>-3.751313543E-009</v>
      </c>
      <c r="LU58" s="478" t="n">
        <f aca="false">SUM(LU52:LU54,LU57)</f>
        <v>-3.751313543E-009</v>
      </c>
      <c r="LV58" s="478" t="n">
        <f aca="false">SUM(LV52:LV54,LV57)</f>
        <v>-3.751313543E-009</v>
      </c>
      <c r="LW58" s="478" t="n">
        <f aca="false">SUM(LW52:LW54,LW57)</f>
        <v>-3.751313543E-009</v>
      </c>
      <c r="LX58" s="478" t="n">
        <f aca="false">SUM(LX52:LX54,LX57)</f>
        <v>-3.751313543E-009</v>
      </c>
      <c r="LY58" s="478" t="n">
        <f aca="false">SUM(LY52:LY54,LY57)</f>
        <v>-3.751313543E-009</v>
      </c>
      <c r="LZ58" s="478" t="n">
        <f aca="false">SUM(LZ52:LZ54,LZ57)</f>
        <v>-3.751313543E-009</v>
      </c>
      <c r="MA58" s="478" t="n">
        <f aca="false">SUM(MA52:MA54,MA57)</f>
        <v>-3.751313543E-009</v>
      </c>
      <c r="MB58" s="478" t="n">
        <f aca="false">SUM(MB52:MB54,MB57)</f>
        <v>-3.751313543E-009</v>
      </c>
      <c r="MC58" s="478" t="n">
        <f aca="false">SUM(MC52:MC54,MC57)</f>
        <v>-3.751313543E-009</v>
      </c>
      <c r="MD58" s="478" t="n">
        <f aca="false">SUM(MD52:MD54,MD57)</f>
        <v>-3.751313543E-009</v>
      </c>
      <c r="ME58" s="478" t="n">
        <f aca="false">SUM(ME52:ME54,ME57)</f>
        <v>-3.751313543E-009</v>
      </c>
      <c r="MF58" s="478" t="n">
        <f aca="false">SUM(MF52:MF54,MF57)</f>
        <v>-3.751313543E-009</v>
      </c>
      <c r="MG58" s="478" t="n">
        <f aca="false">SUM(MG52:MG54,MG57)</f>
        <v>-3.751313543E-009</v>
      </c>
      <c r="MH58" s="478" t="n">
        <f aca="false">SUM(MH52:MH54,MH57)</f>
        <v>-3.751313543E-009</v>
      </c>
      <c r="MI58" s="478" t="n">
        <f aca="false">SUM(MI52:MI54,MI57)</f>
        <v>-3.751313543E-009</v>
      </c>
      <c r="MJ58" s="478" t="n">
        <f aca="false">SUM(MJ52:MJ54,MJ57)</f>
        <v>-3.751313543E-009</v>
      </c>
      <c r="MK58" s="478" t="n">
        <f aca="false">SUM(MK52:MK54,MK57)</f>
        <v>-3.751313543E-009</v>
      </c>
      <c r="ML58" s="478" t="n">
        <f aca="false">SUM(ML52:ML54,ML57)</f>
        <v>-3.751313543E-009</v>
      </c>
      <c r="MM58" s="478" t="n">
        <f aca="false">SUM(MM52:MM54,MM57)</f>
        <v>-3.751313543E-009</v>
      </c>
      <c r="MN58" s="478" t="n">
        <f aca="false">SUM(MN52:MN54,MN57)</f>
        <v>-3.751313543E-009</v>
      </c>
      <c r="MO58" s="478" t="n">
        <f aca="false">SUM(MO52:MO54,MO57)</f>
        <v>-3.751313543E-009</v>
      </c>
      <c r="MP58" s="478" t="n">
        <f aca="false">SUM(MP52:MP54,MP57)</f>
        <v>-3.751313543E-009</v>
      </c>
      <c r="MQ58" s="478" t="n">
        <f aca="false">SUM(MQ52:MQ54,MQ57)</f>
        <v>-3.751313543E-009</v>
      </c>
      <c r="MR58" s="478" t="n">
        <f aca="false">SUM(MR52:MR54,MR57)</f>
        <v>-3.751313543E-009</v>
      </c>
      <c r="MS58" s="478" t="n">
        <f aca="false">SUM(MS52:MS54,MS57)</f>
        <v>-3.751313543E-009</v>
      </c>
      <c r="MT58" s="478" t="n">
        <f aca="false">SUM(MT52:MT54,MT57)</f>
        <v>-3.751313543E-009</v>
      </c>
      <c r="MU58" s="478" t="n">
        <f aca="false">SUM(MU52:MU54,MU57)</f>
        <v>-3.751313543E-009</v>
      </c>
      <c r="MV58" s="478" t="n">
        <f aca="false">SUM(MV52:MV54,MV57)</f>
        <v>-3.751313543E-009</v>
      </c>
      <c r="MW58" s="478" t="n">
        <f aca="false">SUM(MW52:MW54,MW57)</f>
        <v>-3.751313543E-009</v>
      </c>
      <c r="MX58" s="478" t="n">
        <f aca="false">SUM(MX52:MX54,MX57)</f>
        <v>-3.751313543E-009</v>
      </c>
      <c r="MY58" s="478" t="n">
        <f aca="false">SUM(MY52:MY54,MY57)</f>
        <v>-3.751313543E-009</v>
      </c>
      <c r="MZ58" s="478" t="n">
        <f aca="false">SUM(MZ52:MZ54,MZ57)</f>
        <v>-3.751313543E-009</v>
      </c>
      <c r="NA58" s="478" t="n">
        <f aca="false">SUM(NA52:NA54,NA57)</f>
        <v>-3.751313543E-009</v>
      </c>
      <c r="NB58" s="478" t="n">
        <f aca="false">SUM(NB52:NB54,NB57)</f>
        <v>-3.751313543E-009</v>
      </c>
      <c r="NC58" s="478" t="n">
        <f aca="false">SUM(NC52:NC54,NC57)</f>
        <v>-3.751313543E-009</v>
      </c>
      <c r="ND58" s="478" t="n">
        <f aca="false">SUM(ND52:ND54,ND57)</f>
        <v>-3.751313543E-009</v>
      </c>
      <c r="NE58" s="478" t="n">
        <f aca="false">SUM(NE52:NE54,NE57)</f>
        <v>-3.751313543E-009</v>
      </c>
      <c r="NF58" s="478" t="n">
        <f aca="false">SUM(NF52:NF54,NF57)</f>
        <v>-3.751313543E-009</v>
      </c>
      <c r="NG58" s="478" t="n">
        <f aca="false">SUM(NG52:NG54,NG57)</f>
        <v>-3.751313543E-009</v>
      </c>
      <c r="NH58" s="478" t="n">
        <f aca="false">SUM(NH52:NH54,NH57)</f>
        <v>-3.751313543E-009</v>
      </c>
      <c r="NI58" s="478" t="n">
        <f aca="false">SUM(NI52:NI54,NI57)</f>
        <v>-3.751313543E-009</v>
      </c>
      <c r="NJ58" s="478" t="n">
        <f aca="false">SUM(NJ52:NJ54,NJ57)</f>
        <v>-3.751313543E-009</v>
      </c>
      <c r="NK58" s="478" t="n">
        <f aca="false">SUM(NK52:NK54,NK57)</f>
        <v>-3.751313543E-009</v>
      </c>
      <c r="NL58" s="478" t="n">
        <f aca="false">SUM(NL52:NL54,NL57)</f>
        <v>-3.751313543E-009</v>
      </c>
      <c r="NM58" s="478" t="n">
        <f aca="false">SUM(NM52:NM54,NM57)</f>
        <v>-3.751313543E-009</v>
      </c>
      <c r="NN58" s="478" t="n">
        <f aca="false">SUM(NN52:NN54,NN57)</f>
        <v>-3.751313543E-009</v>
      </c>
      <c r="NO58" s="478" t="n">
        <f aca="false">SUM(NO52:NO54,NO57)</f>
        <v>-3.751313543E-009</v>
      </c>
      <c r="NP58" s="478" t="n">
        <f aca="false">SUM(NP52:NP54,NP57)</f>
        <v>-3.751313543E-009</v>
      </c>
      <c r="NQ58" s="478" t="n">
        <f aca="false">SUM(NQ52:NQ54,NQ57)</f>
        <v>-3.751313543E-009</v>
      </c>
      <c r="NR58" s="478" t="n">
        <f aca="false">SUM(NR52:NR54,NR57)</f>
        <v>-3.751313543E-009</v>
      </c>
      <c r="NS58" s="478" t="n">
        <f aca="false">SUM(NS52:NS54,NS57)</f>
        <v>-3.751313543E-009</v>
      </c>
      <c r="NT58" s="478" t="n">
        <f aca="false">SUM(NT52:NT54,NT57)</f>
        <v>-3.751313543E-009</v>
      </c>
      <c r="NU58" s="478" t="n">
        <f aca="false">SUM(NU52:NU54,NU57)</f>
        <v>-3.751313543E-009</v>
      </c>
      <c r="NV58" s="478" t="n">
        <f aca="false">SUM(NV52:NV54,NV57)</f>
        <v>-3.751313543E-009</v>
      </c>
      <c r="NW58" s="478" t="n">
        <f aca="false">SUM(NW52:NW54,NW57)</f>
        <v>-3.751313543E-009</v>
      </c>
      <c r="NX58" s="478" t="n">
        <f aca="false">SUM(NX52:NX54,NX57)</f>
        <v>-3.751313543E-009</v>
      </c>
      <c r="NY58" s="478" t="n">
        <f aca="false">SUM(NY52:NY54,NY57)</f>
        <v>-3.751313543E-009</v>
      </c>
      <c r="NZ58" s="478" t="n">
        <f aca="false">SUM(NZ52:NZ54,NZ57)</f>
        <v>-3.751313543E-009</v>
      </c>
      <c r="OA58" s="478" t="n">
        <f aca="false">SUM(OA52:OA54,OA57)</f>
        <v>-3.751313543E-009</v>
      </c>
      <c r="OB58" s="478" t="n">
        <f aca="false">SUM(OB52:OB54,OB57)</f>
        <v>-3.751313543E-009</v>
      </c>
      <c r="OC58" s="478" t="n">
        <f aca="false">SUM(OC52:OC54,OC57)</f>
        <v>-3.751313543E-009</v>
      </c>
      <c r="OD58" s="478" t="n">
        <f aca="false">SUM(OD52:OD54,OD57)</f>
        <v>-3.751313543E-009</v>
      </c>
      <c r="OE58" s="478" t="n">
        <f aca="false">SUM(OE52:OE54,OE57)</f>
        <v>-3.751313543E-009</v>
      </c>
      <c r="OF58" s="478" t="n">
        <f aca="false">SUM(OF52:OF54,OF57)</f>
        <v>-3.751313543E-009</v>
      </c>
      <c r="OG58" s="478" t="n">
        <f aca="false">SUM(OG52:OG54,OG57)</f>
        <v>-3.751313543E-009</v>
      </c>
      <c r="OH58" s="478" t="n">
        <f aca="false">SUM(OH52:OH54,OH57)</f>
        <v>-3.751313543E-009</v>
      </c>
      <c r="OI58" s="478" t="n">
        <f aca="false">SUM(OI52:OI54,OI57)</f>
        <v>-3.751313543E-009</v>
      </c>
      <c r="OJ58" s="478" t="n">
        <f aca="false">SUM(OJ52:OJ54,OJ57)</f>
        <v>-3.751313543E-009</v>
      </c>
      <c r="OK58" s="478" t="n">
        <f aca="false">SUM(OK52:OK54,OK57)</f>
        <v>-3.751313543E-009</v>
      </c>
      <c r="OL58" s="478" t="n">
        <f aca="false">SUM(OL52:OL54,OL57)</f>
        <v>-3.751313543E-009</v>
      </c>
      <c r="OM58" s="478" t="n">
        <f aca="false">SUM(OM52:OM54,OM57)</f>
        <v>-3.751313543E-009</v>
      </c>
      <c r="ON58" s="478" t="n">
        <f aca="false">SUM(ON52:ON54,ON57)</f>
        <v>-3.751313543E-009</v>
      </c>
      <c r="OO58" s="478" t="n">
        <f aca="false">SUM(OO52:OO54,OO57)</f>
        <v>-3.751313543E-009</v>
      </c>
      <c r="OP58" s="478" t="n">
        <f aca="false">SUM(OP52:OP54,OP57)</f>
        <v>-3.751313543E-009</v>
      </c>
      <c r="OQ58" s="478" t="n">
        <f aca="false">SUM(OQ52:OQ54,OQ57)</f>
        <v>-3.751313543E-009</v>
      </c>
      <c r="OR58" s="478" t="n">
        <f aca="false">SUM(OR52:OR54,OR57)</f>
        <v>-3.751313543E-009</v>
      </c>
      <c r="OS58" s="478" t="n">
        <f aca="false">SUM(OS52:OS54,OS57)</f>
        <v>-3.751313543E-009</v>
      </c>
      <c r="OT58" s="478" t="n">
        <f aca="false">SUM(OT52:OT54,OT57)</f>
        <v>-3.751313543E-009</v>
      </c>
      <c r="OU58" s="478" t="n">
        <f aca="false">SUM(OU52:OU54,OU57)</f>
        <v>-3.751313543E-009</v>
      </c>
      <c r="OV58" s="478" t="n">
        <f aca="false">SUM(OV52:OV54,OV57)</f>
        <v>-3.751313543E-009</v>
      </c>
      <c r="OW58" s="478" t="n">
        <f aca="false">SUM(OW52:OW54,OW57)</f>
        <v>-3.751313543E-009</v>
      </c>
      <c r="OX58" s="478" t="n">
        <f aca="false">SUM(OX52:OX54,OX57)</f>
        <v>-3.751313543E-009</v>
      </c>
      <c r="OY58" s="478" t="n">
        <f aca="false">SUM(OY52:OY54,OY57)</f>
        <v>-3.751313543E-009</v>
      </c>
      <c r="OZ58" s="478" t="n">
        <f aca="false">SUM(OZ52:OZ54,OZ57)</f>
        <v>-3.751313543E-009</v>
      </c>
      <c r="PA58" s="478" t="n">
        <f aca="false">SUM(PA52:PA54,PA57)</f>
        <v>-3.751313543E-009</v>
      </c>
      <c r="PB58" s="478" t="n">
        <f aca="false">SUM(PB52:PB54,PB57)</f>
        <v>-3.751313543E-009</v>
      </c>
      <c r="PC58" s="478" t="n">
        <f aca="false">SUM(PC52:PC54,PC57)</f>
        <v>-3.751313543E-009</v>
      </c>
      <c r="PD58" s="478" t="n">
        <f aca="false">SUM(PD52:PD54,PD57)</f>
        <v>-3.751313543E-009</v>
      </c>
      <c r="PE58" s="478" t="n">
        <f aca="false">SUM(PE52:PE54,PE57)</f>
        <v>-3.751313543E-009</v>
      </c>
      <c r="PF58" s="478"/>
      <c r="PG58" s="478" t="n">
        <f aca="false">SUM(PG52:PG54,PG57)</f>
        <v>0</v>
      </c>
      <c r="PH58" s="478" t="n">
        <f aca="false">SUM(PH52:PH54,PH57)</f>
        <v>0</v>
      </c>
      <c r="PI58" s="478" t="n">
        <f aca="false">SUM(PI52:PI54,PI57)</f>
        <v>0</v>
      </c>
      <c r="PJ58" s="478" t="n">
        <f aca="false">SUM(PJ52:PJ54,PJ57)</f>
        <v>0</v>
      </c>
      <c r="PK58" s="478" t="n">
        <f aca="false">SUM(PK52:PK54,PK57)</f>
        <v>0</v>
      </c>
      <c r="PL58" s="478" t="n">
        <f aca="false">SUM(PL52:PL54,PL57)</f>
        <v>0</v>
      </c>
      <c r="PM58" s="478" t="n">
        <f aca="false">SUM(PM52:PM54,PM57)</f>
        <v>0</v>
      </c>
      <c r="PN58" s="478" t="n">
        <f aca="false">SUM(PN52:PN54,PN57)</f>
        <v>0</v>
      </c>
      <c r="PO58" s="478" t="n">
        <f aca="false">SUM(PO52:PO54,PO57)</f>
        <v>0</v>
      </c>
      <c r="PP58" s="478" t="n">
        <f aca="false">SUM(PP52:PP54,PP57)</f>
        <v>0</v>
      </c>
      <c r="PQ58" s="478" t="n">
        <f aca="false">SUM(PQ52:PQ54,PQ57)</f>
        <v>0</v>
      </c>
      <c r="PR58" s="478" t="n">
        <f aca="false">SUM(PR52:PR54,PR57)</f>
        <v>0</v>
      </c>
      <c r="PS58" s="478"/>
      <c r="PT58" s="478" t="n">
        <f aca="false">SUM(PT52:PT54,PT57)</f>
        <v>0</v>
      </c>
      <c r="PU58" s="478" t="n">
        <f aca="false">SUM(PU52:PU54,PU57)</f>
        <v>0</v>
      </c>
      <c r="PV58" s="478" t="n">
        <f aca="false">SUM(PV52:PV54,PV57)</f>
        <v>0</v>
      </c>
      <c r="PW58" s="478" t="n">
        <f aca="false">SUM(PW52:PW54,PW57)</f>
        <v>0</v>
      </c>
      <c r="PX58" s="478" t="n">
        <f aca="false">SUM(PX52:PX54,PX57)</f>
        <v>0</v>
      </c>
      <c r="PY58" s="478" t="n">
        <f aca="false">SUM(PY52:PY54,PY57)</f>
        <v>0</v>
      </c>
      <c r="PZ58" s="478" t="n">
        <f aca="false">SUM(PZ52:PZ54,PZ57)</f>
        <v>0</v>
      </c>
      <c r="QA58" s="478" t="n">
        <f aca="false">SUM(QA52:QA54,QA57)</f>
        <v>0</v>
      </c>
      <c r="QB58" s="478" t="n">
        <f aca="false">SUM(QB52:QB54,QB57)</f>
        <v>0</v>
      </c>
      <c r="QC58" s="478" t="n">
        <f aca="false">SUM(QC52:QC54,QC57)</f>
        <v>0</v>
      </c>
      <c r="QD58" s="478" t="n">
        <f aca="false">SUM(QD52:QD54,QD57)</f>
        <v>0</v>
      </c>
      <c r="QE58" s="478" t="n">
        <f aca="false">SUM(QE52:QE54,QE57)</f>
        <v>0</v>
      </c>
      <c r="QF58" s="478"/>
      <c r="QG58" s="478" t="n">
        <f aca="false">SUM(QG52:QG54,QG57)</f>
        <v>0</v>
      </c>
      <c r="QH58" s="478" t="n">
        <f aca="false">SUM(QH52:QH54,QH57)</f>
        <v>0</v>
      </c>
      <c r="QI58" s="478" t="n">
        <f aca="false">SUM(QI52:QI54,QI57)</f>
        <v>0</v>
      </c>
      <c r="QJ58" s="478" t="n">
        <f aca="false">SUM(QJ52:QJ54,QJ57)</f>
        <v>0</v>
      </c>
      <c r="QK58" s="478" t="n">
        <f aca="false">SUM(QK52:QK54,QK57)</f>
        <v>0</v>
      </c>
      <c r="QL58" s="478" t="n">
        <f aca="false">SUM(QL52:QL54,QL57)</f>
        <v>0</v>
      </c>
      <c r="QM58" s="478" t="n">
        <f aca="false">SUM(QM52:QM54,QM57)</f>
        <v>0</v>
      </c>
      <c r="QN58" s="478" t="n">
        <f aca="false">SUM(QN52:QN54,QN57)</f>
        <v>0</v>
      </c>
      <c r="QO58" s="478" t="n">
        <f aca="false">SUM(QO52:QO54,QO57)</f>
        <v>0</v>
      </c>
      <c r="QP58" s="478" t="n">
        <f aca="false">SUM(QP52:QP54,QP57)</f>
        <v>0</v>
      </c>
      <c r="QQ58" s="478" t="n">
        <f aca="false">SUM(QQ52:QQ54,QQ57)</f>
        <v>0</v>
      </c>
      <c r="QR58" s="478" t="n">
        <f aca="false">SUM(QR52:QR54,QR57)</f>
        <v>0</v>
      </c>
      <c r="QS58" s="478"/>
      <c r="QT58" s="478" t="n">
        <f aca="false">SUM(QT52:QT54,QT57)</f>
        <v>0</v>
      </c>
      <c r="QU58" s="478" t="n">
        <f aca="false">SUM(QU52:QU54,QU57)</f>
        <v>0</v>
      </c>
      <c r="QV58" s="478" t="n">
        <f aca="false">SUM(QV52:QV54,QV57)</f>
        <v>0</v>
      </c>
      <c r="QW58" s="478" t="n">
        <f aca="false">SUM(QW52:QW54,QW57)</f>
        <v>0</v>
      </c>
      <c r="QX58" s="478" t="n">
        <f aca="false">SUM(QX52:QX54,QX57)</f>
        <v>0</v>
      </c>
      <c r="QY58" s="478" t="n">
        <f aca="false">SUM(QY52:QY54,QY57)</f>
        <v>0</v>
      </c>
      <c r="QZ58" s="478" t="n">
        <f aca="false">SUM(QZ52:QZ54,QZ57)</f>
        <v>0</v>
      </c>
      <c r="RA58" s="478" t="n">
        <f aca="false">SUM(RA52:RA54,RA57)</f>
        <v>0</v>
      </c>
      <c r="RB58" s="478" t="n">
        <f aca="false">SUM(RB52:RB54,RB57)</f>
        <v>0</v>
      </c>
      <c r="RC58" s="478" t="n">
        <f aca="false">SUM(RC52:RC54,RC57)</f>
        <v>0</v>
      </c>
      <c r="RD58" s="478" t="n">
        <f aca="false">SUM(RD52:RD54,RD57)</f>
        <v>0</v>
      </c>
      <c r="RE58" s="478" t="n">
        <f aca="false">SUM(RE52:RE54,RE57)</f>
        <v>0</v>
      </c>
      <c r="RF58" s="478"/>
    </row>
    <row r="59" customFormat="false" ht="12.75" hidden="false" customHeight="true" outlineLevel="0" collapsed="false">
      <c r="A59" s="478"/>
      <c r="B59" s="479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  <c r="BL59" s="478"/>
      <c r="BM59" s="478"/>
      <c r="BN59" s="478"/>
      <c r="BO59" s="478"/>
      <c r="BP59" s="478"/>
      <c r="BQ59" s="478"/>
      <c r="BR59" s="478"/>
      <c r="BS59" s="478"/>
      <c r="BT59" s="478"/>
      <c r="BU59" s="478"/>
      <c r="BV59" s="478"/>
      <c r="BW59" s="478"/>
      <c r="BX59" s="478"/>
      <c r="BY59" s="478"/>
      <c r="BZ59" s="478"/>
      <c r="CA59" s="478"/>
      <c r="CB59" s="478"/>
      <c r="CC59" s="478"/>
      <c r="CD59" s="478"/>
      <c r="CE59" s="478"/>
      <c r="CF59" s="478"/>
      <c r="CG59" s="478"/>
      <c r="CH59" s="478"/>
      <c r="CI59" s="478"/>
      <c r="CJ59" s="478"/>
      <c r="CK59" s="478"/>
      <c r="CL59" s="478"/>
      <c r="CM59" s="478"/>
      <c r="CN59" s="478"/>
      <c r="CO59" s="478"/>
      <c r="CP59" s="478"/>
      <c r="CQ59" s="478"/>
      <c r="CR59" s="478"/>
      <c r="CS59" s="478"/>
      <c r="CT59" s="478"/>
      <c r="CU59" s="478"/>
      <c r="CV59" s="478"/>
      <c r="CW59" s="478"/>
      <c r="CX59" s="478"/>
      <c r="CY59" s="478"/>
      <c r="CZ59" s="478"/>
      <c r="DA59" s="478"/>
      <c r="DB59" s="478"/>
      <c r="DC59" s="478"/>
      <c r="DD59" s="478"/>
      <c r="DE59" s="478"/>
      <c r="DF59" s="478"/>
      <c r="DG59" s="478"/>
      <c r="DH59" s="478"/>
      <c r="DI59" s="478"/>
      <c r="DJ59" s="478"/>
      <c r="DK59" s="478"/>
      <c r="DL59" s="478"/>
      <c r="DM59" s="478"/>
      <c r="DN59" s="478"/>
      <c r="DO59" s="478"/>
      <c r="DP59" s="478"/>
      <c r="DQ59" s="478"/>
      <c r="DR59" s="478"/>
      <c r="DS59" s="478"/>
      <c r="DT59" s="478"/>
      <c r="DU59" s="478"/>
      <c r="DV59" s="478"/>
      <c r="DW59" s="478"/>
      <c r="DX59" s="478"/>
      <c r="DY59" s="478"/>
      <c r="DZ59" s="478"/>
      <c r="EA59" s="478"/>
      <c r="EB59" s="478"/>
      <c r="EC59" s="478"/>
      <c r="ED59" s="478"/>
      <c r="EE59" s="478"/>
      <c r="EF59" s="478"/>
      <c r="EG59" s="478"/>
      <c r="EH59" s="478"/>
      <c r="EI59" s="478"/>
      <c r="EJ59" s="478"/>
      <c r="EK59" s="478"/>
      <c r="EL59" s="478"/>
      <c r="EM59" s="478"/>
      <c r="EN59" s="478"/>
      <c r="EO59" s="478"/>
      <c r="EP59" s="478"/>
      <c r="EQ59" s="478"/>
      <c r="ER59" s="478"/>
      <c r="ES59" s="478"/>
      <c r="ET59" s="478"/>
      <c r="EU59" s="478"/>
      <c r="EV59" s="478"/>
      <c r="EW59" s="478"/>
      <c r="EX59" s="478"/>
      <c r="EY59" s="478"/>
      <c r="EZ59" s="478"/>
      <c r="FA59" s="478"/>
      <c r="FB59" s="478"/>
      <c r="FC59" s="478"/>
      <c r="FD59" s="478"/>
      <c r="FE59" s="478"/>
      <c r="FF59" s="478"/>
      <c r="FG59" s="478"/>
      <c r="FH59" s="478"/>
      <c r="FI59" s="478"/>
      <c r="FJ59" s="478"/>
      <c r="FK59" s="478"/>
      <c r="FL59" s="478"/>
      <c r="FM59" s="478"/>
      <c r="FN59" s="478"/>
      <c r="FO59" s="478"/>
      <c r="FP59" s="478"/>
      <c r="FQ59" s="478"/>
      <c r="FR59" s="478"/>
      <c r="FS59" s="478"/>
      <c r="FT59" s="478"/>
      <c r="FU59" s="478"/>
      <c r="FV59" s="478"/>
      <c r="FW59" s="478"/>
      <c r="FX59" s="478"/>
      <c r="FY59" s="478"/>
      <c r="FZ59" s="478"/>
      <c r="GA59" s="478"/>
      <c r="GB59" s="478"/>
      <c r="GC59" s="478"/>
      <c r="GD59" s="478"/>
      <c r="GE59" s="478"/>
      <c r="GF59" s="478"/>
      <c r="GG59" s="478"/>
      <c r="GH59" s="478"/>
      <c r="GI59" s="478"/>
      <c r="GJ59" s="478"/>
      <c r="GK59" s="478"/>
      <c r="GL59" s="478"/>
      <c r="GM59" s="478"/>
      <c r="GN59" s="478"/>
      <c r="GO59" s="478"/>
      <c r="GP59" s="478"/>
      <c r="GQ59" s="478"/>
      <c r="GR59" s="478"/>
      <c r="GS59" s="478"/>
      <c r="GT59" s="478"/>
      <c r="GU59" s="478"/>
      <c r="GV59" s="478"/>
      <c r="GW59" s="478"/>
      <c r="GX59" s="478"/>
      <c r="GY59" s="478"/>
      <c r="GZ59" s="478"/>
      <c r="HA59" s="478"/>
      <c r="HB59" s="478"/>
      <c r="HC59" s="478"/>
      <c r="HD59" s="478"/>
      <c r="HE59" s="478"/>
      <c r="HF59" s="478"/>
      <c r="HG59" s="478"/>
      <c r="HH59" s="478"/>
      <c r="HI59" s="478"/>
      <c r="HJ59" s="478"/>
      <c r="HK59" s="478"/>
      <c r="HL59" s="478"/>
      <c r="HM59" s="478"/>
      <c r="HN59" s="478"/>
      <c r="HO59" s="478"/>
      <c r="HP59" s="478"/>
      <c r="HQ59" s="478"/>
      <c r="HR59" s="478"/>
      <c r="HS59" s="478"/>
      <c r="HT59" s="478"/>
      <c r="HU59" s="478"/>
      <c r="HV59" s="478"/>
      <c r="HW59" s="478"/>
      <c r="HX59" s="478"/>
      <c r="HY59" s="478"/>
      <c r="HZ59" s="478"/>
      <c r="IA59" s="478"/>
      <c r="IB59" s="478"/>
      <c r="IC59" s="478"/>
      <c r="ID59" s="478"/>
      <c r="IE59" s="478"/>
      <c r="IF59" s="478"/>
      <c r="IG59" s="478"/>
      <c r="IH59" s="478"/>
      <c r="II59" s="478"/>
      <c r="IJ59" s="478"/>
      <c r="IK59" s="478"/>
      <c r="IL59" s="478"/>
      <c r="IM59" s="478"/>
      <c r="IN59" s="478"/>
      <c r="IO59" s="478"/>
      <c r="IP59" s="478"/>
      <c r="IQ59" s="478"/>
      <c r="IR59" s="478"/>
      <c r="IS59" s="478"/>
      <c r="IT59" s="478"/>
      <c r="IU59" s="478"/>
      <c r="IV59" s="478"/>
      <c r="IW59" s="478"/>
      <c r="IX59" s="478"/>
      <c r="IY59" s="478"/>
      <c r="IZ59" s="478"/>
      <c r="JA59" s="478"/>
      <c r="JB59" s="478"/>
      <c r="JC59" s="478"/>
      <c r="JD59" s="478"/>
      <c r="JE59" s="478"/>
      <c r="JF59" s="478"/>
      <c r="JG59" s="478"/>
      <c r="JH59" s="478"/>
      <c r="JI59" s="478"/>
      <c r="JJ59" s="478"/>
      <c r="JK59" s="478"/>
      <c r="JL59" s="478"/>
      <c r="JM59" s="478"/>
      <c r="JN59" s="478"/>
      <c r="JO59" s="478"/>
      <c r="JP59" s="478"/>
      <c r="JQ59" s="478"/>
      <c r="JR59" s="478"/>
      <c r="JS59" s="478"/>
      <c r="JT59" s="478"/>
      <c r="JU59" s="478"/>
      <c r="JV59" s="478"/>
      <c r="JW59" s="478"/>
      <c r="JX59" s="478"/>
      <c r="JY59" s="478"/>
      <c r="JZ59" s="478"/>
      <c r="KA59" s="478"/>
      <c r="KB59" s="478"/>
      <c r="KC59" s="478"/>
      <c r="KD59" s="478"/>
      <c r="KE59" s="478"/>
      <c r="KF59" s="478"/>
      <c r="KG59" s="478"/>
      <c r="KH59" s="478"/>
      <c r="KI59" s="478"/>
      <c r="KJ59" s="478"/>
      <c r="KK59" s="478"/>
      <c r="KL59" s="478"/>
      <c r="KM59" s="478"/>
      <c r="KN59" s="478"/>
      <c r="KO59" s="478"/>
      <c r="KP59" s="478"/>
      <c r="KQ59" s="478"/>
      <c r="KR59" s="478"/>
      <c r="KS59" s="478"/>
      <c r="KT59" s="478"/>
      <c r="KU59" s="478"/>
      <c r="KV59" s="478"/>
      <c r="KW59" s="478"/>
      <c r="KX59" s="478"/>
      <c r="KY59" s="478"/>
      <c r="KZ59" s="478"/>
      <c r="LA59" s="478"/>
      <c r="LB59" s="478"/>
      <c r="LC59" s="478"/>
      <c r="LD59" s="478"/>
      <c r="LE59" s="478"/>
      <c r="LF59" s="478"/>
      <c r="LG59" s="478"/>
      <c r="LH59" s="478"/>
      <c r="LI59" s="478"/>
      <c r="LJ59" s="478"/>
      <c r="LK59" s="478"/>
      <c r="LL59" s="478"/>
      <c r="LM59" s="478"/>
      <c r="LN59" s="478"/>
      <c r="LO59" s="478"/>
      <c r="LP59" s="478"/>
      <c r="LQ59" s="478"/>
      <c r="LR59" s="478"/>
      <c r="LS59" s="478"/>
      <c r="LT59" s="478"/>
      <c r="LU59" s="478"/>
      <c r="LV59" s="478"/>
      <c r="LW59" s="478"/>
      <c r="LX59" s="478"/>
      <c r="LY59" s="478"/>
      <c r="LZ59" s="478"/>
      <c r="MA59" s="478"/>
      <c r="MB59" s="478"/>
      <c r="MC59" s="478"/>
      <c r="MD59" s="478"/>
      <c r="ME59" s="478"/>
      <c r="MF59" s="478"/>
      <c r="MG59" s="478"/>
      <c r="MH59" s="478"/>
      <c r="MI59" s="478"/>
      <c r="MJ59" s="478"/>
      <c r="MK59" s="478"/>
      <c r="ML59" s="478"/>
      <c r="MM59" s="478"/>
      <c r="MN59" s="478"/>
      <c r="MO59" s="478"/>
      <c r="MP59" s="478"/>
      <c r="MQ59" s="478"/>
      <c r="MR59" s="478"/>
      <c r="MS59" s="478"/>
      <c r="MT59" s="478"/>
      <c r="MU59" s="478"/>
      <c r="MV59" s="478"/>
      <c r="MW59" s="478"/>
      <c r="MX59" s="478"/>
      <c r="MY59" s="478"/>
      <c r="MZ59" s="478"/>
      <c r="NA59" s="478"/>
      <c r="NB59" s="478"/>
      <c r="NC59" s="478"/>
      <c r="ND59" s="478"/>
      <c r="NE59" s="478"/>
      <c r="NF59" s="478"/>
      <c r="NG59" s="478"/>
      <c r="NH59" s="478"/>
      <c r="NI59" s="478"/>
      <c r="NJ59" s="478"/>
      <c r="NK59" s="478"/>
      <c r="NL59" s="478"/>
      <c r="NM59" s="478"/>
      <c r="NN59" s="478"/>
      <c r="NO59" s="478"/>
      <c r="NP59" s="478"/>
      <c r="NQ59" s="478"/>
      <c r="NR59" s="478"/>
      <c r="NS59" s="478"/>
      <c r="NT59" s="478"/>
      <c r="NU59" s="478"/>
      <c r="NV59" s="478"/>
      <c r="NW59" s="478"/>
      <c r="NX59" s="478"/>
      <c r="NY59" s="478"/>
      <c r="NZ59" s="478"/>
      <c r="OA59" s="478"/>
      <c r="OB59" s="478"/>
      <c r="OC59" s="478"/>
      <c r="OD59" s="478"/>
      <c r="OE59" s="478"/>
      <c r="OF59" s="478"/>
      <c r="OG59" s="478"/>
      <c r="OH59" s="478"/>
      <c r="OI59" s="478"/>
      <c r="OJ59" s="478"/>
      <c r="OK59" s="478"/>
      <c r="OL59" s="478"/>
      <c r="OM59" s="478"/>
      <c r="ON59" s="478"/>
      <c r="OO59" s="478"/>
      <c r="OP59" s="478"/>
      <c r="OQ59" s="478"/>
      <c r="OR59" s="478"/>
      <c r="OS59" s="478"/>
      <c r="OT59" s="478"/>
      <c r="OU59" s="478"/>
      <c r="OV59" s="478"/>
      <c r="OW59" s="478"/>
      <c r="OX59" s="478"/>
      <c r="OY59" s="478"/>
      <c r="OZ59" s="478"/>
      <c r="PA59" s="478"/>
      <c r="PB59" s="478"/>
      <c r="PC59" s="478"/>
      <c r="PD59" s="478"/>
      <c r="PE59" s="478"/>
      <c r="PF59" s="478"/>
      <c r="PG59" s="478"/>
      <c r="PH59" s="478"/>
      <c r="PI59" s="478"/>
      <c r="PJ59" s="478"/>
      <c r="PK59" s="478"/>
      <c r="PL59" s="478"/>
      <c r="PM59" s="478"/>
      <c r="PN59" s="478"/>
      <c r="PO59" s="478"/>
      <c r="PP59" s="478"/>
      <c r="PQ59" s="478"/>
      <c r="PR59" s="478"/>
      <c r="PS59" s="478"/>
      <c r="PT59" s="478"/>
      <c r="PU59" s="478"/>
      <c r="PV59" s="478"/>
      <c r="PW59" s="478"/>
      <c r="PX59" s="478"/>
      <c r="PY59" s="478"/>
      <c r="PZ59" s="478"/>
      <c r="QA59" s="478"/>
      <c r="QB59" s="478"/>
      <c r="QC59" s="478"/>
      <c r="QD59" s="478"/>
      <c r="QE59" s="478"/>
      <c r="QF59" s="478"/>
      <c r="QG59" s="478"/>
      <c r="QH59" s="478"/>
      <c r="QI59" s="478"/>
      <c r="QJ59" s="478"/>
      <c r="QK59" s="478"/>
      <c r="QL59" s="478"/>
      <c r="QM59" s="478"/>
      <c r="QN59" s="478"/>
      <c r="QO59" s="478"/>
      <c r="QP59" s="478"/>
      <c r="QQ59" s="478"/>
      <c r="QR59" s="478"/>
      <c r="QS59" s="478"/>
      <c r="QT59" s="478"/>
      <c r="QU59" s="478"/>
      <c r="QV59" s="478"/>
      <c r="QW59" s="478"/>
      <c r="QX59" s="478"/>
      <c r="QY59" s="478"/>
      <c r="QZ59" s="478"/>
      <c r="RA59" s="478"/>
      <c r="RB59" s="478"/>
      <c r="RC59" s="478"/>
      <c r="RD59" s="478"/>
      <c r="RE59" s="478"/>
      <c r="RF59" s="478"/>
    </row>
    <row r="60" customFormat="false" ht="12.75" hidden="false" customHeight="true" outlineLevel="0" collapsed="false">
      <c r="A60" s="478"/>
      <c r="B60" s="478" t="s">
        <v>507</v>
      </c>
      <c r="C60" s="478"/>
      <c r="D60" s="478"/>
      <c r="E60" s="478" t="n">
        <f aca="false">SUM(AF60,AS60,BF60,BS60,CF60,CS60,DF60,DS60,EF60,ES60,FF60,FS60,GF60,GS60,HF60,HS60,IF60,IS60,JF60,JS60,KF60,KS60,LF60,LS60,MF60,MS60,NF60,NS60,OF60,OS60)</f>
        <v>0</v>
      </c>
      <c r="F60" s="478"/>
      <c r="G60" s="478" t="n">
        <f aca="false">IF(G35=$E$30,$E$53*$I$31,0)</f>
        <v>0</v>
      </c>
      <c r="H60" s="478" t="n">
        <f aca="false">IF(H35=$E$30,$E$53*$I$31,0)</f>
        <v>0</v>
      </c>
      <c r="I60" s="478" t="n">
        <f aca="false">IF(I35=$E$30,$E$53*$I$31,0)</f>
        <v>0</v>
      </c>
      <c r="J60" s="478" t="n">
        <f aca="false">IF(J35=$E$30,$E$53*$I$31,0)</f>
        <v>0</v>
      </c>
      <c r="K60" s="478" t="n">
        <f aca="false">IF(K35=$E$30,$E$53*$I$31,0)</f>
        <v>0</v>
      </c>
      <c r="L60" s="478" t="n">
        <f aca="false">IF(L35=$E$30,$E$53*$I$31,0)</f>
        <v>0</v>
      </c>
      <c r="M60" s="478" t="n">
        <f aca="false">IF(M35=$E$30,$E$53*$I$31,0)</f>
        <v>0</v>
      </c>
      <c r="N60" s="478" t="n">
        <f aca="false">IF(N35=$E$30,$E$53*$I$31,0)</f>
        <v>0</v>
      </c>
      <c r="O60" s="478" t="n">
        <f aca="false">IF(O35=$E$30,$E$53*$I$31,0)</f>
        <v>0</v>
      </c>
      <c r="P60" s="478" t="n">
        <f aca="false">IF(P35=$E$30,$E$53*$I$31,0)</f>
        <v>0</v>
      </c>
      <c r="Q60" s="478" t="n">
        <f aca="false">IF(Q35=$E$30,$E$53*$I$31,0)</f>
        <v>0</v>
      </c>
      <c r="R60" s="478" t="n">
        <f aca="false">IF(R35=$E$30,$E$53*$I$31,0)</f>
        <v>0</v>
      </c>
      <c r="S60" s="478" t="n">
        <f aca="false">SUM(G60:R60)</f>
        <v>0</v>
      </c>
      <c r="T60" s="478" t="n">
        <f aca="false">IF(T35=$E$30,$E$53*$I$31,0)</f>
        <v>0</v>
      </c>
      <c r="U60" s="478" t="n">
        <f aca="false">IF(U35=$E$30,$E$53*$I$31,0)</f>
        <v>0</v>
      </c>
      <c r="V60" s="478" t="n">
        <f aca="false">IF(V35=$E$30,$E$53*$I$31,0)</f>
        <v>0</v>
      </c>
      <c r="W60" s="478" t="n">
        <f aca="false">IF(W35=$E$30,$E$53*$I$31,0)</f>
        <v>0</v>
      </c>
      <c r="X60" s="478" t="n">
        <f aca="false">IF(X35=$E$30,$E$53*$I$31,0)</f>
        <v>0</v>
      </c>
      <c r="Y60" s="478" t="n">
        <f aca="false">IF(Y35=$E$30,$E$53*$I$31,0)</f>
        <v>0</v>
      </c>
      <c r="Z60" s="478" t="n">
        <f aca="false">IF(Z35=$E$30,$E$53*$I$31,0)</f>
        <v>0</v>
      </c>
      <c r="AA60" s="478" t="n">
        <f aca="false">IF(AA35=$E$30,$E$53*$I$31,0)</f>
        <v>0</v>
      </c>
      <c r="AB60" s="478" t="n">
        <f aca="false">IF(AB35=$E$30,$E$53*$I$31,0)</f>
        <v>0</v>
      </c>
      <c r="AC60" s="478" t="n">
        <f aca="false">IF(AC35=$E$30,$E$53*$I$31,0)</f>
        <v>0</v>
      </c>
      <c r="AD60" s="478" t="n">
        <f aca="false">IF(AD35=$E$30,$E$53*$I$31,0)</f>
        <v>0</v>
      </c>
      <c r="AE60" s="478" t="n">
        <f aca="false">IF(AE35=$E$30,$E$53*$I$31,0)</f>
        <v>0</v>
      </c>
      <c r="AF60" s="478" t="n">
        <f aca="false">SUM(T60:AE60)</f>
        <v>0</v>
      </c>
      <c r="AG60" s="478" t="n">
        <f aca="false">IF(AG35=$E$30,$E$53*$I$31,0)</f>
        <v>0</v>
      </c>
      <c r="AH60" s="478" t="n">
        <f aca="false">IF(AH35=$E$30,$E$53*$I$31,0)</f>
        <v>0</v>
      </c>
      <c r="AI60" s="478" t="n">
        <f aca="false">IF(AI35=$E$30,$E$53*$I$31,0)</f>
        <v>0</v>
      </c>
      <c r="AJ60" s="478" t="n">
        <f aca="false">IF(AJ35=$E$30,$E$53*$I$31,0)</f>
        <v>0</v>
      </c>
      <c r="AK60" s="478" t="n">
        <f aca="false">IF(AK35=$E$30,$E$53*$I$31,0)</f>
        <v>0</v>
      </c>
      <c r="AL60" s="478" t="n">
        <f aca="false">IF(AL35=$E$30,$E$53*$I$31,0)</f>
        <v>0</v>
      </c>
      <c r="AM60" s="478" t="n">
        <f aca="false">IF(AM35=$E$30,$E$53*$I$31,0)</f>
        <v>0</v>
      </c>
      <c r="AN60" s="478" t="n">
        <f aca="false">IF(AN35=$E$30,$E$53*$I$31,0)</f>
        <v>0</v>
      </c>
      <c r="AO60" s="478" t="n">
        <f aca="false">IF(AO35=$E$30,$E$53*$I$31,0)</f>
        <v>0</v>
      </c>
      <c r="AP60" s="478" t="n">
        <f aca="false">IF(AP35=$E$30,$E$53*$I$31,0)</f>
        <v>0</v>
      </c>
      <c r="AQ60" s="478" t="n">
        <f aca="false">IF(AQ35=$E$30,$E$53*$I$31,0)</f>
        <v>0</v>
      </c>
      <c r="AR60" s="478" t="n">
        <f aca="false">IF(AR35=$E$30,$E$53*$I$31,0)</f>
        <v>0</v>
      </c>
      <c r="AS60" s="478" t="n">
        <f aca="false">SUM(AG60:AR60)</f>
        <v>0</v>
      </c>
      <c r="AT60" s="478" t="n">
        <f aca="false">IF(AT35=$E$30,$E$53*$I$31,0)</f>
        <v>0</v>
      </c>
      <c r="AU60" s="478" t="n">
        <f aca="false">IF(AU35=$E$30,$E$53*$I$31,0)</f>
        <v>0</v>
      </c>
      <c r="AV60" s="478" t="n">
        <f aca="false">IF(AV35=$E$30,$E$53*$I$31,0)</f>
        <v>0</v>
      </c>
      <c r="AW60" s="478" t="n">
        <f aca="false">IF(AW35=$E$30,$E$53*$I$31,0)</f>
        <v>0</v>
      </c>
      <c r="AX60" s="478" t="n">
        <f aca="false">IF(AX35=$E$30,$E$53*$I$31,0)</f>
        <v>0</v>
      </c>
      <c r="AY60" s="478" t="n">
        <f aca="false">IF(AY35=$E$30,$E$53*$I$31,0)</f>
        <v>0</v>
      </c>
      <c r="AZ60" s="478" t="n">
        <f aca="false">IF(AZ35=$E$30,$E$53*$I$31,0)</f>
        <v>0</v>
      </c>
      <c r="BA60" s="478" t="n">
        <f aca="false">IF(BA35=$E$30,$E$53*$I$31,0)</f>
        <v>0</v>
      </c>
      <c r="BB60" s="478" t="n">
        <f aca="false">IF(BB35=$E$30,$E$53*$I$31,0)</f>
        <v>0</v>
      </c>
      <c r="BC60" s="478" t="n">
        <f aca="false">IF(BC35=$E$30,$E$53*$I$31,0)</f>
        <v>0</v>
      </c>
      <c r="BD60" s="478" t="n">
        <f aca="false">IF(BD35=$E$30,$E$53*$I$31,0)</f>
        <v>0</v>
      </c>
      <c r="BE60" s="478" t="n">
        <f aca="false">IF(BE35=$E$30,$E$53*$I$31,0)</f>
        <v>0</v>
      </c>
      <c r="BF60" s="478" t="n">
        <f aca="false">SUM(AT60:BE60)</f>
        <v>0</v>
      </c>
      <c r="BG60" s="478" t="n">
        <f aca="false">IF(BG35=$E$30,$E$53*$I$31,0)</f>
        <v>0</v>
      </c>
      <c r="BH60" s="478" t="n">
        <f aca="false">IF(BH35=$E$30,$E$53*$I$31,0)</f>
        <v>0</v>
      </c>
      <c r="BI60" s="478" t="n">
        <f aca="false">IF(BI35=$E$30,$E$53*$I$31,0)</f>
        <v>0</v>
      </c>
      <c r="BJ60" s="478" t="n">
        <f aca="false">IF(BJ35=$E$30,$E$53*$I$31,0)</f>
        <v>0</v>
      </c>
      <c r="BK60" s="478" t="n">
        <f aca="false">IF(BK35=$E$30,$E$53*$I$31,0)</f>
        <v>0</v>
      </c>
      <c r="BL60" s="478" t="n">
        <f aca="false">IF(BL35=$E$30,$E$53*$I$31,0)</f>
        <v>0</v>
      </c>
      <c r="BM60" s="478" t="n">
        <f aca="false">IF(BM35=$E$30,$E$53*$I$31,0)</f>
        <v>0</v>
      </c>
      <c r="BN60" s="478" t="n">
        <f aca="false">IF(BN35=$E$30,$E$53*$I$31,0)</f>
        <v>0</v>
      </c>
      <c r="BO60" s="478" t="n">
        <f aca="false">IF(BO35=$E$30,$E$53*$I$31,0)</f>
        <v>0</v>
      </c>
      <c r="BP60" s="478" t="n">
        <f aca="false">IF(BP35=$E$30,$E$53*$I$31,0)</f>
        <v>0</v>
      </c>
      <c r="BQ60" s="478" t="n">
        <f aca="false">IF(BQ35=$E$30,$E$53*$I$31,0)</f>
        <v>0</v>
      </c>
      <c r="BR60" s="478" t="n">
        <f aca="false">IF(BR35=$E$30,$E$53*$I$31,0)</f>
        <v>0</v>
      </c>
      <c r="BS60" s="478" t="n">
        <f aca="false">SUM(BG60:BR60)</f>
        <v>0</v>
      </c>
      <c r="BT60" s="478" t="n">
        <f aca="false">IF(BT35=$E$30,$E$53*$I$31,0)</f>
        <v>0</v>
      </c>
      <c r="BU60" s="478" t="n">
        <f aca="false">IF(BU35=$E$30,$E$53*$I$31,0)</f>
        <v>0</v>
      </c>
      <c r="BV60" s="478" t="n">
        <f aca="false">IF(BV35=$E$30,$E$53*$I$31,0)</f>
        <v>0</v>
      </c>
      <c r="BW60" s="478" t="n">
        <f aca="false">IF(BW35=$E$30,$E$53*$I$31,0)</f>
        <v>0</v>
      </c>
      <c r="BX60" s="478" t="n">
        <f aca="false">IF(BX35=$E$30,$E$53*$I$31,0)</f>
        <v>0</v>
      </c>
      <c r="BY60" s="478" t="n">
        <f aca="false">IF(BY35=$E$30,$E$53*$I$31,0)</f>
        <v>0</v>
      </c>
      <c r="BZ60" s="478" t="n">
        <f aca="false">IF(BZ35=$E$30,$E$53*$I$31,0)</f>
        <v>0</v>
      </c>
      <c r="CA60" s="478" t="n">
        <f aca="false">IF(CA35=$E$30,$E$53*$I$31,0)</f>
        <v>0</v>
      </c>
      <c r="CB60" s="478" t="n">
        <f aca="false">IF(CB35=$E$30,$E$53*$I$31,0)</f>
        <v>0</v>
      </c>
      <c r="CC60" s="478" t="n">
        <f aca="false">IF(CC35=$E$30,$E$53*$I$31,0)</f>
        <v>0</v>
      </c>
      <c r="CD60" s="478" t="n">
        <f aca="false">IF(CD35=$E$30,$E$53*$I$31,0)</f>
        <v>0</v>
      </c>
      <c r="CE60" s="478" t="n">
        <f aca="false">IF(CE35=$E$30,$E$53*$I$31,0)</f>
        <v>0</v>
      </c>
      <c r="CF60" s="478" t="n">
        <f aca="false">SUM(BT60:CE60)</f>
        <v>0</v>
      </c>
      <c r="CG60" s="478" t="n">
        <f aca="false">IF(CG35=$E$30,$E$53*$I$31,0)</f>
        <v>0</v>
      </c>
      <c r="CH60" s="478" t="n">
        <f aca="false">IF(CH35=$E$30,$E$53*$I$31,0)</f>
        <v>0</v>
      </c>
      <c r="CI60" s="478" t="n">
        <f aca="false">IF(CI35=$E$30,$E$53*$I$31,0)</f>
        <v>0</v>
      </c>
      <c r="CJ60" s="478" t="n">
        <f aca="false">IF(CJ35=$E$30,$E$53*$I$31,0)</f>
        <v>0</v>
      </c>
      <c r="CK60" s="478" t="n">
        <f aca="false">IF(CK35=$E$30,$E$53*$I$31,0)</f>
        <v>0</v>
      </c>
      <c r="CL60" s="478" t="n">
        <f aca="false">IF(CL35=$E$30,$E$53*$I$31,0)</f>
        <v>0</v>
      </c>
      <c r="CM60" s="478" t="n">
        <f aca="false">IF(CM35=$E$30,$E$53*$I$31,0)</f>
        <v>0</v>
      </c>
      <c r="CN60" s="478" t="n">
        <f aca="false">IF(CN35=$E$30,$E$53*$I$31,0)</f>
        <v>0</v>
      </c>
      <c r="CO60" s="478" t="n">
        <f aca="false">IF(CO35=$E$30,$E$53*$I$31,0)</f>
        <v>0</v>
      </c>
      <c r="CP60" s="478" t="n">
        <f aca="false">IF(CP35=$E$30,$E$53*$I$31,0)</f>
        <v>0</v>
      </c>
      <c r="CQ60" s="478" t="n">
        <f aca="false">IF(CQ35=$E$30,$E$53*$I$31,0)</f>
        <v>0</v>
      </c>
      <c r="CR60" s="478" t="n">
        <f aca="false">IF(CR35=$E$30,$E$53*$I$31,0)</f>
        <v>0</v>
      </c>
      <c r="CS60" s="478" t="n">
        <f aca="false">SUM(CG60:CR60)</f>
        <v>0</v>
      </c>
      <c r="CT60" s="478" t="n">
        <f aca="false">IF(CT35=$E$30,$E$53*$I$31,0)</f>
        <v>0</v>
      </c>
      <c r="CU60" s="478" t="n">
        <f aca="false">IF(CU35=$E$30,$E$53*$I$31,0)</f>
        <v>0</v>
      </c>
      <c r="CV60" s="478" t="n">
        <f aca="false">IF(CV35=$E$30,$E$53*$I$31,0)</f>
        <v>0</v>
      </c>
      <c r="CW60" s="478" t="n">
        <f aca="false">IF(CW35=$E$30,$E$53*$I$31,0)</f>
        <v>0</v>
      </c>
      <c r="CX60" s="478" t="n">
        <f aca="false">IF(CX35=$E$30,$E$53*$I$31,0)</f>
        <v>0</v>
      </c>
      <c r="CY60" s="478" t="n">
        <f aca="false">IF(CY35=$E$30,$E$53*$I$31,0)</f>
        <v>0</v>
      </c>
      <c r="CZ60" s="478" t="n">
        <f aca="false">IF(CZ35=$E$30,$E$53*$I$31,0)</f>
        <v>0</v>
      </c>
      <c r="DA60" s="478" t="n">
        <f aca="false">IF(DA35=$E$30,$E$53*$I$31,0)</f>
        <v>0</v>
      </c>
      <c r="DB60" s="478" t="n">
        <f aca="false">IF(DB35=$E$30,$E$53*$I$31,0)</f>
        <v>0</v>
      </c>
      <c r="DC60" s="478" t="n">
        <f aca="false">IF(DC35=$E$30,$E$53*$I$31,0)</f>
        <v>0</v>
      </c>
      <c r="DD60" s="478" t="n">
        <f aca="false">IF(DD35=$E$30,$E$53*$I$31,0)</f>
        <v>0</v>
      </c>
      <c r="DE60" s="478" t="n">
        <f aca="false">IF(DE35=$E$30,$E$53*$I$31,0)</f>
        <v>0</v>
      </c>
      <c r="DF60" s="478" t="n">
        <f aca="false">SUM(CT60:DE60)</f>
        <v>0</v>
      </c>
      <c r="DG60" s="478" t="n">
        <f aca="false">IF(DG35=$E$30,$E$53*$I$31,0)</f>
        <v>0</v>
      </c>
      <c r="DH60" s="478" t="n">
        <f aca="false">IF(DH35=$E$30,$E$53*$I$31,0)</f>
        <v>0</v>
      </c>
      <c r="DI60" s="478" t="n">
        <f aca="false">IF(DI35=$E$30,$E$53*$I$31,0)</f>
        <v>0</v>
      </c>
      <c r="DJ60" s="478" t="n">
        <f aca="false">IF(DJ35=$E$30,$E$53*$I$31,0)</f>
        <v>0</v>
      </c>
      <c r="DK60" s="478" t="n">
        <f aca="false">IF(DK35=$E$30,$E$53*$I$31,0)</f>
        <v>0</v>
      </c>
      <c r="DL60" s="478" t="n">
        <f aca="false">IF(DL35=$E$30,$E$53*$I$31,0)</f>
        <v>0</v>
      </c>
      <c r="DM60" s="478" t="n">
        <f aca="false">IF(DM35=$E$30,$E$53*$I$31,0)</f>
        <v>0</v>
      </c>
      <c r="DN60" s="478" t="n">
        <f aca="false">IF(DN35=$E$30,$E$53*$I$31,0)</f>
        <v>0</v>
      </c>
      <c r="DO60" s="478" t="n">
        <f aca="false">IF(DO35=$E$30,$E$53*$I$31,0)</f>
        <v>0</v>
      </c>
      <c r="DP60" s="478" t="n">
        <f aca="false">IF(DP35=$E$30,$E$53*$I$31,0)</f>
        <v>0</v>
      </c>
      <c r="DQ60" s="478" t="n">
        <f aca="false">IF(DQ35=$E$30,$E$53*$I$31,0)</f>
        <v>0</v>
      </c>
      <c r="DR60" s="478" t="n">
        <f aca="false">IF(DR35=$E$30,$E$53*$I$31,0)</f>
        <v>0</v>
      </c>
      <c r="DS60" s="478" t="n">
        <f aca="false">SUM(DG60:DR60)</f>
        <v>0</v>
      </c>
      <c r="DT60" s="478" t="n">
        <f aca="false">IF(DT35=$E$30,$E$53*$I$31,0)</f>
        <v>0</v>
      </c>
      <c r="DU60" s="478" t="n">
        <f aca="false">IF(DU35=$E$30,$E$53*$I$31,0)</f>
        <v>0</v>
      </c>
      <c r="DV60" s="478" t="n">
        <f aca="false">IF(DV35=$E$30,$E$53*$I$31,0)</f>
        <v>0</v>
      </c>
      <c r="DW60" s="478" t="n">
        <f aca="false">IF(DW35=$E$30,$E$53*$I$31,0)</f>
        <v>0</v>
      </c>
      <c r="DX60" s="478" t="n">
        <f aca="false">IF(DX35=$E$30,$E$53*$I$31,0)</f>
        <v>0</v>
      </c>
      <c r="DY60" s="478" t="n">
        <f aca="false">IF(DY35=$E$30,$E$53*$I$31,0)</f>
        <v>0</v>
      </c>
      <c r="DZ60" s="478" t="n">
        <f aca="false">IF(DZ35=$E$30,$E$53*$I$31,0)</f>
        <v>0</v>
      </c>
      <c r="EA60" s="478" t="n">
        <f aca="false">IF(EA35=$E$30,$E$53*$I$31,0)</f>
        <v>0</v>
      </c>
      <c r="EB60" s="478" t="n">
        <f aca="false">IF(EB35=$E$30,$E$53*$I$31,0)</f>
        <v>0</v>
      </c>
      <c r="EC60" s="478" t="n">
        <f aca="false">IF(EC35=$E$30,$E$53*$I$31,0)</f>
        <v>0</v>
      </c>
      <c r="ED60" s="478" t="n">
        <f aca="false">IF(ED35=$E$30,$E$53*$I$31,0)</f>
        <v>0</v>
      </c>
      <c r="EE60" s="478" t="n">
        <f aca="false">IF(EE35=$E$30,$E$53*$I$31,0)</f>
        <v>0</v>
      </c>
      <c r="EF60" s="478" t="n">
        <f aca="false">SUM(DT60:EE60)</f>
        <v>0</v>
      </c>
      <c r="EG60" s="478" t="n">
        <f aca="false">IF(EG35=$E$30,$E$53*$I$31,0)</f>
        <v>0</v>
      </c>
      <c r="EH60" s="478" t="n">
        <f aca="false">IF(EH35=$E$30,$E$53*$I$31,0)</f>
        <v>0</v>
      </c>
      <c r="EI60" s="478" t="n">
        <f aca="false">IF(EI35=$E$30,$E$53*$I$31,0)</f>
        <v>0</v>
      </c>
      <c r="EJ60" s="478" t="n">
        <f aca="false">IF(EJ35=$E$30,$E$53*$I$31,0)</f>
        <v>0</v>
      </c>
      <c r="EK60" s="478" t="n">
        <f aca="false">IF(EK35=$E$30,$E$53*$I$31,0)</f>
        <v>0</v>
      </c>
      <c r="EL60" s="478" t="n">
        <f aca="false">IF(EL35=$E$30,$E$53*$I$31,0)</f>
        <v>0</v>
      </c>
      <c r="EM60" s="478" t="n">
        <f aca="false">IF(EM35=$E$30,$E$53*$I$31,0)</f>
        <v>0</v>
      </c>
      <c r="EN60" s="478" t="n">
        <f aca="false">IF(EN35=$E$30,$E$53*$I$31,0)</f>
        <v>0</v>
      </c>
      <c r="EO60" s="478" t="n">
        <f aca="false">IF(EO35=$E$30,$E$53*$I$31,0)</f>
        <v>0</v>
      </c>
      <c r="EP60" s="478" t="n">
        <f aca="false">IF(EP35=$E$30,$E$53*$I$31,0)</f>
        <v>0</v>
      </c>
      <c r="EQ60" s="478" t="n">
        <f aca="false">IF(EQ35=$E$30,$E$53*$I$31,0)</f>
        <v>0</v>
      </c>
      <c r="ER60" s="478" t="n">
        <f aca="false">IF(ER35=$E$30,$E$53*$I$31,0)</f>
        <v>0</v>
      </c>
      <c r="ES60" s="478" t="n">
        <f aca="false">SUM(EG60:ER60)</f>
        <v>0</v>
      </c>
      <c r="ET60" s="478" t="n">
        <f aca="false">IF(ET35=$E$30,$E$53*$I$31,0)</f>
        <v>0</v>
      </c>
      <c r="EU60" s="478" t="n">
        <f aca="false">IF(EU35=$E$30,$E$53*$I$31,0)</f>
        <v>0</v>
      </c>
      <c r="EV60" s="478" t="n">
        <f aca="false">IF(EV35=$E$30,$E$53*$I$31,0)</f>
        <v>0</v>
      </c>
      <c r="EW60" s="478" t="n">
        <f aca="false">IF(EW35=$E$30,$E$53*$I$31,0)</f>
        <v>0</v>
      </c>
      <c r="EX60" s="478" t="n">
        <f aca="false">IF(EX35=$E$30,$E$53*$I$31,0)</f>
        <v>0</v>
      </c>
      <c r="EY60" s="478" t="n">
        <f aca="false">IF(EY35=$E$30,$E$53*$I$31,0)</f>
        <v>0</v>
      </c>
      <c r="EZ60" s="478" t="n">
        <f aca="false">IF(EZ35=$E$30,$E$53*$I$31,0)</f>
        <v>0</v>
      </c>
      <c r="FA60" s="478" t="n">
        <f aca="false">IF(FA35=$E$30,$E$53*$I$31,0)</f>
        <v>0</v>
      </c>
      <c r="FB60" s="478" t="n">
        <f aca="false">IF(FB35=$E$30,$E$53*$I$31,0)</f>
        <v>0</v>
      </c>
      <c r="FC60" s="478" t="n">
        <f aca="false">IF(FC35=$E$30,$E$53*$I$31,0)</f>
        <v>0</v>
      </c>
      <c r="FD60" s="478" t="n">
        <f aca="false">IF(FD35=$E$30,$E$53*$I$31,0)</f>
        <v>0</v>
      </c>
      <c r="FE60" s="478" t="n">
        <f aca="false">IF(FE35=$E$30,$E$53*$I$31,0)</f>
        <v>0</v>
      </c>
      <c r="FF60" s="478" t="n">
        <f aca="false">SUM(ET60:FE60)</f>
        <v>0</v>
      </c>
      <c r="FG60" s="478" t="n">
        <f aca="false">IF(FG35=$E$30,$E$53*$I$31,0)</f>
        <v>0</v>
      </c>
      <c r="FH60" s="478" t="n">
        <f aca="false">IF(FH35=$E$30,$E$53*$I$31,0)</f>
        <v>0</v>
      </c>
      <c r="FI60" s="478" t="n">
        <f aca="false">IF(FI35=$E$30,$E$53*$I$31,0)</f>
        <v>0</v>
      </c>
      <c r="FJ60" s="478" t="n">
        <f aca="false">IF(FJ35=$E$30,$E$53*$I$31,0)</f>
        <v>0</v>
      </c>
      <c r="FK60" s="478" t="n">
        <f aca="false">IF(FK35=$E$30,$E$53*$I$31,0)</f>
        <v>0</v>
      </c>
      <c r="FL60" s="478" t="n">
        <f aca="false">IF(FL35=$E$30,$E$53*$I$31,0)</f>
        <v>0</v>
      </c>
      <c r="FM60" s="478" t="n">
        <f aca="false">IF(FM35=$E$30,$E$53*$I$31,0)</f>
        <v>0</v>
      </c>
      <c r="FN60" s="478" t="n">
        <f aca="false">IF(FN35=$E$30,$E$53*$I$31,0)</f>
        <v>0</v>
      </c>
      <c r="FO60" s="478" t="n">
        <f aca="false">IF(FO35=$E$30,$E$53*$I$31,0)</f>
        <v>0</v>
      </c>
      <c r="FP60" s="478" t="n">
        <f aca="false">IF(FP35=$E$30,$E$53*$I$31,0)</f>
        <v>0</v>
      </c>
      <c r="FQ60" s="478" t="n">
        <f aca="false">IF(FQ35=$E$30,$E$53*$I$31,0)</f>
        <v>0</v>
      </c>
      <c r="FR60" s="478" t="n">
        <f aca="false">IF(FR35=$E$30,$E$53*$I$31,0)</f>
        <v>0</v>
      </c>
      <c r="FS60" s="478" t="n">
        <f aca="false">SUM(FG60:FR60)</f>
        <v>0</v>
      </c>
      <c r="FT60" s="478" t="n">
        <f aca="false">IF(FT35=$E$30,$E$53*$I$31,0)</f>
        <v>0</v>
      </c>
      <c r="FU60" s="478" t="n">
        <f aca="false">IF(FU35=$E$30,$E$53*$I$31,0)</f>
        <v>0</v>
      </c>
      <c r="FV60" s="478" t="n">
        <f aca="false">IF(FV35=$E$30,$E$53*$I$31,0)</f>
        <v>0</v>
      </c>
      <c r="FW60" s="478" t="n">
        <f aca="false">IF(FW35=$E$30,$E$53*$I$31,0)</f>
        <v>0</v>
      </c>
      <c r="FX60" s="478" t="n">
        <f aca="false">IF(FX35=$E$30,$E$53*$I$31,0)</f>
        <v>0</v>
      </c>
      <c r="FY60" s="478" t="n">
        <f aca="false">IF(FY35=$E$30,$E$53*$I$31,0)</f>
        <v>0</v>
      </c>
      <c r="FZ60" s="478" t="n">
        <f aca="false">IF(FZ35=$E$30,$E$53*$I$31,0)</f>
        <v>0</v>
      </c>
      <c r="GA60" s="478" t="n">
        <f aca="false">IF(GA35=$E$30,$E$53*$I$31,0)</f>
        <v>0</v>
      </c>
      <c r="GB60" s="478" t="n">
        <f aca="false">IF(GB35=$E$30,$E$53*$I$31,0)</f>
        <v>0</v>
      </c>
      <c r="GC60" s="478" t="n">
        <f aca="false">IF(GC35=$E$30,$E$53*$I$31,0)</f>
        <v>0</v>
      </c>
      <c r="GD60" s="478" t="n">
        <f aca="false">IF(GD35=$E$30,$E$53*$I$31,0)</f>
        <v>0</v>
      </c>
      <c r="GE60" s="478" t="n">
        <f aca="false">IF(GE35=$E$30,$E$53*$I$31,0)</f>
        <v>0</v>
      </c>
      <c r="GF60" s="478" t="n">
        <f aca="false">SUM(FT60:GE60)</f>
        <v>0</v>
      </c>
      <c r="GG60" s="478" t="n">
        <f aca="false">IF(GG35=$E$30,$E$53*$I$31,0)</f>
        <v>0</v>
      </c>
      <c r="GH60" s="478" t="n">
        <f aca="false">IF(GH35=$E$30,$E$53*$I$31,0)</f>
        <v>0</v>
      </c>
      <c r="GI60" s="478" t="n">
        <f aca="false">IF(GI35=$E$30,$E$53*$I$31,0)</f>
        <v>0</v>
      </c>
      <c r="GJ60" s="478" t="n">
        <f aca="false">IF(GJ35=$E$30,$E$53*$I$31,0)</f>
        <v>0</v>
      </c>
      <c r="GK60" s="478" t="n">
        <f aca="false">IF(GK35=$E$30,$E$53*$I$31,0)</f>
        <v>0</v>
      </c>
      <c r="GL60" s="478" t="n">
        <f aca="false">IF(GL35=$E$30,$E$53*$I$31,0)</f>
        <v>0</v>
      </c>
      <c r="GM60" s="478" t="n">
        <f aca="false">IF(GM35=$E$30,$E$53*$I$31,0)</f>
        <v>0</v>
      </c>
      <c r="GN60" s="478" t="n">
        <f aca="false">IF(GN35=$E$30,$E$53*$I$31,0)</f>
        <v>0</v>
      </c>
      <c r="GO60" s="478" t="n">
        <f aca="false">IF(GO35=$E$30,$E$53*$I$31,0)</f>
        <v>0</v>
      </c>
      <c r="GP60" s="478" t="n">
        <f aca="false">IF(GP35=$E$30,$E$53*$I$31,0)</f>
        <v>0</v>
      </c>
      <c r="GQ60" s="478" t="n">
        <f aca="false">IF(GQ35=$E$30,$E$53*$I$31,0)</f>
        <v>0</v>
      </c>
      <c r="GR60" s="478" t="n">
        <f aca="false">IF(GR35=$E$30,$E$53*$I$31,0)</f>
        <v>0</v>
      </c>
      <c r="GS60" s="478" t="n">
        <f aca="false">SUM(GG60:GR60)</f>
        <v>0</v>
      </c>
      <c r="GT60" s="478" t="n">
        <f aca="false">IF(GT35=$E$30,$E$53*$I$31,0)</f>
        <v>0</v>
      </c>
      <c r="GU60" s="478" t="n">
        <f aca="false">IF(GU35=$E$30,$E$53*$I$31,0)</f>
        <v>0</v>
      </c>
      <c r="GV60" s="478" t="n">
        <f aca="false">IF(GV35=$E$30,$E$53*$I$31,0)</f>
        <v>0</v>
      </c>
      <c r="GW60" s="478" t="n">
        <f aca="false">IF(GW35=$E$30,$E$53*$I$31,0)</f>
        <v>0</v>
      </c>
      <c r="GX60" s="478" t="n">
        <f aca="false">IF(GX35=$E$30,$E$53*$I$31,0)</f>
        <v>0</v>
      </c>
      <c r="GY60" s="478" t="n">
        <f aca="false">IF(GY35=$E$30,$E$53*$I$31,0)</f>
        <v>0</v>
      </c>
      <c r="GZ60" s="478" t="n">
        <f aca="false">IF(GZ35=$E$30,$E$53*$I$31,0)</f>
        <v>0</v>
      </c>
      <c r="HA60" s="478" t="n">
        <f aca="false">IF(HA35=$E$30,$E$53*$I$31,0)</f>
        <v>0</v>
      </c>
      <c r="HB60" s="478" t="n">
        <f aca="false">IF(HB35=$E$30,$E$53*$I$31,0)</f>
        <v>0</v>
      </c>
      <c r="HC60" s="478" t="n">
        <f aca="false">IF(HC35=$E$30,$E$53*$I$31,0)</f>
        <v>0</v>
      </c>
      <c r="HD60" s="478" t="n">
        <f aca="false">IF(HD35=$E$30,$E$53*$I$31,0)</f>
        <v>0</v>
      </c>
      <c r="HE60" s="478" t="n">
        <f aca="false">IF(HE35=$E$30,$E$53*$I$31,0)</f>
        <v>0</v>
      </c>
      <c r="HF60" s="478" t="n">
        <f aca="false">SUM(GT60:HE60)</f>
        <v>0</v>
      </c>
      <c r="HG60" s="478" t="n">
        <f aca="false">IF(HG35=$E$30,$E$53*$I$31,0)</f>
        <v>0</v>
      </c>
      <c r="HH60" s="478" t="n">
        <f aca="false">IF(HH35=$E$30,$E$53*$I$31,0)</f>
        <v>0</v>
      </c>
      <c r="HI60" s="478" t="n">
        <f aca="false">IF(HI35=$E$30,$E$53*$I$31,0)</f>
        <v>0</v>
      </c>
      <c r="HJ60" s="478" t="n">
        <f aca="false">IF(HJ35=$E$30,$E$53*$I$31,0)</f>
        <v>0</v>
      </c>
      <c r="HK60" s="478" t="n">
        <f aca="false">IF(HK35=$E$30,$E$53*$I$31,0)</f>
        <v>0</v>
      </c>
      <c r="HL60" s="478" t="n">
        <f aca="false">IF(HL35=$E$30,$E$53*$I$31,0)</f>
        <v>0</v>
      </c>
      <c r="HM60" s="478" t="n">
        <f aca="false">IF(HM35=$E$30,$E$53*$I$31,0)</f>
        <v>0</v>
      </c>
      <c r="HN60" s="478" t="n">
        <f aca="false">IF(HN35=$E$30,$E$53*$I$31,0)</f>
        <v>0</v>
      </c>
      <c r="HO60" s="478" t="n">
        <f aca="false">IF(HO35=$E$30,$E$53*$I$31,0)</f>
        <v>0</v>
      </c>
      <c r="HP60" s="478" t="n">
        <f aca="false">IF(HP35=$E$30,$E$53*$I$31,0)</f>
        <v>0</v>
      </c>
      <c r="HQ60" s="478" t="n">
        <f aca="false">IF(HQ35=$E$30,$E$53*$I$31,0)</f>
        <v>0</v>
      </c>
      <c r="HR60" s="478" t="n">
        <f aca="false">IF(HR35=$E$30,$E$53*$I$31,0)</f>
        <v>0</v>
      </c>
      <c r="HS60" s="478" t="n">
        <f aca="false">SUM(HG60:HR60)</f>
        <v>0</v>
      </c>
      <c r="HT60" s="478" t="n">
        <f aca="false">IF(HT35=$E$30,$E$53*$I$31,0)</f>
        <v>0</v>
      </c>
      <c r="HU60" s="478" t="n">
        <f aca="false">IF(HU35=$E$30,$E$53*$I$31,0)</f>
        <v>0</v>
      </c>
      <c r="HV60" s="478" t="n">
        <f aca="false">IF(HV35=$E$30,$E$53*$I$31,0)</f>
        <v>0</v>
      </c>
      <c r="HW60" s="478" t="n">
        <f aca="false">IF(HW35=$E$30,$E$53*$I$31,0)</f>
        <v>0</v>
      </c>
      <c r="HX60" s="478" t="n">
        <f aca="false">IF(HX35=$E$30,$E$53*$I$31,0)</f>
        <v>0</v>
      </c>
      <c r="HY60" s="478" t="n">
        <f aca="false">IF(HY35=$E$30,$E$53*$I$31,0)</f>
        <v>0</v>
      </c>
      <c r="HZ60" s="478" t="n">
        <f aca="false">IF(HZ35=$E$30,$E$53*$I$31,0)</f>
        <v>0</v>
      </c>
      <c r="IA60" s="478" t="n">
        <f aca="false">IF(IA35=$E$30,$E$53*$I$31,0)</f>
        <v>0</v>
      </c>
      <c r="IB60" s="478" t="n">
        <f aca="false">IF(IB35=$E$30,$E$53*$I$31,0)</f>
        <v>0</v>
      </c>
      <c r="IC60" s="478" t="n">
        <f aca="false">IF(IC35=$E$30,$E$53*$I$31,0)</f>
        <v>0</v>
      </c>
      <c r="ID60" s="478" t="n">
        <f aca="false">IF(ID35=$E$30,$E$53*$I$31,0)</f>
        <v>0</v>
      </c>
      <c r="IE60" s="478" t="n">
        <f aca="false">IF(IE35=$E$30,$E$53*$I$31,0)</f>
        <v>0</v>
      </c>
      <c r="IF60" s="478" t="n">
        <f aca="false">SUM(HT60:IE60)</f>
        <v>0</v>
      </c>
      <c r="IG60" s="478" t="n">
        <f aca="false">IF(IG35=$E$30,$E$53*$I$31,0)</f>
        <v>0</v>
      </c>
      <c r="IH60" s="478" t="n">
        <f aca="false">IF(IH35=$E$30,$E$53*$I$31,0)</f>
        <v>0</v>
      </c>
      <c r="II60" s="478" t="n">
        <f aca="false">IF(II35=$E$30,$E$53*$I$31,0)</f>
        <v>0</v>
      </c>
      <c r="IJ60" s="478" t="n">
        <f aca="false">IF(IJ35=$E$30,$E$53*$I$31,0)</f>
        <v>0</v>
      </c>
      <c r="IK60" s="478" t="n">
        <f aca="false">IF(IK35=$E$30,$E$53*$I$31,0)</f>
        <v>0</v>
      </c>
      <c r="IL60" s="478" t="n">
        <f aca="false">IF(IL35=$E$30,$E$53*$I$31,0)</f>
        <v>0</v>
      </c>
      <c r="IM60" s="478" t="n">
        <f aca="false">IF(IM35=$E$30,$E$53*$I$31,0)</f>
        <v>0</v>
      </c>
      <c r="IN60" s="478" t="n">
        <f aca="false">IF(IN35=$E$30,$E$53*$I$31,0)</f>
        <v>0</v>
      </c>
      <c r="IO60" s="478" t="n">
        <f aca="false">IF(IO35=$E$30,$E$53*$I$31,0)</f>
        <v>0</v>
      </c>
      <c r="IP60" s="478" t="n">
        <f aca="false">IF(IP35=$E$30,$E$53*$I$31,0)</f>
        <v>0</v>
      </c>
      <c r="IQ60" s="478" t="n">
        <f aca="false">IF(IQ35=$E$30,$E$53*$I$31,0)</f>
        <v>0</v>
      </c>
      <c r="IR60" s="478" t="n">
        <f aca="false">IF(IR35=$E$30,$E$53*$I$31,0)</f>
        <v>0</v>
      </c>
      <c r="IS60" s="478" t="n">
        <f aca="false">SUM(IG60:IR60)</f>
        <v>0</v>
      </c>
      <c r="IT60" s="478" t="n">
        <f aca="false">IF(IT35=$E$30,$E$53*$I$31,0)</f>
        <v>0</v>
      </c>
      <c r="IU60" s="478" t="n">
        <f aca="false">IF(IU35=$E$30,$E$53*$I$31,0)</f>
        <v>0</v>
      </c>
      <c r="IV60" s="478" t="n">
        <f aca="false">IF(IV35=$E$30,$E$53*$I$31,0)</f>
        <v>0</v>
      </c>
      <c r="IW60" s="478" t="n">
        <f aca="false">IF(IW35=$E$30,$E$53*$I$31,0)</f>
        <v>0</v>
      </c>
      <c r="IX60" s="478" t="n">
        <f aca="false">IF(IX35=$E$30,$E$53*$I$31,0)</f>
        <v>0</v>
      </c>
      <c r="IY60" s="478" t="n">
        <f aca="false">IF(IY35=$E$30,$E$53*$I$31,0)</f>
        <v>0</v>
      </c>
      <c r="IZ60" s="478" t="n">
        <f aca="false">IF(IZ35=$E$30,$E$53*$I$31,0)</f>
        <v>0</v>
      </c>
      <c r="JA60" s="478" t="n">
        <f aca="false">IF(JA35=$E$30,$E$53*$I$31,0)</f>
        <v>0</v>
      </c>
      <c r="JB60" s="478" t="n">
        <f aca="false">IF(JB35=$E$30,$E$53*$I$31,0)</f>
        <v>0</v>
      </c>
      <c r="JC60" s="478" t="n">
        <f aca="false">IF(JC35=$E$30,$E$53*$I$31,0)</f>
        <v>0</v>
      </c>
      <c r="JD60" s="478" t="n">
        <f aca="false">IF(JD35=$E$30,$E$53*$I$31,0)</f>
        <v>0</v>
      </c>
      <c r="JE60" s="478" t="n">
        <f aca="false">IF(JE35=$E$30,$E$53*$I$31,0)</f>
        <v>0</v>
      </c>
      <c r="JF60" s="478" t="n">
        <f aca="false">SUM(IT60:JE60)</f>
        <v>0</v>
      </c>
      <c r="JG60" s="478" t="n">
        <f aca="false">IF(JG35=$E$30,$E$53*$I$31,0)</f>
        <v>0</v>
      </c>
      <c r="JH60" s="478" t="n">
        <f aca="false">IF(JH35=$E$30,$E$53*$I$31,0)</f>
        <v>0</v>
      </c>
      <c r="JI60" s="478" t="n">
        <f aca="false">IF(JI35=$E$30,$E$53*$I$31,0)</f>
        <v>0</v>
      </c>
      <c r="JJ60" s="478" t="n">
        <f aca="false">IF(JJ35=$E$30,$E$53*$I$31,0)</f>
        <v>0</v>
      </c>
      <c r="JK60" s="478" t="n">
        <f aca="false">IF(JK35=$E$30,$E$53*$I$31,0)</f>
        <v>0</v>
      </c>
      <c r="JL60" s="478" t="n">
        <f aca="false">IF(JL35=$E$30,$E$53*$I$31,0)</f>
        <v>0</v>
      </c>
      <c r="JM60" s="478" t="n">
        <f aca="false">IF(JM35=$E$30,$E$53*$I$31,0)</f>
        <v>0</v>
      </c>
      <c r="JN60" s="478" t="n">
        <f aca="false">IF(JN35=$E$30,$E$53*$I$31,0)</f>
        <v>0</v>
      </c>
      <c r="JO60" s="478" t="n">
        <f aca="false">IF(JO35=$E$30,$E$53*$I$31,0)</f>
        <v>0</v>
      </c>
      <c r="JP60" s="478" t="n">
        <f aca="false">IF(JP35=$E$30,$E$53*$I$31,0)</f>
        <v>0</v>
      </c>
      <c r="JQ60" s="478" t="n">
        <f aca="false">IF(JQ35=$E$30,$E$53*$I$31,0)</f>
        <v>0</v>
      </c>
      <c r="JR60" s="478" t="n">
        <f aca="false">IF(JR35=$E$30,$E$53*$I$31,0)</f>
        <v>0</v>
      </c>
      <c r="JS60" s="478" t="n">
        <f aca="false">SUM(JG60:JR60)</f>
        <v>0</v>
      </c>
      <c r="JT60" s="478" t="n">
        <f aca="false">IF(JT35=$E$30,$E$53*$I$31,0)</f>
        <v>0</v>
      </c>
      <c r="JU60" s="478" t="n">
        <f aca="false">IF(JU35=$E$30,$E$53*$I$31,0)</f>
        <v>0</v>
      </c>
      <c r="JV60" s="478" t="n">
        <f aca="false">IF(JV35=$E$30,$E$53*$I$31,0)</f>
        <v>0</v>
      </c>
      <c r="JW60" s="478" t="n">
        <f aca="false">IF(JW35=$E$30,$E$53*$I$31,0)</f>
        <v>0</v>
      </c>
      <c r="JX60" s="478" t="n">
        <f aca="false">IF(JX35=$E$30,$E$53*$I$31,0)</f>
        <v>0</v>
      </c>
      <c r="JY60" s="478" t="n">
        <f aca="false">IF(JY35=$E$30,$E$53*$I$31,0)</f>
        <v>0</v>
      </c>
      <c r="JZ60" s="478" t="n">
        <f aca="false">IF(JZ35=$E$30,$E$53*$I$31,0)</f>
        <v>0</v>
      </c>
      <c r="KA60" s="478" t="n">
        <f aca="false">IF(KA35=$E$30,$E$53*$I$31,0)</f>
        <v>0</v>
      </c>
      <c r="KB60" s="478" t="n">
        <f aca="false">IF(KB35=$E$30,$E$53*$I$31,0)</f>
        <v>0</v>
      </c>
      <c r="KC60" s="478" t="n">
        <f aca="false">IF(KC35=$E$30,$E$53*$I$31,0)</f>
        <v>0</v>
      </c>
      <c r="KD60" s="478" t="n">
        <f aca="false">IF(KD35=$E$30,$E$53*$I$31,0)</f>
        <v>0</v>
      </c>
      <c r="KE60" s="478" t="n">
        <f aca="false">IF(KE35=$E$30,$E$53*$I$31,0)</f>
        <v>0</v>
      </c>
      <c r="KF60" s="478" t="n">
        <f aca="false">SUM(JT60:KE60)</f>
        <v>0</v>
      </c>
      <c r="KG60" s="478" t="n">
        <f aca="false">IF(KG35=$E$30,$E$53*$I$31,0)</f>
        <v>0</v>
      </c>
      <c r="KH60" s="478" t="n">
        <f aca="false">IF(KH35=$E$30,$E$53*$I$31,0)</f>
        <v>0</v>
      </c>
      <c r="KI60" s="478" t="n">
        <f aca="false">IF(KI35=$E$30,$E$53*$I$31,0)</f>
        <v>0</v>
      </c>
      <c r="KJ60" s="478" t="n">
        <f aca="false">IF(KJ35=$E$30,$E$53*$I$31,0)</f>
        <v>0</v>
      </c>
      <c r="KK60" s="478" t="n">
        <f aca="false">IF(KK35=$E$30,$E$53*$I$31,0)</f>
        <v>0</v>
      </c>
      <c r="KL60" s="478" t="n">
        <f aca="false">IF(KL35=$E$30,$E$53*$I$31,0)</f>
        <v>0</v>
      </c>
      <c r="KM60" s="478" t="n">
        <f aca="false">IF(KM35=$E$30,$E$53*$I$31,0)</f>
        <v>0</v>
      </c>
      <c r="KN60" s="478" t="n">
        <f aca="false">IF(KN35=$E$30,$E$53*$I$31,0)</f>
        <v>0</v>
      </c>
      <c r="KO60" s="478" t="n">
        <f aca="false">IF(KO35=$E$30,$E$53*$I$31,0)</f>
        <v>0</v>
      </c>
      <c r="KP60" s="478" t="n">
        <f aca="false">IF(KP35=$E$30,$E$53*$I$31,0)</f>
        <v>0</v>
      </c>
      <c r="KQ60" s="478" t="n">
        <f aca="false">IF(KQ35=$E$30,$E$53*$I$31,0)</f>
        <v>0</v>
      </c>
      <c r="KR60" s="478" t="n">
        <f aca="false">IF(KR35=$E$30,$E$53*$I$31,0)</f>
        <v>0</v>
      </c>
      <c r="KS60" s="478" t="n">
        <f aca="false">SUM(KG60:KR60)</f>
        <v>0</v>
      </c>
      <c r="KT60" s="478" t="n">
        <f aca="false">IF(KT35=$E$30,$E$53*$I$31,0)</f>
        <v>0</v>
      </c>
      <c r="KU60" s="478" t="n">
        <f aca="false">IF(KU35=$E$30,$E$53*$I$31,0)</f>
        <v>0</v>
      </c>
      <c r="KV60" s="478" t="n">
        <f aca="false">IF(KV35=$E$30,$E$53*$I$31,0)</f>
        <v>0</v>
      </c>
      <c r="KW60" s="478" t="n">
        <f aca="false">IF(KW35=$E$30,$E$53*$I$31,0)</f>
        <v>0</v>
      </c>
      <c r="KX60" s="478" t="n">
        <f aca="false">IF(KX35=$E$30,$E$53*$I$31,0)</f>
        <v>0</v>
      </c>
      <c r="KY60" s="478" t="n">
        <f aca="false">IF(KY35=$E$30,$E$53*$I$31,0)</f>
        <v>0</v>
      </c>
      <c r="KZ60" s="478" t="n">
        <f aca="false">IF(KZ35=$E$30,$E$53*$I$31,0)</f>
        <v>0</v>
      </c>
      <c r="LA60" s="478" t="n">
        <f aca="false">IF(LA35=$E$30,$E$53*$I$31,0)</f>
        <v>0</v>
      </c>
      <c r="LB60" s="478" t="n">
        <f aca="false">IF(LB35=$E$30,$E$53*$I$31,0)</f>
        <v>0</v>
      </c>
      <c r="LC60" s="478" t="n">
        <f aca="false">IF(LC35=$E$30,$E$53*$I$31,0)</f>
        <v>0</v>
      </c>
      <c r="LD60" s="478" t="n">
        <f aca="false">IF(LD35=$E$30,$E$53*$I$31,0)</f>
        <v>0</v>
      </c>
      <c r="LE60" s="478" t="n">
        <f aca="false">IF(LE35=$E$30,$E$53*$I$31,0)</f>
        <v>0</v>
      </c>
      <c r="LF60" s="478" t="n">
        <f aca="false">SUM(KT60:LE60)</f>
        <v>0</v>
      </c>
      <c r="LG60" s="478" t="n">
        <f aca="false">IF(LG35=$E$30,$E$53*$I$31,0)</f>
        <v>0</v>
      </c>
      <c r="LH60" s="478" t="n">
        <f aca="false">IF(LH35=$E$30,$E$53*$I$31,0)</f>
        <v>0</v>
      </c>
      <c r="LI60" s="478" t="n">
        <f aca="false">IF(LI35=$E$30,$E$53*$I$31,0)</f>
        <v>0</v>
      </c>
      <c r="LJ60" s="478" t="n">
        <f aca="false">IF(LJ35=$E$30,$E$53*$I$31,0)</f>
        <v>0</v>
      </c>
      <c r="LK60" s="478" t="n">
        <f aca="false">IF(LK35=$E$30,$E$53*$I$31,0)</f>
        <v>0</v>
      </c>
      <c r="LL60" s="478" t="n">
        <f aca="false">IF(LL35=$E$30,$E$53*$I$31,0)</f>
        <v>0</v>
      </c>
      <c r="LM60" s="478" t="n">
        <f aca="false">IF(LM35=$E$30,$E$53*$I$31,0)</f>
        <v>0</v>
      </c>
      <c r="LN60" s="478" t="n">
        <f aca="false">IF(LN35=$E$30,$E$53*$I$31,0)</f>
        <v>0</v>
      </c>
      <c r="LO60" s="478" t="n">
        <f aca="false">IF(LO35=$E$30,$E$53*$I$31,0)</f>
        <v>0</v>
      </c>
      <c r="LP60" s="478" t="n">
        <f aca="false">IF(LP35=$E$30,$E$53*$I$31,0)</f>
        <v>0</v>
      </c>
      <c r="LQ60" s="478" t="n">
        <f aca="false">IF(LQ35=$E$30,$E$53*$I$31,0)</f>
        <v>0</v>
      </c>
      <c r="LR60" s="478" t="n">
        <f aca="false">IF(LR35=$E$30,$E$53*$I$31,0)</f>
        <v>0</v>
      </c>
      <c r="LS60" s="478" t="n">
        <f aca="false">SUM(LG60:LR60)</f>
        <v>0</v>
      </c>
      <c r="LT60" s="478" t="n">
        <f aca="false">IF(LT35=$E$30,$E$53*$I$31,0)</f>
        <v>0</v>
      </c>
      <c r="LU60" s="478" t="n">
        <f aca="false">IF(LU35=$E$30,$E$53*$I$31,0)</f>
        <v>0</v>
      </c>
      <c r="LV60" s="478" t="n">
        <f aca="false">IF(LV35=$E$30,$E$53*$I$31,0)</f>
        <v>0</v>
      </c>
      <c r="LW60" s="478" t="n">
        <f aca="false">IF(LW35=$E$30,$E$53*$I$31,0)</f>
        <v>0</v>
      </c>
      <c r="LX60" s="478" t="n">
        <f aca="false">IF(LX35=$E$30,$E$53*$I$31,0)</f>
        <v>0</v>
      </c>
      <c r="LY60" s="478" t="n">
        <f aca="false">IF(LY35=$E$30,$E$53*$I$31,0)</f>
        <v>0</v>
      </c>
      <c r="LZ60" s="478" t="n">
        <f aca="false">IF(LZ35=$E$30,$E$53*$I$31,0)</f>
        <v>0</v>
      </c>
      <c r="MA60" s="478" t="n">
        <f aca="false">IF(MA35=$E$30,$E$53*$I$31,0)</f>
        <v>0</v>
      </c>
      <c r="MB60" s="478" t="n">
        <f aca="false">IF(MB35=$E$30,$E$53*$I$31,0)</f>
        <v>0</v>
      </c>
      <c r="MC60" s="478" t="n">
        <f aca="false">IF(MC35=$E$30,$E$53*$I$31,0)</f>
        <v>0</v>
      </c>
      <c r="MD60" s="478" t="n">
        <f aca="false">IF(MD35=$E$30,$E$53*$I$31,0)</f>
        <v>0</v>
      </c>
      <c r="ME60" s="478" t="n">
        <f aca="false">IF(ME35=$E$30,$E$53*$I$31,0)</f>
        <v>0</v>
      </c>
      <c r="MF60" s="478" t="n">
        <f aca="false">SUM(LT60:ME60)</f>
        <v>0</v>
      </c>
      <c r="MG60" s="478" t="n">
        <f aca="false">IF(MG35=$E$30,$E$53*$I$31,0)</f>
        <v>0</v>
      </c>
      <c r="MH60" s="478" t="n">
        <f aca="false">IF(MH35=$E$30,$E$53*$I$31,0)</f>
        <v>0</v>
      </c>
      <c r="MI60" s="478" t="n">
        <f aca="false">IF(MI35=$E$30,$E$53*$I$31,0)</f>
        <v>0</v>
      </c>
      <c r="MJ60" s="478" t="n">
        <f aca="false">IF(MJ35=$E$30,$E$53*$I$31,0)</f>
        <v>0</v>
      </c>
      <c r="MK60" s="478" t="n">
        <f aca="false">IF(MK35=$E$30,$E$53*$I$31,0)</f>
        <v>0</v>
      </c>
      <c r="ML60" s="478" t="n">
        <f aca="false">IF(ML35=$E$30,$E$53*$I$31,0)</f>
        <v>0</v>
      </c>
      <c r="MM60" s="478" t="n">
        <f aca="false">IF(MM35=$E$30,$E$53*$I$31,0)</f>
        <v>0</v>
      </c>
      <c r="MN60" s="478" t="n">
        <f aca="false">IF(MN35=$E$30,$E$53*$I$31,0)</f>
        <v>0</v>
      </c>
      <c r="MO60" s="478" t="n">
        <f aca="false">IF(MO35=$E$30,$E$53*$I$31,0)</f>
        <v>0</v>
      </c>
      <c r="MP60" s="478" t="n">
        <f aca="false">IF(MP35=$E$30,$E$53*$I$31,0)</f>
        <v>0</v>
      </c>
      <c r="MQ60" s="478" t="n">
        <f aca="false">IF(MQ35=$E$30,$E$53*$I$31,0)</f>
        <v>0</v>
      </c>
      <c r="MR60" s="478" t="n">
        <f aca="false">IF(MR35=$E$30,$E$53*$I$31,0)</f>
        <v>0</v>
      </c>
      <c r="MS60" s="478" t="n">
        <f aca="false">SUM(MG60:MR60)</f>
        <v>0</v>
      </c>
      <c r="MT60" s="478" t="n">
        <f aca="false">IF(MT35=$E$30,$E$53*$I$31,0)</f>
        <v>0</v>
      </c>
      <c r="MU60" s="478" t="n">
        <f aca="false">IF(MU35=$E$30,$E$53*$I$31,0)</f>
        <v>0</v>
      </c>
      <c r="MV60" s="478" t="n">
        <f aca="false">IF(MV35=$E$30,$E$53*$I$31,0)</f>
        <v>0</v>
      </c>
      <c r="MW60" s="478" t="n">
        <f aca="false">IF(MW35=$E$30,$E$53*$I$31,0)</f>
        <v>0</v>
      </c>
      <c r="MX60" s="478" t="n">
        <f aca="false">IF(MX35=$E$30,$E$53*$I$31,0)</f>
        <v>0</v>
      </c>
      <c r="MY60" s="478" t="n">
        <f aca="false">IF(MY35=$E$30,$E$53*$I$31,0)</f>
        <v>0</v>
      </c>
      <c r="MZ60" s="478" t="n">
        <f aca="false">IF(MZ35=$E$30,$E$53*$I$31,0)</f>
        <v>0</v>
      </c>
      <c r="NA60" s="478" t="n">
        <f aca="false">IF(NA35=$E$30,$E$53*$I$31,0)</f>
        <v>0</v>
      </c>
      <c r="NB60" s="478" t="n">
        <f aca="false">IF(NB35=$E$30,$E$53*$I$31,0)</f>
        <v>0</v>
      </c>
      <c r="NC60" s="478" t="n">
        <f aca="false">IF(NC35=$E$30,$E$53*$I$31,0)</f>
        <v>0</v>
      </c>
      <c r="ND60" s="478" t="n">
        <f aca="false">IF(ND35=$E$30,$E$53*$I$31,0)</f>
        <v>0</v>
      </c>
      <c r="NE60" s="478" t="n">
        <f aca="false">IF(NE35=$E$30,$E$53*$I$31,0)</f>
        <v>0</v>
      </c>
      <c r="NF60" s="478" t="n">
        <f aca="false">SUM(MT60:NE60)</f>
        <v>0</v>
      </c>
      <c r="NG60" s="478" t="n">
        <f aca="false">IF(NG35=$E$30,$E$53*$I$31,0)</f>
        <v>0</v>
      </c>
      <c r="NH60" s="478" t="n">
        <f aca="false">IF(NH35=$E$30,$E$53*$I$31,0)</f>
        <v>0</v>
      </c>
      <c r="NI60" s="478" t="n">
        <f aca="false">IF(NI35=$E$30,$E$53*$I$31,0)</f>
        <v>0</v>
      </c>
      <c r="NJ60" s="478" t="n">
        <f aca="false">IF(NJ35=$E$30,$E$53*$I$31,0)</f>
        <v>0</v>
      </c>
      <c r="NK60" s="478" t="n">
        <f aca="false">IF(NK35=$E$30,$E$53*$I$31,0)</f>
        <v>0</v>
      </c>
      <c r="NL60" s="478" t="n">
        <f aca="false">IF(NL35=$E$30,$E$53*$I$31,0)</f>
        <v>0</v>
      </c>
      <c r="NM60" s="478" t="n">
        <f aca="false">IF(NM35=$E$30,$E$53*$I$31,0)</f>
        <v>0</v>
      </c>
      <c r="NN60" s="478" t="n">
        <f aca="false">IF(NN35=$E$30,$E$53*$I$31,0)</f>
        <v>0</v>
      </c>
      <c r="NO60" s="478" t="n">
        <f aca="false">IF(NO35=$E$30,$E$53*$I$31,0)</f>
        <v>0</v>
      </c>
      <c r="NP60" s="478" t="n">
        <f aca="false">IF(NP35=$E$30,$E$53*$I$31,0)</f>
        <v>0</v>
      </c>
      <c r="NQ60" s="478" t="n">
        <f aca="false">IF(NQ35=$E$30,$E$53*$I$31,0)</f>
        <v>0</v>
      </c>
      <c r="NR60" s="478" t="n">
        <f aca="false">IF(NR35=$E$30,$E$53*$I$31,0)</f>
        <v>0</v>
      </c>
      <c r="NS60" s="478" t="n">
        <f aca="false">SUM(NG60:NR60)</f>
        <v>0</v>
      </c>
      <c r="NT60" s="478" t="n">
        <f aca="false">IF(NT35=$E$30,$E$53*$I$31,0)</f>
        <v>0</v>
      </c>
      <c r="NU60" s="478" t="n">
        <f aca="false">IF(NU35=$E$30,$E$53*$I$31,0)</f>
        <v>0</v>
      </c>
      <c r="NV60" s="478" t="n">
        <f aca="false">IF(NV35=$E$30,$E$53*$I$31,0)</f>
        <v>0</v>
      </c>
      <c r="NW60" s="478" t="n">
        <f aca="false">IF(NW35=$E$30,$E$53*$I$31,0)</f>
        <v>0</v>
      </c>
      <c r="NX60" s="478" t="n">
        <f aca="false">IF(NX35=$E$30,$E$53*$I$31,0)</f>
        <v>0</v>
      </c>
      <c r="NY60" s="478" t="n">
        <f aca="false">IF(NY35=$E$30,$E$53*$I$31,0)</f>
        <v>0</v>
      </c>
      <c r="NZ60" s="478" t="n">
        <f aca="false">IF(NZ35=$E$30,$E$53*$I$31,0)</f>
        <v>0</v>
      </c>
      <c r="OA60" s="478" t="n">
        <f aca="false">IF(OA35=$E$30,$E$53*$I$31,0)</f>
        <v>0</v>
      </c>
      <c r="OB60" s="478" t="n">
        <f aca="false">IF(OB35=$E$30,$E$53*$I$31,0)</f>
        <v>0</v>
      </c>
      <c r="OC60" s="478" t="n">
        <f aca="false">IF(OC35=$E$30,$E$53*$I$31,0)</f>
        <v>0</v>
      </c>
      <c r="OD60" s="478" t="n">
        <f aca="false">IF(OD35=$E$30,$E$53*$I$31,0)</f>
        <v>0</v>
      </c>
      <c r="OE60" s="478" t="n">
        <f aca="false">IF(OE35=$E$30,$E$53*$I$31,0)</f>
        <v>0</v>
      </c>
      <c r="OF60" s="478" t="n">
        <f aca="false">SUM(NT60:OE60)</f>
        <v>0</v>
      </c>
      <c r="OG60" s="478" t="n">
        <f aca="false">IF(OG35=$E$30,$E$53*$I$31,0)</f>
        <v>0</v>
      </c>
      <c r="OH60" s="478" t="n">
        <f aca="false">IF(OH35=$E$30,$E$53*$I$31,0)</f>
        <v>0</v>
      </c>
      <c r="OI60" s="478" t="n">
        <f aca="false">IF(OI35=$E$30,$E$53*$I$31,0)</f>
        <v>0</v>
      </c>
      <c r="OJ60" s="478" t="n">
        <f aca="false">IF(OJ35=$E$30,$E$53*$I$31,0)</f>
        <v>0</v>
      </c>
      <c r="OK60" s="478" t="n">
        <f aca="false">IF(OK35=$E$30,$E$53*$I$31,0)</f>
        <v>0</v>
      </c>
      <c r="OL60" s="478" t="n">
        <f aca="false">IF(OL35=$E$30,$E$53*$I$31,0)</f>
        <v>0</v>
      </c>
      <c r="OM60" s="478" t="n">
        <f aca="false">IF(OM35=$E$30,$E$53*$I$31,0)</f>
        <v>0</v>
      </c>
      <c r="ON60" s="478" t="n">
        <f aca="false">IF(ON35=$E$30,$E$53*$I$31,0)</f>
        <v>0</v>
      </c>
      <c r="OO60" s="478" t="n">
        <f aca="false">IF(OO35=$E$30,$E$53*$I$31,0)</f>
        <v>0</v>
      </c>
      <c r="OP60" s="478" t="n">
        <f aca="false">IF(OP35=$E$30,$E$53*$I$31,0)</f>
        <v>0</v>
      </c>
      <c r="OQ60" s="478" t="n">
        <f aca="false">IF(OQ35=$E$30,$E$53*$I$31,0)</f>
        <v>0</v>
      </c>
      <c r="OR60" s="478" t="n">
        <f aca="false">IF(OR35=$E$30,$E$53*$I$31,0)</f>
        <v>0</v>
      </c>
      <c r="OS60" s="478" t="n">
        <f aca="false">SUM(OG60:OR60)</f>
        <v>0</v>
      </c>
      <c r="OT60" s="478" t="n">
        <f aca="false">IF(OT35=$E$30,$E$53*$I$31,0)</f>
        <v>0</v>
      </c>
      <c r="OU60" s="478" t="n">
        <f aca="false">IF(OU35=$E$30,$E$53*$I$31,0)</f>
        <v>0</v>
      </c>
      <c r="OV60" s="478" t="n">
        <f aca="false">IF(OV35=$E$30,$E$53*$I$31,0)</f>
        <v>0</v>
      </c>
      <c r="OW60" s="478" t="n">
        <f aca="false">IF(OW35=$E$30,$E$53*$I$31,0)</f>
        <v>0</v>
      </c>
      <c r="OX60" s="478" t="n">
        <f aca="false">IF(OX35=$E$30,$E$53*$I$31,0)</f>
        <v>0</v>
      </c>
      <c r="OY60" s="478" t="n">
        <f aca="false">IF(OY35=$E$30,$E$53*$I$31,0)</f>
        <v>0</v>
      </c>
      <c r="OZ60" s="478" t="n">
        <f aca="false">IF(OZ35=$E$30,$E$53*$I$31,0)</f>
        <v>0</v>
      </c>
      <c r="PA60" s="478" t="n">
        <f aca="false">IF(PA35=$E$30,$E$53*$I$31,0)</f>
        <v>0</v>
      </c>
      <c r="PB60" s="478" t="n">
        <f aca="false">IF(PB35=$E$30,$E$53*$I$31,0)</f>
        <v>0</v>
      </c>
      <c r="PC60" s="478" t="n">
        <f aca="false">IF(PC35=$E$30,$E$53*$I$31,0)</f>
        <v>0</v>
      </c>
      <c r="PD60" s="478" t="n">
        <f aca="false">IF(PD35=$E$30,$E$53*$I$31,0)</f>
        <v>0</v>
      </c>
      <c r="PE60" s="478" t="n">
        <f aca="false">IF(PE35=$E$30,$E$53*$I$31,0)</f>
        <v>0</v>
      </c>
      <c r="PF60" s="478"/>
      <c r="PG60" s="478" t="n">
        <f aca="false">IF(PG35=$E$30,$E$53*$I$31,0)</f>
        <v>0</v>
      </c>
      <c r="PH60" s="478" t="n">
        <f aca="false">IF(PH35=$E$30,$E$53*$I$31,0)</f>
        <v>0</v>
      </c>
      <c r="PI60" s="478" t="n">
        <f aca="false">IF(PI35=$E$30,$E$53*$I$31,0)</f>
        <v>0</v>
      </c>
      <c r="PJ60" s="478" t="n">
        <f aca="false">IF(PJ35=$E$30,$E$53*$I$31,0)</f>
        <v>0</v>
      </c>
      <c r="PK60" s="478" t="n">
        <f aca="false">IF(PK35=$E$30,$E$53*$I$31,0)</f>
        <v>0</v>
      </c>
      <c r="PL60" s="478" t="n">
        <f aca="false">IF(PL35=$E$30,$E$53*$I$31,0)</f>
        <v>0</v>
      </c>
      <c r="PM60" s="478" t="n">
        <f aca="false">IF(PM35=$E$30,$E$53*$I$31,0)</f>
        <v>0</v>
      </c>
      <c r="PN60" s="478" t="n">
        <f aca="false">IF(PN35=$E$30,$E$53*$I$31,0)</f>
        <v>0</v>
      </c>
      <c r="PO60" s="478" t="n">
        <f aca="false">IF(PO35=$E$30,$E$53*$I$31,0)</f>
        <v>0</v>
      </c>
      <c r="PP60" s="478" t="n">
        <f aca="false">IF(PP35=$E$30,$E$53*$I$31,0)</f>
        <v>0</v>
      </c>
      <c r="PQ60" s="478" t="n">
        <f aca="false">IF(PQ35=$E$30,$E$53*$I$31,0)</f>
        <v>0</v>
      </c>
      <c r="PR60" s="478" t="n">
        <f aca="false">IF(PR35=$E$30,$E$53*$I$31,0)</f>
        <v>0</v>
      </c>
      <c r="PS60" s="478"/>
      <c r="PT60" s="478" t="n">
        <f aca="false">IF(PT35=$E$30,$E$53*$I$31,0)</f>
        <v>0</v>
      </c>
      <c r="PU60" s="478" t="n">
        <f aca="false">IF(PU35=$E$30,$E$53*$I$31,0)</f>
        <v>0</v>
      </c>
      <c r="PV60" s="478" t="n">
        <f aca="false">IF(PV35=$E$30,$E$53*$I$31,0)</f>
        <v>0</v>
      </c>
      <c r="PW60" s="478" t="n">
        <f aca="false">IF(PW35=$E$30,$E$53*$I$31,0)</f>
        <v>0</v>
      </c>
      <c r="PX60" s="478" t="n">
        <f aca="false">IF(PX35=$E$30,$E$53*$I$31,0)</f>
        <v>0</v>
      </c>
      <c r="PY60" s="478" t="n">
        <f aca="false">IF(PY35=$E$30,$E$53*$I$31,0)</f>
        <v>0</v>
      </c>
      <c r="PZ60" s="478" t="n">
        <f aca="false">IF(PZ35=$E$30,$E$53*$I$31,0)</f>
        <v>0</v>
      </c>
      <c r="QA60" s="478" t="n">
        <f aca="false">IF(QA35=$E$30,$E$53*$I$31,0)</f>
        <v>0</v>
      </c>
      <c r="QB60" s="478" t="n">
        <f aca="false">IF(QB35=$E$30,$E$53*$I$31,0)</f>
        <v>0</v>
      </c>
      <c r="QC60" s="478" t="n">
        <f aca="false">IF(QC35=$E$30,$E$53*$I$31,0)</f>
        <v>0</v>
      </c>
      <c r="QD60" s="478" t="n">
        <f aca="false">IF(QD35=$E$30,$E$53*$I$31,0)</f>
        <v>0</v>
      </c>
      <c r="QE60" s="478" t="n">
        <f aca="false">IF(QE35=$E$30,$E$53*$I$31,0)</f>
        <v>0</v>
      </c>
      <c r="QF60" s="478"/>
      <c r="QG60" s="478" t="n">
        <f aca="false">IF(QG35=$E$30,$E$53*$I$31,0)</f>
        <v>0</v>
      </c>
      <c r="QH60" s="478" t="n">
        <f aca="false">IF(QH35=$E$30,$E$53*$I$31,0)</f>
        <v>0</v>
      </c>
      <c r="QI60" s="478" t="n">
        <f aca="false">IF(QI35=$E$30,$E$53*$I$31,0)</f>
        <v>0</v>
      </c>
      <c r="QJ60" s="478" t="n">
        <f aca="false">IF(QJ35=$E$30,$E$53*$I$31,0)</f>
        <v>0</v>
      </c>
      <c r="QK60" s="478" t="n">
        <f aca="false">IF(QK35=$E$30,$E$53*$I$31,0)</f>
        <v>0</v>
      </c>
      <c r="QL60" s="478" t="n">
        <f aca="false">IF(QL35=$E$30,$E$53*$I$31,0)</f>
        <v>0</v>
      </c>
      <c r="QM60" s="478" t="n">
        <f aca="false">IF(QM35=$E$30,$E$53*$I$31,0)</f>
        <v>0</v>
      </c>
      <c r="QN60" s="478" t="n">
        <f aca="false">IF(QN35=$E$30,$E$53*$I$31,0)</f>
        <v>0</v>
      </c>
      <c r="QO60" s="478" t="n">
        <f aca="false">IF(QO35=$E$30,$E$53*$I$31,0)</f>
        <v>0</v>
      </c>
      <c r="QP60" s="478" t="n">
        <f aca="false">IF(QP35=$E$30,$E$53*$I$31,0)</f>
        <v>0</v>
      </c>
      <c r="QQ60" s="478" t="n">
        <f aca="false">IF(QQ35=$E$30,$E$53*$I$31,0)</f>
        <v>0</v>
      </c>
      <c r="QR60" s="478" t="n">
        <f aca="false">IF(QR35=$E$30,$E$53*$I$31,0)</f>
        <v>0</v>
      </c>
      <c r="QS60" s="478"/>
      <c r="QT60" s="478" t="n">
        <f aca="false">IF(QT35=$E$30,$E$53*$I$31,0)</f>
        <v>0</v>
      </c>
      <c r="QU60" s="478" t="n">
        <f aca="false">IF(QU35=$E$30,$E$53*$I$31,0)</f>
        <v>0</v>
      </c>
      <c r="QV60" s="478" t="n">
        <f aca="false">IF(QV35=$E$30,$E$53*$I$31,0)</f>
        <v>0</v>
      </c>
      <c r="QW60" s="478" t="n">
        <f aca="false">IF(QW35=$E$30,$E$53*$I$31,0)</f>
        <v>0</v>
      </c>
      <c r="QX60" s="478" t="n">
        <f aca="false">IF(QX35=$E$30,$E$53*$I$31,0)</f>
        <v>0</v>
      </c>
      <c r="QY60" s="478" t="n">
        <f aca="false">IF(QY35=$E$30,$E$53*$I$31,0)</f>
        <v>0</v>
      </c>
      <c r="QZ60" s="478" t="n">
        <f aca="false">IF(QZ35=$E$30,$E$53*$I$31,0)</f>
        <v>0</v>
      </c>
      <c r="RA60" s="478" t="n">
        <f aca="false">IF(RA35=$E$30,$E$53*$I$31,0)</f>
        <v>0</v>
      </c>
      <c r="RB60" s="478" t="n">
        <f aca="false">IF(RB35=$E$30,$E$53*$I$31,0)</f>
        <v>0</v>
      </c>
      <c r="RC60" s="478" t="n">
        <f aca="false">IF(RC35=$E$30,$E$53*$I$31,0)</f>
        <v>0</v>
      </c>
      <c r="RD60" s="478" t="n">
        <f aca="false">IF(RD35=$E$30,$E$53*$I$31,0)</f>
        <v>0</v>
      </c>
      <c r="RE60" s="478" t="n">
        <f aca="false">IF(RE35=$E$30,$E$53*$I$31,0)</f>
        <v>0</v>
      </c>
      <c r="RF60" s="478"/>
    </row>
    <row r="61" customFormat="false" ht="12.75" hidden="false" customHeight="tru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</row>
    <row r="62" customFormat="false" ht="12.75" hidden="false" customHeight="true" outlineLevel="0" collapsed="false">
      <c r="B62" s="275" t="s">
        <v>523</v>
      </c>
      <c r="C62" s="276"/>
      <c r="D62" s="276"/>
      <c r="E62" s="276"/>
      <c r="F62" s="276"/>
      <c r="G62" s="277" t="s">
        <v>147</v>
      </c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 t="s">
        <v>124</v>
      </c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 t="s">
        <v>125</v>
      </c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 t="s">
        <v>126</v>
      </c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 t="s">
        <v>127</v>
      </c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 t="s">
        <v>128</v>
      </c>
      <c r="BU62" s="277"/>
      <c r="BV62" s="277"/>
      <c r="BW62" s="277"/>
      <c r="BX62" s="277"/>
      <c r="BY62" s="277"/>
      <c r="BZ62" s="277"/>
      <c r="CA62" s="277"/>
      <c r="CB62" s="277"/>
      <c r="CC62" s="277"/>
      <c r="CD62" s="277"/>
      <c r="CE62" s="277"/>
      <c r="CF62" s="277"/>
      <c r="CG62" s="277" t="s">
        <v>129</v>
      </c>
      <c r="CH62" s="277"/>
      <c r="CI62" s="277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 t="s">
        <v>130</v>
      </c>
      <c r="CU62" s="277"/>
      <c r="CV62" s="277"/>
      <c r="CW62" s="277"/>
      <c r="CX62" s="277"/>
      <c r="CY62" s="277"/>
      <c r="CZ62" s="277"/>
      <c r="DA62" s="277"/>
      <c r="DB62" s="277"/>
      <c r="DC62" s="277"/>
      <c r="DD62" s="277"/>
      <c r="DE62" s="277"/>
      <c r="DF62" s="277"/>
      <c r="DG62" s="277" t="s">
        <v>131</v>
      </c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 t="s">
        <v>132</v>
      </c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 t="s">
        <v>133</v>
      </c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 t="s">
        <v>148</v>
      </c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 t="s">
        <v>149</v>
      </c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 t="s">
        <v>150</v>
      </c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 t="s">
        <v>151</v>
      </c>
      <c r="GH62" s="277"/>
      <c r="GI62" s="277"/>
      <c r="GJ62" s="277"/>
      <c r="GK62" s="277"/>
      <c r="GL62" s="277"/>
      <c r="GM62" s="277"/>
      <c r="GN62" s="277"/>
      <c r="GO62" s="277"/>
      <c r="GP62" s="277"/>
      <c r="GQ62" s="277"/>
      <c r="GR62" s="277"/>
      <c r="GS62" s="277"/>
      <c r="GT62" s="277" t="s">
        <v>152</v>
      </c>
      <c r="GU62" s="277"/>
      <c r="GV62" s="277"/>
      <c r="GW62" s="277"/>
      <c r="GX62" s="277"/>
      <c r="GY62" s="277"/>
      <c r="GZ62" s="277"/>
      <c r="HA62" s="277"/>
      <c r="HB62" s="277"/>
      <c r="HC62" s="277"/>
      <c r="HD62" s="277"/>
      <c r="HE62" s="277"/>
      <c r="HF62" s="277"/>
      <c r="HG62" s="277" t="s">
        <v>153</v>
      </c>
      <c r="HH62" s="277"/>
      <c r="HI62" s="277"/>
      <c r="HJ62" s="277"/>
      <c r="HK62" s="277"/>
      <c r="HL62" s="277"/>
      <c r="HM62" s="277"/>
      <c r="HN62" s="277"/>
      <c r="HO62" s="277"/>
      <c r="HP62" s="277"/>
      <c r="HQ62" s="277"/>
      <c r="HR62" s="277"/>
      <c r="HS62" s="277"/>
      <c r="HT62" s="277" t="s">
        <v>154</v>
      </c>
      <c r="HU62" s="277"/>
      <c r="HV62" s="277"/>
      <c r="HW62" s="277"/>
      <c r="HX62" s="277"/>
      <c r="HY62" s="277"/>
      <c r="HZ62" s="277"/>
      <c r="IA62" s="277"/>
      <c r="IB62" s="277"/>
      <c r="IC62" s="277"/>
      <c r="ID62" s="277"/>
      <c r="IE62" s="277"/>
      <c r="IF62" s="277"/>
      <c r="IG62" s="277" t="s">
        <v>155</v>
      </c>
      <c r="IH62" s="277"/>
      <c r="II62" s="277"/>
      <c r="IJ62" s="277"/>
      <c r="IK62" s="277"/>
      <c r="IL62" s="277"/>
      <c r="IM62" s="277"/>
      <c r="IN62" s="277"/>
      <c r="IO62" s="277"/>
      <c r="IP62" s="277"/>
      <c r="IQ62" s="277"/>
      <c r="IR62" s="277"/>
      <c r="IS62" s="277"/>
      <c r="IT62" s="277" t="s">
        <v>156</v>
      </c>
      <c r="IU62" s="277"/>
      <c r="IV62" s="277"/>
      <c r="IW62" s="277"/>
      <c r="IX62" s="277"/>
      <c r="IY62" s="277"/>
      <c r="IZ62" s="277"/>
      <c r="JA62" s="277"/>
      <c r="JB62" s="277"/>
      <c r="JC62" s="277"/>
      <c r="JD62" s="277"/>
      <c r="JE62" s="277"/>
      <c r="JF62" s="277"/>
      <c r="JG62" s="277" t="s">
        <v>157</v>
      </c>
      <c r="JH62" s="277"/>
      <c r="JI62" s="277"/>
      <c r="JJ62" s="277"/>
      <c r="JK62" s="277"/>
      <c r="JL62" s="277"/>
      <c r="JM62" s="277"/>
      <c r="JN62" s="277"/>
      <c r="JO62" s="277"/>
      <c r="JP62" s="277"/>
      <c r="JQ62" s="277"/>
      <c r="JR62" s="277"/>
      <c r="JS62" s="277"/>
      <c r="JT62" s="277" t="s">
        <v>158</v>
      </c>
      <c r="JU62" s="277"/>
      <c r="JV62" s="277"/>
      <c r="JW62" s="277"/>
      <c r="JX62" s="277"/>
      <c r="JY62" s="277"/>
      <c r="JZ62" s="277"/>
      <c r="KA62" s="277"/>
      <c r="KB62" s="277"/>
      <c r="KC62" s="277"/>
      <c r="KD62" s="277"/>
      <c r="KE62" s="277"/>
      <c r="KF62" s="277"/>
      <c r="KG62" s="277" t="s">
        <v>159</v>
      </c>
      <c r="KH62" s="277"/>
      <c r="KI62" s="277"/>
      <c r="KJ62" s="277"/>
      <c r="KK62" s="277"/>
      <c r="KL62" s="277"/>
      <c r="KM62" s="277"/>
      <c r="KN62" s="277"/>
      <c r="KO62" s="277"/>
      <c r="KP62" s="277"/>
      <c r="KQ62" s="277"/>
      <c r="KR62" s="277"/>
      <c r="KS62" s="277"/>
      <c r="KT62" s="277" t="s">
        <v>160</v>
      </c>
      <c r="KU62" s="277"/>
      <c r="KV62" s="277"/>
      <c r="KW62" s="277"/>
      <c r="KX62" s="277"/>
      <c r="KY62" s="277"/>
      <c r="KZ62" s="277"/>
      <c r="LA62" s="277"/>
      <c r="LB62" s="277"/>
      <c r="LC62" s="277"/>
      <c r="LD62" s="277"/>
      <c r="LE62" s="277"/>
      <c r="LF62" s="277"/>
      <c r="LG62" s="277" t="s">
        <v>161</v>
      </c>
      <c r="LH62" s="277"/>
      <c r="LI62" s="277"/>
      <c r="LJ62" s="277"/>
      <c r="LK62" s="277"/>
      <c r="LL62" s="277"/>
      <c r="LM62" s="277"/>
      <c r="LN62" s="277"/>
      <c r="LO62" s="277"/>
      <c r="LP62" s="277"/>
      <c r="LQ62" s="277"/>
      <c r="LR62" s="277"/>
      <c r="LS62" s="277"/>
      <c r="LT62" s="277" t="s">
        <v>162</v>
      </c>
      <c r="LU62" s="277"/>
      <c r="LV62" s="277"/>
      <c r="LW62" s="277"/>
      <c r="LX62" s="277"/>
      <c r="LY62" s="277"/>
      <c r="LZ62" s="277"/>
      <c r="MA62" s="277"/>
      <c r="MB62" s="277"/>
      <c r="MC62" s="277"/>
      <c r="MD62" s="277"/>
      <c r="ME62" s="277"/>
      <c r="MF62" s="277"/>
      <c r="MG62" s="277" t="s">
        <v>163</v>
      </c>
      <c r="MH62" s="277"/>
      <c r="MI62" s="277"/>
      <c r="MJ62" s="277"/>
      <c r="MK62" s="277"/>
      <c r="ML62" s="277"/>
      <c r="MM62" s="277"/>
      <c r="MN62" s="277"/>
      <c r="MO62" s="277"/>
      <c r="MP62" s="277"/>
      <c r="MQ62" s="277"/>
      <c r="MR62" s="277"/>
      <c r="MS62" s="277"/>
      <c r="MT62" s="277" t="s">
        <v>164</v>
      </c>
      <c r="MU62" s="277"/>
      <c r="MV62" s="277"/>
      <c r="MW62" s="277"/>
      <c r="MX62" s="277"/>
      <c r="MY62" s="277"/>
      <c r="MZ62" s="277"/>
      <c r="NA62" s="277"/>
      <c r="NB62" s="277"/>
      <c r="NC62" s="277"/>
      <c r="ND62" s="277"/>
      <c r="NE62" s="277"/>
      <c r="NF62" s="277"/>
      <c r="NG62" s="277" t="s">
        <v>165</v>
      </c>
      <c r="NH62" s="277"/>
      <c r="NI62" s="277"/>
      <c r="NJ62" s="277"/>
      <c r="NK62" s="277"/>
      <c r="NL62" s="277"/>
      <c r="NM62" s="277"/>
      <c r="NN62" s="277"/>
      <c r="NO62" s="277"/>
      <c r="NP62" s="277"/>
      <c r="NQ62" s="277"/>
      <c r="NR62" s="277"/>
      <c r="NS62" s="277"/>
      <c r="NT62" s="277" t="s">
        <v>166</v>
      </c>
      <c r="NU62" s="277"/>
      <c r="NV62" s="277"/>
      <c r="NW62" s="277"/>
      <c r="NX62" s="277"/>
      <c r="NY62" s="277"/>
      <c r="NZ62" s="277"/>
      <c r="OA62" s="277"/>
      <c r="OB62" s="277"/>
      <c r="OC62" s="277"/>
      <c r="OD62" s="277"/>
      <c r="OE62" s="277"/>
      <c r="OF62" s="277"/>
      <c r="OG62" s="277" t="str">
        <f aca="false">OG34</f>
        <v>Ano 30</v>
      </c>
      <c r="OH62" s="277"/>
      <c r="OI62" s="277"/>
      <c r="OJ62" s="277"/>
      <c r="OK62" s="277"/>
      <c r="OL62" s="277"/>
      <c r="OM62" s="277"/>
      <c r="ON62" s="277"/>
      <c r="OO62" s="277"/>
      <c r="OP62" s="277"/>
      <c r="OQ62" s="277"/>
      <c r="OR62" s="277"/>
      <c r="OS62" s="277"/>
      <c r="OT62" s="277" t="str">
        <f aca="false">OT34</f>
        <v>Ano 31</v>
      </c>
      <c r="OU62" s="277"/>
      <c r="OV62" s="277"/>
      <c r="OW62" s="277"/>
      <c r="OX62" s="277"/>
      <c r="OY62" s="277"/>
      <c r="OZ62" s="277"/>
      <c r="PA62" s="277"/>
      <c r="PB62" s="277"/>
      <c r="PC62" s="277"/>
      <c r="PD62" s="277"/>
      <c r="PE62" s="277"/>
      <c r="PF62" s="277"/>
      <c r="PG62" s="277" t="str">
        <f aca="false">PG34</f>
        <v>Ano 32</v>
      </c>
      <c r="PH62" s="277"/>
      <c r="PI62" s="277"/>
      <c r="PJ62" s="277"/>
      <c r="PK62" s="277"/>
      <c r="PL62" s="277"/>
      <c r="PM62" s="277"/>
      <c r="PN62" s="277"/>
      <c r="PO62" s="277"/>
      <c r="PP62" s="277"/>
      <c r="PQ62" s="277"/>
      <c r="PR62" s="277"/>
      <c r="PS62" s="277"/>
      <c r="PT62" s="277" t="str">
        <f aca="false">PT34</f>
        <v>Ano 33</v>
      </c>
      <c r="PU62" s="277"/>
      <c r="PV62" s="277"/>
      <c r="PW62" s="277"/>
      <c r="PX62" s="277"/>
      <c r="PY62" s="277"/>
      <c r="PZ62" s="277"/>
      <c r="QA62" s="277"/>
      <c r="QB62" s="277"/>
      <c r="QC62" s="277"/>
      <c r="QD62" s="277"/>
      <c r="QE62" s="277"/>
      <c r="QF62" s="277"/>
      <c r="QG62" s="277" t="str">
        <f aca="false">QG34</f>
        <v>Ano 34</v>
      </c>
      <c r="QH62" s="277"/>
      <c r="QI62" s="277"/>
      <c r="QJ62" s="277"/>
      <c r="QK62" s="277"/>
      <c r="QL62" s="277"/>
      <c r="QM62" s="277"/>
      <c r="QN62" s="277"/>
      <c r="QO62" s="277"/>
      <c r="QP62" s="277"/>
      <c r="QQ62" s="277"/>
      <c r="QR62" s="277"/>
      <c r="QS62" s="277"/>
      <c r="QT62" s="277" t="str">
        <f aca="false">QT34</f>
        <v>Ano 35</v>
      </c>
      <c r="QU62" s="277"/>
      <c r="QV62" s="277"/>
      <c r="QW62" s="277"/>
      <c r="QX62" s="277"/>
      <c r="QY62" s="277"/>
      <c r="QZ62" s="277"/>
      <c r="RA62" s="277"/>
      <c r="RB62" s="277"/>
      <c r="RC62" s="277"/>
      <c r="RD62" s="277"/>
      <c r="RE62" s="277"/>
      <c r="RF62" s="277"/>
    </row>
    <row r="63" customFormat="false" ht="12.75" hidden="false" customHeight="true" outlineLevel="0" collapsed="false">
      <c r="B63" s="278" t="s">
        <v>233</v>
      </c>
      <c r="C63" s="199"/>
      <c r="D63" s="200"/>
      <c r="E63" s="200"/>
      <c r="F63" s="200"/>
      <c r="G63" s="498" t="n">
        <f aca="false">G35</f>
        <v>45292</v>
      </c>
      <c r="H63" s="498" t="n">
        <f aca="false">H35</f>
        <v>45323</v>
      </c>
      <c r="I63" s="498" t="n">
        <f aca="false">I35</f>
        <v>45352</v>
      </c>
      <c r="J63" s="498" t="n">
        <f aca="false">J35</f>
        <v>45383</v>
      </c>
      <c r="K63" s="498" t="n">
        <f aca="false">K35</f>
        <v>45413</v>
      </c>
      <c r="L63" s="498" t="n">
        <f aca="false">L35</f>
        <v>45444</v>
      </c>
      <c r="M63" s="498" t="n">
        <f aca="false">M35</f>
        <v>45474</v>
      </c>
      <c r="N63" s="498" t="n">
        <f aca="false">N35</f>
        <v>45505</v>
      </c>
      <c r="O63" s="498" t="n">
        <f aca="false">O35</f>
        <v>45536</v>
      </c>
      <c r="P63" s="498" t="n">
        <f aca="false">P35</f>
        <v>45566</v>
      </c>
      <c r="Q63" s="498" t="n">
        <f aca="false">Q35</f>
        <v>45597</v>
      </c>
      <c r="R63" s="498" t="n">
        <f aca="false">R35</f>
        <v>45627</v>
      </c>
      <c r="S63" s="499" t="s">
        <v>537</v>
      </c>
      <c r="T63" s="498" t="n">
        <f aca="false">T35</f>
        <v>45658</v>
      </c>
      <c r="U63" s="498" t="n">
        <f aca="false">U35</f>
        <v>45689</v>
      </c>
      <c r="V63" s="498" t="n">
        <f aca="false">V35</f>
        <v>45717</v>
      </c>
      <c r="W63" s="498" t="n">
        <f aca="false">W35</f>
        <v>45748</v>
      </c>
      <c r="X63" s="498" t="n">
        <f aca="false">X35</f>
        <v>45778</v>
      </c>
      <c r="Y63" s="498" t="n">
        <f aca="false">Y35</f>
        <v>45809</v>
      </c>
      <c r="Z63" s="498" t="n">
        <f aca="false">Z35</f>
        <v>45839</v>
      </c>
      <c r="AA63" s="498" t="n">
        <f aca="false">AA35</f>
        <v>45870</v>
      </c>
      <c r="AB63" s="498" t="n">
        <f aca="false">AB35</f>
        <v>45901</v>
      </c>
      <c r="AC63" s="498" t="n">
        <f aca="false">AC35</f>
        <v>45931</v>
      </c>
      <c r="AD63" s="498" t="n">
        <f aca="false">AD35</f>
        <v>45962</v>
      </c>
      <c r="AE63" s="498" t="n">
        <f aca="false">AE35</f>
        <v>45992</v>
      </c>
      <c r="AF63" s="499" t="s">
        <v>538</v>
      </c>
      <c r="AG63" s="498" t="n">
        <f aca="false">AG35</f>
        <v>46023</v>
      </c>
      <c r="AH63" s="498" t="n">
        <f aca="false">AH35</f>
        <v>46054</v>
      </c>
      <c r="AI63" s="498" t="n">
        <f aca="false">AI35</f>
        <v>46082</v>
      </c>
      <c r="AJ63" s="498" t="n">
        <f aca="false">AJ35</f>
        <v>46113</v>
      </c>
      <c r="AK63" s="498" t="n">
        <f aca="false">AK35</f>
        <v>46143</v>
      </c>
      <c r="AL63" s="498" t="n">
        <f aca="false">AL35</f>
        <v>46174</v>
      </c>
      <c r="AM63" s="498" t="n">
        <f aca="false">AM35</f>
        <v>46204</v>
      </c>
      <c r="AN63" s="498" t="n">
        <f aca="false">AN35</f>
        <v>46235</v>
      </c>
      <c r="AO63" s="498" t="n">
        <f aca="false">AO35</f>
        <v>46266</v>
      </c>
      <c r="AP63" s="498" t="n">
        <f aca="false">AP35</f>
        <v>46296</v>
      </c>
      <c r="AQ63" s="498" t="n">
        <f aca="false">AQ35</f>
        <v>46327</v>
      </c>
      <c r="AR63" s="498" t="n">
        <f aca="false">AR35</f>
        <v>46357</v>
      </c>
      <c r="AS63" s="499" t="n">
        <v>2024</v>
      </c>
      <c r="AT63" s="498" t="n">
        <f aca="false">AT35</f>
        <v>46388</v>
      </c>
      <c r="AU63" s="498" t="n">
        <f aca="false">AU35</f>
        <v>46419</v>
      </c>
      <c r="AV63" s="498" t="n">
        <f aca="false">AV35</f>
        <v>46447</v>
      </c>
      <c r="AW63" s="498" t="n">
        <f aca="false">AW35</f>
        <v>46478</v>
      </c>
      <c r="AX63" s="498" t="n">
        <f aca="false">AX35</f>
        <v>46508</v>
      </c>
      <c r="AY63" s="498" t="n">
        <f aca="false">AY35</f>
        <v>46539</v>
      </c>
      <c r="AZ63" s="498" t="n">
        <f aca="false">AZ35</f>
        <v>46569</v>
      </c>
      <c r="BA63" s="498" t="n">
        <f aca="false">BA35</f>
        <v>46600</v>
      </c>
      <c r="BB63" s="498" t="n">
        <f aca="false">BB35</f>
        <v>46631</v>
      </c>
      <c r="BC63" s="498" t="n">
        <f aca="false">BC35</f>
        <v>46661</v>
      </c>
      <c r="BD63" s="498" t="n">
        <f aca="false">BD35</f>
        <v>46692</v>
      </c>
      <c r="BE63" s="498" t="n">
        <f aca="false">BE35</f>
        <v>46722</v>
      </c>
      <c r="BF63" s="477" t="n">
        <f aca="false">BF35</f>
        <v>2027</v>
      </c>
      <c r="BG63" s="498" t="n">
        <f aca="false">BG35</f>
        <v>46753</v>
      </c>
      <c r="BH63" s="498" t="n">
        <f aca="false">BH35</f>
        <v>46784</v>
      </c>
      <c r="BI63" s="498" t="n">
        <f aca="false">BI35</f>
        <v>46813</v>
      </c>
      <c r="BJ63" s="498" t="n">
        <f aca="false">BJ35</f>
        <v>46844</v>
      </c>
      <c r="BK63" s="498" t="n">
        <f aca="false">BK35</f>
        <v>46874</v>
      </c>
      <c r="BL63" s="498" t="n">
        <f aca="false">BL35</f>
        <v>46905</v>
      </c>
      <c r="BM63" s="498" t="n">
        <f aca="false">BM35</f>
        <v>46935</v>
      </c>
      <c r="BN63" s="498" t="n">
        <f aca="false">BN35</f>
        <v>46966</v>
      </c>
      <c r="BO63" s="498" t="n">
        <f aca="false">BO35</f>
        <v>46997</v>
      </c>
      <c r="BP63" s="498" t="n">
        <f aca="false">BP35</f>
        <v>47027</v>
      </c>
      <c r="BQ63" s="498" t="n">
        <f aca="false">BQ35</f>
        <v>47058</v>
      </c>
      <c r="BR63" s="498" t="n">
        <f aca="false">BR35</f>
        <v>47088</v>
      </c>
      <c r="BS63" s="498" t="n">
        <f aca="false">BS35</f>
        <v>2028</v>
      </c>
      <c r="BT63" s="498" t="n">
        <f aca="false">BT35</f>
        <v>47119</v>
      </c>
      <c r="BU63" s="498" t="n">
        <f aca="false">BU35</f>
        <v>47150</v>
      </c>
      <c r="BV63" s="498" t="n">
        <f aca="false">BV35</f>
        <v>47178</v>
      </c>
      <c r="BW63" s="498" t="n">
        <f aca="false">BW35</f>
        <v>47209</v>
      </c>
      <c r="BX63" s="498" t="n">
        <f aca="false">BX35</f>
        <v>47239</v>
      </c>
      <c r="BY63" s="498" t="n">
        <f aca="false">BY35</f>
        <v>47270</v>
      </c>
      <c r="BZ63" s="498" t="n">
        <f aca="false">BZ35</f>
        <v>47300</v>
      </c>
      <c r="CA63" s="498" t="n">
        <f aca="false">CA35</f>
        <v>47331</v>
      </c>
      <c r="CB63" s="498" t="n">
        <f aca="false">CB35</f>
        <v>47362</v>
      </c>
      <c r="CC63" s="498" t="n">
        <f aca="false">CC35</f>
        <v>47392</v>
      </c>
      <c r="CD63" s="498" t="n">
        <f aca="false">CD35</f>
        <v>47423</v>
      </c>
      <c r="CE63" s="498" t="n">
        <f aca="false">CE35</f>
        <v>47453</v>
      </c>
      <c r="CF63" s="498" t="n">
        <f aca="false">CF35</f>
        <v>2029</v>
      </c>
      <c r="CG63" s="498" t="n">
        <f aca="false">CG35</f>
        <v>47484</v>
      </c>
      <c r="CH63" s="498" t="n">
        <f aca="false">CH35</f>
        <v>47515</v>
      </c>
      <c r="CI63" s="498" t="n">
        <f aca="false">CI35</f>
        <v>47543</v>
      </c>
      <c r="CJ63" s="498" t="n">
        <f aca="false">CJ35</f>
        <v>47574</v>
      </c>
      <c r="CK63" s="498" t="n">
        <f aca="false">CK35</f>
        <v>47604</v>
      </c>
      <c r="CL63" s="498" t="n">
        <f aca="false">CL35</f>
        <v>47635</v>
      </c>
      <c r="CM63" s="498" t="n">
        <f aca="false">CM35</f>
        <v>47665</v>
      </c>
      <c r="CN63" s="498" t="n">
        <f aca="false">CN35</f>
        <v>47696</v>
      </c>
      <c r="CO63" s="498" t="n">
        <f aca="false">CO35</f>
        <v>47727</v>
      </c>
      <c r="CP63" s="498" t="n">
        <f aca="false">CP35</f>
        <v>47757</v>
      </c>
      <c r="CQ63" s="498" t="n">
        <f aca="false">CQ35</f>
        <v>47788</v>
      </c>
      <c r="CR63" s="498" t="n">
        <f aca="false">CR35</f>
        <v>47818</v>
      </c>
      <c r="CS63" s="498" t="n">
        <f aca="false">CS35</f>
        <v>2030</v>
      </c>
      <c r="CT63" s="498" t="n">
        <f aca="false">CT35</f>
        <v>47849</v>
      </c>
      <c r="CU63" s="498" t="n">
        <f aca="false">CU35</f>
        <v>47880</v>
      </c>
      <c r="CV63" s="498" t="n">
        <f aca="false">CV35</f>
        <v>47908</v>
      </c>
      <c r="CW63" s="498" t="n">
        <f aca="false">CW35</f>
        <v>47939</v>
      </c>
      <c r="CX63" s="498" t="n">
        <f aca="false">CX35</f>
        <v>47969</v>
      </c>
      <c r="CY63" s="498" t="n">
        <f aca="false">CY35</f>
        <v>48000</v>
      </c>
      <c r="CZ63" s="498" t="n">
        <f aca="false">CZ35</f>
        <v>48030</v>
      </c>
      <c r="DA63" s="498" t="n">
        <f aca="false">DA35</f>
        <v>48061</v>
      </c>
      <c r="DB63" s="498" t="n">
        <f aca="false">DB35</f>
        <v>48092</v>
      </c>
      <c r="DC63" s="498" t="n">
        <f aca="false">DC35</f>
        <v>48122</v>
      </c>
      <c r="DD63" s="498" t="n">
        <f aca="false">DD35</f>
        <v>48153</v>
      </c>
      <c r="DE63" s="498" t="n">
        <f aca="false">DE35</f>
        <v>48183</v>
      </c>
      <c r="DF63" s="498" t="n">
        <f aca="false">DF35</f>
        <v>2031</v>
      </c>
      <c r="DG63" s="498" t="n">
        <f aca="false">DG35</f>
        <v>48214</v>
      </c>
      <c r="DH63" s="498" t="n">
        <f aca="false">DH35</f>
        <v>48245</v>
      </c>
      <c r="DI63" s="498" t="n">
        <f aca="false">DI35</f>
        <v>48274</v>
      </c>
      <c r="DJ63" s="498" t="n">
        <f aca="false">DJ35</f>
        <v>48305</v>
      </c>
      <c r="DK63" s="498" t="n">
        <f aca="false">DK35</f>
        <v>48335</v>
      </c>
      <c r="DL63" s="498" t="n">
        <f aca="false">DL35</f>
        <v>48366</v>
      </c>
      <c r="DM63" s="498" t="n">
        <f aca="false">DM35</f>
        <v>48396</v>
      </c>
      <c r="DN63" s="498" t="n">
        <f aca="false">DN35</f>
        <v>48427</v>
      </c>
      <c r="DO63" s="498" t="n">
        <f aca="false">DO35</f>
        <v>48458</v>
      </c>
      <c r="DP63" s="498" t="n">
        <f aca="false">DP35</f>
        <v>48488</v>
      </c>
      <c r="DQ63" s="498" t="n">
        <f aca="false">DQ35</f>
        <v>48519</v>
      </c>
      <c r="DR63" s="498" t="n">
        <f aca="false">DR35</f>
        <v>48549</v>
      </c>
      <c r="DS63" s="498" t="n">
        <f aca="false">DS35</f>
        <v>2032</v>
      </c>
      <c r="DT63" s="498" t="n">
        <f aca="false">DT35</f>
        <v>48580</v>
      </c>
      <c r="DU63" s="498" t="n">
        <f aca="false">DU35</f>
        <v>48611</v>
      </c>
      <c r="DV63" s="498" t="n">
        <f aca="false">DV35</f>
        <v>48639</v>
      </c>
      <c r="DW63" s="498" t="n">
        <f aca="false">DW35</f>
        <v>48670</v>
      </c>
      <c r="DX63" s="498" t="n">
        <f aca="false">DX35</f>
        <v>48700</v>
      </c>
      <c r="DY63" s="498" t="n">
        <f aca="false">DY35</f>
        <v>48731</v>
      </c>
      <c r="DZ63" s="498" t="n">
        <f aca="false">DZ35</f>
        <v>48761</v>
      </c>
      <c r="EA63" s="498" t="n">
        <f aca="false">EA35</f>
        <v>48792</v>
      </c>
      <c r="EB63" s="498" t="n">
        <f aca="false">EB35</f>
        <v>48823</v>
      </c>
      <c r="EC63" s="498" t="n">
        <f aca="false">EC35</f>
        <v>48853</v>
      </c>
      <c r="ED63" s="498" t="n">
        <f aca="false">ED35</f>
        <v>48884</v>
      </c>
      <c r="EE63" s="498" t="n">
        <f aca="false">EE35</f>
        <v>48914</v>
      </c>
      <c r="EF63" s="498" t="n">
        <f aca="false">EF35</f>
        <v>2033</v>
      </c>
      <c r="EG63" s="498" t="n">
        <f aca="false">EG35</f>
        <v>48945</v>
      </c>
      <c r="EH63" s="498" t="n">
        <f aca="false">EH35</f>
        <v>48976</v>
      </c>
      <c r="EI63" s="498" t="n">
        <f aca="false">EI35</f>
        <v>49004</v>
      </c>
      <c r="EJ63" s="498" t="n">
        <f aca="false">EJ35</f>
        <v>49035</v>
      </c>
      <c r="EK63" s="498" t="n">
        <f aca="false">EK35</f>
        <v>49065</v>
      </c>
      <c r="EL63" s="498" t="n">
        <f aca="false">EL35</f>
        <v>49096</v>
      </c>
      <c r="EM63" s="498" t="n">
        <f aca="false">EM35</f>
        <v>49126</v>
      </c>
      <c r="EN63" s="498" t="n">
        <f aca="false">EN35</f>
        <v>49157</v>
      </c>
      <c r="EO63" s="498" t="n">
        <f aca="false">EO35</f>
        <v>49188</v>
      </c>
      <c r="EP63" s="498" t="n">
        <f aca="false">EP35</f>
        <v>49218</v>
      </c>
      <c r="EQ63" s="498" t="n">
        <f aca="false">EQ35</f>
        <v>49249</v>
      </c>
      <c r="ER63" s="498" t="n">
        <f aca="false">ER35</f>
        <v>49279</v>
      </c>
      <c r="ES63" s="498" t="n">
        <f aca="false">ES35</f>
        <v>2034</v>
      </c>
      <c r="ET63" s="498" t="n">
        <f aca="false">ET35</f>
        <v>49310</v>
      </c>
      <c r="EU63" s="498" t="n">
        <f aca="false">EU35</f>
        <v>49341</v>
      </c>
      <c r="EV63" s="498" t="n">
        <f aca="false">EV35</f>
        <v>49369</v>
      </c>
      <c r="EW63" s="498" t="n">
        <f aca="false">EW35</f>
        <v>49400</v>
      </c>
      <c r="EX63" s="498" t="n">
        <f aca="false">EX35</f>
        <v>49430</v>
      </c>
      <c r="EY63" s="498" t="n">
        <f aca="false">EY35</f>
        <v>49461</v>
      </c>
      <c r="EZ63" s="498" t="n">
        <f aca="false">EZ35</f>
        <v>49491</v>
      </c>
      <c r="FA63" s="498" t="n">
        <f aca="false">FA35</f>
        <v>49522</v>
      </c>
      <c r="FB63" s="498" t="n">
        <f aca="false">FB35</f>
        <v>49553</v>
      </c>
      <c r="FC63" s="498" t="n">
        <f aca="false">FC35</f>
        <v>49583</v>
      </c>
      <c r="FD63" s="498" t="n">
        <f aca="false">FD35</f>
        <v>49614</v>
      </c>
      <c r="FE63" s="498" t="n">
        <f aca="false">FE35</f>
        <v>49644</v>
      </c>
      <c r="FF63" s="498" t="n">
        <f aca="false">FF35</f>
        <v>2035</v>
      </c>
      <c r="FG63" s="498" t="n">
        <f aca="false">FG35</f>
        <v>49675</v>
      </c>
      <c r="FH63" s="498" t="n">
        <f aca="false">FH35</f>
        <v>49706</v>
      </c>
      <c r="FI63" s="498" t="n">
        <f aca="false">FI35</f>
        <v>49735</v>
      </c>
      <c r="FJ63" s="498" t="n">
        <f aca="false">FJ35</f>
        <v>49766</v>
      </c>
      <c r="FK63" s="498" t="n">
        <f aca="false">FK35</f>
        <v>49796</v>
      </c>
      <c r="FL63" s="498" t="n">
        <f aca="false">FL35</f>
        <v>49827</v>
      </c>
      <c r="FM63" s="498" t="n">
        <f aca="false">FM35</f>
        <v>49857</v>
      </c>
      <c r="FN63" s="498" t="n">
        <f aca="false">FN35</f>
        <v>49888</v>
      </c>
      <c r="FO63" s="498" t="n">
        <f aca="false">FO35</f>
        <v>49919</v>
      </c>
      <c r="FP63" s="498" t="n">
        <f aca="false">FP35</f>
        <v>49949</v>
      </c>
      <c r="FQ63" s="498" t="n">
        <f aca="false">FQ35</f>
        <v>49980</v>
      </c>
      <c r="FR63" s="498" t="n">
        <f aca="false">FR35</f>
        <v>50010</v>
      </c>
      <c r="FS63" s="498" t="n">
        <f aca="false">FS35</f>
        <v>2036</v>
      </c>
      <c r="FT63" s="498" t="n">
        <f aca="false">FT35</f>
        <v>50041</v>
      </c>
      <c r="FU63" s="498" t="n">
        <f aca="false">FU35</f>
        <v>50072</v>
      </c>
      <c r="FV63" s="498" t="n">
        <f aca="false">FV35</f>
        <v>50100</v>
      </c>
      <c r="FW63" s="498" t="n">
        <f aca="false">FW35</f>
        <v>50131</v>
      </c>
      <c r="FX63" s="498" t="n">
        <f aca="false">FX35</f>
        <v>50161</v>
      </c>
      <c r="FY63" s="498" t="n">
        <f aca="false">FY35</f>
        <v>50192</v>
      </c>
      <c r="FZ63" s="498" t="n">
        <f aca="false">FZ35</f>
        <v>50222</v>
      </c>
      <c r="GA63" s="498" t="n">
        <f aca="false">GA35</f>
        <v>50253</v>
      </c>
      <c r="GB63" s="498" t="n">
        <f aca="false">GB35</f>
        <v>50284</v>
      </c>
      <c r="GC63" s="498" t="n">
        <f aca="false">GC35</f>
        <v>50314</v>
      </c>
      <c r="GD63" s="498" t="n">
        <f aca="false">GD35</f>
        <v>50345</v>
      </c>
      <c r="GE63" s="498" t="n">
        <f aca="false">GE35</f>
        <v>50375</v>
      </c>
      <c r="GF63" s="498"/>
      <c r="GG63" s="498" t="n">
        <f aca="false">GG35</f>
        <v>50406</v>
      </c>
      <c r="GH63" s="498" t="n">
        <f aca="false">GH35</f>
        <v>50437</v>
      </c>
      <c r="GI63" s="498" t="n">
        <f aca="false">GI35</f>
        <v>50465</v>
      </c>
      <c r="GJ63" s="498" t="n">
        <f aca="false">GJ35</f>
        <v>50496</v>
      </c>
      <c r="GK63" s="498" t="n">
        <f aca="false">GK35</f>
        <v>50526</v>
      </c>
      <c r="GL63" s="498" t="n">
        <f aca="false">GL35</f>
        <v>50557</v>
      </c>
      <c r="GM63" s="498" t="n">
        <f aca="false">GM35</f>
        <v>50587</v>
      </c>
      <c r="GN63" s="498" t="n">
        <f aca="false">GN35</f>
        <v>50618</v>
      </c>
      <c r="GO63" s="498" t="n">
        <f aca="false">GO35</f>
        <v>50649</v>
      </c>
      <c r="GP63" s="498" t="n">
        <f aca="false">GP35</f>
        <v>50679</v>
      </c>
      <c r="GQ63" s="498" t="n">
        <f aca="false">GQ35</f>
        <v>50710</v>
      </c>
      <c r="GR63" s="498" t="n">
        <f aca="false">GR35</f>
        <v>50740</v>
      </c>
      <c r="GS63" s="498"/>
      <c r="GT63" s="498" t="n">
        <f aca="false">GT35</f>
        <v>50771</v>
      </c>
      <c r="GU63" s="498" t="n">
        <f aca="false">GU35</f>
        <v>50802</v>
      </c>
      <c r="GV63" s="498" t="n">
        <f aca="false">GV35</f>
        <v>50830</v>
      </c>
      <c r="GW63" s="498" t="n">
        <f aca="false">GW35</f>
        <v>50861</v>
      </c>
      <c r="GX63" s="498" t="n">
        <f aca="false">GX35</f>
        <v>50891</v>
      </c>
      <c r="GY63" s="498" t="n">
        <f aca="false">GY35</f>
        <v>50922</v>
      </c>
      <c r="GZ63" s="498" t="n">
        <f aca="false">GZ35</f>
        <v>50952</v>
      </c>
      <c r="HA63" s="498" t="n">
        <f aca="false">HA35</f>
        <v>50983</v>
      </c>
      <c r="HB63" s="498" t="n">
        <f aca="false">HB35</f>
        <v>51014</v>
      </c>
      <c r="HC63" s="498" t="n">
        <f aca="false">HC35</f>
        <v>51044</v>
      </c>
      <c r="HD63" s="498" t="n">
        <f aca="false">HD35</f>
        <v>51075</v>
      </c>
      <c r="HE63" s="498" t="n">
        <f aca="false">HE35</f>
        <v>51105</v>
      </c>
      <c r="HF63" s="498"/>
      <c r="HG63" s="498" t="n">
        <f aca="false">HG35</f>
        <v>51136</v>
      </c>
      <c r="HH63" s="498" t="n">
        <f aca="false">HH35</f>
        <v>51167</v>
      </c>
      <c r="HI63" s="498" t="n">
        <f aca="false">HI35</f>
        <v>51196</v>
      </c>
      <c r="HJ63" s="498" t="n">
        <f aca="false">HJ35</f>
        <v>51227</v>
      </c>
      <c r="HK63" s="498" t="n">
        <f aca="false">HK35</f>
        <v>51257</v>
      </c>
      <c r="HL63" s="498" t="n">
        <f aca="false">HL35</f>
        <v>51288</v>
      </c>
      <c r="HM63" s="498" t="n">
        <f aca="false">HM35</f>
        <v>51318</v>
      </c>
      <c r="HN63" s="498" t="n">
        <f aca="false">HN35</f>
        <v>51349</v>
      </c>
      <c r="HO63" s="498" t="n">
        <f aca="false">HO35</f>
        <v>51380</v>
      </c>
      <c r="HP63" s="498" t="n">
        <f aca="false">HP35</f>
        <v>51410</v>
      </c>
      <c r="HQ63" s="498" t="n">
        <f aca="false">HQ35</f>
        <v>51441</v>
      </c>
      <c r="HR63" s="498" t="n">
        <f aca="false">HR35</f>
        <v>51471</v>
      </c>
      <c r="HS63" s="498"/>
      <c r="HT63" s="498" t="n">
        <f aca="false">HT35</f>
        <v>51502</v>
      </c>
      <c r="HU63" s="498" t="n">
        <f aca="false">HU35</f>
        <v>51533</v>
      </c>
      <c r="HV63" s="498" t="n">
        <f aca="false">HV35</f>
        <v>51561</v>
      </c>
      <c r="HW63" s="498" t="n">
        <f aca="false">HW35</f>
        <v>51592</v>
      </c>
      <c r="HX63" s="498" t="n">
        <f aca="false">HX35</f>
        <v>51622</v>
      </c>
      <c r="HY63" s="498" t="n">
        <f aca="false">HY35</f>
        <v>51653</v>
      </c>
      <c r="HZ63" s="498" t="n">
        <f aca="false">HZ35</f>
        <v>51683</v>
      </c>
      <c r="IA63" s="498" t="n">
        <f aca="false">IA35</f>
        <v>51714</v>
      </c>
      <c r="IB63" s="498" t="n">
        <f aca="false">IB35</f>
        <v>51745</v>
      </c>
      <c r="IC63" s="498" t="n">
        <f aca="false">IC35</f>
        <v>51775</v>
      </c>
      <c r="ID63" s="498" t="n">
        <f aca="false">ID35</f>
        <v>51806</v>
      </c>
      <c r="IE63" s="498" t="n">
        <f aca="false">IE35</f>
        <v>51836</v>
      </c>
      <c r="IF63" s="498"/>
      <c r="IG63" s="498" t="n">
        <f aca="false">IG35</f>
        <v>51867</v>
      </c>
      <c r="IH63" s="498" t="n">
        <f aca="false">IH35</f>
        <v>51898</v>
      </c>
      <c r="II63" s="498" t="n">
        <f aca="false">II35</f>
        <v>51926</v>
      </c>
      <c r="IJ63" s="498" t="n">
        <f aca="false">IJ35</f>
        <v>51957</v>
      </c>
      <c r="IK63" s="498" t="n">
        <f aca="false">IK35</f>
        <v>51987</v>
      </c>
      <c r="IL63" s="498" t="n">
        <f aca="false">IL35</f>
        <v>52018</v>
      </c>
      <c r="IM63" s="498" t="n">
        <f aca="false">IM35</f>
        <v>52048</v>
      </c>
      <c r="IN63" s="498" t="n">
        <f aca="false">IN35</f>
        <v>52079</v>
      </c>
      <c r="IO63" s="498" t="n">
        <f aca="false">IO35</f>
        <v>52110</v>
      </c>
      <c r="IP63" s="498" t="n">
        <f aca="false">IP35</f>
        <v>52140</v>
      </c>
      <c r="IQ63" s="498" t="n">
        <f aca="false">IQ35</f>
        <v>52171</v>
      </c>
      <c r="IR63" s="498" t="n">
        <f aca="false">IR35</f>
        <v>52201</v>
      </c>
      <c r="IS63" s="498"/>
      <c r="IT63" s="498" t="n">
        <f aca="false">IT35</f>
        <v>52232</v>
      </c>
      <c r="IU63" s="498" t="n">
        <f aca="false">IU35</f>
        <v>52263</v>
      </c>
      <c r="IV63" s="498" t="n">
        <f aca="false">IV35</f>
        <v>52291</v>
      </c>
      <c r="IW63" s="498" t="n">
        <f aca="false">IW35</f>
        <v>52322</v>
      </c>
      <c r="IX63" s="498" t="n">
        <f aca="false">IX35</f>
        <v>52352</v>
      </c>
      <c r="IY63" s="498" t="n">
        <f aca="false">IY35</f>
        <v>52383</v>
      </c>
      <c r="IZ63" s="498" t="n">
        <f aca="false">IZ35</f>
        <v>52413</v>
      </c>
      <c r="JA63" s="498" t="n">
        <f aca="false">JA35</f>
        <v>52444</v>
      </c>
      <c r="JB63" s="498" t="n">
        <f aca="false">JB35</f>
        <v>52475</v>
      </c>
      <c r="JC63" s="498" t="n">
        <f aca="false">JC35</f>
        <v>52505</v>
      </c>
      <c r="JD63" s="498" t="n">
        <f aca="false">JD35</f>
        <v>52536</v>
      </c>
      <c r="JE63" s="498" t="n">
        <f aca="false">JE35</f>
        <v>52566</v>
      </c>
      <c r="JF63" s="498"/>
      <c r="JG63" s="498" t="n">
        <f aca="false">JG35</f>
        <v>52597</v>
      </c>
      <c r="JH63" s="498" t="n">
        <f aca="false">JH35</f>
        <v>52628</v>
      </c>
      <c r="JI63" s="498" t="n">
        <f aca="false">JI35</f>
        <v>52657</v>
      </c>
      <c r="JJ63" s="498" t="n">
        <f aca="false">JJ35</f>
        <v>52688</v>
      </c>
      <c r="JK63" s="498" t="n">
        <f aca="false">JK35</f>
        <v>52718</v>
      </c>
      <c r="JL63" s="498" t="n">
        <f aca="false">JL35</f>
        <v>52749</v>
      </c>
      <c r="JM63" s="498" t="n">
        <f aca="false">JM35</f>
        <v>52779</v>
      </c>
      <c r="JN63" s="498" t="n">
        <f aca="false">JN35</f>
        <v>52810</v>
      </c>
      <c r="JO63" s="498" t="n">
        <f aca="false">JO35</f>
        <v>52841</v>
      </c>
      <c r="JP63" s="498" t="n">
        <f aca="false">JP35</f>
        <v>52871</v>
      </c>
      <c r="JQ63" s="498" t="n">
        <f aca="false">JQ35</f>
        <v>52902</v>
      </c>
      <c r="JR63" s="498" t="n">
        <f aca="false">JR35</f>
        <v>52932</v>
      </c>
      <c r="JS63" s="498"/>
      <c r="JT63" s="498" t="n">
        <f aca="false">JT35</f>
        <v>52963</v>
      </c>
      <c r="JU63" s="498" t="n">
        <f aca="false">JU35</f>
        <v>52994</v>
      </c>
      <c r="JV63" s="498" t="n">
        <f aca="false">JV35</f>
        <v>53022</v>
      </c>
      <c r="JW63" s="498" t="n">
        <f aca="false">JW35</f>
        <v>53053</v>
      </c>
      <c r="JX63" s="498" t="n">
        <f aca="false">JX35</f>
        <v>53083</v>
      </c>
      <c r="JY63" s="498" t="n">
        <f aca="false">JY35</f>
        <v>53114</v>
      </c>
      <c r="JZ63" s="498" t="n">
        <f aca="false">JZ35</f>
        <v>53144</v>
      </c>
      <c r="KA63" s="498" t="n">
        <f aca="false">KA35</f>
        <v>53175</v>
      </c>
      <c r="KB63" s="498" t="n">
        <f aca="false">KB35</f>
        <v>53206</v>
      </c>
      <c r="KC63" s="498" t="n">
        <f aca="false">KC35</f>
        <v>53236</v>
      </c>
      <c r="KD63" s="498" t="n">
        <f aca="false">KD35</f>
        <v>53267</v>
      </c>
      <c r="KE63" s="498" t="n">
        <f aca="false">KE35</f>
        <v>53297</v>
      </c>
      <c r="KF63" s="498"/>
      <c r="KG63" s="498" t="n">
        <f aca="false">KG35</f>
        <v>53328</v>
      </c>
      <c r="KH63" s="498" t="n">
        <f aca="false">KH35</f>
        <v>53359</v>
      </c>
      <c r="KI63" s="498" t="n">
        <f aca="false">KI35</f>
        <v>53387</v>
      </c>
      <c r="KJ63" s="498" t="n">
        <f aca="false">KJ35</f>
        <v>53418</v>
      </c>
      <c r="KK63" s="498" t="n">
        <f aca="false">KK35</f>
        <v>53448</v>
      </c>
      <c r="KL63" s="498" t="n">
        <f aca="false">KL35</f>
        <v>53479</v>
      </c>
      <c r="KM63" s="498" t="n">
        <f aca="false">KM35</f>
        <v>53509</v>
      </c>
      <c r="KN63" s="498" t="n">
        <f aca="false">KN35</f>
        <v>53540</v>
      </c>
      <c r="KO63" s="498" t="n">
        <f aca="false">KO35</f>
        <v>53571</v>
      </c>
      <c r="KP63" s="498" t="n">
        <f aca="false">KP35</f>
        <v>53601</v>
      </c>
      <c r="KQ63" s="498" t="n">
        <f aca="false">KQ35</f>
        <v>53632</v>
      </c>
      <c r="KR63" s="498" t="n">
        <f aca="false">KR35</f>
        <v>53662</v>
      </c>
      <c r="KS63" s="498"/>
      <c r="KT63" s="498" t="n">
        <f aca="false">KT35</f>
        <v>53693</v>
      </c>
      <c r="KU63" s="498" t="n">
        <f aca="false">KU35</f>
        <v>53724</v>
      </c>
      <c r="KV63" s="498" t="n">
        <f aca="false">KV35</f>
        <v>53752</v>
      </c>
      <c r="KW63" s="498" t="n">
        <f aca="false">KW35</f>
        <v>53783</v>
      </c>
      <c r="KX63" s="498" t="n">
        <f aca="false">KX35</f>
        <v>53813</v>
      </c>
      <c r="KY63" s="498" t="n">
        <f aca="false">KY35</f>
        <v>53844</v>
      </c>
      <c r="KZ63" s="498" t="n">
        <f aca="false">KZ35</f>
        <v>53874</v>
      </c>
      <c r="LA63" s="498" t="n">
        <f aca="false">LA35</f>
        <v>53905</v>
      </c>
      <c r="LB63" s="498" t="n">
        <f aca="false">LB35</f>
        <v>53936</v>
      </c>
      <c r="LC63" s="498" t="n">
        <f aca="false">LC35</f>
        <v>53966</v>
      </c>
      <c r="LD63" s="498" t="n">
        <f aca="false">LD35</f>
        <v>53997</v>
      </c>
      <c r="LE63" s="498" t="n">
        <f aca="false">LE35</f>
        <v>54027</v>
      </c>
      <c r="LF63" s="498"/>
      <c r="LG63" s="498" t="n">
        <f aca="false">LG35</f>
        <v>54058</v>
      </c>
      <c r="LH63" s="498" t="n">
        <f aca="false">LH35</f>
        <v>54089</v>
      </c>
      <c r="LI63" s="498" t="n">
        <f aca="false">LI35</f>
        <v>54118</v>
      </c>
      <c r="LJ63" s="498" t="n">
        <f aca="false">LJ35</f>
        <v>54149</v>
      </c>
      <c r="LK63" s="498" t="n">
        <f aca="false">LK35</f>
        <v>54179</v>
      </c>
      <c r="LL63" s="498" t="n">
        <f aca="false">LL35</f>
        <v>54210</v>
      </c>
      <c r="LM63" s="498" t="n">
        <f aca="false">LM35</f>
        <v>54240</v>
      </c>
      <c r="LN63" s="498" t="n">
        <f aca="false">LN35</f>
        <v>54271</v>
      </c>
      <c r="LO63" s="498" t="n">
        <f aca="false">LO35</f>
        <v>54302</v>
      </c>
      <c r="LP63" s="498" t="n">
        <f aca="false">LP35</f>
        <v>54332</v>
      </c>
      <c r="LQ63" s="498" t="n">
        <f aca="false">LQ35</f>
        <v>54363</v>
      </c>
      <c r="LR63" s="498" t="n">
        <f aca="false">LR35</f>
        <v>54393</v>
      </c>
      <c r="LS63" s="498"/>
      <c r="LT63" s="498" t="n">
        <f aca="false">LT35</f>
        <v>54424</v>
      </c>
      <c r="LU63" s="498" t="n">
        <f aca="false">LU35</f>
        <v>54455</v>
      </c>
      <c r="LV63" s="498" t="n">
        <f aca="false">LV35</f>
        <v>54483</v>
      </c>
      <c r="LW63" s="498" t="n">
        <f aca="false">LW35</f>
        <v>54514</v>
      </c>
      <c r="LX63" s="498" t="n">
        <f aca="false">LX35</f>
        <v>54544</v>
      </c>
      <c r="LY63" s="498" t="n">
        <f aca="false">LY35</f>
        <v>54575</v>
      </c>
      <c r="LZ63" s="498" t="n">
        <f aca="false">LZ35</f>
        <v>54605</v>
      </c>
      <c r="MA63" s="498" t="n">
        <f aca="false">MA35</f>
        <v>54636</v>
      </c>
      <c r="MB63" s="498" t="n">
        <f aca="false">MB35</f>
        <v>54667</v>
      </c>
      <c r="MC63" s="498" t="n">
        <f aca="false">MC35</f>
        <v>54697</v>
      </c>
      <c r="MD63" s="498" t="n">
        <f aca="false">MD35</f>
        <v>54728</v>
      </c>
      <c r="ME63" s="498" t="n">
        <f aca="false">ME35</f>
        <v>54758</v>
      </c>
      <c r="MF63" s="498"/>
      <c r="MG63" s="498" t="n">
        <f aca="false">MG35</f>
        <v>54789</v>
      </c>
      <c r="MH63" s="498" t="n">
        <f aca="false">MH35</f>
        <v>54820</v>
      </c>
      <c r="MI63" s="498" t="n">
        <f aca="false">MI35</f>
        <v>54848</v>
      </c>
      <c r="MJ63" s="498" t="n">
        <f aca="false">MJ35</f>
        <v>54879</v>
      </c>
      <c r="MK63" s="498" t="n">
        <f aca="false">MK35</f>
        <v>54909</v>
      </c>
      <c r="ML63" s="498" t="n">
        <f aca="false">ML35</f>
        <v>54940</v>
      </c>
      <c r="MM63" s="498" t="n">
        <f aca="false">MM35</f>
        <v>54970</v>
      </c>
      <c r="MN63" s="498" t="n">
        <f aca="false">MN35</f>
        <v>55001</v>
      </c>
      <c r="MO63" s="498" t="n">
        <f aca="false">MO35</f>
        <v>55032</v>
      </c>
      <c r="MP63" s="498" t="n">
        <f aca="false">MP35</f>
        <v>55062</v>
      </c>
      <c r="MQ63" s="498" t="n">
        <f aca="false">MQ35</f>
        <v>55093</v>
      </c>
      <c r="MR63" s="498" t="n">
        <f aca="false">MR35</f>
        <v>55123</v>
      </c>
      <c r="MS63" s="498"/>
      <c r="MT63" s="498" t="n">
        <f aca="false">MT35</f>
        <v>55154</v>
      </c>
      <c r="MU63" s="498" t="n">
        <f aca="false">MU35</f>
        <v>55185</v>
      </c>
      <c r="MV63" s="498" t="n">
        <f aca="false">MV35</f>
        <v>55213</v>
      </c>
      <c r="MW63" s="498" t="n">
        <f aca="false">MW35</f>
        <v>55244</v>
      </c>
      <c r="MX63" s="498" t="n">
        <f aca="false">MX35</f>
        <v>55274</v>
      </c>
      <c r="MY63" s="498" t="n">
        <f aca="false">MY35</f>
        <v>55305</v>
      </c>
      <c r="MZ63" s="498" t="n">
        <f aca="false">MZ35</f>
        <v>55335</v>
      </c>
      <c r="NA63" s="498" t="n">
        <f aca="false">NA35</f>
        <v>55366</v>
      </c>
      <c r="NB63" s="498" t="n">
        <f aca="false">NB35</f>
        <v>55397</v>
      </c>
      <c r="NC63" s="498" t="n">
        <f aca="false">NC35</f>
        <v>55427</v>
      </c>
      <c r="ND63" s="498" t="n">
        <f aca="false">ND35</f>
        <v>55458</v>
      </c>
      <c r="NE63" s="498" t="n">
        <f aca="false">NE35</f>
        <v>55488</v>
      </c>
      <c r="NF63" s="498"/>
      <c r="NG63" s="498" t="n">
        <f aca="false">NG35</f>
        <v>55519</v>
      </c>
      <c r="NH63" s="498" t="n">
        <f aca="false">NH35</f>
        <v>55550</v>
      </c>
      <c r="NI63" s="498" t="n">
        <f aca="false">NI35</f>
        <v>55579</v>
      </c>
      <c r="NJ63" s="498" t="n">
        <f aca="false">NJ35</f>
        <v>55610</v>
      </c>
      <c r="NK63" s="498" t="n">
        <f aca="false">NK35</f>
        <v>55640</v>
      </c>
      <c r="NL63" s="498" t="n">
        <f aca="false">NL35</f>
        <v>55671</v>
      </c>
      <c r="NM63" s="498" t="n">
        <f aca="false">NM35</f>
        <v>55701</v>
      </c>
      <c r="NN63" s="498" t="n">
        <f aca="false">NN35</f>
        <v>55732</v>
      </c>
      <c r="NO63" s="498" t="n">
        <f aca="false">NO35</f>
        <v>55763</v>
      </c>
      <c r="NP63" s="498" t="n">
        <f aca="false">NP35</f>
        <v>55793</v>
      </c>
      <c r="NQ63" s="498" t="n">
        <f aca="false">NQ35</f>
        <v>55824</v>
      </c>
      <c r="NR63" s="498" t="n">
        <f aca="false">NR35</f>
        <v>55854</v>
      </c>
      <c r="NS63" s="498"/>
      <c r="NT63" s="498" t="n">
        <f aca="false">NT35</f>
        <v>55885</v>
      </c>
      <c r="NU63" s="498" t="n">
        <f aca="false">NU35</f>
        <v>55916</v>
      </c>
      <c r="NV63" s="498" t="n">
        <f aca="false">NV35</f>
        <v>55944</v>
      </c>
      <c r="NW63" s="498" t="n">
        <f aca="false">NW35</f>
        <v>55975</v>
      </c>
      <c r="NX63" s="498" t="n">
        <f aca="false">NX35</f>
        <v>56005</v>
      </c>
      <c r="NY63" s="498" t="n">
        <f aca="false">NY35</f>
        <v>56036</v>
      </c>
      <c r="NZ63" s="498" t="n">
        <f aca="false">NZ35</f>
        <v>56066</v>
      </c>
      <c r="OA63" s="498" t="n">
        <f aca="false">OA35</f>
        <v>56097</v>
      </c>
      <c r="OB63" s="498" t="n">
        <f aca="false">OB35</f>
        <v>56128</v>
      </c>
      <c r="OC63" s="498" t="n">
        <f aca="false">OC35</f>
        <v>56158</v>
      </c>
      <c r="OD63" s="498" t="n">
        <f aca="false">OD35</f>
        <v>56189</v>
      </c>
      <c r="OE63" s="498" t="n">
        <f aca="false">OE35</f>
        <v>56219</v>
      </c>
      <c r="OF63" s="498"/>
      <c r="OG63" s="498" t="n">
        <f aca="false">OG35</f>
        <v>56250</v>
      </c>
      <c r="OH63" s="498" t="n">
        <f aca="false">OH35</f>
        <v>56281</v>
      </c>
      <c r="OI63" s="498" t="n">
        <f aca="false">OI35</f>
        <v>56309</v>
      </c>
      <c r="OJ63" s="498" t="n">
        <f aca="false">OJ35</f>
        <v>56340</v>
      </c>
      <c r="OK63" s="498" t="n">
        <f aca="false">OK35</f>
        <v>56370</v>
      </c>
      <c r="OL63" s="498" t="n">
        <f aca="false">OL35</f>
        <v>56401</v>
      </c>
      <c r="OM63" s="498" t="n">
        <f aca="false">OM35</f>
        <v>56431</v>
      </c>
      <c r="ON63" s="498" t="n">
        <f aca="false">ON35</f>
        <v>56462</v>
      </c>
      <c r="OO63" s="498" t="n">
        <f aca="false">OO35</f>
        <v>56493</v>
      </c>
      <c r="OP63" s="498" t="n">
        <f aca="false">OP35</f>
        <v>56523</v>
      </c>
      <c r="OQ63" s="498" t="n">
        <f aca="false">OQ35</f>
        <v>56554</v>
      </c>
      <c r="OR63" s="498" t="n">
        <f aca="false">OR35</f>
        <v>56584</v>
      </c>
      <c r="OS63" s="498"/>
      <c r="OT63" s="498" t="n">
        <f aca="false">OT35</f>
        <v>56615</v>
      </c>
      <c r="OU63" s="498" t="n">
        <f aca="false">OU35</f>
        <v>56646</v>
      </c>
      <c r="OV63" s="498" t="n">
        <f aca="false">OV35</f>
        <v>56674</v>
      </c>
      <c r="OW63" s="498" t="n">
        <f aca="false">OW35</f>
        <v>56705</v>
      </c>
      <c r="OX63" s="498" t="n">
        <f aca="false">OX35</f>
        <v>56735</v>
      </c>
      <c r="OY63" s="498" t="n">
        <f aca="false">OY35</f>
        <v>56766</v>
      </c>
      <c r="OZ63" s="498" t="n">
        <f aca="false">OZ35</f>
        <v>56796</v>
      </c>
      <c r="PA63" s="498" t="n">
        <f aca="false">PA35</f>
        <v>56827</v>
      </c>
      <c r="PB63" s="498" t="n">
        <f aca="false">PB35</f>
        <v>56858</v>
      </c>
      <c r="PC63" s="498" t="n">
        <f aca="false">PC35</f>
        <v>56888</v>
      </c>
      <c r="PD63" s="498" t="n">
        <f aca="false">PD35</f>
        <v>56919</v>
      </c>
      <c r="PE63" s="498" t="n">
        <f aca="false">PE35</f>
        <v>56949</v>
      </c>
      <c r="PF63" s="498"/>
      <c r="PG63" s="498" t="n">
        <f aca="false">PG35</f>
        <v>56980</v>
      </c>
      <c r="PH63" s="498" t="n">
        <f aca="false">PH35</f>
        <v>57011</v>
      </c>
      <c r="PI63" s="498" t="n">
        <f aca="false">PI35</f>
        <v>57040</v>
      </c>
      <c r="PJ63" s="498" t="n">
        <f aca="false">PJ35</f>
        <v>57071</v>
      </c>
      <c r="PK63" s="498" t="n">
        <f aca="false">PK35</f>
        <v>57101</v>
      </c>
      <c r="PL63" s="498" t="n">
        <f aca="false">PL35</f>
        <v>57132</v>
      </c>
      <c r="PM63" s="498" t="n">
        <f aca="false">PM35</f>
        <v>57162</v>
      </c>
      <c r="PN63" s="498" t="n">
        <f aca="false">PN35</f>
        <v>57193</v>
      </c>
      <c r="PO63" s="498" t="n">
        <f aca="false">PO35</f>
        <v>57224</v>
      </c>
      <c r="PP63" s="498" t="n">
        <f aca="false">PP35</f>
        <v>57254</v>
      </c>
      <c r="PQ63" s="498" t="n">
        <f aca="false">PQ35</f>
        <v>57285</v>
      </c>
      <c r="PR63" s="498" t="n">
        <f aca="false">PR35</f>
        <v>57315</v>
      </c>
      <c r="PS63" s="498"/>
      <c r="PT63" s="498" t="n">
        <f aca="false">PT35</f>
        <v>57346</v>
      </c>
      <c r="PU63" s="498" t="n">
        <f aca="false">PU35</f>
        <v>57377</v>
      </c>
      <c r="PV63" s="498" t="n">
        <f aca="false">PV35</f>
        <v>57405</v>
      </c>
      <c r="PW63" s="498" t="n">
        <f aca="false">PW35</f>
        <v>57436</v>
      </c>
      <c r="PX63" s="498" t="n">
        <f aca="false">PX35</f>
        <v>57466</v>
      </c>
      <c r="PY63" s="498" t="n">
        <f aca="false">PY35</f>
        <v>57497</v>
      </c>
      <c r="PZ63" s="498" t="n">
        <f aca="false">PZ35</f>
        <v>57527</v>
      </c>
      <c r="QA63" s="498" t="n">
        <f aca="false">QA35</f>
        <v>57558</v>
      </c>
      <c r="QB63" s="498" t="n">
        <f aca="false">QB35</f>
        <v>57589</v>
      </c>
      <c r="QC63" s="498" t="n">
        <f aca="false">QC35</f>
        <v>57619</v>
      </c>
      <c r="QD63" s="498" t="n">
        <f aca="false">QD35</f>
        <v>57650</v>
      </c>
      <c r="QE63" s="498" t="n">
        <f aca="false">QE35</f>
        <v>57680</v>
      </c>
      <c r="QF63" s="498"/>
      <c r="QG63" s="498" t="n">
        <f aca="false">QG35</f>
        <v>57711</v>
      </c>
      <c r="QH63" s="498" t="n">
        <f aca="false">QH35</f>
        <v>57742</v>
      </c>
      <c r="QI63" s="498" t="n">
        <f aca="false">QI35</f>
        <v>57770</v>
      </c>
      <c r="QJ63" s="498" t="n">
        <f aca="false">QJ35</f>
        <v>57801</v>
      </c>
      <c r="QK63" s="498" t="n">
        <f aca="false">QK35</f>
        <v>57831</v>
      </c>
      <c r="QL63" s="498" t="n">
        <f aca="false">QL35</f>
        <v>57862</v>
      </c>
      <c r="QM63" s="498" t="n">
        <f aca="false">QM35</f>
        <v>57892</v>
      </c>
      <c r="QN63" s="498" t="n">
        <f aca="false">QN35</f>
        <v>57923</v>
      </c>
      <c r="QO63" s="498" t="n">
        <f aca="false">QO35</f>
        <v>57954</v>
      </c>
      <c r="QP63" s="498" t="n">
        <f aca="false">QP35</f>
        <v>57984</v>
      </c>
      <c r="QQ63" s="498" t="n">
        <f aca="false">QQ35</f>
        <v>58015</v>
      </c>
      <c r="QR63" s="498" t="n">
        <f aca="false">QR35</f>
        <v>58045</v>
      </c>
      <c r="QS63" s="498"/>
      <c r="QT63" s="498" t="n">
        <f aca="false">QT35</f>
        <v>58076</v>
      </c>
      <c r="QU63" s="498" t="n">
        <f aca="false">QU35</f>
        <v>58107</v>
      </c>
      <c r="QV63" s="498" t="n">
        <f aca="false">QV35</f>
        <v>58135</v>
      </c>
      <c r="QW63" s="498" t="n">
        <f aca="false">QW35</f>
        <v>58166</v>
      </c>
      <c r="QX63" s="498" t="n">
        <f aca="false">QX35</f>
        <v>58196</v>
      </c>
      <c r="QY63" s="498" t="n">
        <f aca="false">QY35</f>
        <v>58227</v>
      </c>
      <c r="QZ63" s="498" t="n">
        <f aca="false">QZ35</f>
        <v>58257</v>
      </c>
      <c r="RA63" s="498" t="n">
        <f aca="false">RA35</f>
        <v>58288</v>
      </c>
      <c r="RB63" s="498" t="n">
        <f aca="false">RB35</f>
        <v>58319</v>
      </c>
      <c r="RC63" s="498" t="n">
        <f aca="false">RC35</f>
        <v>58349</v>
      </c>
      <c r="RD63" s="498" t="n">
        <f aca="false">RD35</f>
        <v>58380</v>
      </c>
      <c r="RE63" s="498" t="n">
        <f aca="false">RE35</f>
        <v>58410</v>
      </c>
      <c r="RF63" s="498"/>
    </row>
    <row r="64" customFormat="false" ht="12.75" hidden="false" customHeight="true" outlineLevel="0" collapsed="false"/>
    <row r="65" customFormat="false" ht="12.75" hidden="false" customHeight="true" outlineLevel="0" collapsed="false">
      <c r="A65" s="196"/>
      <c r="B65" s="493" t="s">
        <v>524</v>
      </c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6"/>
      <c r="DU65" s="196"/>
      <c r="DV65" s="196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  <c r="GT65" s="196"/>
      <c r="GU65" s="196"/>
      <c r="GV65" s="196"/>
      <c r="GW65" s="196"/>
      <c r="GX65" s="196"/>
      <c r="GY65" s="196"/>
      <c r="GZ65" s="196"/>
      <c r="HA65" s="196"/>
      <c r="HB65" s="196"/>
      <c r="HC65" s="196"/>
      <c r="HD65" s="196"/>
      <c r="HE65" s="196"/>
      <c r="HF65" s="196"/>
      <c r="HG65" s="196"/>
      <c r="HH65" s="196"/>
      <c r="HI65" s="196"/>
      <c r="HJ65" s="196"/>
      <c r="HK65" s="196"/>
      <c r="HL65" s="196"/>
      <c r="HM65" s="196"/>
      <c r="HN65" s="196"/>
      <c r="HO65" s="196"/>
      <c r="HP65" s="196"/>
      <c r="HQ65" s="196"/>
      <c r="HR65" s="196"/>
      <c r="HS65" s="196"/>
      <c r="HT65" s="196"/>
      <c r="HU65" s="196"/>
      <c r="HV65" s="196"/>
      <c r="HW65" s="196"/>
      <c r="HX65" s="196"/>
      <c r="HY65" s="196"/>
      <c r="HZ65" s="196"/>
      <c r="IA65" s="196"/>
      <c r="IB65" s="196"/>
      <c r="IC65" s="196"/>
      <c r="ID65" s="196"/>
      <c r="IE65" s="196"/>
      <c r="IF65" s="196"/>
      <c r="IG65" s="196"/>
      <c r="IH65" s="196"/>
      <c r="II65" s="196"/>
      <c r="IJ65" s="196"/>
      <c r="IK65" s="196"/>
      <c r="IL65" s="196"/>
      <c r="IM65" s="196"/>
      <c r="IN65" s="196"/>
      <c r="IO65" s="196"/>
      <c r="IP65" s="196"/>
      <c r="IQ65" s="196"/>
      <c r="IR65" s="196"/>
      <c r="IS65" s="196"/>
      <c r="IT65" s="196"/>
      <c r="IU65" s="196"/>
      <c r="IV65" s="196"/>
      <c r="IW65" s="196"/>
      <c r="IX65" s="196"/>
      <c r="IY65" s="196"/>
      <c r="IZ65" s="196"/>
      <c r="JA65" s="196"/>
      <c r="JB65" s="196"/>
      <c r="JC65" s="196"/>
      <c r="JD65" s="196"/>
      <c r="JE65" s="196"/>
      <c r="JF65" s="196"/>
      <c r="JG65" s="196"/>
      <c r="JH65" s="196"/>
      <c r="JI65" s="196"/>
      <c r="JJ65" s="196"/>
      <c r="JK65" s="196"/>
      <c r="JL65" s="196"/>
      <c r="JM65" s="196"/>
      <c r="JN65" s="196"/>
      <c r="JO65" s="196"/>
      <c r="JP65" s="196"/>
      <c r="JQ65" s="196"/>
      <c r="JR65" s="196"/>
      <c r="JS65" s="196"/>
      <c r="JT65" s="196"/>
      <c r="JU65" s="196"/>
      <c r="JV65" s="196"/>
      <c r="JW65" s="196"/>
      <c r="JX65" s="196"/>
      <c r="JY65" s="196"/>
      <c r="JZ65" s="196"/>
      <c r="KA65" s="196"/>
      <c r="KB65" s="196"/>
      <c r="KC65" s="196"/>
      <c r="KD65" s="196"/>
      <c r="KE65" s="196"/>
      <c r="KF65" s="196"/>
      <c r="KG65" s="196"/>
      <c r="KH65" s="196"/>
      <c r="KI65" s="196"/>
      <c r="KJ65" s="196"/>
      <c r="KK65" s="196"/>
      <c r="KL65" s="196"/>
      <c r="KM65" s="196"/>
      <c r="KN65" s="196"/>
      <c r="KO65" s="196"/>
      <c r="KP65" s="196"/>
      <c r="KQ65" s="196"/>
      <c r="KR65" s="196"/>
      <c r="KS65" s="196"/>
      <c r="KT65" s="196"/>
      <c r="KU65" s="196"/>
      <c r="KV65" s="196"/>
      <c r="KW65" s="196"/>
      <c r="KX65" s="196"/>
      <c r="KY65" s="196"/>
      <c r="KZ65" s="196"/>
      <c r="LA65" s="196"/>
      <c r="LB65" s="196"/>
      <c r="LC65" s="196"/>
      <c r="LD65" s="196"/>
      <c r="LE65" s="196"/>
      <c r="LF65" s="196"/>
      <c r="LG65" s="196"/>
      <c r="LH65" s="196"/>
      <c r="LI65" s="196"/>
      <c r="LJ65" s="196"/>
      <c r="LK65" s="196"/>
      <c r="LL65" s="196"/>
      <c r="LM65" s="196"/>
      <c r="LN65" s="196"/>
      <c r="LO65" s="196"/>
      <c r="LP65" s="196"/>
      <c r="LQ65" s="196"/>
      <c r="LR65" s="196"/>
      <c r="LS65" s="196"/>
      <c r="LT65" s="196"/>
      <c r="LU65" s="196"/>
      <c r="LV65" s="196"/>
      <c r="LW65" s="196"/>
      <c r="LX65" s="196"/>
      <c r="LY65" s="196"/>
      <c r="LZ65" s="196"/>
      <c r="MA65" s="196"/>
      <c r="MB65" s="196"/>
      <c r="MC65" s="196"/>
      <c r="MD65" s="196"/>
      <c r="ME65" s="196"/>
      <c r="MF65" s="196"/>
      <c r="MG65" s="196"/>
      <c r="MH65" s="196"/>
      <c r="MI65" s="196"/>
      <c r="MJ65" s="196"/>
      <c r="MK65" s="196"/>
      <c r="ML65" s="196"/>
      <c r="MM65" s="196"/>
      <c r="MN65" s="196"/>
      <c r="MO65" s="196"/>
      <c r="MP65" s="196"/>
      <c r="MQ65" s="196"/>
      <c r="MR65" s="196"/>
      <c r="MS65" s="196"/>
      <c r="MT65" s="196"/>
      <c r="MU65" s="196"/>
      <c r="MV65" s="196"/>
      <c r="MW65" s="196"/>
      <c r="MX65" s="196"/>
      <c r="MY65" s="196"/>
      <c r="MZ65" s="196"/>
      <c r="NA65" s="196"/>
      <c r="NB65" s="196"/>
      <c r="NC65" s="196"/>
      <c r="ND65" s="196"/>
      <c r="NE65" s="196"/>
      <c r="NF65" s="196"/>
      <c r="NG65" s="196"/>
      <c r="NH65" s="196"/>
      <c r="NI65" s="196"/>
      <c r="NJ65" s="196"/>
      <c r="NK65" s="196"/>
      <c r="NL65" s="196"/>
      <c r="NM65" s="196"/>
      <c r="NN65" s="196"/>
      <c r="NO65" s="196"/>
      <c r="NP65" s="196"/>
      <c r="NQ65" s="196"/>
      <c r="NR65" s="196"/>
      <c r="NS65" s="196"/>
      <c r="NT65" s="196"/>
      <c r="NU65" s="196"/>
      <c r="NV65" s="196"/>
      <c r="NW65" s="196"/>
      <c r="NX65" s="196"/>
      <c r="NY65" s="196"/>
      <c r="NZ65" s="196"/>
      <c r="OA65" s="196"/>
      <c r="OB65" s="196"/>
      <c r="OC65" s="196"/>
      <c r="OD65" s="196"/>
      <c r="OE65" s="196"/>
      <c r="OF65" s="196"/>
      <c r="OG65" s="196"/>
      <c r="OH65" s="196"/>
      <c r="OI65" s="196"/>
      <c r="OJ65" s="196"/>
      <c r="OK65" s="196"/>
      <c r="OL65" s="196"/>
      <c r="OM65" s="196"/>
      <c r="ON65" s="196"/>
      <c r="OO65" s="196"/>
      <c r="OP65" s="196"/>
      <c r="OQ65" s="196"/>
      <c r="OR65" s="196"/>
      <c r="OS65" s="196"/>
      <c r="OT65" s="196"/>
      <c r="OU65" s="196"/>
      <c r="OV65" s="196"/>
      <c r="OW65" s="196"/>
      <c r="OX65" s="196"/>
      <c r="OY65" s="196"/>
      <c r="OZ65" s="196"/>
      <c r="PA65" s="196"/>
      <c r="PB65" s="196"/>
      <c r="PC65" s="196"/>
      <c r="PD65" s="196"/>
      <c r="PE65" s="196"/>
      <c r="PF65" s="196"/>
      <c r="PG65" s="196"/>
      <c r="PH65" s="196"/>
      <c r="PI65" s="196"/>
      <c r="PJ65" s="196"/>
      <c r="PK65" s="196"/>
      <c r="PL65" s="196"/>
      <c r="PM65" s="196"/>
      <c r="PN65" s="196"/>
      <c r="PO65" s="196"/>
      <c r="PP65" s="196"/>
      <c r="PQ65" s="196"/>
      <c r="PR65" s="196"/>
      <c r="PS65" s="196"/>
      <c r="PT65" s="196"/>
      <c r="PU65" s="196"/>
      <c r="PV65" s="196"/>
      <c r="PW65" s="196"/>
      <c r="PX65" s="196"/>
      <c r="PY65" s="196"/>
      <c r="PZ65" s="196"/>
      <c r="QA65" s="196"/>
      <c r="QB65" s="196"/>
      <c r="QC65" s="196"/>
      <c r="QD65" s="196"/>
      <c r="QE65" s="196"/>
      <c r="QF65" s="196"/>
      <c r="QG65" s="196"/>
      <c r="QH65" s="196"/>
      <c r="QI65" s="196"/>
      <c r="QJ65" s="196"/>
      <c r="QK65" s="196"/>
      <c r="QL65" s="196"/>
      <c r="QM65" s="196"/>
      <c r="QN65" s="196"/>
      <c r="QO65" s="196"/>
      <c r="QP65" s="196"/>
      <c r="QQ65" s="196"/>
      <c r="QR65" s="196"/>
      <c r="QS65" s="196"/>
      <c r="QT65" s="196"/>
      <c r="QU65" s="196"/>
      <c r="QV65" s="196"/>
      <c r="QW65" s="196"/>
      <c r="QX65" s="196"/>
      <c r="QY65" s="196"/>
      <c r="QZ65" s="196"/>
      <c r="RA65" s="196"/>
      <c r="RB65" s="196"/>
      <c r="RC65" s="196"/>
      <c r="RD65" s="196"/>
      <c r="RE65" s="196"/>
      <c r="RF65" s="196"/>
    </row>
    <row r="66" customFormat="false" ht="12.75" hidden="false" customHeight="true" outlineLevel="0" collapsed="false">
      <c r="A66" s="196"/>
      <c r="B66" s="89" t="s">
        <v>525</v>
      </c>
      <c r="C66" s="196"/>
      <c r="D66" s="196"/>
      <c r="E66" s="494" t="s">
        <v>526</v>
      </c>
      <c r="F66" s="196"/>
      <c r="G66" s="495" t="n">
        <f aca="false">(1+$AF66)^(1/12)-1</f>
        <v>0.00451929180637456</v>
      </c>
      <c r="H66" s="495" t="n">
        <f aca="false">(1+$AF66)^(1/12)-1</f>
        <v>0.00451929180637456</v>
      </c>
      <c r="I66" s="495" t="n">
        <f aca="false">(1+$AF66)^(1/12)-1</f>
        <v>0.00451929180637456</v>
      </c>
      <c r="J66" s="495" t="n">
        <f aca="false">(1+$AF66)^(1/12)-1</f>
        <v>0.00451929180637456</v>
      </c>
      <c r="K66" s="495" t="n">
        <f aca="false">(1+$AF66)^(1/12)-1</f>
        <v>0.00451929180637456</v>
      </c>
      <c r="L66" s="495" t="n">
        <f aca="false">(1+$AF66)^(1/12)-1</f>
        <v>0.00451929180637456</v>
      </c>
      <c r="M66" s="495" t="n">
        <f aca="false">(1+$AF66)^(1/12)-1</f>
        <v>0.00451929180637456</v>
      </c>
      <c r="N66" s="495" t="n">
        <f aca="false">(1+$AF66)^(1/12)-1</f>
        <v>0.00451929180637456</v>
      </c>
      <c r="O66" s="495" t="n">
        <f aca="false">(1+$AF66)^(1/12)-1</f>
        <v>0.00451929180637456</v>
      </c>
      <c r="P66" s="495" t="n">
        <f aca="false">(1+$AF66)^(1/12)-1</f>
        <v>0.00451929180637456</v>
      </c>
      <c r="Q66" s="495" t="n">
        <f aca="false">(1+$AF66)^(1/12)-1</f>
        <v>0.00451929180637456</v>
      </c>
      <c r="R66" s="495" t="n">
        <f aca="false">(1+$AF66)^(1/12)-1</f>
        <v>0.00451929180637456</v>
      </c>
      <c r="S66" s="495" t="n">
        <f aca="false">IF('Painel  de Controle'!$E$28="REAL",'Premissas Financeiras'!H18-'Premissas Financeiras'!H19,'Premissas Financeiras'!H18)</f>
        <v>0.0556</v>
      </c>
      <c r="T66" s="495" t="n">
        <f aca="false">(1+$AF66)^(1/12)-1</f>
        <v>0.00451929180637456</v>
      </c>
      <c r="U66" s="495" t="n">
        <f aca="false">(1+$AF66)^(1/12)-1</f>
        <v>0.00451929180637456</v>
      </c>
      <c r="V66" s="495" t="n">
        <f aca="false">(1+$AF66)^(1/12)-1</f>
        <v>0.00451929180637456</v>
      </c>
      <c r="W66" s="495" t="n">
        <f aca="false">(1+$AF66)^(1/12)-1</f>
        <v>0.00451929180637456</v>
      </c>
      <c r="X66" s="495" t="n">
        <f aca="false">(1+$AF66)^(1/12)-1</f>
        <v>0.00451929180637456</v>
      </c>
      <c r="Y66" s="495" t="n">
        <f aca="false">(1+$AF66)^(1/12)-1</f>
        <v>0.00451929180637456</v>
      </c>
      <c r="Z66" s="495" t="n">
        <f aca="false">(1+$AF66)^(1/12)-1</f>
        <v>0.00451929180637456</v>
      </c>
      <c r="AA66" s="495" t="n">
        <f aca="false">(1+$AF66)^(1/12)-1</f>
        <v>0.00451929180637456</v>
      </c>
      <c r="AB66" s="495" t="n">
        <f aca="false">(1+$AF66)^(1/12)-1</f>
        <v>0.00451929180637456</v>
      </c>
      <c r="AC66" s="495" t="n">
        <f aca="false">(1+$AF66)^(1/12)-1</f>
        <v>0.00451929180637456</v>
      </c>
      <c r="AD66" s="495" t="n">
        <f aca="false">(1+$AF66)^(1/12)-1</f>
        <v>0.00451929180637456</v>
      </c>
      <c r="AE66" s="495" t="n">
        <f aca="false">(1+$AF66)^(1/12)-1</f>
        <v>0.00451929180637456</v>
      </c>
      <c r="AF66" s="495" t="n">
        <f aca="false">IF('Painel  de Controle'!$E$28="REAL",'Premissas Financeiras'!I$18-'Premissas Financeiras'!I$19,'Premissas Financeiras'!I$18)</f>
        <v>0.0556</v>
      </c>
      <c r="AG66" s="495" t="n">
        <f aca="false">(1+$AF66)^(1/12)-1</f>
        <v>0.00451929180637456</v>
      </c>
      <c r="AH66" s="495" t="n">
        <f aca="false">(1+$AF66)^(1/12)-1</f>
        <v>0.00451929180637456</v>
      </c>
      <c r="AI66" s="495" t="n">
        <f aca="false">(1+$AF66)^(1/12)-1</f>
        <v>0.00451929180637456</v>
      </c>
      <c r="AJ66" s="495" t="n">
        <f aca="false">(1+$AF66)^(1/12)-1</f>
        <v>0.00451929180637456</v>
      </c>
      <c r="AK66" s="495" t="n">
        <f aca="false">(1+$AF66)^(1/12)-1</f>
        <v>0.00451929180637456</v>
      </c>
      <c r="AL66" s="495" t="n">
        <f aca="false">(1+$AF66)^(1/12)-1</f>
        <v>0.00451929180637456</v>
      </c>
      <c r="AM66" s="495" t="n">
        <f aca="false">(1+$AF66)^(1/12)-1</f>
        <v>0.00451929180637456</v>
      </c>
      <c r="AN66" s="495" t="n">
        <f aca="false">(1+$AF66)^(1/12)-1</f>
        <v>0.00451929180637456</v>
      </c>
      <c r="AO66" s="495" t="n">
        <f aca="false">(1+$AF66)^(1/12)-1</f>
        <v>0.00451929180637456</v>
      </c>
      <c r="AP66" s="495" t="n">
        <f aca="false">(1+$AF66)^(1/12)-1</f>
        <v>0.00451929180637456</v>
      </c>
      <c r="AQ66" s="495" t="n">
        <f aca="false">(1+$AF66)^(1/12)-1</f>
        <v>0.00451929180637456</v>
      </c>
      <c r="AR66" s="495" t="n">
        <f aca="false">(1+$AF66)^(1/12)-1</f>
        <v>0.00451929180637456</v>
      </c>
      <c r="AS66" s="495" t="n">
        <f aca="false">IF('Painel  de Controle'!$E$28="REAL",'Premissas Financeiras'!J$18-'Premissas Financeiras'!J$19,'Premissas Financeiras'!J$18)</f>
        <v>0.0556</v>
      </c>
      <c r="AT66" s="495" t="n">
        <f aca="false">(1+$AF66)^(1/12)-1</f>
        <v>0.00451929180637456</v>
      </c>
      <c r="AU66" s="495" t="n">
        <f aca="false">(1+$AF66)^(1/12)-1</f>
        <v>0.00451929180637456</v>
      </c>
      <c r="AV66" s="495" t="n">
        <f aca="false">(1+$AF66)^(1/12)-1</f>
        <v>0.00451929180637456</v>
      </c>
      <c r="AW66" s="495" t="n">
        <f aca="false">(1+$AF66)^(1/12)-1</f>
        <v>0.00451929180637456</v>
      </c>
      <c r="AX66" s="495" t="n">
        <f aca="false">(1+$AF66)^(1/12)-1</f>
        <v>0.00451929180637456</v>
      </c>
      <c r="AY66" s="495" t="n">
        <f aca="false">(1+$AF66)^(1/12)-1</f>
        <v>0.00451929180637456</v>
      </c>
      <c r="AZ66" s="495" t="n">
        <f aca="false">(1+$AF66)^(1/12)-1</f>
        <v>0.00451929180637456</v>
      </c>
      <c r="BA66" s="495" t="n">
        <f aca="false">(1+$AF66)^(1/12)-1</f>
        <v>0.00451929180637456</v>
      </c>
      <c r="BB66" s="495" t="n">
        <f aca="false">(1+$AF66)^(1/12)-1</f>
        <v>0.00451929180637456</v>
      </c>
      <c r="BC66" s="495" t="n">
        <f aca="false">(1+$AF66)^(1/12)-1</f>
        <v>0.00451929180637456</v>
      </c>
      <c r="BD66" s="495" t="n">
        <f aca="false">(1+$AF66)^(1/12)-1</f>
        <v>0.00451929180637456</v>
      </c>
      <c r="BE66" s="495" t="n">
        <f aca="false">(1+$AF66)^(1/12)-1</f>
        <v>0.00451929180637456</v>
      </c>
      <c r="BF66" s="495" t="n">
        <f aca="false">IF('Painel  de Controle'!$E$28="REAL",'Premissas Financeiras'!K$18-'Premissas Financeiras'!K$19,'Premissas Financeiras'!K$18)</f>
        <v>0.0556</v>
      </c>
      <c r="BG66" s="495" t="n">
        <f aca="false">(1+$AF66)^(1/12)-1</f>
        <v>0.00451929180637456</v>
      </c>
      <c r="BH66" s="495" t="n">
        <f aca="false">(1+$AF66)^(1/12)-1</f>
        <v>0.00451929180637456</v>
      </c>
      <c r="BI66" s="495" t="n">
        <f aca="false">(1+$AF66)^(1/12)-1</f>
        <v>0.00451929180637456</v>
      </c>
      <c r="BJ66" s="495" t="n">
        <f aca="false">(1+$AF66)^(1/12)-1</f>
        <v>0.00451929180637456</v>
      </c>
      <c r="BK66" s="495" t="n">
        <f aca="false">(1+$AF66)^(1/12)-1</f>
        <v>0.00451929180637456</v>
      </c>
      <c r="BL66" s="495" t="n">
        <f aca="false">(1+$AF66)^(1/12)-1</f>
        <v>0.00451929180637456</v>
      </c>
      <c r="BM66" s="495" t="n">
        <f aca="false">(1+$AF66)^(1/12)-1</f>
        <v>0.00451929180637456</v>
      </c>
      <c r="BN66" s="495" t="n">
        <f aca="false">(1+$AF66)^(1/12)-1</f>
        <v>0.00451929180637456</v>
      </c>
      <c r="BO66" s="495" t="n">
        <f aca="false">(1+$AF66)^(1/12)-1</f>
        <v>0.00451929180637456</v>
      </c>
      <c r="BP66" s="495" t="n">
        <f aca="false">(1+$AF66)^(1/12)-1</f>
        <v>0.00451929180637456</v>
      </c>
      <c r="BQ66" s="495" t="n">
        <f aca="false">(1+$AF66)^(1/12)-1</f>
        <v>0.00451929180637456</v>
      </c>
      <c r="BR66" s="495" t="n">
        <f aca="false">(1+$AF66)^(1/12)-1</f>
        <v>0.00451929180637456</v>
      </c>
      <c r="BS66" s="495" t="n">
        <f aca="false">IF('Painel  de Controle'!$E$28="REAL",'Premissas Financeiras'!L$18-'Premissas Financeiras'!L$19,'Premissas Financeiras'!L$18)</f>
        <v>0.0556</v>
      </c>
      <c r="BT66" s="495" t="n">
        <f aca="false">(1+$AF66)^(1/12)-1</f>
        <v>0.00451929180637456</v>
      </c>
      <c r="BU66" s="495" t="n">
        <f aca="false">(1+$AF66)^(1/12)-1</f>
        <v>0.00451929180637456</v>
      </c>
      <c r="BV66" s="495" t="n">
        <f aca="false">(1+$AF66)^(1/12)-1</f>
        <v>0.00451929180637456</v>
      </c>
      <c r="BW66" s="495" t="n">
        <f aca="false">(1+$AF66)^(1/12)-1</f>
        <v>0.00451929180637456</v>
      </c>
      <c r="BX66" s="495" t="n">
        <f aca="false">(1+$AF66)^(1/12)-1</f>
        <v>0.00451929180637456</v>
      </c>
      <c r="BY66" s="495" t="n">
        <f aca="false">(1+$AF66)^(1/12)-1</f>
        <v>0.00451929180637456</v>
      </c>
      <c r="BZ66" s="495" t="n">
        <f aca="false">(1+$AF66)^(1/12)-1</f>
        <v>0.00451929180637456</v>
      </c>
      <c r="CA66" s="495" t="n">
        <f aca="false">(1+$AF66)^(1/12)-1</f>
        <v>0.00451929180637456</v>
      </c>
      <c r="CB66" s="495" t="n">
        <f aca="false">(1+$AF66)^(1/12)-1</f>
        <v>0.00451929180637456</v>
      </c>
      <c r="CC66" s="495" t="n">
        <f aca="false">(1+$AF66)^(1/12)-1</f>
        <v>0.00451929180637456</v>
      </c>
      <c r="CD66" s="495" t="n">
        <f aca="false">(1+$AF66)^(1/12)-1</f>
        <v>0.00451929180637456</v>
      </c>
      <c r="CE66" s="495" t="n">
        <f aca="false">(1+$AF66)^(1/12)-1</f>
        <v>0.00451929180637456</v>
      </c>
      <c r="CF66" s="495" t="n">
        <f aca="false">IF('Painel  de Controle'!$E$28="REAL",'Premissas Financeiras'!M$18-'Premissas Financeiras'!M$19,'Premissas Financeiras'!M$18)</f>
        <v>0.0556</v>
      </c>
      <c r="CG66" s="495" t="n">
        <f aca="false">(1+$AF66)^(1/12)-1</f>
        <v>0.00451929180637456</v>
      </c>
      <c r="CH66" s="495" t="n">
        <f aca="false">(1+$AF66)^(1/12)-1</f>
        <v>0.00451929180637456</v>
      </c>
      <c r="CI66" s="495" t="n">
        <f aca="false">(1+$AF66)^(1/12)-1</f>
        <v>0.00451929180637456</v>
      </c>
      <c r="CJ66" s="495" t="n">
        <f aca="false">(1+$AF66)^(1/12)-1</f>
        <v>0.00451929180637456</v>
      </c>
      <c r="CK66" s="495" t="n">
        <f aca="false">(1+$AF66)^(1/12)-1</f>
        <v>0.00451929180637456</v>
      </c>
      <c r="CL66" s="495" t="n">
        <f aca="false">(1+$AF66)^(1/12)-1</f>
        <v>0.00451929180637456</v>
      </c>
      <c r="CM66" s="495" t="n">
        <f aca="false">(1+$AF66)^(1/12)-1</f>
        <v>0.00451929180637456</v>
      </c>
      <c r="CN66" s="495" t="n">
        <f aca="false">(1+$AF66)^(1/12)-1</f>
        <v>0.00451929180637456</v>
      </c>
      <c r="CO66" s="495" t="n">
        <f aca="false">(1+$AF66)^(1/12)-1</f>
        <v>0.00451929180637456</v>
      </c>
      <c r="CP66" s="495" t="n">
        <f aca="false">(1+$AF66)^(1/12)-1</f>
        <v>0.00451929180637456</v>
      </c>
      <c r="CQ66" s="495" t="n">
        <f aca="false">(1+$AF66)^(1/12)-1</f>
        <v>0.00451929180637456</v>
      </c>
      <c r="CR66" s="495" t="n">
        <f aca="false">(1+$AF66)^(1/12)-1</f>
        <v>0.00451929180637456</v>
      </c>
      <c r="CS66" s="495" t="n">
        <f aca="false">IF('Painel  de Controle'!$E$28="REAL",'Premissas Financeiras'!N$18-'Premissas Financeiras'!N$19,'Premissas Financeiras'!N$18)</f>
        <v>0.0556</v>
      </c>
      <c r="CT66" s="495" t="n">
        <f aca="false">(1+$AF66)^(1/12)-1</f>
        <v>0.00451929180637456</v>
      </c>
      <c r="CU66" s="495" t="n">
        <f aca="false">(1+$AF66)^(1/12)-1</f>
        <v>0.00451929180637456</v>
      </c>
      <c r="CV66" s="495" t="n">
        <f aca="false">(1+$AF66)^(1/12)-1</f>
        <v>0.00451929180637456</v>
      </c>
      <c r="CW66" s="495" t="n">
        <f aca="false">(1+$AF66)^(1/12)-1</f>
        <v>0.00451929180637456</v>
      </c>
      <c r="CX66" s="495" t="n">
        <f aca="false">(1+$AF66)^(1/12)-1</f>
        <v>0.00451929180637456</v>
      </c>
      <c r="CY66" s="495" t="n">
        <f aca="false">(1+$AF66)^(1/12)-1</f>
        <v>0.00451929180637456</v>
      </c>
      <c r="CZ66" s="495" t="n">
        <f aca="false">(1+$AF66)^(1/12)-1</f>
        <v>0.00451929180637456</v>
      </c>
      <c r="DA66" s="495" t="n">
        <f aca="false">(1+$AF66)^(1/12)-1</f>
        <v>0.00451929180637456</v>
      </c>
      <c r="DB66" s="495" t="n">
        <f aca="false">(1+$AF66)^(1/12)-1</f>
        <v>0.00451929180637456</v>
      </c>
      <c r="DC66" s="495" t="n">
        <f aca="false">(1+$AF66)^(1/12)-1</f>
        <v>0.00451929180637456</v>
      </c>
      <c r="DD66" s="495" t="n">
        <f aca="false">(1+$AF66)^(1/12)-1</f>
        <v>0.00451929180637456</v>
      </c>
      <c r="DE66" s="495" t="n">
        <f aca="false">(1+$AF66)^(1/12)-1</f>
        <v>0.00451929180637456</v>
      </c>
      <c r="DF66" s="495" t="n">
        <f aca="false">IF('Painel  de Controle'!$E$28="REAL",'Premissas Financeiras'!O$18-'Premissas Financeiras'!O$19,'Premissas Financeiras'!O$18)</f>
        <v>0.0556</v>
      </c>
      <c r="DG66" s="495" t="n">
        <f aca="false">(1+$AF66)^(1/12)-1</f>
        <v>0.00451929180637456</v>
      </c>
      <c r="DH66" s="495" t="n">
        <f aca="false">(1+$AF66)^(1/12)-1</f>
        <v>0.00451929180637456</v>
      </c>
      <c r="DI66" s="495" t="n">
        <f aca="false">(1+$AF66)^(1/12)-1</f>
        <v>0.00451929180637456</v>
      </c>
      <c r="DJ66" s="495" t="n">
        <f aca="false">(1+$AF66)^(1/12)-1</f>
        <v>0.00451929180637456</v>
      </c>
      <c r="DK66" s="495" t="n">
        <f aca="false">(1+$AF66)^(1/12)-1</f>
        <v>0.00451929180637456</v>
      </c>
      <c r="DL66" s="495" t="n">
        <f aca="false">(1+$AF66)^(1/12)-1</f>
        <v>0.00451929180637456</v>
      </c>
      <c r="DM66" s="495" t="n">
        <f aca="false">(1+$AF66)^(1/12)-1</f>
        <v>0.00451929180637456</v>
      </c>
      <c r="DN66" s="495" t="n">
        <f aca="false">(1+$AF66)^(1/12)-1</f>
        <v>0.00451929180637456</v>
      </c>
      <c r="DO66" s="495" t="n">
        <f aca="false">(1+$AF66)^(1/12)-1</f>
        <v>0.00451929180637456</v>
      </c>
      <c r="DP66" s="495" t="n">
        <f aca="false">(1+$AF66)^(1/12)-1</f>
        <v>0.00451929180637456</v>
      </c>
      <c r="DQ66" s="495" t="n">
        <f aca="false">(1+$AF66)^(1/12)-1</f>
        <v>0.00451929180637456</v>
      </c>
      <c r="DR66" s="495" t="n">
        <f aca="false">(1+$AF66)^(1/12)-1</f>
        <v>0.00451929180637456</v>
      </c>
      <c r="DS66" s="495" t="n">
        <f aca="false">IF('Painel  de Controle'!$E$28="REAL",'Premissas Financeiras'!P$18-'Premissas Financeiras'!P$19,'Premissas Financeiras'!P$18)</f>
        <v>0.0556</v>
      </c>
      <c r="DT66" s="495" t="n">
        <f aca="false">(1+$AF66)^(1/12)-1</f>
        <v>0.00451929180637456</v>
      </c>
      <c r="DU66" s="495" t="n">
        <f aca="false">(1+$AF66)^(1/12)-1</f>
        <v>0.00451929180637456</v>
      </c>
      <c r="DV66" s="495" t="n">
        <f aca="false">(1+$AF66)^(1/12)-1</f>
        <v>0.00451929180637456</v>
      </c>
      <c r="DW66" s="495" t="n">
        <f aca="false">(1+$AF66)^(1/12)-1</f>
        <v>0.00451929180637456</v>
      </c>
      <c r="DX66" s="495" t="n">
        <f aca="false">(1+$AF66)^(1/12)-1</f>
        <v>0.00451929180637456</v>
      </c>
      <c r="DY66" s="495" t="n">
        <f aca="false">(1+$AF66)^(1/12)-1</f>
        <v>0.00451929180637456</v>
      </c>
      <c r="DZ66" s="495" t="n">
        <f aca="false">(1+$AF66)^(1/12)-1</f>
        <v>0.00451929180637456</v>
      </c>
      <c r="EA66" s="495" t="n">
        <f aca="false">(1+$AF66)^(1/12)-1</f>
        <v>0.00451929180637456</v>
      </c>
      <c r="EB66" s="495" t="n">
        <f aca="false">(1+$AF66)^(1/12)-1</f>
        <v>0.00451929180637456</v>
      </c>
      <c r="EC66" s="495" t="n">
        <f aca="false">(1+$AF66)^(1/12)-1</f>
        <v>0.00451929180637456</v>
      </c>
      <c r="ED66" s="495" t="n">
        <f aca="false">(1+$AF66)^(1/12)-1</f>
        <v>0.00451929180637456</v>
      </c>
      <c r="EE66" s="495" t="n">
        <f aca="false">(1+$AF66)^(1/12)-1</f>
        <v>0.00451929180637456</v>
      </c>
      <c r="EF66" s="495" t="n">
        <f aca="false">IF('Painel  de Controle'!$E$28="REAL",'Premissas Financeiras'!Q$18-'Premissas Financeiras'!Q$19,'Premissas Financeiras'!Q$18)</f>
        <v>0.0556</v>
      </c>
      <c r="EG66" s="495" t="n">
        <f aca="false">(1+$AF66)^(1/12)-1</f>
        <v>0.00451929180637456</v>
      </c>
      <c r="EH66" s="495" t="n">
        <f aca="false">(1+$AF66)^(1/12)-1</f>
        <v>0.00451929180637456</v>
      </c>
      <c r="EI66" s="495" t="n">
        <f aca="false">(1+$AF66)^(1/12)-1</f>
        <v>0.00451929180637456</v>
      </c>
      <c r="EJ66" s="495" t="n">
        <f aca="false">(1+$AF66)^(1/12)-1</f>
        <v>0.00451929180637456</v>
      </c>
      <c r="EK66" s="495" t="n">
        <f aca="false">(1+$AF66)^(1/12)-1</f>
        <v>0.00451929180637456</v>
      </c>
      <c r="EL66" s="495" t="n">
        <f aca="false">(1+$AF66)^(1/12)-1</f>
        <v>0.00451929180637456</v>
      </c>
      <c r="EM66" s="495" t="n">
        <f aca="false">(1+$AF66)^(1/12)-1</f>
        <v>0.00451929180637456</v>
      </c>
      <c r="EN66" s="495" t="n">
        <f aca="false">(1+$AF66)^(1/12)-1</f>
        <v>0.00451929180637456</v>
      </c>
      <c r="EO66" s="495" t="n">
        <f aca="false">(1+$AF66)^(1/12)-1</f>
        <v>0.00451929180637456</v>
      </c>
      <c r="EP66" s="495" t="n">
        <f aca="false">(1+$AF66)^(1/12)-1</f>
        <v>0.00451929180637456</v>
      </c>
      <c r="EQ66" s="495" t="n">
        <f aca="false">(1+$AF66)^(1/12)-1</f>
        <v>0.00451929180637456</v>
      </c>
      <c r="ER66" s="495" t="n">
        <f aca="false">(1+$AF66)^(1/12)-1</f>
        <v>0.00451929180637456</v>
      </c>
      <c r="ES66" s="495" t="n">
        <f aca="false">IF('Painel  de Controle'!$E$28="REAL",'Premissas Financeiras'!R$18-'Premissas Financeiras'!R$19,'Premissas Financeiras'!R$18)</f>
        <v>0.0556</v>
      </c>
      <c r="ET66" s="495" t="n">
        <f aca="false">(1+$AF66)^(1/12)-1</f>
        <v>0.00451929180637456</v>
      </c>
      <c r="EU66" s="495" t="n">
        <f aca="false">(1+$AF66)^(1/12)-1</f>
        <v>0.00451929180637456</v>
      </c>
      <c r="EV66" s="495" t="n">
        <f aca="false">(1+$AF66)^(1/12)-1</f>
        <v>0.00451929180637456</v>
      </c>
      <c r="EW66" s="495" t="n">
        <f aca="false">(1+$AF66)^(1/12)-1</f>
        <v>0.00451929180637456</v>
      </c>
      <c r="EX66" s="495" t="n">
        <f aca="false">(1+$AF66)^(1/12)-1</f>
        <v>0.00451929180637456</v>
      </c>
      <c r="EY66" s="495" t="n">
        <f aca="false">(1+$AF66)^(1/12)-1</f>
        <v>0.00451929180637456</v>
      </c>
      <c r="EZ66" s="495" t="n">
        <f aca="false">(1+$AF66)^(1/12)-1</f>
        <v>0.00451929180637456</v>
      </c>
      <c r="FA66" s="495" t="n">
        <f aca="false">(1+$AF66)^(1/12)-1</f>
        <v>0.00451929180637456</v>
      </c>
      <c r="FB66" s="495" t="n">
        <f aca="false">(1+$AF66)^(1/12)-1</f>
        <v>0.00451929180637456</v>
      </c>
      <c r="FC66" s="495" t="n">
        <f aca="false">(1+$AF66)^(1/12)-1</f>
        <v>0.00451929180637456</v>
      </c>
      <c r="FD66" s="495" t="n">
        <f aca="false">(1+$AF66)^(1/12)-1</f>
        <v>0.00451929180637456</v>
      </c>
      <c r="FE66" s="495" t="n">
        <f aca="false">(1+$AF66)^(1/12)-1</f>
        <v>0.00451929180637456</v>
      </c>
      <c r="FF66" s="495" t="n">
        <f aca="false">IF('Painel  de Controle'!$E$28="REAL",'Premissas Financeiras'!S$18-'Premissas Financeiras'!S$19,'Premissas Financeiras'!S$18)</f>
        <v>0.0556</v>
      </c>
      <c r="FG66" s="495" t="n">
        <f aca="false">(1+$AF66)^(1/12)-1</f>
        <v>0.00451929180637456</v>
      </c>
      <c r="FH66" s="495" t="n">
        <f aca="false">(1+$AF66)^(1/12)-1</f>
        <v>0.00451929180637456</v>
      </c>
      <c r="FI66" s="495" t="n">
        <f aca="false">(1+$AF66)^(1/12)-1</f>
        <v>0.00451929180637456</v>
      </c>
      <c r="FJ66" s="495" t="n">
        <f aca="false">(1+$AF66)^(1/12)-1</f>
        <v>0.00451929180637456</v>
      </c>
      <c r="FK66" s="495" t="n">
        <f aca="false">(1+$AF66)^(1/12)-1</f>
        <v>0.00451929180637456</v>
      </c>
      <c r="FL66" s="495" t="n">
        <f aca="false">(1+$AF66)^(1/12)-1</f>
        <v>0.00451929180637456</v>
      </c>
      <c r="FM66" s="495" t="n">
        <f aca="false">(1+$AF66)^(1/12)-1</f>
        <v>0.00451929180637456</v>
      </c>
      <c r="FN66" s="495" t="n">
        <f aca="false">(1+$AF66)^(1/12)-1</f>
        <v>0.00451929180637456</v>
      </c>
      <c r="FO66" s="495" t="n">
        <f aca="false">(1+$AF66)^(1/12)-1</f>
        <v>0.00451929180637456</v>
      </c>
      <c r="FP66" s="495" t="n">
        <f aca="false">(1+$AF66)^(1/12)-1</f>
        <v>0.00451929180637456</v>
      </c>
      <c r="FQ66" s="495" t="n">
        <f aca="false">(1+$AF66)^(1/12)-1</f>
        <v>0.00451929180637456</v>
      </c>
      <c r="FR66" s="495" t="n">
        <f aca="false">(1+$AF66)^(1/12)-1</f>
        <v>0.00451929180637456</v>
      </c>
      <c r="FS66" s="495" t="n">
        <f aca="false">IF('Painel  de Controle'!$E$28="REAL",'Premissas Financeiras'!T$18-'Premissas Financeiras'!T$19,'Premissas Financeiras'!T$18)</f>
        <v>0.0556</v>
      </c>
      <c r="FT66" s="495" t="n">
        <f aca="false">(1+$AF66)^(1/12)-1</f>
        <v>0.00451929180637456</v>
      </c>
      <c r="FU66" s="495" t="n">
        <f aca="false">(1+$AF66)^(1/12)-1</f>
        <v>0.00451929180637456</v>
      </c>
      <c r="FV66" s="495" t="n">
        <f aca="false">(1+$AF66)^(1/12)-1</f>
        <v>0.00451929180637456</v>
      </c>
      <c r="FW66" s="495" t="n">
        <f aca="false">(1+$AF66)^(1/12)-1</f>
        <v>0.00451929180637456</v>
      </c>
      <c r="FX66" s="495" t="n">
        <f aca="false">(1+$AF66)^(1/12)-1</f>
        <v>0.00451929180637456</v>
      </c>
      <c r="FY66" s="495" t="n">
        <f aca="false">(1+$AF66)^(1/12)-1</f>
        <v>0.00451929180637456</v>
      </c>
      <c r="FZ66" s="495" t="n">
        <f aca="false">(1+$AF66)^(1/12)-1</f>
        <v>0.00451929180637456</v>
      </c>
      <c r="GA66" s="495" t="n">
        <f aca="false">(1+$AF66)^(1/12)-1</f>
        <v>0.00451929180637456</v>
      </c>
      <c r="GB66" s="495" t="n">
        <f aca="false">(1+$AF66)^(1/12)-1</f>
        <v>0.00451929180637456</v>
      </c>
      <c r="GC66" s="495" t="n">
        <f aca="false">(1+$AF66)^(1/12)-1</f>
        <v>0.00451929180637456</v>
      </c>
      <c r="GD66" s="495" t="n">
        <f aca="false">(1+$AF66)^(1/12)-1</f>
        <v>0.00451929180637456</v>
      </c>
      <c r="GE66" s="495" t="n">
        <f aca="false">(1+$AF66)^(1/12)-1</f>
        <v>0.00451929180637456</v>
      </c>
      <c r="GF66" s="495" t="n">
        <f aca="false">IF('Painel  de Controle'!$E$28="REAL",'Premissas Financeiras'!U$18-'Premissas Financeiras'!U$19,'Premissas Financeiras'!U$18)</f>
        <v>0.0556</v>
      </c>
      <c r="GG66" s="495" t="n">
        <f aca="false">(1+$AF66)^(1/12)-1</f>
        <v>0.00451929180637456</v>
      </c>
      <c r="GH66" s="495" t="n">
        <f aca="false">(1+$AF66)^(1/12)-1</f>
        <v>0.00451929180637456</v>
      </c>
      <c r="GI66" s="495" t="n">
        <f aca="false">(1+$AF66)^(1/12)-1</f>
        <v>0.00451929180637456</v>
      </c>
      <c r="GJ66" s="495" t="n">
        <f aca="false">(1+$AF66)^(1/12)-1</f>
        <v>0.00451929180637456</v>
      </c>
      <c r="GK66" s="495" t="n">
        <f aca="false">(1+$AF66)^(1/12)-1</f>
        <v>0.00451929180637456</v>
      </c>
      <c r="GL66" s="495" t="n">
        <f aca="false">(1+$AF66)^(1/12)-1</f>
        <v>0.00451929180637456</v>
      </c>
      <c r="GM66" s="495" t="n">
        <f aca="false">(1+$AF66)^(1/12)-1</f>
        <v>0.00451929180637456</v>
      </c>
      <c r="GN66" s="495" t="n">
        <f aca="false">(1+$AF66)^(1/12)-1</f>
        <v>0.00451929180637456</v>
      </c>
      <c r="GO66" s="495" t="n">
        <f aca="false">(1+$AF66)^(1/12)-1</f>
        <v>0.00451929180637456</v>
      </c>
      <c r="GP66" s="495" t="n">
        <f aca="false">(1+$AF66)^(1/12)-1</f>
        <v>0.00451929180637456</v>
      </c>
      <c r="GQ66" s="495" t="n">
        <f aca="false">(1+$AF66)^(1/12)-1</f>
        <v>0.00451929180637456</v>
      </c>
      <c r="GR66" s="495" t="n">
        <f aca="false">(1+$AF66)^(1/12)-1</f>
        <v>0.00451929180637456</v>
      </c>
      <c r="GS66" s="495" t="n">
        <f aca="false">IF('Painel  de Controle'!$E$28="REAL",'Premissas Financeiras'!V$18-'Premissas Financeiras'!V$19,'Premissas Financeiras'!V$18)</f>
        <v>0.0556</v>
      </c>
      <c r="GT66" s="495" t="n">
        <f aca="false">(1+$AF66)^(1/12)-1</f>
        <v>0.00451929180637456</v>
      </c>
      <c r="GU66" s="495" t="n">
        <f aca="false">(1+$AF66)^(1/12)-1</f>
        <v>0.00451929180637456</v>
      </c>
      <c r="GV66" s="495" t="n">
        <f aca="false">(1+$AF66)^(1/12)-1</f>
        <v>0.00451929180637456</v>
      </c>
      <c r="GW66" s="495" t="n">
        <f aca="false">(1+$AF66)^(1/12)-1</f>
        <v>0.00451929180637456</v>
      </c>
      <c r="GX66" s="495" t="n">
        <f aca="false">(1+$AF66)^(1/12)-1</f>
        <v>0.00451929180637456</v>
      </c>
      <c r="GY66" s="495" t="n">
        <f aca="false">(1+$AF66)^(1/12)-1</f>
        <v>0.00451929180637456</v>
      </c>
      <c r="GZ66" s="495" t="n">
        <f aca="false">(1+$AF66)^(1/12)-1</f>
        <v>0.00451929180637456</v>
      </c>
      <c r="HA66" s="495" t="n">
        <f aca="false">(1+$AF66)^(1/12)-1</f>
        <v>0.00451929180637456</v>
      </c>
      <c r="HB66" s="495" t="n">
        <f aca="false">(1+$AF66)^(1/12)-1</f>
        <v>0.00451929180637456</v>
      </c>
      <c r="HC66" s="495" t="n">
        <f aca="false">(1+$AF66)^(1/12)-1</f>
        <v>0.00451929180637456</v>
      </c>
      <c r="HD66" s="495" t="n">
        <f aca="false">(1+$AF66)^(1/12)-1</f>
        <v>0.00451929180637456</v>
      </c>
      <c r="HE66" s="495" t="n">
        <f aca="false">(1+$AF66)^(1/12)-1</f>
        <v>0.00451929180637456</v>
      </c>
      <c r="HF66" s="495" t="n">
        <f aca="false">IF('Painel  de Controle'!$E$28="REAL",'Premissas Financeiras'!W$18-'Premissas Financeiras'!W$19,'Premissas Financeiras'!W$18)</f>
        <v>0.0556</v>
      </c>
      <c r="HG66" s="495" t="n">
        <f aca="false">(1+$AF66)^(1/12)-1</f>
        <v>0.00451929180637456</v>
      </c>
      <c r="HH66" s="495" t="n">
        <f aca="false">(1+$AF66)^(1/12)-1</f>
        <v>0.00451929180637456</v>
      </c>
      <c r="HI66" s="495" t="n">
        <f aca="false">(1+$AF66)^(1/12)-1</f>
        <v>0.00451929180637456</v>
      </c>
      <c r="HJ66" s="495" t="n">
        <f aca="false">(1+$AF66)^(1/12)-1</f>
        <v>0.00451929180637456</v>
      </c>
      <c r="HK66" s="495" t="n">
        <f aca="false">(1+$AF66)^(1/12)-1</f>
        <v>0.00451929180637456</v>
      </c>
      <c r="HL66" s="495" t="n">
        <f aca="false">(1+$AF66)^(1/12)-1</f>
        <v>0.00451929180637456</v>
      </c>
      <c r="HM66" s="495" t="n">
        <f aca="false">(1+$AF66)^(1/12)-1</f>
        <v>0.00451929180637456</v>
      </c>
      <c r="HN66" s="495" t="n">
        <f aca="false">(1+$AF66)^(1/12)-1</f>
        <v>0.00451929180637456</v>
      </c>
      <c r="HO66" s="495" t="n">
        <f aca="false">(1+$AF66)^(1/12)-1</f>
        <v>0.00451929180637456</v>
      </c>
      <c r="HP66" s="495" t="n">
        <f aca="false">(1+$AF66)^(1/12)-1</f>
        <v>0.00451929180637456</v>
      </c>
      <c r="HQ66" s="495" t="n">
        <f aca="false">(1+$AF66)^(1/12)-1</f>
        <v>0.00451929180637456</v>
      </c>
      <c r="HR66" s="495" t="n">
        <f aca="false">(1+$AF66)^(1/12)-1</f>
        <v>0.00451929180637456</v>
      </c>
      <c r="HS66" s="495" t="n">
        <f aca="false">IF('Painel  de Controle'!$E$28="REAL",'Premissas Financeiras'!X$18-'Premissas Financeiras'!X$19,'Premissas Financeiras'!X$18)</f>
        <v>0.0556</v>
      </c>
      <c r="HT66" s="495" t="n">
        <f aca="false">(1+$AF66)^(1/12)-1</f>
        <v>0.00451929180637456</v>
      </c>
      <c r="HU66" s="495" t="n">
        <f aca="false">(1+$AF66)^(1/12)-1</f>
        <v>0.00451929180637456</v>
      </c>
      <c r="HV66" s="495" t="n">
        <f aca="false">(1+$AF66)^(1/12)-1</f>
        <v>0.00451929180637456</v>
      </c>
      <c r="HW66" s="495" t="n">
        <f aca="false">(1+$AF66)^(1/12)-1</f>
        <v>0.00451929180637456</v>
      </c>
      <c r="HX66" s="495" t="n">
        <f aca="false">(1+$AF66)^(1/12)-1</f>
        <v>0.00451929180637456</v>
      </c>
      <c r="HY66" s="495" t="n">
        <f aca="false">(1+$AF66)^(1/12)-1</f>
        <v>0.00451929180637456</v>
      </c>
      <c r="HZ66" s="495" t="n">
        <f aca="false">(1+$AF66)^(1/12)-1</f>
        <v>0.00451929180637456</v>
      </c>
      <c r="IA66" s="495" t="n">
        <f aca="false">(1+$AF66)^(1/12)-1</f>
        <v>0.00451929180637456</v>
      </c>
      <c r="IB66" s="495" t="n">
        <f aca="false">(1+$AF66)^(1/12)-1</f>
        <v>0.00451929180637456</v>
      </c>
      <c r="IC66" s="495" t="n">
        <f aca="false">(1+$AF66)^(1/12)-1</f>
        <v>0.00451929180637456</v>
      </c>
      <c r="ID66" s="495" t="n">
        <f aca="false">(1+$AF66)^(1/12)-1</f>
        <v>0.00451929180637456</v>
      </c>
      <c r="IE66" s="495" t="n">
        <f aca="false">(1+$AF66)^(1/12)-1</f>
        <v>0.00451929180637456</v>
      </c>
      <c r="IF66" s="495" t="n">
        <f aca="false">IF('Painel  de Controle'!$E$28="REAL",'Premissas Financeiras'!Y$18-'Premissas Financeiras'!Y$19,'Premissas Financeiras'!Y$18)</f>
        <v>0.0556</v>
      </c>
      <c r="IG66" s="495" t="n">
        <f aca="false">(1+$AF66)^(1/12)-1</f>
        <v>0.00451929180637456</v>
      </c>
      <c r="IH66" s="495" t="n">
        <f aca="false">(1+$AF66)^(1/12)-1</f>
        <v>0.00451929180637456</v>
      </c>
      <c r="II66" s="495" t="n">
        <f aca="false">(1+$AF66)^(1/12)-1</f>
        <v>0.00451929180637456</v>
      </c>
      <c r="IJ66" s="495" t="n">
        <f aca="false">(1+$AF66)^(1/12)-1</f>
        <v>0.00451929180637456</v>
      </c>
      <c r="IK66" s="495" t="n">
        <f aca="false">(1+$AF66)^(1/12)-1</f>
        <v>0.00451929180637456</v>
      </c>
      <c r="IL66" s="495" t="n">
        <f aca="false">(1+$AF66)^(1/12)-1</f>
        <v>0.00451929180637456</v>
      </c>
      <c r="IM66" s="495" t="n">
        <f aca="false">(1+$AF66)^(1/12)-1</f>
        <v>0.00451929180637456</v>
      </c>
      <c r="IN66" s="495" t="n">
        <f aca="false">(1+$AF66)^(1/12)-1</f>
        <v>0.00451929180637456</v>
      </c>
      <c r="IO66" s="495" t="n">
        <f aca="false">(1+$AF66)^(1/12)-1</f>
        <v>0.00451929180637456</v>
      </c>
      <c r="IP66" s="495" t="n">
        <f aca="false">(1+$AF66)^(1/12)-1</f>
        <v>0.00451929180637456</v>
      </c>
      <c r="IQ66" s="495" t="n">
        <f aca="false">(1+$AF66)^(1/12)-1</f>
        <v>0.00451929180637456</v>
      </c>
      <c r="IR66" s="495" t="n">
        <f aca="false">(1+$AF66)^(1/12)-1</f>
        <v>0.00451929180637456</v>
      </c>
      <c r="IS66" s="495" t="n">
        <f aca="false">IF('Painel  de Controle'!$E$28="REAL",'Premissas Financeiras'!Z$18-'Premissas Financeiras'!Z$19,'Premissas Financeiras'!Z$18)</f>
        <v>0.0556</v>
      </c>
      <c r="IT66" s="495" t="n">
        <f aca="false">(1+$AF66)^(1/12)-1</f>
        <v>0.00451929180637456</v>
      </c>
      <c r="IU66" s="495" t="n">
        <f aca="false">(1+$AF66)^(1/12)-1</f>
        <v>0.00451929180637456</v>
      </c>
      <c r="IV66" s="495" t="n">
        <f aca="false">(1+$AF66)^(1/12)-1</f>
        <v>0.00451929180637456</v>
      </c>
      <c r="IW66" s="495" t="n">
        <f aca="false">(1+$AF66)^(1/12)-1</f>
        <v>0.00451929180637456</v>
      </c>
      <c r="IX66" s="495" t="n">
        <f aca="false">(1+$AF66)^(1/12)-1</f>
        <v>0.00451929180637456</v>
      </c>
      <c r="IY66" s="495" t="n">
        <f aca="false">(1+$AF66)^(1/12)-1</f>
        <v>0.00451929180637456</v>
      </c>
      <c r="IZ66" s="495" t="n">
        <f aca="false">(1+$AF66)^(1/12)-1</f>
        <v>0.00451929180637456</v>
      </c>
      <c r="JA66" s="495" t="n">
        <f aca="false">(1+$AF66)^(1/12)-1</f>
        <v>0.00451929180637456</v>
      </c>
      <c r="JB66" s="495" t="n">
        <f aca="false">(1+$AF66)^(1/12)-1</f>
        <v>0.00451929180637456</v>
      </c>
      <c r="JC66" s="495" t="n">
        <f aca="false">(1+$AF66)^(1/12)-1</f>
        <v>0.00451929180637456</v>
      </c>
      <c r="JD66" s="495" t="n">
        <f aca="false">(1+$AF66)^(1/12)-1</f>
        <v>0.00451929180637456</v>
      </c>
      <c r="JE66" s="495" t="n">
        <f aca="false">(1+$AF66)^(1/12)-1</f>
        <v>0.00451929180637456</v>
      </c>
      <c r="JF66" s="495" t="n">
        <f aca="false">IF('Painel  de Controle'!$E$28="REAL",'Premissas Financeiras'!AA$18-'Premissas Financeiras'!AA$19,'Premissas Financeiras'!AA$18)</f>
        <v>0.0556</v>
      </c>
      <c r="JG66" s="495" t="n">
        <f aca="false">(1+$AF66)^(1/12)-1</f>
        <v>0.00451929180637456</v>
      </c>
      <c r="JH66" s="495" t="n">
        <f aca="false">(1+$AF66)^(1/12)-1</f>
        <v>0.00451929180637456</v>
      </c>
      <c r="JI66" s="495" t="n">
        <f aca="false">(1+$AF66)^(1/12)-1</f>
        <v>0.00451929180637456</v>
      </c>
      <c r="JJ66" s="495" t="n">
        <f aca="false">(1+$AF66)^(1/12)-1</f>
        <v>0.00451929180637456</v>
      </c>
      <c r="JK66" s="495" t="n">
        <f aca="false">(1+$AF66)^(1/12)-1</f>
        <v>0.00451929180637456</v>
      </c>
      <c r="JL66" s="495" t="n">
        <f aca="false">(1+$AF66)^(1/12)-1</f>
        <v>0.00451929180637456</v>
      </c>
      <c r="JM66" s="495" t="n">
        <f aca="false">(1+$AF66)^(1/12)-1</f>
        <v>0.00451929180637456</v>
      </c>
      <c r="JN66" s="495" t="n">
        <f aca="false">(1+$AF66)^(1/12)-1</f>
        <v>0.00451929180637456</v>
      </c>
      <c r="JO66" s="495" t="n">
        <f aca="false">(1+$AF66)^(1/12)-1</f>
        <v>0.00451929180637456</v>
      </c>
      <c r="JP66" s="495" t="n">
        <f aca="false">(1+$AF66)^(1/12)-1</f>
        <v>0.00451929180637456</v>
      </c>
      <c r="JQ66" s="495" t="n">
        <f aca="false">(1+$AF66)^(1/12)-1</f>
        <v>0.00451929180637456</v>
      </c>
      <c r="JR66" s="495" t="n">
        <f aca="false">(1+$AF66)^(1/12)-1</f>
        <v>0.00451929180637456</v>
      </c>
      <c r="JS66" s="495" t="n">
        <f aca="false">IF('Painel  de Controle'!$E$28="REAL",'Premissas Financeiras'!AB$18-'Premissas Financeiras'!AB$19,'Premissas Financeiras'!AB$18)</f>
        <v>0.0556</v>
      </c>
      <c r="JT66" s="495" t="n">
        <f aca="false">(1+$AF66)^(1/12)-1</f>
        <v>0.00451929180637456</v>
      </c>
      <c r="JU66" s="495" t="n">
        <f aca="false">(1+$AF66)^(1/12)-1</f>
        <v>0.00451929180637456</v>
      </c>
      <c r="JV66" s="495" t="n">
        <f aca="false">(1+$AF66)^(1/12)-1</f>
        <v>0.00451929180637456</v>
      </c>
      <c r="JW66" s="495" t="n">
        <f aca="false">(1+$AF66)^(1/12)-1</f>
        <v>0.00451929180637456</v>
      </c>
      <c r="JX66" s="495" t="n">
        <f aca="false">(1+$AF66)^(1/12)-1</f>
        <v>0.00451929180637456</v>
      </c>
      <c r="JY66" s="495" t="n">
        <f aca="false">(1+$AF66)^(1/12)-1</f>
        <v>0.00451929180637456</v>
      </c>
      <c r="JZ66" s="495" t="n">
        <f aca="false">(1+$AF66)^(1/12)-1</f>
        <v>0.00451929180637456</v>
      </c>
      <c r="KA66" s="495" t="n">
        <f aca="false">(1+$AF66)^(1/12)-1</f>
        <v>0.00451929180637456</v>
      </c>
      <c r="KB66" s="495" t="n">
        <f aca="false">(1+$AF66)^(1/12)-1</f>
        <v>0.00451929180637456</v>
      </c>
      <c r="KC66" s="495" t="n">
        <f aca="false">(1+$AF66)^(1/12)-1</f>
        <v>0.00451929180637456</v>
      </c>
      <c r="KD66" s="495" t="n">
        <f aca="false">(1+$AF66)^(1/12)-1</f>
        <v>0.00451929180637456</v>
      </c>
      <c r="KE66" s="495" t="n">
        <f aca="false">(1+$AF66)^(1/12)-1</f>
        <v>0.00451929180637456</v>
      </c>
      <c r="KF66" s="495" t="n">
        <f aca="false">IF('Painel  de Controle'!$E$28="REAL",'Premissas Financeiras'!AC$18-'Premissas Financeiras'!AC$19,'Premissas Financeiras'!AC$18)</f>
        <v>0.0556</v>
      </c>
      <c r="KG66" s="495" t="n">
        <f aca="false">(1+$AF66)^(1/12)-1</f>
        <v>0.00451929180637456</v>
      </c>
      <c r="KH66" s="495" t="n">
        <f aca="false">(1+$AF66)^(1/12)-1</f>
        <v>0.00451929180637456</v>
      </c>
      <c r="KI66" s="495" t="n">
        <f aca="false">(1+$AF66)^(1/12)-1</f>
        <v>0.00451929180637456</v>
      </c>
      <c r="KJ66" s="495" t="n">
        <f aca="false">(1+$AF66)^(1/12)-1</f>
        <v>0.00451929180637456</v>
      </c>
      <c r="KK66" s="495" t="n">
        <f aca="false">(1+$AF66)^(1/12)-1</f>
        <v>0.00451929180637456</v>
      </c>
      <c r="KL66" s="495" t="n">
        <f aca="false">(1+$AF66)^(1/12)-1</f>
        <v>0.00451929180637456</v>
      </c>
      <c r="KM66" s="495" t="n">
        <f aca="false">(1+$AF66)^(1/12)-1</f>
        <v>0.00451929180637456</v>
      </c>
      <c r="KN66" s="495" t="n">
        <f aca="false">(1+$AF66)^(1/12)-1</f>
        <v>0.00451929180637456</v>
      </c>
      <c r="KO66" s="495" t="n">
        <f aca="false">(1+$AF66)^(1/12)-1</f>
        <v>0.00451929180637456</v>
      </c>
      <c r="KP66" s="495" t="n">
        <f aca="false">(1+$AF66)^(1/12)-1</f>
        <v>0.00451929180637456</v>
      </c>
      <c r="KQ66" s="495" t="n">
        <f aca="false">(1+$AF66)^(1/12)-1</f>
        <v>0.00451929180637456</v>
      </c>
      <c r="KR66" s="495" t="n">
        <f aca="false">(1+$AF66)^(1/12)-1</f>
        <v>0.00451929180637456</v>
      </c>
      <c r="KS66" s="495" t="n">
        <f aca="false">IF('Painel  de Controle'!$E$28="REAL",'Premissas Financeiras'!AD$18-'Premissas Financeiras'!AD$19,'Premissas Financeiras'!AD$18)</f>
        <v>0.0556</v>
      </c>
      <c r="KT66" s="495" t="n">
        <f aca="false">(1+$AF66)^(1/12)-1</f>
        <v>0.00451929180637456</v>
      </c>
      <c r="KU66" s="495" t="n">
        <f aca="false">(1+$AF66)^(1/12)-1</f>
        <v>0.00451929180637456</v>
      </c>
      <c r="KV66" s="495" t="n">
        <f aca="false">(1+$AF66)^(1/12)-1</f>
        <v>0.00451929180637456</v>
      </c>
      <c r="KW66" s="495" t="n">
        <f aca="false">(1+$AF66)^(1/12)-1</f>
        <v>0.00451929180637456</v>
      </c>
      <c r="KX66" s="495" t="n">
        <f aca="false">(1+$AF66)^(1/12)-1</f>
        <v>0.00451929180637456</v>
      </c>
      <c r="KY66" s="495" t="n">
        <f aca="false">(1+$AF66)^(1/12)-1</f>
        <v>0.00451929180637456</v>
      </c>
      <c r="KZ66" s="495" t="n">
        <f aca="false">(1+$AF66)^(1/12)-1</f>
        <v>0.00451929180637456</v>
      </c>
      <c r="LA66" s="495" t="n">
        <f aca="false">(1+$AF66)^(1/12)-1</f>
        <v>0.00451929180637456</v>
      </c>
      <c r="LB66" s="495" t="n">
        <f aca="false">(1+$AF66)^(1/12)-1</f>
        <v>0.00451929180637456</v>
      </c>
      <c r="LC66" s="495" t="n">
        <f aca="false">(1+$AF66)^(1/12)-1</f>
        <v>0.00451929180637456</v>
      </c>
      <c r="LD66" s="495" t="n">
        <f aca="false">(1+$AF66)^(1/12)-1</f>
        <v>0.00451929180637456</v>
      </c>
      <c r="LE66" s="495" t="n">
        <f aca="false">(1+$AF66)^(1/12)-1</f>
        <v>0.00451929180637456</v>
      </c>
      <c r="LF66" s="495" t="n">
        <f aca="false">IF('Painel  de Controle'!$E$28="REAL",'Premissas Financeiras'!AE$18-'Premissas Financeiras'!AE$19,'Premissas Financeiras'!AE$18)</f>
        <v>0.0556</v>
      </c>
      <c r="LG66" s="495" t="n">
        <f aca="false">(1+$AF66)^(1/12)-1</f>
        <v>0.00451929180637456</v>
      </c>
      <c r="LH66" s="495" t="n">
        <f aca="false">(1+$AF66)^(1/12)-1</f>
        <v>0.00451929180637456</v>
      </c>
      <c r="LI66" s="495" t="n">
        <f aca="false">(1+$AF66)^(1/12)-1</f>
        <v>0.00451929180637456</v>
      </c>
      <c r="LJ66" s="495" t="n">
        <f aca="false">(1+$AF66)^(1/12)-1</f>
        <v>0.00451929180637456</v>
      </c>
      <c r="LK66" s="495" t="n">
        <f aca="false">(1+$AF66)^(1/12)-1</f>
        <v>0.00451929180637456</v>
      </c>
      <c r="LL66" s="495" t="n">
        <f aca="false">(1+$AF66)^(1/12)-1</f>
        <v>0.00451929180637456</v>
      </c>
      <c r="LM66" s="495" t="n">
        <f aca="false">(1+$AF66)^(1/12)-1</f>
        <v>0.00451929180637456</v>
      </c>
      <c r="LN66" s="495" t="n">
        <f aca="false">(1+$AF66)^(1/12)-1</f>
        <v>0.00451929180637456</v>
      </c>
      <c r="LO66" s="495" t="n">
        <f aca="false">(1+$AF66)^(1/12)-1</f>
        <v>0.00451929180637456</v>
      </c>
      <c r="LP66" s="495" t="n">
        <f aca="false">(1+$AF66)^(1/12)-1</f>
        <v>0.00451929180637456</v>
      </c>
      <c r="LQ66" s="495" t="n">
        <f aca="false">(1+$AF66)^(1/12)-1</f>
        <v>0.00451929180637456</v>
      </c>
      <c r="LR66" s="495" t="n">
        <f aca="false">(1+$AF66)^(1/12)-1</f>
        <v>0.00451929180637456</v>
      </c>
      <c r="LS66" s="495" t="n">
        <f aca="false">IF('Painel  de Controle'!$E$28="REAL",'Premissas Financeiras'!AF$18-'Premissas Financeiras'!AF$19,'Premissas Financeiras'!AF$18)</f>
        <v>0.0556</v>
      </c>
      <c r="LT66" s="495" t="n">
        <f aca="false">(1+$AF66)^(1/12)-1</f>
        <v>0.00451929180637456</v>
      </c>
      <c r="LU66" s="495" t="n">
        <f aca="false">(1+$AF66)^(1/12)-1</f>
        <v>0.00451929180637456</v>
      </c>
      <c r="LV66" s="495" t="n">
        <f aca="false">(1+$AF66)^(1/12)-1</f>
        <v>0.00451929180637456</v>
      </c>
      <c r="LW66" s="495" t="n">
        <f aca="false">(1+$AF66)^(1/12)-1</f>
        <v>0.00451929180637456</v>
      </c>
      <c r="LX66" s="495" t="n">
        <f aca="false">(1+$AF66)^(1/12)-1</f>
        <v>0.00451929180637456</v>
      </c>
      <c r="LY66" s="495" t="n">
        <f aca="false">(1+$AF66)^(1/12)-1</f>
        <v>0.00451929180637456</v>
      </c>
      <c r="LZ66" s="495" t="n">
        <f aca="false">(1+$AF66)^(1/12)-1</f>
        <v>0.00451929180637456</v>
      </c>
      <c r="MA66" s="495" t="n">
        <f aca="false">(1+$AF66)^(1/12)-1</f>
        <v>0.00451929180637456</v>
      </c>
      <c r="MB66" s="495" t="n">
        <f aca="false">(1+$AF66)^(1/12)-1</f>
        <v>0.00451929180637456</v>
      </c>
      <c r="MC66" s="495" t="n">
        <f aca="false">(1+$AF66)^(1/12)-1</f>
        <v>0.00451929180637456</v>
      </c>
      <c r="MD66" s="495" t="n">
        <f aca="false">(1+$AF66)^(1/12)-1</f>
        <v>0.00451929180637456</v>
      </c>
      <c r="ME66" s="495" t="n">
        <f aca="false">(1+$AF66)^(1/12)-1</f>
        <v>0.00451929180637456</v>
      </c>
      <c r="MF66" s="495" t="n">
        <f aca="false">IF('Painel  de Controle'!$E$28="REAL",'Premissas Financeiras'!AG$18-'Premissas Financeiras'!AG$19,'Premissas Financeiras'!AG$18)</f>
        <v>0.0556</v>
      </c>
      <c r="MG66" s="495" t="n">
        <f aca="false">(1+$AF66)^(1/12)-1</f>
        <v>0.00451929180637456</v>
      </c>
      <c r="MH66" s="495" t="n">
        <f aca="false">(1+$AF66)^(1/12)-1</f>
        <v>0.00451929180637456</v>
      </c>
      <c r="MI66" s="495" t="n">
        <f aca="false">(1+$AF66)^(1/12)-1</f>
        <v>0.00451929180637456</v>
      </c>
      <c r="MJ66" s="495" t="n">
        <f aca="false">(1+$AF66)^(1/12)-1</f>
        <v>0.00451929180637456</v>
      </c>
      <c r="MK66" s="495" t="n">
        <f aca="false">(1+$AF66)^(1/12)-1</f>
        <v>0.00451929180637456</v>
      </c>
      <c r="ML66" s="495" t="n">
        <f aca="false">(1+$AF66)^(1/12)-1</f>
        <v>0.00451929180637456</v>
      </c>
      <c r="MM66" s="495" t="n">
        <f aca="false">(1+$AF66)^(1/12)-1</f>
        <v>0.00451929180637456</v>
      </c>
      <c r="MN66" s="495" t="n">
        <f aca="false">(1+$AF66)^(1/12)-1</f>
        <v>0.00451929180637456</v>
      </c>
      <c r="MO66" s="495" t="n">
        <f aca="false">(1+$AF66)^(1/12)-1</f>
        <v>0.00451929180637456</v>
      </c>
      <c r="MP66" s="495" t="n">
        <f aca="false">(1+$AF66)^(1/12)-1</f>
        <v>0.00451929180637456</v>
      </c>
      <c r="MQ66" s="495" t="n">
        <f aca="false">(1+$AF66)^(1/12)-1</f>
        <v>0.00451929180637456</v>
      </c>
      <c r="MR66" s="495" t="n">
        <f aca="false">(1+$AF66)^(1/12)-1</f>
        <v>0.00451929180637456</v>
      </c>
      <c r="MS66" s="495" t="n">
        <f aca="false">IF('Painel  de Controle'!$E$28="REAL",'Premissas Financeiras'!AH$18-'Premissas Financeiras'!AH$19,'Premissas Financeiras'!AH$18)</f>
        <v>0.0556</v>
      </c>
      <c r="MT66" s="495" t="n">
        <f aca="false">(1+$AF66)^(1/12)-1</f>
        <v>0.00451929180637456</v>
      </c>
      <c r="MU66" s="495" t="n">
        <f aca="false">(1+$AF66)^(1/12)-1</f>
        <v>0.00451929180637456</v>
      </c>
      <c r="MV66" s="495" t="n">
        <f aca="false">(1+$AF66)^(1/12)-1</f>
        <v>0.00451929180637456</v>
      </c>
      <c r="MW66" s="495" t="n">
        <f aca="false">(1+$AF66)^(1/12)-1</f>
        <v>0.00451929180637456</v>
      </c>
      <c r="MX66" s="495" t="n">
        <f aca="false">(1+$AF66)^(1/12)-1</f>
        <v>0.00451929180637456</v>
      </c>
      <c r="MY66" s="495" t="n">
        <f aca="false">(1+$AF66)^(1/12)-1</f>
        <v>0.00451929180637456</v>
      </c>
      <c r="MZ66" s="495" t="n">
        <f aca="false">(1+$AF66)^(1/12)-1</f>
        <v>0.00451929180637456</v>
      </c>
      <c r="NA66" s="495" t="n">
        <f aca="false">(1+$AF66)^(1/12)-1</f>
        <v>0.00451929180637456</v>
      </c>
      <c r="NB66" s="495" t="n">
        <f aca="false">(1+$AF66)^(1/12)-1</f>
        <v>0.00451929180637456</v>
      </c>
      <c r="NC66" s="495" t="n">
        <f aca="false">(1+$AF66)^(1/12)-1</f>
        <v>0.00451929180637456</v>
      </c>
      <c r="ND66" s="495" t="n">
        <f aca="false">(1+$AF66)^(1/12)-1</f>
        <v>0.00451929180637456</v>
      </c>
      <c r="NE66" s="495" t="n">
        <f aca="false">(1+$AF66)^(1/12)-1</f>
        <v>0.00451929180637456</v>
      </c>
      <c r="NF66" s="495" t="n">
        <f aca="false">IF('Painel  de Controle'!$E$28="REAL",'Premissas Financeiras'!AI$18-'Premissas Financeiras'!AI$19,'Premissas Financeiras'!AI$18)</f>
        <v>0.0556</v>
      </c>
      <c r="NG66" s="495" t="n">
        <f aca="false">(1+$AF66)^(1/12)-1</f>
        <v>0.00451929180637456</v>
      </c>
      <c r="NH66" s="495" t="n">
        <f aca="false">(1+$AF66)^(1/12)-1</f>
        <v>0.00451929180637456</v>
      </c>
      <c r="NI66" s="495" t="n">
        <f aca="false">(1+$AF66)^(1/12)-1</f>
        <v>0.00451929180637456</v>
      </c>
      <c r="NJ66" s="495" t="n">
        <f aca="false">(1+$AF66)^(1/12)-1</f>
        <v>0.00451929180637456</v>
      </c>
      <c r="NK66" s="495" t="n">
        <f aca="false">(1+$AF66)^(1/12)-1</f>
        <v>0.00451929180637456</v>
      </c>
      <c r="NL66" s="495" t="n">
        <f aca="false">(1+$AF66)^(1/12)-1</f>
        <v>0.00451929180637456</v>
      </c>
      <c r="NM66" s="495" t="n">
        <f aca="false">(1+$AF66)^(1/12)-1</f>
        <v>0.00451929180637456</v>
      </c>
      <c r="NN66" s="495" t="n">
        <f aca="false">(1+$AF66)^(1/12)-1</f>
        <v>0.00451929180637456</v>
      </c>
      <c r="NO66" s="495" t="n">
        <f aca="false">(1+$AF66)^(1/12)-1</f>
        <v>0.00451929180637456</v>
      </c>
      <c r="NP66" s="495" t="n">
        <f aca="false">(1+$AF66)^(1/12)-1</f>
        <v>0.00451929180637456</v>
      </c>
      <c r="NQ66" s="495" t="n">
        <f aca="false">(1+$AF66)^(1/12)-1</f>
        <v>0.00451929180637456</v>
      </c>
      <c r="NR66" s="495" t="n">
        <f aca="false">(1+$AF66)^(1/12)-1</f>
        <v>0.00451929180637456</v>
      </c>
      <c r="NS66" s="495" t="n">
        <f aca="false">IF('Painel  de Controle'!$E$28="REAL",'Premissas Financeiras'!AJ$18-'Premissas Financeiras'!AJ$19,'Premissas Financeiras'!AJ$18)</f>
        <v>0.0556</v>
      </c>
      <c r="NT66" s="495" t="n">
        <f aca="false">(1+$AF66)^(1/12)-1</f>
        <v>0.00451929180637456</v>
      </c>
      <c r="NU66" s="495" t="n">
        <f aca="false">(1+$AF66)^(1/12)-1</f>
        <v>0.00451929180637456</v>
      </c>
      <c r="NV66" s="495" t="n">
        <f aca="false">(1+$AF66)^(1/12)-1</f>
        <v>0.00451929180637456</v>
      </c>
      <c r="NW66" s="495" t="n">
        <f aca="false">(1+$AF66)^(1/12)-1</f>
        <v>0.00451929180637456</v>
      </c>
      <c r="NX66" s="495" t="n">
        <f aca="false">(1+$AF66)^(1/12)-1</f>
        <v>0.00451929180637456</v>
      </c>
      <c r="NY66" s="495" t="n">
        <f aca="false">(1+$AF66)^(1/12)-1</f>
        <v>0.00451929180637456</v>
      </c>
      <c r="NZ66" s="495" t="n">
        <f aca="false">(1+$AF66)^(1/12)-1</f>
        <v>0.00451929180637456</v>
      </c>
      <c r="OA66" s="495" t="n">
        <f aca="false">(1+$AF66)^(1/12)-1</f>
        <v>0.00451929180637456</v>
      </c>
      <c r="OB66" s="495" t="n">
        <f aca="false">(1+$AF66)^(1/12)-1</f>
        <v>0.00451929180637456</v>
      </c>
      <c r="OC66" s="495" t="n">
        <f aca="false">(1+$AF66)^(1/12)-1</f>
        <v>0.00451929180637456</v>
      </c>
      <c r="OD66" s="495" t="n">
        <f aca="false">(1+$AF66)^(1/12)-1</f>
        <v>0.00451929180637456</v>
      </c>
      <c r="OE66" s="495" t="n">
        <f aca="false">(1+$AF66)^(1/12)-1</f>
        <v>0.00451929180637456</v>
      </c>
      <c r="OF66" s="495" t="n">
        <f aca="false">IF('Painel  de Controle'!$E$28="REAL",'Premissas Financeiras'!AK$18-'Premissas Financeiras'!AK$19,'Premissas Financeiras'!AK$18)</f>
        <v>0.0556</v>
      </c>
      <c r="OG66" s="495" t="n">
        <f aca="false">(1+$AF66)^(1/12)-1</f>
        <v>0.00451929180637456</v>
      </c>
      <c r="OH66" s="495" t="n">
        <f aca="false">(1+$AF66)^(1/12)-1</f>
        <v>0.00451929180637456</v>
      </c>
      <c r="OI66" s="495" t="n">
        <f aca="false">(1+$AF66)^(1/12)-1</f>
        <v>0.00451929180637456</v>
      </c>
      <c r="OJ66" s="495" t="n">
        <f aca="false">(1+$AF66)^(1/12)-1</f>
        <v>0.00451929180637456</v>
      </c>
      <c r="OK66" s="495" t="n">
        <f aca="false">(1+$AF66)^(1/12)-1</f>
        <v>0.00451929180637456</v>
      </c>
      <c r="OL66" s="495" t="n">
        <f aca="false">(1+$AF66)^(1/12)-1</f>
        <v>0.00451929180637456</v>
      </c>
      <c r="OM66" s="495" t="n">
        <f aca="false">(1+$AF66)^(1/12)-1</f>
        <v>0.00451929180637456</v>
      </c>
      <c r="ON66" s="495" t="n">
        <f aca="false">(1+$AF66)^(1/12)-1</f>
        <v>0.00451929180637456</v>
      </c>
      <c r="OO66" s="495" t="n">
        <f aca="false">(1+$AF66)^(1/12)-1</f>
        <v>0.00451929180637456</v>
      </c>
      <c r="OP66" s="495" t="n">
        <f aca="false">(1+$AF66)^(1/12)-1</f>
        <v>0.00451929180637456</v>
      </c>
      <c r="OQ66" s="495" t="n">
        <f aca="false">(1+$AF66)^(1/12)-1</f>
        <v>0.00451929180637456</v>
      </c>
      <c r="OR66" s="495" t="n">
        <f aca="false">(1+$AF66)^(1/12)-1</f>
        <v>0.00451929180637456</v>
      </c>
      <c r="OS66" s="495" t="n">
        <f aca="false">IF('Painel  de Controle'!$E$28="REAL",'Premissas Financeiras'!AL$18-'Premissas Financeiras'!AL$19,'Premissas Financeiras'!AL$18)</f>
        <v>0.0556</v>
      </c>
      <c r="OT66" s="196"/>
      <c r="OU66" s="196"/>
      <c r="OV66" s="196"/>
      <c r="OW66" s="196"/>
      <c r="OX66" s="196"/>
      <c r="OY66" s="196"/>
      <c r="OZ66" s="196"/>
      <c r="PA66" s="196"/>
      <c r="PB66" s="196"/>
      <c r="PC66" s="196"/>
      <c r="PD66" s="196"/>
      <c r="PE66" s="196"/>
      <c r="PF66" s="196"/>
      <c r="PG66" s="196"/>
      <c r="PH66" s="196"/>
      <c r="PI66" s="196"/>
      <c r="PJ66" s="196"/>
      <c r="PK66" s="196"/>
      <c r="PL66" s="196"/>
      <c r="PM66" s="196"/>
      <c r="PN66" s="196"/>
      <c r="PO66" s="196"/>
      <c r="PP66" s="196"/>
      <c r="PQ66" s="196"/>
      <c r="PR66" s="196"/>
      <c r="PS66" s="196"/>
      <c r="PT66" s="196"/>
      <c r="PU66" s="196"/>
      <c r="PV66" s="196"/>
      <c r="PW66" s="196"/>
      <c r="PX66" s="196"/>
      <c r="PY66" s="196"/>
      <c r="PZ66" s="196"/>
      <c r="QA66" s="196"/>
      <c r="QB66" s="196"/>
      <c r="QC66" s="196"/>
      <c r="QD66" s="196"/>
      <c r="QE66" s="196"/>
      <c r="QF66" s="196"/>
      <c r="QG66" s="196"/>
      <c r="QH66" s="196"/>
      <c r="QI66" s="196"/>
      <c r="QJ66" s="196"/>
      <c r="QK66" s="196"/>
      <c r="QL66" s="196"/>
      <c r="QM66" s="196"/>
      <c r="QN66" s="196"/>
      <c r="QO66" s="196"/>
      <c r="QP66" s="196"/>
      <c r="QQ66" s="196"/>
      <c r="QR66" s="196"/>
      <c r="QS66" s="196"/>
      <c r="QT66" s="196"/>
      <c r="QU66" s="196"/>
      <c r="QV66" s="196"/>
      <c r="QW66" s="196"/>
      <c r="QX66" s="196"/>
      <c r="QY66" s="196"/>
      <c r="QZ66" s="196"/>
      <c r="RA66" s="196"/>
      <c r="RB66" s="196"/>
      <c r="RC66" s="196"/>
      <c r="RD66" s="196"/>
      <c r="RE66" s="196"/>
      <c r="RF66" s="196"/>
    </row>
    <row r="67" customFormat="false" ht="12.75" hidden="false" customHeight="true" outlineLevel="0" collapsed="false">
      <c r="A67" s="196"/>
      <c r="B67" s="89" t="s">
        <v>527</v>
      </c>
      <c r="C67" s="196"/>
      <c r="D67" s="196"/>
      <c r="E67" s="496" t="n">
        <f aca="false">'Premissas Financeiras'!E33+'Premissas Financeiras'!E34</f>
        <v>0.03</v>
      </c>
      <c r="F67" s="196"/>
      <c r="G67" s="495" t="n">
        <f aca="false">(1+$AF67)^(1/12)-1</f>
        <v>0.00246626977230369</v>
      </c>
      <c r="H67" s="495" t="n">
        <f aca="false">(1+$AF67)^(1/12)-1</f>
        <v>0.00246626977230369</v>
      </c>
      <c r="I67" s="495" t="n">
        <f aca="false">(1+$AF67)^(1/12)-1</f>
        <v>0.00246626977230369</v>
      </c>
      <c r="J67" s="495" t="n">
        <f aca="false">(1+$AF67)^(1/12)-1</f>
        <v>0.00246626977230369</v>
      </c>
      <c r="K67" s="495" t="n">
        <f aca="false">(1+$AF67)^(1/12)-1</f>
        <v>0.00246626977230369</v>
      </c>
      <c r="L67" s="495" t="n">
        <f aca="false">(1+$AF67)^(1/12)-1</f>
        <v>0.00246626977230369</v>
      </c>
      <c r="M67" s="495" t="n">
        <f aca="false">(1+$AF67)^(1/12)-1</f>
        <v>0.00246626977230369</v>
      </c>
      <c r="N67" s="495" t="n">
        <f aca="false">(1+$AF67)^(1/12)-1</f>
        <v>0.00246626977230369</v>
      </c>
      <c r="O67" s="495" t="n">
        <f aca="false">(1+$AF67)^(1/12)-1</f>
        <v>0.00246626977230369</v>
      </c>
      <c r="P67" s="495" t="n">
        <f aca="false">(1+$AF67)^(1/12)-1</f>
        <v>0.00246626977230369</v>
      </c>
      <c r="Q67" s="495" t="n">
        <f aca="false">(1+$AF67)^(1/12)-1</f>
        <v>0.00246626977230369</v>
      </c>
      <c r="R67" s="495" t="n">
        <f aca="false">(1+$AF67)^(1/12)-1</f>
        <v>0.00246626977230369</v>
      </c>
      <c r="S67" s="495" t="n">
        <f aca="false">$E67</f>
        <v>0.03</v>
      </c>
      <c r="T67" s="495" t="n">
        <f aca="false">(1+$AF67)^(1/12)-1</f>
        <v>0.00246626977230369</v>
      </c>
      <c r="U67" s="495" t="n">
        <f aca="false">(1+$AF67)^(1/12)-1</f>
        <v>0.00246626977230369</v>
      </c>
      <c r="V67" s="495" t="n">
        <f aca="false">(1+$AF67)^(1/12)-1</f>
        <v>0.00246626977230369</v>
      </c>
      <c r="W67" s="495" t="n">
        <f aca="false">(1+$AF67)^(1/12)-1</f>
        <v>0.00246626977230369</v>
      </c>
      <c r="X67" s="495" t="n">
        <f aca="false">(1+$AF67)^(1/12)-1</f>
        <v>0.00246626977230369</v>
      </c>
      <c r="Y67" s="495" t="n">
        <f aca="false">(1+$AF67)^(1/12)-1</f>
        <v>0.00246626977230369</v>
      </c>
      <c r="Z67" s="495" t="n">
        <f aca="false">(1+$AF67)^(1/12)-1</f>
        <v>0.00246626977230369</v>
      </c>
      <c r="AA67" s="495" t="n">
        <f aca="false">(1+$AF67)^(1/12)-1</f>
        <v>0.00246626977230369</v>
      </c>
      <c r="AB67" s="495" t="n">
        <f aca="false">(1+$AF67)^(1/12)-1</f>
        <v>0.00246626977230369</v>
      </c>
      <c r="AC67" s="495" t="n">
        <f aca="false">(1+$AF67)^(1/12)-1</f>
        <v>0.00246626977230369</v>
      </c>
      <c r="AD67" s="495" t="n">
        <f aca="false">(1+$AF67)^(1/12)-1</f>
        <v>0.00246626977230369</v>
      </c>
      <c r="AE67" s="495" t="n">
        <f aca="false">(1+$AF67)^(1/12)-1</f>
        <v>0.00246626977230369</v>
      </c>
      <c r="AF67" s="495" t="n">
        <f aca="false">$E67</f>
        <v>0.03</v>
      </c>
      <c r="AG67" s="495" t="n">
        <f aca="false">(1+$AF67)^(1/12)-1</f>
        <v>0.00246626977230369</v>
      </c>
      <c r="AH67" s="495" t="n">
        <f aca="false">(1+$AF67)^(1/12)-1</f>
        <v>0.00246626977230369</v>
      </c>
      <c r="AI67" s="495" t="n">
        <f aca="false">(1+$AF67)^(1/12)-1</f>
        <v>0.00246626977230369</v>
      </c>
      <c r="AJ67" s="495" t="n">
        <f aca="false">(1+$AF67)^(1/12)-1</f>
        <v>0.00246626977230369</v>
      </c>
      <c r="AK67" s="495" t="n">
        <f aca="false">(1+$AF67)^(1/12)-1</f>
        <v>0.00246626977230369</v>
      </c>
      <c r="AL67" s="495" t="n">
        <f aca="false">(1+$AF67)^(1/12)-1</f>
        <v>0.00246626977230369</v>
      </c>
      <c r="AM67" s="495" t="n">
        <f aca="false">(1+$AF67)^(1/12)-1</f>
        <v>0.00246626977230369</v>
      </c>
      <c r="AN67" s="495" t="n">
        <f aca="false">(1+$AF67)^(1/12)-1</f>
        <v>0.00246626977230369</v>
      </c>
      <c r="AO67" s="495" t="n">
        <f aca="false">(1+$AF67)^(1/12)-1</f>
        <v>0.00246626977230369</v>
      </c>
      <c r="AP67" s="495" t="n">
        <f aca="false">(1+$AF67)^(1/12)-1</f>
        <v>0.00246626977230369</v>
      </c>
      <c r="AQ67" s="495" t="n">
        <f aca="false">(1+$AF67)^(1/12)-1</f>
        <v>0.00246626977230369</v>
      </c>
      <c r="AR67" s="495" t="n">
        <f aca="false">(1+$AF67)^(1/12)-1</f>
        <v>0.00246626977230369</v>
      </c>
      <c r="AS67" s="495" t="n">
        <f aca="false">$E67</f>
        <v>0.03</v>
      </c>
      <c r="AT67" s="495" t="n">
        <f aca="false">(1+$AF67)^(1/12)-1</f>
        <v>0.00246626977230369</v>
      </c>
      <c r="AU67" s="495" t="n">
        <f aca="false">(1+$AF67)^(1/12)-1</f>
        <v>0.00246626977230369</v>
      </c>
      <c r="AV67" s="495" t="n">
        <f aca="false">(1+$AF67)^(1/12)-1</f>
        <v>0.00246626977230369</v>
      </c>
      <c r="AW67" s="495" t="n">
        <f aca="false">(1+$AF67)^(1/12)-1</f>
        <v>0.00246626977230369</v>
      </c>
      <c r="AX67" s="495" t="n">
        <f aca="false">(1+$AF67)^(1/12)-1</f>
        <v>0.00246626977230369</v>
      </c>
      <c r="AY67" s="495" t="n">
        <f aca="false">(1+$AF67)^(1/12)-1</f>
        <v>0.00246626977230369</v>
      </c>
      <c r="AZ67" s="495" t="n">
        <f aca="false">(1+$AF67)^(1/12)-1</f>
        <v>0.00246626977230369</v>
      </c>
      <c r="BA67" s="495" t="n">
        <f aca="false">(1+$AF67)^(1/12)-1</f>
        <v>0.00246626977230369</v>
      </c>
      <c r="BB67" s="495" t="n">
        <f aca="false">(1+$AF67)^(1/12)-1</f>
        <v>0.00246626977230369</v>
      </c>
      <c r="BC67" s="495" t="n">
        <f aca="false">(1+$AF67)^(1/12)-1</f>
        <v>0.00246626977230369</v>
      </c>
      <c r="BD67" s="495" t="n">
        <f aca="false">(1+$AF67)^(1/12)-1</f>
        <v>0.00246626977230369</v>
      </c>
      <c r="BE67" s="495" t="n">
        <f aca="false">(1+$AF67)^(1/12)-1</f>
        <v>0.00246626977230369</v>
      </c>
      <c r="BF67" s="495" t="n">
        <f aca="false">$E67</f>
        <v>0.03</v>
      </c>
      <c r="BG67" s="495" t="n">
        <f aca="false">(1+$AF67)^(1/12)-1</f>
        <v>0.00246626977230369</v>
      </c>
      <c r="BH67" s="495" t="n">
        <f aca="false">(1+$AF67)^(1/12)-1</f>
        <v>0.00246626977230369</v>
      </c>
      <c r="BI67" s="495" t="n">
        <f aca="false">(1+$AF67)^(1/12)-1</f>
        <v>0.00246626977230369</v>
      </c>
      <c r="BJ67" s="495" t="n">
        <f aca="false">(1+$AF67)^(1/12)-1</f>
        <v>0.00246626977230369</v>
      </c>
      <c r="BK67" s="495" t="n">
        <f aca="false">(1+$AF67)^(1/12)-1</f>
        <v>0.00246626977230369</v>
      </c>
      <c r="BL67" s="495" t="n">
        <f aca="false">(1+$AF67)^(1/12)-1</f>
        <v>0.00246626977230369</v>
      </c>
      <c r="BM67" s="495" t="n">
        <f aca="false">(1+$AF67)^(1/12)-1</f>
        <v>0.00246626977230369</v>
      </c>
      <c r="BN67" s="495" t="n">
        <f aca="false">(1+$AF67)^(1/12)-1</f>
        <v>0.00246626977230369</v>
      </c>
      <c r="BO67" s="495" t="n">
        <f aca="false">(1+$AF67)^(1/12)-1</f>
        <v>0.00246626977230369</v>
      </c>
      <c r="BP67" s="495" t="n">
        <f aca="false">(1+$AF67)^(1/12)-1</f>
        <v>0.00246626977230369</v>
      </c>
      <c r="BQ67" s="495" t="n">
        <f aca="false">(1+$AF67)^(1/12)-1</f>
        <v>0.00246626977230369</v>
      </c>
      <c r="BR67" s="495" t="n">
        <f aca="false">(1+$AF67)^(1/12)-1</f>
        <v>0.00246626977230369</v>
      </c>
      <c r="BS67" s="495" t="n">
        <f aca="false">$E67</f>
        <v>0.03</v>
      </c>
      <c r="BT67" s="495" t="n">
        <f aca="false">(1+$AF67)^(1/12)-1</f>
        <v>0.00246626977230369</v>
      </c>
      <c r="BU67" s="495" t="n">
        <f aca="false">(1+$AF67)^(1/12)-1</f>
        <v>0.00246626977230369</v>
      </c>
      <c r="BV67" s="495" t="n">
        <f aca="false">(1+$AF67)^(1/12)-1</f>
        <v>0.00246626977230369</v>
      </c>
      <c r="BW67" s="495" t="n">
        <f aca="false">(1+$AF67)^(1/12)-1</f>
        <v>0.00246626977230369</v>
      </c>
      <c r="BX67" s="495" t="n">
        <f aca="false">(1+$AF67)^(1/12)-1</f>
        <v>0.00246626977230369</v>
      </c>
      <c r="BY67" s="495" t="n">
        <f aca="false">(1+$AF67)^(1/12)-1</f>
        <v>0.00246626977230369</v>
      </c>
      <c r="BZ67" s="495" t="n">
        <f aca="false">(1+$AF67)^(1/12)-1</f>
        <v>0.00246626977230369</v>
      </c>
      <c r="CA67" s="495" t="n">
        <f aca="false">(1+$AF67)^(1/12)-1</f>
        <v>0.00246626977230369</v>
      </c>
      <c r="CB67" s="495" t="n">
        <f aca="false">(1+$AF67)^(1/12)-1</f>
        <v>0.00246626977230369</v>
      </c>
      <c r="CC67" s="495" t="n">
        <f aca="false">(1+$AF67)^(1/12)-1</f>
        <v>0.00246626977230369</v>
      </c>
      <c r="CD67" s="495" t="n">
        <f aca="false">(1+$AF67)^(1/12)-1</f>
        <v>0.00246626977230369</v>
      </c>
      <c r="CE67" s="495" t="n">
        <f aca="false">(1+$AF67)^(1/12)-1</f>
        <v>0.00246626977230369</v>
      </c>
      <c r="CF67" s="495" t="n">
        <f aca="false">$E67</f>
        <v>0.03</v>
      </c>
      <c r="CG67" s="495" t="n">
        <f aca="false">(1+$AF67)^(1/12)-1</f>
        <v>0.00246626977230369</v>
      </c>
      <c r="CH67" s="495" t="n">
        <f aca="false">(1+$AF67)^(1/12)-1</f>
        <v>0.00246626977230369</v>
      </c>
      <c r="CI67" s="495" t="n">
        <f aca="false">(1+$AF67)^(1/12)-1</f>
        <v>0.00246626977230369</v>
      </c>
      <c r="CJ67" s="495" t="n">
        <f aca="false">(1+$AF67)^(1/12)-1</f>
        <v>0.00246626977230369</v>
      </c>
      <c r="CK67" s="495" t="n">
        <f aca="false">(1+$AF67)^(1/12)-1</f>
        <v>0.00246626977230369</v>
      </c>
      <c r="CL67" s="495" t="n">
        <f aca="false">(1+$AF67)^(1/12)-1</f>
        <v>0.00246626977230369</v>
      </c>
      <c r="CM67" s="495" t="n">
        <f aca="false">(1+$AF67)^(1/12)-1</f>
        <v>0.00246626977230369</v>
      </c>
      <c r="CN67" s="495" t="n">
        <f aca="false">(1+$AF67)^(1/12)-1</f>
        <v>0.00246626977230369</v>
      </c>
      <c r="CO67" s="495" t="n">
        <f aca="false">(1+$AF67)^(1/12)-1</f>
        <v>0.00246626977230369</v>
      </c>
      <c r="CP67" s="495" t="n">
        <f aca="false">(1+$AF67)^(1/12)-1</f>
        <v>0.00246626977230369</v>
      </c>
      <c r="CQ67" s="495" t="n">
        <f aca="false">(1+$AF67)^(1/12)-1</f>
        <v>0.00246626977230369</v>
      </c>
      <c r="CR67" s="495" t="n">
        <f aca="false">(1+$AF67)^(1/12)-1</f>
        <v>0.00246626977230369</v>
      </c>
      <c r="CS67" s="495" t="n">
        <f aca="false">$E67</f>
        <v>0.03</v>
      </c>
      <c r="CT67" s="495" t="n">
        <f aca="false">(1+$AF67)^(1/12)-1</f>
        <v>0.00246626977230369</v>
      </c>
      <c r="CU67" s="495" t="n">
        <f aca="false">(1+$AF67)^(1/12)-1</f>
        <v>0.00246626977230369</v>
      </c>
      <c r="CV67" s="495" t="n">
        <f aca="false">(1+$AF67)^(1/12)-1</f>
        <v>0.00246626977230369</v>
      </c>
      <c r="CW67" s="495" t="n">
        <f aca="false">(1+$AF67)^(1/12)-1</f>
        <v>0.00246626977230369</v>
      </c>
      <c r="CX67" s="495" t="n">
        <f aca="false">(1+$AF67)^(1/12)-1</f>
        <v>0.00246626977230369</v>
      </c>
      <c r="CY67" s="495" t="n">
        <f aca="false">(1+$AF67)^(1/12)-1</f>
        <v>0.00246626977230369</v>
      </c>
      <c r="CZ67" s="495" t="n">
        <f aca="false">(1+$AF67)^(1/12)-1</f>
        <v>0.00246626977230369</v>
      </c>
      <c r="DA67" s="495" t="n">
        <f aca="false">(1+$AF67)^(1/12)-1</f>
        <v>0.00246626977230369</v>
      </c>
      <c r="DB67" s="495" t="n">
        <f aca="false">(1+$AF67)^(1/12)-1</f>
        <v>0.00246626977230369</v>
      </c>
      <c r="DC67" s="495" t="n">
        <f aca="false">(1+$AF67)^(1/12)-1</f>
        <v>0.00246626977230369</v>
      </c>
      <c r="DD67" s="495" t="n">
        <f aca="false">(1+$AF67)^(1/12)-1</f>
        <v>0.00246626977230369</v>
      </c>
      <c r="DE67" s="495" t="n">
        <f aca="false">(1+$AF67)^(1/12)-1</f>
        <v>0.00246626977230369</v>
      </c>
      <c r="DF67" s="495" t="n">
        <f aca="false">$E67</f>
        <v>0.03</v>
      </c>
      <c r="DG67" s="495" t="n">
        <f aca="false">(1+$AF67)^(1/12)-1</f>
        <v>0.00246626977230369</v>
      </c>
      <c r="DH67" s="495" t="n">
        <f aca="false">(1+$AF67)^(1/12)-1</f>
        <v>0.00246626977230369</v>
      </c>
      <c r="DI67" s="495" t="n">
        <f aca="false">(1+$AF67)^(1/12)-1</f>
        <v>0.00246626977230369</v>
      </c>
      <c r="DJ67" s="495" t="n">
        <f aca="false">(1+$AF67)^(1/12)-1</f>
        <v>0.00246626977230369</v>
      </c>
      <c r="DK67" s="495" t="n">
        <f aca="false">(1+$AF67)^(1/12)-1</f>
        <v>0.00246626977230369</v>
      </c>
      <c r="DL67" s="495" t="n">
        <f aca="false">(1+$AF67)^(1/12)-1</f>
        <v>0.00246626977230369</v>
      </c>
      <c r="DM67" s="495" t="n">
        <f aca="false">(1+$AF67)^(1/12)-1</f>
        <v>0.00246626977230369</v>
      </c>
      <c r="DN67" s="495" t="n">
        <f aca="false">(1+$AF67)^(1/12)-1</f>
        <v>0.00246626977230369</v>
      </c>
      <c r="DO67" s="495" t="n">
        <f aca="false">(1+$AF67)^(1/12)-1</f>
        <v>0.00246626977230369</v>
      </c>
      <c r="DP67" s="495" t="n">
        <f aca="false">(1+$AF67)^(1/12)-1</f>
        <v>0.00246626977230369</v>
      </c>
      <c r="DQ67" s="495" t="n">
        <f aca="false">(1+$AF67)^(1/12)-1</f>
        <v>0.00246626977230369</v>
      </c>
      <c r="DR67" s="495" t="n">
        <f aca="false">(1+$AF67)^(1/12)-1</f>
        <v>0.00246626977230369</v>
      </c>
      <c r="DS67" s="495" t="n">
        <f aca="false">$E67</f>
        <v>0.03</v>
      </c>
      <c r="DT67" s="495" t="n">
        <f aca="false">(1+$AF67)^(1/12)-1</f>
        <v>0.00246626977230369</v>
      </c>
      <c r="DU67" s="495" t="n">
        <f aca="false">(1+$AF67)^(1/12)-1</f>
        <v>0.00246626977230369</v>
      </c>
      <c r="DV67" s="495" t="n">
        <f aca="false">(1+$AF67)^(1/12)-1</f>
        <v>0.00246626977230369</v>
      </c>
      <c r="DW67" s="495" t="n">
        <f aca="false">(1+$AF67)^(1/12)-1</f>
        <v>0.00246626977230369</v>
      </c>
      <c r="DX67" s="495" t="n">
        <f aca="false">(1+$AF67)^(1/12)-1</f>
        <v>0.00246626977230369</v>
      </c>
      <c r="DY67" s="495" t="n">
        <f aca="false">(1+$AF67)^(1/12)-1</f>
        <v>0.00246626977230369</v>
      </c>
      <c r="DZ67" s="495" t="n">
        <f aca="false">(1+$AF67)^(1/12)-1</f>
        <v>0.00246626977230369</v>
      </c>
      <c r="EA67" s="495" t="n">
        <f aca="false">(1+$AF67)^(1/12)-1</f>
        <v>0.00246626977230369</v>
      </c>
      <c r="EB67" s="495" t="n">
        <f aca="false">(1+$AF67)^(1/12)-1</f>
        <v>0.00246626977230369</v>
      </c>
      <c r="EC67" s="495" t="n">
        <f aca="false">(1+$AF67)^(1/12)-1</f>
        <v>0.00246626977230369</v>
      </c>
      <c r="ED67" s="495" t="n">
        <f aca="false">(1+$AF67)^(1/12)-1</f>
        <v>0.00246626977230369</v>
      </c>
      <c r="EE67" s="495" t="n">
        <f aca="false">(1+$AF67)^(1/12)-1</f>
        <v>0.00246626977230369</v>
      </c>
      <c r="EF67" s="495" t="n">
        <f aca="false">$E67</f>
        <v>0.03</v>
      </c>
      <c r="EG67" s="495" t="n">
        <f aca="false">(1+$AF67)^(1/12)-1</f>
        <v>0.00246626977230369</v>
      </c>
      <c r="EH67" s="495" t="n">
        <f aca="false">(1+$AF67)^(1/12)-1</f>
        <v>0.00246626977230369</v>
      </c>
      <c r="EI67" s="495" t="n">
        <f aca="false">(1+$AF67)^(1/12)-1</f>
        <v>0.00246626977230369</v>
      </c>
      <c r="EJ67" s="495" t="n">
        <f aca="false">(1+$AF67)^(1/12)-1</f>
        <v>0.00246626977230369</v>
      </c>
      <c r="EK67" s="495" t="n">
        <f aca="false">(1+$AF67)^(1/12)-1</f>
        <v>0.00246626977230369</v>
      </c>
      <c r="EL67" s="495" t="n">
        <f aca="false">(1+$AF67)^(1/12)-1</f>
        <v>0.00246626977230369</v>
      </c>
      <c r="EM67" s="495" t="n">
        <f aca="false">(1+$AF67)^(1/12)-1</f>
        <v>0.00246626977230369</v>
      </c>
      <c r="EN67" s="495" t="n">
        <f aca="false">(1+$AF67)^(1/12)-1</f>
        <v>0.00246626977230369</v>
      </c>
      <c r="EO67" s="495" t="n">
        <f aca="false">(1+$AF67)^(1/12)-1</f>
        <v>0.00246626977230369</v>
      </c>
      <c r="EP67" s="495" t="n">
        <f aca="false">(1+$AF67)^(1/12)-1</f>
        <v>0.00246626977230369</v>
      </c>
      <c r="EQ67" s="495" t="n">
        <f aca="false">(1+$AF67)^(1/12)-1</f>
        <v>0.00246626977230369</v>
      </c>
      <c r="ER67" s="495" t="n">
        <f aca="false">(1+$AF67)^(1/12)-1</f>
        <v>0.00246626977230369</v>
      </c>
      <c r="ES67" s="495" t="n">
        <f aca="false">$E67</f>
        <v>0.03</v>
      </c>
      <c r="ET67" s="495" t="n">
        <f aca="false">(1+$AF67)^(1/12)-1</f>
        <v>0.00246626977230369</v>
      </c>
      <c r="EU67" s="495" t="n">
        <f aca="false">(1+$AF67)^(1/12)-1</f>
        <v>0.00246626977230369</v>
      </c>
      <c r="EV67" s="495" t="n">
        <f aca="false">(1+$AF67)^(1/12)-1</f>
        <v>0.00246626977230369</v>
      </c>
      <c r="EW67" s="495" t="n">
        <f aca="false">(1+$AF67)^(1/12)-1</f>
        <v>0.00246626977230369</v>
      </c>
      <c r="EX67" s="495" t="n">
        <f aca="false">(1+$AF67)^(1/12)-1</f>
        <v>0.00246626977230369</v>
      </c>
      <c r="EY67" s="495" t="n">
        <f aca="false">(1+$AF67)^(1/12)-1</f>
        <v>0.00246626977230369</v>
      </c>
      <c r="EZ67" s="495" t="n">
        <f aca="false">(1+$AF67)^(1/12)-1</f>
        <v>0.00246626977230369</v>
      </c>
      <c r="FA67" s="495" t="n">
        <f aca="false">(1+$AF67)^(1/12)-1</f>
        <v>0.00246626977230369</v>
      </c>
      <c r="FB67" s="495" t="n">
        <f aca="false">(1+$AF67)^(1/12)-1</f>
        <v>0.00246626977230369</v>
      </c>
      <c r="FC67" s="495" t="n">
        <f aca="false">(1+$AF67)^(1/12)-1</f>
        <v>0.00246626977230369</v>
      </c>
      <c r="FD67" s="495" t="n">
        <f aca="false">(1+$AF67)^(1/12)-1</f>
        <v>0.00246626977230369</v>
      </c>
      <c r="FE67" s="495" t="n">
        <f aca="false">(1+$AF67)^(1/12)-1</f>
        <v>0.00246626977230369</v>
      </c>
      <c r="FF67" s="495" t="n">
        <f aca="false">$E67</f>
        <v>0.03</v>
      </c>
      <c r="FG67" s="495" t="n">
        <f aca="false">(1+$AF67)^(1/12)-1</f>
        <v>0.00246626977230369</v>
      </c>
      <c r="FH67" s="495" t="n">
        <f aca="false">(1+$AF67)^(1/12)-1</f>
        <v>0.00246626977230369</v>
      </c>
      <c r="FI67" s="495" t="n">
        <f aca="false">(1+$AF67)^(1/12)-1</f>
        <v>0.00246626977230369</v>
      </c>
      <c r="FJ67" s="495" t="n">
        <f aca="false">(1+$AF67)^(1/12)-1</f>
        <v>0.00246626977230369</v>
      </c>
      <c r="FK67" s="495" t="n">
        <f aca="false">(1+$AF67)^(1/12)-1</f>
        <v>0.00246626977230369</v>
      </c>
      <c r="FL67" s="495" t="n">
        <f aca="false">(1+$AF67)^(1/12)-1</f>
        <v>0.00246626977230369</v>
      </c>
      <c r="FM67" s="495" t="n">
        <f aca="false">(1+$AF67)^(1/12)-1</f>
        <v>0.00246626977230369</v>
      </c>
      <c r="FN67" s="495" t="n">
        <f aca="false">(1+$AF67)^(1/12)-1</f>
        <v>0.00246626977230369</v>
      </c>
      <c r="FO67" s="495" t="n">
        <f aca="false">(1+$AF67)^(1/12)-1</f>
        <v>0.00246626977230369</v>
      </c>
      <c r="FP67" s="495" t="n">
        <f aca="false">(1+$AF67)^(1/12)-1</f>
        <v>0.00246626977230369</v>
      </c>
      <c r="FQ67" s="495" t="n">
        <f aca="false">(1+$AF67)^(1/12)-1</f>
        <v>0.00246626977230369</v>
      </c>
      <c r="FR67" s="495" t="n">
        <f aca="false">(1+$AF67)^(1/12)-1</f>
        <v>0.00246626977230369</v>
      </c>
      <c r="FS67" s="495" t="n">
        <f aca="false">$E67</f>
        <v>0.03</v>
      </c>
      <c r="FT67" s="495" t="n">
        <f aca="false">(1+$AF67)^(1/12)-1</f>
        <v>0.00246626977230369</v>
      </c>
      <c r="FU67" s="495" t="n">
        <f aca="false">(1+$AF67)^(1/12)-1</f>
        <v>0.00246626977230369</v>
      </c>
      <c r="FV67" s="495" t="n">
        <f aca="false">(1+$AF67)^(1/12)-1</f>
        <v>0.00246626977230369</v>
      </c>
      <c r="FW67" s="495" t="n">
        <f aca="false">(1+$AF67)^(1/12)-1</f>
        <v>0.00246626977230369</v>
      </c>
      <c r="FX67" s="495" t="n">
        <f aca="false">(1+$AF67)^(1/12)-1</f>
        <v>0.00246626977230369</v>
      </c>
      <c r="FY67" s="495" t="n">
        <f aca="false">(1+$AF67)^(1/12)-1</f>
        <v>0.00246626977230369</v>
      </c>
      <c r="FZ67" s="495" t="n">
        <f aca="false">(1+$AF67)^(1/12)-1</f>
        <v>0.00246626977230369</v>
      </c>
      <c r="GA67" s="495" t="n">
        <f aca="false">(1+$AF67)^(1/12)-1</f>
        <v>0.00246626977230369</v>
      </c>
      <c r="GB67" s="495" t="n">
        <f aca="false">(1+$AF67)^(1/12)-1</f>
        <v>0.00246626977230369</v>
      </c>
      <c r="GC67" s="495" t="n">
        <f aca="false">(1+$AF67)^(1/12)-1</f>
        <v>0.00246626977230369</v>
      </c>
      <c r="GD67" s="495" t="n">
        <f aca="false">(1+$AF67)^(1/12)-1</f>
        <v>0.00246626977230369</v>
      </c>
      <c r="GE67" s="495" t="n">
        <f aca="false">(1+$AF67)^(1/12)-1</f>
        <v>0.00246626977230369</v>
      </c>
      <c r="GF67" s="495" t="n">
        <f aca="false">$E67</f>
        <v>0.03</v>
      </c>
      <c r="GG67" s="495" t="n">
        <f aca="false">(1+$AF67)^(1/12)-1</f>
        <v>0.00246626977230369</v>
      </c>
      <c r="GH67" s="495" t="n">
        <f aca="false">(1+$AF67)^(1/12)-1</f>
        <v>0.00246626977230369</v>
      </c>
      <c r="GI67" s="495" t="n">
        <f aca="false">(1+$AF67)^(1/12)-1</f>
        <v>0.00246626977230369</v>
      </c>
      <c r="GJ67" s="495" t="n">
        <f aca="false">(1+$AF67)^(1/12)-1</f>
        <v>0.00246626977230369</v>
      </c>
      <c r="GK67" s="495" t="n">
        <f aca="false">(1+$AF67)^(1/12)-1</f>
        <v>0.00246626977230369</v>
      </c>
      <c r="GL67" s="495" t="n">
        <f aca="false">(1+$AF67)^(1/12)-1</f>
        <v>0.00246626977230369</v>
      </c>
      <c r="GM67" s="495" t="n">
        <f aca="false">(1+$AF67)^(1/12)-1</f>
        <v>0.00246626977230369</v>
      </c>
      <c r="GN67" s="495" t="n">
        <f aca="false">(1+$AF67)^(1/12)-1</f>
        <v>0.00246626977230369</v>
      </c>
      <c r="GO67" s="495" t="n">
        <f aca="false">(1+$AF67)^(1/12)-1</f>
        <v>0.00246626977230369</v>
      </c>
      <c r="GP67" s="495" t="n">
        <f aca="false">(1+$AF67)^(1/12)-1</f>
        <v>0.00246626977230369</v>
      </c>
      <c r="GQ67" s="495" t="n">
        <f aca="false">(1+$AF67)^(1/12)-1</f>
        <v>0.00246626977230369</v>
      </c>
      <c r="GR67" s="495" t="n">
        <f aca="false">(1+$AF67)^(1/12)-1</f>
        <v>0.00246626977230369</v>
      </c>
      <c r="GS67" s="495" t="n">
        <f aca="false">$E67</f>
        <v>0.03</v>
      </c>
      <c r="GT67" s="495" t="n">
        <f aca="false">(1+$AF67)^(1/12)-1</f>
        <v>0.00246626977230369</v>
      </c>
      <c r="GU67" s="495" t="n">
        <f aca="false">(1+$AF67)^(1/12)-1</f>
        <v>0.00246626977230369</v>
      </c>
      <c r="GV67" s="495" t="n">
        <f aca="false">(1+$AF67)^(1/12)-1</f>
        <v>0.00246626977230369</v>
      </c>
      <c r="GW67" s="495" t="n">
        <f aca="false">(1+$AF67)^(1/12)-1</f>
        <v>0.00246626977230369</v>
      </c>
      <c r="GX67" s="495" t="n">
        <f aca="false">(1+$AF67)^(1/12)-1</f>
        <v>0.00246626977230369</v>
      </c>
      <c r="GY67" s="495" t="n">
        <f aca="false">(1+$AF67)^(1/12)-1</f>
        <v>0.00246626977230369</v>
      </c>
      <c r="GZ67" s="495" t="n">
        <f aca="false">(1+$AF67)^(1/12)-1</f>
        <v>0.00246626977230369</v>
      </c>
      <c r="HA67" s="495" t="n">
        <f aca="false">(1+$AF67)^(1/12)-1</f>
        <v>0.00246626977230369</v>
      </c>
      <c r="HB67" s="495" t="n">
        <f aca="false">(1+$AF67)^(1/12)-1</f>
        <v>0.00246626977230369</v>
      </c>
      <c r="HC67" s="495" t="n">
        <f aca="false">(1+$AF67)^(1/12)-1</f>
        <v>0.00246626977230369</v>
      </c>
      <c r="HD67" s="495" t="n">
        <f aca="false">(1+$AF67)^(1/12)-1</f>
        <v>0.00246626977230369</v>
      </c>
      <c r="HE67" s="495" t="n">
        <f aca="false">(1+$AF67)^(1/12)-1</f>
        <v>0.00246626977230369</v>
      </c>
      <c r="HF67" s="495" t="n">
        <f aca="false">$E67</f>
        <v>0.03</v>
      </c>
      <c r="HG67" s="495" t="n">
        <f aca="false">(1+$AF67)^(1/12)-1</f>
        <v>0.00246626977230369</v>
      </c>
      <c r="HH67" s="495" t="n">
        <f aca="false">(1+$AF67)^(1/12)-1</f>
        <v>0.00246626977230369</v>
      </c>
      <c r="HI67" s="495" t="n">
        <f aca="false">(1+$AF67)^(1/12)-1</f>
        <v>0.00246626977230369</v>
      </c>
      <c r="HJ67" s="495" t="n">
        <f aca="false">(1+$AF67)^(1/12)-1</f>
        <v>0.00246626977230369</v>
      </c>
      <c r="HK67" s="495" t="n">
        <f aca="false">(1+$AF67)^(1/12)-1</f>
        <v>0.00246626977230369</v>
      </c>
      <c r="HL67" s="495" t="n">
        <f aca="false">(1+$AF67)^(1/12)-1</f>
        <v>0.00246626977230369</v>
      </c>
      <c r="HM67" s="495" t="n">
        <f aca="false">(1+$AF67)^(1/12)-1</f>
        <v>0.00246626977230369</v>
      </c>
      <c r="HN67" s="495" t="n">
        <f aca="false">(1+$AF67)^(1/12)-1</f>
        <v>0.00246626977230369</v>
      </c>
      <c r="HO67" s="495" t="n">
        <f aca="false">(1+$AF67)^(1/12)-1</f>
        <v>0.00246626977230369</v>
      </c>
      <c r="HP67" s="495" t="n">
        <f aca="false">(1+$AF67)^(1/12)-1</f>
        <v>0.00246626977230369</v>
      </c>
      <c r="HQ67" s="495" t="n">
        <f aca="false">(1+$AF67)^(1/12)-1</f>
        <v>0.00246626977230369</v>
      </c>
      <c r="HR67" s="495" t="n">
        <f aca="false">(1+$AF67)^(1/12)-1</f>
        <v>0.00246626977230369</v>
      </c>
      <c r="HS67" s="495" t="n">
        <f aca="false">$E67</f>
        <v>0.03</v>
      </c>
      <c r="HT67" s="495" t="n">
        <f aca="false">(1+$AF67)^(1/12)-1</f>
        <v>0.00246626977230369</v>
      </c>
      <c r="HU67" s="495" t="n">
        <f aca="false">(1+$AF67)^(1/12)-1</f>
        <v>0.00246626977230369</v>
      </c>
      <c r="HV67" s="495" t="n">
        <f aca="false">(1+$AF67)^(1/12)-1</f>
        <v>0.00246626977230369</v>
      </c>
      <c r="HW67" s="495" t="n">
        <f aca="false">(1+$AF67)^(1/12)-1</f>
        <v>0.00246626977230369</v>
      </c>
      <c r="HX67" s="495" t="n">
        <f aca="false">(1+$AF67)^(1/12)-1</f>
        <v>0.00246626977230369</v>
      </c>
      <c r="HY67" s="495" t="n">
        <f aca="false">(1+$AF67)^(1/12)-1</f>
        <v>0.00246626977230369</v>
      </c>
      <c r="HZ67" s="495" t="n">
        <f aca="false">(1+$AF67)^(1/12)-1</f>
        <v>0.00246626977230369</v>
      </c>
      <c r="IA67" s="495" t="n">
        <f aca="false">(1+$AF67)^(1/12)-1</f>
        <v>0.00246626977230369</v>
      </c>
      <c r="IB67" s="495" t="n">
        <f aca="false">(1+$AF67)^(1/12)-1</f>
        <v>0.00246626977230369</v>
      </c>
      <c r="IC67" s="495" t="n">
        <f aca="false">(1+$AF67)^(1/12)-1</f>
        <v>0.00246626977230369</v>
      </c>
      <c r="ID67" s="495" t="n">
        <f aca="false">(1+$AF67)^(1/12)-1</f>
        <v>0.00246626977230369</v>
      </c>
      <c r="IE67" s="495" t="n">
        <f aca="false">(1+$AF67)^(1/12)-1</f>
        <v>0.00246626977230369</v>
      </c>
      <c r="IF67" s="495" t="n">
        <f aca="false">$E67</f>
        <v>0.03</v>
      </c>
      <c r="IG67" s="495" t="n">
        <f aca="false">(1+$AF67)^(1/12)-1</f>
        <v>0.00246626977230369</v>
      </c>
      <c r="IH67" s="495" t="n">
        <f aca="false">(1+$AF67)^(1/12)-1</f>
        <v>0.00246626977230369</v>
      </c>
      <c r="II67" s="495" t="n">
        <f aca="false">(1+$AF67)^(1/12)-1</f>
        <v>0.00246626977230369</v>
      </c>
      <c r="IJ67" s="495" t="n">
        <f aca="false">(1+$AF67)^(1/12)-1</f>
        <v>0.00246626977230369</v>
      </c>
      <c r="IK67" s="495" t="n">
        <f aca="false">(1+$AF67)^(1/12)-1</f>
        <v>0.00246626977230369</v>
      </c>
      <c r="IL67" s="495" t="n">
        <f aca="false">(1+$AF67)^(1/12)-1</f>
        <v>0.00246626977230369</v>
      </c>
      <c r="IM67" s="495" t="n">
        <f aca="false">(1+$AF67)^(1/12)-1</f>
        <v>0.00246626977230369</v>
      </c>
      <c r="IN67" s="495" t="n">
        <f aca="false">(1+$AF67)^(1/12)-1</f>
        <v>0.00246626977230369</v>
      </c>
      <c r="IO67" s="495" t="n">
        <f aca="false">(1+$AF67)^(1/12)-1</f>
        <v>0.00246626977230369</v>
      </c>
      <c r="IP67" s="495" t="n">
        <f aca="false">(1+$AF67)^(1/12)-1</f>
        <v>0.00246626977230369</v>
      </c>
      <c r="IQ67" s="495" t="n">
        <f aca="false">(1+$AF67)^(1/12)-1</f>
        <v>0.00246626977230369</v>
      </c>
      <c r="IR67" s="495" t="n">
        <f aca="false">(1+$AF67)^(1/12)-1</f>
        <v>0.00246626977230369</v>
      </c>
      <c r="IS67" s="495" t="n">
        <f aca="false">$E67</f>
        <v>0.03</v>
      </c>
      <c r="IT67" s="495" t="n">
        <f aca="false">(1+$AF67)^(1/12)-1</f>
        <v>0.00246626977230369</v>
      </c>
      <c r="IU67" s="495" t="n">
        <f aca="false">(1+$AF67)^(1/12)-1</f>
        <v>0.00246626977230369</v>
      </c>
      <c r="IV67" s="495" t="n">
        <f aca="false">(1+$AF67)^(1/12)-1</f>
        <v>0.00246626977230369</v>
      </c>
      <c r="IW67" s="495" t="n">
        <f aca="false">(1+$AF67)^(1/12)-1</f>
        <v>0.00246626977230369</v>
      </c>
      <c r="IX67" s="495" t="n">
        <f aca="false">(1+$AF67)^(1/12)-1</f>
        <v>0.00246626977230369</v>
      </c>
      <c r="IY67" s="495" t="n">
        <f aca="false">(1+$AF67)^(1/12)-1</f>
        <v>0.00246626977230369</v>
      </c>
      <c r="IZ67" s="495" t="n">
        <f aca="false">(1+$AF67)^(1/12)-1</f>
        <v>0.00246626977230369</v>
      </c>
      <c r="JA67" s="495" t="n">
        <f aca="false">(1+$AF67)^(1/12)-1</f>
        <v>0.00246626977230369</v>
      </c>
      <c r="JB67" s="495" t="n">
        <f aca="false">(1+$AF67)^(1/12)-1</f>
        <v>0.00246626977230369</v>
      </c>
      <c r="JC67" s="495" t="n">
        <f aca="false">(1+$AF67)^(1/12)-1</f>
        <v>0.00246626977230369</v>
      </c>
      <c r="JD67" s="495" t="n">
        <f aca="false">(1+$AF67)^(1/12)-1</f>
        <v>0.00246626977230369</v>
      </c>
      <c r="JE67" s="495" t="n">
        <f aca="false">(1+$AF67)^(1/12)-1</f>
        <v>0.00246626977230369</v>
      </c>
      <c r="JF67" s="495" t="n">
        <f aca="false">$E67</f>
        <v>0.03</v>
      </c>
      <c r="JG67" s="495" t="n">
        <f aca="false">(1+$AF67)^(1/12)-1</f>
        <v>0.00246626977230369</v>
      </c>
      <c r="JH67" s="495" t="n">
        <f aca="false">(1+$AF67)^(1/12)-1</f>
        <v>0.00246626977230369</v>
      </c>
      <c r="JI67" s="495" t="n">
        <f aca="false">(1+$AF67)^(1/12)-1</f>
        <v>0.00246626977230369</v>
      </c>
      <c r="JJ67" s="495" t="n">
        <f aca="false">(1+$AF67)^(1/12)-1</f>
        <v>0.00246626977230369</v>
      </c>
      <c r="JK67" s="495" t="n">
        <f aca="false">(1+$AF67)^(1/12)-1</f>
        <v>0.00246626977230369</v>
      </c>
      <c r="JL67" s="495" t="n">
        <f aca="false">(1+$AF67)^(1/12)-1</f>
        <v>0.00246626977230369</v>
      </c>
      <c r="JM67" s="495" t="n">
        <f aca="false">(1+$AF67)^(1/12)-1</f>
        <v>0.00246626977230369</v>
      </c>
      <c r="JN67" s="495" t="n">
        <f aca="false">(1+$AF67)^(1/12)-1</f>
        <v>0.00246626977230369</v>
      </c>
      <c r="JO67" s="495" t="n">
        <f aca="false">(1+$AF67)^(1/12)-1</f>
        <v>0.00246626977230369</v>
      </c>
      <c r="JP67" s="495" t="n">
        <f aca="false">(1+$AF67)^(1/12)-1</f>
        <v>0.00246626977230369</v>
      </c>
      <c r="JQ67" s="495" t="n">
        <f aca="false">(1+$AF67)^(1/12)-1</f>
        <v>0.00246626977230369</v>
      </c>
      <c r="JR67" s="495" t="n">
        <f aca="false">(1+$AF67)^(1/12)-1</f>
        <v>0.00246626977230369</v>
      </c>
      <c r="JS67" s="495" t="n">
        <f aca="false">$E67</f>
        <v>0.03</v>
      </c>
      <c r="JT67" s="495" t="n">
        <f aca="false">(1+$AF67)^(1/12)-1</f>
        <v>0.00246626977230369</v>
      </c>
      <c r="JU67" s="495" t="n">
        <f aca="false">(1+$AF67)^(1/12)-1</f>
        <v>0.00246626977230369</v>
      </c>
      <c r="JV67" s="495" t="n">
        <f aca="false">(1+$AF67)^(1/12)-1</f>
        <v>0.00246626977230369</v>
      </c>
      <c r="JW67" s="495" t="n">
        <f aca="false">(1+$AF67)^(1/12)-1</f>
        <v>0.00246626977230369</v>
      </c>
      <c r="JX67" s="495" t="n">
        <f aca="false">(1+$AF67)^(1/12)-1</f>
        <v>0.00246626977230369</v>
      </c>
      <c r="JY67" s="495" t="n">
        <f aca="false">(1+$AF67)^(1/12)-1</f>
        <v>0.00246626977230369</v>
      </c>
      <c r="JZ67" s="495" t="n">
        <f aca="false">(1+$AF67)^(1/12)-1</f>
        <v>0.00246626977230369</v>
      </c>
      <c r="KA67" s="495" t="n">
        <f aca="false">(1+$AF67)^(1/12)-1</f>
        <v>0.00246626977230369</v>
      </c>
      <c r="KB67" s="495" t="n">
        <f aca="false">(1+$AF67)^(1/12)-1</f>
        <v>0.00246626977230369</v>
      </c>
      <c r="KC67" s="495" t="n">
        <f aca="false">(1+$AF67)^(1/12)-1</f>
        <v>0.00246626977230369</v>
      </c>
      <c r="KD67" s="495" t="n">
        <f aca="false">(1+$AF67)^(1/12)-1</f>
        <v>0.00246626977230369</v>
      </c>
      <c r="KE67" s="495" t="n">
        <f aca="false">(1+$AF67)^(1/12)-1</f>
        <v>0.00246626977230369</v>
      </c>
      <c r="KF67" s="495" t="n">
        <f aca="false">$E67</f>
        <v>0.03</v>
      </c>
      <c r="KG67" s="495" t="n">
        <f aca="false">(1+$AF67)^(1/12)-1</f>
        <v>0.00246626977230369</v>
      </c>
      <c r="KH67" s="495" t="n">
        <f aca="false">(1+$AF67)^(1/12)-1</f>
        <v>0.00246626977230369</v>
      </c>
      <c r="KI67" s="495" t="n">
        <f aca="false">(1+$AF67)^(1/12)-1</f>
        <v>0.00246626977230369</v>
      </c>
      <c r="KJ67" s="495" t="n">
        <f aca="false">(1+$AF67)^(1/12)-1</f>
        <v>0.00246626977230369</v>
      </c>
      <c r="KK67" s="495" t="n">
        <f aca="false">(1+$AF67)^(1/12)-1</f>
        <v>0.00246626977230369</v>
      </c>
      <c r="KL67" s="495" t="n">
        <f aca="false">(1+$AF67)^(1/12)-1</f>
        <v>0.00246626977230369</v>
      </c>
      <c r="KM67" s="495" t="n">
        <f aca="false">(1+$AF67)^(1/12)-1</f>
        <v>0.00246626977230369</v>
      </c>
      <c r="KN67" s="495" t="n">
        <f aca="false">(1+$AF67)^(1/12)-1</f>
        <v>0.00246626977230369</v>
      </c>
      <c r="KO67" s="495" t="n">
        <f aca="false">(1+$AF67)^(1/12)-1</f>
        <v>0.00246626977230369</v>
      </c>
      <c r="KP67" s="495" t="n">
        <f aca="false">(1+$AF67)^(1/12)-1</f>
        <v>0.00246626977230369</v>
      </c>
      <c r="KQ67" s="495" t="n">
        <f aca="false">(1+$AF67)^(1/12)-1</f>
        <v>0.00246626977230369</v>
      </c>
      <c r="KR67" s="495" t="n">
        <f aca="false">(1+$AF67)^(1/12)-1</f>
        <v>0.00246626977230369</v>
      </c>
      <c r="KS67" s="495" t="n">
        <f aca="false">$E67</f>
        <v>0.03</v>
      </c>
      <c r="KT67" s="495" t="n">
        <f aca="false">(1+$AF67)^(1/12)-1</f>
        <v>0.00246626977230369</v>
      </c>
      <c r="KU67" s="495" t="n">
        <f aca="false">(1+$AF67)^(1/12)-1</f>
        <v>0.00246626977230369</v>
      </c>
      <c r="KV67" s="495" t="n">
        <f aca="false">(1+$AF67)^(1/12)-1</f>
        <v>0.00246626977230369</v>
      </c>
      <c r="KW67" s="495" t="n">
        <f aca="false">(1+$AF67)^(1/12)-1</f>
        <v>0.00246626977230369</v>
      </c>
      <c r="KX67" s="495" t="n">
        <f aca="false">(1+$AF67)^(1/12)-1</f>
        <v>0.00246626977230369</v>
      </c>
      <c r="KY67" s="495" t="n">
        <f aca="false">(1+$AF67)^(1/12)-1</f>
        <v>0.00246626977230369</v>
      </c>
      <c r="KZ67" s="495" t="n">
        <f aca="false">(1+$AF67)^(1/12)-1</f>
        <v>0.00246626977230369</v>
      </c>
      <c r="LA67" s="495" t="n">
        <f aca="false">(1+$AF67)^(1/12)-1</f>
        <v>0.00246626977230369</v>
      </c>
      <c r="LB67" s="495" t="n">
        <f aca="false">(1+$AF67)^(1/12)-1</f>
        <v>0.00246626977230369</v>
      </c>
      <c r="LC67" s="495" t="n">
        <f aca="false">(1+$AF67)^(1/12)-1</f>
        <v>0.00246626977230369</v>
      </c>
      <c r="LD67" s="495" t="n">
        <f aca="false">(1+$AF67)^(1/12)-1</f>
        <v>0.00246626977230369</v>
      </c>
      <c r="LE67" s="495" t="n">
        <f aca="false">(1+$AF67)^(1/12)-1</f>
        <v>0.00246626977230369</v>
      </c>
      <c r="LF67" s="495" t="n">
        <f aca="false">$E67</f>
        <v>0.03</v>
      </c>
      <c r="LG67" s="495" t="n">
        <f aca="false">(1+$AF67)^(1/12)-1</f>
        <v>0.00246626977230369</v>
      </c>
      <c r="LH67" s="495" t="n">
        <f aca="false">(1+$AF67)^(1/12)-1</f>
        <v>0.00246626977230369</v>
      </c>
      <c r="LI67" s="495" t="n">
        <f aca="false">(1+$AF67)^(1/12)-1</f>
        <v>0.00246626977230369</v>
      </c>
      <c r="LJ67" s="495" t="n">
        <f aca="false">(1+$AF67)^(1/12)-1</f>
        <v>0.00246626977230369</v>
      </c>
      <c r="LK67" s="495" t="n">
        <f aca="false">(1+$AF67)^(1/12)-1</f>
        <v>0.00246626977230369</v>
      </c>
      <c r="LL67" s="495" t="n">
        <f aca="false">(1+$AF67)^(1/12)-1</f>
        <v>0.00246626977230369</v>
      </c>
      <c r="LM67" s="495" t="n">
        <f aca="false">(1+$AF67)^(1/12)-1</f>
        <v>0.00246626977230369</v>
      </c>
      <c r="LN67" s="495" t="n">
        <f aca="false">(1+$AF67)^(1/12)-1</f>
        <v>0.00246626977230369</v>
      </c>
      <c r="LO67" s="495" t="n">
        <f aca="false">(1+$AF67)^(1/12)-1</f>
        <v>0.00246626977230369</v>
      </c>
      <c r="LP67" s="495" t="n">
        <f aca="false">(1+$AF67)^(1/12)-1</f>
        <v>0.00246626977230369</v>
      </c>
      <c r="LQ67" s="495" t="n">
        <f aca="false">(1+$AF67)^(1/12)-1</f>
        <v>0.00246626977230369</v>
      </c>
      <c r="LR67" s="495" t="n">
        <f aca="false">(1+$AF67)^(1/12)-1</f>
        <v>0.00246626977230369</v>
      </c>
      <c r="LS67" s="495" t="n">
        <f aca="false">$E67</f>
        <v>0.03</v>
      </c>
      <c r="LT67" s="495" t="n">
        <f aca="false">(1+$AF67)^(1/12)-1</f>
        <v>0.00246626977230369</v>
      </c>
      <c r="LU67" s="495" t="n">
        <f aca="false">(1+$AF67)^(1/12)-1</f>
        <v>0.00246626977230369</v>
      </c>
      <c r="LV67" s="495" t="n">
        <f aca="false">(1+$AF67)^(1/12)-1</f>
        <v>0.00246626977230369</v>
      </c>
      <c r="LW67" s="495" t="n">
        <f aca="false">(1+$AF67)^(1/12)-1</f>
        <v>0.00246626977230369</v>
      </c>
      <c r="LX67" s="495" t="n">
        <f aca="false">(1+$AF67)^(1/12)-1</f>
        <v>0.00246626977230369</v>
      </c>
      <c r="LY67" s="495" t="n">
        <f aca="false">(1+$AF67)^(1/12)-1</f>
        <v>0.00246626977230369</v>
      </c>
      <c r="LZ67" s="495" t="n">
        <f aca="false">(1+$AF67)^(1/12)-1</f>
        <v>0.00246626977230369</v>
      </c>
      <c r="MA67" s="495" t="n">
        <f aca="false">(1+$AF67)^(1/12)-1</f>
        <v>0.00246626977230369</v>
      </c>
      <c r="MB67" s="495" t="n">
        <f aca="false">(1+$AF67)^(1/12)-1</f>
        <v>0.00246626977230369</v>
      </c>
      <c r="MC67" s="495" t="n">
        <f aca="false">(1+$AF67)^(1/12)-1</f>
        <v>0.00246626977230369</v>
      </c>
      <c r="MD67" s="495" t="n">
        <f aca="false">(1+$AF67)^(1/12)-1</f>
        <v>0.00246626977230369</v>
      </c>
      <c r="ME67" s="495" t="n">
        <f aca="false">(1+$AF67)^(1/12)-1</f>
        <v>0.00246626977230369</v>
      </c>
      <c r="MF67" s="495" t="n">
        <f aca="false">$E67</f>
        <v>0.03</v>
      </c>
      <c r="MG67" s="495" t="n">
        <f aca="false">(1+$AF67)^(1/12)-1</f>
        <v>0.00246626977230369</v>
      </c>
      <c r="MH67" s="495" t="n">
        <f aca="false">(1+$AF67)^(1/12)-1</f>
        <v>0.00246626977230369</v>
      </c>
      <c r="MI67" s="495" t="n">
        <f aca="false">(1+$AF67)^(1/12)-1</f>
        <v>0.00246626977230369</v>
      </c>
      <c r="MJ67" s="495" t="n">
        <f aca="false">(1+$AF67)^(1/12)-1</f>
        <v>0.00246626977230369</v>
      </c>
      <c r="MK67" s="495" t="n">
        <f aca="false">(1+$AF67)^(1/12)-1</f>
        <v>0.00246626977230369</v>
      </c>
      <c r="ML67" s="495" t="n">
        <f aca="false">(1+$AF67)^(1/12)-1</f>
        <v>0.00246626977230369</v>
      </c>
      <c r="MM67" s="495" t="n">
        <f aca="false">(1+$AF67)^(1/12)-1</f>
        <v>0.00246626977230369</v>
      </c>
      <c r="MN67" s="495" t="n">
        <f aca="false">(1+$AF67)^(1/12)-1</f>
        <v>0.00246626977230369</v>
      </c>
      <c r="MO67" s="495" t="n">
        <f aca="false">(1+$AF67)^(1/12)-1</f>
        <v>0.00246626977230369</v>
      </c>
      <c r="MP67" s="495" t="n">
        <f aca="false">(1+$AF67)^(1/12)-1</f>
        <v>0.00246626977230369</v>
      </c>
      <c r="MQ67" s="495" t="n">
        <f aca="false">(1+$AF67)^(1/12)-1</f>
        <v>0.00246626977230369</v>
      </c>
      <c r="MR67" s="495" t="n">
        <f aca="false">(1+$AF67)^(1/12)-1</f>
        <v>0.00246626977230369</v>
      </c>
      <c r="MS67" s="495" t="n">
        <f aca="false">$E67</f>
        <v>0.03</v>
      </c>
      <c r="MT67" s="495" t="n">
        <f aca="false">(1+$AF67)^(1/12)-1</f>
        <v>0.00246626977230369</v>
      </c>
      <c r="MU67" s="495" t="n">
        <f aca="false">(1+$AF67)^(1/12)-1</f>
        <v>0.00246626977230369</v>
      </c>
      <c r="MV67" s="495" t="n">
        <f aca="false">(1+$AF67)^(1/12)-1</f>
        <v>0.00246626977230369</v>
      </c>
      <c r="MW67" s="495" t="n">
        <f aca="false">(1+$AF67)^(1/12)-1</f>
        <v>0.00246626977230369</v>
      </c>
      <c r="MX67" s="495" t="n">
        <f aca="false">(1+$AF67)^(1/12)-1</f>
        <v>0.00246626977230369</v>
      </c>
      <c r="MY67" s="495" t="n">
        <f aca="false">(1+$AF67)^(1/12)-1</f>
        <v>0.00246626977230369</v>
      </c>
      <c r="MZ67" s="495" t="n">
        <f aca="false">(1+$AF67)^(1/12)-1</f>
        <v>0.00246626977230369</v>
      </c>
      <c r="NA67" s="495" t="n">
        <f aca="false">(1+$AF67)^(1/12)-1</f>
        <v>0.00246626977230369</v>
      </c>
      <c r="NB67" s="495" t="n">
        <f aca="false">(1+$AF67)^(1/12)-1</f>
        <v>0.00246626977230369</v>
      </c>
      <c r="NC67" s="495" t="n">
        <f aca="false">(1+$AF67)^(1/12)-1</f>
        <v>0.00246626977230369</v>
      </c>
      <c r="ND67" s="495" t="n">
        <f aca="false">(1+$AF67)^(1/12)-1</f>
        <v>0.00246626977230369</v>
      </c>
      <c r="NE67" s="495" t="n">
        <f aca="false">(1+$AF67)^(1/12)-1</f>
        <v>0.00246626977230369</v>
      </c>
      <c r="NF67" s="495" t="n">
        <f aca="false">$E67</f>
        <v>0.03</v>
      </c>
      <c r="NG67" s="495" t="n">
        <f aca="false">(1+$AF67)^(1/12)-1</f>
        <v>0.00246626977230369</v>
      </c>
      <c r="NH67" s="495" t="n">
        <f aca="false">(1+$AF67)^(1/12)-1</f>
        <v>0.00246626977230369</v>
      </c>
      <c r="NI67" s="495" t="n">
        <f aca="false">(1+$AF67)^(1/12)-1</f>
        <v>0.00246626977230369</v>
      </c>
      <c r="NJ67" s="495" t="n">
        <f aca="false">(1+$AF67)^(1/12)-1</f>
        <v>0.00246626977230369</v>
      </c>
      <c r="NK67" s="495" t="n">
        <f aca="false">(1+$AF67)^(1/12)-1</f>
        <v>0.00246626977230369</v>
      </c>
      <c r="NL67" s="495" t="n">
        <f aca="false">(1+$AF67)^(1/12)-1</f>
        <v>0.00246626977230369</v>
      </c>
      <c r="NM67" s="495" t="n">
        <f aca="false">(1+$AF67)^(1/12)-1</f>
        <v>0.00246626977230369</v>
      </c>
      <c r="NN67" s="495" t="n">
        <f aca="false">(1+$AF67)^(1/12)-1</f>
        <v>0.00246626977230369</v>
      </c>
      <c r="NO67" s="495" t="n">
        <f aca="false">(1+$AF67)^(1/12)-1</f>
        <v>0.00246626977230369</v>
      </c>
      <c r="NP67" s="495" t="n">
        <f aca="false">(1+$AF67)^(1/12)-1</f>
        <v>0.00246626977230369</v>
      </c>
      <c r="NQ67" s="495" t="n">
        <f aca="false">(1+$AF67)^(1/12)-1</f>
        <v>0.00246626977230369</v>
      </c>
      <c r="NR67" s="495" t="n">
        <f aca="false">(1+$AF67)^(1/12)-1</f>
        <v>0.00246626977230369</v>
      </c>
      <c r="NS67" s="495" t="n">
        <f aca="false">$E67</f>
        <v>0.03</v>
      </c>
      <c r="NT67" s="495" t="n">
        <f aca="false">(1+$AF67)^(1/12)-1</f>
        <v>0.00246626977230369</v>
      </c>
      <c r="NU67" s="495" t="n">
        <f aca="false">(1+$AF67)^(1/12)-1</f>
        <v>0.00246626977230369</v>
      </c>
      <c r="NV67" s="495" t="n">
        <f aca="false">(1+$AF67)^(1/12)-1</f>
        <v>0.00246626977230369</v>
      </c>
      <c r="NW67" s="495" t="n">
        <f aca="false">(1+$AF67)^(1/12)-1</f>
        <v>0.00246626977230369</v>
      </c>
      <c r="NX67" s="495" t="n">
        <f aca="false">(1+$AF67)^(1/12)-1</f>
        <v>0.00246626977230369</v>
      </c>
      <c r="NY67" s="495" t="n">
        <f aca="false">(1+$AF67)^(1/12)-1</f>
        <v>0.00246626977230369</v>
      </c>
      <c r="NZ67" s="495" t="n">
        <f aca="false">(1+$AF67)^(1/12)-1</f>
        <v>0.00246626977230369</v>
      </c>
      <c r="OA67" s="495" t="n">
        <f aca="false">(1+$AF67)^(1/12)-1</f>
        <v>0.00246626977230369</v>
      </c>
      <c r="OB67" s="495" t="n">
        <f aca="false">(1+$AF67)^(1/12)-1</f>
        <v>0.00246626977230369</v>
      </c>
      <c r="OC67" s="495" t="n">
        <f aca="false">(1+$AF67)^(1/12)-1</f>
        <v>0.00246626977230369</v>
      </c>
      <c r="OD67" s="495" t="n">
        <f aca="false">(1+$AF67)^(1/12)-1</f>
        <v>0.00246626977230369</v>
      </c>
      <c r="OE67" s="495" t="n">
        <f aca="false">(1+$AF67)^(1/12)-1</f>
        <v>0.00246626977230369</v>
      </c>
      <c r="OF67" s="495" t="n">
        <f aca="false">$E67</f>
        <v>0.03</v>
      </c>
      <c r="OG67" s="495" t="n">
        <f aca="false">(1+$AF67)^(1/12)-1</f>
        <v>0.00246626977230369</v>
      </c>
      <c r="OH67" s="495" t="n">
        <f aca="false">(1+$AF67)^(1/12)-1</f>
        <v>0.00246626977230369</v>
      </c>
      <c r="OI67" s="495" t="n">
        <f aca="false">(1+$AF67)^(1/12)-1</f>
        <v>0.00246626977230369</v>
      </c>
      <c r="OJ67" s="495" t="n">
        <f aca="false">(1+$AF67)^(1/12)-1</f>
        <v>0.00246626977230369</v>
      </c>
      <c r="OK67" s="495" t="n">
        <f aca="false">(1+$AF67)^(1/12)-1</f>
        <v>0.00246626977230369</v>
      </c>
      <c r="OL67" s="495" t="n">
        <f aca="false">(1+$AF67)^(1/12)-1</f>
        <v>0.00246626977230369</v>
      </c>
      <c r="OM67" s="495" t="n">
        <f aca="false">(1+$AF67)^(1/12)-1</f>
        <v>0.00246626977230369</v>
      </c>
      <c r="ON67" s="495" t="n">
        <f aca="false">(1+$AF67)^(1/12)-1</f>
        <v>0.00246626977230369</v>
      </c>
      <c r="OO67" s="495" t="n">
        <f aca="false">(1+$AF67)^(1/12)-1</f>
        <v>0.00246626977230369</v>
      </c>
      <c r="OP67" s="495" t="n">
        <f aca="false">(1+$AF67)^(1/12)-1</f>
        <v>0.00246626977230369</v>
      </c>
      <c r="OQ67" s="495" t="n">
        <f aca="false">(1+$AF67)^(1/12)-1</f>
        <v>0.00246626977230369</v>
      </c>
      <c r="OR67" s="495" t="n">
        <f aca="false">(1+$AF67)^(1/12)-1</f>
        <v>0.00246626977230369</v>
      </c>
      <c r="OS67" s="495" t="n">
        <f aca="false">$E67</f>
        <v>0.03</v>
      </c>
      <c r="OT67" s="196"/>
      <c r="OU67" s="196"/>
      <c r="OV67" s="196"/>
      <c r="OW67" s="196"/>
      <c r="OX67" s="196"/>
      <c r="OY67" s="196"/>
      <c r="OZ67" s="196"/>
      <c r="PA67" s="196"/>
      <c r="PB67" s="196"/>
      <c r="PC67" s="196"/>
      <c r="PD67" s="196"/>
      <c r="PE67" s="196"/>
      <c r="PF67" s="196"/>
      <c r="PG67" s="196"/>
      <c r="PH67" s="196"/>
      <c r="PI67" s="196"/>
      <c r="PJ67" s="196"/>
      <c r="PK67" s="196"/>
      <c r="PL67" s="196"/>
      <c r="PM67" s="196"/>
      <c r="PN67" s="196"/>
      <c r="PO67" s="196"/>
      <c r="PP67" s="196"/>
      <c r="PQ67" s="196"/>
      <c r="PR67" s="196"/>
      <c r="PS67" s="196"/>
      <c r="PT67" s="196"/>
      <c r="PU67" s="196"/>
      <c r="PV67" s="196"/>
      <c r="PW67" s="196"/>
      <c r="PX67" s="196"/>
      <c r="PY67" s="196"/>
      <c r="PZ67" s="196"/>
      <c r="QA67" s="196"/>
      <c r="QB67" s="196"/>
      <c r="QC67" s="196"/>
      <c r="QD67" s="196"/>
      <c r="QE67" s="196"/>
      <c r="QF67" s="196"/>
      <c r="QG67" s="196"/>
      <c r="QH67" s="196"/>
      <c r="QI67" s="196"/>
      <c r="QJ67" s="196"/>
      <c r="QK67" s="196"/>
      <c r="QL67" s="196"/>
      <c r="QM67" s="196"/>
      <c r="QN67" s="196"/>
      <c r="QO67" s="196"/>
      <c r="QP67" s="196"/>
      <c r="QQ67" s="196"/>
      <c r="QR67" s="196"/>
      <c r="QS67" s="196"/>
      <c r="QT67" s="196"/>
      <c r="QU67" s="196"/>
      <c r="QV67" s="196"/>
      <c r="QW67" s="196"/>
      <c r="QX67" s="196"/>
      <c r="QY67" s="196"/>
      <c r="QZ67" s="196"/>
      <c r="RA67" s="196"/>
      <c r="RB67" s="196"/>
      <c r="RC67" s="196"/>
      <c r="RD67" s="196"/>
      <c r="RE67" s="196"/>
      <c r="RF67" s="196"/>
    </row>
    <row r="68" customFormat="false" ht="12.75" hidden="false" customHeight="true" outlineLevel="0" collapsed="false">
      <c r="A68" s="196"/>
      <c r="B68" s="89" t="s">
        <v>528</v>
      </c>
      <c r="C68" s="196"/>
      <c r="D68" s="196"/>
      <c r="E68" s="196"/>
      <c r="F68" s="196"/>
      <c r="G68" s="495" t="n">
        <f aca="false">G66+G67</f>
        <v>0.00698556157867825</v>
      </c>
      <c r="H68" s="495" t="n">
        <f aca="false">H66+H67</f>
        <v>0.00698556157867825</v>
      </c>
      <c r="I68" s="495" t="n">
        <f aca="false">I66+I67</f>
        <v>0.00698556157867825</v>
      </c>
      <c r="J68" s="495" t="n">
        <f aca="false">J66+J67</f>
        <v>0.00698556157867825</v>
      </c>
      <c r="K68" s="495" t="n">
        <f aca="false">K66+K67</f>
        <v>0.00698556157867825</v>
      </c>
      <c r="L68" s="495" t="n">
        <f aca="false">L66+L67</f>
        <v>0.00698556157867825</v>
      </c>
      <c r="M68" s="495" t="n">
        <f aca="false">M66+M67</f>
        <v>0.00698556157867825</v>
      </c>
      <c r="N68" s="495" t="n">
        <f aca="false">N66+N67</f>
        <v>0.00698556157867825</v>
      </c>
      <c r="O68" s="495" t="n">
        <f aca="false">O66+O67</f>
        <v>0.00698556157867825</v>
      </c>
      <c r="P68" s="495" t="n">
        <f aca="false">P66+P67</f>
        <v>0.00698556157867825</v>
      </c>
      <c r="Q68" s="495" t="n">
        <f aca="false">Q66+Q67</f>
        <v>0.00698556157867825</v>
      </c>
      <c r="R68" s="495" t="n">
        <f aca="false">R66+R67</f>
        <v>0.00698556157867825</v>
      </c>
      <c r="S68" s="495" t="n">
        <f aca="false">S66+S67</f>
        <v>0.0856</v>
      </c>
      <c r="T68" s="495" t="n">
        <f aca="false">T66+T67</f>
        <v>0.00698556157867825</v>
      </c>
      <c r="U68" s="495" t="n">
        <f aca="false">U66+U67</f>
        <v>0.00698556157867825</v>
      </c>
      <c r="V68" s="495" t="n">
        <f aca="false">V66+V67</f>
        <v>0.00698556157867825</v>
      </c>
      <c r="W68" s="495" t="n">
        <f aca="false">W66+W67</f>
        <v>0.00698556157867825</v>
      </c>
      <c r="X68" s="495" t="n">
        <f aca="false">X66+X67</f>
        <v>0.00698556157867825</v>
      </c>
      <c r="Y68" s="495" t="n">
        <f aca="false">Y66+Y67</f>
        <v>0.00698556157867825</v>
      </c>
      <c r="Z68" s="495" t="n">
        <f aca="false">Z66+Z67</f>
        <v>0.00698556157867825</v>
      </c>
      <c r="AA68" s="495" t="n">
        <f aca="false">AA66+AA67</f>
        <v>0.00698556157867825</v>
      </c>
      <c r="AB68" s="495" t="n">
        <f aca="false">AB66+AB67</f>
        <v>0.00698556157867825</v>
      </c>
      <c r="AC68" s="495" t="n">
        <f aca="false">AC66+AC67</f>
        <v>0.00698556157867825</v>
      </c>
      <c r="AD68" s="495" t="n">
        <f aca="false">AD66+AD67</f>
        <v>0.00698556157867825</v>
      </c>
      <c r="AE68" s="495" t="n">
        <f aca="false">AE66+AE67</f>
        <v>0.00698556157867825</v>
      </c>
      <c r="AF68" s="495" t="n">
        <f aca="false">AF66+AF67</f>
        <v>0.0856</v>
      </c>
      <c r="AG68" s="495" t="n">
        <f aca="false">AG66+AG67</f>
        <v>0.00698556157867825</v>
      </c>
      <c r="AH68" s="495" t="n">
        <f aca="false">AH66+AH67</f>
        <v>0.00698556157867825</v>
      </c>
      <c r="AI68" s="495" t="n">
        <f aca="false">AI66+AI67</f>
        <v>0.00698556157867825</v>
      </c>
      <c r="AJ68" s="495" t="n">
        <f aca="false">AJ66+AJ67</f>
        <v>0.00698556157867825</v>
      </c>
      <c r="AK68" s="495" t="n">
        <f aca="false">AK66+AK67</f>
        <v>0.00698556157867825</v>
      </c>
      <c r="AL68" s="495" t="n">
        <f aca="false">AL66+AL67</f>
        <v>0.00698556157867825</v>
      </c>
      <c r="AM68" s="495" t="n">
        <f aca="false">AM66+AM67</f>
        <v>0.00698556157867825</v>
      </c>
      <c r="AN68" s="495" t="n">
        <f aca="false">AN66+AN67</f>
        <v>0.00698556157867825</v>
      </c>
      <c r="AO68" s="495" t="n">
        <f aca="false">AO66+AO67</f>
        <v>0.00698556157867825</v>
      </c>
      <c r="AP68" s="495" t="n">
        <f aca="false">AP66+AP67</f>
        <v>0.00698556157867825</v>
      </c>
      <c r="AQ68" s="495" t="n">
        <f aca="false">AQ66+AQ67</f>
        <v>0.00698556157867825</v>
      </c>
      <c r="AR68" s="495" t="n">
        <f aca="false">AR66+AR67</f>
        <v>0.00698556157867825</v>
      </c>
      <c r="AS68" s="495" t="n">
        <f aca="false">AS66+AS67</f>
        <v>0.0856</v>
      </c>
      <c r="AT68" s="495" t="n">
        <f aca="false">AT66+AT67</f>
        <v>0.00698556157867825</v>
      </c>
      <c r="AU68" s="495" t="n">
        <f aca="false">AU66+AU67</f>
        <v>0.00698556157867825</v>
      </c>
      <c r="AV68" s="495" t="n">
        <f aca="false">AV66+AV67</f>
        <v>0.00698556157867825</v>
      </c>
      <c r="AW68" s="495" t="n">
        <f aca="false">AW66+AW67</f>
        <v>0.00698556157867825</v>
      </c>
      <c r="AX68" s="495" t="n">
        <f aca="false">AX66+AX67</f>
        <v>0.00698556157867825</v>
      </c>
      <c r="AY68" s="495" t="n">
        <f aca="false">AY66+AY67</f>
        <v>0.00698556157867825</v>
      </c>
      <c r="AZ68" s="495" t="n">
        <f aca="false">AZ66+AZ67</f>
        <v>0.00698556157867825</v>
      </c>
      <c r="BA68" s="495" t="n">
        <f aca="false">BA66+BA67</f>
        <v>0.00698556157867825</v>
      </c>
      <c r="BB68" s="495" t="n">
        <f aca="false">BB66+BB67</f>
        <v>0.00698556157867825</v>
      </c>
      <c r="BC68" s="495" t="n">
        <f aca="false">BC66+BC67</f>
        <v>0.00698556157867825</v>
      </c>
      <c r="BD68" s="495" t="n">
        <f aca="false">BD66+BD67</f>
        <v>0.00698556157867825</v>
      </c>
      <c r="BE68" s="495" t="n">
        <f aca="false">BE66+BE67</f>
        <v>0.00698556157867825</v>
      </c>
      <c r="BF68" s="495" t="n">
        <f aca="false">BF66+BF67</f>
        <v>0.0856</v>
      </c>
      <c r="BG68" s="495" t="n">
        <f aca="false">BG66+BG67</f>
        <v>0.00698556157867825</v>
      </c>
      <c r="BH68" s="495" t="n">
        <f aca="false">BH66+BH67</f>
        <v>0.00698556157867825</v>
      </c>
      <c r="BI68" s="495" t="n">
        <f aca="false">BI66+BI67</f>
        <v>0.00698556157867825</v>
      </c>
      <c r="BJ68" s="495" t="n">
        <f aca="false">BJ66+BJ67</f>
        <v>0.00698556157867825</v>
      </c>
      <c r="BK68" s="495" t="n">
        <f aca="false">BK66+BK67</f>
        <v>0.00698556157867825</v>
      </c>
      <c r="BL68" s="495" t="n">
        <f aca="false">BL66+BL67</f>
        <v>0.00698556157867825</v>
      </c>
      <c r="BM68" s="495" t="n">
        <f aca="false">BM66+BM67</f>
        <v>0.00698556157867825</v>
      </c>
      <c r="BN68" s="495" t="n">
        <f aca="false">BN66+BN67</f>
        <v>0.00698556157867825</v>
      </c>
      <c r="BO68" s="495" t="n">
        <f aca="false">BO66+BO67</f>
        <v>0.00698556157867825</v>
      </c>
      <c r="BP68" s="495" t="n">
        <f aca="false">BP66+BP67</f>
        <v>0.00698556157867825</v>
      </c>
      <c r="BQ68" s="495" t="n">
        <f aca="false">BQ66+BQ67</f>
        <v>0.00698556157867825</v>
      </c>
      <c r="BR68" s="495" t="n">
        <f aca="false">BR66+BR67</f>
        <v>0.00698556157867825</v>
      </c>
      <c r="BS68" s="495" t="n">
        <f aca="false">BS66+BS67</f>
        <v>0.0856</v>
      </c>
      <c r="BT68" s="495" t="n">
        <f aca="false">BT66+BT67</f>
        <v>0.00698556157867825</v>
      </c>
      <c r="BU68" s="495" t="n">
        <f aca="false">BU66+BU67</f>
        <v>0.00698556157867825</v>
      </c>
      <c r="BV68" s="495" t="n">
        <f aca="false">BV66+BV67</f>
        <v>0.00698556157867825</v>
      </c>
      <c r="BW68" s="495" t="n">
        <f aca="false">BW66+BW67</f>
        <v>0.00698556157867825</v>
      </c>
      <c r="BX68" s="495" t="n">
        <f aca="false">BX66+BX67</f>
        <v>0.00698556157867825</v>
      </c>
      <c r="BY68" s="495" t="n">
        <f aca="false">BY66+BY67</f>
        <v>0.00698556157867825</v>
      </c>
      <c r="BZ68" s="495" t="n">
        <f aca="false">BZ66+BZ67</f>
        <v>0.00698556157867825</v>
      </c>
      <c r="CA68" s="495" t="n">
        <f aca="false">CA66+CA67</f>
        <v>0.00698556157867825</v>
      </c>
      <c r="CB68" s="495" t="n">
        <f aca="false">CB66+CB67</f>
        <v>0.00698556157867825</v>
      </c>
      <c r="CC68" s="495" t="n">
        <f aca="false">CC66+CC67</f>
        <v>0.00698556157867825</v>
      </c>
      <c r="CD68" s="495" t="n">
        <f aca="false">CD66+CD67</f>
        <v>0.00698556157867825</v>
      </c>
      <c r="CE68" s="495" t="n">
        <f aca="false">CE66+CE67</f>
        <v>0.00698556157867825</v>
      </c>
      <c r="CF68" s="495" t="n">
        <f aca="false">CF66+CF67</f>
        <v>0.0856</v>
      </c>
      <c r="CG68" s="495" t="n">
        <f aca="false">CG66+CG67</f>
        <v>0.00698556157867825</v>
      </c>
      <c r="CH68" s="495" t="n">
        <f aca="false">CH66+CH67</f>
        <v>0.00698556157867825</v>
      </c>
      <c r="CI68" s="495" t="n">
        <f aca="false">CI66+CI67</f>
        <v>0.00698556157867825</v>
      </c>
      <c r="CJ68" s="495" t="n">
        <f aca="false">CJ66+CJ67</f>
        <v>0.00698556157867825</v>
      </c>
      <c r="CK68" s="495" t="n">
        <f aca="false">CK66+CK67</f>
        <v>0.00698556157867825</v>
      </c>
      <c r="CL68" s="495" t="n">
        <f aca="false">CL66+CL67</f>
        <v>0.00698556157867825</v>
      </c>
      <c r="CM68" s="495" t="n">
        <f aca="false">CM66+CM67</f>
        <v>0.00698556157867825</v>
      </c>
      <c r="CN68" s="495" t="n">
        <f aca="false">CN66+CN67</f>
        <v>0.00698556157867825</v>
      </c>
      <c r="CO68" s="495" t="n">
        <f aca="false">CO66+CO67</f>
        <v>0.00698556157867825</v>
      </c>
      <c r="CP68" s="495" t="n">
        <f aca="false">CP66+CP67</f>
        <v>0.00698556157867825</v>
      </c>
      <c r="CQ68" s="495" t="n">
        <f aca="false">CQ66+CQ67</f>
        <v>0.00698556157867825</v>
      </c>
      <c r="CR68" s="495" t="n">
        <f aca="false">CR66+CR67</f>
        <v>0.00698556157867825</v>
      </c>
      <c r="CS68" s="495" t="n">
        <f aca="false">CS66+CS67</f>
        <v>0.0856</v>
      </c>
      <c r="CT68" s="495" t="n">
        <f aca="false">CT66+CT67</f>
        <v>0.00698556157867825</v>
      </c>
      <c r="CU68" s="495" t="n">
        <f aca="false">CU66+CU67</f>
        <v>0.00698556157867825</v>
      </c>
      <c r="CV68" s="495" t="n">
        <f aca="false">CV66+CV67</f>
        <v>0.00698556157867825</v>
      </c>
      <c r="CW68" s="495" t="n">
        <f aca="false">CW66+CW67</f>
        <v>0.00698556157867825</v>
      </c>
      <c r="CX68" s="495" t="n">
        <f aca="false">CX66+CX67</f>
        <v>0.00698556157867825</v>
      </c>
      <c r="CY68" s="495" t="n">
        <f aca="false">CY66+CY67</f>
        <v>0.00698556157867825</v>
      </c>
      <c r="CZ68" s="495" t="n">
        <f aca="false">CZ66+CZ67</f>
        <v>0.00698556157867825</v>
      </c>
      <c r="DA68" s="495" t="n">
        <f aca="false">DA66+DA67</f>
        <v>0.00698556157867825</v>
      </c>
      <c r="DB68" s="495" t="n">
        <f aca="false">DB66+DB67</f>
        <v>0.00698556157867825</v>
      </c>
      <c r="DC68" s="495" t="n">
        <f aca="false">DC66+DC67</f>
        <v>0.00698556157867825</v>
      </c>
      <c r="DD68" s="495" t="n">
        <f aca="false">DD66+DD67</f>
        <v>0.00698556157867825</v>
      </c>
      <c r="DE68" s="495" t="n">
        <f aca="false">DE66+DE67</f>
        <v>0.00698556157867825</v>
      </c>
      <c r="DF68" s="495" t="n">
        <f aca="false">DF66+DF67</f>
        <v>0.0856</v>
      </c>
      <c r="DG68" s="495" t="n">
        <f aca="false">DG66+DG67</f>
        <v>0.00698556157867825</v>
      </c>
      <c r="DH68" s="495" t="n">
        <f aca="false">DH66+DH67</f>
        <v>0.00698556157867825</v>
      </c>
      <c r="DI68" s="495" t="n">
        <f aca="false">DI66+DI67</f>
        <v>0.00698556157867825</v>
      </c>
      <c r="DJ68" s="495" t="n">
        <f aca="false">DJ66+DJ67</f>
        <v>0.00698556157867825</v>
      </c>
      <c r="DK68" s="495" t="n">
        <f aca="false">DK66+DK67</f>
        <v>0.00698556157867825</v>
      </c>
      <c r="DL68" s="495" t="n">
        <f aca="false">DL66+DL67</f>
        <v>0.00698556157867825</v>
      </c>
      <c r="DM68" s="495" t="n">
        <f aca="false">DM66+DM67</f>
        <v>0.00698556157867825</v>
      </c>
      <c r="DN68" s="495" t="n">
        <f aca="false">DN66+DN67</f>
        <v>0.00698556157867825</v>
      </c>
      <c r="DO68" s="495" t="n">
        <f aca="false">DO66+DO67</f>
        <v>0.00698556157867825</v>
      </c>
      <c r="DP68" s="495" t="n">
        <f aca="false">DP66+DP67</f>
        <v>0.00698556157867825</v>
      </c>
      <c r="DQ68" s="495" t="n">
        <f aca="false">DQ66+DQ67</f>
        <v>0.00698556157867825</v>
      </c>
      <c r="DR68" s="495" t="n">
        <f aca="false">DR66+DR67</f>
        <v>0.00698556157867825</v>
      </c>
      <c r="DS68" s="495" t="n">
        <f aca="false">DS66+DS67</f>
        <v>0.0856</v>
      </c>
      <c r="DT68" s="495" t="n">
        <f aca="false">DT66+DT67</f>
        <v>0.00698556157867825</v>
      </c>
      <c r="DU68" s="495" t="n">
        <f aca="false">DU66+DU67</f>
        <v>0.00698556157867825</v>
      </c>
      <c r="DV68" s="495" t="n">
        <f aca="false">DV66+DV67</f>
        <v>0.00698556157867825</v>
      </c>
      <c r="DW68" s="495" t="n">
        <f aca="false">DW66+DW67</f>
        <v>0.00698556157867825</v>
      </c>
      <c r="DX68" s="495" t="n">
        <f aca="false">DX66+DX67</f>
        <v>0.00698556157867825</v>
      </c>
      <c r="DY68" s="495" t="n">
        <f aca="false">DY66+DY67</f>
        <v>0.00698556157867825</v>
      </c>
      <c r="DZ68" s="495" t="n">
        <f aca="false">DZ66+DZ67</f>
        <v>0.00698556157867825</v>
      </c>
      <c r="EA68" s="495" t="n">
        <f aca="false">EA66+EA67</f>
        <v>0.00698556157867825</v>
      </c>
      <c r="EB68" s="495" t="n">
        <f aca="false">EB66+EB67</f>
        <v>0.00698556157867825</v>
      </c>
      <c r="EC68" s="495" t="n">
        <f aca="false">EC66+EC67</f>
        <v>0.00698556157867825</v>
      </c>
      <c r="ED68" s="495" t="n">
        <f aca="false">ED66+ED67</f>
        <v>0.00698556157867825</v>
      </c>
      <c r="EE68" s="495" t="n">
        <f aca="false">EE66+EE67</f>
        <v>0.00698556157867825</v>
      </c>
      <c r="EF68" s="495" t="n">
        <f aca="false">EF66+EF67</f>
        <v>0.0856</v>
      </c>
      <c r="EG68" s="495" t="n">
        <f aca="false">EG66+EG67</f>
        <v>0.00698556157867825</v>
      </c>
      <c r="EH68" s="495" t="n">
        <f aca="false">EH66+EH67</f>
        <v>0.00698556157867825</v>
      </c>
      <c r="EI68" s="495" t="n">
        <f aca="false">EI66+EI67</f>
        <v>0.00698556157867825</v>
      </c>
      <c r="EJ68" s="495" t="n">
        <f aca="false">EJ66+EJ67</f>
        <v>0.00698556157867825</v>
      </c>
      <c r="EK68" s="495" t="n">
        <f aca="false">EK66+EK67</f>
        <v>0.00698556157867825</v>
      </c>
      <c r="EL68" s="495" t="n">
        <f aca="false">EL66+EL67</f>
        <v>0.00698556157867825</v>
      </c>
      <c r="EM68" s="495" t="n">
        <f aca="false">EM66+EM67</f>
        <v>0.00698556157867825</v>
      </c>
      <c r="EN68" s="495" t="n">
        <f aca="false">EN66+EN67</f>
        <v>0.00698556157867825</v>
      </c>
      <c r="EO68" s="495" t="n">
        <f aca="false">EO66+EO67</f>
        <v>0.00698556157867825</v>
      </c>
      <c r="EP68" s="495" t="n">
        <f aca="false">EP66+EP67</f>
        <v>0.00698556157867825</v>
      </c>
      <c r="EQ68" s="495" t="n">
        <f aca="false">EQ66+EQ67</f>
        <v>0.00698556157867825</v>
      </c>
      <c r="ER68" s="495" t="n">
        <f aca="false">ER66+ER67</f>
        <v>0.00698556157867825</v>
      </c>
      <c r="ES68" s="495" t="n">
        <f aca="false">ES66+ES67</f>
        <v>0.0856</v>
      </c>
      <c r="ET68" s="495" t="n">
        <f aca="false">ET66+ET67</f>
        <v>0.00698556157867825</v>
      </c>
      <c r="EU68" s="495" t="n">
        <f aca="false">EU66+EU67</f>
        <v>0.00698556157867825</v>
      </c>
      <c r="EV68" s="495" t="n">
        <f aca="false">EV66+EV67</f>
        <v>0.00698556157867825</v>
      </c>
      <c r="EW68" s="495" t="n">
        <f aca="false">EW66+EW67</f>
        <v>0.00698556157867825</v>
      </c>
      <c r="EX68" s="495" t="n">
        <f aca="false">EX66+EX67</f>
        <v>0.00698556157867825</v>
      </c>
      <c r="EY68" s="495" t="n">
        <f aca="false">EY66+EY67</f>
        <v>0.00698556157867825</v>
      </c>
      <c r="EZ68" s="495" t="n">
        <f aca="false">EZ66+EZ67</f>
        <v>0.00698556157867825</v>
      </c>
      <c r="FA68" s="495" t="n">
        <f aca="false">FA66+FA67</f>
        <v>0.00698556157867825</v>
      </c>
      <c r="FB68" s="495" t="n">
        <f aca="false">FB66+FB67</f>
        <v>0.00698556157867825</v>
      </c>
      <c r="FC68" s="495" t="n">
        <f aca="false">FC66+FC67</f>
        <v>0.00698556157867825</v>
      </c>
      <c r="FD68" s="495" t="n">
        <f aca="false">FD66+FD67</f>
        <v>0.00698556157867825</v>
      </c>
      <c r="FE68" s="495" t="n">
        <f aca="false">FE66+FE67</f>
        <v>0.00698556157867825</v>
      </c>
      <c r="FF68" s="495" t="n">
        <f aca="false">FF66+FF67</f>
        <v>0.0856</v>
      </c>
      <c r="FG68" s="495" t="n">
        <f aca="false">FG66+FG67</f>
        <v>0.00698556157867825</v>
      </c>
      <c r="FH68" s="495" t="n">
        <f aca="false">FH66+FH67</f>
        <v>0.00698556157867825</v>
      </c>
      <c r="FI68" s="495" t="n">
        <f aca="false">FI66+FI67</f>
        <v>0.00698556157867825</v>
      </c>
      <c r="FJ68" s="495" t="n">
        <f aca="false">FJ66+FJ67</f>
        <v>0.00698556157867825</v>
      </c>
      <c r="FK68" s="495" t="n">
        <f aca="false">FK66+FK67</f>
        <v>0.00698556157867825</v>
      </c>
      <c r="FL68" s="495" t="n">
        <f aca="false">FL66+FL67</f>
        <v>0.00698556157867825</v>
      </c>
      <c r="FM68" s="495" t="n">
        <f aca="false">FM66+FM67</f>
        <v>0.00698556157867825</v>
      </c>
      <c r="FN68" s="495" t="n">
        <f aca="false">FN66+FN67</f>
        <v>0.00698556157867825</v>
      </c>
      <c r="FO68" s="495" t="n">
        <f aca="false">FO66+FO67</f>
        <v>0.00698556157867825</v>
      </c>
      <c r="FP68" s="495" t="n">
        <f aca="false">FP66+FP67</f>
        <v>0.00698556157867825</v>
      </c>
      <c r="FQ68" s="495" t="n">
        <f aca="false">FQ66+FQ67</f>
        <v>0.00698556157867825</v>
      </c>
      <c r="FR68" s="495" t="n">
        <f aca="false">FR66+FR67</f>
        <v>0.00698556157867825</v>
      </c>
      <c r="FS68" s="495" t="n">
        <f aca="false">FS66+FS67</f>
        <v>0.0856</v>
      </c>
      <c r="FT68" s="495" t="n">
        <f aca="false">FT66+FT67</f>
        <v>0.00698556157867825</v>
      </c>
      <c r="FU68" s="495" t="n">
        <f aca="false">FU66+FU67</f>
        <v>0.00698556157867825</v>
      </c>
      <c r="FV68" s="495" t="n">
        <f aca="false">FV66+FV67</f>
        <v>0.00698556157867825</v>
      </c>
      <c r="FW68" s="495" t="n">
        <f aca="false">FW66+FW67</f>
        <v>0.00698556157867825</v>
      </c>
      <c r="FX68" s="495" t="n">
        <f aca="false">FX66+FX67</f>
        <v>0.00698556157867825</v>
      </c>
      <c r="FY68" s="495" t="n">
        <f aca="false">FY66+FY67</f>
        <v>0.00698556157867825</v>
      </c>
      <c r="FZ68" s="495" t="n">
        <f aca="false">FZ66+FZ67</f>
        <v>0.00698556157867825</v>
      </c>
      <c r="GA68" s="495" t="n">
        <f aca="false">GA66+GA67</f>
        <v>0.00698556157867825</v>
      </c>
      <c r="GB68" s="495" t="n">
        <f aca="false">GB66+GB67</f>
        <v>0.00698556157867825</v>
      </c>
      <c r="GC68" s="495" t="n">
        <f aca="false">GC66+GC67</f>
        <v>0.00698556157867825</v>
      </c>
      <c r="GD68" s="495" t="n">
        <f aca="false">GD66+GD67</f>
        <v>0.00698556157867825</v>
      </c>
      <c r="GE68" s="495" t="n">
        <f aca="false">GE66+GE67</f>
        <v>0.00698556157867825</v>
      </c>
      <c r="GF68" s="495" t="n">
        <f aca="false">GF66+GF67</f>
        <v>0.0856</v>
      </c>
      <c r="GG68" s="495" t="n">
        <f aca="false">GG66+GG67</f>
        <v>0.00698556157867825</v>
      </c>
      <c r="GH68" s="495" t="n">
        <f aca="false">GH66+GH67</f>
        <v>0.00698556157867825</v>
      </c>
      <c r="GI68" s="495" t="n">
        <f aca="false">GI66+GI67</f>
        <v>0.00698556157867825</v>
      </c>
      <c r="GJ68" s="495" t="n">
        <f aca="false">GJ66+GJ67</f>
        <v>0.00698556157867825</v>
      </c>
      <c r="GK68" s="495" t="n">
        <f aca="false">GK66+GK67</f>
        <v>0.00698556157867825</v>
      </c>
      <c r="GL68" s="495" t="n">
        <f aca="false">GL66+GL67</f>
        <v>0.00698556157867825</v>
      </c>
      <c r="GM68" s="495" t="n">
        <f aca="false">GM66+GM67</f>
        <v>0.00698556157867825</v>
      </c>
      <c r="GN68" s="495" t="n">
        <f aca="false">GN66+GN67</f>
        <v>0.00698556157867825</v>
      </c>
      <c r="GO68" s="495" t="n">
        <f aca="false">GO66+GO67</f>
        <v>0.00698556157867825</v>
      </c>
      <c r="GP68" s="495" t="n">
        <f aca="false">GP66+GP67</f>
        <v>0.00698556157867825</v>
      </c>
      <c r="GQ68" s="495" t="n">
        <f aca="false">GQ66+GQ67</f>
        <v>0.00698556157867825</v>
      </c>
      <c r="GR68" s="495" t="n">
        <f aca="false">GR66+GR67</f>
        <v>0.00698556157867825</v>
      </c>
      <c r="GS68" s="495" t="n">
        <f aca="false">GS66+GS67</f>
        <v>0.0856</v>
      </c>
      <c r="GT68" s="495" t="n">
        <f aca="false">GT66+GT67</f>
        <v>0.00698556157867825</v>
      </c>
      <c r="GU68" s="495" t="n">
        <f aca="false">GU66+GU67</f>
        <v>0.00698556157867825</v>
      </c>
      <c r="GV68" s="495" t="n">
        <f aca="false">GV66+GV67</f>
        <v>0.00698556157867825</v>
      </c>
      <c r="GW68" s="495" t="n">
        <f aca="false">GW66+GW67</f>
        <v>0.00698556157867825</v>
      </c>
      <c r="GX68" s="495" t="n">
        <f aca="false">GX66+GX67</f>
        <v>0.00698556157867825</v>
      </c>
      <c r="GY68" s="495" t="n">
        <f aca="false">GY66+GY67</f>
        <v>0.00698556157867825</v>
      </c>
      <c r="GZ68" s="495" t="n">
        <f aca="false">GZ66+GZ67</f>
        <v>0.00698556157867825</v>
      </c>
      <c r="HA68" s="495" t="n">
        <f aca="false">HA66+HA67</f>
        <v>0.00698556157867825</v>
      </c>
      <c r="HB68" s="495" t="n">
        <f aca="false">HB66+HB67</f>
        <v>0.00698556157867825</v>
      </c>
      <c r="HC68" s="495" t="n">
        <f aca="false">HC66+HC67</f>
        <v>0.00698556157867825</v>
      </c>
      <c r="HD68" s="495" t="n">
        <f aca="false">HD66+HD67</f>
        <v>0.00698556157867825</v>
      </c>
      <c r="HE68" s="495" t="n">
        <f aca="false">HE66+HE67</f>
        <v>0.00698556157867825</v>
      </c>
      <c r="HF68" s="495" t="n">
        <f aca="false">HF66+HF67</f>
        <v>0.0856</v>
      </c>
      <c r="HG68" s="495" t="n">
        <f aca="false">HG66+HG67</f>
        <v>0.00698556157867825</v>
      </c>
      <c r="HH68" s="495" t="n">
        <f aca="false">HH66+HH67</f>
        <v>0.00698556157867825</v>
      </c>
      <c r="HI68" s="495" t="n">
        <f aca="false">HI66+HI67</f>
        <v>0.00698556157867825</v>
      </c>
      <c r="HJ68" s="495" t="n">
        <f aca="false">HJ66+HJ67</f>
        <v>0.00698556157867825</v>
      </c>
      <c r="HK68" s="495" t="n">
        <f aca="false">HK66+HK67</f>
        <v>0.00698556157867825</v>
      </c>
      <c r="HL68" s="495" t="n">
        <f aca="false">HL66+HL67</f>
        <v>0.00698556157867825</v>
      </c>
      <c r="HM68" s="495" t="n">
        <f aca="false">HM66+HM67</f>
        <v>0.00698556157867825</v>
      </c>
      <c r="HN68" s="495" t="n">
        <f aca="false">HN66+HN67</f>
        <v>0.00698556157867825</v>
      </c>
      <c r="HO68" s="495" t="n">
        <f aca="false">HO66+HO67</f>
        <v>0.00698556157867825</v>
      </c>
      <c r="HP68" s="495" t="n">
        <f aca="false">HP66+HP67</f>
        <v>0.00698556157867825</v>
      </c>
      <c r="HQ68" s="495" t="n">
        <f aca="false">HQ66+HQ67</f>
        <v>0.00698556157867825</v>
      </c>
      <c r="HR68" s="495" t="n">
        <f aca="false">HR66+HR67</f>
        <v>0.00698556157867825</v>
      </c>
      <c r="HS68" s="495" t="n">
        <f aca="false">HS66+HS67</f>
        <v>0.0856</v>
      </c>
      <c r="HT68" s="495" t="n">
        <f aca="false">HT66+HT67</f>
        <v>0.00698556157867825</v>
      </c>
      <c r="HU68" s="495" t="n">
        <f aca="false">HU66+HU67</f>
        <v>0.00698556157867825</v>
      </c>
      <c r="HV68" s="495" t="n">
        <f aca="false">HV66+HV67</f>
        <v>0.00698556157867825</v>
      </c>
      <c r="HW68" s="495" t="n">
        <f aca="false">HW66+HW67</f>
        <v>0.00698556157867825</v>
      </c>
      <c r="HX68" s="495" t="n">
        <f aca="false">HX66+HX67</f>
        <v>0.00698556157867825</v>
      </c>
      <c r="HY68" s="495" t="n">
        <f aca="false">HY66+HY67</f>
        <v>0.00698556157867825</v>
      </c>
      <c r="HZ68" s="495" t="n">
        <f aca="false">HZ66+HZ67</f>
        <v>0.00698556157867825</v>
      </c>
      <c r="IA68" s="495" t="n">
        <f aca="false">IA66+IA67</f>
        <v>0.00698556157867825</v>
      </c>
      <c r="IB68" s="495" t="n">
        <f aca="false">IB66+IB67</f>
        <v>0.00698556157867825</v>
      </c>
      <c r="IC68" s="495" t="n">
        <f aca="false">IC66+IC67</f>
        <v>0.00698556157867825</v>
      </c>
      <c r="ID68" s="495" t="n">
        <f aca="false">ID66+ID67</f>
        <v>0.00698556157867825</v>
      </c>
      <c r="IE68" s="495" t="n">
        <f aca="false">IE66+IE67</f>
        <v>0.00698556157867825</v>
      </c>
      <c r="IF68" s="495" t="n">
        <f aca="false">IF66+IF67</f>
        <v>0.0856</v>
      </c>
      <c r="IG68" s="495" t="n">
        <f aca="false">IG66+IG67</f>
        <v>0.00698556157867825</v>
      </c>
      <c r="IH68" s="495" t="n">
        <f aca="false">IH66+IH67</f>
        <v>0.00698556157867825</v>
      </c>
      <c r="II68" s="495" t="n">
        <f aca="false">II66+II67</f>
        <v>0.00698556157867825</v>
      </c>
      <c r="IJ68" s="495" t="n">
        <f aca="false">IJ66+IJ67</f>
        <v>0.00698556157867825</v>
      </c>
      <c r="IK68" s="495" t="n">
        <f aca="false">IK66+IK67</f>
        <v>0.00698556157867825</v>
      </c>
      <c r="IL68" s="495" t="n">
        <f aca="false">IL66+IL67</f>
        <v>0.00698556157867825</v>
      </c>
      <c r="IM68" s="495" t="n">
        <f aca="false">IM66+IM67</f>
        <v>0.00698556157867825</v>
      </c>
      <c r="IN68" s="495" t="n">
        <f aca="false">IN66+IN67</f>
        <v>0.00698556157867825</v>
      </c>
      <c r="IO68" s="495" t="n">
        <f aca="false">IO66+IO67</f>
        <v>0.00698556157867825</v>
      </c>
      <c r="IP68" s="495" t="n">
        <f aca="false">IP66+IP67</f>
        <v>0.00698556157867825</v>
      </c>
      <c r="IQ68" s="495" t="n">
        <f aca="false">IQ66+IQ67</f>
        <v>0.00698556157867825</v>
      </c>
      <c r="IR68" s="495" t="n">
        <f aca="false">IR66+IR67</f>
        <v>0.00698556157867825</v>
      </c>
      <c r="IS68" s="495" t="n">
        <f aca="false">IS66+IS67</f>
        <v>0.0856</v>
      </c>
      <c r="IT68" s="495" t="n">
        <f aca="false">IT66+IT67</f>
        <v>0.00698556157867825</v>
      </c>
      <c r="IU68" s="495" t="n">
        <f aca="false">IU66+IU67</f>
        <v>0.00698556157867825</v>
      </c>
      <c r="IV68" s="495" t="n">
        <f aca="false">IV66+IV67</f>
        <v>0.00698556157867825</v>
      </c>
      <c r="IW68" s="495" t="n">
        <f aca="false">IW66+IW67</f>
        <v>0.00698556157867825</v>
      </c>
      <c r="IX68" s="495" t="n">
        <f aca="false">IX66+IX67</f>
        <v>0.00698556157867825</v>
      </c>
      <c r="IY68" s="495" t="n">
        <f aca="false">IY66+IY67</f>
        <v>0.00698556157867825</v>
      </c>
      <c r="IZ68" s="495" t="n">
        <f aca="false">IZ66+IZ67</f>
        <v>0.00698556157867825</v>
      </c>
      <c r="JA68" s="495" t="n">
        <f aca="false">JA66+JA67</f>
        <v>0.00698556157867825</v>
      </c>
      <c r="JB68" s="495" t="n">
        <f aca="false">JB66+JB67</f>
        <v>0.00698556157867825</v>
      </c>
      <c r="JC68" s="495" t="n">
        <f aca="false">JC66+JC67</f>
        <v>0.00698556157867825</v>
      </c>
      <c r="JD68" s="495" t="n">
        <f aca="false">JD66+JD67</f>
        <v>0.00698556157867825</v>
      </c>
      <c r="JE68" s="495" t="n">
        <f aca="false">JE66+JE67</f>
        <v>0.00698556157867825</v>
      </c>
      <c r="JF68" s="495" t="n">
        <f aca="false">JF66+JF67</f>
        <v>0.0856</v>
      </c>
      <c r="JG68" s="495" t="n">
        <f aca="false">JG66+JG67</f>
        <v>0.00698556157867825</v>
      </c>
      <c r="JH68" s="495" t="n">
        <f aca="false">JH66+JH67</f>
        <v>0.00698556157867825</v>
      </c>
      <c r="JI68" s="495" t="n">
        <f aca="false">JI66+JI67</f>
        <v>0.00698556157867825</v>
      </c>
      <c r="JJ68" s="495" t="n">
        <f aca="false">JJ66+JJ67</f>
        <v>0.00698556157867825</v>
      </c>
      <c r="JK68" s="495" t="n">
        <f aca="false">JK66+JK67</f>
        <v>0.00698556157867825</v>
      </c>
      <c r="JL68" s="495" t="n">
        <f aca="false">JL66+JL67</f>
        <v>0.00698556157867825</v>
      </c>
      <c r="JM68" s="495" t="n">
        <f aca="false">JM66+JM67</f>
        <v>0.00698556157867825</v>
      </c>
      <c r="JN68" s="495" t="n">
        <f aca="false">JN66+JN67</f>
        <v>0.00698556157867825</v>
      </c>
      <c r="JO68" s="495" t="n">
        <f aca="false">JO66+JO67</f>
        <v>0.00698556157867825</v>
      </c>
      <c r="JP68" s="495" t="n">
        <f aca="false">JP66+JP67</f>
        <v>0.00698556157867825</v>
      </c>
      <c r="JQ68" s="495" t="n">
        <f aca="false">JQ66+JQ67</f>
        <v>0.00698556157867825</v>
      </c>
      <c r="JR68" s="495" t="n">
        <f aca="false">JR66+JR67</f>
        <v>0.00698556157867825</v>
      </c>
      <c r="JS68" s="495" t="n">
        <f aca="false">JS66+JS67</f>
        <v>0.0856</v>
      </c>
      <c r="JT68" s="495" t="n">
        <f aca="false">JT66+JT67</f>
        <v>0.00698556157867825</v>
      </c>
      <c r="JU68" s="495" t="n">
        <f aca="false">JU66+JU67</f>
        <v>0.00698556157867825</v>
      </c>
      <c r="JV68" s="495" t="n">
        <f aca="false">JV66+JV67</f>
        <v>0.00698556157867825</v>
      </c>
      <c r="JW68" s="495" t="n">
        <f aca="false">JW66+JW67</f>
        <v>0.00698556157867825</v>
      </c>
      <c r="JX68" s="495" t="n">
        <f aca="false">JX66+JX67</f>
        <v>0.00698556157867825</v>
      </c>
      <c r="JY68" s="495" t="n">
        <f aca="false">JY66+JY67</f>
        <v>0.00698556157867825</v>
      </c>
      <c r="JZ68" s="495" t="n">
        <f aca="false">JZ66+JZ67</f>
        <v>0.00698556157867825</v>
      </c>
      <c r="KA68" s="495" t="n">
        <f aca="false">KA66+KA67</f>
        <v>0.00698556157867825</v>
      </c>
      <c r="KB68" s="495" t="n">
        <f aca="false">KB66+KB67</f>
        <v>0.00698556157867825</v>
      </c>
      <c r="KC68" s="495" t="n">
        <f aca="false">KC66+KC67</f>
        <v>0.00698556157867825</v>
      </c>
      <c r="KD68" s="495" t="n">
        <f aca="false">KD66+KD67</f>
        <v>0.00698556157867825</v>
      </c>
      <c r="KE68" s="495" t="n">
        <f aca="false">KE66+KE67</f>
        <v>0.00698556157867825</v>
      </c>
      <c r="KF68" s="495" t="n">
        <f aca="false">KF66+KF67</f>
        <v>0.0856</v>
      </c>
      <c r="KG68" s="495" t="n">
        <f aca="false">KG66+KG67</f>
        <v>0.00698556157867825</v>
      </c>
      <c r="KH68" s="495" t="n">
        <f aca="false">KH66+KH67</f>
        <v>0.00698556157867825</v>
      </c>
      <c r="KI68" s="495" t="n">
        <f aca="false">KI66+KI67</f>
        <v>0.00698556157867825</v>
      </c>
      <c r="KJ68" s="495" t="n">
        <f aca="false">KJ66+KJ67</f>
        <v>0.00698556157867825</v>
      </c>
      <c r="KK68" s="495" t="n">
        <f aca="false">KK66+KK67</f>
        <v>0.00698556157867825</v>
      </c>
      <c r="KL68" s="495" t="n">
        <f aca="false">KL66+KL67</f>
        <v>0.00698556157867825</v>
      </c>
      <c r="KM68" s="495" t="n">
        <f aca="false">KM66+KM67</f>
        <v>0.00698556157867825</v>
      </c>
      <c r="KN68" s="495" t="n">
        <f aca="false">KN66+KN67</f>
        <v>0.00698556157867825</v>
      </c>
      <c r="KO68" s="495" t="n">
        <f aca="false">KO66+KO67</f>
        <v>0.00698556157867825</v>
      </c>
      <c r="KP68" s="495" t="n">
        <f aca="false">KP66+KP67</f>
        <v>0.00698556157867825</v>
      </c>
      <c r="KQ68" s="495" t="n">
        <f aca="false">KQ66+KQ67</f>
        <v>0.00698556157867825</v>
      </c>
      <c r="KR68" s="495" t="n">
        <f aca="false">KR66+KR67</f>
        <v>0.00698556157867825</v>
      </c>
      <c r="KS68" s="495" t="n">
        <f aca="false">KS66+KS67</f>
        <v>0.0856</v>
      </c>
      <c r="KT68" s="495" t="n">
        <f aca="false">KT66+KT67</f>
        <v>0.00698556157867825</v>
      </c>
      <c r="KU68" s="495" t="n">
        <f aca="false">KU66+KU67</f>
        <v>0.00698556157867825</v>
      </c>
      <c r="KV68" s="495" t="n">
        <f aca="false">KV66+KV67</f>
        <v>0.00698556157867825</v>
      </c>
      <c r="KW68" s="495" t="n">
        <f aca="false">KW66+KW67</f>
        <v>0.00698556157867825</v>
      </c>
      <c r="KX68" s="495" t="n">
        <f aca="false">KX66+KX67</f>
        <v>0.00698556157867825</v>
      </c>
      <c r="KY68" s="495" t="n">
        <f aca="false">KY66+KY67</f>
        <v>0.00698556157867825</v>
      </c>
      <c r="KZ68" s="495" t="n">
        <f aca="false">KZ66+KZ67</f>
        <v>0.00698556157867825</v>
      </c>
      <c r="LA68" s="495" t="n">
        <f aca="false">LA66+LA67</f>
        <v>0.00698556157867825</v>
      </c>
      <c r="LB68" s="495" t="n">
        <f aca="false">LB66+LB67</f>
        <v>0.00698556157867825</v>
      </c>
      <c r="LC68" s="495" t="n">
        <f aca="false">LC66+LC67</f>
        <v>0.00698556157867825</v>
      </c>
      <c r="LD68" s="495" t="n">
        <f aca="false">LD66+LD67</f>
        <v>0.00698556157867825</v>
      </c>
      <c r="LE68" s="495" t="n">
        <f aca="false">LE66+LE67</f>
        <v>0.00698556157867825</v>
      </c>
      <c r="LF68" s="495" t="n">
        <f aca="false">LF66+LF67</f>
        <v>0.0856</v>
      </c>
      <c r="LG68" s="495" t="n">
        <f aca="false">LG66+LG67</f>
        <v>0.00698556157867825</v>
      </c>
      <c r="LH68" s="495" t="n">
        <f aca="false">LH66+LH67</f>
        <v>0.00698556157867825</v>
      </c>
      <c r="LI68" s="495" t="n">
        <f aca="false">LI66+LI67</f>
        <v>0.00698556157867825</v>
      </c>
      <c r="LJ68" s="495" t="n">
        <f aca="false">LJ66+LJ67</f>
        <v>0.00698556157867825</v>
      </c>
      <c r="LK68" s="495" t="n">
        <f aca="false">LK66+LK67</f>
        <v>0.00698556157867825</v>
      </c>
      <c r="LL68" s="495" t="n">
        <f aca="false">LL66+LL67</f>
        <v>0.00698556157867825</v>
      </c>
      <c r="LM68" s="495" t="n">
        <f aca="false">LM66+LM67</f>
        <v>0.00698556157867825</v>
      </c>
      <c r="LN68" s="495" t="n">
        <f aca="false">LN66+LN67</f>
        <v>0.00698556157867825</v>
      </c>
      <c r="LO68" s="495" t="n">
        <f aca="false">LO66+LO67</f>
        <v>0.00698556157867825</v>
      </c>
      <c r="LP68" s="495" t="n">
        <f aca="false">LP66+LP67</f>
        <v>0.00698556157867825</v>
      </c>
      <c r="LQ68" s="495" t="n">
        <f aca="false">LQ66+LQ67</f>
        <v>0.00698556157867825</v>
      </c>
      <c r="LR68" s="495" t="n">
        <f aca="false">LR66+LR67</f>
        <v>0.00698556157867825</v>
      </c>
      <c r="LS68" s="495" t="n">
        <f aca="false">LS66+LS67</f>
        <v>0.0856</v>
      </c>
      <c r="LT68" s="495" t="n">
        <f aca="false">LT66+LT67</f>
        <v>0.00698556157867825</v>
      </c>
      <c r="LU68" s="495" t="n">
        <f aca="false">LU66+LU67</f>
        <v>0.00698556157867825</v>
      </c>
      <c r="LV68" s="495" t="n">
        <f aca="false">LV66+LV67</f>
        <v>0.00698556157867825</v>
      </c>
      <c r="LW68" s="495" t="n">
        <f aca="false">LW66+LW67</f>
        <v>0.00698556157867825</v>
      </c>
      <c r="LX68" s="495" t="n">
        <f aca="false">LX66+LX67</f>
        <v>0.00698556157867825</v>
      </c>
      <c r="LY68" s="495" t="n">
        <f aca="false">LY66+LY67</f>
        <v>0.00698556157867825</v>
      </c>
      <c r="LZ68" s="495" t="n">
        <f aca="false">LZ66+LZ67</f>
        <v>0.00698556157867825</v>
      </c>
      <c r="MA68" s="495" t="n">
        <f aca="false">MA66+MA67</f>
        <v>0.00698556157867825</v>
      </c>
      <c r="MB68" s="495" t="n">
        <f aca="false">MB66+MB67</f>
        <v>0.00698556157867825</v>
      </c>
      <c r="MC68" s="495" t="n">
        <f aca="false">MC66+MC67</f>
        <v>0.00698556157867825</v>
      </c>
      <c r="MD68" s="495" t="n">
        <f aca="false">MD66+MD67</f>
        <v>0.00698556157867825</v>
      </c>
      <c r="ME68" s="495" t="n">
        <f aca="false">ME66+ME67</f>
        <v>0.00698556157867825</v>
      </c>
      <c r="MF68" s="495" t="n">
        <f aca="false">MF66+MF67</f>
        <v>0.0856</v>
      </c>
      <c r="MG68" s="495" t="n">
        <f aca="false">MG66+MG67</f>
        <v>0.00698556157867825</v>
      </c>
      <c r="MH68" s="495" t="n">
        <f aca="false">MH66+MH67</f>
        <v>0.00698556157867825</v>
      </c>
      <c r="MI68" s="495" t="n">
        <f aca="false">MI66+MI67</f>
        <v>0.00698556157867825</v>
      </c>
      <c r="MJ68" s="495" t="n">
        <f aca="false">MJ66+MJ67</f>
        <v>0.00698556157867825</v>
      </c>
      <c r="MK68" s="495" t="n">
        <f aca="false">MK66+MK67</f>
        <v>0.00698556157867825</v>
      </c>
      <c r="ML68" s="495" t="n">
        <f aca="false">ML66+ML67</f>
        <v>0.00698556157867825</v>
      </c>
      <c r="MM68" s="495" t="n">
        <f aca="false">MM66+MM67</f>
        <v>0.00698556157867825</v>
      </c>
      <c r="MN68" s="495" t="n">
        <f aca="false">MN66+MN67</f>
        <v>0.00698556157867825</v>
      </c>
      <c r="MO68" s="495" t="n">
        <f aca="false">MO66+MO67</f>
        <v>0.00698556157867825</v>
      </c>
      <c r="MP68" s="495" t="n">
        <f aca="false">MP66+MP67</f>
        <v>0.00698556157867825</v>
      </c>
      <c r="MQ68" s="495" t="n">
        <f aca="false">MQ66+MQ67</f>
        <v>0.00698556157867825</v>
      </c>
      <c r="MR68" s="495" t="n">
        <f aca="false">MR66+MR67</f>
        <v>0.00698556157867825</v>
      </c>
      <c r="MS68" s="495" t="n">
        <f aca="false">MS66+MS67</f>
        <v>0.0856</v>
      </c>
      <c r="MT68" s="495" t="n">
        <f aca="false">MT66+MT67</f>
        <v>0.00698556157867825</v>
      </c>
      <c r="MU68" s="495" t="n">
        <f aca="false">MU66+MU67</f>
        <v>0.00698556157867825</v>
      </c>
      <c r="MV68" s="495" t="n">
        <f aca="false">MV66+MV67</f>
        <v>0.00698556157867825</v>
      </c>
      <c r="MW68" s="495" t="n">
        <f aca="false">MW66+MW67</f>
        <v>0.00698556157867825</v>
      </c>
      <c r="MX68" s="495" t="n">
        <f aca="false">MX66+MX67</f>
        <v>0.00698556157867825</v>
      </c>
      <c r="MY68" s="495" t="n">
        <f aca="false">MY66+MY67</f>
        <v>0.00698556157867825</v>
      </c>
      <c r="MZ68" s="495" t="n">
        <f aca="false">MZ66+MZ67</f>
        <v>0.00698556157867825</v>
      </c>
      <c r="NA68" s="495" t="n">
        <f aca="false">NA66+NA67</f>
        <v>0.00698556157867825</v>
      </c>
      <c r="NB68" s="495" t="n">
        <f aca="false">NB66+NB67</f>
        <v>0.00698556157867825</v>
      </c>
      <c r="NC68" s="495" t="n">
        <f aca="false">NC66+NC67</f>
        <v>0.00698556157867825</v>
      </c>
      <c r="ND68" s="495" t="n">
        <f aca="false">ND66+ND67</f>
        <v>0.00698556157867825</v>
      </c>
      <c r="NE68" s="495" t="n">
        <f aca="false">NE66+NE67</f>
        <v>0.00698556157867825</v>
      </c>
      <c r="NF68" s="495" t="n">
        <f aca="false">NF66+NF67</f>
        <v>0.0856</v>
      </c>
      <c r="NG68" s="495" t="n">
        <f aca="false">NG66+NG67</f>
        <v>0.00698556157867825</v>
      </c>
      <c r="NH68" s="495" t="n">
        <f aca="false">NH66+NH67</f>
        <v>0.00698556157867825</v>
      </c>
      <c r="NI68" s="495" t="n">
        <f aca="false">NI66+NI67</f>
        <v>0.00698556157867825</v>
      </c>
      <c r="NJ68" s="495" t="n">
        <f aca="false">NJ66+NJ67</f>
        <v>0.00698556157867825</v>
      </c>
      <c r="NK68" s="495" t="n">
        <f aca="false">NK66+NK67</f>
        <v>0.00698556157867825</v>
      </c>
      <c r="NL68" s="495" t="n">
        <f aca="false">NL66+NL67</f>
        <v>0.00698556157867825</v>
      </c>
      <c r="NM68" s="495" t="n">
        <f aca="false">NM66+NM67</f>
        <v>0.00698556157867825</v>
      </c>
      <c r="NN68" s="495" t="n">
        <f aca="false">NN66+NN67</f>
        <v>0.00698556157867825</v>
      </c>
      <c r="NO68" s="495" t="n">
        <f aca="false">NO66+NO67</f>
        <v>0.00698556157867825</v>
      </c>
      <c r="NP68" s="495" t="n">
        <f aca="false">NP66+NP67</f>
        <v>0.00698556157867825</v>
      </c>
      <c r="NQ68" s="495" t="n">
        <f aca="false">NQ66+NQ67</f>
        <v>0.00698556157867825</v>
      </c>
      <c r="NR68" s="495" t="n">
        <f aca="false">NR66+NR67</f>
        <v>0.00698556157867825</v>
      </c>
      <c r="NS68" s="495" t="n">
        <f aca="false">NS66+NS67</f>
        <v>0.0856</v>
      </c>
      <c r="NT68" s="495" t="n">
        <f aca="false">NT66+NT67</f>
        <v>0.00698556157867825</v>
      </c>
      <c r="NU68" s="495" t="n">
        <f aca="false">NU66+NU67</f>
        <v>0.00698556157867825</v>
      </c>
      <c r="NV68" s="495" t="n">
        <f aca="false">NV66+NV67</f>
        <v>0.00698556157867825</v>
      </c>
      <c r="NW68" s="495" t="n">
        <f aca="false">NW66+NW67</f>
        <v>0.00698556157867825</v>
      </c>
      <c r="NX68" s="495" t="n">
        <f aca="false">NX66+NX67</f>
        <v>0.00698556157867825</v>
      </c>
      <c r="NY68" s="495" t="n">
        <f aca="false">NY66+NY67</f>
        <v>0.00698556157867825</v>
      </c>
      <c r="NZ68" s="495" t="n">
        <f aca="false">NZ66+NZ67</f>
        <v>0.00698556157867825</v>
      </c>
      <c r="OA68" s="495" t="n">
        <f aca="false">OA66+OA67</f>
        <v>0.00698556157867825</v>
      </c>
      <c r="OB68" s="495" t="n">
        <f aca="false">OB66+OB67</f>
        <v>0.00698556157867825</v>
      </c>
      <c r="OC68" s="495" t="n">
        <f aca="false">OC66+OC67</f>
        <v>0.00698556157867825</v>
      </c>
      <c r="OD68" s="495" t="n">
        <f aca="false">OD66+OD67</f>
        <v>0.00698556157867825</v>
      </c>
      <c r="OE68" s="495" t="n">
        <f aca="false">OE66+OE67</f>
        <v>0.00698556157867825</v>
      </c>
      <c r="OF68" s="495" t="n">
        <f aca="false">OF66+OF67</f>
        <v>0.0856</v>
      </c>
      <c r="OG68" s="495" t="n">
        <f aca="false">OG66+OG67</f>
        <v>0.00698556157867825</v>
      </c>
      <c r="OH68" s="495" t="n">
        <f aca="false">OH66+OH67</f>
        <v>0.00698556157867825</v>
      </c>
      <c r="OI68" s="495" t="n">
        <f aca="false">OI66+OI67</f>
        <v>0.00698556157867825</v>
      </c>
      <c r="OJ68" s="495" t="n">
        <f aca="false">OJ66+OJ67</f>
        <v>0.00698556157867825</v>
      </c>
      <c r="OK68" s="495" t="n">
        <f aca="false">OK66+OK67</f>
        <v>0.00698556157867825</v>
      </c>
      <c r="OL68" s="495" t="n">
        <f aca="false">OL66+OL67</f>
        <v>0.00698556157867825</v>
      </c>
      <c r="OM68" s="495" t="n">
        <f aca="false">OM66+OM67</f>
        <v>0.00698556157867825</v>
      </c>
      <c r="ON68" s="495" t="n">
        <f aca="false">ON66+ON67</f>
        <v>0.00698556157867825</v>
      </c>
      <c r="OO68" s="495" t="n">
        <f aca="false">OO66+OO67</f>
        <v>0.00698556157867825</v>
      </c>
      <c r="OP68" s="495" t="n">
        <f aca="false">OP66+OP67</f>
        <v>0.00698556157867825</v>
      </c>
      <c r="OQ68" s="495" t="n">
        <f aca="false">OQ66+OQ67</f>
        <v>0.00698556157867825</v>
      </c>
      <c r="OR68" s="495" t="n">
        <f aca="false">OR66+OR67</f>
        <v>0.00698556157867825</v>
      </c>
      <c r="OS68" s="495" t="n">
        <f aca="false">OS66+OS67</f>
        <v>0.0856</v>
      </c>
      <c r="OT68" s="196"/>
      <c r="OU68" s="196"/>
      <c r="OV68" s="196"/>
      <c r="OW68" s="196"/>
      <c r="OX68" s="196"/>
      <c r="OY68" s="196"/>
      <c r="OZ68" s="196"/>
      <c r="PA68" s="196"/>
      <c r="PB68" s="196"/>
      <c r="PC68" s="196"/>
      <c r="PD68" s="196"/>
      <c r="PE68" s="196"/>
      <c r="PF68" s="196"/>
      <c r="PG68" s="196"/>
      <c r="PH68" s="196"/>
      <c r="PI68" s="196"/>
      <c r="PJ68" s="196"/>
      <c r="PK68" s="196"/>
      <c r="PL68" s="196"/>
      <c r="PM68" s="196"/>
      <c r="PN68" s="196"/>
      <c r="PO68" s="196"/>
      <c r="PP68" s="196"/>
      <c r="PQ68" s="196"/>
      <c r="PR68" s="196"/>
      <c r="PS68" s="196"/>
      <c r="PT68" s="196"/>
      <c r="PU68" s="196"/>
      <c r="PV68" s="196"/>
      <c r="PW68" s="196"/>
      <c r="PX68" s="196"/>
      <c r="PY68" s="196"/>
      <c r="PZ68" s="196"/>
      <c r="QA68" s="196"/>
      <c r="QB68" s="196"/>
      <c r="QC68" s="196"/>
      <c r="QD68" s="196"/>
      <c r="QE68" s="196"/>
      <c r="QF68" s="196"/>
      <c r="QG68" s="196"/>
      <c r="QH68" s="196"/>
      <c r="QI68" s="196"/>
      <c r="QJ68" s="196"/>
      <c r="QK68" s="196"/>
      <c r="QL68" s="196"/>
      <c r="QM68" s="196"/>
      <c r="QN68" s="196"/>
      <c r="QO68" s="196"/>
      <c r="QP68" s="196"/>
      <c r="QQ68" s="196"/>
      <c r="QR68" s="196"/>
      <c r="QS68" s="196"/>
      <c r="QT68" s="196"/>
      <c r="QU68" s="196"/>
      <c r="QV68" s="196"/>
      <c r="QW68" s="196"/>
      <c r="QX68" s="196"/>
      <c r="QY68" s="196"/>
      <c r="QZ68" s="196"/>
      <c r="RA68" s="196"/>
      <c r="RB68" s="196"/>
      <c r="RC68" s="196"/>
      <c r="RD68" s="196"/>
      <c r="RE68" s="196"/>
      <c r="RF68" s="196"/>
    </row>
    <row r="69" customFormat="false" ht="12.75" hidden="false" customHeight="true" outlineLevel="0" collapsed="false">
      <c r="A69" s="196"/>
      <c r="B69" s="196"/>
      <c r="C69" s="196"/>
      <c r="D69" s="196"/>
      <c r="E69" s="196"/>
      <c r="F69" s="196"/>
      <c r="G69" s="495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495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196"/>
      <c r="DF69" s="196"/>
      <c r="DG69" s="196"/>
      <c r="DH69" s="196"/>
      <c r="DI69" s="196"/>
      <c r="DJ69" s="196"/>
      <c r="DK69" s="196"/>
      <c r="DL69" s="196"/>
      <c r="DM69" s="196"/>
      <c r="DN69" s="196"/>
      <c r="DO69" s="196"/>
      <c r="DP69" s="196"/>
      <c r="DQ69" s="196"/>
      <c r="DR69" s="196"/>
      <c r="DS69" s="196"/>
      <c r="DT69" s="196"/>
      <c r="DU69" s="196"/>
      <c r="DV69" s="196"/>
      <c r="DW69" s="196"/>
      <c r="DX69" s="196"/>
      <c r="DY69" s="196"/>
      <c r="DZ69" s="196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  <c r="EO69" s="196"/>
      <c r="EP69" s="196"/>
      <c r="EQ69" s="196"/>
      <c r="ER69" s="196"/>
      <c r="ES69" s="196"/>
      <c r="ET69" s="196"/>
      <c r="EU69" s="196"/>
      <c r="EV69" s="196"/>
      <c r="EW69" s="196"/>
      <c r="EX69" s="196"/>
      <c r="EY69" s="196"/>
      <c r="EZ69" s="196"/>
      <c r="FA69" s="196"/>
      <c r="FB69" s="196"/>
      <c r="FC69" s="196"/>
      <c r="FD69" s="196"/>
      <c r="FE69" s="196"/>
      <c r="FF69" s="196"/>
      <c r="FG69" s="196"/>
      <c r="FH69" s="196"/>
      <c r="FI69" s="196"/>
      <c r="FJ69" s="196"/>
      <c r="FK69" s="196"/>
      <c r="FL69" s="196"/>
      <c r="FM69" s="196"/>
      <c r="FN69" s="196"/>
      <c r="FO69" s="196"/>
      <c r="FP69" s="196"/>
      <c r="FQ69" s="196"/>
      <c r="FR69" s="196"/>
      <c r="FS69" s="196"/>
      <c r="FT69" s="196"/>
      <c r="FU69" s="196"/>
      <c r="FV69" s="196"/>
      <c r="FW69" s="196"/>
      <c r="FX69" s="196"/>
      <c r="FY69" s="196"/>
      <c r="FZ69" s="196"/>
      <c r="GA69" s="196"/>
      <c r="GB69" s="196"/>
      <c r="GC69" s="196"/>
      <c r="GD69" s="196"/>
      <c r="GE69" s="196"/>
      <c r="GF69" s="196"/>
      <c r="GG69" s="196"/>
      <c r="GH69" s="196"/>
      <c r="GI69" s="196"/>
      <c r="GJ69" s="196"/>
      <c r="GK69" s="196"/>
      <c r="GL69" s="196"/>
      <c r="GM69" s="196"/>
      <c r="GN69" s="196"/>
      <c r="GO69" s="196"/>
      <c r="GP69" s="196"/>
      <c r="GQ69" s="196"/>
      <c r="GR69" s="196"/>
      <c r="GS69" s="196"/>
      <c r="GT69" s="196"/>
      <c r="GU69" s="196"/>
      <c r="GV69" s="196"/>
      <c r="GW69" s="196"/>
      <c r="GX69" s="196"/>
      <c r="GY69" s="196"/>
      <c r="GZ69" s="196"/>
      <c r="HA69" s="196"/>
      <c r="HB69" s="196"/>
      <c r="HC69" s="196"/>
      <c r="HD69" s="196"/>
      <c r="HE69" s="196"/>
      <c r="HF69" s="196"/>
      <c r="HG69" s="196"/>
      <c r="HH69" s="196"/>
      <c r="HI69" s="196"/>
      <c r="HJ69" s="196"/>
      <c r="HK69" s="196"/>
      <c r="HL69" s="196"/>
      <c r="HM69" s="196"/>
      <c r="HN69" s="196"/>
      <c r="HO69" s="196"/>
      <c r="HP69" s="196"/>
      <c r="HQ69" s="196"/>
      <c r="HR69" s="196"/>
      <c r="HS69" s="196"/>
      <c r="HT69" s="196"/>
      <c r="HU69" s="196"/>
      <c r="HV69" s="196"/>
      <c r="HW69" s="196"/>
      <c r="HX69" s="196"/>
      <c r="HY69" s="196"/>
      <c r="HZ69" s="196"/>
      <c r="IA69" s="196"/>
      <c r="IB69" s="196"/>
      <c r="IC69" s="196"/>
      <c r="ID69" s="196"/>
      <c r="IE69" s="196"/>
      <c r="IF69" s="196"/>
      <c r="IG69" s="196"/>
      <c r="IH69" s="196"/>
      <c r="II69" s="196"/>
      <c r="IJ69" s="196"/>
      <c r="IK69" s="196"/>
      <c r="IL69" s="196"/>
      <c r="IM69" s="196"/>
      <c r="IN69" s="196"/>
      <c r="IO69" s="196"/>
      <c r="IP69" s="196"/>
      <c r="IQ69" s="196"/>
      <c r="IR69" s="196"/>
      <c r="IS69" s="196"/>
      <c r="IT69" s="196"/>
      <c r="IU69" s="196"/>
      <c r="IV69" s="196"/>
      <c r="IW69" s="196"/>
      <c r="IX69" s="196"/>
      <c r="IY69" s="196"/>
      <c r="IZ69" s="196"/>
      <c r="JA69" s="196"/>
      <c r="JB69" s="196"/>
      <c r="JC69" s="196"/>
      <c r="JD69" s="196"/>
      <c r="JE69" s="196"/>
      <c r="JF69" s="196"/>
      <c r="JG69" s="196"/>
      <c r="JH69" s="196"/>
      <c r="JI69" s="196"/>
      <c r="JJ69" s="196"/>
      <c r="JK69" s="196"/>
      <c r="JL69" s="196"/>
      <c r="JM69" s="196"/>
      <c r="JN69" s="196"/>
      <c r="JO69" s="196"/>
      <c r="JP69" s="196"/>
      <c r="JQ69" s="196"/>
      <c r="JR69" s="196"/>
      <c r="JS69" s="196"/>
      <c r="JT69" s="196"/>
      <c r="JU69" s="196"/>
      <c r="JV69" s="196"/>
      <c r="JW69" s="196"/>
      <c r="JX69" s="196"/>
      <c r="JY69" s="196"/>
      <c r="JZ69" s="196"/>
      <c r="KA69" s="196"/>
      <c r="KB69" s="196"/>
      <c r="KC69" s="196"/>
      <c r="KD69" s="196"/>
      <c r="KE69" s="196"/>
      <c r="KF69" s="196"/>
      <c r="KG69" s="196"/>
      <c r="KH69" s="196"/>
      <c r="KI69" s="196"/>
      <c r="KJ69" s="196"/>
      <c r="KK69" s="196"/>
      <c r="KL69" s="196"/>
      <c r="KM69" s="196"/>
      <c r="KN69" s="196"/>
      <c r="KO69" s="196"/>
      <c r="KP69" s="196"/>
      <c r="KQ69" s="196"/>
      <c r="KR69" s="196"/>
      <c r="KS69" s="196"/>
      <c r="KT69" s="196"/>
      <c r="KU69" s="196"/>
      <c r="KV69" s="196"/>
      <c r="KW69" s="196"/>
      <c r="KX69" s="196"/>
      <c r="KY69" s="196"/>
      <c r="KZ69" s="196"/>
      <c r="LA69" s="196"/>
      <c r="LB69" s="196"/>
      <c r="LC69" s="196"/>
      <c r="LD69" s="196"/>
      <c r="LE69" s="196"/>
      <c r="LF69" s="196"/>
      <c r="LG69" s="196"/>
      <c r="LH69" s="196"/>
      <c r="LI69" s="196"/>
      <c r="LJ69" s="196"/>
      <c r="LK69" s="196"/>
      <c r="LL69" s="196"/>
      <c r="LM69" s="196"/>
      <c r="LN69" s="196"/>
      <c r="LO69" s="196"/>
      <c r="LP69" s="196"/>
      <c r="LQ69" s="196"/>
      <c r="LR69" s="196"/>
      <c r="LS69" s="196"/>
      <c r="LT69" s="196"/>
      <c r="LU69" s="196"/>
      <c r="LV69" s="196"/>
      <c r="LW69" s="196"/>
      <c r="LX69" s="196"/>
      <c r="LY69" s="196"/>
      <c r="LZ69" s="196"/>
      <c r="MA69" s="196"/>
      <c r="MB69" s="196"/>
      <c r="MC69" s="196"/>
      <c r="MD69" s="196"/>
      <c r="ME69" s="196"/>
      <c r="MF69" s="196"/>
      <c r="MG69" s="196"/>
      <c r="MH69" s="196"/>
      <c r="MI69" s="196"/>
      <c r="MJ69" s="196"/>
      <c r="MK69" s="196"/>
      <c r="ML69" s="196"/>
      <c r="MM69" s="196"/>
      <c r="MN69" s="196"/>
      <c r="MO69" s="196"/>
      <c r="MP69" s="196"/>
      <c r="MQ69" s="196"/>
      <c r="MR69" s="196"/>
      <c r="MS69" s="196"/>
      <c r="MT69" s="196"/>
      <c r="MU69" s="196"/>
      <c r="MV69" s="196"/>
      <c r="MW69" s="196"/>
      <c r="MX69" s="196"/>
      <c r="MY69" s="196"/>
      <c r="MZ69" s="196"/>
      <c r="NA69" s="196"/>
      <c r="NB69" s="196"/>
      <c r="NC69" s="196"/>
      <c r="ND69" s="196"/>
      <c r="NE69" s="196"/>
      <c r="NF69" s="196"/>
      <c r="NG69" s="196"/>
      <c r="NH69" s="196"/>
      <c r="NI69" s="196"/>
      <c r="NJ69" s="196"/>
      <c r="NK69" s="196"/>
      <c r="NL69" s="196"/>
      <c r="NM69" s="196"/>
      <c r="NN69" s="196"/>
      <c r="NO69" s="196"/>
      <c r="NP69" s="196"/>
      <c r="NQ69" s="196"/>
      <c r="NR69" s="196"/>
      <c r="NS69" s="196"/>
      <c r="NT69" s="196"/>
      <c r="NU69" s="196"/>
      <c r="NV69" s="196"/>
      <c r="NW69" s="196"/>
      <c r="NX69" s="196"/>
      <c r="NY69" s="196"/>
      <c r="NZ69" s="196"/>
      <c r="OA69" s="196"/>
      <c r="OB69" s="196"/>
      <c r="OC69" s="196"/>
      <c r="OD69" s="196"/>
      <c r="OE69" s="196"/>
      <c r="OF69" s="196"/>
      <c r="OG69" s="196"/>
      <c r="OH69" s="196"/>
      <c r="OI69" s="196"/>
      <c r="OJ69" s="196"/>
      <c r="OK69" s="196"/>
      <c r="OL69" s="196"/>
      <c r="OM69" s="196"/>
      <c r="ON69" s="196"/>
      <c r="OO69" s="196"/>
      <c r="OP69" s="196"/>
      <c r="OQ69" s="196"/>
      <c r="OR69" s="196"/>
      <c r="OS69" s="196"/>
      <c r="OT69" s="196"/>
      <c r="OU69" s="196"/>
      <c r="OV69" s="196"/>
      <c r="OW69" s="196"/>
      <c r="OX69" s="196"/>
      <c r="OY69" s="196"/>
      <c r="OZ69" s="196"/>
      <c r="PA69" s="196"/>
      <c r="PB69" s="196"/>
      <c r="PC69" s="196"/>
      <c r="PD69" s="196"/>
      <c r="PE69" s="196"/>
      <c r="PF69" s="196"/>
      <c r="PG69" s="196"/>
      <c r="PH69" s="196"/>
      <c r="PI69" s="196"/>
      <c r="PJ69" s="196"/>
      <c r="PK69" s="196"/>
      <c r="PL69" s="196"/>
      <c r="PM69" s="196"/>
      <c r="PN69" s="196"/>
      <c r="PO69" s="196"/>
      <c r="PP69" s="196"/>
      <c r="PQ69" s="196"/>
      <c r="PR69" s="196"/>
      <c r="PS69" s="196"/>
      <c r="PT69" s="196"/>
      <c r="PU69" s="196"/>
      <c r="PV69" s="196"/>
      <c r="PW69" s="196"/>
      <c r="PX69" s="196"/>
      <c r="PY69" s="196"/>
      <c r="PZ69" s="196"/>
      <c r="QA69" s="196"/>
      <c r="QB69" s="196"/>
      <c r="QC69" s="196"/>
      <c r="QD69" s="196"/>
      <c r="QE69" s="196"/>
      <c r="QF69" s="196"/>
      <c r="QG69" s="196"/>
      <c r="QH69" s="196"/>
      <c r="QI69" s="196"/>
      <c r="QJ69" s="196"/>
      <c r="QK69" s="196"/>
      <c r="QL69" s="196"/>
      <c r="QM69" s="196"/>
      <c r="QN69" s="196"/>
      <c r="QO69" s="196"/>
      <c r="QP69" s="196"/>
      <c r="QQ69" s="196"/>
      <c r="QR69" s="196"/>
      <c r="QS69" s="196"/>
      <c r="QT69" s="196"/>
      <c r="QU69" s="196"/>
      <c r="QV69" s="196"/>
      <c r="QW69" s="196"/>
      <c r="QX69" s="196"/>
      <c r="QY69" s="196"/>
      <c r="QZ69" s="196"/>
      <c r="RA69" s="196"/>
      <c r="RB69" s="196"/>
      <c r="RC69" s="196"/>
      <c r="RD69" s="196"/>
      <c r="RE69" s="196"/>
      <c r="RF69" s="196"/>
    </row>
    <row r="70" customFormat="false" ht="12.75" hidden="false" customHeight="true" outlineLevel="0" collapsed="false">
      <c r="A70" s="196"/>
      <c r="B70" s="493" t="s">
        <v>529</v>
      </c>
      <c r="C70" s="196"/>
      <c r="D70" s="196"/>
      <c r="E70" s="196"/>
      <c r="F70" s="196"/>
      <c r="G70" s="495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495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  <c r="HY70" s="196"/>
      <c r="HZ70" s="196"/>
      <c r="IA70" s="196"/>
      <c r="IB70" s="196"/>
      <c r="IC70" s="196"/>
      <c r="ID70" s="196"/>
      <c r="IE70" s="196"/>
      <c r="IF70" s="196"/>
      <c r="IG70" s="196"/>
      <c r="IH70" s="196"/>
      <c r="II70" s="196"/>
      <c r="IJ70" s="196"/>
      <c r="IK70" s="196"/>
      <c r="IL70" s="196"/>
      <c r="IM70" s="196"/>
      <c r="IN70" s="196"/>
      <c r="IO70" s="196"/>
      <c r="IP70" s="196"/>
      <c r="IQ70" s="196"/>
      <c r="IR70" s="196"/>
      <c r="IS70" s="196"/>
      <c r="IT70" s="196"/>
      <c r="IU70" s="196"/>
      <c r="IV70" s="196"/>
      <c r="IW70" s="196"/>
      <c r="IX70" s="196"/>
      <c r="IY70" s="196"/>
      <c r="IZ70" s="196"/>
      <c r="JA70" s="196"/>
      <c r="JB70" s="196"/>
      <c r="JC70" s="196"/>
      <c r="JD70" s="196"/>
      <c r="JE70" s="196"/>
      <c r="JF70" s="196"/>
      <c r="JG70" s="196"/>
      <c r="JH70" s="196"/>
      <c r="JI70" s="196"/>
      <c r="JJ70" s="196"/>
      <c r="JK70" s="196"/>
      <c r="JL70" s="196"/>
      <c r="JM70" s="196"/>
      <c r="JN70" s="196"/>
      <c r="JO70" s="196"/>
      <c r="JP70" s="196"/>
      <c r="JQ70" s="196"/>
      <c r="JR70" s="196"/>
      <c r="JS70" s="196"/>
      <c r="JT70" s="196"/>
      <c r="JU70" s="196"/>
      <c r="JV70" s="196"/>
      <c r="JW70" s="196"/>
      <c r="JX70" s="196"/>
      <c r="JY70" s="196"/>
      <c r="JZ70" s="196"/>
      <c r="KA70" s="196"/>
      <c r="KB70" s="196"/>
      <c r="KC70" s="196"/>
      <c r="KD70" s="196"/>
      <c r="KE70" s="196"/>
      <c r="KF70" s="196"/>
      <c r="KG70" s="196"/>
      <c r="KH70" s="196"/>
      <c r="KI70" s="196"/>
      <c r="KJ70" s="196"/>
      <c r="KK70" s="196"/>
      <c r="KL70" s="196"/>
      <c r="KM70" s="196"/>
      <c r="KN70" s="196"/>
      <c r="KO70" s="196"/>
      <c r="KP70" s="196"/>
      <c r="KQ70" s="196"/>
      <c r="KR70" s="196"/>
      <c r="KS70" s="196"/>
      <c r="KT70" s="196"/>
      <c r="KU70" s="196"/>
      <c r="KV70" s="196"/>
      <c r="KW70" s="196"/>
      <c r="KX70" s="196"/>
      <c r="KY70" s="196"/>
      <c r="KZ70" s="196"/>
      <c r="LA70" s="196"/>
      <c r="LB70" s="196"/>
      <c r="LC70" s="196"/>
      <c r="LD70" s="196"/>
      <c r="LE70" s="196"/>
      <c r="LF70" s="196"/>
      <c r="LG70" s="196"/>
      <c r="LH70" s="196"/>
      <c r="LI70" s="196"/>
      <c r="LJ70" s="196"/>
      <c r="LK70" s="196"/>
      <c r="LL70" s="196"/>
      <c r="LM70" s="196"/>
      <c r="LN70" s="196"/>
      <c r="LO70" s="196"/>
      <c r="LP70" s="196"/>
      <c r="LQ70" s="196"/>
      <c r="LR70" s="196"/>
      <c r="LS70" s="196"/>
      <c r="LT70" s="196"/>
      <c r="LU70" s="196"/>
      <c r="LV70" s="196"/>
      <c r="LW70" s="196"/>
      <c r="LX70" s="196"/>
      <c r="LY70" s="196"/>
      <c r="LZ70" s="196"/>
      <c r="MA70" s="196"/>
      <c r="MB70" s="196"/>
      <c r="MC70" s="196"/>
      <c r="MD70" s="196"/>
      <c r="ME70" s="196"/>
      <c r="MF70" s="196"/>
      <c r="MG70" s="196"/>
      <c r="MH70" s="196"/>
      <c r="MI70" s="196"/>
      <c r="MJ70" s="196"/>
      <c r="MK70" s="196"/>
      <c r="ML70" s="196"/>
      <c r="MM70" s="196"/>
      <c r="MN70" s="196"/>
      <c r="MO70" s="196"/>
      <c r="MP70" s="196"/>
      <c r="MQ70" s="196"/>
      <c r="MR70" s="196"/>
      <c r="MS70" s="196"/>
      <c r="MT70" s="196"/>
      <c r="MU70" s="196"/>
      <c r="MV70" s="196"/>
      <c r="MW70" s="196"/>
      <c r="MX70" s="196"/>
      <c r="MY70" s="196"/>
      <c r="MZ70" s="196"/>
      <c r="NA70" s="196"/>
      <c r="NB70" s="196"/>
      <c r="NC70" s="196"/>
      <c r="ND70" s="196"/>
      <c r="NE70" s="196"/>
      <c r="NF70" s="196"/>
      <c r="NG70" s="196"/>
      <c r="NH70" s="196"/>
      <c r="NI70" s="196"/>
      <c r="NJ70" s="196"/>
      <c r="NK70" s="196"/>
      <c r="NL70" s="196"/>
      <c r="NM70" s="196"/>
      <c r="NN70" s="196"/>
      <c r="NO70" s="196"/>
      <c r="NP70" s="196"/>
      <c r="NQ70" s="196"/>
      <c r="NR70" s="196"/>
      <c r="NS70" s="196"/>
      <c r="NT70" s="196"/>
      <c r="NU70" s="196"/>
      <c r="NV70" s="196"/>
      <c r="NW70" s="196"/>
      <c r="NX70" s="196"/>
      <c r="NY70" s="196"/>
      <c r="NZ70" s="196"/>
      <c r="OA70" s="196"/>
      <c r="OB70" s="196"/>
      <c r="OC70" s="196"/>
      <c r="OD70" s="196"/>
      <c r="OE70" s="196"/>
      <c r="OF70" s="196"/>
      <c r="OG70" s="196"/>
      <c r="OH70" s="196"/>
      <c r="OI70" s="196"/>
      <c r="OJ70" s="196"/>
      <c r="OK70" s="196"/>
      <c r="OL70" s="196"/>
      <c r="OM70" s="196"/>
      <c r="ON70" s="196"/>
      <c r="OO70" s="196"/>
      <c r="OP70" s="196"/>
      <c r="OQ70" s="196"/>
      <c r="OR70" s="196"/>
      <c r="OS70" s="196"/>
      <c r="OT70" s="196"/>
      <c r="OU70" s="196"/>
      <c r="OV70" s="196"/>
      <c r="OW70" s="196"/>
      <c r="OX70" s="196"/>
      <c r="OY70" s="196"/>
      <c r="OZ70" s="196"/>
      <c r="PA70" s="196"/>
      <c r="PB70" s="196"/>
      <c r="PC70" s="196"/>
      <c r="PD70" s="196"/>
      <c r="PE70" s="196"/>
      <c r="PF70" s="196"/>
      <c r="PG70" s="196"/>
      <c r="PH70" s="196"/>
      <c r="PI70" s="196"/>
      <c r="PJ70" s="196"/>
      <c r="PK70" s="196"/>
      <c r="PL70" s="196"/>
      <c r="PM70" s="196"/>
      <c r="PN70" s="196"/>
      <c r="PO70" s="196"/>
      <c r="PP70" s="196"/>
      <c r="PQ70" s="196"/>
      <c r="PR70" s="196"/>
      <c r="PS70" s="196"/>
      <c r="PT70" s="196"/>
      <c r="PU70" s="196"/>
      <c r="PV70" s="196"/>
      <c r="PW70" s="196"/>
      <c r="PX70" s="196"/>
      <c r="PY70" s="196"/>
      <c r="PZ70" s="196"/>
      <c r="QA70" s="196"/>
      <c r="QB70" s="196"/>
      <c r="QC70" s="196"/>
      <c r="QD70" s="196"/>
      <c r="QE70" s="196"/>
      <c r="QF70" s="196"/>
      <c r="QG70" s="196"/>
      <c r="QH70" s="196"/>
      <c r="QI70" s="196"/>
      <c r="QJ70" s="196"/>
      <c r="QK70" s="196"/>
      <c r="QL70" s="196"/>
      <c r="QM70" s="196"/>
      <c r="QN70" s="196"/>
      <c r="QO70" s="196"/>
      <c r="QP70" s="196"/>
      <c r="QQ70" s="196"/>
      <c r="QR70" s="196"/>
      <c r="QS70" s="196"/>
      <c r="QT70" s="196"/>
      <c r="QU70" s="196"/>
      <c r="QV70" s="196"/>
      <c r="QW70" s="196"/>
      <c r="QX70" s="196"/>
      <c r="QY70" s="196"/>
      <c r="QZ70" s="196"/>
      <c r="RA70" s="196"/>
      <c r="RB70" s="196"/>
      <c r="RC70" s="196"/>
      <c r="RD70" s="196"/>
      <c r="RE70" s="196"/>
      <c r="RF70" s="196"/>
    </row>
    <row r="71" customFormat="false" ht="12.75" hidden="false" customHeight="true" outlineLevel="0" collapsed="false">
      <c r="A71" s="196"/>
      <c r="B71" s="219" t="s">
        <v>530</v>
      </c>
      <c r="C71" s="196"/>
      <c r="D71" s="196"/>
      <c r="E71" s="196"/>
      <c r="F71" s="196"/>
      <c r="G71" s="196" t="n">
        <f aca="false">IF(F86=0,0,IF(AND(G63&gt;=$I26,G63&lt;=$I28),0,1))</f>
        <v>0</v>
      </c>
      <c r="H71" s="196" t="n">
        <f aca="false">IF(G86=0,0,IF(AND(H63&gt;=$I26,H63&lt;=$I28),0,1))</f>
        <v>0</v>
      </c>
      <c r="I71" s="196" t="n">
        <f aca="false">IF(H86=0,0,IF(AND(I63&gt;=$I26,I63&lt;=$I28),0,1))</f>
        <v>0</v>
      </c>
      <c r="J71" s="196" t="n">
        <f aca="false">IF(I86=0,0,IF(AND(J63&gt;=$I26,J63&lt;=$I28),0,1))</f>
        <v>0</v>
      </c>
      <c r="K71" s="196" t="n">
        <f aca="false">IF(J86=0,0,IF(AND(K63&gt;=$I26,K63&lt;=$I28),0,1))</f>
        <v>0</v>
      </c>
      <c r="L71" s="196" t="n">
        <f aca="false">IF(K86=0,0,IF(AND(L63&gt;=$I26,L63&lt;=$I28),0,1))</f>
        <v>0</v>
      </c>
      <c r="M71" s="196" t="n">
        <f aca="false">IF(L86=0,0,IF(AND(M63&gt;=$I26,M63&lt;=$I28),0,1))</f>
        <v>0</v>
      </c>
      <c r="N71" s="196" t="n">
        <f aca="false">IF(M86=0,0,IF(AND(N63&gt;=$I26,N63&lt;=$I28),0,1))</f>
        <v>0</v>
      </c>
      <c r="O71" s="196" t="n">
        <f aca="false">IF(N86=0,0,IF(AND(O63&gt;=$I26,O63&lt;=$I28),0,1))</f>
        <v>0</v>
      </c>
      <c r="P71" s="196" t="n">
        <f aca="false">IF(O86=0,0,IF(AND(P63&gt;=$I26,P63&lt;=$I28),0,1))</f>
        <v>0</v>
      </c>
      <c r="Q71" s="196" t="n">
        <f aca="false">IF(P86=0,0,IF(AND(Q63&gt;=$I26,Q63&lt;=$I28),0,1))</f>
        <v>0</v>
      </c>
      <c r="R71" s="196" t="n">
        <f aca="false">IF(Q86=0,0,IF(AND(R63&gt;=$I26,R63&lt;=$I28),0,1))</f>
        <v>0</v>
      </c>
      <c r="S71" s="196"/>
      <c r="T71" s="196" t="n">
        <f aca="false">IF(R86=0,0,IF(AND(T63&gt;=$I26,T63&lt;=$I28),0,1))</f>
        <v>0</v>
      </c>
      <c r="U71" s="196" t="n">
        <f aca="false">IF(T86=0,0,IF(AND(U63&gt;=$I26,U63&lt;=$I28),0,1))</f>
        <v>0</v>
      </c>
      <c r="V71" s="196" t="n">
        <f aca="false">IF(U86=0,0,IF(AND(V63&gt;=$I26,V63&lt;=$I28),0,1))</f>
        <v>0</v>
      </c>
      <c r="W71" s="196" t="n">
        <f aca="false">IF(V86=0,0,IF(AND(W63&gt;=$I26,W63&lt;=$I28),0,1))</f>
        <v>0</v>
      </c>
      <c r="X71" s="196" t="n">
        <f aca="false">IF(W86=0,0,IF(AND(X63&gt;=$I26,X63&lt;=$I28),0,1))</f>
        <v>0</v>
      </c>
      <c r="Y71" s="196" t="n">
        <f aca="false">IF(X86=0,0,IF(AND(Y63&gt;=$I26,Y63&lt;=$I28),0,1))</f>
        <v>0</v>
      </c>
      <c r="Z71" s="196" t="n">
        <f aca="false">IF(Y86=0,0,IF(AND(Z63&gt;=$I26,Z63&lt;=$I28),0,1))</f>
        <v>0</v>
      </c>
      <c r="AA71" s="196" t="n">
        <f aca="false">IF(Z86=0,0,IF(AND(AA63&gt;=$I26,AA63&lt;=$I28),0,1))</f>
        <v>0</v>
      </c>
      <c r="AB71" s="196" t="n">
        <f aca="false">IF(AA86=0,0,IF(AND(AB63&gt;=$I26,AB63&lt;=$I28),0,1))</f>
        <v>0</v>
      </c>
      <c r="AC71" s="196" t="n">
        <f aca="false">IF(AB86=0,0,IF(AND(AC63&gt;=$I26,AC63&lt;=$I28),0,1))</f>
        <v>0</v>
      </c>
      <c r="AD71" s="196" t="n">
        <f aca="false">IF(AC86=0,0,IF(AND(AD63&gt;=$I26,AD63&lt;=$I28),0,1))</f>
        <v>0</v>
      </c>
      <c r="AE71" s="196" t="n">
        <f aca="false">IF(AD86=0,0,IF(AND(AE63&gt;=$I26,AE63&lt;=$I28),0,1))</f>
        <v>0</v>
      </c>
      <c r="AF71" s="196"/>
      <c r="AG71" s="196" t="n">
        <f aca="false">IF(AE86=0,0,IF(AND(AG63&gt;=$I26,AG63&lt;=$I28),0,1))</f>
        <v>0</v>
      </c>
      <c r="AH71" s="196" t="n">
        <f aca="false">IF(AG86=0,0,IF(AND(AH63&gt;=$I26,AH63&lt;=$I28),0,1))</f>
        <v>0</v>
      </c>
      <c r="AI71" s="196" t="n">
        <f aca="false">IF(AH86=0,0,IF(AND(AI63&gt;=$I26,AI63&lt;=$I28),0,1))</f>
        <v>0</v>
      </c>
      <c r="AJ71" s="196" t="n">
        <f aca="false">IF(AI86=0,0,IF(AND(AJ63&gt;=$I26,AJ63&lt;=$I28),0,1))</f>
        <v>0</v>
      </c>
      <c r="AK71" s="196" t="n">
        <f aca="false">IF(AJ86=0,0,IF(AND(AK63&gt;=$I26,AK63&lt;=$I28),0,1))</f>
        <v>0</v>
      </c>
      <c r="AL71" s="196" t="n">
        <f aca="false">IF(AK86=0,0,IF(AND(AL63&gt;=$I26,AL63&lt;=$I28),0,1))</f>
        <v>0</v>
      </c>
      <c r="AM71" s="196" t="n">
        <f aca="false">IF(AL86=0,0,IF(AND(AM63&gt;=$I26,AM63&lt;=$I28),0,1))</f>
        <v>0</v>
      </c>
      <c r="AN71" s="196" t="n">
        <f aca="false">IF(AM86=0,0,IF(AND(AN63&gt;=$I26,AN63&lt;=$I28),0,1))</f>
        <v>0</v>
      </c>
      <c r="AO71" s="196" t="n">
        <f aca="false">IF(AN86=0,0,IF(AND(AO63&gt;=$I26,AO63&lt;=$I28),0,1))</f>
        <v>0</v>
      </c>
      <c r="AP71" s="196" t="n">
        <f aca="false">IF(AO86=0,0,IF(AND(AP63&gt;=$I26,AP63&lt;=$I28),0,1))</f>
        <v>0</v>
      </c>
      <c r="AQ71" s="196" t="n">
        <f aca="false">IF(AP86=0,0,IF(AND(AQ63&gt;=$I26,AQ63&lt;=$I28),0,1))</f>
        <v>0</v>
      </c>
      <c r="AR71" s="196" t="n">
        <f aca="false">IF(AQ86=0,0,IF(AND(AR63&gt;=$I26,AR63&lt;=$I28),0,1))</f>
        <v>0</v>
      </c>
      <c r="AS71" s="196"/>
      <c r="AT71" s="196" t="n">
        <f aca="false">IF(AR86=0,0,IF(AND(AT63&gt;=$I26,AT63&lt;=$I28),0,1))</f>
        <v>0</v>
      </c>
      <c r="AU71" s="196" t="n">
        <f aca="false">IF(AT86=0,0,IF(AND(AU63&gt;=$I26,AU63&lt;=$I28),0,1))</f>
        <v>0</v>
      </c>
      <c r="AV71" s="196" t="n">
        <f aca="false">IF(AU86=0,0,IF(AND(AV63&gt;=$I26,AV63&lt;=$I28),0,1))</f>
        <v>0</v>
      </c>
      <c r="AW71" s="196" t="n">
        <f aca="false">IF(AV86=0,0,IF(AND(AW63&gt;=$I26,AW63&lt;=$I28),0,1))</f>
        <v>0</v>
      </c>
      <c r="AX71" s="196" t="n">
        <f aca="false">IF(AW86=0,0,IF(AND(AX63&gt;=$I26,AX63&lt;=$I28),0,1))</f>
        <v>0</v>
      </c>
      <c r="AY71" s="196" t="n">
        <f aca="false">IF(AX86=0,0,IF(AND(AY63&gt;=$I26,AY63&lt;=$I28),0,1))</f>
        <v>0</v>
      </c>
      <c r="AZ71" s="196" t="n">
        <f aca="false">IF(AY86=0,0,IF(AND(AZ63&gt;=$I26,AZ63&lt;=$I28),0,1))</f>
        <v>0</v>
      </c>
      <c r="BA71" s="196" t="n">
        <f aca="false">IF(AZ86=0,0,IF(AND(BA63&gt;=$I26,BA63&lt;=$I28),0,1))</f>
        <v>0</v>
      </c>
      <c r="BB71" s="196" t="n">
        <f aca="false">IF(BA86=0,0,IF(AND(BB63&gt;=$I26,BB63&lt;=$I28),0,1))</f>
        <v>0</v>
      </c>
      <c r="BC71" s="196" t="n">
        <f aca="false">IF(BB86=0,0,IF(AND(BC63&gt;=$I26,BC63&lt;=$I28),0,1))</f>
        <v>0</v>
      </c>
      <c r="BD71" s="196" t="n">
        <f aca="false">IF(BC86=0,0,IF(AND(BD63&gt;=$I26,BD63&lt;=$I28),0,1))</f>
        <v>0</v>
      </c>
      <c r="BE71" s="196" t="n">
        <f aca="false">IF(BD86=0,0,IF(AND(BE63&gt;=$I26,BE63&lt;=$I28),0,1))</f>
        <v>0</v>
      </c>
      <c r="BF71" s="196"/>
      <c r="BG71" s="196" t="n">
        <f aca="false">IF(BE86=0,0,IF(AND(BG63&gt;=$I26,BG63&lt;=$I28),0,1))</f>
        <v>0</v>
      </c>
      <c r="BH71" s="196" t="n">
        <f aca="false">IF(BG86=0,0,IF(AND(BH63&gt;=$I26,BH63&lt;=$I28),0,1))</f>
        <v>0</v>
      </c>
      <c r="BI71" s="196" t="n">
        <f aca="false">IF(BH86=0,0,IF(AND(BI63&gt;=$I26,BI63&lt;=$I28),0,1))</f>
        <v>0</v>
      </c>
      <c r="BJ71" s="196" t="n">
        <f aca="false">IF(BI86=0,0,IF(AND(BJ63&gt;=$I26,BJ63&lt;=$I28),0,1))</f>
        <v>0</v>
      </c>
      <c r="BK71" s="196" t="n">
        <f aca="false">IF(BJ86=0,0,IF(AND(BK63&gt;=$I26,BK63&lt;=$I28),0,1))</f>
        <v>0</v>
      </c>
      <c r="BL71" s="196" t="n">
        <f aca="false">IF(BK86=0,0,IF(AND(BL63&gt;=$I26,BL63&lt;=$I28),0,1))</f>
        <v>0</v>
      </c>
      <c r="BM71" s="196" t="n">
        <f aca="false">IF(BL86=0,0,IF(AND(BM63&gt;=$I26,BM63&lt;=$I28),0,1))</f>
        <v>0</v>
      </c>
      <c r="BN71" s="196" t="n">
        <f aca="false">IF(BM86=0,0,IF(AND(BN63&gt;=$I26,BN63&lt;=$I28),0,1))</f>
        <v>0</v>
      </c>
      <c r="BO71" s="196" t="n">
        <f aca="false">IF(BN86=0,0,IF(AND(BO63&gt;=$I26,BO63&lt;=$I28),0,1))</f>
        <v>0</v>
      </c>
      <c r="BP71" s="196" t="n">
        <f aca="false">IF(BO86=0,0,IF(AND(BP63&gt;=$I26,BP63&lt;=$I28),0,1))</f>
        <v>0</v>
      </c>
      <c r="BQ71" s="196" t="n">
        <f aca="false">IF(BP86=0,0,IF(AND(BQ63&gt;=$I26,BQ63&lt;=$I28),0,1))</f>
        <v>0</v>
      </c>
      <c r="BR71" s="196" t="n">
        <f aca="false">IF(BQ86=0,0,IF(AND(BR63&gt;=$I26,BR63&lt;=$I28),0,1))</f>
        <v>0</v>
      </c>
      <c r="BS71" s="196"/>
      <c r="BT71" s="196" t="n">
        <f aca="false">IF(BR86=0,0,IF(AND(BT63&gt;=$I26,BT63&lt;=$I28),0,1))</f>
        <v>0</v>
      </c>
      <c r="BU71" s="196" t="n">
        <f aca="false">IF(BT86=0,0,IF(AND(BU63&gt;=$I26,BU63&lt;=$I28),0,1))</f>
        <v>0</v>
      </c>
      <c r="BV71" s="196" t="n">
        <f aca="false">IF(BU86=0,0,IF(AND(BV63&gt;=$I26,BV63&lt;=$I28),0,1))</f>
        <v>0</v>
      </c>
      <c r="BW71" s="196" t="n">
        <f aca="false">IF(BV86=0,0,IF(AND(BW63&gt;=$I26,BW63&lt;=$I28),0,1))</f>
        <v>0</v>
      </c>
      <c r="BX71" s="196" t="n">
        <f aca="false">IF(BW86=0,0,IF(AND(BX63&gt;=$I26,BX63&lt;=$I28),0,1))</f>
        <v>0</v>
      </c>
      <c r="BY71" s="196" t="n">
        <f aca="false">IF(BX86=0,0,IF(AND(BY63&gt;=$I26,BY63&lt;=$I28),0,1))</f>
        <v>0</v>
      </c>
      <c r="BZ71" s="196" t="n">
        <f aca="false">IF(BY86=0,0,IF(AND(BZ63&gt;=$I26,BZ63&lt;=$I28),0,1))</f>
        <v>0</v>
      </c>
      <c r="CA71" s="196" t="n">
        <f aca="false">IF(BZ86=0,0,IF(AND(CA63&gt;=$I26,CA63&lt;=$I28),0,1))</f>
        <v>0</v>
      </c>
      <c r="CB71" s="196" t="n">
        <f aca="false">IF(CA86=0,0,IF(AND(CB63&gt;=$I26,CB63&lt;=$I28),0,1))</f>
        <v>0</v>
      </c>
      <c r="CC71" s="196" t="n">
        <f aca="false">IF(CB86=0,0,IF(AND(CC63&gt;=$I26,CC63&lt;=$I28),0,1))</f>
        <v>0</v>
      </c>
      <c r="CD71" s="196" t="n">
        <f aca="false">IF(CC86=0,0,IF(AND(CD63&gt;=$I26,CD63&lt;=$I28),0,1))</f>
        <v>0</v>
      </c>
      <c r="CE71" s="196" t="n">
        <f aca="false">IF(CD86=0,0,IF(AND(CE63&gt;=$I26,CE63&lt;=$I28),0,1))</f>
        <v>0</v>
      </c>
      <c r="CF71" s="196"/>
      <c r="CG71" s="196" t="n">
        <f aca="false">IF(CE86=0,0,IF(AND(CG63&gt;=$I26,CG63&lt;=$I28),0,1))</f>
        <v>0</v>
      </c>
      <c r="CH71" s="196" t="n">
        <f aca="false">IF(CG86=0,0,IF(AND(CH63&gt;=$I26,CH63&lt;=$I28),0,1))</f>
        <v>0</v>
      </c>
      <c r="CI71" s="196" t="n">
        <f aca="false">IF(CH86=0,0,IF(AND(CI63&gt;=$I26,CI63&lt;=$I28),0,1))</f>
        <v>0</v>
      </c>
      <c r="CJ71" s="196" t="n">
        <f aca="false">IF(CI86=0,0,IF(AND(CJ63&gt;=$I26,CJ63&lt;=$I28),0,1))</f>
        <v>0</v>
      </c>
      <c r="CK71" s="196" t="n">
        <f aca="false">IF(CJ86=0,0,IF(AND(CK63&gt;=$I26,CK63&lt;=$I28),0,1))</f>
        <v>0</v>
      </c>
      <c r="CL71" s="196" t="n">
        <f aca="false">IF(CK86=0,0,IF(AND(CL63&gt;=$I26,CL63&lt;=$I28),0,1))</f>
        <v>0</v>
      </c>
      <c r="CM71" s="196" t="n">
        <f aca="false">IF(CL86=0,0,IF(AND(CM63&gt;=$I26,CM63&lt;=$I28),0,1))</f>
        <v>0</v>
      </c>
      <c r="CN71" s="196" t="n">
        <f aca="false">IF(CM86=0,0,IF(AND(CN63&gt;=$I26,CN63&lt;=$I28),0,1))</f>
        <v>0</v>
      </c>
      <c r="CO71" s="196" t="n">
        <f aca="false">IF(CN86=0,0,IF(AND(CO63&gt;=$I26,CO63&lt;=$I28),0,1))</f>
        <v>0</v>
      </c>
      <c r="CP71" s="196" t="n">
        <f aca="false">IF(CO86=0,0,IF(AND(CP63&gt;=$I26,CP63&lt;=$I28),0,1))</f>
        <v>0</v>
      </c>
      <c r="CQ71" s="196" t="n">
        <f aca="false">IF(CP86=0,0,IF(AND(CQ63&gt;=$I26,CQ63&lt;=$I28),0,1))</f>
        <v>0</v>
      </c>
      <c r="CR71" s="196" t="n">
        <f aca="false">IF(CQ86=0,0,IF(AND(CR63&gt;=$I26,CR63&lt;=$I28),0,1))</f>
        <v>0</v>
      </c>
      <c r="CS71" s="196"/>
      <c r="CT71" s="196" t="n">
        <f aca="false">IF(CR86=0,0,IF(AND(CT63&gt;=$I26,CT63&lt;=$I28),0,1))</f>
        <v>0</v>
      </c>
      <c r="CU71" s="196" t="n">
        <f aca="false">IF(CT86=0,0,IF(AND(CU63&gt;=$I26,CU63&lt;=$I28),0,1))</f>
        <v>0</v>
      </c>
      <c r="CV71" s="196" t="n">
        <f aca="false">IF(CU86=0,0,IF(AND(CV63&gt;=$I26,CV63&lt;=$I28),0,1))</f>
        <v>0</v>
      </c>
      <c r="CW71" s="196" t="n">
        <f aca="false">IF(CV86=0,0,IF(AND(CW63&gt;=$I26,CW63&lt;=$I28),0,1))</f>
        <v>0</v>
      </c>
      <c r="CX71" s="196" t="n">
        <f aca="false">IF(CW86=0,0,IF(AND(CX63&gt;=$I26,CX63&lt;=$I28),0,1))</f>
        <v>0</v>
      </c>
      <c r="CY71" s="196" t="n">
        <f aca="false">IF(CX86=0,0,IF(AND(CY63&gt;=$I26,CY63&lt;=$I28),0,1))</f>
        <v>0</v>
      </c>
      <c r="CZ71" s="196" t="n">
        <f aca="false">IF(CY86=0,0,IF(AND(CZ63&gt;=$I26,CZ63&lt;=$I28),0,1))</f>
        <v>0</v>
      </c>
      <c r="DA71" s="196" t="n">
        <f aca="false">IF(CZ86=0,0,IF(AND(DA63&gt;=$I26,DA63&lt;=$I28),0,1))</f>
        <v>0</v>
      </c>
      <c r="DB71" s="196" t="n">
        <f aca="false">IF(DA86=0,0,IF(AND(DB63&gt;=$I26,DB63&lt;=$I28),0,1))</f>
        <v>0</v>
      </c>
      <c r="DC71" s="196" t="n">
        <f aca="false">IF(DB86=0,0,IF(AND(DC63&gt;=$I26,DC63&lt;=$I28),0,1))</f>
        <v>0</v>
      </c>
      <c r="DD71" s="196" t="n">
        <f aca="false">IF(DC86=0,0,IF(AND(DD63&gt;=$I26,DD63&lt;=$I28),0,1))</f>
        <v>0</v>
      </c>
      <c r="DE71" s="196" t="n">
        <f aca="false">IF(DD86=0,0,IF(AND(DE63&gt;=$I26,DE63&lt;=$I28),0,1))</f>
        <v>0</v>
      </c>
      <c r="DF71" s="196"/>
      <c r="DG71" s="196" t="n">
        <f aca="false">IF(DE86=0,0,IF(AND(DG63&gt;=$I26,DG63&lt;=$I28),0,1))</f>
        <v>0</v>
      </c>
      <c r="DH71" s="196" t="n">
        <f aca="false">IF(DG86=0,0,IF(AND(DH63&gt;=$I26,DH63&lt;=$I28),0,1))</f>
        <v>0</v>
      </c>
      <c r="DI71" s="196" t="n">
        <f aca="false">IF(DH86=0,0,IF(AND(DI63&gt;=$I26,DI63&lt;=$I28),0,1))</f>
        <v>0</v>
      </c>
      <c r="DJ71" s="196" t="n">
        <f aca="false">IF(DI86=0,0,IF(AND(DJ63&gt;=$I26,DJ63&lt;=$I28),0,1))</f>
        <v>0</v>
      </c>
      <c r="DK71" s="196" t="n">
        <f aca="false">IF(DJ86=0,0,IF(AND(DK63&gt;=$I26,DK63&lt;=$I28),0,1))</f>
        <v>0</v>
      </c>
      <c r="DL71" s="196" t="n">
        <f aca="false">IF(DK86=0,0,IF(AND(DL63&gt;=$I26,DL63&lt;=$I28),0,1))</f>
        <v>0</v>
      </c>
      <c r="DM71" s="196" t="n">
        <f aca="false">IF(DL86=0,0,IF(AND(DM63&gt;=$I26,DM63&lt;=$I28),0,1))</f>
        <v>0</v>
      </c>
      <c r="DN71" s="196" t="n">
        <f aca="false">IF(DM86=0,0,IF(AND(DN63&gt;=$I26,DN63&lt;=$I28),0,1))</f>
        <v>0</v>
      </c>
      <c r="DO71" s="196" t="n">
        <f aca="false">IF(DN86=0,0,IF(AND(DO63&gt;=$I26,DO63&lt;=$I28),0,1))</f>
        <v>0</v>
      </c>
      <c r="DP71" s="196" t="n">
        <f aca="false">IF(DO86=0,0,IF(AND(DP63&gt;=$I26,DP63&lt;=$I28),0,1))</f>
        <v>0</v>
      </c>
      <c r="DQ71" s="196" t="n">
        <f aca="false">IF(DP86=0,0,IF(AND(DQ63&gt;=$I26,DQ63&lt;=$I28),0,1))</f>
        <v>0</v>
      </c>
      <c r="DR71" s="196" t="n">
        <f aca="false">IF(DQ86=0,0,IF(AND(DR63&gt;=$I26,DR63&lt;=$I28),0,1))</f>
        <v>0</v>
      </c>
      <c r="DS71" s="196"/>
      <c r="DT71" s="196" t="n">
        <f aca="false">IF(DR86=0,0,IF(AND(DT63&gt;=$I26,DT63&lt;=$I28),0,1))</f>
        <v>0</v>
      </c>
      <c r="DU71" s="196" t="n">
        <f aca="false">IF(DT86=0,0,IF(AND(DU63&gt;=$I26,DU63&lt;=$I28),0,1))</f>
        <v>0</v>
      </c>
      <c r="DV71" s="196" t="n">
        <f aca="false">IF(DU86=0,0,IF(AND(DV63&gt;=$I26,DV63&lt;=$I28),0,1))</f>
        <v>0</v>
      </c>
      <c r="DW71" s="196" t="n">
        <f aca="false">IF(DV86=0,0,IF(AND(DW63&gt;=$I26,DW63&lt;=$I28),0,1))</f>
        <v>0</v>
      </c>
      <c r="DX71" s="196" t="n">
        <f aca="false">IF(DW86=0,0,IF(AND(DX63&gt;=$I26,DX63&lt;=$I28),0,1))</f>
        <v>0</v>
      </c>
      <c r="DY71" s="196" t="n">
        <f aca="false">IF(DX86=0,0,IF(AND(DY63&gt;=$I26,DY63&lt;=$I28),0,1))</f>
        <v>0</v>
      </c>
      <c r="DZ71" s="196" t="n">
        <f aca="false">IF(DY86=0,0,IF(AND(DZ63&gt;=$I26,DZ63&lt;=$I28),0,1))</f>
        <v>0</v>
      </c>
      <c r="EA71" s="196" t="n">
        <f aca="false">IF(DZ86=0,0,IF(AND(EA63&gt;=$I26,EA63&lt;=$I28),0,1))</f>
        <v>0</v>
      </c>
      <c r="EB71" s="196" t="n">
        <f aca="false">IF(EA86=0,0,IF(AND(EB63&gt;=$I26,EB63&lt;=$I28),0,1))</f>
        <v>0</v>
      </c>
      <c r="EC71" s="196" t="n">
        <f aca="false">IF(EB86=0,0,IF(AND(EC63&gt;=$I26,EC63&lt;=$I28),0,1))</f>
        <v>0</v>
      </c>
      <c r="ED71" s="196" t="n">
        <f aca="false">IF(EC86=0,0,IF(AND(ED63&gt;=$I26,ED63&lt;=$I28),0,1))</f>
        <v>0</v>
      </c>
      <c r="EE71" s="196" t="n">
        <f aca="false">IF(ED86=0,0,IF(AND(EE63&gt;=$I26,EE63&lt;=$I28),0,1))</f>
        <v>0</v>
      </c>
      <c r="EF71" s="196"/>
      <c r="EG71" s="196" t="n">
        <f aca="false">IF(EE86=0,0,IF(AND(EG63&gt;=$I26,EG63&lt;=$I28),0,1))</f>
        <v>0</v>
      </c>
      <c r="EH71" s="196" t="n">
        <f aca="false">IF(EG86=0,0,IF(AND(EH63&gt;=$I26,EH63&lt;=$I28),0,1))</f>
        <v>0</v>
      </c>
      <c r="EI71" s="196" t="n">
        <f aca="false">IF(EH86=0,0,IF(AND(EI63&gt;=$I26,EI63&lt;=$I28),0,1))</f>
        <v>0</v>
      </c>
      <c r="EJ71" s="196" t="n">
        <f aca="false">IF(EI86=0,0,IF(AND(EJ63&gt;=$I26,EJ63&lt;=$I28),0,1))</f>
        <v>0</v>
      </c>
      <c r="EK71" s="196" t="n">
        <f aca="false">IF(EJ86=0,0,IF(AND(EK63&gt;=$I26,EK63&lt;=$I28),0,1))</f>
        <v>0</v>
      </c>
      <c r="EL71" s="196" t="n">
        <f aca="false">IF(EK86=0,0,IF(AND(EL63&gt;=$I26,EL63&lt;=$I28),0,1))</f>
        <v>0</v>
      </c>
      <c r="EM71" s="196" t="n">
        <f aca="false">IF(EL86=0,0,IF(AND(EM63&gt;=$I26,EM63&lt;=$I28),0,1))</f>
        <v>0</v>
      </c>
      <c r="EN71" s="196" t="n">
        <f aca="false">IF(EM86=0,0,IF(AND(EN63&gt;=$I26,EN63&lt;=$I28),0,1))</f>
        <v>0</v>
      </c>
      <c r="EO71" s="196" t="n">
        <f aca="false">IF(EN86=0,0,IF(AND(EO63&gt;=$I26,EO63&lt;=$I28),0,1))</f>
        <v>0</v>
      </c>
      <c r="EP71" s="196" t="n">
        <f aca="false">IF(EO86=0,0,IF(AND(EP63&gt;=$I26,EP63&lt;=$I28),0,1))</f>
        <v>0</v>
      </c>
      <c r="EQ71" s="196" t="n">
        <f aca="false">IF(EP86=0,0,IF(AND(EQ63&gt;=$I26,EQ63&lt;=$I28),0,1))</f>
        <v>0</v>
      </c>
      <c r="ER71" s="196" t="n">
        <f aca="false">IF(EQ86=0,0,IF(AND(ER63&gt;=$I26,ER63&lt;=$I28),0,1))</f>
        <v>0</v>
      </c>
      <c r="ES71" s="196"/>
      <c r="ET71" s="196" t="n">
        <f aca="false">IF(ER86=0,0,IF(AND(ET63&gt;=$I26,ET63&lt;=$I28),0,1))</f>
        <v>0</v>
      </c>
      <c r="EU71" s="196" t="n">
        <f aca="false">IF(ET86=0,0,IF(AND(EU63&gt;=$I26,EU63&lt;=$I28),0,1))</f>
        <v>0</v>
      </c>
      <c r="EV71" s="196" t="n">
        <f aca="false">IF(EU86=0,0,IF(AND(EV63&gt;=$I26,EV63&lt;=$I28),0,1))</f>
        <v>0</v>
      </c>
      <c r="EW71" s="196" t="n">
        <f aca="false">IF(EV86=0,0,IF(AND(EW63&gt;=$I26,EW63&lt;=$I28),0,1))</f>
        <v>0</v>
      </c>
      <c r="EX71" s="196" t="n">
        <f aca="false">IF(EW86=0,0,IF(AND(EX63&gt;=$I26,EX63&lt;=$I28),0,1))</f>
        <v>0</v>
      </c>
      <c r="EY71" s="196" t="n">
        <f aca="false">IF(EX86=0,0,IF(AND(EY63&gt;=$I26,EY63&lt;=$I28),0,1))</f>
        <v>0</v>
      </c>
      <c r="EZ71" s="196" t="n">
        <f aca="false">IF(EY86=0,0,IF(AND(EZ63&gt;=$I26,EZ63&lt;=$I28),0,1))</f>
        <v>0</v>
      </c>
      <c r="FA71" s="196" t="n">
        <f aca="false">IF(EZ86=0,0,IF(AND(FA63&gt;=$I26,FA63&lt;=$I28),0,1))</f>
        <v>0</v>
      </c>
      <c r="FB71" s="196" t="n">
        <f aca="false">IF(FA86=0,0,IF(AND(FB63&gt;=$I26,FB63&lt;=$I28),0,1))</f>
        <v>0</v>
      </c>
      <c r="FC71" s="196" t="n">
        <f aca="false">IF(FB86=0,0,IF(AND(FC63&gt;=$I26,FC63&lt;=$I28),0,1))</f>
        <v>0</v>
      </c>
      <c r="FD71" s="196" t="n">
        <f aca="false">IF(FC86=0,0,IF(AND(FD63&gt;=$I26,FD63&lt;=$I28),0,1))</f>
        <v>0</v>
      </c>
      <c r="FE71" s="196" t="n">
        <f aca="false">IF(FD86=0,0,IF(AND(FE63&gt;=$I26,FE63&lt;=$I28),0,1))</f>
        <v>0</v>
      </c>
      <c r="FF71" s="196"/>
      <c r="FG71" s="196" t="n">
        <f aca="false">IF(FE86=0,0,IF(AND(FG63&gt;=$I26,FG63&lt;=$I28),0,1))</f>
        <v>0</v>
      </c>
      <c r="FH71" s="196" t="n">
        <f aca="false">IF(FG86=0,0,IF(AND(FH63&gt;=$I26,FH63&lt;=$I28),0,1))</f>
        <v>0</v>
      </c>
      <c r="FI71" s="196" t="n">
        <f aca="false">IF(FH86=0,0,IF(AND(FI63&gt;=$I26,FI63&lt;=$I28),0,1))</f>
        <v>0</v>
      </c>
      <c r="FJ71" s="196" t="n">
        <f aca="false">IF(FI86=0,0,IF(AND(FJ63&gt;=$I26,FJ63&lt;=$I28),0,1))</f>
        <v>0</v>
      </c>
      <c r="FK71" s="196" t="n">
        <f aca="false">IF(FJ86=0,0,IF(AND(FK63&gt;=$I26,FK63&lt;=$I28),0,1))</f>
        <v>0</v>
      </c>
      <c r="FL71" s="196" t="n">
        <f aca="false">IF(FK86=0,0,IF(AND(FL63&gt;=$I26,FL63&lt;=$I28),0,1))</f>
        <v>0</v>
      </c>
      <c r="FM71" s="196" t="n">
        <f aca="false">IF(FL86=0,0,IF(AND(FM63&gt;=$I26,FM63&lt;=$I28),0,1))</f>
        <v>0</v>
      </c>
      <c r="FN71" s="196" t="n">
        <f aca="false">IF(FM86=0,0,IF(AND(FN63&gt;=$I26,FN63&lt;=$I28),0,1))</f>
        <v>0</v>
      </c>
      <c r="FO71" s="196" t="n">
        <f aca="false">IF(FN86=0,0,IF(AND(FO63&gt;=$I26,FO63&lt;=$I28),0,1))</f>
        <v>0</v>
      </c>
      <c r="FP71" s="196" t="n">
        <f aca="false">IF(FO86=0,0,IF(AND(FP63&gt;=$I26,FP63&lt;=$I28),0,1))</f>
        <v>0</v>
      </c>
      <c r="FQ71" s="196" t="n">
        <f aca="false">IF(FP86=0,0,IF(AND(FQ63&gt;=$I26,FQ63&lt;=$I28),0,1))</f>
        <v>0</v>
      </c>
      <c r="FR71" s="196" t="n">
        <f aca="false">IF(FQ86=0,0,IF(AND(FR63&gt;=$I26,FR63&lt;=$I28),0,1))</f>
        <v>0</v>
      </c>
      <c r="FS71" s="196"/>
      <c r="FT71" s="196" t="n">
        <f aca="false">IF(FR86=0,0,IF(AND(FT63&gt;=$I26,FT63&lt;=$I28),0,1))</f>
        <v>0</v>
      </c>
      <c r="FU71" s="196" t="n">
        <f aca="false">IF(FT86=0,0,IF(AND(FU63&gt;=$I26,FU63&lt;=$I28),0,1))</f>
        <v>0</v>
      </c>
      <c r="FV71" s="196" t="n">
        <f aca="false">IF(FU86=0,0,IF(AND(FV63&gt;=$I26,FV63&lt;=$I28),0,1))</f>
        <v>0</v>
      </c>
      <c r="FW71" s="196" t="n">
        <f aca="false">IF(FV86=0,0,IF(AND(FW63&gt;=$I26,FW63&lt;=$I28),0,1))</f>
        <v>0</v>
      </c>
      <c r="FX71" s="196" t="n">
        <f aca="false">IF(FW86=0,0,IF(AND(FX63&gt;=$I26,FX63&lt;=$I28),0,1))</f>
        <v>0</v>
      </c>
      <c r="FY71" s="196" t="n">
        <f aca="false">IF(FX86=0,0,IF(AND(FY63&gt;=$I26,FY63&lt;=$I28),0,1))</f>
        <v>0</v>
      </c>
      <c r="FZ71" s="196" t="n">
        <f aca="false">IF(FY86=0,0,IF(AND(FZ63&gt;=$I26,FZ63&lt;=$I28),0,1))</f>
        <v>0</v>
      </c>
      <c r="GA71" s="196" t="n">
        <f aca="false">IF(FZ86=0,0,IF(AND(GA63&gt;=$I26,GA63&lt;=$I28),0,1))</f>
        <v>0</v>
      </c>
      <c r="GB71" s="196" t="n">
        <f aca="false">IF(GA86=0,0,IF(AND(GB63&gt;=$I26,GB63&lt;=$I28),0,1))</f>
        <v>0</v>
      </c>
      <c r="GC71" s="196" t="n">
        <f aca="false">IF(GB86=0,0,IF(AND(GC63&gt;=$I26,GC63&lt;=$I28),0,1))</f>
        <v>0</v>
      </c>
      <c r="GD71" s="196" t="n">
        <f aca="false">IF(GC86=0,0,IF(AND(GD63&gt;=$I26,GD63&lt;=$I28),0,1))</f>
        <v>0</v>
      </c>
      <c r="GE71" s="196" t="n">
        <f aca="false">IF(GD86=0,0,IF(AND(GE63&gt;=$I26,GE63&lt;=$I28),0,1))</f>
        <v>0</v>
      </c>
      <c r="GF71" s="196"/>
      <c r="GG71" s="196" t="n">
        <f aca="false">IF(GE86=0,0,IF(AND(GG63&gt;=$I26,GG63&lt;=$I28),0,1))</f>
        <v>0</v>
      </c>
      <c r="GH71" s="196" t="n">
        <f aca="false">IF(GG86=0,0,IF(AND(GH63&gt;=$I26,GH63&lt;=$I28),0,1))</f>
        <v>0</v>
      </c>
      <c r="GI71" s="196" t="n">
        <f aca="false">IF(GH86=0,0,IF(AND(GI63&gt;=$I26,GI63&lt;=$I28),0,1))</f>
        <v>0</v>
      </c>
      <c r="GJ71" s="196" t="n">
        <f aca="false">IF(GI86=0,0,IF(AND(GJ63&gt;=$I26,GJ63&lt;=$I28),0,1))</f>
        <v>0</v>
      </c>
      <c r="GK71" s="196" t="n">
        <f aca="false">IF(GJ86=0,0,IF(AND(GK63&gt;=$I26,GK63&lt;=$I28),0,1))</f>
        <v>0</v>
      </c>
      <c r="GL71" s="196" t="n">
        <f aca="false">IF(GK86=0,0,IF(AND(GL63&gt;=$I26,GL63&lt;=$I28),0,1))</f>
        <v>0</v>
      </c>
      <c r="GM71" s="196" t="n">
        <f aca="false">IF(GL86=0,0,IF(AND(GM63&gt;=$I26,GM63&lt;=$I28),0,1))</f>
        <v>0</v>
      </c>
      <c r="GN71" s="196" t="n">
        <f aca="false">IF(GM86=0,0,IF(AND(GN63&gt;=$I26,GN63&lt;=$I28),0,1))</f>
        <v>0</v>
      </c>
      <c r="GO71" s="196" t="n">
        <f aca="false">IF(GN86=0,0,IF(AND(GO63&gt;=$I26,GO63&lt;=$I28),0,1))</f>
        <v>0</v>
      </c>
      <c r="GP71" s="196" t="n">
        <f aca="false">IF(GO86=0,0,IF(AND(GP63&gt;=$I26,GP63&lt;=$I28),0,1))</f>
        <v>0</v>
      </c>
      <c r="GQ71" s="196" t="n">
        <f aca="false">IF(GP86=0,0,IF(AND(GQ63&gt;=$I26,GQ63&lt;=$I28),0,1))</f>
        <v>0</v>
      </c>
      <c r="GR71" s="196" t="n">
        <f aca="false">IF(GQ86=0,0,IF(AND(GR63&gt;=$I26,GR63&lt;=$I28),0,1))</f>
        <v>0</v>
      </c>
      <c r="GS71" s="196"/>
      <c r="GT71" s="196" t="n">
        <f aca="false">IF(GR86=0,0,IF(AND(GT63&gt;=$I26,GT63&lt;=$I28),0,1))</f>
        <v>0</v>
      </c>
      <c r="GU71" s="196" t="n">
        <f aca="false">IF(GT86=0,0,IF(AND(GU63&gt;=$I26,GU63&lt;=$I28),0,1))</f>
        <v>0</v>
      </c>
      <c r="GV71" s="196" t="n">
        <f aca="false">IF(GU86=0,0,IF(AND(GV63&gt;=$I26,GV63&lt;=$I28),0,1))</f>
        <v>0</v>
      </c>
      <c r="GW71" s="196" t="n">
        <f aca="false">IF(GV86=0,0,IF(AND(GW63&gt;=$I26,GW63&lt;=$I28),0,1))</f>
        <v>0</v>
      </c>
      <c r="GX71" s="196" t="n">
        <f aca="false">IF(GW86=0,0,IF(AND(GX63&gt;=$I26,GX63&lt;=$I28),0,1))</f>
        <v>0</v>
      </c>
      <c r="GY71" s="196" t="n">
        <f aca="false">IF(GX86=0,0,IF(AND(GY63&gt;=$I26,GY63&lt;=$I28),0,1))</f>
        <v>0</v>
      </c>
      <c r="GZ71" s="196" t="n">
        <f aca="false">IF(GY86=0,0,IF(AND(GZ63&gt;=$I26,GZ63&lt;=$I28),0,1))</f>
        <v>0</v>
      </c>
      <c r="HA71" s="196" t="n">
        <f aca="false">IF(GZ86=0,0,IF(AND(HA63&gt;=$I26,HA63&lt;=$I28),0,1))</f>
        <v>0</v>
      </c>
      <c r="HB71" s="196" t="n">
        <f aca="false">IF(HA86=0,0,IF(AND(HB63&gt;=$I26,HB63&lt;=$I28),0,1))</f>
        <v>0</v>
      </c>
      <c r="HC71" s="196" t="n">
        <f aca="false">IF(HB86=0,0,IF(AND(HC63&gt;=$I26,HC63&lt;=$I28),0,1))</f>
        <v>0</v>
      </c>
      <c r="HD71" s="196" t="n">
        <f aca="false">IF(HC86=0,0,IF(AND(HD63&gt;=$I26,HD63&lt;=$I28),0,1))</f>
        <v>0</v>
      </c>
      <c r="HE71" s="196" t="n">
        <f aca="false">IF(HD86=0,0,IF(AND(HE63&gt;=$I26,HE63&lt;=$I28),0,1))</f>
        <v>0</v>
      </c>
      <c r="HF71" s="196"/>
      <c r="HG71" s="196" t="n">
        <f aca="false">IF(HE86=0,0,IF(AND(HG63&gt;=$I26,HG63&lt;=$I28),0,1))</f>
        <v>0</v>
      </c>
      <c r="HH71" s="196" t="n">
        <f aca="false">IF(HG86=0,0,IF(AND(HH63&gt;=$I26,HH63&lt;=$I28),0,1))</f>
        <v>0</v>
      </c>
      <c r="HI71" s="196" t="n">
        <f aca="false">IF(HH86=0,0,IF(AND(HI63&gt;=$I26,HI63&lt;=$I28),0,1))</f>
        <v>0</v>
      </c>
      <c r="HJ71" s="196" t="n">
        <f aca="false">IF(HI86=0,0,IF(AND(HJ63&gt;=$I26,HJ63&lt;=$I28),0,1))</f>
        <v>0</v>
      </c>
      <c r="HK71" s="196" t="n">
        <f aca="false">IF(HJ86=0,0,IF(AND(HK63&gt;=$I26,HK63&lt;=$I28),0,1))</f>
        <v>0</v>
      </c>
      <c r="HL71" s="196" t="n">
        <f aca="false">IF(HK86=0,0,IF(AND(HL63&gt;=$I26,HL63&lt;=$I28),0,1))</f>
        <v>0</v>
      </c>
      <c r="HM71" s="196" t="n">
        <f aca="false">IF(HL86=0,0,IF(AND(HM63&gt;=$I26,HM63&lt;=$I28),0,1))</f>
        <v>0</v>
      </c>
      <c r="HN71" s="196" t="n">
        <f aca="false">IF(HM86=0,0,IF(AND(HN63&gt;=$I26,HN63&lt;=$I28),0,1))</f>
        <v>0</v>
      </c>
      <c r="HO71" s="196" t="n">
        <f aca="false">IF(HN86=0,0,IF(AND(HO63&gt;=$I26,HO63&lt;=$I28),0,1))</f>
        <v>0</v>
      </c>
      <c r="HP71" s="196" t="n">
        <f aca="false">IF(HO86=0,0,IF(AND(HP63&gt;=$I26,HP63&lt;=$I28),0,1))</f>
        <v>0</v>
      </c>
      <c r="HQ71" s="196" t="n">
        <f aca="false">IF(HP86=0,0,IF(AND(HQ63&gt;=$I26,HQ63&lt;=$I28),0,1))</f>
        <v>0</v>
      </c>
      <c r="HR71" s="196" t="n">
        <f aca="false">IF(HQ86=0,0,IF(AND(HR63&gt;=$I26,HR63&lt;=$I28),0,1))</f>
        <v>0</v>
      </c>
      <c r="HS71" s="196"/>
      <c r="HT71" s="196" t="n">
        <f aca="false">IF(HR86=0,0,IF(AND(HT63&gt;=$I26,HT63&lt;=$I28),0,1))</f>
        <v>0</v>
      </c>
      <c r="HU71" s="196" t="n">
        <f aca="false">IF(HT86=0,0,IF(AND(HU63&gt;=$I26,HU63&lt;=$I28),0,1))</f>
        <v>0</v>
      </c>
      <c r="HV71" s="196" t="n">
        <f aca="false">IF(HU86=0,0,IF(AND(HV63&gt;=$I26,HV63&lt;=$I28),0,1))</f>
        <v>0</v>
      </c>
      <c r="HW71" s="196" t="n">
        <f aca="false">IF(HV86=0,0,IF(AND(HW63&gt;=$I26,HW63&lt;=$I28),0,1))</f>
        <v>0</v>
      </c>
      <c r="HX71" s="196" t="n">
        <f aca="false">IF(HW86=0,0,IF(AND(HX63&gt;=$I26,HX63&lt;=$I28),0,1))</f>
        <v>0</v>
      </c>
      <c r="HY71" s="196" t="n">
        <f aca="false">IF(HX86=0,0,IF(AND(HY63&gt;=$I26,HY63&lt;=$I28),0,1))</f>
        <v>0</v>
      </c>
      <c r="HZ71" s="196" t="n">
        <f aca="false">IF(HY86=0,0,IF(AND(HZ63&gt;=$I26,HZ63&lt;=$I28),0,1))</f>
        <v>0</v>
      </c>
      <c r="IA71" s="196" t="n">
        <f aca="false">IF(HZ86=0,0,IF(AND(IA63&gt;=$I26,IA63&lt;=$I28),0,1))</f>
        <v>0</v>
      </c>
      <c r="IB71" s="196" t="n">
        <f aca="false">IF(IA86=0,0,IF(AND(IB63&gt;=$I26,IB63&lt;=$I28),0,1))</f>
        <v>0</v>
      </c>
      <c r="IC71" s="196" t="n">
        <f aca="false">IF(IB86=0,0,IF(AND(IC63&gt;=$I26,IC63&lt;=$I28),0,1))</f>
        <v>0</v>
      </c>
      <c r="ID71" s="196" t="n">
        <f aca="false">IF(IC86=0,0,IF(AND(ID63&gt;=$I26,ID63&lt;=$I28),0,1))</f>
        <v>0</v>
      </c>
      <c r="IE71" s="196" t="n">
        <f aca="false">IF(ID86=0,0,IF(AND(IE63&gt;=$I26,IE63&lt;=$I28),0,1))</f>
        <v>0</v>
      </c>
      <c r="IF71" s="196"/>
      <c r="IG71" s="196" t="n">
        <f aca="false">IF(IE86=0,0,IF(AND(IG63&gt;=$I26,IG63&lt;=$I28),0,1))</f>
        <v>0</v>
      </c>
      <c r="IH71" s="196" t="n">
        <f aca="false">IF(IG86=0,0,IF(AND(IH63&gt;=$I26,IH63&lt;=$I28),0,1))</f>
        <v>0</v>
      </c>
      <c r="II71" s="196" t="n">
        <f aca="false">IF(IH86=0,0,IF(AND(II63&gt;=$I26,II63&lt;=$I28),0,1))</f>
        <v>0</v>
      </c>
      <c r="IJ71" s="196" t="n">
        <f aca="false">IF(II86=0,0,IF(AND(IJ63&gt;=$I26,IJ63&lt;=$I28),0,1))</f>
        <v>0</v>
      </c>
      <c r="IK71" s="196" t="n">
        <f aca="false">IF(IJ86=0,0,IF(AND(IK63&gt;=$I26,IK63&lt;=$I28),0,1))</f>
        <v>0</v>
      </c>
      <c r="IL71" s="196" t="n">
        <f aca="false">IF(IK86=0,0,IF(AND(IL63&gt;=$I26,IL63&lt;=$I28),0,1))</f>
        <v>0</v>
      </c>
      <c r="IM71" s="196" t="n">
        <f aca="false">IF(IL86=0,0,IF(AND(IM63&gt;=$I26,IM63&lt;=$I28),0,1))</f>
        <v>0</v>
      </c>
      <c r="IN71" s="196" t="n">
        <f aca="false">IF(IM86=0,0,IF(AND(IN63&gt;=$I26,IN63&lt;=$I28),0,1))</f>
        <v>0</v>
      </c>
      <c r="IO71" s="196" t="n">
        <f aca="false">IF(IN86=0,0,IF(AND(IO63&gt;=$I26,IO63&lt;=$I28),0,1))</f>
        <v>0</v>
      </c>
      <c r="IP71" s="196" t="n">
        <f aca="false">IF(IO86=0,0,IF(AND(IP63&gt;=$I26,IP63&lt;=$I28),0,1))</f>
        <v>0</v>
      </c>
      <c r="IQ71" s="196" t="n">
        <f aca="false">IF(IP86=0,0,IF(AND(IQ63&gt;=$I26,IQ63&lt;=$I28),0,1))</f>
        <v>0</v>
      </c>
      <c r="IR71" s="196" t="n">
        <f aca="false">IF(IQ86=0,0,IF(AND(IR63&gt;=$I26,IR63&lt;=$I28),0,1))</f>
        <v>0</v>
      </c>
      <c r="IS71" s="196"/>
      <c r="IT71" s="196" t="n">
        <f aca="false">IF(IR86=0,0,IF(AND(IT63&gt;=$I26,IT63&lt;=$I28),0,1))</f>
        <v>0</v>
      </c>
      <c r="IU71" s="196" t="n">
        <f aca="false">IF(IT86=0,0,IF(AND(IU63&gt;=$I26,IU63&lt;=$I28),0,1))</f>
        <v>0</v>
      </c>
      <c r="IV71" s="196" t="n">
        <f aca="false">IF(IU86=0,0,IF(AND(IV63&gt;=$I26,IV63&lt;=$I28),0,1))</f>
        <v>0</v>
      </c>
      <c r="IW71" s="196" t="n">
        <f aca="false">IF(IV86=0,0,IF(AND(IW63&gt;=$I26,IW63&lt;=$I28),0,1))</f>
        <v>0</v>
      </c>
      <c r="IX71" s="196" t="n">
        <f aca="false">IF(IW86=0,0,IF(AND(IX63&gt;=$I26,IX63&lt;=$I28),0,1))</f>
        <v>0</v>
      </c>
      <c r="IY71" s="196" t="n">
        <f aca="false">IF(IX86=0,0,IF(AND(IY63&gt;=$I26,IY63&lt;=$I28),0,1))</f>
        <v>0</v>
      </c>
      <c r="IZ71" s="196" t="n">
        <f aca="false">IF(IY86=0,0,IF(AND(IZ63&gt;=$I26,IZ63&lt;=$I28),0,1))</f>
        <v>0</v>
      </c>
      <c r="JA71" s="196" t="n">
        <f aca="false">IF(IZ86=0,0,IF(AND(JA63&gt;=$I26,JA63&lt;=$I28),0,1))</f>
        <v>0</v>
      </c>
      <c r="JB71" s="196" t="n">
        <f aca="false">IF(JA86=0,0,IF(AND(JB63&gt;=$I26,JB63&lt;=$I28),0,1))</f>
        <v>0</v>
      </c>
      <c r="JC71" s="196" t="n">
        <f aca="false">IF(JB86=0,0,IF(AND(JC63&gt;=$I26,JC63&lt;=$I28),0,1))</f>
        <v>0</v>
      </c>
      <c r="JD71" s="196" t="n">
        <f aca="false">IF(JC86=0,0,IF(AND(JD63&gt;=$I26,JD63&lt;=$I28),0,1))</f>
        <v>0</v>
      </c>
      <c r="JE71" s="196" t="n">
        <f aca="false">IF(JD86=0,0,IF(AND(JE63&gt;=$I26,JE63&lt;=$I28),0,1))</f>
        <v>0</v>
      </c>
      <c r="JF71" s="196"/>
      <c r="JG71" s="196" t="n">
        <f aca="false">IF(JE86=0,0,IF(AND(JG63&gt;=$I26,JG63&lt;=$I28),0,1))</f>
        <v>0</v>
      </c>
      <c r="JH71" s="196" t="n">
        <f aca="false">IF(JG86=0,0,IF(AND(JH63&gt;=$I26,JH63&lt;=$I28),0,1))</f>
        <v>0</v>
      </c>
      <c r="JI71" s="196" t="n">
        <f aca="false">IF(JH86=0,0,IF(AND(JI63&gt;=$I26,JI63&lt;=$I28),0,1))</f>
        <v>0</v>
      </c>
      <c r="JJ71" s="196" t="n">
        <f aca="false">IF(JI86=0,0,IF(AND(JJ63&gt;=$I26,JJ63&lt;=$I28),0,1))</f>
        <v>0</v>
      </c>
      <c r="JK71" s="196" t="n">
        <f aca="false">IF(JJ86=0,0,IF(AND(JK63&gt;=$I26,JK63&lt;=$I28),0,1))</f>
        <v>0</v>
      </c>
      <c r="JL71" s="196" t="n">
        <f aca="false">IF(JK86=0,0,IF(AND(JL63&gt;=$I26,JL63&lt;=$I28),0,1))</f>
        <v>0</v>
      </c>
      <c r="JM71" s="196" t="n">
        <f aca="false">IF(JL86=0,0,IF(AND(JM63&gt;=$I26,JM63&lt;=$I28),0,1))</f>
        <v>0</v>
      </c>
      <c r="JN71" s="196" t="n">
        <f aca="false">IF(JM86=0,0,IF(AND(JN63&gt;=$I26,JN63&lt;=$I28),0,1))</f>
        <v>0</v>
      </c>
      <c r="JO71" s="196" t="n">
        <f aca="false">IF(JN86=0,0,IF(AND(JO63&gt;=$I26,JO63&lt;=$I28),0,1))</f>
        <v>0</v>
      </c>
      <c r="JP71" s="196" t="n">
        <f aca="false">IF(JO86=0,0,IF(AND(JP63&gt;=$I26,JP63&lt;=$I28),0,1))</f>
        <v>0</v>
      </c>
      <c r="JQ71" s="196" t="n">
        <f aca="false">IF(JP86=0,0,IF(AND(JQ63&gt;=$I26,JQ63&lt;=$I28),0,1))</f>
        <v>0</v>
      </c>
      <c r="JR71" s="196" t="n">
        <f aca="false">IF(JQ86=0,0,IF(AND(JR63&gt;=$I26,JR63&lt;=$I28),0,1))</f>
        <v>0</v>
      </c>
      <c r="JS71" s="196"/>
      <c r="JT71" s="196" t="n">
        <f aca="false">IF(JR86=0,0,IF(AND(JT63&gt;=$I26,JT63&lt;=$I28),0,1))</f>
        <v>0</v>
      </c>
      <c r="JU71" s="196" t="n">
        <f aca="false">IF(JT86=0,0,IF(AND(JU63&gt;=$I26,JU63&lt;=$I28),0,1))</f>
        <v>0</v>
      </c>
      <c r="JV71" s="196" t="n">
        <f aca="false">IF(JU86=0,0,IF(AND(JV63&gt;=$I26,JV63&lt;=$I28),0,1))</f>
        <v>0</v>
      </c>
      <c r="JW71" s="196" t="n">
        <f aca="false">IF(JV86=0,0,IF(AND(JW63&gt;=$I26,JW63&lt;=$I28),0,1))</f>
        <v>0</v>
      </c>
      <c r="JX71" s="196" t="n">
        <f aca="false">IF(JW86=0,0,IF(AND(JX63&gt;=$I26,JX63&lt;=$I28),0,1))</f>
        <v>0</v>
      </c>
      <c r="JY71" s="196" t="n">
        <f aca="false">IF(JX86=0,0,IF(AND(JY63&gt;=$I26,JY63&lt;=$I28),0,1))</f>
        <v>0</v>
      </c>
      <c r="JZ71" s="196" t="n">
        <f aca="false">IF(JY86=0,0,IF(AND(JZ63&gt;=$I26,JZ63&lt;=$I28),0,1))</f>
        <v>0</v>
      </c>
      <c r="KA71" s="196" t="n">
        <f aca="false">IF(JZ86=0,0,IF(AND(KA63&gt;=$I26,KA63&lt;=$I28),0,1))</f>
        <v>0</v>
      </c>
      <c r="KB71" s="196" t="n">
        <f aca="false">IF(KA86=0,0,IF(AND(KB63&gt;=$I26,KB63&lt;=$I28),0,1))</f>
        <v>0</v>
      </c>
      <c r="KC71" s="196" t="n">
        <f aca="false">IF(KB86=0,0,IF(AND(KC63&gt;=$I26,KC63&lt;=$I28),0,1))</f>
        <v>0</v>
      </c>
      <c r="KD71" s="196" t="n">
        <f aca="false">IF(KC86=0,0,IF(AND(KD63&gt;=$I26,KD63&lt;=$I28),0,1))</f>
        <v>0</v>
      </c>
      <c r="KE71" s="196" t="n">
        <f aca="false">IF(KD86=0,0,IF(AND(KE63&gt;=$I26,KE63&lt;=$I28),0,1))</f>
        <v>0</v>
      </c>
      <c r="KF71" s="196"/>
      <c r="KG71" s="196" t="n">
        <f aca="false">IF(KE86=0,0,IF(AND(KG63&gt;=$I26,KG63&lt;=$I28),0,1))</f>
        <v>0</v>
      </c>
      <c r="KH71" s="196" t="n">
        <f aca="false">IF(KG86=0,0,IF(AND(KH63&gt;=$I26,KH63&lt;=$I28),0,1))</f>
        <v>0</v>
      </c>
      <c r="KI71" s="196" t="n">
        <f aca="false">IF(KH86=0,0,IF(AND(KI63&gt;=$I26,KI63&lt;=$I28),0,1))</f>
        <v>0</v>
      </c>
      <c r="KJ71" s="196" t="n">
        <f aca="false">IF(KI86=0,0,IF(AND(KJ63&gt;=$I26,KJ63&lt;=$I28),0,1))</f>
        <v>0</v>
      </c>
      <c r="KK71" s="196" t="n">
        <f aca="false">IF(KJ86=0,0,IF(AND(KK63&gt;=$I26,KK63&lt;=$I28),0,1))</f>
        <v>0</v>
      </c>
      <c r="KL71" s="196" t="n">
        <f aca="false">IF(KK86=0,0,IF(AND(KL63&gt;=$I26,KL63&lt;=$I28),0,1))</f>
        <v>0</v>
      </c>
      <c r="KM71" s="196" t="n">
        <f aca="false">IF(KL86=0,0,IF(AND(KM63&gt;=$I26,KM63&lt;=$I28),0,1))</f>
        <v>0</v>
      </c>
      <c r="KN71" s="196" t="n">
        <f aca="false">IF(KM86=0,0,IF(AND(KN63&gt;=$I26,KN63&lt;=$I28),0,1))</f>
        <v>0</v>
      </c>
      <c r="KO71" s="196" t="n">
        <f aca="false">IF(KN86=0,0,IF(AND(KO63&gt;=$I26,KO63&lt;=$I28),0,1))</f>
        <v>0</v>
      </c>
      <c r="KP71" s="196" t="n">
        <f aca="false">IF(KO86=0,0,IF(AND(KP63&gt;=$I26,KP63&lt;=$I28),0,1))</f>
        <v>0</v>
      </c>
      <c r="KQ71" s="196" t="n">
        <f aca="false">IF(KP86=0,0,IF(AND(KQ63&gt;=$I26,KQ63&lt;=$I28),0,1))</f>
        <v>0</v>
      </c>
      <c r="KR71" s="196" t="n">
        <f aca="false">IF(KQ86=0,0,IF(AND(KR63&gt;=$I26,KR63&lt;=$I28),0,1))</f>
        <v>0</v>
      </c>
      <c r="KS71" s="196"/>
      <c r="KT71" s="196" t="n">
        <f aca="false">IF(KR86=0,0,IF(AND(KT63&gt;=$I26,KT63&lt;=$I28),0,1))</f>
        <v>0</v>
      </c>
      <c r="KU71" s="196" t="n">
        <f aca="false">IF(KT86=0,0,IF(AND(KU63&gt;=$I26,KU63&lt;=$I28),0,1))</f>
        <v>0</v>
      </c>
      <c r="KV71" s="196" t="n">
        <f aca="false">IF(KU86=0,0,IF(AND(KV63&gt;=$I26,KV63&lt;=$I28),0,1))</f>
        <v>0</v>
      </c>
      <c r="KW71" s="196" t="n">
        <f aca="false">IF(KV86=0,0,IF(AND(KW63&gt;=$I26,KW63&lt;=$I28),0,1))</f>
        <v>0</v>
      </c>
      <c r="KX71" s="196" t="n">
        <f aca="false">IF(KW86=0,0,IF(AND(KX63&gt;=$I26,KX63&lt;=$I28),0,1))</f>
        <v>0</v>
      </c>
      <c r="KY71" s="196" t="n">
        <f aca="false">IF(KX86=0,0,IF(AND(KY63&gt;=$I26,KY63&lt;=$I28),0,1))</f>
        <v>0</v>
      </c>
      <c r="KZ71" s="196" t="n">
        <f aca="false">IF(KY86=0,0,IF(AND(KZ63&gt;=$I26,KZ63&lt;=$I28),0,1))</f>
        <v>0</v>
      </c>
      <c r="LA71" s="196" t="n">
        <f aca="false">IF(KZ86=0,0,IF(AND(LA63&gt;=$I26,LA63&lt;=$I28),0,1))</f>
        <v>0</v>
      </c>
      <c r="LB71" s="196" t="n">
        <f aca="false">IF(LA86=0,0,IF(AND(LB63&gt;=$I26,LB63&lt;=$I28),0,1))</f>
        <v>0</v>
      </c>
      <c r="LC71" s="196" t="n">
        <f aca="false">IF(LB86=0,0,IF(AND(LC63&gt;=$I26,LC63&lt;=$I28),0,1))</f>
        <v>0</v>
      </c>
      <c r="LD71" s="196" t="n">
        <f aca="false">IF(LC86=0,0,IF(AND(LD63&gt;=$I26,LD63&lt;=$I28),0,1))</f>
        <v>0</v>
      </c>
      <c r="LE71" s="196" t="n">
        <f aca="false">IF(LD86=0,0,IF(AND(LE63&gt;=$I26,LE63&lt;=$I28),0,1))</f>
        <v>0</v>
      </c>
      <c r="LF71" s="196"/>
      <c r="LG71" s="196" t="n">
        <f aca="false">IF(LE86=0,0,IF(AND(LG63&gt;=$I26,LG63&lt;=$I28),0,1))</f>
        <v>0</v>
      </c>
      <c r="LH71" s="196" t="n">
        <f aca="false">IF(LG86=0,0,IF(AND(LH63&gt;=$I26,LH63&lt;=$I28),0,1))</f>
        <v>0</v>
      </c>
      <c r="LI71" s="196" t="n">
        <f aca="false">IF(LH86=0,0,IF(AND(LI63&gt;=$I26,LI63&lt;=$I28),0,1))</f>
        <v>0</v>
      </c>
      <c r="LJ71" s="196" t="n">
        <f aca="false">IF(LI86=0,0,IF(AND(LJ63&gt;=$I26,LJ63&lt;=$I28),0,1))</f>
        <v>0</v>
      </c>
      <c r="LK71" s="196" t="n">
        <f aca="false">IF(LJ86=0,0,IF(AND(LK63&gt;=$I26,LK63&lt;=$I28),0,1))</f>
        <v>0</v>
      </c>
      <c r="LL71" s="196" t="n">
        <f aca="false">IF(LK86=0,0,IF(AND(LL63&gt;=$I26,LL63&lt;=$I28),0,1))</f>
        <v>0</v>
      </c>
      <c r="LM71" s="196" t="n">
        <f aca="false">IF(LL86=0,0,IF(AND(LM63&gt;=$I26,LM63&lt;=$I28),0,1))</f>
        <v>0</v>
      </c>
      <c r="LN71" s="196" t="n">
        <f aca="false">IF(LM86=0,0,IF(AND(LN63&gt;=$I26,LN63&lt;=$I28),0,1))</f>
        <v>0</v>
      </c>
      <c r="LO71" s="196" t="n">
        <f aca="false">IF(LN86=0,0,IF(AND(LO63&gt;=$I26,LO63&lt;=$I28),0,1))</f>
        <v>0</v>
      </c>
      <c r="LP71" s="196" t="n">
        <f aca="false">IF(LO86=0,0,IF(AND(LP63&gt;=$I26,LP63&lt;=$I28),0,1))</f>
        <v>0</v>
      </c>
      <c r="LQ71" s="196" t="n">
        <f aca="false">IF(LP86=0,0,IF(AND(LQ63&gt;=$I26,LQ63&lt;=$I28),0,1))</f>
        <v>0</v>
      </c>
      <c r="LR71" s="196" t="n">
        <f aca="false">IF(LQ86=0,0,IF(AND(LR63&gt;=$I26,LR63&lt;=$I28),0,1))</f>
        <v>0</v>
      </c>
      <c r="LS71" s="196"/>
      <c r="LT71" s="196" t="n">
        <f aca="false">IF(LR86=0,0,IF(AND(LT63&gt;=$I26,LT63&lt;=$I28),0,1))</f>
        <v>0</v>
      </c>
      <c r="LU71" s="196" t="n">
        <f aca="false">IF(LT86=0,0,IF(AND(LU63&gt;=$I26,LU63&lt;=$I28),0,1))</f>
        <v>0</v>
      </c>
      <c r="LV71" s="196" t="n">
        <f aca="false">IF(LU86=0,0,IF(AND(LV63&gt;=$I26,LV63&lt;=$I28),0,1))</f>
        <v>0</v>
      </c>
      <c r="LW71" s="196" t="n">
        <f aca="false">IF(LV86=0,0,IF(AND(LW63&gt;=$I26,LW63&lt;=$I28),0,1))</f>
        <v>0</v>
      </c>
      <c r="LX71" s="196" t="n">
        <f aca="false">IF(LW86=0,0,IF(AND(LX63&gt;=$I26,LX63&lt;=$I28),0,1))</f>
        <v>0</v>
      </c>
      <c r="LY71" s="196" t="n">
        <f aca="false">IF(LX86=0,0,IF(AND(LY63&gt;=$I26,LY63&lt;=$I28),0,1))</f>
        <v>0</v>
      </c>
      <c r="LZ71" s="196" t="n">
        <f aca="false">IF(LY86=0,0,IF(AND(LZ63&gt;=$I26,LZ63&lt;=$I28),0,1))</f>
        <v>0</v>
      </c>
      <c r="MA71" s="196" t="n">
        <f aca="false">IF(LZ86=0,0,IF(AND(MA63&gt;=$I26,MA63&lt;=$I28),0,1))</f>
        <v>0</v>
      </c>
      <c r="MB71" s="196" t="n">
        <f aca="false">IF(MA86=0,0,IF(AND(MB63&gt;=$I26,MB63&lt;=$I28),0,1))</f>
        <v>0</v>
      </c>
      <c r="MC71" s="196" t="n">
        <f aca="false">IF(MB86=0,0,IF(AND(MC63&gt;=$I26,MC63&lt;=$I28),0,1))</f>
        <v>0</v>
      </c>
      <c r="MD71" s="196" t="n">
        <f aca="false">IF(MC86=0,0,IF(AND(MD63&gt;=$I26,MD63&lt;=$I28),0,1))</f>
        <v>0</v>
      </c>
      <c r="ME71" s="196" t="n">
        <f aca="false">IF(MD86=0,0,IF(AND(ME63&gt;=$I26,ME63&lt;=$I28),0,1))</f>
        <v>0</v>
      </c>
      <c r="MF71" s="196"/>
      <c r="MG71" s="196" t="n">
        <f aca="false">IF(ME86=0,0,IF(AND(MG63&gt;=$I26,MG63&lt;=$I28),0,1))</f>
        <v>0</v>
      </c>
      <c r="MH71" s="196" t="n">
        <f aca="false">IF(MG86=0,0,IF(AND(MH63&gt;=$I26,MH63&lt;=$I28),0,1))</f>
        <v>0</v>
      </c>
      <c r="MI71" s="196" t="n">
        <f aca="false">IF(MH86=0,0,IF(AND(MI63&gt;=$I26,MI63&lt;=$I28),0,1))</f>
        <v>0</v>
      </c>
      <c r="MJ71" s="196" t="n">
        <f aca="false">IF(MI86=0,0,IF(AND(MJ63&gt;=$I26,MJ63&lt;=$I28),0,1))</f>
        <v>0</v>
      </c>
      <c r="MK71" s="196" t="n">
        <f aca="false">IF(MJ86=0,0,IF(AND(MK63&gt;=$I26,MK63&lt;=$I28),0,1))</f>
        <v>0</v>
      </c>
      <c r="ML71" s="196" t="n">
        <f aca="false">IF(MK86=0,0,IF(AND(ML63&gt;=$I26,ML63&lt;=$I28),0,1))</f>
        <v>0</v>
      </c>
      <c r="MM71" s="196" t="n">
        <f aca="false">IF(ML86=0,0,IF(AND(MM63&gt;=$I26,MM63&lt;=$I28),0,1))</f>
        <v>0</v>
      </c>
      <c r="MN71" s="196" t="n">
        <f aca="false">IF(MM86=0,0,IF(AND(MN63&gt;=$I26,MN63&lt;=$I28),0,1))</f>
        <v>0</v>
      </c>
      <c r="MO71" s="196" t="n">
        <f aca="false">IF(MN86=0,0,IF(AND(MO63&gt;=$I26,MO63&lt;=$I28),0,1))</f>
        <v>0</v>
      </c>
      <c r="MP71" s="196" t="n">
        <f aca="false">IF(MO86=0,0,IF(AND(MP63&gt;=$I26,MP63&lt;=$I28),0,1))</f>
        <v>0</v>
      </c>
      <c r="MQ71" s="196" t="n">
        <f aca="false">IF(MP86=0,0,IF(AND(MQ63&gt;=$I26,MQ63&lt;=$I28),0,1))</f>
        <v>0</v>
      </c>
      <c r="MR71" s="196" t="n">
        <f aca="false">IF(MQ86=0,0,IF(AND(MR63&gt;=$I26,MR63&lt;=$I28),0,1))</f>
        <v>0</v>
      </c>
      <c r="MS71" s="196"/>
      <c r="MT71" s="196" t="n">
        <f aca="false">IF(MR86=0,0,IF(AND(MT63&gt;=$I26,MT63&lt;=$I28),0,1))</f>
        <v>0</v>
      </c>
      <c r="MU71" s="196" t="n">
        <f aca="false">IF(MT86=0,0,IF(AND(MU63&gt;=$I26,MU63&lt;=$I28),0,1))</f>
        <v>0</v>
      </c>
      <c r="MV71" s="196" t="n">
        <f aca="false">IF(MU86=0,0,IF(AND(MV63&gt;=$I26,MV63&lt;=$I28),0,1))</f>
        <v>0</v>
      </c>
      <c r="MW71" s="196" t="n">
        <f aca="false">IF(MV86=0,0,IF(AND(MW63&gt;=$I26,MW63&lt;=$I28),0,1))</f>
        <v>0</v>
      </c>
      <c r="MX71" s="196" t="n">
        <f aca="false">IF(MW86=0,0,IF(AND(MX63&gt;=$I26,MX63&lt;=$I28),0,1))</f>
        <v>0</v>
      </c>
      <c r="MY71" s="196" t="n">
        <f aca="false">IF(MX86=0,0,IF(AND(MY63&gt;=$I26,MY63&lt;=$I28),0,1))</f>
        <v>0</v>
      </c>
      <c r="MZ71" s="196" t="n">
        <f aca="false">IF(MY86=0,0,IF(AND(MZ63&gt;=$I26,MZ63&lt;=$I28),0,1))</f>
        <v>0</v>
      </c>
      <c r="NA71" s="196" t="n">
        <f aca="false">IF(MZ86=0,0,IF(AND(NA63&gt;=$I26,NA63&lt;=$I28),0,1))</f>
        <v>0</v>
      </c>
      <c r="NB71" s="196" t="n">
        <f aca="false">IF(NA86=0,0,IF(AND(NB63&gt;=$I26,NB63&lt;=$I28),0,1))</f>
        <v>0</v>
      </c>
      <c r="NC71" s="196" t="n">
        <f aca="false">IF(NB86=0,0,IF(AND(NC63&gt;=$I26,NC63&lt;=$I28),0,1))</f>
        <v>0</v>
      </c>
      <c r="ND71" s="196" t="n">
        <f aca="false">IF(NC86=0,0,IF(AND(ND63&gt;=$I26,ND63&lt;=$I28),0,1))</f>
        <v>0</v>
      </c>
      <c r="NE71" s="196" t="n">
        <f aca="false">IF(ND86=0,0,IF(AND(NE63&gt;=$I26,NE63&lt;=$I28),0,1))</f>
        <v>0</v>
      </c>
      <c r="NF71" s="196"/>
      <c r="NG71" s="196" t="n">
        <f aca="false">IF(NE86=0,0,IF(AND(NG63&gt;=$I26,NG63&lt;=$I28),0,1))</f>
        <v>0</v>
      </c>
      <c r="NH71" s="196" t="n">
        <f aca="false">IF(NG86=0,0,IF(AND(NH63&gt;=$I26,NH63&lt;=$I28),0,1))</f>
        <v>0</v>
      </c>
      <c r="NI71" s="196" t="n">
        <f aca="false">IF(NH86=0,0,IF(AND(NI63&gt;=$I26,NI63&lt;=$I28),0,1))</f>
        <v>0</v>
      </c>
      <c r="NJ71" s="196" t="n">
        <f aca="false">IF(NI86=0,0,IF(AND(NJ63&gt;=$I26,NJ63&lt;=$I28),0,1))</f>
        <v>0</v>
      </c>
      <c r="NK71" s="196" t="n">
        <f aca="false">IF(NJ86=0,0,IF(AND(NK63&gt;=$I26,NK63&lt;=$I28),0,1))</f>
        <v>0</v>
      </c>
      <c r="NL71" s="196" t="n">
        <f aca="false">IF(NK86=0,0,IF(AND(NL63&gt;=$I26,NL63&lt;=$I28),0,1))</f>
        <v>0</v>
      </c>
      <c r="NM71" s="196" t="n">
        <f aca="false">IF(NL86=0,0,IF(AND(NM63&gt;=$I26,NM63&lt;=$I28),0,1))</f>
        <v>0</v>
      </c>
      <c r="NN71" s="196" t="n">
        <f aca="false">IF(NM86=0,0,IF(AND(NN63&gt;=$I26,NN63&lt;=$I28),0,1))</f>
        <v>0</v>
      </c>
      <c r="NO71" s="196" t="n">
        <f aca="false">IF(NN86=0,0,IF(AND(NO63&gt;=$I26,NO63&lt;=$I28),0,1))</f>
        <v>0</v>
      </c>
      <c r="NP71" s="196" t="n">
        <f aca="false">IF(NO86=0,0,IF(AND(NP63&gt;=$I26,NP63&lt;=$I28),0,1))</f>
        <v>0</v>
      </c>
      <c r="NQ71" s="196" t="n">
        <f aca="false">IF(NP86=0,0,IF(AND(NQ63&gt;=$I26,NQ63&lt;=$I28),0,1))</f>
        <v>0</v>
      </c>
      <c r="NR71" s="196" t="n">
        <f aca="false">IF(NQ86=0,0,IF(AND(NR63&gt;=$I26,NR63&lt;=$I28),0,1))</f>
        <v>0</v>
      </c>
      <c r="NS71" s="196"/>
      <c r="NT71" s="196" t="n">
        <f aca="false">IF(NR86=0,0,IF(AND(NT63&gt;=$I26,NT63&lt;=$I28),0,1))</f>
        <v>0</v>
      </c>
      <c r="NU71" s="196" t="n">
        <f aca="false">IF(NT86=0,0,IF(AND(NU63&gt;=$I26,NU63&lt;=$I28),0,1))</f>
        <v>0</v>
      </c>
      <c r="NV71" s="196" t="n">
        <f aca="false">IF(NU86=0,0,IF(AND(NV63&gt;=$I26,NV63&lt;=$I28),0,1))</f>
        <v>0</v>
      </c>
      <c r="NW71" s="196" t="n">
        <f aca="false">IF(NV86=0,0,IF(AND(NW63&gt;=$I26,NW63&lt;=$I28),0,1))</f>
        <v>0</v>
      </c>
      <c r="NX71" s="196" t="n">
        <f aca="false">IF(NW86=0,0,IF(AND(NX63&gt;=$I26,NX63&lt;=$I28),0,1))</f>
        <v>0</v>
      </c>
      <c r="NY71" s="196" t="n">
        <f aca="false">IF(NX86=0,0,IF(AND(NY63&gt;=$I26,NY63&lt;=$I28),0,1))</f>
        <v>0</v>
      </c>
      <c r="NZ71" s="196" t="n">
        <f aca="false">IF(NY86=0,0,IF(AND(NZ63&gt;=$I26,NZ63&lt;=$I28),0,1))</f>
        <v>0</v>
      </c>
      <c r="OA71" s="196" t="n">
        <f aca="false">IF(NZ86=0,0,IF(AND(OA63&gt;=$I26,OA63&lt;=$I28),0,1))</f>
        <v>0</v>
      </c>
      <c r="OB71" s="196" t="n">
        <f aca="false">IF(OA86=0,0,IF(AND(OB63&gt;=$I26,OB63&lt;=$I28),0,1))</f>
        <v>0</v>
      </c>
      <c r="OC71" s="196" t="n">
        <f aca="false">IF(OB86=0,0,IF(AND(OC63&gt;=$I26,OC63&lt;=$I28),0,1))</f>
        <v>0</v>
      </c>
      <c r="OD71" s="196" t="n">
        <f aca="false">IF(OC86=0,0,IF(AND(OD63&gt;=$I26,OD63&lt;=$I28),0,1))</f>
        <v>0</v>
      </c>
      <c r="OE71" s="196" t="n">
        <f aca="false">IF(OD86=0,0,IF(AND(OE63&gt;=$I26,OE63&lt;=$I28),0,1))</f>
        <v>0</v>
      </c>
      <c r="OF71" s="196"/>
      <c r="OG71" s="196" t="n">
        <f aca="false">IF(OE86=0,0,IF(AND(OG63&gt;=$I26,OG63&lt;=$I28),0,1))</f>
        <v>0</v>
      </c>
      <c r="OH71" s="196" t="n">
        <f aca="false">IF(OG86=0,0,IF(AND(OH63&gt;=$I26,OH63&lt;=$I28),0,1))</f>
        <v>0</v>
      </c>
      <c r="OI71" s="196" t="n">
        <f aca="false">IF(OH86=0,0,IF(AND(OI63&gt;=$I26,OI63&lt;=$I28),0,1))</f>
        <v>0</v>
      </c>
      <c r="OJ71" s="196" t="n">
        <f aca="false">IF(OI86=0,0,IF(AND(OJ63&gt;=$I26,OJ63&lt;=$I28),0,1))</f>
        <v>0</v>
      </c>
      <c r="OK71" s="196" t="n">
        <f aca="false">IF(OJ86=0,0,IF(AND(OK63&gt;=$I26,OK63&lt;=$I28),0,1))</f>
        <v>0</v>
      </c>
      <c r="OL71" s="196" t="n">
        <f aca="false">IF(OK86=0,0,IF(AND(OL63&gt;=$I26,OL63&lt;=$I28),0,1))</f>
        <v>0</v>
      </c>
      <c r="OM71" s="196" t="n">
        <f aca="false">IF(OL86=0,0,IF(AND(OM63&gt;=$I26,OM63&lt;=$I28),0,1))</f>
        <v>0</v>
      </c>
      <c r="ON71" s="196" t="n">
        <f aca="false">IF(OM86=0,0,IF(AND(ON63&gt;=$I26,ON63&lt;=$I28),0,1))</f>
        <v>0</v>
      </c>
      <c r="OO71" s="196" t="n">
        <f aca="false">IF(ON86=0,0,IF(AND(OO63&gt;=$I26,OO63&lt;=$I28),0,1))</f>
        <v>0</v>
      </c>
      <c r="OP71" s="196" t="n">
        <f aca="false">IF(OO86=0,0,IF(AND(OP63&gt;=$I26,OP63&lt;=$I28),0,1))</f>
        <v>0</v>
      </c>
      <c r="OQ71" s="196" t="n">
        <f aca="false">IF(OP86=0,0,IF(AND(OQ63&gt;=$I26,OQ63&lt;=$I28),0,1))</f>
        <v>0</v>
      </c>
      <c r="OR71" s="196" t="n">
        <f aca="false">IF(OQ86=0,0,IF(AND(OR63&gt;=$I26,OR63&lt;=$I28),0,1))</f>
        <v>0</v>
      </c>
      <c r="OS71" s="196"/>
      <c r="OT71" s="196"/>
      <c r="OU71" s="196"/>
      <c r="OV71" s="196"/>
      <c r="OW71" s="196"/>
      <c r="OX71" s="196"/>
      <c r="OY71" s="196"/>
      <c r="OZ71" s="196"/>
      <c r="PA71" s="196"/>
      <c r="PB71" s="196"/>
      <c r="PC71" s="196"/>
      <c r="PD71" s="196"/>
      <c r="PE71" s="196"/>
      <c r="PF71" s="196"/>
      <c r="PG71" s="196"/>
      <c r="PH71" s="196"/>
      <c r="PI71" s="196"/>
      <c r="PJ71" s="196"/>
      <c r="PK71" s="196"/>
      <c r="PL71" s="196"/>
      <c r="PM71" s="196"/>
      <c r="PN71" s="196"/>
      <c r="PO71" s="196"/>
      <c r="PP71" s="196"/>
      <c r="PQ71" s="196"/>
      <c r="PR71" s="196"/>
      <c r="PS71" s="196"/>
      <c r="PT71" s="196"/>
      <c r="PU71" s="196"/>
      <c r="PV71" s="196"/>
      <c r="PW71" s="196"/>
      <c r="PX71" s="196"/>
      <c r="PY71" s="196"/>
      <c r="PZ71" s="196"/>
      <c r="QA71" s="196"/>
      <c r="QB71" s="196"/>
      <c r="QC71" s="196"/>
      <c r="QD71" s="196"/>
      <c r="QE71" s="196"/>
      <c r="QF71" s="196"/>
      <c r="QG71" s="196"/>
      <c r="QH71" s="196"/>
      <c r="QI71" s="196"/>
      <c r="QJ71" s="196"/>
      <c r="QK71" s="196"/>
      <c r="QL71" s="196"/>
      <c r="QM71" s="196"/>
      <c r="QN71" s="196"/>
      <c r="QO71" s="196"/>
      <c r="QP71" s="196"/>
      <c r="QQ71" s="196"/>
      <c r="QR71" s="196"/>
      <c r="QS71" s="196"/>
      <c r="QT71" s="196"/>
      <c r="QU71" s="196"/>
      <c r="QV71" s="196"/>
      <c r="QW71" s="196"/>
      <c r="QX71" s="196"/>
      <c r="QY71" s="196"/>
      <c r="QZ71" s="196"/>
      <c r="RA71" s="196"/>
      <c r="RB71" s="196"/>
      <c r="RC71" s="196"/>
      <c r="RD71" s="196"/>
      <c r="RE71" s="196"/>
      <c r="RF71" s="196"/>
    </row>
    <row r="72" customFormat="false" ht="12.75" hidden="false" customHeight="true" outlineLevel="0" collapsed="false">
      <c r="A72" s="196"/>
      <c r="B72" s="219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196"/>
      <c r="DF72" s="196"/>
      <c r="DG72" s="196"/>
      <c r="DH72" s="196"/>
      <c r="DI72" s="196"/>
      <c r="DJ72" s="196"/>
      <c r="DK72" s="196"/>
      <c r="DL72" s="196"/>
      <c r="DM72" s="196"/>
      <c r="DN72" s="196"/>
      <c r="DO72" s="196"/>
      <c r="DP72" s="196"/>
      <c r="DQ72" s="196"/>
      <c r="DR72" s="196"/>
      <c r="DS72" s="196"/>
      <c r="DT72" s="196"/>
      <c r="DU72" s="196"/>
      <c r="DV72" s="196"/>
      <c r="DW72" s="196"/>
      <c r="DX72" s="196"/>
      <c r="DY72" s="196"/>
      <c r="DZ72" s="196"/>
      <c r="EA72" s="196"/>
      <c r="EB72" s="196"/>
      <c r="EC72" s="196"/>
      <c r="ED72" s="196"/>
      <c r="EE72" s="196"/>
      <c r="EF72" s="196"/>
      <c r="EG72" s="196"/>
      <c r="EH72" s="196"/>
      <c r="EI72" s="196"/>
      <c r="EJ72" s="196"/>
      <c r="EK72" s="196"/>
      <c r="EL72" s="196"/>
      <c r="EM72" s="196"/>
      <c r="EN72" s="196"/>
      <c r="EO72" s="196"/>
      <c r="EP72" s="196"/>
      <c r="EQ72" s="196"/>
      <c r="ER72" s="196"/>
      <c r="ES72" s="196"/>
      <c r="ET72" s="196"/>
      <c r="EU72" s="196"/>
      <c r="EV72" s="196"/>
      <c r="EW72" s="196"/>
      <c r="EX72" s="196"/>
      <c r="EY72" s="196"/>
      <c r="EZ72" s="196"/>
      <c r="FA72" s="196"/>
      <c r="FB72" s="196"/>
      <c r="FC72" s="196"/>
      <c r="FD72" s="196"/>
      <c r="FE72" s="196"/>
      <c r="FF72" s="196"/>
      <c r="FG72" s="196"/>
      <c r="FH72" s="196"/>
      <c r="FI72" s="196"/>
      <c r="FJ72" s="196"/>
      <c r="FK72" s="196"/>
      <c r="FL72" s="196"/>
      <c r="FM72" s="196"/>
      <c r="FN72" s="196"/>
      <c r="FO72" s="196"/>
      <c r="FP72" s="196"/>
      <c r="FQ72" s="196"/>
      <c r="FR72" s="196"/>
      <c r="FS72" s="196"/>
      <c r="FT72" s="196"/>
      <c r="FU72" s="196"/>
      <c r="FV72" s="196"/>
      <c r="FW72" s="196"/>
      <c r="FX72" s="196"/>
      <c r="FY72" s="196"/>
      <c r="FZ72" s="196"/>
      <c r="GA72" s="196"/>
      <c r="GB72" s="196"/>
      <c r="GC72" s="196"/>
      <c r="GD72" s="196"/>
      <c r="GE72" s="196"/>
      <c r="GF72" s="196"/>
      <c r="GG72" s="196"/>
      <c r="GH72" s="196"/>
      <c r="GI72" s="196"/>
      <c r="GJ72" s="196"/>
      <c r="GK72" s="196"/>
      <c r="GL72" s="196"/>
      <c r="GM72" s="196"/>
      <c r="GN72" s="196"/>
      <c r="GO72" s="196"/>
      <c r="GP72" s="196"/>
      <c r="GQ72" s="196"/>
      <c r="GR72" s="196"/>
      <c r="GS72" s="196"/>
      <c r="GT72" s="196"/>
      <c r="GU72" s="196"/>
      <c r="GV72" s="196"/>
      <c r="GW72" s="196"/>
      <c r="GX72" s="196"/>
      <c r="GY72" s="196"/>
      <c r="GZ72" s="196"/>
      <c r="HA72" s="196"/>
      <c r="HB72" s="196"/>
      <c r="HC72" s="196"/>
      <c r="HD72" s="196"/>
      <c r="HE72" s="196"/>
      <c r="HF72" s="196"/>
      <c r="HG72" s="196"/>
      <c r="HH72" s="196"/>
      <c r="HI72" s="196"/>
      <c r="HJ72" s="196"/>
      <c r="HK72" s="196"/>
      <c r="HL72" s="196"/>
      <c r="HM72" s="196"/>
      <c r="HN72" s="196"/>
      <c r="HO72" s="196"/>
      <c r="HP72" s="196"/>
      <c r="HQ72" s="196"/>
      <c r="HR72" s="196"/>
      <c r="HS72" s="196"/>
      <c r="HT72" s="196"/>
      <c r="HU72" s="196"/>
      <c r="HV72" s="196"/>
      <c r="HW72" s="196"/>
      <c r="HX72" s="196"/>
      <c r="HY72" s="196"/>
      <c r="HZ72" s="196"/>
      <c r="IA72" s="196"/>
      <c r="IB72" s="196"/>
      <c r="IC72" s="196"/>
      <c r="ID72" s="196"/>
      <c r="IE72" s="196"/>
      <c r="IF72" s="196"/>
      <c r="IG72" s="196"/>
      <c r="IH72" s="196"/>
      <c r="II72" s="196"/>
      <c r="IJ72" s="196"/>
      <c r="IK72" s="196"/>
      <c r="IL72" s="196"/>
      <c r="IM72" s="196"/>
      <c r="IN72" s="196"/>
      <c r="IO72" s="196"/>
      <c r="IP72" s="196"/>
      <c r="IQ72" s="196"/>
      <c r="IR72" s="196"/>
      <c r="IS72" s="196"/>
      <c r="IT72" s="196"/>
      <c r="IU72" s="196"/>
      <c r="IV72" s="196"/>
      <c r="IW72" s="196"/>
      <c r="IX72" s="196"/>
      <c r="IY72" s="196"/>
      <c r="IZ72" s="196"/>
      <c r="JA72" s="196"/>
      <c r="JB72" s="196"/>
      <c r="JC72" s="196"/>
      <c r="JD72" s="196"/>
      <c r="JE72" s="196"/>
      <c r="JF72" s="196"/>
      <c r="JG72" s="196"/>
      <c r="JH72" s="196"/>
      <c r="JI72" s="196"/>
      <c r="JJ72" s="196"/>
      <c r="JK72" s="196"/>
      <c r="JL72" s="196"/>
      <c r="JM72" s="196"/>
      <c r="JN72" s="196"/>
      <c r="JO72" s="196"/>
      <c r="JP72" s="196"/>
      <c r="JQ72" s="196"/>
      <c r="JR72" s="196"/>
      <c r="JS72" s="196"/>
      <c r="JT72" s="196"/>
      <c r="JU72" s="196"/>
      <c r="JV72" s="196"/>
      <c r="JW72" s="196"/>
      <c r="JX72" s="196"/>
      <c r="JY72" s="196"/>
      <c r="JZ72" s="196"/>
      <c r="KA72" s="196"/>
      <c r="KB72" s="196"/>
      <c r="KC72" s="196"/>
      <c r="KD72" s="196"/>
      <c r="KE72" s="196"/>
      <c r="KF72" s="196"/>
      <c r="KG72" s="196"/>
      <c r="KH72" s="196"/>
      <c r="KI72" s="196"/>
      <c r="KJ72" s="196"/>
      <c r="KK72" s="196"/>
      <c r="KL72" s="196"/>
      <c r="KM72" s="196"/>
      <c r="KN72" s="196"/>
      <c r="KO72" s="196"/>
      <c r="KP72" s="196"/>
      <c r="KQ72" s="196"/>
      <c r="KR72" s="196"/>
      <c r="KS72" s="196"/>
      <c r="KT72" s="196"/>
      <c r="KU72" s="196"/>
      <c r="KV72" s="196"/>
      <c r="KW72" s="196"/>
      <c r="KX72" s="196"/>
      <c r="KY72" s="196"/>
      <c r="KZ72" s="196"/>
      <c r="LA72" s="196"/>
      <c r="LB72" s="196"/>
      <c r="LC72" s="196"/>
      <c r="LD72" s="196"/>
      <c r="LE72" s="196"/>
      <c r="LF72" s="196"/>
      <c r="LG72" s="196"/>
      <c r="LH72" s="196"/>
      <c r="LI72" s="196"/>
      <c r="LJ72" s="196"/>
      <c r="LK72" s="196"/>
      <c r="LL72" s="196"/>
      <c r="LM72" s="196"/>
      <c r="LN72" s="196"/>
      <c r="LO72" s="196"/>
      <c r="LP72" s="196"/>
      <c r="LQ72" s="196"/>
      <c r="LR72" s="196"/>
      <c r="LS72" s="196"/>
      <c r="LT72" s="196"/>
      <c r="LU72" s="196"/>
      <c r="LV72" s="196"/>
      <c r="LW72" s="196"/>
      <c r="LX72" s="196"/>
      <c r="LY72" s="196"/>
      <c r="LZ72" s="196"/>
      <c r="MA72" s="196"/>
      <c r="MB72" s="196"/>
      <c r="MC72" s="196"/>
      <c r="MD72" s="196"/>
      <c r="ME72" s="196"/>
      <c r="MF72" s="196"/>
      <c r="MG72" s="196"/>
      <c r="MH72" s="196"/>
      <c r="MI72" s="196"/>
      <c r="MJ72" s="196"/>
      <c r="MK72" s="196"/>
      <c r="ML72" s="196"/>
      <c r="MM72" s="196"/>
      <c r="MN72" s="196"/>
      <c r="MO72" s="196"/>
      <c r="MP72" s="196"/>
      <c r="MQ72" s="196"/>
      <c r="MR72" s="196"/>
      <c r="MS72" s="196"/>
      <c r="MT72" s="196"/>
      <c r="MU72" s="196"/>
      <c r="MV72" s="196"/>
      <c r="MW72" s="196"/>
      <c r="MX72" s="196"/>
      <c r="MY72" s="196"/>
      <c r="MZ72" s="196"/>
      <c r="NA72" s="196"/>
      <c r="NB72" s="196"/>
      <c r="NC72" s="196"/>
      <c r="ND72" s="196"/>
      <c r="NE72" s="196"/>
      <c r="NF72" s="196"/>
      <c r="NG72" s="196"/>
      <c r="NH72" s="196"/>
      <c r="NI72" s="196"/>
      <c r="NJ72" s="196"/>
      <c r="NK72" s="196"/>
      <c r="NL72" s="196"/>
      <c r="NM72" s="196"/>
      <c r="NN72" s="196"/>
      <c r="NO72" s="196"/>
      <c r="NP72" s="196"/>
      <c r="NQ72" s="196"/>
      <c r="NR72" s="196"/>
      <c r="NS72" s="196"/>
      <c r="NT72" s="196"/>
      <c r="NU72" s="196"/>
      <c r="NV72" s="196"/>
      <c r="NW72" s="196"/>
      <c r="NX72" s="196"/>
      <c r="NY72" s="196"/>
      <c r="NZ72" s="196"/>
      <c r="OA72" s="196"/>
      <c r="OB72" s="196"/>
      <c r="OC72" s="196"/>
      <c r="OD72" s="196"/>
      <c r="OE72" s="196"/>
      <c r="OF72" s="196"/>
      <c r="OG72" s="196"/>
      <c r="OH72" s="196"/>
      <c r="OI72" s="196"/>
      <c r="OJ72" s="196"/>
      <c r="OK72" s="196"/>
      <c r="OL72" s="196"/>
      <c r="OM72" s="196"/>
      <c r="ON72" s="196"/>
      <c r="OO72" s="196"/>
      <c r="OP72" s="196"/>
      <c r="OQ72" s="196"/>
      <c r="OR72" s="196"/>
      <c r="OS72" s="196"/>
      <c r="OT72" s="196"/>
      <c r="OU72" s="196"/>
      <c r="OV72" s="196"/>
      <c r="OW72" s="196"/>
      <c r="OX72" s="196"/>
      <c r="OY72" s="196"/>
      <c r="OZ72" s="196"/>
      <c r="PA72" s="196"/>
      <c r="PB72" s="196"/>
      <c r="PC72" s="196"/>
      <c r="PD72" s="196"/>
      <c r="PE72" s="196"/>
      <c r="PF72" s="196"/>
      <c r="PG72" s="196"/>
      <c r="PH72" s="196"/>
      <c r="PI72" s="196"/>
      <c r="PJ72" s="196"/>
      <c r="PK72" s="196"/>
      <c r="PL72" s="196"/>
      <c r="PM72" s="196"/>
      <c r="PN72" s="196"/>
      <c r="PO72" s="196"/>
      <c r="PP72" s="196"/>
      <c r="PQ72" s="196"/>
      <c r="PR72" s="196"/>
      <c r="PS72" s="196"/>
      <c r="PT72" s="196"/>
      <c r="PU72" s="196"/>
      <c r="PV72" s="196"/>
      <c r="PW72" s="196"/>
      <c r="PX72" s="196"/>
      <c r="PY72" s="196"/>
      <c r="PZ72" s="196"/>
      <c r="QA72" s="196"/>
      <c r="QB72" s="196"/>
      <c r="QC72" s="196"/>
      <c r="QD72" s="196"/>
      <c r="QE72" s="196"/>
      <c r="QF72" s="196"/>
      <c r="QG72" s="196"/>
      <c r="QH72" s="196"/>
      <c r="QI72" s="196"/>
      <c r="QJ72" s="196"/>
      <c r="QK72" s="196"/>
      <c r="QL72" s="196"/>
      <c r="QM72" s="196"/>
      <c r="QN72" s="196"/>
      <c r="QO72" s="196"/>
      <c r="QP72" s="196"/>
      <c r="QQ72" s="196"/>
      <c r="QR72" s="196"/>
      <c r="QS72" s="196"/>
      <c r="QT72" s="196"/>
      <c r="QU72" s="196"/>
      <c r="QV72" s="196"/>
      <c r="QW72" s="196"/>
      <c r="QX72" s="196"/>
      <c r="QY72" s="196"/>
      <c r="QZ72" s="196"/>
      <c r="RA72" s="196"/>
      <c r="RB72" s="196"/>
      <c r="RC72" s="196"/>
      <c r="RD72" s="196"/>
      <c r="RE72" s="196"/>
      <c r="RF72" s="196"/>
    </row>
    <row r="73" customFormat="false" ht="12.75" hidden="false" customHeight="true" outlineLevel="0" collapsed="false">
      <c r="A73" s="196"/>
      <c r="B73" s="219" t="s">
        <v>531</v>
      </c>
      <c r="C73" s="196"/>
      <c r="D73" s="196"/>
      <c r="E73" s="196"/>
      <c r="F73" s="196"/>
      <c r="G73" s="196" t="n">
        <f aca="false">IF(AND(G63&gt;=$M$26,G63&lt;=$M$28),1,0)</f>
        <v>0</v>
      </c>
      <c r="H73" s="196" t="n">
        <f aca="false">IF(AND(H63&gt;=$M$26,H63&lt;=$M$28),1,0)</f>
        <v>0</v>
      </c>
      <c r="I73" s="196" t="n">
        <f aca="false">IF(AND(I63&gt;=$M$26,I63&lt;=$M$28),1,0)</f>
        <v>0</v>
      </c>
      <c r="J73" s="196" t="n">
        <f aca="false">IF(AND(J63&gt;=$M$26,J63&lt;=$M$28),1,0)</f>
        <v>0</v>
      </c>
      <c r="K73" s="196" t="n">
        <f aca="false">IF(AND(K63&gt;=$M$26,K63&lt;=$M$28),1,0)</f>
        <v>0</v>
      </c>
      <c r="L73" s="196" t="n">
        <f aca="false">IF(AND(L63&gt;=$M$26,L63&lt;=$M$28),1,0)</f>
        <v>0</v>
      </c>
      <c r="M73" s="196" t="n">
        <f aca="false">IF(AND(M63&gt;=$M$26,M63&lt;=$M$28),1,0)</f>
        <v>0</v>
      </c>
      <c r="N73" s="196" t="n">
        <f aca="false">IF(AND(N63&gt;=$M$26,N63&lt;=$M$28),1,0)</f>
        <v>0</v>
      </c>
      <c r="O73" s="196" t="n">
        <f aca="false">IF(AND(O63&gt;=$M$26,O63&lt;=$M$28),1,0)</f>
        <v>0</v>
      </c>
      <c r="P73" s="196" t="n">
        <f aca="false">IF(AND(P63&gt;=$M$26,P63&lt;=$M$28),1,0)</f>
        <v>0</v>
      </c>
      <c r="Q73" s="196" t="n">
        <f aca="false">IF(AND(Q63&gt;=$M$26,Q63&lt;=$M$28),1,0)</f>
        <v>0</v>
      </c>
      <c r="R73" s="196" t="n">
        <f aca="false">IF(AND(R63&gt;=$M$26,R63&lt;=$M$28),1,0)</f>
        <v>0</v>
      </c>
      <c r="S73" s="196"/>
      <c r="T73" s="196" t="n">
        <f aca="false">IF(AND(T63&gt;=$M$26,T63&lt;=$M$28),1,0)</f>
        <v>0</v>
      </c>
      <c r="U73" s="196" t="n">
        <f aca="false">IF(AND(U63&gt;=$M$26,U63&lt;=$M$28),1,0)</f>
        <v>0</v>
      </c>
      <c r="V73" s="196" t="n">
        <f aca="false">IF(AND(V63&gt;=$M$26,V63&lt;=$M$28),1,0)</f>
        <v>0</v>
      </c>
      <c r="W73" s="196" t="n">
        <f aca="false">IF(AND(W63&gt;=$M$26,W63&lt;=$M$28),1,0)</f>
        <v>0</v>
      </c>
      <c r="X73" s="196" t="n">
        <f aca="false">IF(AND(X63&gt;=$M$26,X63&lt;=$M$28),1,0)</f>
        <v>0</v>
      </c>
      <c r="Y73" s="196" t="n">
        <f aca="false">IF(AND(Y63&gt;=$M$26,Y63&lt;=$M$28),1,0)</f>
        <v>0</v>
      </c>
      <c r="Z73" s="196" t="n">
        <f aca="false">IF(AND(Z63&gt;=$M$26,Z63&lt;=$M$28),1,0)</f>
        <v>0</v>
      </c>
      <c r="AA73" s="196" t="n">
        <f aca="false">IF(AND(AA63&gt;=$M$26,AA63&lt;=$M$28),1,0)</f>
        <v>0</v>
      </c>
      <c r="AB73" s="196" t="n">
        <f aca="false">IF(AND(AB63&gt;=$M$26,AB63&lt;=$M$28),1,0)</f>
        <v>0</v>
      </c>
      <c r="AC73" s="196" t="n">
        <f aca="false">IF(AND(AC63&gt;=$M$26,AC63&lt;=$M$28),1,0)</f>
        <v>0</v>
      </c>
      <c r="AD73" s="196" t="n">
        <f aca="false">IF(AND(AD63&gt;=$M$26,AD63&lt;=$M$28),1,0)</f>
        <v>0</v>
      </c>
      <c r="AE73" s="196" t="n">
        <f aca="false">IF(AND(AE63&gt;=$M$26,AE63&lt;=$M$28),1,0)</f>
        <v>0</v>
      </c>
      <c r="AF73" s="196"/>
      <c r="AG73" s="196" t="n">
        <f aca="false">IF(AND(AG63&gt;=$M$26,AG63&lt;=$M$28),1,0)</f>
        <v>0</v>
      </c>
      <c r="AH73" s="196" t="n">
        <f aca="false">IF(AND(AH63&gt;=$M$26,AH63&lt;=$M$28),1,0)</f>
        <v>0</v>
      </c>
      <c r="AI73" s="196" t="n">
        <f aca="false">IF(AND(AI63&gt;=$M$26,AI63&lt;=$M$28),1,0)</f>
        <v>0</v>
      </c>
      <c r="AJ73" s="196" t="n">
        <f aca="false">IF(AND(AJ63&gt;=$M$26,AJ63&lt;=$M$28),1,0)</f>
        <v>0</v>
      </c>
      <c r="AK73" s="196" t="n">
        <f aca="false">IF(AND(AK63&gt;=$M$26,AK63&lt;=$M$28),1,0)</f>
        <v>0</v>
      </c>
      <c r="AL73" s="196" t="n">
        <f aca="false">IF(AND(AL63&gt;=$M$26,AL63&lt;=$M$28),1,0)</f>
        <v>0</v>
      </c>
      <c r="AM73" s="196" t="n">
        <f aca="false">IF(AND(AM63&gt;=$M$26,AM63&lt;=$M$28),1,0)</f>
        <v>0</v>
      </c>
      <c r="AN73" s="196" t="n">
        <f aca="false">IF(AND(AN63&gt;=$M$26,AN63&lt;=$M$28),1,0)</f>
        <v>0</v>
      </c>
      <c r="AO73" s="196" t="n">
        <f aca="false">IF(AND(AO63&gt;=$M$26,AO63&lt;=$M$28),1,0)</f>
        <v>0</v>
      </c>
      <c r="AP73" s="196" t="n">
        <f aca="false">IF(AND(AP63&gt;=$M$26,AP63&lt;=$M$28),1,0)</f>
        <v>0</v>
      </c>
      <c r="AQ73" s="196" t="n">
        <f aca="false">IF(AND(AQ63&gt;=$M$26,AQ63&lt;=$M$28),1,0)</f>
        <v>0</v>
      </c>
      <c r="AR73" s="196" t="n">
        <f aca="false">IF(AND(AR63&gt;=$M$26,AR63&lt;=$M$28),1,0)</f>
        <v>0</v>
      </c>
      <c r="AS73" s="196"/>
      <c r="AT73" s="196" t="n">
        <f aca="false">IF(AND(AT63&gt;=$M$26,AT63&lt;=$M$28),1,0)</f>
        <v>0</v>
      </c>
      <c r="AU73" s="196" t="n">
        <f aca="false">IF(AND(AU63&gt;=$M$26,AU63&lt;=$M$28),1,0)</f>
        <v>0</v>
      </c>
      <c r="AV73" s="196" t="n">
        <f aca="false">IF(AND(AV63&gt;=$M$26,AV63&lt;=$M$28),1,0)</f>
        <v>0</v>
      </c>
      <c r="AW73" s="196" t="n">
        <f aca="false">IF(AND(AW63&gt;=$M$26,AW63&lt;=$M$28),1,0)</f>
        <v>0</v>
      </c>
      <c r="AX73" s="196" t="n">
        <f aca="false">IF(AND(AX63&gt;=$M$26,AX63&lt;=$M$28),1,0)</f>
        <v>0</v>
      </c>
      <c r="AY73" s="196" t="n">
        <f aca="false">IF(AND(AY63&gt;=$M$26,AY63&lt;=$M$28),1,0)</f>
        <v>0</v>
      </c>
      <c r="AZ73" s="196" t="n">
        <f aca="false">IF(AND(AZ63&gt;=$M$26,AZ63&lt;=$M$28),1,0)</f>
        <v>0</v>
      </c>
      <c r="BA73" s="196" t="n">
        <f aca="false">IF(AND(BA63&gt;=$M$26,BA63&lt;=$M$28),1,0)</f>
        <v>0</v>
      </c>
      <c r="BB73" s="196" t="n">
        <f aca="false">IF(AND(BB63&gt;=$M$26,BB63&lt;=$M$28),1,0)</f>
        <v>0</v>
      </c>
      <c r="BC73" s="196" t="n">
        <f aca="false">IF(AND(BC63&gt;=$M$26,BC63&lt;=$M$28),1,0)</f>
        <v>0</v>
      </c>
      <c r="BD73" s="196" t="n">
        <f aca="false">IF(AND(BD63&gt;=$M$26,BD63&lt;=$M$28),1,0)</f>
        <v>0</v>
      </c>
      <c r="BE73" s="196" t="n">
        <f aca="false">IF(AND(BE63&gt;=$M$26,BE63&lt;=$M$28),1,0)</f>
        <v>0</v>
      </c>
      <c r="BF73" s="196"/>
      <c r="BG73" s="196" t="n">
        <f aca="false">IF(AND(BG63&gt;=$M$26,BG63&lt;=$M$28),1,0)</f>
        <v>0</v>
      </c>
      <c r="BH73" s="196" t="n">
        <f aca="false">IF(AND(BH63&gt;=$M$26,BH63&lt;=$M$28),1,0)</f>
        <v>0</v>
      </c>
      <c r="BI73" s="196" t="n">
        <f aca="false">IF(AND(BI63&gt;=$M$26,BI63&lt;=$M$28),1,0)</f>
        <v>0</v>
      </c>
      <c r="BJ73" s="196" t="n">
        <f aca="false">IF(AND(BJ63&gt;=$M$26,BJ63&lt;=$M$28),1,0)</f>
        <v>0</v>
      </c>
      <c r="BK73" s="196" t="n">
        <f aca="false">IF(AND(BK63&gt;=$M$26,BK63&lt;=$M$28),1,0)</f>
        <v>0</v>
      </c>
      <c r="BL73" s="196" t="n">
        <f aca="false">IF(AND(BL63&gt;=$M$26,BL63&lt;=$M$28),1,0)</f>
        <v>0</v>
      </c>
      <c r="BM73" s="196" t="n">
        <f aca="false">IF(AND(BM63&gt;=$M$26,BM63&lt;=$M$28),1,0)</f>
        <v>0</v>
      </c>
      <c r="BN73" s="196" t="n">
        <f aca="false">IF(AND(BN63&gt;=$M$26,BN63&lt;=$M$28),1,0)</f>
        <v>0</v>
      </c>
      <c r="BO73" s="196" t="n">
        <f aca="false">IF(AND(BO63&gt;=$M$26,BO63&lt;=$M$28),1,0)</f>
        <v>0</v>
      </c>
      <c r="BP73" s="196" t="n">
        <f aca="false">IF(AND(BP63&gt;=$M$26,BP63&lt;=$M$28),1,0)</f>
        <v>0</v>
      </c>
      <c r="BQ73" s="196" t="n">
        <f aca="false">IF(AND(BQ63&gt;=$M$26,BQ63&lt;=$M$28),1,0)</f>
        <v>0</v>
      </c>
      <c r="BR73" s="196" t="n">
        <f aca="false">IF(AND(BR63&gt;=$M$26,BR63&lt;=$M$28),1,0)</f>
        <v>0</v>
      </c>
      <c r="BS73" s="196"/>
      <c r="BT73" s="196" t="n">
        <f aca="false">IF(AND(BT63&gt;=$M$26,BT63&lt;=$M$28),1,0)</f>
        <v>0</v>
      </c>
      <c r="BU73" s="196" t="n">
        <f aca="false">IF(AND(BU63&gt;=$M$26,BU63&lt;=$M$28),1,0)</f>
        <v>0</v>
      </c>
      <c r="BV73" s="196" t="n">
        <f aca="false">IF(AND(BV63&gt;=$M$26,BV63&lt;=$M$28),1,0)</f>
        <v>0</v>
      </c>
      <c r="BW73" s="196" t="n">
        <f aca="false">IF(AND(BW63&gt;=$M$26,BW63&lt;=$M$28),1,0)</f>
        <v>0</v>
      </c>
      <c r="BX73" s="196" t="n">
        <f aca="false">IF(AND(BX63&gt;=$M$26,BX63&lt;=$M$28),1,0)</f>
        <v>0</v>
      </c>
      <c r="BY73" s="196" t="n">
        <f aca="false">IF(AND(BY63&gt;=$M$26,BY63&lt;=$M$28),1,0)</f>
        <v>1</v>
      </c>
      <c r="BZ73" s="196" t="n">
        <f aca="false">IF(AND(BZ63&gt;=$M$26,BZ63&lt;=$M$28),1,0)</f>
        <v>1</v>
      </c>
      <c r="CA73" s="196" t="n">
        <f aca="false">IF(AND(CA63&gt;=$M$26,CA63&lt;=$M$28),1,0)</f>
        <v>1</v>
      </c>
      <c r="CB73" s="196" t="n">
        <f aca="false">IF(AND(CB63&gt;=$M$26,CB63&lt;=$M$28),1,0)</f>
        <v>1</v>
      </c>
      <c r="CC73" s="196" t="n">
        <f aca="false">IF(AND(CC63&gt;=$M$26,CC63&lt;=$M$28),1,0)</f>
        <v>1</v>
      </c>
      <c r="CD73" s="196" t="n">
        <f aca="false">IF(AND(CD63&gt;=$M$26,CD63&lt;=$M$28),1,0)</f>
        <v>1</v>
      </c>
      <c r="CE73" s="196" t="n">
        <f aca="false">IF(AND(CE63&gt;=$M$26,CE63&lt;=$M$28),1,0)</f>
        <v>1</v>
      </c>
      <c r="CF73" s="196"/>
      <c r="CG73" s="196" t="n">
        <f aca="false">IF(AND(CG63&gt;=$M$26,CG63&lt;=$M$28),1,0)</f>
        <v>1</v>
      </c>
      <c r="CH73" s="196" t="n">
        <f aca="false">IF(AND(CH63&gt;=$M$26,CH63&lt;=$M$28),1,0)</f>
        <v>1</v>
      </c>
      <c r="CI73" s="196" t="n">
        <f aca="false">IF(AND(CI63&gt;=$M$26,CI63&lt;=$M$28),1,0)</f>
        <v>1</v>
      </c>
      <c r="CJ73" s="196" t="n">
        <f aca="false">IF(AND(CJ63&gt;=$M$26,CJ63&lt;=$M$28),1,0)</f>
        <v>1</v>
      </c>
      <c r="CK73" s="196" t="n">
        <f aca="false">IF(AND(CK63&gt;=$M$26,CK63&lt;=$M$28),1,0)</f>
        <v>1</v>
      </c>
      <c r="CL73" s="196" t="n">
        <f aca="false">IF(AND(CL63&gt;=$M$26,CL63&lt;=$M$28),1,0)</f>
        <v>1</v>
      </c>
      <c r="CM73" s="196" t="n">
        <f aca="false">IF(AND(CM63&gt;=$M$26,CM63&lt;=$M$28),1,0)</f>
        <v>1</v>
      </c>
      <c r="CN73" s="196" t="n">
        <f aca="false">IF(AND(CN63&gt;=$M$26,CN63&lt;=$M$28),1,0)</f>
        <v>1</v>
      </c>
      <c r="CO73" s="196" t="n">
        <f aca="false">IF(AND(CO63&gt;=$M$26,CO63&lt;=$M$28),1,0)</f>
        <v>1</v>
      </c>
      <c r="CP73" s="196" t="n">
        <f aca="false">IF(AND(CP63&gt;=$M$26,CP63&lt;=$M$28),1,0)</f>
        <v>1</v>
      </c>
      <c r="CQ73" s="196" t="n">
        <f aca="false">IF(AND(CQ63&gt;=$M$26,CQ63&lt;=$M$28),1,0)</f>
        <v>1</v>
      </c>
      <c r="CR73" s="196" t="n">
        <f aca="false">IF(AND(CR63&gt;=$M$26,CR63&lt;=$M$28),1,0)</f>
        <v>1</v>
      </c>
      <c r="CS73" s="196"/>
      <c r="CT73" s="196" t="n">
        <f aca="false">IF(AND(CT63&gt;=$M$26,CT63&lt;=$M$28),1,0)</f>
        <v>1</v>
      </c>
      <c r="CU73" s="196" t="n">
        <f aca="false">IF(AND(CU63&gt;=$M$26,CU63&lt;=$M$28),1,0)</f>
        <v>1</v>
      </c>
      <c r="CV73" s="196" t="n">
        <f aca="false">IF(AND(CV63&gt;=$M$26,CV63&lt;=$M$28),1,0)</f>
        <v>1</v>
      </c>
      <c r="CW73" s="196" t="n">
        <f aca="false">IF(AND(CW63&gt;=$M$26,CW63&lt;=$M$28),1,0)</f>
        <v>1</v>
      </c>
      <c r="CX73" s="196" t="n">
        <f aca="false">IF(AND(CX63&gt;=$M$26,CX63&lt;=$M$28),1,0)</f>
        <v>1</v>
      </c>
      <c r="CY73" s="196" t="n">
        <f aca="false">IF(AND(CY63&gt;=$M$26,CY63&lt;=$M$28),1,0)</f>
        <v>1</v>
      </c>
      <c r="CZ73" s="196" t="n">
        <f aca="false">IF(AND(CZ63&gt;=$M$26,CZ63&lt;=$M$28),1,0)</f>
        <v>1</v>
      </c>
      <c r="DA73" s="196" t="n">
        <f aca="false">IF(AND(DA63&gt;=$M$26,DA63&lt;=$M$28),1,0)</f>
        <v>1</v>
      </c>
      <c r="DB73" s="196" t="n">
        <f aca="false">IF(AND(DB63&gt;=$M$26,DB63&lt;=$M$28),1,0)</f>
        <v>1</v>
      </c>
      <c r="DC73" s="196" t="n">
        <f aca="false">IF(AND(DC63&gt;=$M$26,DC63&lt;=$M$28),1,0)</f>
        <v>1</v>
      </c>
      <c r="DD73" s="196" t="n">
        <f aca="false">IF(AND(DD63&gt;=$M$26,DD63&lt;=$M$28),1,0)</f>
        <v>1</v>
      </c>
      <c r="DE73" s="196" t="n">
        <f aca="false">IF(AND(DE63&gt;=$M$26,DE63&lt;=$M$28),1,0)</f>
        <v>1</v>
      </c>
      <c r="DF73" s="196"/>
      <c r="DG73" s="196" t="n">
        <f aca="false">IF(AND(DG63&gt;=$M$26,DG63&lt;=$M$28),1,0)</f>
        <v>1</v>
      </c>
      <c r="DH73" s="196" t="n">
        <f aca="false">IF(AND(DH63&gt;=$M$26,DH63&lt;=$M$28),1,0)</f>
        <v>1</v>
      </c>
      <c r="DI73" s="196" t="n">
        <f aca="false">IF(AND(DI63&gt;=$M$26,DI63&lt;=$M$28),1,0)</f>
        <v>1</v>
      </c>
      <c r="DJ73" s="196" t="n">
        <f aca="false">IF(AND(DJ63&gt;=$M$26,DJ63&lt;=$M$28),1,0)</f>
        <v>1</v>
      </c>
      <c r="DK73" s="196" t="n">
        <f aca="false">IF(AND(DK63&gt;=$M$26,DK63&lt;=$M$28),1,0)</f>
        <v>1</v>
      </c>
      <c r="DL73" s="196" t="n">
        <f aca="false">IF(AND(DL63&gt;=$M$26,DL63&lt;=$M$28),1,0)</f>
        <v>1</v>
      </c>
      <c r="DM73" s="196" t="n">
        <f aca="false">IF(AND(DM63&gt;=$M$26,DM63&lt;=$M$28),1,0)</f>
        <v>1</v>
      </c>
      <c r="DN73" s="196" t="n">
        <f aca="false">IF(AND(DN63&gt;=$M$26,DN63&lt;=$M$28),1,0)</f>
        <v>1</v>
      </c>
      <c r="DO73" s="196" t="n">
        <f aca="false">IF(AND(DO63&gt;=$M$26,DO63&lt;=$M$28),1,0)</f>
        <v>1</v>
      </c>
      <c r="DP73" s="196" t="n">
        <f aca="false">IF(AND(DP63&gt;=$M$26,DP63&lt;=$M$28),1,0)</f>
        <v>1</v>
      </c>
      <c r="DQ73" s="196" t="n">
        <f aca="false">IF(AND(DQ63&gt;=$M$26,DQ63&lt;=$M$28),1,0)</f>
        <v>1</v>
      </c>
      <c r="DR73" s="196" t="n">
        <f aca="false">IF(AND(DR63&gt;=$M$26,DR63&lt;=$M$28),1,0)</f>
        <v>1</v>
      </c>
      <c r="DS73" s="196"/>
      <c r="DT73" s="196" t="n">
        <f aca="false">IF(AND(DT63&gt;=$M$26,DT63&lt;=$M$28),1,0)</f>
        <v>1</v>
      </c>
      <c r="DU73" s="196" t="n">
        <f aca="false">IF(AND(DU63&gt;=$M$26,DU63&lt;=$M$28),1,0)</f>
        <v>1</v>
      </c>
      <c r="DV73" s="196" t="n">
        <f aca="false">IF(AND(DV63&gt;=$M$26,DV63&lt;=$M$28),1,0)</f>
        <v>1</v>
      </c>
      <c r="DW73" s="196" t="n">
        <f aca="false">IF(AND(DW63&gt;=$M$26,DW63&lt;=$M$28),1,0)</f>
        <v>1</v>
      </c>
      <c r="DX73" s="196" t="n">
        <f aca="false">IF(AND(DX63&gt;=$M$26,DX63&lt;=$M$28),1,0)</f>
        <v>1</v>
      </c>
      <c r="DY73" s="196" t="n">
        <f aca="false">IF(AND(DY63&gt;=$M$26,DY63&lt;=$M$28),1,0)</f>
        <v>1</v>
      </c>
      <c r="DZ73" s="196" t="n">
        <f aca="false">IF(AND(DZ63&gt;=$M$26,DZ63&lt;=$M$28),1,0)</f>
        <v>1</v>
      </c>
      <c r="EA73" s="196" t="n">
        <f aca="false">IF(AND(EA63&gt;=$M$26,EA63&lt;=$M$28),1,0)</f>
        <v>1</v>
      </c>
      <c r="EB73" s="196" t="n">
        <f aca="false">IF(AND(EB63&gt;=$M$26,EB63&lt;=$M$28),1,0)</f>
        <v>1</v>
      </c>
      <c r="EC73" s="196" t="n">
        <f aca="false">IF(AND(EC63&gt;=$M$26,EC63&lt;=$M$28),1,0)</f>
        <v>1</v>
      </c>
      <c r="ED73" s="196" t="n">
        <f aca="false">IF(AND(ED63&gt;=$M$26,ED63&lt;=$M$28),1,0)</f>
        <v>1</v>
      </c>
      <c r="EE73" s="196" t="n">
        <f aca="false">IF(AND(EE63&gt;=$M$26,EE63&lt;=$M$28),1,0)</f>
        <v>1</v>
      </c>
      <c r="EF73" s="196"/>
      <c r="EG73" s="196" t="n">
        <f aca="false">IF(AND(EG63&gt;=$M$26,EG63&lt;=$M$28),1,0)</f>
        <v>1</v>
      </c>
      <c r="EH73" s="196" t="n">
        <f aca="false">IF(AND(EH63&gt;=$M$26,EH63&lt;=$M$28),1,0)</f>
        <v>1</v>
      </c>
      <c r="EI73" s="196" t="n">
        <f aca="false">IF(AND(EI63&gt;=$M$26,EI63&lt;=$M$28),1,0)</f>
        <v>1</v>
      </c>
      <c r="EJ73" s="196" t="n">
        <f aca="false">IF(AND(EJ63&gt;=$M$26,EJ63&lt;=$M$28),1,0)</f>
        <v>1</v>
      </c>
      <c r="EK73" s="196" t="n">
        <f aca="false">IF(AND(EK63&gt;=$M$26,EK63&lt;=$M$28),1,0)</f>
        <v>1</v>
      </c>
      <c r="EL73" s="196" t="n">
        <f aca="false">IF(AND(EL63&gt;=$M$26,EL63&lt;=$M$28),1,0)</f>
        <v>1</v>
      </c>
      <c r="EM73" s="196" t="n">
        <f aca="false">IF(AND(EM63&gt;=$M$26,EM63&lt;=$M$28),1,0)</f>
        <v>1</v>
      </c>
      <c r="EN73" s="196" t="n">
        <f aca="false">IF(AND(EN63&gt;=$M$26,EN63&lt;=$M$28),1,0)</f>
        <v>1</v>
      </c>
      <c r="EO73" s="196" t="n">
        <f aca="false">IF(AND(EO63&gt;=$M$26,EO63&lt;=$M$28),1,0)</f>
        <v>1</v>
      </c>
      <c r="EP73" s="196" t="n">
        <f aca="false">IF(AND(EP63&gt;=$M$26,EP63&lt;=$M$28),1,0)</f>
        <v>1</v>
      </c>
      <c r="EQ73" s="196" t="n">
        <f aca="false">IF(AND(EQ63&gt;=$M$26,EQ63&lt;=$M$28),1,0)</f>
        <v>1</v>
      </c>
      <c r="ER73" s="196" t="n">
        <f aca="false">IF(AND(ER63&gt;=$M$26,ER63&lt;=$M$28),1,0)</f>
        <v>1</v>
      </c>
      <c r="ES73" s="196"/>
      <c r="ET73" s="196" t="n">
        <f aca="false">IF(AND(ET63&gt;=$M$26,ET63&lt;=$M$28),1,0)</f>
        <v>1</v>
      </c>
      <c r="EU73" s="196" t="n">
        <f aca="false">IF(AND(EU63&gt;=$M$26,EU63&lt;=$M$28),1,0)</f>
        <v>1</v>
      </c>
      <c r="EV73" s="196" t="n">
        <f aca="false">IF(AND(EV63&gt;=$M$26,EV63&lt;=$M$28),1,0)</f>
        <v>1</v>
      </c>
      <c r="EW73" s="196" t="n">
        <f aca="false">IF(AND(EW63&gt;=$M$26,EW63&lt;=$M$28),1,0)</f>
        <v>1</v>
      </c>
      <c r="EX73" s="196" t="n">
        <f aca="false">IF(AND(EX63&gt;=$M$26,EX63&lt;=$M$28),1,0)</f>
        <v>1</v>
      </c>
      <c r="EY73" s="196" t="n">
        <f aca="false">IF(AND(EY63&gt;=$M$26,EY63&lt;=$M$28),1,0)</f>
        <v>1</v>
      </c>
      <c r="EZ73" s="196" t="n">
        <f aca="false">IF(AND(EZ63&gt;=$M$26,EZ63&lt;=$M$28),1,0)</f>
        <v>1</v>
      </c>
      <c r="FA73" s="196" t="n">
        <f aca="false">IF(AND(FA63&gt;=$M$26,FA63&lt;=$M$28),1,0)</f>
        <v>1</v>
      </c>
      <c r="FB73" s="196" t="n">
        <f aca="false">IF(AND(FB63&gt;=$M$26,FB63&lt;=$M$28),1,0)</f>
        <v>1</v>
      </c>
      <c r="FC73" s="196" t="n">
        <f aca="false">IF(AND(FC63&gt;=$M$26,FC63&lt;=$M$28),1,0)</f>
        <v>1</v>
      </c>
      <c r="FD73" s="196" t="n">
        <f aca="false">IF(AND(FD63&gt;=$M$26,FD63&lt;=$M$28),1,0)</f>
        <v>1</v>
      </c>
      <c r="FE73" s="196" t="n">
        <f aca="false">IF(AND(FE63&gt;=$M$26,FE63&lt;=$M$28),1,0)</f>
        <v>1</v>
      </c>
      <c r="FF73" s="196"/>
      <c r="FG73" s="196" t="n">
        <f aca="false">IF(AND(FG63&gt;=$M$26,FG63&lt;=$M$28),1,0)</f>
        <v>1</v>
      </c>
      <c r="FH73" s="196" t="n">
        <f aca="false">IF(AND(FH63&gt;=$M$26,FH63&lt;=$M$28),1,0)</f>
        <v>1</v>
      </c>
      <c r="FI73" s="196" t="n">
        <f aca="false">IF(AND(FI63&gt;=$M$26,FI63&lt;=$M$28),1,0)</f>
        <v>1</v>
      </c>
      <c r="FJ73" s="196" t="n">
        <f aca="false">IF(AND(FJ63&gt;=$M$26,FJ63&lt;=$M$28),1,0)</f>
        <v>1</v>
      </c>
      <c r="FK73" s="196" t="n">
        <f aca="false">IF(AND(FK63&gt;=$M$26,FK63&lt;=$M$28),1,0)</f>
        <v>1</v>
      </c>
      <c r="FL73" s="196" t="n">
        <f aca="false">IF(AND(FL63&gt;=$M$26,FL63&lt;=$M$28),1,0)</f>
        <v>1</v>
      </c>
      <c r="FM73" s="196" t="n">
        <f aca="false">IF(AND(FM63&gt;=$M$26,FM63&lt;=$M$28),1,0)</f>
        <v>1</v>
      </c>
      <c r="FN73" s="196" t="n">
        <f aca="false">IF(AND(FN63&gt;=$M$26,FN63&lt;=$M$28),1,0)</f>
        <v>1</v>
      </c>
      <c r="FO73" s="196" t="n">
        <f aca="false">IF(AND(FO63&gt;=$M$26,FO63&lt;=$M$28),1,0)</f>
        <v>1</v>
      </c>
      <c r="FP73" s="196" t="n">
        <f aca="false">IF(AND(FP63&gt;=$M$26,FP63&lt;=$M$28),1,0)</f>
        <v>1</v>
      </c>
      <c r="FQ73" s="196" t="n">
        <f aca="false">IF(AND(FQ63&gt;=$M$26,FQ63&lt;=$M$28),1,0)</f>
        <v>1</v>
      </c>
      <c r="FR73" s="196" t="n">
        <f aca="false">IF(AND(FR63&gt;=$M$26,FR63&lt;=$M$28),1,0)</f>
        <v>1</v>
      </c>
      <c r="FS73" s="196"/>
      <c r="FT73" s="196" t="n">
        <f aca="false">IF(AND(FT63&gt;=$M$26,FT63&lt;=$M$28),1,0)</f>
        <v>1</v>
      </c>
      <c r="FU73" s="196" t="n">
        <f aca="false">IF(AND(FU63&gt;=$M$26,FU63&lt;=$M$28),1,0)</f>
        <v>1</v>
      </c>
      <c r="FV73" s="196" t="n">
        <f aca="false">IF(AND(FV63&gt;=$M$26,FV63&lt;=$M$28),1,0)</f>
        <v>1</v>
      </c>
      <c r="FW73" s="196" t="n">
        <f aca="false">IF(AND(FW63&gt;=$M$26,FW63&lt;=$M$28),1,0)</f>
        <v>1</v>
      </c>
      <c r="FX73" s="196" t="n">
        <f aca="false">IF(AND(FX63&gt;=$M$26,FX63&lt;=$M$28),1,0)</f>
        <v>1</v>
      </c>
      <c r="FY73" s="196" t="n">
        <f aca="false">IF(AND(FY63&gt;=$M$26,FY63&lt;=$M$28),1,0)</f>
        <v>1</v>
      </c>
      <c r="FZ73" s="196" t="n">
        <f aca="false">IF(AND(FZ63&gt;=$M$26,FZ63&lt;=$M$28),1,0)</f>
        <v>1</v>
      </c>
      <c r="GA73" s="196" t="n">
        <f aca="false">IF(AND(GA63&gt;=$M$26,GA63&lt;=$M$28),1,0)</f>
        <v>1</v>
      </c>
      <c r="GB73" s="196" t="n">
        <f aca="false">IF(AND(GB63&gt;=$M$26,GB63&lt;=$M$28),1,0)</f>
        <v>1</v>
      </c>
      <c r="GC73" s="196" t="n">
        <f aca="false">IF(AND(GC63&gt;=$M$26,GC63&lt;=$M$28),1,0)</f>
        <v>1</v>
      </c>
      <c r="GD73" s="196" t="n">
        <f aca="false">IF(AND(GD63&gt;=$M$26,GD63&lt;=$M$28),1,0)</f>
        <v>1</v>
      </c>
      <c r="GE73" s="196" t="n">
        <f aca="false">IF(AND(GE63&gt;=$M$26,GE63&lt;=$M$28),1,0)</f>
        <v>1</v>
      </c>
      <c r="GF73" s="196"/>
      <c r="GG73" s="196" t="n">
        <f aca="false">IF(AND(GG63&gt;=$M$26,GG63&lt;=$M$28),1,0)</f>
        <v>1</v>
      </c>
      <c r="GH73" s="196" t="n">
        <f aca="false">IF(AND(GH63&gt;=$M$26,GH63&lt;=$M$28),1,0)</f>
        <v>1</v>
      </c>
      <c r="GI73" s="196" t="n">
        <f aca="false">IF(AND(GI63&gt;=$M$26,GI63&lt;=$M$28),1,0)</f>
        <v>1</v>
      </c>
      <c r="GJ73" s="196" t="n">
        <f aca="false">IF(AND(GJ63&gt;=$M$26,GJ63&lt;=$M$28),1,0)</f>
        <v>1</v>
      </c>
      <c r="GK73" s="196" t="n">
        <f aca="false">IF(AND(GK63&gt;=$M$26,GK63&lt;=$M$28),1,0)</f>
        <v>1</v>
      </c>
      <c r="GL73" s="196" t="n">
        <f aca="false">IF(AND(GL63&gt;=$M$26,GL63&lt;=$M$28),1,0)</f>
        <v>1</v>
      </c>
      <c r="GM73" s="196" t="n">
        <f aca="false">IF(AND(GM63&gt;=$M$26,GM63&lt;=$M$28),1,0)</f>
        <v>0</v>
      </c>
      <c r="GN73" s="196" t="n">
        <f aca="false">IF(AND(GN63&gt;=$M$26,GN63&lt;=$M$28),1,0)</f>
        <v>0</v>
      </c>
      <c r="GO73" s="196" t="n">
        <f aca="false">IF(AND(GO63&gt;=$M$26,GO63&lt;=$M$28),1,0)</f>
        <v>0</v>
      </c>
      <c r="GP73" s="196" t="n">
        <f aca="false">IF(AND(GP63&gt;=$M$26,GP63&lt;=$M$28),1,0)</f>
        <v>0</v>
      </c>
      <c r="GQ73" s="196" t="n">
        <f aca="false">IF(AND(GQ63&gt;=$M$26,GQ63&lt;=$M$28),1,0)</f>
        <v>0</v>
      </c>
      <c r="GR73" s="196" t="n">
        <f aca="false">IF(AND(GR63&gt;=$M$26,GR63&lt;=$M$28),1,0)</f>
        <v>0</v>
      </c>
      <c r="GS73" s="196"/>
      <c r="GT73" s="196" t="n">
        <f aca="false">IF(AND(GT63&gt;=$M$26,GT63&lt;=$M$28),1,0)</f>
        <v>0</v>
      </c>
      <c r="GU73" s="196" t="n">
        <f aca="false">IF(AND(GU63&gt;=$M$26,GU63&lt;=$M$28),1,0)</f>
        <v>0</v>
      </c>
      <c r="GV73" s="196" t="n">
        <f aca="false">IF(AND(GV63&gt;=$M$26,GV63&lt;=$M$28),1,0)</f>
        <v>0</v>
      </c>
      <c r="GW73" s="196" t="n">
        <f aca="false">IF(AND(GW63&gt;=$M$26,GW63&lt;=$M$28),1,0)</f>
        <v>0</v>
      </c>
      <c r="GX73" s="196" t="n">
        <f aca="false">IF(AND(GX63&gt;=$M$26,GX63&lt;=$M$28),1,0)</f>
        <v>0</v>
      </c>
      <c r="GY73" s="196" t="n">
        <f aca="false">IF(AND(GY63&gt;=$M$26,GY63&lt;=$M$28),1,0)</f>
        <v>0</v>
      </c>
      <c r="GZ73" s="196" t="n">
        <f aca="false">IF(AND(GZ63&gt;=$M$26,GZ63&lt;=$M$28),1,0)</f>
        <v>0</v>
      </c>
      <c r="HA73" s="196" t="n">
        <f aca="false">IF(AND(HA63&gt;=$M$26,HA63&lt;=$M$28),1,0)</f>
        <v>0</v>
      </c>
      <c r="HB73" s="196" t="n">
        <f aca="false">IF(AND(HB63&gt;=$M$26,HB63&lt;=$M$28),1,0)</f>
        <v>0</v>
      </c>
      <c r="HC73" s="196" t="n">
        <f aca="false">IF(AND(HC63&gt;=$M$26,HC63&lt;=$M$28),1,0)</f>
        <v>0</v>
      </c>
      <c r="HD73" s="196" t="n">
        <f aca="false">IF(AND(HD63&gt;=$M$26,HD63&lt;=$M$28),1,0)</f>
        <v>0</v>
      </c>
      <c r="HE73" s="196" t="n">
        <f aca="false">IF(AND(HE63&gt;=$M$26,HE63&lt;=$M$28),1,0)</f>
        <v>0</v>
      </c>
      <c r="HF73" s="196"/>
      <c r="HG73" s="196" t="n">
        <f aca="false">IF(AND(HG63&gt;=$M$26,HG63&lt;=$M$28),1,0)</f>
        <v>0</v>
      </c>
      <c r="HH73" s="196" t="n">
        <f aca="false">IF(AND(HH63&gt;=$M$26,HH63&lt;=$M$28),1,0)</f>
        <v>0</v>
      </c>
      <c r="HI73" s="196" t="n">
        <f aca="false">IF(AND(HI63&gt;=$M$26,HI63&lt;=$M$28),1,0)</f>
        <v>0</v>
      </c>
      <c r="HJ73" s="196" t="n">
        <f aca="false">IF(AND(HJ63&gt;=$M$26,HJ63&lt;=$M$28),1,0)</f>
        <v>0</v>
      </c>
      <c r="HK73" s="196" t="n">
        <f aca="false">IF(AND(HK63&gt;=$M$26,HK63&lt;=$M$28),1,0)</f>
        <v>0</v>
      </c>
      <c r="HL73" s="196" t="n">
        <f aca="false">IF(AND(HL63&gt;=$M$26,HL63&lt;=$M$28),1,0)</f>
        <v>0</v>
      </c>
      <c r="HM73" s="196" t="n">
        <f aca="false">IF(AND(HM63&gt;=$M$26,HM63&lt;=$M$28),1,0)</f>
        <v>0</v>
      </c>
      <c r="HN73" s="196" t="n">
        <f aca="false">IF(AND(HN63&gt;=$M$26,HN63&lt;=$M$28),1,0)</f>
        <v>0</v>
      </c>
      <c r="HO73" s="196" t="n">
        <f aca="false">IF(AND(HO63&gt;=$M$26,HO63&lt;=$M$28),1,0)</f>
        <v>0</v>
      </c>
      <c r="HP73" s="196" t="n">
        <f aca="false">IF(AND(HP63&gt;=$M$26,HP63&lt;=$M$28),1,0)</f>
        <v>0</v>
      </c>
      <c r="HQ73" s="196" t="n">
        <f aca="false">IF(AND(HQ63&gt;=$M$26,HQ63&lt;=$M$28),1,0)</f>
        <v>0</v>
      </c>
      <c r="HR73" s="196" t="n">
        <f aca="false">IF(AND(HR63&gt;=$M$26,HR63&lt;=$M$28),1,0)</f>
        <v>0</v>
      </c>
      <c r="HS73" s="196"/>
      <c r="HT73" s="196" t="n">
        <f aca="false">IF(AND(HT63&gt;=$M$26,HT63&lt;=$M$28),1,0)</f>
        <v>0</v>
      </c>
      <c r="HU73" s="196" t="n">
        <f aca="false">IF(AND(HU63&gt;=$M$26,HU63&lt;=$M$28),1,0)</f>
        <v>0</v>
      </c>
      <c r="HV73" s="196" t="n">
        <f aca="false">IF(AND(HV63&gt;=$M$26,HV63&lt;=$M$28),1,0)</f>
        <v>0</v>
      </c>
      <c r="HW73" s="196" t="n">
        <f aca="false">IF(AND(HW63&gt;=$M$26,HW63&lt;=$M$28),1,0)</f>
        <v>0</v>
      </c>
      <c r="HX73" s="196" t="n">
        <f aca="false">IF(AND(HX63&gt;=$M$26,HX63&lt;=$M$28),1,0)</f>
        <v>0</v>
      </c>
      <c r="HY73" s="196" t="n">
        <f aca="false">IF(AND(HY63&gt;=$M$26,HY63&lt;=$M$28),1,0)</f>
        <v>0</v>
      </c>
      <c r="HZ73" s="196" t="n">
        <f aca="false">IF(AND(HZ63&gt;=$M$26,HZ63&lt;=$M$28),1,0)</f>
        <v>0</v>
      </c>
      <c r="IA73" s="196" t="n">
        <f aca="false">IF(AND(IA63&gt;=$M$26,IA63&lt;=$M$28),1,0)</f>
        <v>0</v>
      </c>
      <c r="IB73" s="196" t="n">
        <f aca="false">IF(AND(IB63&gt;=$M$26,IB63&lt;=$M$28),1,0)</f>
        <v>0</v>
      </c>
      <c r="IC73" s="196" t="n">
        <f aca="false">IF(AND(IC63&gt;=$M$26,IC63&lt;=$M$28),1,0)</f>
        <v>0</v>
      </c>
      <c r="ID73" s="196" t="n">
        <f aca="false">IF(AND(ID63&gt;=$M$26,ID63&lt;=$M$28),1,0)</f>
        <v>0</v>
      </c>
      <c r="IE73" s="196" t="n">
        <f aca="false">IF(AND(IE63&gt;=$M$26,IE63&lt;=$M$28),1,0)</f>
        <v>0</v>
      </c>
      <c r="IF73" s="196"/>
      <c r="IG73" s="196" t="n">
        <f aca="false">IF(AND(IG63&gt;=$M$26,IG63&lt;=$M$28),1,0)</f>
        <v>0</v>
      </c>
      <c r="IH73" s="196" t="n">
        <f aca="false">IF(AND(IH63&gt;=$M$26,IH63&lt;=$M$28),1,0)</f>
        <v>0</v>
      </c>
      <c r="II73" s="196" t="n">
        <f aca="false">IF(AND(II63&gt;=$M$26,II63&lt;=$M$28),1,0)</f>
        <v>0</v>
      </c>
      <c r="IJ73" s="196" t="n">
        <f aca="false">IF(AND(IJ63&gt;=$M$26,IJ63&lt;=$M$28),1,0)</f>
        <v>0</v>
      </c>
      <c r="IK73" s="196" t="n">
        <f aca="false">IF(AND(IK63&gt;=$M$26,IK63&lt;=$M$28),1,0)</f>
        <v>0</v>
      </c>
      <c r="IL73" s="196" t="n">
        <f aca="false">IF(AND(IL63&gt;=$M$26,IL63&lt;=$M$28),1,0)</f>
        <v>0</v>
      </c>
      <c r="IM73" s="196" t="n">
        <f aca="false">IF(AND(IM63&gt;=$M$26,IM63&lt;=$M$28),1,0)</f>
        <v>0</v>
      </c>
      <c r="IN73" s="196" t="n">
        <f aca="false">IF(AND(IN63&gt;=$M$26,IN63&lt;=$M$28),1,0)</f>
        <v>0</v>
      </c>
      <c r="IO73" s="196" t="n">
        <f aca="false">IF(AND(IO63&gt;=$M$26,IO63&lt;=$M$28),1,0)</f>
        <v>0</v>
      </c>
      <c r="IP73" s="196" t="n">
        <f aca="false">IF(AND(IP63&gt;=$M$26,IP63&lt;=$M$28),1,0)</f>
        <v>0</v>
      </c>
      <c r="IQ73" s="196" t="n">
        <f aca="false">IF(AND(IQ63&gt;=$M$26,IQ63&lt;=$M$28),1,0)</f>
        <v>0</v>
      </c>
      <c r="IR73" s="196" t="n">
        <f aca="false">IF(AND(IR63&gt;=$M$26,IR63&lt;=$M$28),1,0)</f>
        <v>0</v>
      </c>
      <c r="IS73" s="196"/>
      <c r="IT73" s="196" t="n">
        <f aca="false">IF(AND(IT63&gt;=$M$26,IT63&lt;=$M$28),1,0)</f>
        <v>0</v>
      </c>
      <c r="IU73" s="196" t="n">
        <f aca="false">IF(AND(IU63&gt;=$M$26,IU63&lt;=$M$28),1,0)</f>
        <v>0</v>
      </c>
      <c r="IV73" s="196" t="n">
        <f aca="false">IF(AND(IV63&gt;=$M$26,IV63&lt;=$M$28),1,0)</f>
        <v>0</v>
      </c>
      <c r="IW73" s="196" t="n">
        <f aca="false">IF(AND(IW63&gt;=$M$26,IW63&lt;=$M$28),1,0)</f>
        <v>0</v>
      </c>
      <c r="IX73" s="196" t="n">
        <f aca="false">IF(AND(IX63&gt;=$M$26,IX63&lt;=$M$28),1,0)</f>
        <v>0</v>
      </c>
      <c r="IY73" s="196" t="n">
        <f aca="false">IF(AND(IY63&gt;=$M$26,IY63&lt;=$M$28),1,0)</f>
        <v>0</v>
      </c>
      <c r="IZ73" s="196" t="n">
        <f aca="false">IF(AND(IZ63&gt;=$M$26,IZ63&lt;=$M$28),1,0)</f>
        <v>0</v>
      </c>
      <c r="JA73" s="196" t="n">
        <f aca="false">IF(AND(JA63&gt;=$M$26,JA63&lt;=$M$28),1,0)</f>
        <v>0</v>
      </c>
      <c r="JB73" s="196" t="n">
        <f aca="false">IF(AND(JB63&gt;=$M$26,JB63&lt;=$M$28),1,0)</f>
        <v>0</v>
      </c>
      <c r="JC73" s="196" t="n">
        <f aca="false">IF(AND(JC63&gt;=$M$26,JC63&lt;=$M$28),1,0)</f>
        <v>0</v>
      </c>
      <c r="JD73" s="196" t="n">
        <f aca="false">IF(AND(JD63&gt;=$M$26,JD63&lt;=$M$28),1,0)</f>
        <v>0</v>
      </c>
      <c r="JE73" s="196" t="n">
        <f aca="false">IF(AND(JE63&gt;=$M$26,JE63&lt;=$M$28),1,0)</f>
        <v>0</v>
      </c>
      <c r="JF73" s="196"/>
      <c r="JG73" s="196" t="n">
        <f aca="false">IF(AND(JG63&gt;=$M$26,JG63&lt;=$M$28),1,0)</f>
        <v>0</v>
      </c>
      <c r="JH73" s="196" t="n">
        <f aca="false">IF(AND(JH63&gt;=$M$26,JH63&lt;=$M$28),1,0)</f>
        <v>0</v>
      </c>
      <c r="JI73" s="196" t="n">
        <f aca="false">IF(AND(JI63&gt;=$M$26,JI63&lt;=$M$28),1,0)</f>
        <v>0</v>
      </c>
      <c r="JJ73" s="196" t="n">
        <f aca="false">IF(AND(JJ63&gt;=$M$26,JJ63&lt;=$M$28),1,0)</f>
        <v>0</v>
      </c>
      <c r="JK73" s="196" t="n">
        <f aca="false">IF(AND(JK63&gt;=$M$26,JK63&lt;=$M$28),1,0)</f>
        <v>0</v>
      </c>
      <c r="JL73" s="196" t="n">
        <f aca="false">IF(AND(JL63&gt;=$M$26,JL63&lt;=$M$28),1,0)</f>
        <v>0</v>
      </c>
      <c r="JM73" s="196" t="n">
        <f aca="false">IF(AND(JM63&gt;=$M$26,JM63&lt;=$M$28),1,0)</f>
        <v>0</v>
      </c>
      <c r="JN73" s="196" t="n">
        <f aca="false">IF(AND(JN63&gt;=$M$26,JN63&lt;=$M$28),1,0)</f>
        <v>0</v>
      </c>
      <c r="JO73" s="196" t="n">
        <f aca="false">IF(AND(JO63&gt;=$M$26,JO63&lt;=$M$28),1,0)</f>
        <v>0</v>
      </c>
      <c r="JP73" s="196" t="n">
        <f aca="false">IF(AND(JP63&gt;=$M$26,JP63&lt;=$M$28),1,0)</f>
        <v>0</v>
      </c>
      <c r="JQ73" s="196" t="n">
        <f aca="false">IF(AND(JQ63&gt;=$M$26,JQ63&lt;=$M$28),1,0)</f>
        <v>0</v>
      </c>
      <c r="JR73" s="196" t="n">
        <f aca="false">IF(AND(JR63&gt;=$M$26,JR63&lt;=$M$28),1,0)</f>
        <v>0</v>
      </c>
      <c r="JS73" s="196"/>
      <c r="JT73" s="196" t="n">
        <f aca="false">IF(AND(JT63&gt;=$M$26,JT63&lt;=$M$28),1,0)</f>
        <v>0</v>
      </c>
      <c r="JU73" s="196" t="n">
        <f aca="false">IF(AND(JU63&gt;=$M$26,JU63&lt;=$M$28),1,0)</f>
        <v>0</v>
      </c>
      <c r="JV73" s="196" t="n">
        <f aca="false">IF(AND(JV63&gt;=$M$26,JV63&lt;=$M$28),1,0)</f>
        <v>0</v>
      </c>
      <c r="JW73" s="196" t="n">
        <f aca="false">IF(AND(JW63&gt;=$M$26,JW63&lt;=$M$28),1,0)</f>
        <v>0</v>
      </c>
      <c r="JX73" s="196" t="n">
        <f aca="false">IF(AND(JX63&gt;=$M$26,JX63&lt;=$M$28),1,0)</f>
        <v>0</v>
      </c>
      <c r="JY73" s="196" t="n">
        <f aca="false">IF(AND(JY63&gt;=$M$26,JY63&lt;=$M$28),1,0)</f>
        <v>0</v>
      </c>
      <c r="JZ73" s="196" t="n">
        <f aca="false">IF(AND(JZ63&gt;=$M$26,JZ63&lt;=$M$28),1,0)</f>
        <v>0</v>
      </c>
      <c r="KA73" s="196" t="n">
        <f aca="false">IF(AND(KA63&gt;=$M$26,KA63&lt;=$M$28),1,0)</f>
        <v>0</v>
      </c>
      <c r="KB73" s="196" t="n">
        <f aca="false">IF(AND(KB63&gt;=$M$26,KB63&lt;=$M$28),1,0)</f>
        <v>0</v>
      </c>
      <c r="KC73" s="196" t="n">
        <f aca="false">IF(AND(KC63&gt;=$M$26,KC63&lt;=$M$28),1,0)</f>
        <v>0</v>
      </c>
      <c r="KD73" s="196" t="n">
        <f aca="false">IF(AND(KD63&gt;=$M$26,KD63&lt;=$M$28),1,0)</f>
        <v>0</v>
      </c>
      <c r="KE73" s="196" t="n">
        <f aca="false">IF(AND(KE63&gt;=$M$26,KE63&lt;=$M$28),1,0)</f>
        <v>0</v>
      </c>
      <c r="KF73" s="196"/>
      <c r="KG73" s="196" t="n">
        <f aca="false">IF(AND(KG63&gt;=$M$26,KG63&lt;=$M$28),1,0)</f>
        <v>0</v>
      </c>
      <c r="KH73" s="196" t="n">
        <f aca="false">IF(AND(KH63&gt;=$M$26,KH63&lt;=$M$28),1,0)</f>
        <v>0</v>
      </c>
      <c r="KI73" s="196" t="n">
        <f aca="false">IF(AND(KI63&gt;=$M$26,KI63&lt;=$M$28),1,0)</f>
        <v>0</v>
      </c>
      <c r="KJ73" s="196" t="n">
        <f aca="false">IF(AND(KJ63&gt;=$M$26,KJ63&lt;=$M$28),1,0)</f>
        <v>0</v>
      </c>
      <c r="KK73" s="196" t="n">
        <f aca="false">IF(AND(KK63&gt;=$M$26,KK63&lt;=$M$28),1,0)</f>
        <v>0</v>
      </c>
      <c r="KL73" s="196" t="n">
        <f aca="false">IF(AND(KL63&gt;=$M$26,KL63&lt;=$M$28),1,0)</f>
        <v>0</v>
      </c>
      <c r="KM73" s="196" t="n">
        <f aca="false">IF(AND(KM63&gt;=$M$26,KM63&lt;=$M$28),1,0)</f>
        <v>0</v>
      </c>
      <c r="KN73" s="196" t="n">
        <f aca="false">IF(AND(KN63&gt;=$M$26,KN63&lt;=$M$28),1,0)</f>
        <v>0</v>
      </c>
      <c r="KO73" s="196" t="n">
        <f aca="false">IF(AND(KO63&gt;=$M$26,KO63&lt;=$M$28),1,0)</f>
        <v>0</v>
      </c>
      <c r="KP73" s="196" t="n">
        <f aca="false">IF(AND(KP63&gt;=$M$26,KP63&lt;=$M$28),1,0)</f>
        <v>0</v>
      </c>
      <c r="KQ73" s="196" t="n">
        <f aca="false">IF(AND(KQ63&gt;=$M$26,KQ63&lt;=$M$28),1,0)</f>
        <v>0</v>
      </c>
      <c r="KR73" s="196" t="n">
        <f aca="false">IF(AND(KR63&gt;=$M$26,KR63&lt;=$M$28),1,0)</f>
        <v>0</v>
      </c>
      <c r="KS73" s="196"/>
      <c r="KT73" s="196" t="n">
        <f aca="false">IF(AND(KT63&gt;=$M$26,KT63&lt;=$M$28),1,0)</f>
        <v>0</v>
      </c>
      <c r="KU73" s="196" t="n">
        <f aca="false">IF(AND(KU63&gt;=$M$26,KU63&lt;=$M$28),1,0)</f>
        <v>0</v>
      </c>
      <c r="KV73" s="196" t="n">
        <f aca="false">IF(AND(KV63&gt;=$M$26,KV63&lt;=$M$28),1,0)</f>
        <v>0</v>
      </c>
      <c r="KW73" s="196" t="n">
        <f aca="false">IF(AND(KW63&gt;=$M$26,KW63&lt;=$M$28),1,0)</f>
        <v>0</v>
      </c>
      <c r="KX73" s="196" t="n">
        <f aca="false">IF(AND(KX63&gt;=$M$26,KX63&lt;=$M$28),1,0)</f>
        <v>0</v>
      </c>
      <c r="KY73" s="196" t="n">
        <f aca="false">IF(AND(KY63&gt;=$M$26,KY63&lt;=$M$28),1,0)</f>
        <v>0</v>
      </c>
      <c r="KZ73" s="196" t="n">
        <f aca="false">IF(AND(KZ63&gt;=$M$26,KZ63&lt;=$M$28),1,0)</f>
        <v>0</v>
      </c>
      <c r="LA73" s="196" t="n">
        <f aca="false">IF(AND(LA63&gt;=$M$26,LA63&lt;=$M$28),1,0)</f>
        <v>0</v>
      </c>
      <c r="LB73" s="196" t="n">
        <f aca="false">IF(AND(LB63&gt;=$M$26,LB63&lt;=$M$28),1,0)</f>
        <v>0</v>
      </c>
      <c r="LC73" s="196" t="n">
        <f aca="false">IF(AND(LC63&gt;=$M$26,LC63&lt;=$M$28),1,0)</f>
        <v>0</v>
      </c>
      <c r="LD73" s="196" t="n">
        <f aca="false">IF(AND(LD63&gt;=$M$26,LD63&lt;=$M$28),1,0)</f>
        <v>0</v>
      </c>
      <c r="LE73" s="196" t="n">
        <f aca="false">IF(AND(LE63&gt;=$M$26,LE63&lt;=$M$28),1,0)</f>
        <v>0</v>
      </c>
      <c r="LF73" s="196"/>
      <c r="LG73" s="196" t="n">
        <f aca="false">IF(AND(LG63&gt;=$M$26,LG63&lt;=$M$28),1,0)</f>
        <v>0</v>
      </c>
      <c r="LH73" s="196" t="n">
        <f aca="false">IF(AND(LH63&gt;=$M$26,LH63&lt;=$M$28),1,0)</f>
        <v>0</v>
      </c>
      <c r="LI73" s="196" t="n">
        <f aca="false">IF(AND(LI63&gt;=$M$26,LI63&lt;=$M$28),1,0)</f>
        <v>0</v>
      </c>
      <c r="LJ73" s="196" t="n">
        <f aca="false">IF(AND(LJ63&gt;=$M$26,LJ63&lt;=$M$28),1,0)</f>
        <v>0</v>
      </c>
      <c r="LK73" s="196" t="n">
        <f aca="false">IF(AND(LK63&gt;=$M$26,LK63&lt;=$M$28),1,0)</f>
        <v>0</v>
      </c>
      <c r="LL73" s="196" t="n">
        <f aca="false">IF(AND(LL63&gt;=$M$26,LL63&lt;=$M$28),1,0)</f>
        <v>0</v>
      </c>
      <c r="LM73" s="196" t="n">
        <f aca="false">IF(AND(LM63&gt;=$M$26,LM63&lt;=$M$28),1,0)</f>
        <v>0</v>
      </c>
      <c r="LN73" s="196" t="n">
        <f aca="false">IF(AND(LN63&gt;=$M$26,LN63&lt;=$M$28),1,0)</f>
        <v>0</v>
      </c>
      <c r="LO73" s="196" t="n">
        <f aca="false">IF(AND(LO63&gt;=$M$26,LO63&lt;=$M$28),1,0)</f>
        <v>0</v>
      </c>
      <c r="LP73" s="196" t="n">
        <f aca="false">IF(AND(LP63&gt;=$M$26,LP63&lt;=$M$28),1,0)</f>
        <v>0</v>
      </c>
      <c r="LQ73" s="196" t="n">
        <f aca="false">IF(AND(LQ63&gt;=$M$26,LQ63&lt;=$M$28),1,0)</f>
        <v>0</v>
      </c>
      <c r="LR73" s="196" t="n">
        <f aca="false">IF(AND(LR63&gt;=$M$26,LR63&lt;=$M$28),1,0)</f>
        <v>0</v>
      </c>
      <c r="LS73" s="196"/>
      <c r="LT73" s="196" t="n">
        <f aca="false">IF(AND(LT63&gt;=$M$26,LT63&lt;=$M$28),1,0)</f>
        <v>0</v>
      </c>
      <c r="LU73" s="196" t="n">
        <f aca="false">IF(AND(LU63&gt;=$M$26,LU63&lt;=$M$28),1,0)</f>
        <v>0</v>
      </c>
      <c r="LV73" s="196" t="n">
        <f aca="false">IF(AND(LV63&gt;=$M$26,LV63&lt;=$M$28),1,0)</f>
        <v>0</v>
      </c>
      <c r="LW73" s="196" t="n">
        <f aca="false">IF(AND(LW63&gt;=$M$26,LW63&lt;=$M$28),1,0)</f>
        <v>0</v>
      </c>
      <c r="LX73" s="196" t="n">
        <f aca="false">IF(AND(LX63&gt;=$M$26,LX63&lt;=$M$28),1,0)</f>
        <v>0</v>
      </c>
      <c r="LY73" s="196" t="n">
        <f aca="false">IF(AND(LY63&gt;=$M$26,LY63&lt;=$M$28),1,0)</f>
        <v>0</v>
      </c>
      <c r="LZ73" s="196" t="n">
        <f aca="false">IF(AND(LZ63&gt;=$M$26,LZ63&lt;=$M$28),1,0)</f>
        <v>0</v>
      </c>
      <c r="MA73" s="196" t="n">
        <f aca="false">IF(AND(MA63&gt;=$M$26,MA63&lt;=$M$28),1,0)</f>
        <v>0</v>
      </c>
      <c r="MB73" s="196" t="n">
        <f aca="false">IF(AND(MB63&gt;=$M$26,MB63&lt;=$M$28),1,0)</f>
        <v>0</v>
      </c>
      <c r="MC73" s="196" t="n">
        <f aca="false">IF(AND(MC63&gt;=$M$26,MC63&lt;=$M$28),1,0)</f>
        <v>0</v>
      </c>
      <c r="MD73" s="196" t="n">
        <f aca="false">IF(AND(MD63&gt;=$M$26,MD63&lt;=$M$28),1,0)</f>
        <v>0</v>
      </c>
      <c r="ME73" s="196" t="n">
        <f aca="false">IF(AND(ME63&gt;=$M$26,ME63&lt;=$M$28),1,0)</f>
        <v>0</v>
      </c>
      <c r="MF73" s="196"/>
      <c r="MG73" s="196" t="n">
        <f aca="false">IF(AND(MG63&gt;=$M$26,MG63&lt;=$M$28),1,0)</f>
        <v>0</v>
      </c>
      <c r="MH73" s="196" t="n">
        <f aca="false">IF(AND(MH63&gt;=$M$26,MH63&lt;=$M$28),1,0)</f>
        <v>0</v>
      </c>
      <c r="MI73" s="196" t="n">
        <f aca="false">IF(AND(MI63&gt;=$M$26,MI63&lt;=$M$28),1,0)</f>
        <v>0</v>
      </c>
      <c r="MJ73" s="196" t="n">
        <f aca="false">IF(AND(MJ63&gt;=$M$26,MJ63&lt;=$M$28),1,0)</f>
        <v>0</v>
      </c>
      <c r="MK73" s="196" t="n">
        <f aca="false">IF(AND(MK63&gt;=$M$26,MK63&lt;=$M$28),1,0)</f>
        <v>0</v>
      </c>
      <c r="ML73" s="196" t="n">
        <f aca="false">IF(AND(ML63&gt;=$M$26,ML63&lt;=$M$28),1,0)</f>
        <v>0</v>
      </c>
      <c r="MM73" s="196" t="n">
        <f aca="false">IF(AND(MM63&gt;=$M$26,MM63&lt;=$M$28),1,0)</f>
        <v>0</v>
      </c>
      <c r="MN73" s="196" t="n">
        <f aca="false">IF(AND(MN63&gt;=$M$26,MN63&lt;=$M$28),1,0)</f>
        <v>0</v>
      </c>
      <c r="MO73" s="196" t="n">
        <f aca="false">IF(AND(MO63&gt;=$M$26,MO63&lt;=$M$28),1,0)</f>
        <v>0</v>
      </c>
      <c r="MP73" s="196" t="n">
        <f aca="false">IF(AND(MP63&gt;=$M$26,MP63&lt;=$M$28),1,0)</f>
        <v>0</v>
      </c>
      <c r="MQ73" s="196" t="n">
        <f aca="false">IF(AND(MQ63&gt;=$M$26,MQ63&lt;=$M$28),1,0)</f>
        <v>0</v>
      </c>
      <c r="MR73" s="196" t="n">
        <f aca="false">IF(AND(MR63&gt;=$M$26,MR63&lt;=$M$28),1,0)</f>
        <v>0</v>
      </c>
      <c r="MS73" s="196"/>
      <c r="MT73" s="196" t="n">
        <f aca="false">IF(AND(MT63&gt;=$M$26,MT63&lt;=$M$28),1,0)</f>
        <v>0</v>
      </c>
      <c r="MU73" s="196" t="n">
        <f aca="false">IF(AND(MU63&gt;=$M$26,MU63&lt;=$M$28),1,0)</f>
        <v>0</v>
      </c>
      <c r="MV73" s="196" t="n">
        <f aca="false">IF(AND(MV63&gt;=$M$26,MV63&lt;=$M$28),1,0)</f>
        <v>0</v>
      </c>
      <c r="MW73" s="196" t="n">
        <f aca="false">IF(AND(MW63&gt;=$M$26,MW63&lt;=$M$28),1,0)</f>
        <v>0</v>
      </c>
      <c r="MX73" s="196" t="n">
        <f aca="false">IF(AND(MX63&gt;=$M$26,MX63&lt;=$M$28),1,0)</f>
        <v>0</v>
      </c>
      <c r="MY73" s="196" t="n">
        <f aca="false">IF(AND(MY63&gt;=$M$26,MY63&lt;=$M$28),1,0)</f>
        <v>0</v>
      </c>
      <c r="MZ73" s="196" t="n">
        <f aca="false">IF(AND(MZ63&gt;=$M$26,MZ63&lt;=$M$28),1,0)</f>
        <v>0</v>
      </c>
      <c r="NA73" s="196" t="n">
        <f aca="false">IF(AND(NA63&gt;=$M$26,NA63&lt;=$M$28),1,0)</f>
        <v>0</v>
      </c>
      <c r="NB73" s="196" t="n">
        <f aca="false">IF(AND(NB63&gt;=$M$26,NB63&lt;=$M$28),1,0)</f>
        <v>0</v>
      </c>
      <c r="NC73" s="196" t="n">
        <f aca="false">IF(AND(NC63&gt;=$M$26,NC63&lt;=$M$28),1,0)</f>
        <v>0</v>
      </c>
      <c r="ND73" s="196" t="n">
        <f aca="false">IF(AND(ND63&gt;=$M$26,ND63&lt;=$M$28),1,0)</f>
        <v>0</v>
      </c>
      <c r="NE73" s="196" t="n">
        <f aca="false">IF(AND(NE63&gt;=$M$26,NE63&lt;=$M$28),1,0)</f>
        <v>0</v>
      </c>
      <c r="NF73" s="196"/>
      <c r="NG73" s="196" t="n">
        <f aca="false">IF(AND(NG63&gt;=$M$26,NG63&lt;=$M$28),1,0)</f>
        <v>0</v>
      </c>
      <c r="NH73" s="196" t="n">
        <f aca="false">IF(AND(NH63&gt;=$M$26,NH63&lt;=$M$28),1,0)</f>
        <v>0</v>
      </c>
      <c r="NI73" s="196" t="n">
        <f aca="false">IF(AND(NI63&gt;=$M$26,NI63&lt;=$M$28),1,0)</f>
        <v>0</v>
      </c>
      <c r="NJ73" s="196" t="n">
        <f aca="false">IF(AND(NJ63&gt;=$M$26,NJ63&lt;=$M$28),1,0)</f>
        <v>0</v>
      </c>
      <c r="NK73" s="196" t="n">
        <f aca="false">IF(AND(NK63&gt;=$M$26,NK63&lt;=$M$28),1,0)</f>
        <v>0</v>
      </c>
      <c r="NL73" s="196" t="n">
        <f aca="false">IF(AND(NL63&gt;=$M$26,NL63&lt;=$M$28),1,0)</f>
        <v>0</v>
      </c>
      <c r="NM73" s="196" t="n">
        <f aca="false">IF(AND(NM63&gt;=$M$26,NM63&lt;=$M$28),1,0)</f>
        <v>0</v>
      </c>
      <c r="NN73" s="196" t="n">
        <f aca="false">IF(AND(NN63&gt;=$M$26,NN63&lt;=$M$28),1,0)</f>
        <v>0</v>
      </c>
      <c r="NO73" s="196" t="n">
        <f aca="false">IF(AND(NO63&gt;=$M$26,NO63&lt;=$M$28),1,0)</f>
        <v>0</v>
      </c>
      <c r="NP73" s="196" t="n">
        <f aca="false">IF(AND(NP63&gt;=$M$26,NP63&lt;=$M$28),1,0)</f>
        <v>0</v>
      </c>
      <c r="NQ73" s="196" t="n">
        <f aca="false">IF(AND(NQ63&gt;=$M$26,NQ63&lt;=$M$28),1,0)</f>
        <v>0</v>
      </c>
      <c r="NR73" s="196" t="n">
        <f aca="false">IF(AND(NR63&gt;=$M$26,NR63&lt;=$M$28),1,0)</f>
        <v>0</v>
      </c>
      <c r="NS73" s="196"/>
      <c r="NT73" s="196" t="n">
        <f aca="false">IF(AND(NT63&gt;=$M$26,NT63&lt;=$M$28),1,0)</f>
        <v>0</v>
      </c>
      <c r="NU73" s="196" t="n">
        <f aca="false">IF(AND(NU63&gt;=$M$26,NU63&lt;=$M$28),1,0)</f>
        <v>0</v>
      </c>
      <c r="NV73" s="196" t="n">
        <f aca="false">IF(AND(NV63&gt;=$M$26,NV63&lt;=$M$28),1,0)</f>
        <v>0</v>
      </c>
      <c r="NW73" s="196" t="n">
        <f aca="false">IF(AND(NW63&gt;=$M$26,NW63&lt;=$M$28),1,0)</f>
        <v>0</v>
      </c>
      <c r="NX73" s="196" t="n">
        <f aca="false">IF(AND(NX63&gt;=$M$26,NX63&lt;=$M$28),1,0)</f>
        <v>0</v>
      </c>
      <c r="NY73" s="196" t="n">
        <f aca="false">IF(AND(NY63&gt;=$M$26,NY63&lt;=$M$28),1,0)</f>
        <v>0</v>
      </c>
      <c r="NZ73" s="196" t="n">
        <f aca="false">IF(AND(NZ63&gt;=$M$26,NZ63&lt;=$M$28),1,0)</f>
        <v>0</v>
      </c>
      <c r="OA73" s="196" t="n">
        <f aca="false">IF(AND(OA63&gt;=$M$26,OA63&lt;=$M$28),1,0)</f>
        <v>0</v>
      </c>
      <c r="OB73" s="196" t="n">
        <f aca="false">IF(AND(OB63&gt;=$M$26,OB63&lt;=$M$28),1,0)</f>
        <v>0</v>
      </c>
      <c r="OC73" s="196" t="n">
        <f aca="false">IF(AND(OC63&gt;=$M$26,OC63&lt;=$M$28),1,0)</f>
        <v>0</v>
      </c>
      <c r="OD73" s="196" t="n">
        <f aca="false">IF(AND(OD63&gt;=$M$26,OD63&lt;=$M$28),1,0)</f>
        <v>0</v>
      </c>
      <c r="OE73" s="196" t="n">
        <f aca="false">IF(AND(OE63&gt;=$M$26,OE63&lt;=$M$28),1,0)</f>
        <v>0</v>
      </c>
      <c r="OF73" s="196"/>
      <c r="OG73" s="196" t="n">
        <f aca="false">IF(AND(OG63&gt;=$M$26,OG63&lt;=$M$28),1,0)</f>
        <v>0</v>
      </c>
      <c r="OH73" s="196" t="n">
        <f aca="false">IF(AND(OH63&gt;=$M$26,OH63&lt;=$M$28),1,0)</f>
        <v>0</v>
      </c>
      <c r="OI73" s="196" t="n">
        <f aca="false">IF(AND(OI63&gt;=$M$26,OI63&lt;=$M$28),1,0)</f>
        <v>0</v>
      </c>
      <c r="OJ73" s="196" t="n">
        <f aca="false">IF(AND(OJ63&gt;=$M$26,OJ63&lt;=$M$28),1,0)</f>
        <v>0</v>
      </c>
      <c r="OK73" s="196" t="n">
        <f aca="false">IF(AND(OK63&gt;=$M$26,OK63&lt;=$M$28),1,0)</f>
        <v>0</v>
      </c>
      <c r="OL73" s="196" t="n">
        <f aca="false">IF(AND(OL63&gt;=$M$26,OL63&lt;=$M$28),1,0)</f>
        <v>0</v>
      </c>
      <c r="OM73" s="196" t="n">
        <f aca="false">IF(AND(OM63&gt;=$M$26,OM63&lt;=$M$28),1,0)</f>
        <v>0</v>
      </c>
      <c r="ON73" s="196" t="n">
        <f aca="false">IF(AND(ON63&gt;=$M$26,ON63&lt;=$M$28),1,0)</f>
        <v>0</v>
      </c>
      <c r="OO73" s="196" t="n">
        <f aca="false">IF(AND(OO63&gt;=$M$26,OO63&lt;=$M$28),1,0)</f>
        <v>0</v>
      </c>
      <c r="OP73" s="196" t="n">
        <f aca="false">IF(AND(OP63&gt;=$M$26,OP63&lt;=$M$28),1,0)</f>
        <v>0</v>
      </c>
      <c r="OQ73" s="196" t="n">
        <f aca="false">IF(AND(OQ63&gt;=$M$26,OQ63&lt;=$M$28),1,0)</f>
        <v>0</v>
      </c>
      <c r="OR73" s="196" t="n">
        <f aca="false">IF(AND(OR63&gt;=$M$26,OR63&lt;=$M$28),1,0)</f>
        <v>0</v>
      </c>
      <c r="OS73" s="196"/>
      <c r="OT73" s="196"/>
      <c r="OU73" s="196"/>
      <c r="OV73" s="196"/>
      <c r="OW73" s="196"/>
      <c r="OX73" s="196"/>
      <c r="OY73" s="196"/>
      <c r="OZ73" s="196"/>
      <c r="PA73" s="196"/>
      <c r="PB73" s="196"/>
      <c r="PC73" s="196"/>
      <c r="PD73" s="196"/>
      <c r="PE73" s="196"/>
      <c r="PF73" s="196"/>
      <c r="PG73" s="196"/>
      <c r="PH73" s="196"/>
      <c r="PI73" s="196"/>
      <c r="PJ73" s="196"/>
      <c r="PK73" s="196"/>
      <c r="PL73" s="196"/>
      <c r="PM73" s="196"/>
      <c r="PN73" s="196"/>
      <c r="PO73" s="196"/>
      <c r="PP73" s="196"/>
      <c r="PQ73" s="196"/>
      <c r="PR73" s="196"/>
      <c r="PS73" s="196"/>
      <c r="PT73" s="196"/>
      <c r="PU73" s="196"/>
      <c r="PV73" s="196"/>
      <c r="PW73" s="196"/>
      <c r="PX73" s="196"/>
      <c r="PY73" s="196"/>
      <c r="PZ73" s="196"/>
      <c r="QA73" s="196"/>
      <c r="QB73" s="196"/>
      <c r="QC73" s="196"/>
      <c r="QD73" s="196"/>
      <c r="QE73" s="196"/>
      <c r="QF73" s="196"/>
      <c r="QG73" s="196"/>
      <c r="QH73" s="196"/>
      <c r="QI73" s="196"/>
      <c r="QJ73" s="196"/>
      <c r="QK73" s="196"/>
      <c r="QL73" s="196"/>
      <c r="QM73" s="196"/>
      <c r="QN73" s="196"/>
      <c r="QO73" s="196"/>
      <c r="QP73" s="196"/>
      <c r="QQ73" s="196"/>
      <c r="QR73" s="196"/>
      <c r="QS73" s="196"/>
      <c r="QT73" s="196"/>
      <c r="QU73" s="196"/>
      <c r="QV73" s="196"/>
      <c r="QW73" s="196"/>
      <c r="QX73" s="196"/>
      <c r="QY73" s="196"/>
      <c r="QZ73" s="196"/>
      <c r="RA73" s="196"/>
      <c r="RB73" s="196"/>
      <c r="RC73" s="196"/>
      <c r="RD73" s="196"/>
      <c r="RE73" s="196"/>
      <c r="RF73" s="196"/>
    </row>
    <row r="74" customFormat="false" ht="12.75" hidden="false" customHeight="true" outlineLevel="0" collapsed="false">
      <c r="A74" s="196"/>
      <c r="B74" s="219" t="s">
        <v>532</v>
      </c>
      <c r="C74" s="196"/>
      <c r="D74" s="196"/>
      <c r="E74" s="478" t="n">
        <f aca="false">SUM(G73:OS73)</f>
        <v>109</v>
      </c>
      <c r="F74" s="196"/>
      <c r="G74" s="478" t="n">
        <f aca="false">$E74-G73</f>
        <v>109</v>
      </c>
      <c r="H74" s="478" t="n">
        <f aca="false">G74-H73</f>
        <v>109</v>
      </c>
      <c r="I74" s="478" t="n">
        <f aca="false">H74-I73</f>
        <v>109</v>
      </c>
      <c r="J74" s="478" t="n">
        <f aca="false">I74-J73</f>
        <v>109</v>
      </c>
      <c r="K74" s="478" t="n">
        <f aca="false">J74-K73</f>
        <v>109</v>
      </c>
      <c r="L74" s="478" t="n">
        <f aca="false">K74-L73</f>
        <v>109</v>
      </c>
      <c r="M74" s="478" t="n">
        <f aca="false">L74-M73</f>
        <v>109</v>
      </c>
      <c r="N74" s="478" t="n">
        <f aca="false">M74-N73</f>
        <v>109</v>
      </c>
      <c r="O74" s="478" t="n">
        <f aca="false">N74-O73</f>
        <v>109</v>
      </c>
      <c r="P74" s="478" t="n">
        <f aca="false">O74-P73</f>
        <v>109</v>
      </c>
      <c r="Q74" s="478" t="n">
        <f aca="false">P74-Q73</f>
        <v>109</v>
      </c>
      <c r="R74" s="478" t="n">
        <f aca="false">Q74-R73</f>
        <v>109</v>
      </c>
      <c r="S74" s="196"/>
      <c r="T74" s="478" t="n">
        <f aca="false">$R74-T73</f>
        <v>109</v>
      </c>
      <c r="U74" s="478" t="n">
        <f aca="false">T74-U73</f>
        <v>109</v>
      </c>
      <c r="V74" s="478" t="n">
        <f aca="false">U74-V73</f>
        <v>109</v>
      </c>
      <c r="W74" s="478" t="n">
        <f aca="false">V74-W73</f>
        <v>109</v>
      </c>
      <c r="X74" s="478" t="n">
        <f aca="false">W74-X73</f>
        <v>109</v>
      </c>
      <c r="Y74" s="478" t="n">
        <f aca="false">X74-Y73</f>
        <v>109</v>
      </c>
      <c r="Z74" s="478" t="n">
        <f aca="false">Y74-Z73</f>
        <v>109</v>
      </c>
      <c r="AA74" s="478" t="n">
        <f aca="false">Z74-AA73</f>
        <v>109</v>
      </c>
      <c r="AB74" s="478" t="n">
        <f aca="false">AA74-AB73</f>
        <v>109</v>
      </c>
      <c r="AC74" s="478" t="n">
        <f aca="false">AB74-AC73</f>
        <v>109</v>
      </c>
      <c r="AD74" s="478" t="n">
        <f aca="false">AC74-AD73</f>
        <v>109</v>
      </c>
      <c r="AE74" s="478" t="n">
        <f aca="false">AD74-AE73</f>
        <v>109</v>
      </c>
      <c r="AF74" s="196"/>
      <c r="AG74" s="478" t="n">
        <f aca="false">AE74-AG73</f>
        <v>109</v>
      </c>
      <c r="AH74" s="478" t="n">
        <f aca="false">AG74-AH73</f>
        <v>109</v>
      </c>
      <c r="AI74" s="478" t="n">
        <f aca="false">AH74-AI73</f>
        <v>109</v>
      </c>
      <c r="AJ74" s="478" t="n">
        <f aca="false">AI74-AJ73</f>
        <v>109</v>
      </c>
      <c r="AK74" s="478" t="n">
        <f aca="false">AJ74-AK73</f>
        <v>109</v>
      </c>
      <c r="AL74" s="478" t="n">
        <f aca="false">AK74-AL73</f>
        <v>109</v>
      </c>
      <c r="AM74" s="478" t="n">
        <f aca="false">AL74-AM73</f>
        <v>109</v>
      </c>
      <c r="AN74" s="478" t="n">
        <f aca="false">AM74-AN73</f>
        <v>109</v>
      </c>
      <c r="AO74" s="478" t="n">
        <f aca="false">AN74-AO73</f>
        <v>109</v>
      </c>
      <c r="AP74" s="478" t="n">
        <f aca="false">AO74-AP73</f>
        <v>109</v>
      </c>
      <c r="AQ74" s="478" t="n">
        <f aca="false">AP74-AQ73</f>
        <v>109</v>
      </c>
      <c r="AR74" s="478" t="n">
        <f aca="false">AQ74-AR73</f>
        <v>109</v>
      </c>
      <c r="AS74" s="196"/>
      <c r="AT74" s="478" t="n">
        <f aca="false">AR74-AT73</f>
        <v>109</v>
      </c>
      <c r="AU74" s="478" t="n">
        <f aca="false">AT74-AU73</f>
        <v>109</v>
      </c>
      <c r="AV74" s="478" t="n">
        <f aca="false">AU74-AV73</f>
        <v>109</v>
      </c>
      <c r="AW74" s="478" t="n">
        <f aca="false">AV74-AW73</f>
        <v>109</v>
      </c>
      <c r="AX74" s="478" t="n">
        <f aca="false">AW74-AX73</f>
        <v>109</v>
      </c>
      <c r="AY74" s="478" t="n">
        <f aca="false">AX74-AY73</f>
        <v>109</v>
      </c>
      <c r="AZ74" s="478" t="n">
        <f aca="false">AY74-AZ73</f>
        <v>109</v>
      </c>
      <c r="BA74" s="478" t="n">
        <f aca="false">AZ74-BA73</f>
        <v>109</v>
      </c>
      <c r="BB74" s="478" t="n">
        <f aca="false">BA74-BB73</f>
        <v>109</v>
      </c>
      <c r="BC74" s="478" t="n">
        <f aca="false">BB74-BC73</f>
        <v>109</v>
      </c>
      <c r="BD74" s="478" t="n">
        <f aca="false">BC74-BD73</f>
        <v>109</v>
      </c>
      <c r="BE74" s="478" t="n">
        <f aca="false">BD74-BE73</f>
        <v>109</v>
      </c>
      <c r="BF74" s="196"/>
      <c r="BG74" s="478" t="n">
        <f aca="false">BE74-BG73</f>
        <v>109</v>
      </c>
      <c r="BH74" s="478" t="n">
        <f aca="false">BG74-BH73</f>
        <v>109</v>
      </c>
      <c r="BI74" s="478" t="n">
        <f aca="false">BH74-BI73</f>
        <v>109</v>
      </c>
      <c r="BJ74" s="478" t="n">
        <f aca="false">BI74-BJ73</f>
        <v>109</v>
      </c>
      <c r="BK74" s="478" t="n">
        <f aca="false">BJ74-BK73</f>
        <v>109</v>
      </c>
      <c r="BL74" s="478" t="n">
        <f aca="false">BK74-BL73</f>
        <v>109</v>
      </c>
      <c r="BM74" s="478" t="n">
        <f aca="false">BL74-BM73</f>
        <v>109</v>
      </c>
      <c r="BN74" s="478" t="n">
        <f aca="false">BM74-BN73</f>
        <v>109</v>
      </c>
      <c r="BO74" s="478" t="n">
        <f aca="false">BN74-BO73</f>
        <v>109</v>
      </c>
      <c r="BP74" s="478" t="n">
        <f aca="false">BO74-BP73</f>
        <v>109</v>
      </c>
      <c r="BQ74" s="478" t="n">
        <f aca="false">BP74-BQ73</f>
        <v>109</v>
      </c>
      <c r="BR74" s="478" t="n">
        <f aca="false">BQ74-BR73</f>
        <v>109</v>
      </c>
      <c r="BS74" s="196"/>
      <c r="BT74" s="478" t="n">
        <f aca="false">BR74-BT73</f>
        <v>109</v>
      </c>
      <c r="BU74" s="478" t="n">
        <f aca="false">BT74-BU73</f>
        <v>109</v>
      </c>
      <c r="BV74" s="478" t="n">
        <f aca="false">BU74-BV73</f>
        <v>109</v>
      </c>
      <c r="BW74" s="478" t="n">
        <f aca="false">BV74-BW73</f>
        <v>109</v>
      </c>
      <c r="BX74" s="478" t="n">
        <f aca="false">BW74-BX73</f>
        <v>109</v>
      </c>
      <c r="BY74" s="478" t="n">
        <f aca="false">BX74-BY73</f>
        <v>108</v>
      </c>
      <c r="BZ74" s="478" t="n">
        <f aca="false">BY74-BZ73</f>
        <v>107</v>
      </c>
      <c r="CA74" s="478" t="n">
        <f aca="false">BZ74-CA73</f>
        <v>106</v>
      </c>
      <c r="CB74" s="478" t="n">
        <f aca="false">CA74-CB73</f>
        <v>105</v>
      </c>
      <c r="CC74" s="478" t="n">
        <f aca="false">CB74-CC73</f>
        <v>104</v>
      </c>
      <c r="CD74" s="478" t="n">
        <f aca="false">CC74-CD73</f>
        <v>103</v>
      </c>
      <c r="CE74" s="478" t="n">
        <f aca="false">CD74-CE73</f>
        <v>102</v>
      </c>
      <c r="CF74" s="196"/>
      <c r="CG74" s="478" t="n">
        <f aca="false">CE74-CG73</f>
        <v>101</v>
      </c>
      <c r="CH74" s="478" t="n">
        <f aca="false">CG74-CH73</f>
        <v>100</v>
      </c>
      <c r="CI74" s="478" t="n">
        <f aca="false">CH74-CI73</f>
        <v>99</v>
      </c>
      <c r="CJ74" s="478" t="n">
        <f aca="false">CI74-CJ73</f>
        <v>98</v>
      </c>
      <c r="CK74" s="478" t="n">
        <f aca="false">CJ74-CK73</f>
        <v>97</v>
      </c>
      <c r="CL74" s="478" t="n">
        <f aca="false">CK74-CL73</f>
        <v>96</v>
      </c>
      <c r="CM74" s="478" t="n">
        <f aca="false">CL74-CM73</f>
        <v>95</v>
      </c>
      <c r="CN74" s="478" t="n">
        <f aca="false">CM74-CN73</f>
        <v>94</v>
      </c>
      <c r="CO74" s="478" t="n">
        <f aca="false">CN74-CO73</f>
        <v>93</v>
      </c>
      <c r="CP74" s="478" t="n">
        <f aca="false">CO74-CP73</f>
        <v>92</v>
      </c>
      <c r="CQ74" s="478" t="n">
        <f aca="false">CP74-CQ73</f>
        <v>91</v>
      </c>
      <c r="CR74" s="478" t="n">
        <f aca="false">CQ74-CR73</f>
        <v>90</v>
      </c>
      <c r="CS74" s="196"/>
      <c r="CT74" s="478" t="n">
        <f aca="false">CR74-CT73</f>
        <v>89</v>
      </c>
      <c r="CU74" s="478" t="n">
        <f aca="false">CT74-CU73</f>
        <v>88</v>
      </c>
      <c r="CV74" s="478" t="n">
        <f aca="false">CU74-CV73</f>
        <v>87</v>
      </c>
      <c r="CW74" s="478" t="n">
        <f aca="false">CV74-CW73</f>
        <v>86</v>
      </c>
      <c r="CX74" s="478" t="n">
        <f aca="false">CW74-CX73</f>
        <v>85</v>
      </c>
      <c r="CY74" s="478" t="n">
        <f aca="false">CX74-CY73</f>
        <v>84</v>
      </c>
      <c r="CZ74" s="478" t="n">
        <f aca="false">CY74-CZ73</f>
        <v>83</v>
      </c>
      <c r="DA74" s="478" t="n">
        <f aca="false">CZ74-DA73</f>
        <v>82</v>
      </c>
      <c r="DB74" s="478" t="n">
        <f aca="false">DA74-DB73</f>
        <v>81</v>
      </c>
      <c r="DC74" s="478" t="n">
        <f aca="false">DB74-DC73</f>
        <v>80</v>
      </c>
      <c r="DD74" s="478" t="n">
        <f aca="false">DC74-DD73</f>
        <v>79</v>
      </c>
      <c r="DE74" s="478" t="n">
        <f aca="false">DD74-DE73</f>
        <v>78</v>
      </c>
      <c r="DF74" s="196"/>
      <c r="DG74" s="478" t="n">
        <f aca="false">DE74-DG73</f>
        <v>77</v>
      </c>
      <c r="DH74" s="478" t="n">
        <f aca="false">DG74-DH73</f>
        <v>76</v>
      </c>
      <c r="DI74" s="478" t="n">
        <f aca="false">DH74-DI73</f>
        <v>75</v>
      </c>
      <c r="DJ74" s="478" t="n">
        <f aca="false">DI74-DJ73</f>
        <v>74</v>
      </c>
      <c r="DK74" s="478" t="n">
        <f aca="false">DJ74-DK73</f>
        <v>73</v>
      </c>
      <c r="DL74" s="478" t="n">
        <f aca="false">DK74-DL73</f>
        <v>72</v>
      </c>
      <c r="DM74" s="478" t="n">
        <f aca="false">DL74-DM73</f>
        <v>71</v>
      </c>
      <c r="DN74" s="478" t="n">
        <f aca="false">DM74-DN73</f>
        <v>70</v>
      </c>
      <c r="DO74" s="478" t="n">
        <f aca="false">DN74-DO73</f>
        <v>69</v>
      </c>
      <c r="DP74" s="478" t="n">
        <f aca="false">DO74-DP73</f>
        <v>68</v>
      </c>
      <c r="DQ74" s="478" t="n">
        <f aca="false">DP74-DQ73</f>
        <v>67</v>
      </c>
      <c r="DR74" s="478" t="n">
        <f aca="false">DQ74-DR73</f>
        <v>66</v>
      </c>
      <c r="DS74" s="196"/>
      <c r="DT74" s="478" t="n">
        <f aca="false">DR74-DT73</f>
        <v>65</v>
      </c>
      <c r="DU74" s="478" t="n">
        <f aca="false">DT74-DU73</f>
        <v>64</v>
      </c>
      <c r="DV74" s="478" t="n">
        <f aca="false">DU74-DV73</f>
        <v>63</v>
      </c>
      <c r="DW74" s="478" t="n">
        <f aca="false">DV74-DW73</f>
        <v>62</v>
      </c>
      <c r="DX74" s="478" t="n">
        <f aca="false">DW74-DX73</f>
        <v>61</v>
      </c>
      <c r="DY74" s="478" t="n">
        <f aca="false">DX74-DY73</f>
        <v>60</v>
      </c>
      <c r="DZ74" s="478" t="n">
        <f aca="false">DY74-DZ73</f>
        <v>59</v>
      </c>
      <c r="EA74" s="478" t="n">
        <f aca="false">DZ74-EA73</f>
        <v>58</v>
      </c>
      <c r="EB74" s="478" t="n">
        <f aca="false">EA74-EB73</f>
        <v>57</v>
      </c>
      <c r="EC74" s="478" t="n">
        <f aca="false">EB74-EC73</f>
        <v>56</v>
      </c>
      <c r="ED74" s="478" t="n">
        <f aca="false">EC74-ED73</f>
        <v>55</v>
      </c>
      <c r="EE74" s="478" t="n">
        <f aca="false">ED74-EE73</f>
        <v>54</v>
      </c>
      <c r="EF74" s="196"/>
      <c r="EG74" s="478" t="n">
        <f aca="false">EE74-EG73</f>
        <v>53</v>
      </c>
      <c r="EH74" s="478" t="n">
        <f aca="false">EG74-EH73</f>
        <v>52</v>
      </c>
      <c r="EI74" s="478" t="n">
        <f aca="false">EH74-EI73</f>
        <v>51</v>
      </c>
      <c r="EJ74" s="478" t="n">
        <f aca="false">EI74-EJ73</f>
        <v>50</v>
      </c>
      <c r="EK74" s="478" t="n">
        <f aca="false">EJ74-EK73</f>
        <v>49</v>
      </c>
      <c r="EL74" s="478" t="n">
        <f aca="false">EK74-EL73</f>
        <v>48</v>
      </c>
      <c r="EM74" s="478" t="n">
        <f aca="false">EL74-EM73</f>
        <v>47</v>
      </c>
      <c r="EN74" s="478" t="n">
        <f aca="false">EM74-EN73</f>
        <v>46</v>
      </c>
      <c r="EO74" s="478" t="n">
        <f aca="false">EN74-EO73</f>
        <v>45</v>
      </c>
      <c r="EP74" s="478" t="n">
        <f aca="false">EO74-EP73</f>
        <v>44</v>
      </c>
      <c r="EQ74" s="478" t="n">
        <f aca="false">EP74-EQ73</f>
        <v>43</v>
      </c>
      <c r="ER74" s="478" t="n">
        <f aca="false">EQ74-ER73</f>
        <v>42</v>
      </c>
      <c r="ES74" s="196"/>
      <c r="ET74" s="478" t="n">
        <f aca="false">ER74-ET73</f>
        <v>41</v>
      </c>
      <c r="EU74" s="478" t="n">
        <f aca="false">ET74-EU73</f>
        <v>40</v>
      </c>
      <c r="EV74" s="478" t="n">
        <f aca="false">EU74-EV73</f>
        <v>39</v>
      </c>
      <c r="EW74" s="478" t="n">
        <f aca="false">EV74-EW73</f>
        <v>38</v>
      </c>
      <c r="EX74" s="478" t="n">
        <f aca="false">EW74-EX73</f>
        <v>37</v>
      </c>
      <c r="EY74" s="478" t="n">
        <f aca="false">EX74-EY73</f>
        <v>36</v>
      </c>
      <c r="EZ74" s="478" t="n">
        <f aca="false">EY74-EZ73</f>
        <v>35</v>
      </c>
      <c r="FA74" s="478" t="n">
        <f aca="false">EZ74-FA73</f>
        <v>34</v>
      </c>
      <c r="FB74" s="478" t="n">
        <f aca="false">FA74-FB73</f>
        <v>33</v>
      </c>
      <c r="FC74" s="478" t="n">
        <f aca="false">FB74-FC73</f>
        <v>32</v>
      </c>
      <c r="FD74" s="478" t="n">
        <f aca="false">FC74-FD73</f>
        <v>31</v>
      </c>
      <c r="FE74" s="478" t="n">
        <f aca="false">FD74-FE73</f>
        <v>30</v>
      </c>
      <c r="FF74" s="196"/>
      <c r="FG74" s="478" t="n">
        <f aca="false">FE74-FG73</f>
        <v>29</v>
      </c>
      <c r="FH74" s="478" t="n">
        <f aca="false">FG74-FH73</f>
        <v>28</v>
      </c>
      <c r="FI74" s="478" t="n">
        <f aca="false">FH74-FI73</f>
        <v>27</v>
      </c>
      <c r="FJ74" s="478" t="n">
        <f aca="false">FI74-FJ73</f>
        <v>26</v>
      </c>
      <c r="FK74" s="478" t="n">
        <f aca="false">FJ74-FK73</f>
        <v>25</v>
      </c>
      <c r="FL74" s="478" t="n">
        <f aca="false">FK74-FL73</f>
        <v>24</v>
      </c>
      <c r="FM74" s="478" t="n">
        <f aca="false">FL74-FM73</f>
        <v>23</v>
      </c>
      <c r="FN74" s="478" t="n">
        <f aca="false">FM74-FN73</f>
        <v>22</v>
      </c>
      <c r="FO74" s="478" t="n">
        <f aca="false">FN74-FO73</f>
        <v>21</v>
      </c>
      <c r="FP74" s="478" t="n">
        <f aca="false">FO74-FP73</f>
        <v>20</v>
      </c>
      <c r="FQ74" s="478" t="n">
        <f aca="false">FP74-FQ73</f>
        <v>19</v>
      </c>
      <c r="FR74" s="478" t="n">
        <f aca="false">FQ74-FR73</f>
        <v>18</v>
      </c>
      <c r="FS74" s="196"/>
      <c r="FT74" s="478" t="n">
        <f aca="false">FR74-FT73</f>
        <v>17</v>
      </c>
      <c r="FU74" s="478" t="n">
        <f aca="false">FT74-FU73</f>
        <v>16</v>
      </c>
      <c r="FV74" s="478" t="n">
        <f aca="false">FU74-FV73</f>
        <v>15</v>
      </c>
      <c r="FW74" s="478" t="n">
        <f aca="false">FV74-FW73</f>
        <v>14</v>
      </c>
      <c r="FX74" s="478" t="n">
        <f aca="false">FW74-FX73</f>
        <v>13</v>
      </c>
      <c r="FY74" s="478" t="n">
        <f aca="false">FX74-FY73</f>
        <v>12</v>
      </c>
      <c r="FZ74" s="478" t="n">
        <f aca="false">FY74-FZ73</f>
        <v>11</v>
      </c>
      <c r="GA74" s="478" t="n">
        <f aca="false">FZ74-GA73</f>
        <v>10</v>
      </c>
      <c r="GB74" s="478" t="n">
        <f aca="false">GA74-GB73</f>
        <v>9</v>
      </c>
      <c r="GC74" s="478" t="n">
        <f aca="false">GB74-GC73</f>
        <v>8</v>
      </c>
      <c r="GD74" s="478" t="n">
        <f aca="false">GC74-GD73</f>
        <v>7</v>
      </c>
      <c r="GE74" s="478" t="n">
        <f aca="false">GD74-GE73</f>
        <v>6</v>
      </c>
      <c r="GF74" s="196"/>
      <c r="GG74" s="478" t="n">
        <f aca="false">GE74-GG73</f>
        <v>5</v>
      </c>
      <c r="GH74" s="478" t="n">
        <f aca="false">GG74-GH73</f>
        <v>4</v>
      </c>
      <c r="GI74" s="478" t="n">
        <f aca="false">GH74-GI73</f>
        <v>3</v>
      </c>
      <c r="GJ74" s="478" t="n">
        <f aca="false">GI74-GJ73</f>
        <v>2</v>
      </c>
      <c r="GK74" s="478" t="n">
        <f aca="false">GJ74-GK73</f>
        <v>1</v>
      </c>
      <c r="GL74" s="478" t="n">
        <f aca="false">GK74-GL73</f>
        <v>0</v>
      </c>
      <c r="GM74" s="478" t="n">
        <f aca="false">GL74-GM73</f>
        <v>0</v>
      </c>
      <c r="GN74" s="478" t="n">
        <f aca="false">GM74-GN73</f>
        <v>0</v>
      </c>
      <c r="GO74" s="478" t="n">
        <f aca="false">GN74-GO73</f>
        <v>0</v>
      </c>
      <c r="GP74" s="478" t="n">
        <f aca="false">GO74-GP73</f>
        <v>0</v>
      </c>
      <c r="GQ74" s="478" t="n">
        <f aca="false">GP74-GQ73</f>
        <v>0</v>
      </c>
      <c r="GR74" s="478" t="n">
        <f aca="false">GQ74-GR73</f>
        <v>0</v>
      </c>
      <c r="GS74" s="196"/>
      <c r="GT74" s="478" t="n">
        <f aca="false">GR74-GT73</f>
        <v>0</v>
      </c>
      <c r="GU74" s="478" t="n">
        <f aca="false">GT74-GU73</f>
        <v>0</v>
      </c>
      <c r="GV74" s="478" t="n">
        <f aca="false">GU74-GV73</f>
        <v>0</v>
      </c>
      <c r="GW74" s="478" t="n">
        <f aca="false">GV74-GW73</f>
        <v>0</v>
      </c>
      <c r="GX74" s="478" t="n">
        <f aca="false">GW74-GX73</f>
        <v>0</v>
      </c>
      <c r="GY74" s="478" t="n">
        <f aca="false">GX74-GY73</f>
        <v>0</v>
      </c>
      <c r="GZ74" s="478" t="n">
        <f aca="false">GY74-GZ73</f>
        <v>0</v>
      </c>
      <c r="HA74" s="478" t="n">
        <f aca="false">GZ74-HA73</f>
        <v>0</v>
      </c>
      <c r="HB74" s="478" t="n">
        <f aca="false">HA74-HB73</f>
        <v>0</v>
      </c>
      <c r="HC74" s="478" t="n">
        <f aca="false">HB74-HC73</f>
        <v>0</v>
      </c>
      <c r="HD74" s="478" t="n">
        <f aca="false">HC74-HD73</f>
        <v>0</v>
      </c>
      <c r="HE74" s="478" t="n">
        <f aca="false">HD74-HE73</f>
        <v>0</v>
      </c>
      <c r="HF74" s="196"/>
      <c r="HG74" s="478" t="n">
        <f aca="false">HE74-HG73</f>
        <v>0</v>
      </c>
      <c r="HH74" s="478" t="n">
        <f aca="false">HG74-HH73</f>
        <v>0</v>
      </c>
      <c r="HI74" s="478" t="n">
        <f aca="false">HH74-HI73</f>
        <v>0</v>
      </c>
      <c r="HJ74" s="478" t="n">
        <f aca="false">HI74-HJ73</f>
        <v>0</v>
      </c>
      <c r="HK74" s="478" t="n">
        <f aca="false">HJ74-HK73</f>
        <v>0</v>
      </c>
      <c r="HL74" s="478" t="n">
        <f aca="false">HK74-HL73</f>
        <v>0</v>
      </c>
      <c r="HM74" s="478" t="n">
        <f aca="false">HL74-HM73</f>
        <v>0</v>
      </c>
      <c r="HN74" s="478" t="n">
        <f aca="false">HM74-HN73</f>
        <v>0</v>
      </c>
      <c r="HO74" s="478" t="n">
        <f aca="false">HN74-HO73</f>
        <v>0</v>
      </c>
      <c r="HP74" s="478" t="n">
        <f aca="false">HO74-HP73</f>
        <v>0</v>
      </c>
      <c r="HQ74" s="478" t="n">
        <f aca="false">HP74-HQ73</f>
        <v>0</v>
      </c>
      <c r="HR74" s="478" t="n">
        <f aca="false">HQ74-HR73</f>
        <v>0</v>
      </c>
      <c r="HS74" s="196"/>
      <c r="HT74" s="478" t="n">
        <f aca="false">HR74-HT73</f>
        <v>0</v>
      </c>
      <c r="HU74" s="478" t="n">
        <f aca="false">HT74-HU73</f>
        <v>0</v>
      </c>
      <c r="HV74" s="478" t="n">
        <f aca="false">HU74-HV73</f>
        <v>0</v>
      </c>
      <c r="HW74" s="478" t="n">
        <f aca="false">HV74-HW73</f>
        <v>0</v>
      </c>
      <c r="HX74" s="478" t="n">
        <f aca="false">HW74-HX73</f>
        <v>0</v>
      </c>
      <c r="HY74" s="478" t="n">
        <f aca="false">HX74-HY73</f>
        <v>0</v>
      </c>
      <c r="HZ74" s="478" t="n">
        <f aca="false">HY74-HZ73</f>
        <v>0</v>
      </c>
      <c r="IA74" s="478" t="n">
        <f aca="false">HZ74-IA73</f>
        <v>0</v>
      </c>
      <c r="IB74" s="478" t="n">
        <f aca="false">IA74-IB73</f>
        <v>0</v>
      </c>
      <c r="IC74" s="478" t="n">
        <f aca="false">IB74-IC73</f>
        <v>0</v>
      </c>
      <c r="ID74" s="478" t="n">
        <f aca="false">IC74-ID73</f>
        <v>0</v>
      </c>
      <c r="IE74" s="478" t="n">
        <f aca="false">ID74-IE73</f>
        <v>0</v>
      </c>
      <c r="IF74" s="196"/>
      <c r="IG74" s="478" t="n">
        <f aca="false">IE74-IG73</f>
        <v>0</v>
      </c>
      <c r="IH74" s="478" t="n">
        <f aca="false">IG74-IH73</f>
        <v>0</v>
      </c>
      <c r="II74" s="478" t="n">
        <f aca="false">IH74-II73</f>
        <v>0</v>
      </c>
      <c r="IJ74" s="478" t="n">
        <f aca="false">II74-IJ73</f>
        <v>0</v>
      </c>
      <c r="IK74" s="478" t="n">
        <f aca="false">IJ74-IK73</f>
        <v>0</v>
      </c>
      <c r="IL74" s="478" t="n">
        <f aca="false">IK74-IL73</f>
        <v>0</v>
      </c>
      <c r="IM74" s="478" t="n">
        <f aca="false">IL74-IM73</f>
        <v>0</v>
      </c>
      <c r="IN74" s="478" t="n">
        <f aca="false">IM74-IN73</f>
        <v>0</v>
      </c>
      <c r="IO74" s="478" t="n">
        <f aca="false">IN74-IO73</f>
        <v>0</v>
      </c>
      <c r="IP74" s="478" t="n">
        <f aca="false">IO74-IP73</f>
        <v>0</v>
      </c>
      <c r="IQ74" s="478" t="n">
        <f aca="false">IP74-IQ73</f>
        <v>0</v>
      </c>
      <c r="IR74" s="478" t="n">
        <f aca="false">IQ74-IR73</f>
        <v>0</v>
      </c>
      <c r="IS74" s="196"/>
      <c r="IT74" s="478" t="n">
        <f aca="false">IR74-IT73</f>
        <v>0</v>
      </c>
      <c r="IU74" s="478" t="n">
        <f aca="false">IT74-IU73</f>
        <v>0</v>
      </c>
      <c r="IV74" s="478" t="n">
        <f aca="false">IU74-IV73</f>
        <v>0</v>
      </c>
      <c r="IW74" s="478" t="n">
        <f aca="false">IV74-IW73</f>
        <v>0</v>
      </c>
      <c r="IX74" s="478" t="n">
        <f aca="false">IW74-IX73</f>
        <v>0</v>
      </c>
      <c r="IY74" s="478" t="n">
        <f aca="false">IX74-IY73</f>
        <v>0</v>
      </c>
      <c r="IZ74" s="478" t="n">
        <f aca="false">IY74-IZ73</f>
        <v>0</v>
      </c>
      <c r="JA74" s="478" t="n">
        <f aca="false">IZ74-JA73</f>
        <v>0</v>
      </c>
      <c r="JB74" s="478" t="n">
        <f aca="false">JA74-JB73</f>
        <v>0</v>
      </c>
      <c r="JC74" s="478" t="n">
        <f aca="false">JB74-JC73</f>
        <v>0</v>
      </c>
      <c r="JD74" s="478" t="n">
        <f aca="false">JC74-JD73</f>
        <v>0</v>
      </c>
      <c r="JE74" s="478" t="n">
        <f aca="false">JD74-JE73</f>
        <v>0</v>
      </c>
      <c r="JF74" s="196"/>
      <c r="JG74" s="478" t="n">
        <f aca="false">JE74-JG73</f>
        <v>0</v>
      </c>
      <c r="JH74" s="478" t="n">
        <f aca="false">JG74-JH73</f>
        <v>0</v>
      </c>
      <c r="JI74" s="478" t="n">
        <f aca="false">JH74-JI73</f>
        <v>0</v>
      </c>
      <c r="JJ74" s="478" t="n">
        <f aca="false">JI74-JJ73</f>
        <v>0</v>
      </c>
      <c r="JK74" s="478" t="n">
        <f aca="false">JJ74-JK73</f>
        <v>0</v>
      </c>
      <c r="JL74" s="478" t="n">
        <f aca="false">JK74-JL73</f>
        <v>0</v>
      </c>
      <c r="JM74" s="478" t="n">
        <f aca="false">JL74-JM73</f>
        <v>0</v>
      </c>
      <c r="JN74" s="478" t="n">
        <f aca="false">JM74-JN73</f>
        <v>0</v>
      </c>
      <c r="JO74" s="478" t="n">
        <f aca="false">JN74-JO73</f>
        <v>0</v>
      </c>
      <c r="JP74" s="478" t="n">
        <f aca="false">JO74-JP73</f>
        <v>0</v>
      </c>
      <c r="JQ74" s="478" t="n">
        <f aca="false">JP74-JQ73</f>
        <v>0</v>
      </c>
      <c r="JR74" s="478" t="n">
        <f aca="false">JQ74-JR73</f>
        <v>0</v>
      </c>
      <c r="JS74" s="196"/>
      <c r="JT74" s="478" t="n">
        <f aca="false">JR74-JT73</f>
        <v>0</v>
      </c>
      <c r="JU74" s="478" t="n">
        <f aca="false">JT74-JU73</f>
        <v>0</v>
      </c>
      <c r="JV74" s="478" t="n">
        <f aca="false">JU74-JV73</f>
        <v>0</v>
      </c>
      <c r="JW74" s="478" t="n">
        <f aca="false">JV74-JW73</f>
        <v>0</v>
      </c>
      <c r="JX74" s="478" t="n">
        <f aca="false">JW74-JX73</f>
        <v>0</v>
      </c>
      <c r="JY74" s="478" t="n">
        <f aca="false">JX74-JY73</f>
        <v>0</v>
      </c>
      <c r="JZ74" s="478" t="n">
        <f aca="false">JY74-JZ73</f>
        <v>0</v>
      </c>
      <c r="KA74" s="478" t="n">
        <f aca="false">JZ74-KA73</f>
        <v>0</v>
      </c>
      <c r="KB74" s="478" t="n">
        <f aca="false">KA74-KB73</f>
        <v>0</v>
      </c>
      <c r="KC74" s="478" t="n">
        <f aca="false">KB74-KC73</f>
        <v>0</v>
      </c>
      <c r="KD74" s="478" t="n">
        <f aca="false">KC74-KD73</f>
        <v>0</v>
      </c>
      <c r="KE74" s="478" t="n">
        <f aca="false">KD74-KE73</f>
        <v>0</v>
      </c>
      <c r="KF74" s="196"/>
      <c r="KG74" s="478" t="n">
        <f aca="false">KE74-KG73</f>
        <v>0</v>
      </c>
      <c r="KH74" s="478" t="n">
        <f aca="false">KG74-KH73</f>
        <v>0</v>
      </c>
      <c r="KI74" s="478" t="n">
        <f aca="false">KH74-KI73</f>
        <v>0</v>
      </c>
      <c r="KJ74" s="478" t="n">
        <f aca="false">KI74-KJ73</f>
        <v>0</v>
      </c>
      <c r="KK74" s="478" t="n">
        <f aca="false">KJ74-KK73</f>
        <v>0</v>
      </c>
      <c r="KL74" s="478" t="n">
        <f aca="false">KK74-KL73</f>
        <v>0</v>
      </c>
      <c r="KM74" s="478" t="n">
        <f aca="false">KL74-KM73</f>
        <v>0</v>
      </c>
      <c r="KN74" s="478" t="n">
        <f aca="false">KM74-KN73</f>
        <v>0</v>
      </c>
      <c r="KO74" s="478" t="n">
        <f aca="false">KN74-KO73</f>
        <v>0</v>
      </c>
      <c r="KP74" s="478" t="n">
        <f aca="false">KO74-KP73</f>
        <v>0</v>
      </c>
      <c r="KQ74" s="478" t="n">
        <f aca="false">KP74-KQ73</f>
        <v>0</v>
      </c>
      <c r="KR74" s="478" t="n">
        <f aca="false">KQ74-KR73</f>
        <v>0</v>
      </c>
      <c r="KS74" s="196"/>
      <c r="KT74" s="478" t="n">
        <f aca="false">KR74-KT73</f>
        <v>0</v>
      </c>
      <c r="KU74" s="478" t="n">
        <f aca="false">KT74-KU73</f>
        <v>0</v>
      </c>
      <c r="KV74" s="478" t="n">
        <f aca="false">KU74-KV73</f>
        <v>0</v>
      </c>
      <c r="KW74" s="478" t="n">
        <f aca="false">KV74-KW73</f>
        <v>0</v>
      </c>
      <c r="KX74" s="478" t="n">
        <f aca="false">KW74-KX73</f>
        <v>0</v>
      </c>
      <c r="KY74" s="478" t="n">
        <f aca="false">KX74-KY73</f>
        <v>0</v>
      </c>
      <c r="KZ74" s="478" t="n">
        <f aca="false">KY74-KZ73</f>
        <v>0</v>
      </c>
      <c r="LA74" s="478" t="n">
        <f aca="false">KZ74-LA73</f>
        <v>0</v>
      </c>
      <c r="LB74" s="478" t="n">
        <f aca="false">LA74-LB73</f>
        <v>0</v>
      </c>
      <c r="LC74" s="478" t="n">
        <f aca="false">LB74-LC73</f>
        <v>0</v>
      </c>
      <c r="LD74" s="478" t="n">
        <f aca="false">LC74-LD73</f>
        <v>0</v>
      </c>
      <c r="LE74" s="478" t="n">
        <f aca="false">LD74-LE73</f>
        <v>0</v>
      </c>
      <c r="LF74" s="196"/>
      <c r="LG74" s="478" t="n">
        <f aca="false">LE74-LG73</f>
        <v>0</v>
      </c>
      <c r="LH74" s="478" t="n">
        <f aca="false">LG74-LH73</f>
        <v>0</v>
      </c>
      <c r="LI74" s="478" t="n">
        <f aca="false">LH74-LI73</f>
        <v>0</v>
      </c>
      <c r="LJ74" s="478" t="n">
        <f aca="false">LI74-LJ73</f>
        <v>0</v>
      </c>
      <c r="LK74" s="478" t="n">
        <f aca="false">LJ74-LK73</f>
        <v>0</v>
      </c>
      <c r="LL74" s="478" t="n">
        <f aca="false">LK74-LL73</f>
        <v>0</v>
      </c>
      <c r="LM74" s="478" t="n">
        <f aca="false">LL74-LM73</f>
        <v>0</v>
      </c>
      <c r="LN74" s="478" t="n">
        <f aca="false">LM74-LN73</f>
        <v>0</v>
      </c>
      <c r="LO74" s="478" t="n">
        <f aca="false">LN74-LO73</f>
        <v>0</v>
      </c>
      <c r="LP74" s="478" t="n">
        <f aca="false">LO74-LP73</f>
        <v>0</v>
      </c>
      <c r="LQ74" s="478" t="n">
        <f aca="false">LP74-LQ73</f>
        <v>0</v>
      </c>
      <c r="LR74" s="478" t="n">
        <f aca="false">LQ74-LR73</f>
        <v>0</v>
      </c>
      <c r="LS74" s="196"/>
      <c r="LT74" s="478" t="n">
        <f aca="false">LR74-LT73</f>
        <v>0</v>
      </c>
      <c r="LU74" s="478" t="n">
        <f aca="false">LT74-LU73</f>
        <v>0</v>
      </c>
      <c r="LV74" s="478" t="n">
        <f aca="false">LU74-LV73</f>
        <v>0</v>
      </c>
      <c r="LW74" s="478" t="n">
        <f aca="false">LV74-LW73</f>
        <v>0</v>
      </c>
      <c r="LX74" s="478" t="n">
        <f aca="false">LW74-LX73</f>
        <v>0</v>
      </c>
      <c r="LY74" s="478" t="n">
        <f aca="false">LX74-LY73</f>
        <v>0</v>
      </c>
      <c r="LZ74" s="478" t="n">
        <f aca="false">LY74-LZ73</f>
        <v>0</v>
      </c>
      <c r="MA74" s="478" t="n">
        <f aca="false">LZ74-MA73</f>
        <v>0</v>
      </c>
      <c r="MB74" s="478" t="n">
        <f aca="false">MA74-MB73</f>
        <v>0</v>
      </c>
      <c r="MC74" s="478" t="n">
        <f aca="false">MB74-MC73</f>
        <v>0</v>
      </c>
      <c r="MD74" s="478" t="n">
        <f aca="false">MC74-MD73</f>
        <v>0</v>
      </c>
      <c r="ME74" s="478" t="n">
        <f aca="false">MD74-ME73</f>
        <v>0</v>
      </c>
      <c r="MF74" s="196"/>
      <c r="MG74" s="478" t="n">
        <f aca="false">ME74-MG73</f>
        <v>0</v>
      </c>
      <c r="MH74" s="478" t="n">
        <f aca="false">MG74-MH73</f>
        <v>0</v>
      </c>
      <c r="MI74" s="478" t="n">
        <f aca="false">MH74-MI73</f>
        <v>0</v>
      </c>
      <c r="MJ74" s="478" t="n">
        <f aca="false">MI74-MJ73</f>
        <v>0</v>
      </c>
      <c r="MK74" s="478" t="n">
        <f aca="false">MJ74-MK73</f>
        <v>0</v>
      </c>
      <c r="ML74" s="478" t="n">
        <f aca="false">MK74-ML73</f>
        <v>0</v>
      </c>
      <c r="MM74" s="478" t="n">
        <f aca="false">ML74-MM73</f>
        <v>0</v>
      </c>
      <c r="MN74" s="478" t="n">
        <f aca="false">MM74-MN73</f>
        <v>0</v>
      </c>
      <c r="MO74" s="478" t="n">
        <f aca="false">MN74-MO73</f>
        <v>0</v>
      </c>
      <c r="MP74" s="478" t="n">
        <f aca="false">MO74-MP73</f>
        <v>0</v>
      </c>
      <c r="MQ74" s="478" t="n">
        <f aca="false">MP74-MQ73</f>
        <v>0</v>
      </c>
      <c r="MR74" s="478" t="n">
        <f aca="false">MQ74-MR73</f>
        <v>0</v>
      </c>
      <c r="MS74" s="196"/>
      <c r="MT74" s="478" t="n">
        <f aca="false">MR74-MT73</f>
        <v>0</v>
      </c>
      <c r="MU74" s="478" t="n">
        <f aca="false">MT74-MU73</f>
        <v>0</v>
      </c>
      <c r="MV74" s="478" t="n">
        <f aca="false">MU74-MV73</f>
        <v>0</v>
      </c>
      <c r="MW74" s="478" t="n">
        <f aca="false">MV74-MW73</f>
        <v>0</v>
      </c>
      <c r="MX74" s="478" t="n">
        <f aca="false">MW74-MX73</f>
        <v>0</v>
      </c>
      <c r="MY74" s="478" t="n">
        <f aca="false">MX74-MY73</f>
        <v>0</v>
      </c>
      <c r="MZ74" s="478" t="n">
        <f aca="false">MY74-MZ73</f>
        <v>0</v>
      </c>
      <c r="NA74" s="478" t="n">
        <f aca="false">MZ74-NA73</f>
        <v>0</v>
      </c>
      <c r="NB74" s="478" t="n">
        <f aca="false">NA74-NB73</f>
        <v>0</v>
      </c>
      <c r="NC74" s="478" t="n">
        <f aca="false">NB74-NC73</f>
        <v>0</v>
      </c>
      <c r="ND74" s="478" t="n">
        <f aca="false">NC74-ND73</f>
        <v>0</v>
      </c>
      <c r="NE74" s="478" t="n">
        <f aca="false">ND74-NE73</f>
        <v>0</v>
      </c>
      <c r="NF74" s="196"/>
      <c r="NG74" s="478" t="n">
        <f aca="false">NE74-NG73</f>
        <v>0</v>
      </c>
      <c r="NH74" s="478" t="n">
        <f aca="false">NG74-NH73</f>
        <v>0</v>
      </c>
      <c r="NI74" s="478" t="n">
        <f aca="false">NH74-NI73</f>
        <v>0</v>
      </c>
      <c r="NJ74" s="478" t="n">
        <f aca="false">NI74-NJ73</f>
        <v>0</v>
      </c>
      <c r="NK74" s="478" t="n">
        <f aca="false">NJ74-NK73</f>
        <v>0</v>
      </c>
      <c r="NL74" s="478" t="n">
        <f aca="false">NK74-NL73</f>
        <v>0</v>
      </c>
      <c r="NM74" s="478" t="n">
        <f aca="false">NL74-NM73</f>
        <v>0</v>
      </c>
      <c r="NN74" s="478" t="n">
        <f aca="false">NM74-NN73</f>
        <v>0</v>
      </c>
      <c r="NO74" s="478" t="n">
        <f aca="false">NN74-NO73</f>
        <v>0</v>
      </c>
      <c r="NP74" s="478" t="n">
        <f aca="false">NO74-NP73</f>
        <v>0</v>
      </c>
      <c r="NQ74" s="478" t="n">
        <f aca="false">NP74-NQ73</f>
        <v>0</v>
      </c>
      <c r="NR74" s="478" t="n">
        <f aca="false">NQ74-NR73</f>
        <v>0</v>
      </c>
      <c r="NS74" s="196"/>
      <c r="NT74" s="478" t="n">
        <f aca="false">NR74-NT73</f>
        <v>0</v>
      </c>
      <c r="NU74" s="478" t="n">
        <f aca="false">NT74-NU73</f>
        <v>0</v>
      </c>
      <c r="NV74" s="478" t="n">
        <f aca="false">NU74-NV73</f>
        <v>0</v>
      </c>
      <c r="NW74" s="478" t="n">
        <f aca="false">NV74-NW73</f>
        <v>0</v>
      </c>
      <c r="NX74" s="478" t="n">
        <f aca="false">NW74-NX73</f>
        <v>0</v>
      </c>
      <c r="NY74" s="478" t="n">
        <f aca="false">NX74-NY73</f>
        <v>0</v>
      </c>
      <c r="NZ74" s="478" t="n">
        <f aca="false">NY74-NZ73</f>
        <v>0</v>
      </c>
      <c r="OA74" s="478" t="n">
        <f aca="false">NZ74-OA73</f>
        <v>0</v>
      </c>
      <c r="OB74" s="478" t="n">
        <f aca="false">OA74-OB73</f>
        <v>0</v>
      </c>
      <c r="OC74" s="478" t="n">
        <f aca="false">OB74-OC73</f>
        <v>0</v>
      </c>
      <c r="OD74" s="478" t="n">
        <f aca="false">OC74-OD73</f>
        <v>0</v>
      </c>
      <c r="OE74" s="478" t="n">
        <f aca="false">OD74-OE73</f>
        <v>0</v>
      </c>
      <c r="OF74" s="196"/>
      <c r="OG74" s="478" t="n">
        <f aca="false">OE74-OG73</f>
        <v>0</v>
      </c>
      <c r="OH74" s="478" t="n">
        <f aca="false">OG74-OH73</f>
        <v>0</v>
      </c>
      <c r="OI74" s="478" t="n">
        <f aca="false">OH74-OI73</f>
        <v>0</v>
      </c>
      <c r="OJ74" s="478" t="n">
        <f aca="false">OI74-OJ73</f>
        <v>0</v>
      </c>
      <c r="OK74" s="478" t="n">
        <f aca="false">OJ74-OK73</f>
        <v>0</v>
      </c>
      <c r="OL74" s="478" t="n">
        <f aca="false">OK74-OL73</f>
        <v>0</v>
      </c>
      <c r="OM74" s="478" t="n">
        <f aca="false">OL74-OM73</f>
        <v>0</v>
      </c>
      <c r="ON74" s="478" t="n">
        <f aca="false">OM74-ON73</f>
        <v>0</v>
      </c>
      <c r="OO74" s="478" t="n">
        <f aca="false">ON74-OO73</f>
        <v>0</v>
      </c>
      <c r="OP74" s="478" t="n">
        <f aca="false">OO74-OP73</f>
        <v>0</v>
      </c>
      <c r="OQ74" s="478" t="n">
        <f aca="false">OP74-OQ73</f>
        <v>0</v>
      </c>
      <c r="OR74" s="478" t="n">
        <f aca="false">OQ74-OR73</f>
        <v>0</v>
      </c>
      <c r="OS74" s="196"/>
      <c r="OT74" s="196"/>
      <c r="OU74" s="196"/>
      <c r="OV74" s="196"/>
      <c r="OW74" s="196"/>
      <c r="OX74" s="196"/>
      <c r="OY74" s="196"/>
      <c r="OZ74" s="196"/>
      <c r="PA74" s="196"/>
      <c r="PB74" s="196"/>
      <c r="PC74" s="196"/>
      <c r="PD74" s="196"/>
      <c r="PE74" s="196"/>
      <c r="PF74" s="196"/>
      <c r="PG74" s="196"/>
      <c r="PH74" s="196"/>
      <c r="PI74" s="196"/>
      <c r="PJ74" s="196"/>
      <c r="PK74" s="196"/>
      <c r="PL74" s="196"/>
      <c r="PM74" s="196"/>
      <c r="PN74" s="196"/>
      <c r="PO74" s="196"/>
      <c r="PP74" s="196"/>
      <c r="PQ74" s="196"/>
      <c r="PR74" s="196"/>
      <c r="PS74" s="196"/>
      <c r="PT74" s="196"/>
      <c r="PU74" s="196"/>
      <c r="PV74" s="196"/>
      <c r="PW74" s="196"/>
      <c r="PX74" s="196"/>
      <c r="PY74" s="196"/>
      <c r="PZ74" s="196"/>
      <c r="QA74" s="196"/>
      <c r="QB74" s="196"/>
      <c r="QC74" s="196"/>
      <c r="QD74" s="196"/>
      <c r="QE74" s="196"/>
      <c r="QF74" s="196"/>
      <c r="QG74" s="196"/>
      <c r="QH74" s="196"/>
      <c r="QI74" s="196"/>
      <c r="QJ74" s="196"/>
      <c r="QK74" s="196"/>
      <c r="QL74" s="196"/>
      <c r="QM74" s="196"/>
      <c r="QN74" s="196"/>
      <c r="QO74" s="196"/>
      <c r="QP74" s="196"/>
      <c r="QQ74" s="196"/>
      <c r="QR74" s="196"/>
      <c r="QS74" s="196"/>
      <c r="QT74" s="196"/>
      <c r="QU74" s="196"/>
      <c r="QV74" s="196"/>
      <c r="QW74" s="196"/>
      <c r="QX74" s="196"/>
      <c r="QY74" s="196"/>
      <c r="QZ74" s="196"/>
      <c r="RA74" s="196"/>
      <c r="RB74" s="196"/>
      <c r="RC74" s="196"/>
      <c r="RD74" s="196"/>
      <c r="RE74" s="196"/>
      <c r="RF74" s="196"/>
    </row>
    <row r="75" customFormat="false" ht="12.75" hidden="false" customHeight="true" outlineLevel="0" collapsed="false">
      <c r="A75" s="196"/>
      <c r="B75" s="219"/>
      <c r="C75" s="196"/>
      <c r="D75" s="196"/>
      <c r="E75" s="478"/>
      <c r="F75" s="196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196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196"/>
      <c r="DF75" s="196"/>
      <c r="DG75" s="196"/>
      <c r="DH75" s="196"/>
      <c r="DI75" s="196"/>
      <c r="DJ75" s="196"/>
      <c r="DK75" s="196"/>
      <c r="DL75" s="196"/>
      <c r="DM75" s="196"/>
      <c r="DN75" s="196"/>
      <c r="DO75" s="196"/>
      <c r="DP75" s="196"/>
      <c r="DQ75" s="196"/>
      <c r="DR75" s="196"/>
      <c r="DS75" s="196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6"/>
      <c r="ES75" s="196"/>
      <c r="ET75" s="196"/>
      <c r="EU75" s="196"/>
      <c r="EV75" s="196"/>
      <c r="EW75" s="196"/>
      <c r="EX75" s="196"/>
      <c r="EY75" s="196"/>
      <c r="EZ75" s="196"/>
      <c r="FA75" s="196"/>
      <c r="FB75" s="196"/>
      <c r="FC75" s="196"/>
      <c r="FD75" s="196"/>
      <c r="FE75" s="196"/>
      <c r="FF75" s="196"/>
      <c r="FG75" s="196"/>
      <c r="FH75" s="196"/>
      <c r="FI75" s="196"/>
      <c r="FJ75" s="196"/>
      <c r="FK75" s="196"/>
      <c r="FL75" s="196"/>
      <c r="FM75" s="196"/>
      <c r="FN75" s="196"/>
      <c r="FO75" s="196"/>
      <c r="FP75" s="196"/>
      <c r="FQ75" s="196"/>
      <c r="FR75" s="196"/>
      <c r="FS75" s="196"/>
      <c r="FT75" s="196"/>
      <c r="FU75" s="196"/>
      <c r="FV75" s="196"/>
      <c r="FW75" s="196"/>
      <c r="FX75" s="196"/>
      <c r="FY75" s="196"/>
      <c r="FZ75" s="196"/>
      <c r="GA75" s="196"/>
      <c r="GB75" s="196"/>
      <c r="GC75" s="196"/>
      <c r="GD75" s="196"/>
      <c r="GE75" s="196"/>
      <c r="GF75" s="196"/>
      <c r="GG75" s="196"/>
      <c r="GH75" s="196"/>
      <c r="GI75" s="196"/>
      <c r="GJ75" s="196"/>
      <c r="GK75" s="196"/>
      <c r="GL75" s="196"/>
      <c r="GM75" s="196"/>
      <c r="GN75" s="196"/>
      <c r="GO75" s="196"/>
      <c r="GP75" s="196"/>
      <c r="GQ75" s="196"/>
      <c r="GR75" s="196"/>
      <c r="GS75" s="196"/>
      <c r="GT75" s="196"/>
      <c r="GU75" s="196"/>
      <c r="GV75" s="196"/>
      <c r="GW75" s="196"/>
      <c r="GX75" s="196"/>
      <c r="GY75" s="196"/>
      <c r="GZ75" s="196"/>
      <c r="HA75" s="196"/>
      <c r="HB75" s="196"/>
      <c r="HC75" s="196"/>
      <c r="HD75" s="196"/>
      <c r="HE75" s="196"/>
      <c r="HF75" s="196"/>
      <c r="HG75" s="196"/>
      <c r="HH75" s="196"/>
      <c r="HI75" s="196"/>
      <c r="HJ75" s="196"/>
      <c r="HK75" s="196"/>
      <c r="HL75" s="196"/>
      <c r="HM75" s="196"/>
      <c r="HN75" s="196"/>
      <c r="HO75" s="196"/>
      <c r="HP75" s="196"/>
      <c r="HQ75" s="196"/>
      <c r="HR75" s="196"/>
      <c r="HS75" s="196"/>
      <c r="HT75" s="196"/>
      <c r="HU75" s="196"/>
      <c r="HV75" s="196"/>
      <c r="HW75" s="196"/>
      <c r="HX75" s="196"/>
      <c r="HY75" s="196"/>
      <c r="HZ75" s="196"/>
      <c r="IA75" s="196"/>
      <c r="IB75" s="196"/>
      <c r="IC75" s="196"/>
      <c r="ID75" s="196"/>
      <c r="IE75" s="196"/>
      <c r="IF75" s="196"/>
      <c r="IG75" s="196"/>
      <c r="IH75" s="196"/>
      <c r="II75" s="196"/>
      <c r="IJ75" s="196"/>
      <c r="IK75" s="196"/>
      <c r="IL75" s="196"/>
      <c r="IM75" s="196"/>
      <c r="IN75" s="196"/>
      <c r="IO75" s="196"/>
      <c r="IP75" s="196"/>
      <c r="IQ75" s="196"/>
      <c r="IR75" s="196"/>
      <c r="IS75" s="196"/>
      <c r="IT75" s="196"/>
      <c r="IU75" s="196"/>
      <c r="IV75" s="196"/>
      <c r="IW75" s="196"/>
      <c r="IX75" s="196"/>
      <c r="IY75" s="196"/>
      <c r="IZ75" s="196"/>
      <c r="JA75" s="196"/>
      <c r="JB75" s="196"/>
      <c r="JC75" s="196"/>
      <c r="JD75" s="196"/>
      <c r="JE75" s="196"/>
      <c r="JF75" s="196"/>
      <c r="JG75" s="196"/>
      <c r="JH75" s="196"/>
      <c r="JI75" s="196"/>
      <c r="JJ75" s="196"/>
      <c r="JK75" s="196"/>
      <c r="JL75" s="196"/>
      <c r="JM75" s="196"/>
      <c r="JN75" s="196"/>
      <c r="JO75" s="196"/>
      <c r="JP75" s="196"/>
      <c r="JQ75" s="196"/>
      <c r="JR75" s="196"/>
      <c r="JS75" s="196"/>
      <c r="JT75" s="196"/>
      <c r="JU75" s="196"/>
      <c r="JV75" s="196"/>
      <c r="JW75" s="196"/>
      <c r="JX75" s="196"/>
      <c r="JY75" s="196"/>
      <c r="JZ75" s="196"/>
      <c r="KA75" s="196"/>
      <c r="KB75" s="196"/>
      <c r="KC75" s="196"/>
      <c r="KD75" s="196"/>
      <c r="KE75" s="196"/>
      <c r="KF75" s="196"/>
      <c r="KG75" s="196"/>
      <c r="KH75" s="196"/>
      <c r="KI75" s="196"/>
      <c r="KJ75" s="196"/>
      <c r="KK75" s="196"/>
      <c r="KL75" s="196"/>
      <c r="KM75" s="196"/>
      <c r="KN75" s="196"/>
      <c r="KO75" s="196"/>
      <c r="KP75" s="196"/>
      <c r="KQ75" s="196"/>
      <c r="KR75" s="196"/>
      <c r="KS75" s="196"/>
      <c r="KT75" s="196"/>
      <c r="KU75" s="196"/>
      <c r="KV75" s="196"/>
      <c r="KW75" s="196"/>
      <c r="KX75" s="196"/>
      <c r="KY75" s="196"/>
      <c r="KZ75" s="196"/>
      <c r="LA75" s="196"/>
      <c r="LB75" s="196"/>
      <c r="LC75" s="196"/>
      <c r="LD75" s="196"/>
      <c r="LE75" s="196"/>
      <c r="LF75" s="196"/>
      <c r="LG75" s="196"/>
      <c r="LH75" s="196"/>
      <c r="LI75" s="196"/>
      <c r="LJ75" s="196"/>
      <c r="LK75" s="196"/>
      <c r="LL75" s="196"/>
      <c r="LM75" s="196"/>
      <c r="LN75" s="196"/>
      <c r="LO75" s="196"/>
      <c r="LP75" s="196"/>
      <c r="LQ75" s="196"/>
      <c r="LR75" s="196"/>
      <c r="LS75" s="196"/>
      <c r="LT75" s="196"/>
      <c r="LU75" s="196"/>
      <c r="LV75" s="196"/>
      <c r="LW75" s="196"/>
      <c r="LX75" s="196"/>
      <c r="LY75" s="196"/>
      <c r="LZ75" s="196"/>
      <c r="MA75" s="196"/>
      <c r="MB75" s="196"/>
      <c r="MC75" s="196"/>
      <c r="MD75" s="196"/>
      <c r="ME75" s="196"/>
      <c r="MF75" s="196"/>
      <c r="MG75" s="196"/>
      <c r="MH75" s="196"/>
      <c r="MI75" s="196"/>
      <c r="MJ75" s="196"/>
      <c r="MK75" s="196"/>
      <c r="ML75" s="196"/>
      <c r="MM75" s="196"/>
      <c r="MN75" s="196"/>
      <c r="MO75" s="196"/>
      <c r="MP75" s="196"/>
      <c r="MQ75" s="196"/>
      <c r="MR75" s="196"/>
      <c r="MS75" s="196"/>
      <c r="MT75" s="196"/>
      <c r="MU75" s="196"/>
      <c r="MV75" s="196"/>
      <c r="MW75" s="196"/>
      <c r="MX75" s="196"/>
      <c r="MY75" s="196"/>
      <c r="MZ75" s="196"/>
      <c r="NA75" s="196"/>
      <c r="NB75" s="196"/>
      <c r="NC75" s="196"/>
      <c r="ND75" s="196"/>
      <c r="NE75" s="196"/>
      <c r="NF75" s="196"/>
      <c r="NG75" s="196"/>
      <c r="NH75" s="196"/>
      <c r="NI75" s="196"/>
      <c r="NJ75" s="196"/>
      <c r="NK75" s="196"/>
      <c r="NL75" s="196"/>
      <c r="NM75" s="196"/>
      <c r="NN75" s="196"/>
      <c r="NO75" s="196"/>
      <c r="NP75" s="196"/>
      <c r="NQ75" s="196"/>
      <c r="NR75" s="196"/>
      <c r="NS75" s="196"/>
      <c r="NT75" s="196"/>
      <c r="NU75" s="196"/>
      <c r="NV75" s="196"/>
      <c r="NW75" s="196"/>
      <c r="NX75" s="196"/>
      <c r="NY75" s="196"/>
      <c r="NZ75" s="196"/>
      <c r="OA75" s="196"/>
      <c r="OB75" s="196"/>
      <c r="OC75" s="196"/>
      <c r="OD75" s="196"/>
      <c r="OE75" s="196"/>
      <c r="OF75" s="196"/>
      <c r="OG75" s="196"/>
      <c r="OH75" s="196"/>
      <c r="OI75" s="196"/>
      <c r="OJ75" s="196"/>
      <c r="OK75" s="196"/>
      <c r="OL75" s="196"/>
      <c r="OM75" s="196"/>
      <c r="ON75" s="196"/>
      <c r="OO75" s="196"/>
      <c r="OP75" s="196"/>
      <c r="OQ75" s="196"/>
      <c r="OR75" s="196"/>
      <c r="OS75" s="196"/>
      <c r="OT75" s="196"/>
      <c r="OU75" s="196"/>
      <c r="OV75" s="196"/>
      <c r="OW75" s="196"/>
      <c r="OX75" s="196"/>
      <c r="OY75" s="196"/>
      <c r="OZ75" s="196"/>
      <c r="PA75" s="196"/>
      <c r="PB75" s="196"/>
      <c r="PC75" s="196"/>
      <c r="PD75" s="196"/>
      <c r="PE75" s="196"/>
      <c r="PF75" s="196"/>
      <c r="PG75" s="196"/>
      <c r="PH75" s="196"/>
      <c r="PI75" s="196"/>
      <c r="PJ75" s="196"/>
      <c r="PK75" s="196"/>
      <c r="PL75" s="196"/>
      <c r="PM75" s="196"/>
      <c r="PN75" s="196"/>
      <c r="PO75" s="196"/>
      <c r="PP75" s="196"/>
      <c r="PQ75" s="196"/>
      <c r="PR75" s="196"/>
      <c r="PS75" s="196"/>
      <c r="PT75" s="196"/>
      <c r="PU75" s="196"/>
      <c r="PV75" s="196"/>
      <c r="PW75" s="196"/>
      <c r="PX75" s="196"/>
      <c r="PY75" s="196"/>
      <c r="PZ75" s="196"/>
      <c r="QA75" s="196"/>
      <c r="QB75" s="196"/>
      <c r="QC75" s="196"/>
      <c r="QD75" s="196"/>
      <c r="QE75" s="196"/>
      <c r="QF75" s="196"/>
      <c r="QG75" s="196"/>
      <c r="QH75" s="196"/>
      <c r="QI75" s="196"/>
      <c r="QJ75" s="196"/>
      <c r="QK75" s="196"/>
      <c r="QL75" s="196"/>
      <c r="QM75" s="196"/>
      <c r="QN75" s="196"/>
      <c r="QO75" s="196"/>
      <c r="QP75" s="196"/>
      <c r="QQ75" s="196"/>
      <c r="QR75" s="196"/>
      <c r="QS75" s="196"/>
      <c r="QT75" s="196"/>
      <c r="QU75" s="196"/>
      <c r="QV75" s="196"/>
      <c r="QW75" s="196"/>
      <c r="QX75" s="196"/>
      <c r="QY75" s="196"/>
      <c r="QZ75" s="196"/>
      <c r="RA75" s="196"/>
      <c r="RB75" s="196"/>
      <c r="RC75" s="196"/>
      <c r="RD75" s="196"/>
      <c r="RE75" s="196"/>
      <c r="RF75" s="196"/>
    </row>
    <row r="76" customFormat="false" ht="12.75" hidden="false" customHeight="true" outlineLevel="0" collapsed="false">
      <c r="A76" s="196"/>
      <c r="B76" s="219" t="s">
        <v>533</v>
      </c>
      <c r="C76" s="196"/>
      <c r="D76" s="196"/>
      <c r="E76" s="478"/>
      <c r="F76" s="196"/>
      <c r="G76" s="478" t="n">
        <f aca="false">IF(G63=$E$30,1,IF(G63=$E$32,2,0))</f>
        <v>0</v>
      </c>
      <c r="H76" s="478" t="n">
        <f aca="false">IF(H63=$E$30,1,IF(H63=$E$32,2,0))</f>
        <v>0</v>
      </c>
      <c r="I76" s="478" t="n">
        <f aca="false">IF(I63=$E$30,1,IF(I63=$E$32,2,0))</f>
        <v>0</v>
      </c>
      <c r="J76" s="478" t="n">
        <f aca="false">IF(J63=$E$30,1,IF(J63=$E$32,2,0))</f>
        <v>0</v>
      </c>
      <c r="K76" s="478" t="n">
        <f aca="false">IF(K63=$E$30,1,IF(K63=$E$32,2,0))</f>
        <v>0</v>
      </c>
      <c r="L76" s="478" t="n">
        <f aca="false">IF(L63=$E$30,1,IF(L63=$E$32,2,0))</f>
        <v>0</v>
      </c>
      <c r="M76" s="478" t="n">
        <f aca="false">IF(M63=$E$30,1,IF(M63=$E$32,2,0))</f>
        <v>0</v>
      </c>
      <c r="N76" s="478" t="n">
        <f aca="false">IF(N63=$E$30,1,IF(N63=$E$32,2,0))</f>
        <v>0</v>
      </c>
      <c r="O76" s="478" t="n">
        <f aca="false">IF(O63=$E$30,1,IF(O63=$E$32,2,0))</f>
        <v>0</v>
      </c>
      <c r="P76" s="478" t="n">
        <f aca="false">IF(P63=$E$30,1,IF(P63=$E$32,2,0))</f>
        <v>0</v>
      </c>
      <c r="Q76" s="478" t="n">
        <f aca="false">IF(Q63=$E$30,1,IF(Q63=$E$32,2,0))</f>
        <v>0</v>
      </c>
      <c r="R76" s="478" t="n">
        <f aca="false">IF(R63=$E$30,1,IF(R63=$E$32,2,0))</f>
        <v>0</v>
      </c>
      <c r="S76" s="196"/>
      <c r="T76" s="478" t="n">
        <f aca="false">IF(T63=$E$30,1,IF(T63=$E$32,2,0))</f>
        <v>0</v>
      </c>
      <c r="U76" s="478" t="n">
        <f aca="false">IF(U63=$E$30,1,IF(U63=$E$32,2,0))</f>
        <v>0</v>
      </c>
      <c r="V76" s="478" t="n">
        <f aca="false">IF(V63=$E$30,1,IF(V63=$E$32,2,0))</f>
        <v>0</v>
      </c>
      <c r="W76" s="478" t="n">
        <f aca="false">IF(W63=$E$30,1,IF(W63=$E$32,2,0))</f>
        <v>0</v>
      </c>
      <c r="X76" s="478" t="n">
        <f aca="false">IF(X63=$E$30,1,IF(X63=$E$32,2,0))</f>
        <v>0</v>
      </c>
      <c r="Y76" s="478" t="n">
        <f aca="false">IF(Y63=$E$30,1,IF(Y63=$E$32,2,0))</f>
        <v>0</v>
      </c>
      <c r="Z76" s="478" t="n">
        <f aca="false">IF(Z63=$E$30,1,IF(Z63=$E$32,2,0))</f>
        <v>0</v>
      </c>
      <c r="AA76" s="478" t="n">
        <f aca="false">IF(AA63=$E$30,1,IF(AA63=$E$32,2,0))</f>
        <v>0</v>
      </c>
      <c r="AB76" s="478" t="n">
        <f aca="false">IF(AB63=$E$30,1,IF(AB63=$E$32,2,0))</f>
        <v>0</v>
      </c>
      <c r="AC76" s="478" t="n">
        <f aca="false">IF(AC63=$E$30,1,IF(AC63=$E$32,2,0))</f>
        <v>0</v>
      </c>
      <c r="AD76" s="478" t="n">
        <f aca="false">IF(AD63=$E$30,1,IF(AD63=$E$32,2,0))</f>
        <v>0</v>
      </c>
      <c r="AE76" s="478" t="n">
        <f aca="false">IF(AE63=$E$30,1,IF(AE63=$E$32,2,0))</f>
        <v>0</v>
      </c>
      <c r="AF76" s="196"/>
      <c r="AG76" s="478" t="n">
        <f aca="false">IF(AG63=$E$30,1,IF(AG63=$E$32,2,0))</f>
        <v>0</v>
      </c>
      <c r="AH76" s="478" t="n">
        <f aca="false">IF(AH63=$E$30,1,IF(AH63=$E$32,2,0))</f>
        <v>0</v>
      </c>
      <c r="AI76" s="478" t="n">
        <f aca="false">IF(AI63=$E$30,1,IF(AI63=$E$32,2,0))</f>
        <v>0</v>
      </c>
      <c r="AJ76" s="478" t="n">
        <f aca="false">IF(AJ63=$E$30,1,IF(AJ63=$E$32,2,0))</f>
        <v>0</v>
      </c>
      <c r="AK76" s="478" t="n">
        <f aca="false">IF(AK63=$E$30,1,IF(AK63=$E$32,2,0))</f>
        <v>0</v>
      </c>
      <c r="AL76" s="478" t="n">
        <f aca="false">IF(AL63=$E$30,1,IF(AL63=$E$32,2,0))</f>
        <v>0</v>
      </c>
      <c r="AM76" s="478" t="n">
        <f aca="false">IF(AM63=$E$30,1,IF(AM63=$E$32,2,0))</f>
        <v>1</v>
      </c>
      <c r="AN76" s="478" t="n">
        <f aca="false">IF(AN63=$E$30,1,IF(AN63=$E$32,2,0))</f>
        <v>0</v>
      </c>
      <c r="AO76" s="478" t="n">
        <f aca="false">IF(AO63=$E$30,1,IF(AO63=$E$32,2,0))</f>
        <v>0</v>
      </c>
      <c r="AP76" s="478" t="n">
        <f aca="false">IF(AP63=$E$30,1,IF(AP63=$E$32,2,0))</f>
        <v>0</v>
      </c>
      <c r="AQ76" s="478" t="n">
        <f aca="false">IF(AQ63=$E$30,1,IF(AQ63=$E$32,2,0))</f>
        <v>0</v>
      </c>
      <c r="AR76" s="478" t="n">
        <f aca="false">IF(AR63=$E$30,1,IF(AR63=$E$32,2,0))</f>
        <v>0</v>
      </c>
      <c r="AS76" s="196"/>
      <c r="AT76" s="478" t="n">
        <f aca="false">IF(AT63=$E$30,1,IF(AT63=$E$32,2,0))</f>
        <v>0</v>
      </c>
      <c r="AU76" s="478" t="n">
        <f aca="false">IF(AU63=$E$30,1,IF(AU63=$E$32,2,0))</f>
        <v>0</v>
      </c>
      <c r="AV76" s="478" t="n">
        <f aca="false">IF(AV63=$E$30,1,IF(AV63=$E$32,2,0))</f>
        <v>0</v>
      </c>
      <c r="AW76" s="478" t="n">
        <f aca="false">IF(AW63=$E$30,1,IF(AW63=$E$32,2,0))</f>
        <v>0</v>
      </c>
      <c r="AX76" s="478" t="n">
        <f aca="false">IF(AX63=$E$30,1,IF(AX63=$E$32,2,0))</f>
        <v>0</v>
      </c>
      <c r="AY76" s="478" t="n">
        <f aca="false">IF(AY63=$E$30,1,IF(AY63=$E$32,2,0))</f>
        <v>0</v>
      </c>
      <c r="AZ76" s="478" t="n">
        <f aca="false">IF(AZ63=$E$30,1,IF(AZ63=$E$32,2,0))</f>
        <v>0</v>
      </c>
      <c r="BA76" s="478" t="n">
        <f aca="false">IF(BA63=$E$30,1,IF(BA63=$E$32,2,0))</f>
        <v>0</v>
      </c>
      <c r="BB76" s="478" t="n">
        <f aca="false">IF(BB63=$E$30,1,IF(BB63=$E$32,2,0))</f>
        <v>0</v>
      </c>
      <c r="BC76" s="478" t="n">
        <f aca="false">IF(BC63=$E$30,1,IF(BC63=$E$32,2,0))</f>
        <v>0</v>
      </c>
      <c r="BD76" s="478" t="n">
        <f aca="false">IF(BD63=$E$30,1,IF(BD63=$E$32,2,0))</f>
        <v>0</v>
      </c>
      <c r="BE76" s="478" t="n">
        <f aca="false">IF(BE63=$E$30,1,IF(BE63=$E$32,2,0))</f>
        <v>0</v>
      </c>
      <c r="BF76" s="196"/>
      <c r="BG76" s="478" t="n">
        <f aca="false">IF(BG63=$E$30,1,IF(BG63=$E$32,2,0))</f>
        <v>0</v>
      </c>
      <c r="BH76" s="478" t="n">
        <f aca="false">IF(BH63=$E$30,1,IF(BH63=$E$32,2,0))</f>
        <v>0</v>
      </c>
      <c r="BI76" s="478" t="n">
        <f aca="false">IF(BI63=$E$30,1,IF(BI63=$E$32,2,0))</f>
        <v>0</v>
      </c>
      <c r="BJ76" s="478" t="n">
        <f aca="false">IF(BJ63=$E$30,1,IF(BJ63=$E$32,2,0))</f>
        <v>0</v>
      </c>
      <c r="BK76" s="478" t="n">
        <f aca="false">IF(BK63=$E$30,1,IF(BK63=$E$32,2,0))</f>
        <v>0</v>
      </c>
      <c r="BL76" s="478" t="n">
        <f aca="false">IF(BL63=$E$30,1,IF(BL63=$E$32,2,0))</f>
        <v>0</v>
      </c>
      <c r="BM76" s="478" t="n">
        <f aca="false">IF(BM63=$E$30,1,IF(BM63=$E$32,2,0))</f>
        <v>0</v>
      </c>
      <c r="BN76" s="478" t="n">
        <f aca="false">IF(BN63=$E$30,1,IF(BN63=$E$32,2,0))</f>
        <v>0</v>
      </c>
      <c r="BO76" s="478" t="n">
        <f aca="false">IF(BO63=$E$30,1,IF(BO63=$E$32,2,0))</f>
        <v>0</v>
      </c>
      <c r="BP76" s="478" t="n">
        <f aca="false">IF(BP63=$E$30,1,IF(BP63=$E$32,2,0))</f>
        <v>0</v>
      </c>
      <c r="BQ76" s="478" t="n">
        <f aca="false">IF(BQ63=$E$30,1,IF(BQ63=$E$32,2,0))</f>
        <v>0</v>
      </c>
      <c r="BR76" s="478" t="n">
        <f aca="false">IF(BR63=$E$30,1,IF(BR63=$E$32,2,0))</f>
        <v>0</v>
      </c>
      <c r="BS76" s="196"/>
      <c r="BT76" s="478" t="n">
        <f aca="false">IF(BT63=$E$30,1,IF(BT63=$E$32,2,0))</f>
        <v>2</v>
      </c>
      <c r="BU76" s="478" t="n">
        <f aca="false">IF(BU63=$E$30,1,IF(BU63=$E$32,2,0))</f>
        <v>0</v>
      </c>
      <c r="BV76" s="478" t="n">
        <f aca="false">IF(BV63=$E$30,1,IF(BV63=$E$32,2,0))</f>
        <v>0</v>
      </c>
      <c r="BW76" s="478" t="n">
        <f aca="false">IF(BW63=$E$30,1,IF(BW63=$E$32,2,0))</f>
        <v>0</v>
      </c>
      <c r="BX76" s="478" t="n">
        <f aca="false">IF(BX63=$E$30,1,IF(BX63=$E$32,2,0))</f>
        <v>0</v>
      </c>
      <c r="BY76" s="478" t="n">
        <f aca="false">IF(BY63=$E$30,1,IF(BY63=$E$32,2,0))</f>
        <v>0</v>
      </c>
      <c r="BZ76" s="478" t="n">
        <f aca="false">IF(BZ63=$E$30,1,IF(BZ63=$E$32,2,0))</f>
        <v>0</v>
      </c>
      <c r="CA76" s="478" t="n">
        <f aca="false">IF(CA63=$E$30,1,IF(CA63=$E$32,2,0))</f>
        <v>0</v>
      </c>
      <c r="CB76" s="478" t="n">
        <f aca="false">IF(CB63=$E$30,1,IF(CB63=$E$32,2,0))</f>
        <v>0</v>
      </c>
      <c r="CC76" s="478" t="n">
        <f aca="false">IF(CC63=$E$30,1,IF(CC63=$E$32,2,0))</f>
        <v>0</v>
      </c>
      <c r="CD76" s="478" t="n">
        <f aca="false">IF(CD63=$E$30,1,IF(CD63=$E$32,2,0))</f>
        <v>0</v>
      </c>
      <c r="CE76" s="478" t="n">
        <f aca="false">IF(CE63=$E$30,1,IF(CE63=$E$32,2,0))</f>
        <v>0</v>
      </c>
      <c r="CF76" s="196"/>
      <c r="CG76" s="478" t="n">
        <f aca="false">IF(CG63=$E$30,1,IF(CG63=$E$32,2,0))</f>
        <v>0</v>
      </c>
      <c r="CH76" s="478" t="n">
        <f aca="false">IF(CH63=$E$30,1,IF(CH63=$E$32,2,0))</f>
        <v>0</v>
      </c>
      <c r="CI76" s="478" t="n">
        <f aca="false">IF(CI63=$E$30,1,IF(CI63=$E$32,2,0))</f>
        <v>0</v>
      </c>
      <c r="CJ76" s="478" t="n">
        <f aca="false">IF(CJ63=$E$30,1,IF(CJ63=$E$32,2,0))</f>
        <v>0</v>
      </c>
      <c r="CK76" s="478" t="n">
        <f aca="false">IF(CK63=$E$30,1,IF(CK63=$E$32,2,0))</f>
        <v>0</v>
      </c>
      <c r="CL76" s="478" t="n">
        <f aca="false">IF(CL63=$E$30,1,IF(CL63=$E$32,2,0))</f>
        <v>0</v>
      </c>
      <c r="CM76" s="478" t="n">
        <f aca="false">IF(CM63=$E$30,1,IF(CM63=$E$32,2,0))</f>
        <v>0</v>
      </c>
      <c r="CN76" s="478" t="n">
        <f aca="false">IF(CN63=$E$30,1,IF(CN63=$E$32,2,0))</f>
        <v>0</v>
      </c>
      <c r="CO76" s="478" t="n">
        <f aca="false">IF(CO63=$E$30,1,IF(CO63=$E$32,2,0))</f>
        <v>0</v>
      </c>
      <c r="CP76" s="478" t="n">
        <f aca="false">IF(CP63=$E$30,1,IF(CP63=$E$32,2,0))</f>
        <v>0</v>
      </c>
      <c r="CQ76" s="478" t="n">
        <f aca="false">IF(CQ63=$E$30,1,IF(CQ63=$E$32,2,0))</f>
        <v>0</v>
      </c>
      <c r="CR76" s="478" t="n">
        <f aca="false">IF(CR63=$E$30,1,IF(CR63=$E$32,2,0))</f>
        <v>0</v>
      </c>
      <c r="CS76" s="478"/>
      <c r="CT76" s="478" t="n">
        <f aca="false">IF(CT63=$E$30,1,IF(CT63=$E$32,2,0))</f>
        <v>0</v>
      </c>
      <c r="CU76" s="478" t="n">
        <f aca="false">IF(CU63=$E$30,1,IF(CU63=$E$32,2,0))</f>
        <v>0</v>
      </c>
      <c r="CV76" s="478" t="n">
        <f aca="false">IF(CV63=$E$30,1,IF(CV63=$E$32,2,0))</f>
        <v>0</v>
      </c>
      <c r="CW76" s="478" t="n">
        <f aca="false">IF(CW63=$E$30,1,IF(CW63=$E$32,2,0))</f>
        <v>0</v>
      </c>
      <c r="CX76" s="478" t="n">
        <f aca="false">IF(CX63=$E$30,1,IF(CX63=$E$32,2,0))</f>
        <v>0</v>
      </c>
      <c r="CY76" s="478" t="n">
        <f aca="false">IF(CY63=$E$30,1,IF(CY63=$E$32,2,0))</f>
        <v>0</v>
      </c>
      <c r="CZ76" s="478" t="n">
        <f aca="false">IF(CZ63=$E$30,1,IF(CZ63=$E$32,2,0))</f>
        <v>0</v>
      </c>
      <c r="DA76" s="478" t="n">
        <f aca="false">IF(DA63=$E$30,1,IF(DA63=$E$32,2,0))</f>
        <v>0</v>
      </c>
      <c r="DB76" s="478" t="n">
        <f aca="false">IF(DB63=$E$30,1,IF(DB63=$E$32,2,0))</f>
        <v>0</v>
      </c>
      <c r="DC76" s="478" t="n">
        <f aca="false">IF(DC63=$E$30,1,IF(DC63=$E$32,2,0))</f>
        <v>0</v>
      </c>
      <c r="DD76" s="478" t="n">
        <f aca="false">IF(DD63=$E$30,1,IF(DD63=$E$32,2,0))</f>
        <v>0</v>
      </c>
      <c r="DE76" s="478" t="n">
        <f aca="false">IF(DE63=$E$30,1,IF(DE63=$E$32,2,0))</f>
        <v>0</v>
      </c>
      <c r="DF76" s="196"/>
      <c r="DG76" s="478" t="n">
        <f aca="false">IF(DG63=$E$30,1,IF(DG63=$E$32,2,0))</f>
        <v>0</v>
      </c>
      <c r="DH76" s="478" t="n">
        <f aca="false">IF(DH63=$E$30,1,IF(DH63=$E$32,2,0))</f>
        <v>0</v>
      </c>
      <c r="DI76" s="478" t="n">
        <f aca="false">IF(DI63=$E$30,1,IF(DI63=$E$32,2,0))</f>
        <v>0</v>
      </c>
      <c r="DJ76" s="478" t="n">
        <f aca="false">IF(DJ63=$E$30,1,IF(DJ63=$E$32,2,0))</f>
        <v>0</v>
      </c>
      <c r="DK76" s="478" t="n">
        <f aca="false">IF(DK63=$E$30,1,IF(DK63=$E$32,2,0))</f>
        <v>0</v>
      </c>
      <c r="DL76" s="478" t="n">
        <f aca="false">IF(DL63=$E$30,1,IF(DL63=$E$32,2,0))</f>
        <v>0</v>
      </c>
      <c r="DM76" s="478" t="n">
        <f aca="false">IF(DM63=$E$30,1,IF(DM63=$E$32,2,0))</f>
        <v>0</v>
      </c>
      <c r="DN76" s="478" t="n">
        <f aca="false">IF(DN63=$E$30,1,IF(DN63=$E$32,2,0))</f>
        <v>0</v>
      </c>
      <c r="DO76" s="478" t="n">
        <f aca="false">IF(DO63=$E$30,1,IF(DO63=$E$32,2,0))</f>
        <v>0</v>
      </c>
      <c r="DP76" s="478" t="n">
        <f aca="false">IF(DP63=$E$30,1,IF(DP63=$E$32,2,0))</f>
        <v>0</v>
      </c>
      <c r="DQ76" s="478" t="n">
        <f aca="false">IF(DQ63=$E$30,1,IF(DQ63=$E$32,2,0))</f>
        <v>0</v>
      </c>
      <c r="DR76" s="478" t="n">
        <f aca="false">IF(DR63=$E$30,1,IF(DR63=$E$32,2,0))</f>
        <v>0</v>
      </c>
      <c r="DS76" s="196"/>
      <c r="DT76" s="478" t="n">
        <f aca="false">IF(DT63=$E$30,1,IF(DT63=$E$32,2,0))</f>
        <v>0</v>
      </c>
      <c r="DU76" s="478" t="n">
        <f aca="false">IF(DU63=$E$30,1,IF(DU63=$E$32,2,0))</f>
        <v>0</v>
      </c>
      <c r="DV76" s="478" t="n">
        <f aca="false">IF(DV63=$E$30,1,IF(DV63=$E$32,2,0))</f>
        <v>0</v>
      </c>
      <c r="DW76" s="478" t="n">
        <f aca="false">IF(DW63=$E$30,1,IF(DW63=$E$32,2,0))</f>
        <v>0</v>
      </c>
      <c r="DX76" s="478" t="n">
        <f aca="false">IF(DX63=$E$30,1,IF(DX63=$E$32,2,0))</f>
        <v>0</v>
      </c>
      <c r="DY76" s="478" t="n">
        <f aca="false">IF(DY63=$E$30,1,IF(DY63=$E$32,2,0))</f>
        <v>0</v>
      </c>
      <c r="DZ76" s="478" t="n">
        <f aca="false">IF(DZ63=$E$30,1,IF(DZ63=$E$32,2,0))</f>
        <v>0</v>
      </c>
      <c r="EA76" s="478" t="n">
        <f aca="false">IF(EA63=$E$30,1,IF(EA63=$E$32,2,0))</f>
        <v>0</v>
      </c>
      <c r="EB76" s="478" t="n">
        <f aca="false">IF(EB63=$E$30,1,IF(EB63=$E$32,2,0))</f>
        <v>0</v>
      </c>
      <c r="EC76" s="478" t="n">
        <f aca="false">IF(EC63=$E$30,1,IF(EC63=$E$32,2,0))</f>
        <v>0</v>
      </c>
      <c r="ED76" s="478" t="n">
        <f aca="false">IF(ED63=$E$30,1,IF(ED63=$E$32,2,0))</f>
        <v>0</v>
      </c>
      <c r="EE76" s="478" t="n">
        <f aca="false">IF(EE63=$E$30,1,IF(EE63=$E$32,2,0))</f>
        <v>0</v>
      </c>
      <c r="EF76" s="196"/>
      <c r="EG76" s="478" t="n">
        <f aca="false">IF(EG63=$E$30,1,IF(EG63=$E$32,2,0))</f>
        <v>0</v>
      </c>
      <c r="EH76" s="478" t="n">
        <f aca="false">IF(EH63=$E$30,1,IF(EH63=$E$32,2,0))</f>
        <v>0</v>
      </c>
      <c r="EI76" s="478" t="n">
        <f aca="false">IF(EI63=$E$30,1,IF(EI63=$E$32,2,0))</f>
        <v>0</v>
      </c>
      <c r="EJ76" s="478" t="n">
        <f aca="false">IF(EJ63=$E$30,1,IF(EJ63=$E$32,2,0))</f>
        <v>0</v>
      </c>
      <c r="EK76" s="478" t="n">
        <f aca="false">IF(EK63=$E$30,1,IF(EK63=$E$32,2,0))</f>
        <v>0</v>
      </c>
      <c r="EL76" s="478" t="n">
        <f aca="false">IF(EL63=$E$30,1,IF(EL63=$E$32,2,0))</f>
        <v>0</v>
      </c>
      <c r="EM76" s="478" t="n">
        <f aca="false">IF(EM63=$E$30,1,IF(EM63=$E$32,2,0))</f>
        <v>0</v>
      </c>
      <c r="EN76" s="478" t="n">
        <f aca="false">IF(EN63=$E$30,1,IF(EN63=$E$32,2,0))</f>
        <v>0</v>
      </c>
      <c r="EO76" s="478" t="n">
        <f aca="false">IF(EO63=$E$30,1,IF(EO63=$E$32,2,0))</f>
        <v>0</v>
      </c>
      <c r="EP76" s="478" t="n">
        <f aca="false">IF(EP63=$E$30,1,IF(EP63=$E$32,2,0))</f>
        <v>0</v>
      </c>
      <c r="EQ76" s="478" t="n">
        <f aca="false">IF(EQ63=$E$30,1,IF(EQ63=$E$32,2,0))</f>
        <v>0</v>
      </c>
      <c r="ER76" s="478" t="n">
        <f aca="false">IF(ER63=$E$30,1,IF(ER63=$E$32,2,0))</f>
        <v>0</v>
      </c>
      <c r="ES76" s="196"/>
      <c r="ET76" s="478" t="n">
        <f aca="false">IF(ET63=$E$30,1,IF(ET63=$E$32,2,0))</f>
        <v>0</v>
      </c>
      <c r="EU76" s="478" t="n">
        <f aca="false">IF(EU63=$E$30,1,IF(EU63=$E$32,2,0))</f>
        <v>0</v>
      </c>
      <c r="EV76" s="478" t="n">
        <f aca="false">IF(EV63=$E$30,1,IF(EV63=$E$32,2,0))</f>
        <v>0</v>
      </c>
      <c r="EW76" s="478" t="n">
        <f aca="false">IF(EW63=$E$30,1,IF(EW63=$E$32,2,0))</f>
        <v>0</v>
      </c>
      <c r="EX76" s="478" t="n">
        <f aca="false">IF(EX63=$E$30,1,IF(EX63=$E$32,2,0))</f>
        <v>0</v>
      </c>
      <c r="EY76" s="478" t="n">
        <f aca="false">IF(EY63=$E$30,1,IF(EY63=$E$32,2,0))</f>
        <v>0</v>
      </c>
      <c r="EZ76" s="478" t="n">
        <f aca="false">IF(EZ63=$E$30,1,IF(EZ63=$E$32,2,0))</f>
        <v>0</v>
      </c>
      <c r="FA76" s="478" t="n">
        <f aca="false">IF(FA63=$E$30,1,IF(FA63=$E$32,2,0))</f>
        <v>0</v>
      </c>
      <c r="FB76" s="478" t="n">
        <f aca="false">IF(FB63=$E$30,1,IF(FB63=$E$32,2,0))</f>
        <v>0</v>
      </c>
      <c r="FC76" s="478" t="n">
        <f aca="false">IF(FC63=$E$30,1,IF(FC63=$E$32,2,0))</f>
        <v>0</v>
      </c>
      <c r="FD76" s="478" t="n">
        <f aca="false">IF(FD63=$E$30,1,IF(FD63=$E$32,2,0))</f>
        <v>0</v>
      </c>
      <c r="FE76" s="478" t="n">
        <f aca="false">IF(FE63=$E$30,1,IF(FE63=$E$32,2,0))</f>
        <v>0</v>
      </c>
      <c r="FF76" s="196"/>
      <c r="FG76" s="478" t="n">
        <f aca="false">IF(FG63=$E$30,1,IF(FG63=$E$32,2,0))</f>
        <v>0</v>
      </c>
      <c r="FH76" s="478" t="n">
        <f aca="false">IF(FH63=$E$30,1,IF(FH63=$E$32,2,0))</f>
        <v>0</v>
      </c>
      <c r="FI76" s="478" t="n">
        <f aca="false">IF(FI63=$E$30,1,IF(FI63=$E$32,2,0))</f>
        <v>0</v>
      </c>
      <c r="FJ76" s="478" t="n">
        <f aca="false">IF(FJ63=$E$30,1,IF(FJ63=$E$32,2,0))</f>
        <v>0</v>
      </c>
      <c r="FK76" s="478" t="n">
        <f aca="false">IF(FK63=$E$30,1,IF(FK63=$E$32,2,0))</f>
        <v>0</v>
      </c>
      <c r="FL76" s="478" t="n">
        <f aca="false">IF(FL63=$E$30,1,IF(FL63=$E$32,2,0))</f>
        <v>0</v>
      </c>
      <c r="FM76" s="478" t="n">
        <f aca="false">IF(FM63=$E$30,1,IF(FM63=$E$32,2,0))</f>
        <v>0</v>
      </c>
      <c r="FN76" s="478" t="n">
        <f aca="false">IF(FN63=$E$30,1,IF(FN63=$E$32,2,0))</f>
        <v>0</v>
      </c>
      <c r="FO76" s="478" t="n">
        <f aca="false">IF(FO63=$E$30,1,IF(FO63=$E$32,2,0))</f>
        <v>0</v>
      </c>
      <c r="FP76" s="478" t="n">
        <f aca="false">IF(FP63=$E$30,1,IF(FP63=$E$32,2,0))</f>
        <v>0</v>
      </c>
      <c r="FQ76" s="478" t="n">
        <f aca="false">IF(FQ63=$E$30,1,IF(FQ63=$E$32,2,0))</f>
        <v>0</v>
      </c>
      <c r="FR76" s="478" t="n">
        <f aca="false">IF(FR63=$E$30,1,IF(FR63=$E$32,2,0))</f>
        <v>0</v>
      </c>
      <c r="FS76" s="196"/>
      <c r="FT76" s="478" t="n">
        <f aca="false">IF(FT63=$E$30,1,IF(FT63=$E$32,2,0))</f>
        <v>0</v>
      </c>
      <c r="FU76" s="478" t="n">
        <f aca="false">IF(FU63=$E$30,1,IF(FU63=$E$32,2,0))</f>
        <v>0</v>
      </c>
      <c r="FV76" s="478" t="n">
        <f aca="false">IF(FV63=$E$30,1,IF(FV63=$E$32,2,0))</f>
        <v>0</v>
      </c>
      <c r="FW76" s="478" t="n">
        <f aca="false">IF(FW63=$E$30,1,IF(FW63=$E$32,2,0))</f>
        <v>0</v>
      </c>
      <c r="FX76" s="478" t="n">
        <f aca="false">IF(FX63=$E$30,1,IF(FX63=$E$32,2,0))</f>
        <v>0</v>
      </c>
      <c r="FY76" s="478" t="n">
        <f aca="false">IF(FY63=$E$30,1,IF(FY63=$E$32,2,0))</f>
        <v>0</v>
      </c>
      <c r="FZ76" s="478" t="n">
        <f aca="false">IF(FZ63=$E$30,1,IF(FZ63=$E$32,2,0))</f>
        <v>0</v>
      </c>
      <c r="GA76" s="478" t="n">
        <f aca="false">IF(GA63=$E$30,1,IF(GA63=$E$32,2,0))</f>
        <v>0</v>
      </c>
      <c r="GB76" s="478" t="n">
        <f aca="false">IF(GB63=$E$30,1,IF(GB63=$E$32,2,0))</f>
        <v>0</v>
      </c>
      <c r="GC76" s="478" t="n">
        <f aca="false">IF(GC63=$E$30,1,IF(GC63=$E$32,2,0))</f>
        <v>0</v>
      </c>
      <c r="GD76" s="478" t="n">
        <f aca="false">IF(GD63=$E$30,1,IF(GD63=$E$32,2,0))</f>
        <v>0</v>
      </c>
      <c r="GE76" s="478" t="n">
        <f aca="false">IF(GE63=$E$30,1,IF(GE63=$E$32,2,0))</f>
        <v>0</v>
      </c>
      <c r="GF76" s="196"/>
      <c r="GG76" s="478" t="n">
        <f aca="false">IF(GG63=$E$30,1,IF(GG63=$E$32,2,0))</f>
        <v>0</v>
      </c>
      <c r="GH76" s="478" t="n">
        <f aca="false">IF(GH63=$E$30,1,IF(GH63=$E$32,2,0))</f>
        <v>0</v>
      </c>
      <c r="GI76" s="478" t="n">
        <f aca="false">IF(GI63=$E$30,1,IF(GI63=$E$32,2,0))</f>
        <v>0</v>
      </c>
      <c r="GJ76" s="478" t="n">
        <f aca="false">IF(GJ63=$E$30,1,IF(GJ63=$E$32,2,0))</f>
        <v>0</v>
      </c>
      <c r="GK76" s="478" t="n">
        <f aca="false">IF(GK63=$E$30,1,IF(GK63=$E$32,2,0))</f>
        <v>0</v>
      </c>
      <c r="GL76" s="478" t="n">
        <f aca="false">IF(GL63=$E$30,1,IF(GL63=$E$32,2,0))</f>
        <v>0</v>
      </c>
      <c r="GM76" s="478" t="n">
        <f aca="false">IF(GM63=$E$30,1,IF(GM63=$E$32,2,0))</f>
        <v>0</v>
      </c>
      <c r="GN76" s="478" t="n">
        <f aca="false">IF(GN63=$E$30,1,IF(GN63=$E$32,2,0))</f>
        <v>0</v>
      </c>
      <c r="GO76" s="478" t="n">
        <f aca="false">IF(GO63=$E$30,1,IF(GO63=$E$32,2,0))</f>
        <v>0</v>
      </c>
      <c r="GP76" s="478" t="n">
        <f aca="false">IF(GP63=$E$30,1,IF(GP63=$E$32,2,0))</f>
        <v>0</v>
      </c>
      <c r="GQ76" s="478" t="n">
        <f aca="false">IF(GQ63=$E$30,1,IF(GQ63=$E$32,2,0))</f>
        <v>0</v>
      </c>
      <c r="GR76" s="478" t="n">
        <f aca="false">IF(GR63=$E$30,1,IF(GR63=$E$32,2,0))</f>
        <v>0</v>
      </c>
      <c r="GS76" s="196"/>
      <c r="GT76" s="478" t="n">
        <f aca="false">IF(GT63=$E$30,1,IF(GT63=$E$32,2,0))</f>
        <v>0</v>
      </c>
      <c r="GU76" s="478" t="n">
        <f aca="false">IF(GU63=$E$30,1,IF(GU63=$E$32,2,0))</f>
        <v>0</v>
      </c>
      <c r="GV76" s="478" t="n">
        <f aca="false">IF(GV63=$E$30,1,IF(GV63=$E$32,2,0))</f>
        <v>0</v>
      </c>
      <c r="GW76" s="478" t="n">
        <f aca="false">IF(GW63=$E$30,1,IF(GW63=$E$32,2,0))</f>
        <v>0</v>
      </c>
      <c r="GX76" s="478" t="n">
        <f aca="false">IF(GX63=$E$30,1,IF(GX63=$E$32,2,0))</f>
        <v>0</v>
      </c>
      <c r="GY76" s="478" t="n">
        <f aca="false">IF(GY63=$E$30,1,IF(GY63=$E$32,2,0))</f>
        <v>0</v>
      </c>
      <c r="GZ76" s="478" t="n">
        <f aca="false">IF(GZ63=$E$30,1,IF(GZ63=$E$32,2,0))</f>
        <v>0</v>
      </c>
      <c r="HA76" s="478" t="n">
        <f aca="false">IF(HA63=$E$30,1,IF(HA63=$E$32,2,0))</f>
        <v>0</v>
      </c>
      <c r="HB76" s="478" t="n">
        <f aca="false">IF(HB63=$E$30,1,IF(HB63=$E$32,2,0))</f>
        <v>0</v>
      </c>
      <c r="HC76" s="478" t="n">
        <f aca="false">IF(HC63=$E$30,1,IF(HC63=$E$32,2,0))</f>
        <v>0</v>
      </c>
      <c r="HD76" s="478" t="n">
        <f aca="false">IF(HD63=$E$30,1,IF(HD63=$E$32,2,0))</f>
        <v>0</v>
      </c>
      <c r="HE76" s="478" t="n">
        <f aca="false">IF(HE63=$E$30,1,IF(HE63=$E$32,2,0))</f>
        <v>0</v>
      </c>
      <c r="HF76" s="196"/>
      <c r="HG76" s="478" t="n">
        <f aca="false">IF(HG63=$E$30,1,IF(HG63=$E$32,2,0))</f>
        <v>0</v>
      </c>
      <c r="HH76" s="478" t="n">
        <f aca="false">IF(HH63=$E$30,1,IF(HH63=$E$32,2,0))</f>
        <v>0</v>
      </c>
      <c r="HI76" s="478" t="n">
        <f aca="false">IF(HI63=$E$30,1,IF(HI63=$E$32,2,0))</f>
        <v>0</v>
      </c>
      <c r="HJ76" s="478" t="n">
        <f aca="false">IF(HJ63=$E$30,1,IF(HJ63=$E$32,2,0))</f>
        <v>0</v>
      </c>
      <c r="HK76" s="478" t="n">
        <f aca="false">IF(HK63=$E$30,1,IF(HK63=$E$32,2,0))</f>
        <v>0</v>
      </c>
      <c r="HL76" s="478" t="n">
        <f aca="false">IF(HL63=$E$30,1,IF(HL63=$E$32,2,0))</f>
        <v>0</v>
      </c>
      <c r="HM76" s="478" t="n">
        <f aca="false">IF(HM63=$E$30,1,IF(HM63=$E$32,2,0))</f>
        <v>0</v>
      </c>
      <c r="HN76" s="478" t="n">
        <f aca="false">IF(HN63=$E$30,1,IF(HN63=$E$32,2,0))</f>
        <v>0</v>
      </c>
      <c r="HO76" s="478" t="n">
        <f aca="false">IF(HO63=$E$30,1,IF(HO63=$E$32,2,0))</f>
        <v>0</v>
      </c>
      <c r="HP76" s="478" t="n">
        <f aca="false">IF(HP63=$E$30,1,IF(HP63=$E$32,2,0))</f>
        <v>0</v>
      </c>
      <c r="HQ76" s="478" t="n">
        <f aca="false">IF(HQ63=$E$30,1,IF(HQ63=$E$32,2,0))</f>
        <v>0</v>
      </c>
      <c r="HR76" s="478" t="n">
        <f aca="false">IF(HR63=$E$30,1,IF(HR63=$E$32,2,0))</f>
        <v>0</v>
      </c>
      <c r="HS76" s="196"/>
      <c r="HT76" s="478" t="n">
        <f aca="false">IF(HT63=$E$30,1,IF(HT63=$E$32,2,0))</f>
        <v>0</v>
      </c>
      <c r="HU76" s="478" t="n">
        <f aca="false">IF(HU63=$E$30,1,IF(HU63=$E$32,2,0))</f>
        <v>0</v>
      </c>
      <c r="HV76" s="478" t="n">
        <f aca="false">IF(HV63=$E$30,1,IF(HV63=$E$32,2,0))</f>
        <v>0</v>
      </c>
      <c r="HW76" s="478" t="n">
        <f aca="false">IF(HW63=$E$30,1,IF(HW63=$E$32,2,0))</f>
        <v>0</v>
      </c>
      <c r="HX76" s="478" t="n">
        <f aca="false">IF(HX63=$E$30,1,IF(HX63=$E$32,2,0))</f>
        <v>0</v>
      </c>
      <c r="HY76" s="478" t="n">
        <f aca="false">IF(HY63=$E$30,1,IF(HY63=$E$32,2,0))</f>
        <v>0</v>
      </c>
      <c r="HZ76" s="478" t="n">
        <f aca="false">IF(HZ63=$E$30,1,IF(HZ63=$E$32,2,0))</f>
        <v>0</v>
      </c>
      <c r="IA76" s="478" t="n">
        <f aca="false">IF(IA63=$E$30,1,IF(IA63=$E$32,2,0))</f>
        <v>0</v>
      </c>
      <c r="IB76" s="478" t="n">
        <f aca="false">IF(IB63=$E$30,1,IF(IB63=$E$32,2,0))</f>
        <v>0</v>
      </c>
      <c r="IC76" s="478" t="n">
        <f aca="false">IF(IC63=$E$30,1,IF(IC63=$E$32,2,0))</f>
        <v>0</v>
      </c>
      <c r="ID76" s="478" t="n">
        <f aca="false">IF(ID63=$E$30,1,IF(ID63=$E$32,2,0))</f>
        <v>0</v>
      </c>
      <c r="IE76" s="478" t="n">
        <f aca="false">IF(IE63=$E$30,1,IF(IE63=$E$32,2,0))</f>
        <v>0</v>
      </c>
      <c r="IF76" s="196"/>
      <c r="IG76" s="478" t="n">
        <f aca="false">IF(IG63=$E$30,1,IF(IG63=$E$32,2,0))</f>
        <v>0</v>
      </c>
      <c r="IH76" s="478" t="n">
        <f aca="false">IF(IH63=$E$30,1,IF(IH63=$E$32,2,0))</f>
        <v>0</v>
      </c>
      <c r="II76" s="478" t="n">
        <f aca="false">IF(II63=$E$30,1,IF(II63=$E$32,2,0))</f>
        <v>0</v>
      </c>
      <c r="IJ76" s="478" t="n">
        <f aca="false">IF(IJ63=$E$30,1,IF(IJ63=$E$32,2,0))</f>
        <v>0</v>
      </c>
      <c r="IK76" s="478" t="n">
        <f aca="false">IF(IK63=$E$30,1,IF(IK63=$E$32,2,0))</f>
        <v>0</v>
      </c>
      <c r="IL76" s="478" t="n">
        <f aca="false">IF(IL63=$E$30,1,IF(IL63=$E$32,2,0))</f>
        <v>0</v>
      </c>
      <c r="IM76" s="478" t="n">
        <f aca="false">IF(IM63=$E$30,1,IF(IM63=$E$32,2,0))</f>
        <v>0</v>
      </c>
      <c r="IN76" s="478" t="n">
        <f aca="false">IF(IN63=$E$30,1,IF(IN63=$E$32,2,0))</f>
        <v>0</v>
      </c>
      <c r="IO76" s="478" t="n">
        <f aca="false">IF(IO63=$E$30,1,IF(IO63=$E$32,2,0))</f>
        <v>0</v>
      </c>
      <c r="IP76" s="478" t="n">
        <f aca="false">IF(IP63=$E$30,1,IF(IP63=$E$32,2,0))</f>
        <v>0</v>
      </c>
      <c r="IQ76" s="478" t="n">
        <f aca="false">IF(IQ63=$E$30,1,IF(IQ63=$E$32,2,0))</f>
        <v>0</v>
      </c>
      <c r="IR76" s="478" t="n">
        <f aca="false">IF(IR63=$E$30,1,IF(IR63=$E$32,2,0))</f>
        <v>0</v>
      </c>
      <c r="IS76" s="196"/>
      <c r="IT76" s="478" t="n">
        <f aca="false">IF(IT63=$E$30,1,IF(IT63=$E$32,2,0))</f>
        <v>0</v>
      </c>
      <c r="IU76" s="478" t="n">
        <f aca="false">IF(IU63=$E$30,1,IF(IU63=$E$32,2,0))</f>
        <v>0</v>
      </c>
      <c r="IV76" s="478" t="n">
        <f aca="false">IF(IV63=$E$30,1,IF(IV63=$E$32,2,0))</f>
        <v>0</v>
      </c>
      <c r="IW76" s="478" t="n">
        <f aca="false">IF(IW63=$E$30,1,IF(IW63=$E$32,2,0))</f>
        <v>0</v>
      </c>
      <c r="IX76" s="478" t="n">
        <f aca="false">IF(IX63=$E$30,1,IF(IX63=$E$32,2,0))</f>
        <v>0</v>
      </c>
      <c r="IY76" s="478" t="n">
        <f aca="false">IF(IY63=$E$30,1,IF(IY63=$E$32,2,0))</f>
        <v>0</v>
      </c>
      <c r="IZ76" s="478" t="n">
        <f aca="false">IF(IZ63=$E$30,1,IF(IZ63=$E$32,2,0))</f>
        <v>0</v>
      </c>
      <c r="JA76" s="478" t="n">
        <f aca="false">IF(JA63=$E$30,1,IF(JA63=$E$32,2,0))</f>
        <v>0</v>
      </c>
      <c r="JB76" s="478" t="n">
        <f aca="false">IF(JB63=$E$30,1,IF(JB63=$E$32,2,0))</f>
        <v>0</v>
      </c>
      <c r="JC76" s="478" t="n">
        <f aca="false">IF(JC63=$E$30,1,IF(JC63=$E$32,2,0))</f>
        <v>0</v>
      </c>
      <c r="JD76" s="478" t="n">
        <f aca="false">IF(JD63=$E$30,1,IF(JD63=$E$32,2,0))</f>
        <v>0</v>
      </c>
      <c r="JE76" s="478" t="n">
        <f aca="false">IF(JE63=$E$30,1,IF(JE63=$E$32,2,0))</f>
        <v>0</v>
      </c>
      <c r="JF76" s="196"/>
      <c r="JG76" s="478" t="n">
        <f aca="false">IF(JG63=$E$30,1,IF(JG63=$E$32,2,0))</f>
        <v>0</v>
      </c>
      <c r="JH76" s="478" t="n">
        <f aca="false">IF(JH63=$E$30,1,IF(JH63=$E$32,2,0))</f>
        <v>0</v>
      </c>
      <c r="JI76" s="478" t="n">
        <f aca="false">IF(JI63=$E$30,1,IF(JI63=$E$32,2,0))</f>
        <v>0</v>
      </c>
      <c r="JJ76" s="478" t="n">
        <f aca="false">IF(JJ63=$E$30,1,IF(JJ63=$E$32,2,0))</f>
        <v>0</v>
      </c>
      <c r="JK76" s="478" t="n">
        <f aca="false">IF(JK63=$E$30,1,IF(JK63=$E$32,2,0))</f>
        <v>0</v>
      </c>
      <c r="JL76" s="478" t="n">
        <f aca="false">IF(JL63=$E$30,1,IF(JL63=$E$32,2,0))</f>
        <v>0</v>
      </c>
      <c r="JM76" s="478" t="n">
        <f aca="false">IF(JM63=$E$30,1,IF(JM63=$E$32,2,0))</f>
        <v>0</v>
      </c>
      <c r="JN76" s="478" t="n">
        <f aca="false">IF(JN63=$E$30,1,IF(JN63=$E$32,2,0))</f>
        <v>0</v>
      </c>
      <c r="JO76" s="478" t="n">
        <f aca="false">IF(JO63=$E$30,1,IF(JO63=$E$32,2,0))</f>
        <v>0</v>
      </c>
      <c r="JP76" s="478" t="n">
        <f aca="false">IF(JP63=$E$30,1,IF(JP63=$E$32,2,0))</f>
        <v>0</v>
      </c>
      <c r="JQ76" s="478" t="n">
        <f aca="false">IF(JQ63=$E$30,1,IF(JQ63=$E$32,2,0))</f>
        <v>0</v>
      </c>
      <c r="JR76" s="478" t="n">
        <f aca="false">IF(JR63=$E$30,1,IF(JR63=$E$32,2,0))</f>
        <v>0</v>
      </c>
      <c r="JS76" s="196"/>
      <c r="JT76" s="478" t="n">
        <f aca="false">IF(JT63=$E$30,1,IF(JT63=$E$32,2,0))</f>
        <v>0</v>
      </c>
      <c r="JU76" s="478" t="n">
        <f aca="false">IF(JU63=$E$30,1,IF(JU63=$E$32,2,0))</f>
        <v>0</v>
      </c>
      <c r="JV76" s="478" t="n">
        <f aca="false">IF(JV63=$E$30,1,IF(JV63=$E$32,2,0))</f>
        <v>0</v>
      </c>
      <c r="JW76" s="478" t="n">
        <f aca="false">IF(JW63=$E$30,1,IF(JW63=$E$32,2,0))</f>
        <v>0</v>
      </c>
      <c r="JX76" s="478" t="n">
        <f aca="false">IF(JX63=$E$30,1,IF(JX63=$E$32,2,0))</f>
        <v>0</v>
      </c>
      <c r="JY76" s="478" t="n">
        <f aca="false">IF(JY63=$E$30,1,IF(JY63=$E$32,2,0))</f>
        <v>0</v>
      </c>
      <c r="JZ76" s="478" t="n">
        <f aca="false">IF(JZ63=$E$30,1,IF(JZ63=$E$32,2,0))</f>
        <v>0</v>
      </c>
      <c r="KA76" s="478" t="n">
        <f aca="false">IF(KA63=$E$30,1,IF(KA63=$E$32,2,0))</f>
        <v>0</v>
      </c>
      <c r="KB76" s="478" t="n">
        <f aca="false">IF(KB63=$E$30,1,IF(KB63=$E$32,2,0))</f>
        <v>0</v>
      </c>
      <c r="KC76" s="478" t="n">
        <f aca="false">IF(KC63=$E$30,1,IF(KC63=$E$32,2,0))</f>
        <v>0</v>
      </c>
      <c r="KD76" s="478" t="n">
        <f aca="false">IF(KD63=$E$30,1,IF(KD63=$E$32,2,0))</f>
        <v>0</v>
      </c>
      <c r="KE76" s="478" t="n">
        <f aca="false">IF(KE63=$E$30,1,IF(KE63=$E$32,2,0))</f>
        <v>0</v>
      </c>
      <c r="KF76" s="196"/>
      <c r="KG76" s="478" t="n">
        <f aca="false">IF(KG63=$E$30,1,IF(KG63=$E$32,2,0))</f>
        <v>0</v>
      </c>
      <c r="KH76" s="478" t="n">
        <f aca="false">IF(KH63=$E$30,1,IF(KH63=$E$32,2,0))</f>
        <v>0</v>
      </c>
      <c r="KI76" s="478" t="n">
        <f aca="false">IF(KI63=$E$30,1,IF(KI63=$E$32,2,0))</f>
        <v>0</v>
      </c>
      <c r="KJ76" s="478" t="n">
        <f aca="false">IF(KJ63=$E$30,1,IF(KJ63=$E$32,2,0))</f>
        <v>0</v>
      </c>
      <c r="KK76" s="478" t="n">
        <f aca="false">IF(KK63=$E$30,1,IF(KK63=$E$32,2,0))</f>
        <v>0</v>
      </c>
      <c r="KL76" s="478" t="n">
        <f aca="false">IF(KL63=$E$30,1,IF(KL63=$E$32,2,0))</f>
        <v>0</v>
      </c>
      <c r="KM76" s="478" t="n">
        <f aca="false">IF(KM63=$E$30,1,IF(KM63=$E$32,2,0))</f>
        <v>0</v>
      </c>
      <c r="KN76" s="478" t="n">
        <f aca="false">IF(KN63=$E$30,1,IF(KN63=$E$32,2,0))</f>
        <v>0</v>
      </c>
      <c r="KO76" s="478" t="n">
        <f aca="false">IF(KO63=$E$30,1,IF(KO63=$E$32,2,0))</f>
        <v>0</v>
      </c>
      <c r="KP76" s="478" t="n">
        <f aca="false">IF(KP63=$E$30,1,IF(KP63=$E$32,2,0))</f>
        <v>0</v>
      </c>
      <c r="KQ76" s="478" t="n">
        <f aca="false">IF(KQ63=$E$30,1,IF(KQ63=$E$32,2,0))</f>
        <v>0</v>
      </c>
      <c r="KR76" s="478" t="n">
        <f aca="false">IF(KR63=$E$30,1,IF(KR63=$E$32,2,0))</f>
        <v>0</v>
      </c>
      <c r="KS76" s="196"/>
      <c r="KT76" s="478" t="n">
        <f aca="false">IF(KT63=$E$30,1,IF(KT63=$E$32,2,0))</f>
        <v>0</v>
      </c>
      <c r="KU76" s="478" t="n">
        <f aca="false">IF(KU63=$E$30,1,IF(KU63=$E$32,2,0))</f>
        <v>0</v>
      </c>
      <c r="KV76" s="478" t="n">
        <f aca="false">IF(KV63=$E$30,1,IF(KV63=$E$32,2,0))</f>
        <v>0</v>
      </c>
      <c r="KW76" s="478" t="n">
        <f aca="false">IF(KW63=$E$30,1,IF(KW63=$E$32,2,0))</f>
        <v>0</v>
      </c>
      <c r="KX76" s="478" t="n">
        <f aca="false">IF(KX63=$E$30,1,IF(KX63=$E$32,2,0))</f>
        <v>0</v>
      </c>
      <c r="KY76" s="478" t="n">
        <f aca="false">IF(KY63=$E$30,1,IF(KY63=$E$32,2,0))</f>
        <v>0</v>
      </c>
      <c r="KZ76" s="478" t="n">
        <f aca="false">IF(KZ63=$E$30,1,IF(KZ63=$E$32,2,0))</f>
        <v>0</v>
      </c>
      <c r="LA76" s="478" t="n">
        <f aca="false">IF(LA63=$E$30,1,IF(LA63=$E$32,2,0))</f>
        <v>0</v>
      </c>
      <c r="LB76" s="478" t="n">
        <f aca="false">IF(LB63=$E$30,1,IF(LB63=$E$32,2,0))</f>
        <v>0</v>
      </c>
      <c r="LC76" s="478" t="n">
        <f aca="false">IF(LC63=$E$30,1,IF(LC63=$E$32,2,0))</f>
        <v>0</v>
      </c>
      <c r="LD76" s="478" t="n">
        <f aca="false">IF(LD63=$E$30,1,IF(LD63=$E$32,2,0))</f>
        <v>0</v>
      </c>
      <c r="LE76" s="478" t="n">
        <f aca="false">IF(LE63=$E$30,1,IF(LE63=$E$32,2,0))</f>
        <v>0</v>
      </c>
      <c r="LF76" s="196"/>
      <c r="LG76" s="478" t="n">
        <f aca="false">IF(LG63=$E$30,1,IF(LG63=$E$32,2,0))</f>
        <v>0</v>
      </c>
      <c r="LH76" s="478" t="n">
        <f aca="false">IF(LH63=$E$30,1,IF(LH63=$E$32,2,0))</f>
        <v>0</v>
      </c>
      <c r="LI76" s="478" t="n">
        <f aca="false">IF(LI63=$E$30,1,IF(LI63=$E$32,2,0))</f>
        <v>0</v>
      </c>
      <c r="LJ76" s="478" t="n">
        <f aca="false">IF(LJ63=$E$30,1,IF(LJ63=$E$32,2,0))</f>
        <v>0</v>
      </c>
      <c r="LK76" s="478" t="n">
        <f aca="false">IF(LK63=$E$30,1,IF(LK63=$E$32,2,0))</f>
        <v>0</v>
      </c>
      <c r="LL76" s="478" t="n">
        <f aca="false">IF(LL63=$E$30,1,IF(LL63=$E$32,2,0))</f>
        <v>0</v>
      </c>
      <c r="LM76" s="478" t="n">
        <f aca="false">IF(LM63=$E$30,1,IF(LM63=$E$32,2,0))</f>
        <v>0</v>
      </c>
      <c r="LN76" s="478" t="n">
        <f aca="false">IF(LN63=$E$30,1,IF(LN63=$E$32,2,0))</f>
        <v>0</v>
      </c>
      <c r="LO76" s="478" t="n">
        <f aca="false">IF(LO63=$E$30,1,IF(LO63=$E$32,2,0))</f>
        <v>0</v>
      </c>
      <c r="LP76" s="478" t="n">
        <f aca="false">IF(LP63=$E$30,1,IF(LP63=$E$32,2,0))</f>
        <v>0</v>
      </c>
      <c r="LQ76" s="478" t="n">
        <f aca="false">IF(LQ63=$E$30,1,IF(LQ63=$E$32,2,0))</f>
        <v>0</v>
      </c>
      <c r="LR76" s="478" t="n">
        <f aca="false">IF(LR63=$E$30,1,IF(LR63=$E$32,2,0))</f>
        <v>0</v>
      </c>
      <c r="LS76" s="196"/>
      <c r="LT76" s="478" t="n">
        <f aca="false">IF(LT63=$E$30,1,IF(LT63=$E$32,2,0))</f>
        <v>0</v>
      </c>
      <c r="LU76" s="478" t="n">
        <f aca="false">IF(LU63=$E$30,1,IF(LU63=$E$32,2,0))</f>
        <v>0</v>
      </c>
      <c r="LV76" s="478" t="n">
        <f aca="false">IF(LV63=$E$30,1,IF(LV63=$E$32,2,0))</f>
        <v>0</v>
      </c>
      <c r="LW76" s="478" t="n">
        <f aca="false">IF(LW63=$E$30,1,IF(LW63=$E$32,2,0))</f>
        <v>0</v>
      </c>
      <c r="LX76" s="478" t="n">
        <f aca="false">IF(LX63=$E$30,1,IF(LX63=$E$32,2,0))</f>
        <v>0</v>
      </c>
      <c r="LY76" s="478" t="n">
        <f aca="false">IF(LY63=$E$30,1,IF(LY63=$E$32,2,0))</f>
        <v>0</v>
      </c>
      <c r="LZ76" s="478" t="n">
        <f aca="false">IF(LZ63=$E$30,1,IF(LZ63=$E$32,2,0))</f>
        <v>0</v>
      </c>
      <c r="MA76" s="478" t="n">
        <f aca="false">IF(MA63=$E$30,1,IF(MA63=$E$32,2,0))</f>
        <v>0</v>
      </c>
      <c r="MB76" s="478" t="n">
        <f aca="false">IF(MB63=$E$30,1,IF(MB63=$E$32,2,0))</f>
        <v>0</v>
      </c>
      <c r="MC76" s="478" t="n">
        <f aca="false">IF(MC63=$E$30,1,IF(MC63=$E$32,2,0))</f>
        <v>0</v>
      </c>
      <c r="MD76" s="478" t="n">
        <f aca="false">IF(MD63=$E$30,1,IF(MD63=$E$32,2,0))</f>
        <v>0</v>
      </c>
      <c r="ME76" s="478" t="n">
        <f aca="false">IF(ME63=$E$30,1,IF(ME63=$E$32,2,0))</f>
        <v>0</v>
      </c>
      <c r="MF76" s="196"/>
      <c r="MG76" s="478" t="n">
        <f aca="false">IF(MG63=$E$30,1,IF(MG63=$E$32,2,0))</f>
        <v>0</v>
      </c>
      <c r="MH76" s="478" t="n">
        <f aca="false">IF(MH63=$E$30,1,IF(MH63=$E$32,2,0))</f>
        <v>0</v>
      </c>
      <c r="MI76" s="478" t="n">
        <f aca="false">IF(MI63=$E$30,1,IF(MI63=$E$32,2,0))</f>
        <v>0</v>
      </c>
      <c r="MJ76" s="478" t="n">
        <f aca="false">IF(MJ63=$E$30,1,IF(MJ63=$E$32,2,0))</f>
        <v>0</v>
      </c>
      <c r="MK76" s="478" t="n">
        <f aca="false">IF(MK63=$E$30,1,IF(MK63=$E$32,2,0))</f>
        <v>0</v>
      </c>
      <c r="ML76" s="478" t="n">
        <f aca="false">IF(ML63=$E$30,1,IF(ML63=$E$32,2,0))</f>
        <v>0</v>
      </c>
      <c r="MM76" s="478" t="n">
        <f aca="false">IF(MM63=$E$30,1,IF(MM63=$E$32,2,0))</f>
        <v>0</v>
      </c>
      <c r="MN76" s="478" t="n">
        <f aca="false">IF(MN63=$E$30,1,IF(MN63=$E$32,2,0))</f>
        <v>0</v>
      </c>
      <c r="MO76" s="478" t="n">
        <f aca="false">IF(MO63=$E$30,1,IF(MO63=$E$32,2,0))</f>
        <v>0</v>
      </c>
      <c r="MP76" s="478" t="n">
        <f aca="false">IF(MP63=$E$30,1,IF(MP63=$E$32,2,0))</f>
        <v>0</v>
      </c>
      <c r="MQ76" s="478" t="n">
        <f aca="false">IF(MQ63=$E$30,1,IF(MQ63=$E$32,2,0))</f>
        <v>0</v>
      </c>
      <c r="MR76" s="478" t="n">
        <f aca="false">IF(MR63=$E$30,1,IF(MR63=$E$32,2,0))</f>
        <v>0</v>
      </c>
      <c r="MS76" s="196"/>
      <c r="MT76" s="478" t="n">
        <f aca="false">IF(MT63=$E$30,1,IF(MT63=$E$32,2,0))</f>
        <v>0</v>
      </c>
      <c r="MU76" s="478" t="n">
        <f aca="false">IF(MU63=$E$30,1,IF(MU63=$E$32,2,0))</f>
        <v>0</v>
      </c>
      <c r="MV76" s="478" t="n">
        <f aca="false">IF(MV63=$E$30,1,IF(MV63=$E$32,2,0))</f>
        <v>0</v>
      </c>
      <c r="MW76" s="478" t="n">
        <f aca="false">IF(MW63=$E$30,1,IF(MW63=$E$32,2,0))</f>
        <v>0</v>
      </c>
      <c r="MX76" s="478" t="n">
        <f aca="false">IF(MX63=$E$30,1,IF(MX63=$E$32,2,0))</f>
        <v>0</v>
      </c>
      <c r="MY76" s="478" t="n">
        <f aca="false">IF(MY63=$E$30,1,IF(MY63=$E$32,2,0))</f>
        <v>0</v>
      </c>
      <c r="MZ76" s="478" t="n">
        <f aca="false">IF(MZ63=$E$30,1,IF(MZ63=$E$32,2,0))</f>
        <v>0</v>
      </c>
      <c r="NA76" s="478" t="n">
        <f aca="false">IF(NA63=$E$30,1,IF(NA63=$E$32,2,0))</f>
        <v>0</v>
      </c>
      <c r="NB76" s="478" t="n">
        <f aca="false">IF(NB63=$E$30,1,IF(NB63=$E$32,2,0))</f>
        <v>0</v>
      </c>
      <c r="NC76" s="478" t="n">
        <f aca="false">IF(NC63=$E$30,1,IF(NC63=$E$32,2,0))</f>
        <v>0</v>
      </c>
      <c r="ND76" s="478" t="n">
        <f aca="false">IF(ND63=$E$30,1,IF(ND63=$E$32,2,0))</f>
        <v>0</v>
      </c>
      <c r="NE76" s="478" t="n">
        <f aca="false">IF(NE63=$E$30,1,IF(NE63=$E$32,2,0))</f>
        <v>0</v>
      </c>
      <c r="NF76" s="196"/>
      <c r="NG76" s="478" t="n">
        <f aca="false">IF(NG63=$E$30,1,IF(NG63=$E$32,2,0))</f>
        <v>0</v>
      </c>
      <c r="NH76" s="478" t="n">
        <f aca="false">IF(NH63=$E$30,1,IF(NH63=$E$32,2,0))</f>
        <v>0</v>
      </c>
      <c r="NI76" s="478" t="n">
        <f aca="false">IF(NI63=$E$30,1,IF(NI63=$E$32,2,0))</f>
        <v>0</v>
      </c>
      <c r="NJ76" s="478" t="n">
        <f aca="false">IF(NJ63=$E$30,1,IF(NJ63=$E$32,2,0))</f>
        <v>0</v>
      </c>
      <c r="NK76" s="478" t="n">
        <f aca="false">IF(NK63=$E$30,1,IF(NK63=$E$32,2,0))</f>
        <v>0</v>
      </c>
      <c r="NL76" s="478" t="n">
        <f aca="false">IF(NL63=$E$30,1,IF(NL63=$E$32,2,0))</f>
        <v>0</v>
      </c>
      <c r="NM76" s="478" t="n">
        <f aca="false">IF(NM63=$E$30,1,IF(NM63=$E$32,2,0))</f>
        <v>0</v>
      </c>
      <c r="NN76" s="478" t="n">
        <f aca="false">IF(NN63=$E$30,1,IF(NN63=$E$32,2,0))</f>
        <v>0</v>
      </c>
      <c r="NO76" s="478" t="n">
        <f aca="false">IF(NO63=$E$30,1,IF(NO63=$E$32,2,0))</f>
        <v>0</v>
      </c>
      <c r="NP76" s="478" t="n">
        <f aca="false">IF(NP63=$E$30,1,IF(NP63=$E$32,2,0))</f>
        <v>0</v>
      </c>
      <c r="NQ76" s="478" t="n">
        <f aca="false">IF(NQ63=$E$30,1,IF(NQ63=$E$32,2,0))</f>
        <v>0</v>
      </c>
      <c r="NR76" s="478" t="n">
        <f aca="false">IF(NR63=$E$30,1,IF(NR63=$E$32,2,0))</f>
        <v>0</v>
      </c>
      <c r="NS76" s="196"/>
      <c r="NT76" s="478" t="n">
        <f aca="false">IF(NT63=$E$30,1,IF(NT63=$E$32,2,0))</f>
        <v>0</v>
      </c>
      <c r="NU76" s="478" t="n">
        <f aca="false">IF(NU63=$E$30,1,IF(NU63=$E$32,2,0))</f>
        <v>0</v>
      </c>
      <c r="NV76" s="478" t="n">
        <f aca="false">IF(NV63=$E$30,1,IF(NV63=$E$32,2,0))</f>
        <v>0</v>
      </c>
      <c r="NW76" s="478" t="n">
        <f aca="false">IF(NW63=$E$30,1,IF(NW63=$E$32,2,0))</f>
        <v>0</v>
      </c>
      <c r="NX76" s="478" t="n">
        <f aca="false">IF(NX63=$E$30,1,IF(NX63=$E$32,2,0))</f>
        <v>0</v>
      </c>
      <c r="NY76" s="478" t="n">
        <f aca="false">IF(NY63=$E$30,1,IF(NY63=$E$32,2,0))</f>
        <v>0</v>
      </c>
      <c r="NZ76" s="478" t="n">
        <f aca="false">IF(NZ63=$E$30,1,IF(NZ63=$E$32,2,0))</f>
        <v>0</v>
      </c>
      <c r="OA76" s="478" t="n">
        <f aca="false">IF(OA63=$E$30,1,IF(OA63=$E$32,2,0))</f>
        <v>0</v>
      </c>
      <c r="OB76" s="478" t="n">
        <f aca="false">IF(OB63=$E$30,1,IF(OB63=$E$32,2,0))</f>
        <v>0</v>
      </c>
      <c r="OC76" s="478" t="n">
        <f aca="false">IF(OC63=$E$30,1,IF(OC63=$E$32,2,0))</f>
        <v>0</v>
      </c>
      <c r="OD76" s="478" t="n">
        <f aca="false">IF(OD63=$E$30,1,IF(OD63=$E$32,2,0))</f>
        <v>0</v>
      </c>
      <c r="OE76" s="478" t="n">
        <f aca="false">IF(OE63=$E$30,1,IF(OE63=$E$32,2,0))</f>
        <v>0</v>
      </c>
      <c r="OF76" s="196"/>
      <c r="OG76" s="478" t="n">
        <f aca="false">IF(OG63=$E$30,1,IF(OG63=$E$32,2,0))</f>
        <v>0</v>
      </c>
      <c r="OH76" s="478" t="n">
        <f aca="false">IF(OH63=$E$30,1,IF(OH63=$E$32,2,0))</f>
        <v>0</v>
      </c>
      <c r="OI76" s="478" t="n">
        <f aca="false">IF(OI63=$E$30,1,IF(OI63=$E$32,2,0))</f>
        <v>0</v>
      </c>
      <c r="OJ76" s="478" t="n">
        <f aca="false">IF(OJ63=$E$30,1,IF(OJ63=$E$32,2,0))</f>
        <v>0</v>
      </c>
      <c r="OK76" s="478" t="n">
        <f aca="false">IF(OK63=$E$30,1,IF(OK63=$E$32,2,0))</f>
        <v>0</v>
      </c>
      <c r="OL76" s="478" t="n">
        <f aca="false">IF(OL63=$E$30,1,IF(OL63=$E$32,2,0))</f>
        <v>0</v>
      </c>
      <c r="OM76" s="478" t="n">
        <f aca="false">IF(OM63=$E$30,1,IF(OM63=$E$32,2,0))</f>
        <v>0</v>
      </c>
      <c r="ON76" s="478" t="n">
        <f aca="false">IF(ON63=$E$30,1,IF(ON63=$E$32,2,0))</f>
        <v>0</v>
      </c>
      <c r="OO76" s="478" t="n">
        <f aca="false">IF(OO63=$E$30,1,IF(OO63=$E$32,2,0))</f>
        <v>0</v>
      </c>
      <c r="OP76" s="478" t="n">
        <f aca="false">IF(OP63=$E$30,1,IF(OP63=$E$32,2,0))</f>
        <v>0</v>
      </c>
      <c r="OQ76" s="478" t="n">
        <f aca="false">IF(OQ63=$E$30,1,IF(OQ63=$E$32,2,0))</f>
        <v>0</v>
      </c>
      <c r="OR76" s="478" t="n">
        <f aca="false">IF(OR63=$E$30,1,IF(OR63=$E$32,2,0))</f>
        <v>0</v>
      </c>
      <c r="OS76" s="196"/>
      <c r="OT76" s="196"/>
      <c r="OU76" s="196"/>
      <c r="OV76" s="196"/>
      <c r="OW76" s="196"/>
      <c r="OX76" s="196"/>
      <c r="OY76" s="196"/>
      <c r="OZ76" s="196"/>
      <c r="PA76" s="196"/>
      <c r="PB76" s="196"/>
      <c r="PC76" s="196"/>
      <c r="PD76" s="196"/>
      <c r="PE76" s="196"/>
      <c r="PF76" s="196"/>
      <c r="PG76" s="196"/>
      <c r="PH76" s="196"/>
      <c r="PI76" s="196"/>
      <c r="PJ76" s="196"/>
      <c r="PK76" s="196"/>
      <c r="PL76" s="196"/>
      <c r="PM76" s="196"/>
      <c r="PN76" s="196"/>
      <c r="PO76" s="196"/>
      <c r="PP76" s="196"/>
      <c r="PQ76" s="196"/>
      <c r="PR76" s="196"/>
      <c r="PS76" s="196"/>
      <c r="PT76" s="196"/>
      <c r="PU76" s="196"/>
      <c r="PV76" s="196"/>
      <c r="PW76" s="196"/>
      <c r="PX76" s="196"/>
      <c r="PY76" s="196"/>
      <c r="PZ76" s="196"/>
      <c r="QA76" s="196"/>
      <c r="QB76" s="196"/>
      <c r="QC76" s="196"/>
      <c r="QD76" s="196"/>
      <c r="QE76" s="196"/>
      <c r="QF76" s="196"/>
      <c r="QG76" s="196"/>
      <c r="QH76" s="196"/>
      <c r="QI76" s="196"/>
      <c r="QJ76" s="196"/>
      <c r="QK76" s="196"/>
      <c r="QL76" s="196"/>
      <c r="QM76" s="196"/>
      <c r="QN76" s="196"/>
      <c r="QO76" s="196"/>
      <c r="QP76" s="196"/>
      <c r="QQ76" s="196"/>
      <c r="QR76" s="196"/>
      <c r="QS76" s="196"/>
      <c r="QT76" s="196"/>
      <c r="QU76" s="196"/>
      <c r="QV76" s="196"/>
      <c r="QW76" s="196"/>
      <c r="QX76" s="196"/>
      <c r="QY76" s="196"/>
      <c r="QZ76" s="196"/>
      <c r="RA76" s="196"/>
      <c r="RB76" s="196"/>
      <c r="RC76" s="196"/>
      <c r="RD76" s="196"/>
      <c r="RE76" s="196"/>
      <c r="RF76" s="196"/>
    </row>
    <row r="77" customFormat="false" ht="12.75" hidden="false" customHeight="true" outlineLevel="0" collapsed="false">
      <c r="A77" s="196"/>
      <c r="B77" s="219" t="s">
        <v>534</v>
      </c>
      <c r="C77" s="196"/>
      <c r="D77" s="196"/>
      <c r="E77" s="478"/>
      <c r="F77" s="196"/>
      <c r="G77" s="478" t="n">
        <f aca="false">IF(SUM(G$76:$G76)=0,0,IF(SUM(F$76:$G76)=3,0,IF(AND(D76=1,E76=0,F76=0),1,IF(AND(D77=1,E77=0,F77=0),1,0))))</f>
        <v>0</v>
      </c>
      <c r="H77" s="478" t="n">
        <f aca="false">IF(SUM(H$76:$H76)=0,0,IF(SUM(G$76:$H76)=3,0,IF(AND(E76=1,F76=0,G76=0),1,IF(AND(E77=1,F77=0,G77=0),1,0))))</f>
        <v>0</v>
      </c>
      <c r="I77" s="478" t="n">
        <f aca="false">IF(SUM(I$76:$I76)=0,0,IF(SUM(H$76:$I76)=3,0,IF(AND(F76=1,G76=0,H76=0),1,IF(AND(F77=1,G77=0,H77=0),1,0))))</f>
        <v>0</v>
      </c>
      <c r="J77" s="478" t="n">
        <f aca="false">IF(SUM(J$76:$J76)=0,0,IF(SUM(I$76:$J76)=3,0,IF(AND(G76=1,H76=0,I76=0),1,IF(AND(G77=1,H77=0,I77=0),1,0))))</f>
        <v>0</v>
      </c>
      <c r="K77" s="478" t="n">
        <f aca="false">IF(SUM(K$76:$K76)=0,0,IF(SUM(J$76:$K76)=3,0,IF(AND(H76=1,I76=0,J76=0),1,IF(AND(H77=1,I77=0,J77=0),1,0))))</f>
        <v>0</v>
      </c>
      <c r="L77" s="478" t="n">
        <f aca="false">IF(SUM(L$76:$L76)=0,0,IF(SUM(K$76:$L76)=3,0,IF(AND(I76=1,J76=0,K76=0),1,IF(AND(I77=1,J77=0,K77=0),1,0))))</f>
        <v>0</v>
      </c>
      <c r="M77" s="478" t="n">
        <f aca="false">IF(SUM(M$76:$M76)=0,0,IF(SUM(L$76:$M76)=3,0,IF(AND(J76=1,K76=0,L76=0),1,IF(AND(J77=1,K77=0,L77=0),1,0))))</f>
        <v>0</v>
      </c>
      <c r="N77" s="478" t="n">
        <f aca="false">IF(SUM(N$76:$N76)=0,0,IF(SUM(M$76:$N76)=3,0,IF(AND(K76=1,L76=0,M76=0),1,IF(AND(K77=1,L77=0,M77=0),1,0))))</f>
        <v>0</v>
      </c>
      <c r="O77" s="478" t="n">
        <f aca="false">IF(SUM(O$76:$O76)=0,0,IF(SUM(N$76:$O76)=3,0,IF(AND(L76=1,M76=0,N76=0),1,IF(AND(L77=1,M77=0,N77=0),1,0))))</f>
        <v>0</v>
      </c>
      <c r="P77" s="478" t="n">
        <f aca="false">IF(SUM(P$76:$P76)=0,0,IF(SUM(O$76:$P76)=3,0,IF(AND(M76=1,N76=0,O76=0),1,IF(AND(M77=1,N77=0,O77=0),1,0))))</f>
        <v>0</v>
      </c>
      <c r="Q77" s="478" t="n">
        <f aca="false">IF(SUM(Q$76:$Q76)=0,0,IF(SUM(P$76:$Q76)=3,0,IF(AND(N76=1,O76=0,P76=0),1,IF(AND(N77=1,O77=0,P77=0),1,0))))</f>
        <v>0</v>
      </c>
      <c r="R77" s="478" t="n">
        <f aca="false">IF(SUM(R$76:$R76)=0,0,IF(SUM(Q$76:$R76)=3,0,IF(AND(O76=1,P76=0,Q76=0),1,IF(AND(O77=1,P77=0,Q77=0),1,0))))</f>
        <v>0</v>
      </c>
      <c r="S77" s="196"/>
      <c r="T77" s="478" t="n">
        <f aca="false">IF(SUM($G$76:T76)=0,0,IF(SUM(S$76:$T76)=3,0,IF(AND(P76=1,Q76=0,R76=0),1,IF(AND(P77=1,Q77=0,R77=0),1,0))))</f>
        <v>0</v>
      </c>
      <c r="U77" s="478" t="n">
        <f aca="false">IF(SUM($G$76:U76)=0,0,IF(SUM($T$76:T76)=3,0,IF(AND(Q76=1,R76=0,T76=0),1,IF(AND(Q77=1,R77=0,T77=0),1,0))))</f>
        <v>0</v>
      </c>
      <c r="V77" s="478" t="n">
        <f aca="false">IF(SUM($G$76:V76)=0,0,IF(SUM($T$76:U76)=3,0,IF(AND(R76=1,T76=0,U76=0),1,IF(AND(R77=1,T77=0,U77=0),1,0))))</f>
        <v>0</v>
      </c>
      <c r="W77" s="478" t="n">
        <f aca="false">IF(SUM($T$76:W76)=0,0,IF(SUM($T$76:V76)=3,0,IF(AND(T76=1,U76=0,V76=0),1,IF(AND(T77=1,U77=0,V77=0),1,0))))</f>
        <v>0</v>
      </c>
      <c r="X77" s="478" t="n">
        <f aca="false">IF(SUM($T$76:X76)=0,0,IF(SUM($T$76:W76)=3,0,IF(AND(U76=1,V76=0,W76=0),1,IF(AND(U77=1,V77=0,W77=0),1,0))))</f>
        <v>0</v>
      </c>
      <c r="Y77" s="478" t="n">
        <f aca="false">IF(SUM($T$76:Y76)=0,0,IF(SUM($T$76:X76)=3,0,IF(AND(V76=1,W76=0,X76=0),1,IF(AND(V77=1,W77=0,X77=0),1,0))))</f>
        <v>0</v>
      </c>
      <c r="Z77" s="478" t="n">
        <f aca="false">IF(SUM($T$76:Z76)=0,0,IF(SUM($T$76:Y76)=3,0,IF(AND(W76=1,X76=0,Y76=0),1,IF(AND(W77=1,X77=0,Y77=0),1,0))))</f>
        <v>0</v>
      </c>
      <c r="AA77" s="478" t="n">
        <f aca="false">IF(SUM($T$76:AA76)=0,0,IF(SUM($T$76:Z76)=3,0,IF(AND(X76=1,Y76=0,Z76=0),1,IF(AND(X77=1,Y77=0,Z77=0),1,0))))</f>
        <v>0</v>
      </c>
      <c r="AB77" s="478" t="n">
        <f aca="false">IF(SUM($T$76:AB76)=0,0,IF(SUM($T$76:AA76)=3,0,IF(AND(Y76=1,Z76=0,AA76=0),1,IF(AND(Y77=1,Z77=0,AA77=0),1,0))))</f>
        <v>0</v>
      </c>
      <c r="AC77" s="478" t="n">
        <f aca="false">IF(SUM($T$76:AC76)=0,0,IF(SUM($T$76:AB76)=3,0,IF(AND(Z76=1,AA76=0,AB76=0),1,IF(AND(Z77=1,AA77=0,AB77=0),1,0))))</f>
        <v>0</v>
      </c>
      <c r="AD77" s="478" t="n">
        <f aca="false">IF(SUM($T$76:AD76)=0,0,IF(SUM($T$76:AC76)=3,0,IF(AND(AA76=1,AB76=0,AC76=0),1,IF(AND(AA77=1,AB77=0,AC77=0),1,0))))</f>
        <v>0</v>
      </c>
      <c r="AE77" s="478" t="n">
        <f aca="false">IF(SUM($T$76:AE76)=0,0,IF(SUM($T$76:AD76)=3,0,IF(AND(AB76=1,AC76=0,AD76=0),1,IF(AND(AB77=1,AC77=0,AD77=0),1,0))))</f>
        <v>0</v>
      </c>
      <c r="AF77" s="196"/>
      <c r="AG77" s="478" t="n">
        <f aca="false">IF(SUM($T$76:AG76)=0,0,IF(SUM($T$76:AF76)=3,0,IF(AND(AC76=1,AD76=0,AE76=0),1,IF(AND(AC77=1,AD77=0,AE77=0),1,0))))</f>
        <v>0</v>
      </c>
      <c r="AH77" s="478" t="n">
        <f aca="false">IF(SUM($T$76:AH76)=0,0,IF(SUM($T$76:AG76)=3,0,IF(AND(AD76=1,AE76=0,AG76=0),1,IF(AND(AD77=1,AE77=0,AG77=0),1,0))))</f>
        <v>0</v>
      </c>
      <c r="AI77" s="478" t="n">
        <f aca="false">IF(SUM($T$76:AI76)=0,0,IF(SUM($T$76:AH76)=3,0,IF(AND(AE76=1,AG76=0,AH76=0),1,IF(AND(AE77=1,AG77=0,AH77=0),1,0))))</f>
        <v>0</v>
      </c>
      <c r="AJ77" s="478" t="n">
        <f aca="false">IF(SUM($T$76:AJ76)=0,0,IF(SUM($T$76:AI76)=3,0,IF(AND(AG76=1,AH76=0,AI76=0),1,IF(AND(AG77=1,AH77=0,AI77=0),1,0))))</f>
        <v>0</v>
      </c>
      <c r="AK77" s="478" t="n">
        <f aca="false">IF(SUM($T$76:AK76)=0,0,IF(SUM($T$76:AJ76)=3,0,IF(AND(AH76=1,AI76=0,AJ76=0),1,IF(AND(AH77=1,AI77=0,AJ77=0),1,0))))</f>
        <v>0</v>
      </c>
      <c r="AL77" s="478" t="n">
        <f aca="false">IF(SUM($T$76:AL76)=0,0,IF(SUM($T$76:AK76)=3,0,IF(AND(AI76=1,AJ76=0,AK76=0),1,IF(AND(AI77=1,AJ77=0,AK77=0),1,0))))</f>
        <v>0</v>
      </c>
      <c r="AM77" s="478" t="n">
        <f aca="false">IF(SUM($T$76:AM76)=0,0,IF(SUM($T$76:AL76)=3,0,IF(AND(AJ76=1,AK76=0,AL76=0),1,IF(AND(AJ77=1,AK77=0,AL77=0),1,0))))</f>
        <v>0</v>
      </c>
      <c r="AN77" s="478" t="n">
        <f aca="false">IF(SUM($T$76:AN76)=0,0,IF(SUM($T$76:AM76)=3,0,IF(AND(AK76=1,AL76=0,AM76=0),1,IF(AND(AK77=1,AL77=0,AM77=0),1,0))))</f>
        <v>0</v>
      </c>
      <c r="AO77" s="478" t="n">
        <f aca="false">IF(SUM($T$76:AO76)=0,0,IF(SUM($T$76:AN76)=3,0,IF(AND(AL76=1,AM76=0,AN76=0),1,IF(AND(AL77=1,AM77=0,AN77=0),1,0))))</f>
        <v>0</v>
      </c>
      <c r="AP77" s="478" t="n">
        <f aca="false">IF(SUM($T$76:AP76)=0,0,IF(SUM($T$76:AO76)=3,0,IF(AND(AM76=1,AN76=0,AO76=0),1,IF(AND(AM77=1,AN77=0,AO77=0),1,0))))</f>
        <v>1</v>
      </c>
      <c r="AQ77" s="478" t="n">
        <f aca="false">IF(SUM($T$76:AQ76)=0,0,IF(SUM($T$76:AP76)=3,0,IF(AND(AN76=1,AO76=0,AP76=0),1,IF(AND(AN77=1,AO77=0,AP77=0),1,0))))</f>
        <v>0</v>
      </c>
      <c r="AR77" s="478" t="n">
        <f aca="false">IF(SUM($T$76:AR76)=0,0,IF(SUM($T$76:AQ76)=3,0,IF(AND(AO76=1,AP76=0,AQ76=0),1,IF(AND(AO77=1,AP77=0,AQ77=0),1,0))))</f>
        <v>0</v>
      </c>
      <c r="AS77" s="196"/>
      <c r="AT77" s="478" t="n">
        <f aca="false">IF(SUM($T$76:AT76)=0,0,IF(SUM($T$76:AS76)=3,0,IF(AND(AP76=1,AQ76=0,AR76=0),1,IF(AND(AP77=1,AQ77=0,AR77=0),1,0))))</f>
        <v>1</v>
      </c>
      <c r="AU77" s="478" t="n">
        <f aca="false">IF(SUM($T$76:AU76)=0,0,IF(SUM($T$76:AT76)=3,0,IF(AND(AQ76=1,AR76=0,AT76=0),1,IF(AND(AQ77=1,AR77=0,AT77=0),1,0))))</f>
        <v>0</v>
      </c>
      <c r="AV77" s="478" t="n">
        <f aca="false">IF(SUM($T$76:AV76)=0,0,IF(SUM($T$76:AU76)=3,0,IF(AND(AR76=1,AT76=0,AU76=0),1,IF(AND(AR77=1,AT77=0,AU77=0),1,0))))</f>
        <v>0</v>
      </c>
      <c r="AW77" s="478" t="n">
        <f aca="false">IF(SUM($T$76:AW76)=0,0,IF(SUM($T$76:AV76)=3,0,IF(AND(AT76=1,AU76=0,AV76=0),1,IF(AND(AT77=1,AU77=0,AV77=0),1,0))))</f>
        <v>1</v>
      </c>
      <c r="AX77" s="478" t="n">
        <f aca="false">IF(SUM($T$76:AX76)=0,0,IF(SUM($T$76:AW76)=3,0,IF(AND(AU76=1,AV76=0,AW76=0),1,IF(AND(AU77=1,AV77=0,AW77=0),1,0))))</f>
        <v>0</v>
      </c>
      <c r="AY77" s="478" t="n">
        <f aca="false">IF(SUM($T$76:AY76)=0,0,IF(SUM($T$76:AX76)=3,0,IF(AND(AV76=1,AW76=0,AX76=0),1,IF(AND(AV77=1,AW77=0,AX77=0),1,0))))</f>
        <v>0</v>
      </c>
      <c r="AZ77" s="478" t="n">
        <f aca="false">IF(SUM($T$76:AZ76)=0,0,IF(SUM($T$76:AY76)=3,0,IF(AND(AW76=1,AX76=0,AY76=0),1,IF(AND(AW77=1,AX77=0,AY77=0),1,0))))</f>
        <v>1</v>
      </c>
      <c r="BA77" s="478" t="n">
        <f aca="false">IF(SUM($T$76:BA76)=0,0,IF(SUM($T$76:AZ76)=3,0,IF(AND(AX76=1,AY76=0,AZ76=0),1,IF(AND(AX77=1,AY77=0,AZ77=0),1,0))))</f>
        <v>0</v>
      </c>
      <c r="BB77" s="478" t="n">
        <f aca="false">IF(SUM($T$76:BB76)=0,0,IF(SUM($T$76:BA76)=3,0,IF(AND(AY76=1,AZ76=0,BA76=0),1,IF(AND(AY77=1,AZ77=0,BA77=0),1,0))))</f>
        <v>0</v>
      </c>
      <c r="BC77" s="478" t="n">
        <f aca="false">IF(SUM($T$76:BC76)=0,0,IF(SUM($T$76:BB76)=3,0,IF(AND(AZ76=1,BA76=0,BB76=0),1,IF(AND(AZ77=1,BA77=0,BB77=0),1,0))))</f>
        <v>1</v>
      </c>
      <c r="BD77" s="478" t="n">
        <f aca="false">IF(SUM($T$76:BD76)=0,0,IF(SUM($T$76:BC76)=3,0,IF(AND(BA76=1,BB76=0,BC76=0),1,IF(AND(BA77=1,BB77=0,BC77=0),1,0))))</f>
        <v>0</v>
      </c>
      <c r="BE77" s="478" t="n">
        <f aca="false">IF(SUM($T$76:BE76)=0,0,IF(SUM($T$76:BD76)=3,0,IF(AND(BB76=1,BC76=0,BD76=0),1,IF(AND(BB77=1,BC77=0,BD77=0),1,0))))</f>
        <v>0</v>
      </c>
      <c r="BF77" s="196"/>
      <c r="BG77" s="478" t="n">
        <f aca="false">IF(SUM($T$76:BG76)=0,0,IF(SUM($T$76:BF76)=3,0,IF(AND(BC76=1,BD76=0,BE76=0),1,IF(AND(BC77=1,BD77=0,BE77=0),1,0))))</f>
        <v>1</v>
      </c>
      <c r="BH77" s="478" t="n">
        <f aca="false">IF(SUM($T$76:BH76)=0,0,IF(SUM($T$76:BG76)=3,0,IF(AND(BD76=1,BE76=0,BG76=0),1,IF(AND(BD77=1,BE77=0,BG77=0),1,0))))</f>
        <v>0</v>
      </c>
      <c r="BI77" s="478" t="n">
        <f aca="false">IF(SUM($T$76:BI76)=0,0,IF(SUM($T$76:BH76)=3,0,IF(AND(BE76=1,BG76=0,BH76=0),1,IF(AND(BE77=1,BG77=0,BH77=0),1,0))))</f>
        <v>0</v>
      </c>
      <c r="BJ77" s="478" t="n">
        <f aca="false">IF(SUM($T$76:BJ76)=0,0,IF(SUM($T$76:BI76)=3,0,IF(AND(BG76=1,BH76=0,BI76=0),1,IF(AND(BG77=1,BH77=0,BI77=0),1,0))))</f>
        <v>1</v>
      </c>
      <c r="BK77" s="478" t="n">
        <f aca="false">IF(SUM($T$76:BK76)=0,0,IF(SUM($T$76:BJ76)=3,0,IF(AND(BH76=1,BI76=0,BJ76=0),1,IF(AND(BH77=1,BI77=0,BJ77=0),1,0))))</f>
        <v>0</v>
      </c>
      <c r="BL77" s="478" t="n">
        <f aca="false">IF(SUM($T$76:BL76)=0,0,IF(SUM($T$76:BK76)=3,0,IF(AND(BI76=1,BJ76=0,BK76=0),1,IF(AND(BI77=1,BJ77=0,BK77=0),1,0))))</f>
        <v>0</v>
      </c>
      <c r="BM77" s="478" t="n">
        <f aca="false">IF(SUM($T$76:BM76)=0,0,IF(SUM($T$76:BL76)=3,0,IF(AND(BJ76=1,BK76=0,BL76=0),1,IF(AND(BJ77=1,BK77=0,BL77=0),1,0))))</f>
        <v>1</v>
      </c>
      <c r="BN77" s="478" t="n">
        <f aca="false">IF(SUM($T$76:BN76)=0,0,IF(SUM($T$76:BM76)=3,0,IF(AND(BK76=1,BL76=0,BM76=0),1,IF(AND(BK77=1,BL77=0,BM77=0),1,0))))</f>
        <v>0</v>
      </c>
      <c r="BO77" s="478" t="n">
        <f aca="false">IF(SUM($T$76:BO76)=0,0,IF(SUM($T$76:BN76)=3,0,IF(AND(BL76=1,BM76=0,BN76=0),1,IF(AND(BL77=1,BM77=0,BN77=0),1,0))))</f>
        <v>0</v>
      </c>
      <c r="BP77" s="478" t="n">
        <f aca="false">IF(SUM($T$76:BP76)=0,0,IF(SUM($T$76:BO76)=3,0,IF(AND(BM76=1,BN76=0,BO76=0),1,IF(AND(BM77=1,BN77=0,BO77=0),1,0))))</f>
        <v>1</v>
      </c>
      <c r="BQ77" s="478" t="n">
        <f aca="false">IF(SUM($T$76:BQ76)=0,0,IF(SUM($T$76:BP76)=3,0,IF(AND(BN76=1,BO76=0,BP76=0),1,IF(AND(BN77=1,BO77=0,BP77=0),1,0))))</f>
        <v>0</v>
      </c>
      <c r="BR77" s="478" t="n">
        <f aca="false">IF(SUM($T$76:BR76)=0,0,IF(SUM($T$76:BQ76)=3,0,IF(AND(BO76=1,BP76=0,BQ76=0),1,IF(AND(BO77=1,BP77=0,BQ77=0),1,0))))</f>
        <v>0</v>
      </c>
      <c r="BS77" s="196"/>
      <c r="BT77" s="478" t="n">
        <f aca="false">IF(SUM($T$76:BT76)=0,0,IF(SUM($T$76:BS76)=3,0,IF(AND(BP76=1,BQ76=0,BR76=0),1,IF(AND(BP77=1,BQ77=0,BR77=0),1,0))))</f>
        <v>1</v>
      </c>
      <c r="BU77" s="478" t="n">
        <f aca="false">IF(SUM($T$76:BU76)=0,0,IF(SUM($T$76:BT76)=3,0,IF(AND(BQ76=1,BR76=0,BT76=0),1,IF(AND(BQ77=1,BR77=0,BT77=0),1,0))))</f>
        <v>0</v>
      </c>
      <c r="BV77" s="478" t="n">
        <f aca="false">IF(SUM($T$76:BV76)=0,0,IF(SUM($T$76:BU76)=3,0,IF(AND(BR76=1,BT76=0,BU76=0),1,IF(AND(BR77=1,BT77=0,BU77=0),1,0))))</f>
        <v>0</v>
      </c>
      <c r="BW77" s="478" t="n">
        <f aca="false">IF(SUM($T$76:BW76)=0,0,IF(SUM($T$76:BV76)=3,0,IF(AND(BT76=1,BU76=0,BV76=0),1,IF(AND(BT77=1,BU77=0,BV77=0),1,0))))</f>
        <v>0</v>
      </c>
      <c r="BX77" s="478" t="n">
        <f aca="false">IF(SUM($T$76:BX76)=0,0,IF(SUM($T$76:BW76)=3,0,IF(AND(BU76=1,BV76=0,BW76=0),1,IF(AND(BU77=1,BV77=0,BW77=0),1,0))))</f>
        <v>0</v>
      </c>
      <c r="BY77" s="478" t="n">
        <f aca="false">IF(SUM($T$76:BY76)=0,0,IF(SUM($T$76:BX76)=3,0,IF(AND(BV76=1,BW76=0,BX76=0),1,IF(AND(BV77=1,BW77=0,BX77=0),1,0))))</f>
        <v>0</v>
      </c>
      <c r="BZ77" s="478" t="n">
        <f aca="false">IF(SUM($T$76:BZ76)=0,0,IF(SUM($T$76:BY76)=3,0,IF(AND(BW76=1,BX76=0,BY76=0),1,IF(AND(BW77=1,BX77=0,BY77=0),1,0))))</f>
        <v>0</v>
      </c>
      <c r="CA77" s="478" t="n">
        <f aca="false">IF(SUM($T$76:CA76)=0,0,IF(SUM($T$76:BZ76)=3,0,IF(AND(BX76=1,BY76=0,BZ76=0),1,IF(AND(BX77=1,BY77=0,BZ77=0),1,0))))</f>
        <v>0</v>
      </c>
      <c r="CB77" s="478" t="n">
        <f aca="false">IF(SUM($T$76:CB76)=0,0,IF(SUM($T$76:CA76)=3,0,IF(AND(BY76=1,BZ76=0,CA76=0),1,IF(AND(BY77=1,BZ77=0,CA77=0),1,0))))</f>
        <v>0</v>
      </c>
      <c r="CC77" s="478" t="n">
        <f aca="false">IF(SUM($T$76:CC76)=0,0,IF(SUM($T$76:CB76)=3,0,IF(AND(BZ76=1,CA76=0,CB76=0),1,IF(AND(BZ77=1,CA77=0,CB77=0),1,0))))</f>
        <v>0</v>
      </c>
      <c r="CD77" s="478" t="n">
        <f aca="false">IF(SUM($T$76:CD76)=0,0,IF(SUM($T$76:CC76)=3,0,IF(AND(CA76=1,CB76=0,CC76=0),1,IF(AND(CA77=1,CB77=0,CC77=0),1,0))))</f>
        <v>0</v>
      </c>
      <c r="CE77" s="478" t="n">
        <f aca="false">IF(SUM($T$76:CE76)=0,0,IF(SUM($T$76:CD76)=3,0,IF(AND(CB76=1,CC76=0,CD76=0),1,IF(AND(CB77=1,CC77=0,CD77=0),1,0))))</f>
        <v>0</v>
      </c>
      <c r="CF77" s="196"/>
      <c r="CG77" s="478" t="n">
        <f aca="false">IF(SUM($T$76:CG76)=0,0,IF(SUM($T$76:CF76)=3,0,IF(AND(CC76=1,CD76=0,CE76=0),1,IF(AND(CC77=1,CD77=0,CE77=0),1,0))))</f>
        <v>0</v>
      </c>
      <c r="CH77" s="478" t="n">
        <f aca="false">IF(SUM($T$76:CH76)=0,0,IF(SUM($T$76:CG76)=3,0,IF(AND(CD76=1,CE76=0,CG76=0),1,IF(AND(CD77=1,CE77=0,CG77=0),1,0))))</f>
        <v>0</v>
      </c>
      <c r="CI77" s="478" t="n">
        <f aca="false">IF(SUM($T$76:CI76)=0,0,IF(SUM($T$76:CH76)=3,0,IF(AND(CE76=1,CG76=0,CH76=0),1,IF(AND(CE77=1,CG77=0,CH77=0),1,0))))</f>
        <v>0</v>
      </c>
      <c r="CJ77" s="478" t="n">
        <f aca="false">IF(SUM($T$76:CJ76)=0,0,IF(SUM($T$76:CI76)=3,0,IF(AND(CG76=1,CH76=0,CI76=0),1,IF(AND(CG77=1,CH77=0,CI77=0),1,0))))</f>
        <v>0</v>
      </c>
      <c r="CK77" s="478" t="n">
        <f aca="false">IF(SUM($T$76:CK76)=0,0,IF(SUM($T$76:CJ76)=3,0,IF(AND(CH76=1,CI76=0,CJ76=0),1,IF(AND(CH77=1,CI77=0,CJ77=0),1,0))))</f>
        <v>0</v>
      </c>
      <c r="CL77" s="478" t="n">
        <f aca="false">IF(SUM($T$76:CL76)=0,0,IF(SUM($T$76:CK76)=3,0,IF(AND(CI76=1,CJ76=0,CK76=0),1,IF(AND(CI77=1,CJ77=0,CK77=0),1,0))))</f>
        <v>0</v>
      </c>
      <c r="CM77" s="478" t="n">
        <f aca="false">IF(SUM($T$76:CM76)=0,0,IF(SUM($T$76:CL76)=3,0,IF(AND(CJ76=1,CK76=0,CL76=0),1,IF(AND(CJ77=1,CK77=0,CL77=0),1,0))))</f>
        <v>0</v>
      </c>
      <c r="CN77" s="478" t="n">
        <f aca="false">IF(SUM($T$76:CN76)=0,0,IF(SUM($T$76:CM76)=3,0,IF(AND(CK76=1,CL76=0,CM76=0),1,IF(AND(CK77=1,CL77=0,CM77=0),1,0))))</f>
        <v>0</v>
      </c>
      <c r="CO77" s="478" t="n">
        <f aca="false">IF(SUM($T$76:CO76)=0,0,IF(SUM($T$76:CN76)=3,0,IF(AND(CL76=1,CM76=0,CN76=0),1,IF(AND(CL77=1,CM77=0,CN77=0),1,0))))</f>
        <v>0</v>
      </c>
      <c r="CP77" s="478" t="n">
        <f aca="false">IF(SUM($T$76:CP76)=0,0,IF(SUM($T$76:CO76)=3,0,IF(AND(CM76=1,CN76=0,CO76=0),1,IF(AND(CM77=1,CN77=0,CO77=0),1,0))))</f>
        <v>0</v>
      </c>
      <c r="CQ77" s="478" t="n">
        <f aca="false">IF(SUM($T$76:CQ76)=0,0,IF(SUM($T$76:CP76)=3,0,IF(AND(CN76=1,CO76=0,CP76=0),1,IF(AND(CN77=1,CO77=0,CP77=0),1,0))))</f>
        <v>0</v>
      </c>
      <c r="CR77" s="478" t="n">
        <f aca="false">IF(SUM($T$76:CR76)=0,0,IF(SUM($T$76:CQ76)=3,0,IF(AND(CO76=1,CP76=0,CQ76=0),1,IF(AND(CO77=1,CP77=0,CQ77=0),1,0))))</f>
        <v>0</v>
      </c>
      <c r="CS77" s="478"/>
      <c r="CT77" s="478" t="n">
        <f aca="false">IF(SUM($T$76:CT76)=0,0,IF(SUM($T$76:CS76)=3,0,IF(AND(CP76=1,CQ76=0,CR76=0),1,IF(AND(CP77=1,CQ77=0,CR77=0),1,0))))</f>
        <v>0</v>
      </c>
      <c r="CU77" s="478" t="n">
        <f aca="false">IF(SUM($T$76:CU76)=0,0,IF(SUM($T$76:CT76)=3,0,IF(AND(CQ76=1,CR76=0,CT76=0),1,IF(AND(CQ77=1,CR77=0,CT77=0),1,0))))</f>
        <v>0</v>
      </c>
      <c r="CV77" s="478" t="n">
        <f aca="false">IF(SUM($T$76:CV76)=0,0,IF(SUM($T$76:CU76)=3,0,IF(AND(CR76=1,CT76=0,CU76=0),1,IF(AND(CR77=1,CT77=0,CU77=0),1,0))))</f>
        <v>0</v>
      </c>
      <c r="CW77" s="478" t="n">
        <f aca="false">IF(SUM($T$76:CW76)=0,0,IF(SUM($T$76:CV76)=3,0,IF(AND(CT76=1,CU76=0,CV76=0),1,IF(AND(CT77=1,CU77=0,CV77=0),1,0))))</f>
        <v>0</v>
      </c>
      <c r="CX77" s="478" t="n">
        <f aca="false">IF(SUM($T$76:CX76)=0,0,IF(SUM($T$76:CW76)=3,0,IF(AND(CU76=1,CV76=0,CW76=0),1,IF(AND(CU77=1,CV77=0,CW77=0),1,0))))</f>
        <v>0</v>
      </c>
      <c r="CY77" s="478" t="n">
        <f aca="false">IF(SUM($T$76:CY76)=0,0,IF(SUM($T$76:CX76)=3,0,IF(AND(CV76=1,CW76=0,CX76=0),1,IF(AND(CV77=1,CW77=0,CX77=0),1,0))))</f>
        <v>0</v>
      </c>
      <c r="CZ77" s="478" t="n">
        <f aca="false">IF(SUM($T$76:CZ76)=0,0,IF(SUM($T$76:CY76)=3,0,IF(AND(CW76=1,CX76=0,CY76=0),1,IF(AND(CW77=1,CX77=0,CY77=0),1,0))))</f>
        <v>0</v>
      </c>
      <c r="DA77" s="478" t="n">
        <f aca="false">IF(SUM($T$76:DA76)=0,0,IF(SUM($T$76:CZ76)=3,0,IF(AND(CX76=1,CY76=0,CZ76=0),1,IF(AND(CX77=1,CY77=0,CZ77=0),1,0))))</f>
        <v>0</v>
      </c>
      <c r="DB77" s="478" t="n">
        <f aca="false">IF(SUM($T$76:DB76)=0,0,IF(SUM($T$76:DA76)=3,0,IF(AND(CY76=1,CZ76=0,DA76=0),1,IF(AND(CY77=1,CZ77=0,DA77=0),1,0))))</f>
        <v>0</v>
      </c>
      <c r="DC77" s="478" t="n">
        <f aca="false">IF(SUM($T$76:DC76)=0,0,IF(SUM($T$76:DB76)=3,0,IF(AND(CZ76=1,DA76=0,DB76=0),1,IF(AND(CZ77=1,DA77=0,DB77=0),1,0))))</f>
        <v>0</v>
      </c>
      <c r="DD77" s="478" t="n">
        <f aca="false">IF(SUM($T$76:DD76)=0,0,IF(SUM($T$76:DC76)=3,0,IF(AND(DA76=1,DB76=0,DC76=0),1,IF(AND(DA77=1,DB77=0,DC77=0),1,0))))</f>
        <v>0</v>
      </c>
      <c r="DE77" s="478" t="n">
        <f aca="false">IF(SUM($T$76:DE76)=0,0,IF(SUM($T$76:DD76)=3,0,IF(AND(DB76=1,DC76=0,DD76=0),1,IF(AND(DB77=1,DC77=0,DD77=0),1,0))))</f>
        <v>0</v>
      </c>
      <c r="DF77" s="196"/>
      <c r="DG77" s="478" t="n">
        <f aca="false">IF(SUM($T$76:DG76)=0,0,IF(SUM($T$76:DF76)=3,0,IF(AND(DC76=1,DD76=0,DE76=0),1,IF(AND(DC77=1,DD77=0,DE77=0),1,0))))</f>
        <v>0</v>
      </c>
      <c r="DH77" s="478" t="n">
        <f aca="false">IF(SUM($T$76:DH76)=0,0,IF(SUM($T$76:DG76)=3,0,IF(AND(DD76=1,DE76=0,DG76=0),1,IF(AND(DD77=1,DE77=0,DG77=0),1,0))))</f>
        <v>0</v>
      </c>
      <c r="DI77" s="478" t="n">
        <f aca="false">IF(SUM($T$76:DI76)=0,0,IF(SUM($T$76:DH76)=3,0,IF(AND(DE76=1,DG76=0,DH76=0),1,IF(AND(DE77=1,DG77=0,DH77=0),1,0))))</f>
        <v>0</v>
      </c>
      <c r="DJ77" s="478" t="n">
        <f aca="false">IF(SUM($T$76:DJ76)=0,0,IF(SUM($T$76:DI76)=3,0,IF(AND(DG76=1,DH76=0,DI76=0),1,IF(AND(DG77=1,DH77=0,DI77=0),1,0))))</f>
        <v>0</v>
      </c>
      <c r="DK77" s="478" t="n">
        <f aca="false">IF(SUM($T$76:DK76)=0,0,IF(SUM($T$76:DJ76)=3,0,IF(AND(DH76=1,DI76=0,DJ76=0),1,IF(AND(DH77=1,DI77=0,DJ77=0),1,0))))</f>
        <v>0</v>
      </c>
      <c r="DL77" s="478" t="n">
        <f aca="false">IF(SUM($T$76:DL76)=0,0,IF(SUM($T$76:DK76)=3,0,IF(AND(DI76=1,DJ76=0,DK76=0),1,IF(AND(DI77=1,DJ77=0,DK77=0),1,0))))</f>
        <v>0</v>
      </c>
      <c r="DM77" s="478" t="n">
        <f aca="false">IF(SUM($T$76:DM76)=0,0,IF(SUM($T$76:DL76)=3,0,IF(AND(DJ76=1,DK76=0,DL76=0),1,IF(AND(DJ77=1,DK77=0,DL77=0),1,0))))</f>
        <v>0</v>
      </c>
      <c r="DN77" s="478" t="n">
        <f aca="false">IF(SUM($T$76:DN76)=0,0,IF(SUM($T$76:DM76)=3,0,IF(AND(DK76=1,DL76=0,DM76=0),1,IF(AND(DK77=1,DL77=0,DM77=0),1,0))))</f>
        <v>0</v>
      </c>
      <c r="DO77" s="478" t="n">
        <f aca="false">IF(SUM($T$76:DO76)=0,0,IF(SUM($T$76:DN76)=3,0,IF(AND(DL76=1,DM76=0,DN76=0),1,IF(AND(DL77=1,DM77=0,DN77=0),1,0))))</f>
        <v>0</v>
      </c>
      <c r="DP77" s="478" t="n">
        <f aca="false">IF(SUM($T$76:DP76)=0,0,IF(SUM($T$76:DO76)=3,0,IF(AND(DM76=1,DN76=0,DO76=0),1,IF(AND(DM77=1,DN77=0,DO77=0),1,0))))</f>
        <v>0</v>
      </c>
      <c r="DQ77" s="478" t="n">
        <f aca="false">IF(SUM($T$76:DQ76)=0,0,IF(SUM($T$76:DP76)=3,0,IF(AND(DN76=1,DO76=0,DP76=0),1,IF(AND(DN77=1,DO77=0,DP77=0),1,0))))</f>
        <v>0</v>
      </c>
      <c r="DR77" s="478" t="n">
        <f aca="false">IF(SUM($T$76:DR76)=0,0,IF(SUM($T$76:DQ76)=3,0,IF(AND(DO76=1,DP76=0,DQ76=0),1,IF(AND(DO77=1,DP77=0,DQ77=0),1,0))))</f>
        <v>0</v>
      </c>
      <c r="DS77" s="196"/>
      <c r="DT77" s="478" t="n">
        <f aca="false">IF(SUM($T$76:DT76)=0,0,IF(SUM($T$76:DS76)=3,0,IF(AND(DP76=1,DQ76=0,DR76=0),1,IF(AND(DP77=1,DQ77=0,DR77=0),1,0))))</f>
        <v>0</v>
      </c>
      <c r="DU77" s="478" t="n">
        <f aca="false">IF(SUM($T$76:DU76)=0,0,IF(SUM($T$76:DT76)=3,0,IF(AND(DQ76=1,DR76=0,DT76=0),1,IF(AND(DQ77=1,DR77=0,DT77=0),1,0))))</f>
        <v>0</v>
      </c>
      <c r="DV77" s="478" t="n">
        <f aca="false">IF(SUM($T$76:DV76)=0,0,IF(SUM($T$76:DU76)=3,0,IF(AND(DR76=1,DT76=0,DU76=0),1,IF(AND(DR77=1,DT77=0,DU77=0),1,0))))</f>
        <v>0</v>
      </c>
      <c r="DW77" s="478" t="n">
        <f aca="false">IF(SUM($T$76:DW76)=0,0,IF(SUM($T$76:DV76)=3,0,IF(AND(DT76=1,DU76=0,DV76=0),1,IF(AND(DT77=1,DU77=0,DV77=0),1,0))))</f>
        <v>0</v>
      </c>
      <c r="DX77" s="478" t="n">
        <f aca="false">IF(SUM($T$76:DX76)=0,0,IF(SUM($T$76:DW76)=3,0,IF(AND(DU76=1,DV76=0,DW76=0),1,IF(AND(DU77=1,DV77=0,DW77=0),1,0))))</f>
        <v>0</v>
      </c>
      <c r="DY77" s="478" t="n">
        <f aca="false">IF(SUM($T$76:DY76)=0,0,IF(SUM($T$76:DX76)=3,0,IF(AND(DV76=1,DW76=0,DX76=0),1,IF(AND(DV77=1,DW77=0,DX77=0),1,0))))</f>
        <v>0</v>
      </c>
      <c r="DZ77" s="478" t="n">
        <f aca="false">IF(SUM($T$76:DZ76)=0,0,IF(SUM($T$76:DY76)=3,0,IF(AND(DW76=1,DX76=0,DY76=0),1,IF(AND(DW77=1,DX77=0,DY77=0),1,0))))</f>
        <v>0</v>
      </c>
      <c r="EA77" s="478" t="n">
        <f aca="false">IF(SUM($T$76:EA76)=0,0,IF(SUM($T$76:DZ76)=3,0,IF(AND(DX76=1,DY76=0,DZ76=0),1,IF(AND(DX77=1,DY77=0,DZ77=0),1,0))))</f>
        <v>0</v>
      </c>
      <c r="EB77" s="478" t="n">
        <f aca="false">IF(SUM($T$76:EB76)=0,0,IF(SUM($T$76:EA76)=3,0,IF(AND(DY76=1,DZ76=0,EA76=0),1,IF(AND(DY77=1,DZ77=0,EA77=0),1,0))))</f>
        <v>0</v>
      </c>
      <c r="EC77" s="478" t="n">
        <f aca="false">IF(SUM($T$76:EC76)=0,0,IF(SUM($T$76:EB76)=3,0,IF(AND(DZ76=1,EA76=0,EB76=0),1,IF(AND(DZ77=1,EA77=0,EB77=0),1,0))))</f>
        <v>0</v>
      </c>
      <c r="ED77" s="478" t="n">
        <f aca="false">IF(SUM($T$76:ED76)=0,0,IF(SUM($T$76:EC76)=3,0,IF(AND(EA76=1,EB76=0,EC76=0),1,IF(AND(EA77=1,EB77=0,EC77=0),1,0))))</f>
        <v>0</v>
      </c>
      <c r="EE77" s="478" t="n">
        <f aca="false">IF(SUM($T$76:EE76)=0,0,IF(SUM($T$76:ED76)=3,0,IF(AND(EB76=1,EC76=0,ED76=0),1,IF(AND(EB77=1,EC77=0,ED77=0),1,0))))</f>
        <v>0</v>
      </c>
      <c r="EF77" s="196"/>
      <c r="EG77" s="478" t="n">
        <f aca="false">IF(SUM($T$76:EG76)=0,0,IF(SUM($T$76:EF76)=3,0,IF(AND(EC76=1,ED76=0,EE76=0),1,IF(AND(EC77=1,ED77=0,EE77=0),1,0))))</f>
        <v>0</v>
      </c>
      <c r="EH77" s="478" t="n">
        <f aca="false">IF(SUM($T$76:EH76)=0,0,IF(SUM($T$76:EG76)=3,0,IF(AND(ED76=1,EE76=0,EG76=0),1,IF(AND(ED77=1,EE77=0,EG77=0),1,0))))</f>
        <v>0</v>
      </c>
      <c r="EI77" s="478" t="n">
        <f aca="false">IF(SUM($T$76:EI76)=0,0,IF(SUM($T$76:EH76)=3,0,IF(AND(EE76=1,EG76=0,EH76=0),1,IF(AND(EE77=1,EG77=0,EH77=0),1,0))))</f>
        <v>0</v>
      </c>
      <c r="EJ77" s="478" t="n">
        <f aca="false">IF(SUM($T$76:EJ76)=0,0,IF(SUM($T$76:EI76)=3,0,IF(AND(EG76=1,EH76=0,EI76=0),1,IF(AND(EG77=1,EH77=0,EI77=0),1,0))))</f>
        <v>0</v>
      </c>
      <c r="EK77" s="478" t="n">
        <f aca="false">IF(SUM($T$76:EK76)=0,0,IF(SUM($T$76:EJ76)=3,0,IF(AND(EH76=1,EI76=0,EJ76=0),1,IF(AND(EH77=1,EI77=0,EJ77=0),1,0))))</f>
        <v>0</v>
      </c>
      <c r="EL77" s="478" t="n">
        <f aca="false">IF(SUM($T$76:EL76)=0,0,IF(SUM($T$76:EK76)=3,0,IF(AND(EI76=1,EJ76=0,EK76=0),1,IF(AND(EI77=1,EJ77=0,EK77=0),1,0))))</f>
        <v>0</v>
      </c>
      <c r="EM77" s="478" t="n">
        <f aca="false">IF(SUM($T$76:EM76)=0,0,IF(SUM($T$76:EL76)=3,0,IF(AND(EJ76=1,EK76=0,EL76=0),1,IF(AND(EJ77=1,EK77=0,EL77=0),1,0))))</f>
        <v>0</v>
      </c>
      <c r="EN77" s="478" t="n">
        <f aca="false">IF(SUM($T$76:EN76)=0,0,IF(SUM($T$76:EM76)=3,0,IF(AND(EK76=1,EL76=0,EM76=0),1,IF(AND(EK77=1,EL77=0,EM77=0),1,0))))</f>
        <v>0</v>
      </c>
      <c r="EO77" s="478" t="n">
        <f aca="false">IF(SUM($T$76:EO76)=0,0,IF(SUM($T$76:EN76)=3,0,IF(AND(EL76=1,EM76=0,EN76=0),1,IF(AND(EL77=1,EM77=0,EN77=0),1,0))))</f>
        <v>0</v>
      </c>
      <c r="EP77" s="478" t="n">
        <f aca="false">IF(SUM($T$76:EP76)=0,0,IF(SUM($T$76:EO76)=3,0,IF(AND(EM76=1,EN76=0,EO76=0),1,IF(AND(EM77=1,EN77=0,EO77=0),1,0))))</f>
        <v>0</v>
      </c>
      <c r="EQ77" s="478" t="n">
        <f aca="false">IF(SUM($T$76:EQ76)=0,0,IF(SUM($T$76:EP76)=3,0,IF(AND(EN76=1,EO76=0,EP76=0),1,IF(AND(EN77=1,EO77=0,EP77=0),1,0))))</f>
        <v>0</v>
      </c>
      <c r="ER77" s="478" t="n">
        <f aca="false">IF(SUM($T$76:ER76)=0,0,IF(SUM($T$76:EQ76)=3,0,IF(AND(EO76=1,EP76=0,EQ76=0),1,IF(AND(EO77=1,EP77=0,EQ77=0),1,0))))</f>
        <v>0</v>
      </c>
      <c r="ES77" s="196"/>
      <c r="ET77" s="478" t="n">
        <f aca="false">IF(SUM($T$76:ET76)=0,0,IF(SUM($T$76:ES76)=3,0,IF(AND(EP76=1,EQ76=0,ER76=0),1,IF(AND(EP77=1,EQ77=0,ER77=0),1,0))))</f>
        <v>0</v>
      </c>
      <c r="EU77" s="478" t="n">
        <f aca="false">IF(SUM($T$76:EU76)=0,0,IF(SUM($T$76:ET76)=3,0,IF(AND(EQ76=1,ER76=0,ET76=0),1,IF(AND(EQ77=1,ER77=0,ET77=0),1,0))))</f>
        <v>0</v>
      </c>
      <c r="EV77" s="478" t="n">
        <f aca="false">IF(SUM($T$76:EV76)=0,0,IF(SUM($T$76:EU76)=3,0,IF(AND(ER76=1,ET76=0,EU76=0),1,IF(AND(ER77=1,ET77=0,EU77=0),1,0))))</f>
        <v>0</v>
      </c>
      <c r="EW77" s="478" t="n">
        <f aca="false">IF(SUM($T$76:EW76)=0,0,IF(SUM($T$76:EV76)=3,0,IF(AND(ET76=1,EU76=0,EV76=0),1,IF(AND(ET77=1,EU77=0,EV77=0),1,0))))</f>
        <v>0</v>
      </c>
      <c r="EX77" s="478" t="n">
        <f aca="false">IF(SUM($T$76:EX76)=0,0,IF(SUM($T$76:EW76)=3,0,IF(AND(EU76=1,EV76=0,EW76=0),1,IF(AND(EU77=1,EV77=0,EW77=0),1,0))))</f>
        <v>0</v>
      </c>
      <c r="EY77" s="478" t="n">
        <f aca="false">IF(SUM($T$76:EY76)=0,0,IF(SUM($T$76:EX76)=3,0,IF(AND(EV76=1,EW76=0,EX76=0),1,IF(AND(EV77=1,EW77=0,EX77=0),1,0))))</f>
        <v>0</v>
      </c>
      <c r="EZ77" s="478" t="n">
        <f aca="false">IF(SUM($T$76:EZ76)=0,0,IF(SUM($T$76:EY76)=3,0,IF(AND(EW76=1,EX76=0,EY76=0),1,IF(AND(EW77=1,EX77=0,EY77=0),1,0))))</f>
        <v>0</v>
      </c>
      <c r="FA77" s="478" t="n">
        <f aca="false">IF(SUM($T$76:FA76)=0,0,IF(SUM($T$76:EZ76)=3,0,IF(AND(EX76=1,EY76=0,EZ76=0),1,IF(AND(EX77=1,EY77=0,EZ77=0),1,0))))</f>
        <v>0</v>
      </c>
      <c r="FB77" s="478" t="n">
        <f aca="false">IF(SUM($T$76:FB76)=0,0,IF(SUM($T$76:FA76)=3,0,IF(AND(EY76=1,EZ76=0,FA76=0),1,IF(AND(EY77=1,EZ77=0,FA77=0),1,0))))</f>
        <v>0</v>
      </c>
      <c r="FC77" s="478" t="n">
        <f aca="false">IF(SUM($T$76:FC76)=0,0,IF(SUM($T$76:FB76)=3,0,IF(AND(EZ76=1,FA76=0,FB76=0),1,IF(AND(EZ77=1,FA77=0,FB77=0),1,0))))</f>
        <v>0</v>
      </c>
      <c r="FD77" s="478" t="n">
        <f aca="false">IF(SUM($T$76:FD76)=0,0,IF(SUM($T$76:FC76)=3,0,IF(AND(FA76=1,FB76=0,FC76=0),1,IF(AND(FA77=1,FB77=0,FC77=0),1,0))))</f>
        <v>0</v>
      </c>
      <c r="FE77" s="478" t="n">
        <f aca="false">IF(SUM($T$76:FE76)=0,0,IF(SUM($T$76:FD76)=3,0,IF(AND(FB76=1,FC76=0,FD76=0),1,IF(AND(FB77=1,FC77=0,FD77=0),1,0))))</f>
        <v>0</v>
      </c>
      <c r="FF77" s="196"/>
      <c r="FG77" s="478" t="n">
        <f aca="false">IF(SUM($T$76:FG76)=0,0,IF(SUM($T$76:FF76)=3,0,IF(AND(FC76=1,FD76=0,FE76=0),1,IF(AND(FC77=1,FD77=0,FE77=0),1,0))))</f>
        <v>0</v>
      </c>
      <c r="FH77" s="478" t="n">
        <f aca="false">IF(SUM($T$76:FH76)=0,0,IF(SUM($T$76:FG76)=3,0,IF(AND(FD76=1,FE76=0,FG76=0),1,IF(AND(FD77=1,FE77=0,FG77=0),1,0))))</f>
        <v>0</v>
      </c>
      <c r="FI77" s="478" t="n">
        <f aca="false">IF(SUM($T$76:FI76)=0,0,IF(SUM($T$76:FH76)=3,0,IF(AND(FE76=1,FG76=0,FH76=0),1,IF(AND(FE77=1,FG77=0,FH77=0),1,0))))</f>
        <v>0</v>
      </c>
      <c r="FJ77" s="478" t="n">
        <f aca="false">IF(SUM($T$76:FJ76)=0,0,IF(SUM($T$76:FI76)=3,0,IF(AND(FG76=1,FH76=0,FI76=0),1,IF(AND(FG77=1,FH77=0,FI77=0),1,0))))</f>
        <v>0</v>
      </c>
      <c r="FK77" s="478" t="n">
        <f aca="false">IF(SUM($T$76:FK76)=0,0,IF(SUM($T$76:FJ76)=3,0,IF(AND(FH76=1,FI76=0,FJ76=0),1,IF(AND(FH77=1,FI77=0,FJ77=0),1,0))))</f>
        <v>0</v>
      </c>
      <c r="FL77" s="478" t="n">
        <f aca="false">IF(SUM($T$76:FL76)=0,0,IF(SUM($T$76:FK76)=3,0,IF(AND(FI76=1,FJ76=0,FK76=0),1,IF(AND(FI77=1,FJ77=0,FK77=0),1,0))))</f>
        <v>0</v>
      </c>
      <c r="FM77" s="478" t="n">
        <f aca="false">IF(SUM($T$76:FM76)=0,0,IF(SUM($T$76:FL76)=3,0,IF(AND(FJ76=1,FK76=0,FL76=0),1,IF(AND(FJ77=1,FK77=0,FL77=0),1,0))))</f>
        <v>0</v>
      </c>
      <c r="FN77" s="478" t="n">
        <f aca="false">IF(SUM($T$76:FN76)=0,0,IF(SUM($T$76:FM76)=3,0,IF(AND(FK76=1,FL76=0,FM76=0),1,IF(AND(FK77=1,FL77=0,FM77=0),1,0))))</f>
        <v>0</v>
      </c>
      <c r="FO77" s="478" t="n">
        <f aca="false">IF(SUM($T$76:FO76)=0,0,IF(SUM($T$76:FN76)=3,0,IF(AND(FL76=1,FM76=0,FN76=0),1,IF(AND(FL77=1,FM77=0,FN77=0),1,0))))</f>
        <v>0</v>
      </c>
      <c r="FP77" s="478" t="n">
        <f aca="false">IF(SUM($T$76:FP76)=0,0,IF(SUM($T$76:FO76)=3,0,IF(AND(FM76=1,FN76=0,FO76=0),1,IF(AND(FM77=1,FN77=0,FO77=0),1,0))))</f>
        <v>0</v>
      </c>
      <c r="FQ77" s="478" t="n">
        <f aca="false">IF(SUM($T$76:FQ76)=0,0,IF(SUM($T$76:FP76)=3,0,IF(AND(FN76=1,FO76=0,FP76=0),1,IF(AND(FN77=1,FO77=0,FP77=0),1,0))))</f>
        <v>0</v>
      </c>
      <c r="FR77" s="478" t="n">
        <f aca="false">IF(SUM($T$76:FR76)=0,0,IF(SUM($T$76:FQ76)=3,0,IF(AND(FO76=1,FP76=0,FQ76=0),1,IF(AND(FO77=1,FP77=0,FQ77=0),1,0))))</f>
        <v>0</v>
      </c>
      <c r="FS77" s="196"/>
      <c r="FT77" s="478" t="n">
        <f aca="false">IF(SUM($T$76:FT76)=0,0,IF(SUM($T$76:FS76)=3,0,IF(AND(FP76=1,FQ76=0,FR76=0),1,IF(AND(FP77=1,FQ77=0,FR77=0),1,0))))</f>
        <v>0</v>
      </c>
      <c r="FU77" s="478" t="n">
        <f aca="false">IF(SUM($T$76:FU76)=0,0,IF(SUM($T$76:FT76)=3,0,IF(AND(FQ76=1,FR76=0,FT76=0),1,IF(AND(FQ77=1,FR77=0,FT77=0),1,0))))</f>
        <v>0</v>
      </c>
      <c r="FV77" s="478" t="n">
        <f aca="false">IF(SUM($T$76:FV76)=0,0,IF(SUM($T$76:FU76)=3,0,IF(AND(FR76=1,FT76=0,FU76=0),1,IF(AND(FR77=1,FT77=0,FU77=0),1,0))))</f>
        <v>0</v>
      </c>
      <c r="FW77" s="478" t="n">
        <f aca="false">IF(SUM($T$76:FW76)=0,0,IF(SUM($T$76:FV76)=3,0,IF(AND(FT76=1,FU76=0,FV76=0),1,IF(AND(FT77=1,FU77=0,FV77=0),1,0))))</f>
        <v>0</v>
      </c>
      <c r="FX77" s="478" t="n">
        <f aca="false">IF(SUM($T$76:FX76)=0,0,IF(SUM($T$76:FW76)=3,0,IF(AND(FU76=1,FV76=0,FW76=0),1,IF(AND(FU77=1,FV77=0,FW77=0),1,0))))</f>
        <v>0</v>
      </c>
      <c r="FY77" s="478" t="n">
        <f aca="false">IF(SUM($T$76:FY76)=0,0,IF(SUM($T$76:FX76)=3,0,IF(AND(FV76=1,FW76=0,FX76=0),1,IF(AND(FV77=1,FW77=0,FX77=0),1,0))))</f>
        <v>0</v>
      </c>
      <c r="FZ77" s="478" t="n">
        <f aca="false">IF(SUM($T$76:FZ76)=0,0,IF(SUM($T$76:FY76)=3,0,IF(AND(FW76=1,FX76=0,FY76=0),1,IF(AND(FW77=1,FX77=0,FY77=0),1,0))))</f>
        <v>0</v>
      </c>
      <c r="GA77" s="478" t="n">
        <f aca="false">IF(SUM($T$76:GA76)=0,0,IF(SUM($T$76:FZ76)=3,0,IF(AND(FX76=1,FY76=0,FZ76=0),1,IF(AND(FX77=1,FY77=0,FZ77=0),1,0))))</f>
        <v>0</v>
      </c>
      <c r="GB77" s="478" t="n">
        <f aca="false">IF(SUM($T$76:GB76)=0,0,IF(SUM($T$76:GA76)=3,0,IF(AND(FY76=1,FZ76=0,GA76=0),1,IF(AND(FY77=1,FZ77=0,GA77=0),1,0))))</f>
        <v>0</v>
      </c>
      <c r="GC77" s="478" t="n">
        <f aca="false">IF(SUM($T$76:GC76)=0,0,IF(SUM($T$76:GB76)=3,0,IF(AND(FZ76=1,GA76=0,GB76=0),1,IF(AND(FZ77=1,GA77=0,GB77=0),1,0))))</f>
        <v>0</v>
      </c>
      <c r="GD77" s="478" t="n">
        <f aca="false">IF(SUM($T$76:GD76)=0,0,IF(SUM($T$76:GC76)=3,0,IF(AND(GA76=1,GB76=0,GC76=0),1,IF(AND(GA77=1,GB77=0,GC77=0),1,0))))</f>
        <v>0</v>
      </c>
      <c r="GE77" s="478" t="n">
        <f aca="false">IF(SUM($T$76:GE76)=0,0,IF(SUM($T$76:GD76)=3,0,IF(AND(GB76=1,GC76=0,GD76=0),1,IF(AND(GB77=1,GC77=0,GD77=0),1,0))))</f>
        <v>0</v>
      </c>
      <c r="GF77" s="196"/>
      <c r="GG77" s="478" t="n">
        <f aca="false">IF(SUM($T$76:GG76)=0,0,IF(SUM($T$76:GF76)=3,0,IF(AND(GC76=1,GD76=0,GE76=0),1,IF(AND(GC77=1,GD77=0,GE77=0),1,0))))</f>
        <v>0</v>
      </c>
      <c r="GH77" s="478" t="n">
        <f aca="false">IF(SUM($T$76:GH76)=0,0,IF(SUM($T$76:GG76)=3,0,IF(AND(GD76=1,GE76=0,GG76=0),1,IF(AND(GD77=1,GE77=0,GG77=0),1,0))))</f>
        <v>0</v>
      </c>
      <c r="GI77" s="478" t="n">
        <f aca="false">IF(SUM($T$76:GI76)=0,0,IF(SUM($T$76:GH76)=3,0,IF(AND(GE76=1,GG76=0,GH76=0),1,IF(AND(GE77=1,GG77=0,GH77=0),1,0))))</f>
        <v>0</v>
      </c>
      <c r="GJ77" s="478" t="n">
        <f aca="false">IF(SUM($T$76:GJ76)=0,0,IF(SUM($T$76:GI76)=3,0,IF(AND(GG76=1,GH76=0,GI76=0),1,IF(AND(GG77=1,GH77=0,GI77=0),1,0))))</f>
        <v>0</v>
      </c>
      <c r="GK77" s="478" t="n">
        <f aca="false">IF(SUM($T$76:GK76)=0,0,IF(SUM($T$76:GJ76)=3,0,IF(AND(GH76=1,GI76=0,GJ76=0),1,IF(AND(GH77=1,GI77=0,GJ77=0),1,0))))</f>
        <v>0</v>
      </c>
      <c r="GL77" s="478" t="n">
        <f aca="false">IF(SUM($T$76:GL76)=0,0,IF(SUM($T$76:GK76)=3,0,IF(AND(GI76=1,GJ76=0,GK76=0),1,IF(AND(GI77=1,GJ77=0,GK77=0),1,0))))</f>
        <v>0</v>
      </c>
      <c r="GM77" s="478" t="n">
        <f aca="false">IF(SUM($T$76:GM76)=0,0,IF(SUM($T$76:GL76)=3,0,IF(AND(GJ76=1,GK76=0,GL76=0),1,IF(AND(GJ77=1,GK77=0,GL77=0),1,0))))</f>
        <v>0</v>
      </c>
      <c r="GN77" s="478" t="n">
        <f aca="false">IF(SUM($T$76:GN76)=0,0,IF(SUM($T$76:GM76)=3,0,IF(AND(GK76=1,GL76=0,GM76=0),1,IF(AND(GK77=1,GL77=0,GM77=0),1,0))))</f>
        <v>0</v>
      </c>
      <c r="GO77" s="478" t="n">
        <f aca="false">IF(SUM($T$76:GO76)=0,0,IF(SUM($T$76:GN76)=3,0,IF(AND(GL76=1,GM76=0,GN76=0),1,IF(AND(GL77=1,GM77=0,GN77=0),1,0))))</f>
        <v>0</v>
      </c>
      <c r="GP77" s="478" t="n">
        <f aca="false">IF(SUM($T$76:GP76)=0,0,IF(SUM($T$76:GO76)=3,0,IF(AND(GM76=1,GN76=0,GO76=0),1,IF(AND(GM77=1,GN77=0,GO77=0),1,0))))</f>
        <v>0</v>
      </c>
      <c r="GQ77" s="478" t="n">
        <f aca="false">IF(SUM($T$76:GQ76)=0,0,IF(SUM($T$76:GP76)=3,0,IF(AND(GN76=1,GO76=0,GP76=0),1,IF(AND(GN77=1,GO77=0,GP77=0),1,0))))</f>
        <v>0</v>
      </c>
      <c r="GR77" s="478" t="n">
        <f aca="false">IF(SUM($T$76:GR76)=0,0,IF(SUM($T$76:GQ76)=3,0,IF(AND(GO76=1,GP76=0,GQ76=0),1,IF(AND(GO77=1,GP77=0,GQ77=0),1,0))))</f>
        <v>0</v>
      </c>
      <c r="GS77" s="196"/>
      <c r="GT77" s="478" t="n">
        <f aca="false">IF(SUM($T$76:GT76)=0,0,IF(SUM($T$76:GS76)=3,0,IF(AND(GP76=1,GQ76=0,GR76=0),1,IF(AND(GP77=1,GQ77=0,GR77=0),1,0))))</f>
        <v>0</v>
      </c>
      <c r="GU77" s="478" t="n">
        <f aca="false">IF(SUM($T$76:GU76)=0,0,IF(SUM($T$76:GT76)=3,0,IF(AND(GQ76=1,GR76=0,GT76=0),1,IF(AND(GQ77=1,GR77=0,GT77=0),1,0))))</f>
        <v>0</v>
      </c>
      <c r="GV77" s="478" t="n">
        <f aca="false">IF(SUM($T$76:GV76)=0,0,IF(SUM($T$76:GU76)=3,0,IF(AND(GR76=1,GT76=0,GU76=0),1,IF(AND(GR77=1,GT77=0,GU77=0),1,0))))</f>
        <v>0</v>
      </c>
      <c r="GW77" s="478" t="n">
        <f aca="false">IF(SUM($T$76:GW76)=0,0,IF(SUM($T$76:GV76)=3,0,IF(AND(GT76=1,GU76=0,GV76=0),1,IF(AND(GT77=1,GU77=0,GV77=0),1,0))))</f>
        <v>0</v>
      </c>
      <c r="GX77" s="478" t="n">
        <f aca="false">IF(SUM($T$76:GX76)=0,0,IF(SUM($T$76:GW76)=3,0,IF(AND(GU76=1,GV76=0,GW76=0),1,IF(AND(GU77=1,GV77=0,GW77=0),1,0))))</f>
        <v>0</v>
      </c>
      <c r="GY77" s="478" t="n">
        <f aca="false">IF(SUM($T$76:GY76)=0,0,IF(SUM($T$76:GX76)=3,0,IF(AND(GV76=1,GW76=0,GX76=0),1,IF(AND(GV77=1,GW77=0,GX77=0),1,0))))</f>
        <v>0</v>
      </c>
      <c r="GZ77" s="478" t="n">
        <f aca="false">IF(SUM($T$76:GZ76)=0,0,IF(SUM($T$76:GY76)=3,0,IF(AND(GW76=1,GX76=0,GY76=0),1,IF(AND(GW77=1,GX77=0,GY77=0),1,0))))</f>
        <v>0</v>
      </c>
      <c r="HA77" s="478" t="n">
        <f aca="false">IF(SUM($T$76:HA76)=0,0,IF(SUM($T$76:GZ76)=3,0,IF(AND(GX76=1,GY76=0,GZ76=0),1,IF(AND(GX77=1,GY77=0,GZ77=0),1,0))))</f>
        <v>0</v>
      </c>
      <c r="HB77" s="478" t="n">
        <f aca="false">IF(SUM($T$76:HB76)=0,0,IF(SUM($T$76:HA76)=3,0,IF(AND(GY76=1,GZ76=0,HA76=0),1,IF(AND(GY77=1,GZ77=0,HA77=0),1,0))))</f>
        <v>0</v>
      </c>
      <c r="HC77" s="478" t="n">
        <f aca="false">IF(SUM($T$76:HC76)=0,0,IF(SUM($T$76:HB76)=3,0,IF(AND(GZ76=1,HA76=0,HB76=0),1,IF(AND(GZ77=1,HA77=0,HB77=0),1,0))))</f>
        <v>0</v>
      </c>
      <c r="HD77" s="478" t="n">
        <f aca="false">IF(SUM($T$76:HD76)=0,0,IF(SUM($T$76:HC76)=3,0,IF(AND(HA76=1,HB76=0,HC76=0),1,IF(AND(HA77=1,HB77=0,HC77=0),1,0))))</f>
        <v>0</v>
      </c>
      <c r="HE77" s="478" t="n">
        <f aca="false">IF(SUM($T$76:HE76)=0,0,IF(SUM($T$76:HD76)=3,0,IF(AND(HB76=1,HC76=0,HD76=0),1,IF(AND(HB77=1,HC77=0,HD77=0),1,0))))</f>
        <v>0</v>
      </c>
      <c r="HF77" s="196"/>
      <c r="HG77" s="478" t="n">
        <f aca="false">IF(SUM($T$76:HG76)=0,0,IF(SUM($T$76:HF76)=3,0,IF(AND(HC76=1,HD76=0,HE76=0),1,IF(AND(HC77=1,HD77=0,HE77=0),1,0))))</f>
        <v>0</v>
      </c>
      <c r="HH77" s="478" t="n">
        <f aca="false">IF(SUM($T$76:HH76)=0,0,IF(SUM($T$76:HG76)=3,0,IF(AND(HD76=1,HE76=0,HG76=0),1,IF(AND(HD77=1,HE77=0,HG77=0),1,0))))</f>
        <v>0</v>
      </c>
      <c r="HI77" s="478" t="n">
        <f aca="false">IF(SUM($T$76:HI76)=0,0,IF(SUM($T$76:HH76)=3,0,IF(AND(HE76=1,HG76=0,HH76=0),1,IF(AND(HE77=1,HG77=0,HH77=0),1,0))))</f>
        <v>0</v>
      </c>
      <c r="HJ77" s="478" t="n">
        <f aca="false">IF(SUM($T$76:HJ76)=0,0,IF(SUM($T$76:HI76)=3,0,IF(AND(HG76=1,HH76=0,HI76=0),1,IF(AND(HG77=1,HH77=0,HI77=0),1,0))))</f>
        <v>0</v>
      </c>
      <c r="HK77" s="478" t="n">
        <f aca="false">IF(SUM($T$76:HK76)=0,0,IF(SUM($T$76:HJ76)=3,0,IF(AND(HH76=1,HI76=0,HJ76=0),1,IF(AND(HH77=1,HI77=0,HJ77=0),1,0))))</f>
        <v>0</v>
      </c>
      <c r="HL77" s="478" t="n">
        <f aca="false">IF(SUM($T$76:HL76)=0,0,IF(SUM($T$76:HK76)=3,0,IF(AND(HI76=1,HJ76=0,HK76=0),1,IF(AND(HI77=1,HJ77=0,HK77=0),1,0))))</f>
        <v>0</v>
      </c>
      <c r="HM77" s="478" t="n">
        <f aca="false">IF(SUM($T$76:HM76)=0,0,IF(SUM($T$76:HL76)=3,0,IF(AND(HJ76=1,HK76=0,HL76=0),1,IF(AND(HJ77=1,HK77=0,HL77=0),1,0))))</f>
        <v>0</v>
      </c>
      <c r="HN77" s="478" t="n">
        <f aca="false">IF(SUM($T$76:HN76)=0,0,IF(SUM($T$76:HM76)=3,0,IF(AND(HK76=1,HL76=0,HM76=0),1,IF(AND(HK77=1,HL77=0,HM77=0),1,0))))</f>
        <v>0</v>
      </c>
      <c r="HO77" s="478" t="n">
        <f aca="false">IF(SUM($T$76:HO76)=0,0,IF(SUM($T$76:HN76)=3,0,IF(AND(HL76=1,HM76=0,HN76=0),1,IF(AND(HL77=1,HM77=0,HN77=0),1,0))))</f>
        <v>0</v>
      </c>
      <c r="HP77" s="478" t="n">
        <f aca="false">IF(SUM($T$76:HP76)=0,0,IF(SUM($T$76:HO76)=3,0,IF(AND(HM76=1,HN76=0,HO76=0),1,IF(AND(HM77=1,HN77=0,HO77=0),1,0))))</f>
        <v>0</v>
      </c>
      <c r="HQ77" s="478" t="n">
        <f aca="false">IF(SUM($T$76:HQ76)=0,0,IF(SUM($T$76:HP76)=3,0,IF(AND(HN76=1,HO76=0,HP76=0),1,IF(AND(HN77=1,HO77=0,HP77=0),1,0))))</f>
        <v>0</v>
      </c>
      <c r="HR77" s="478" t="n">
        <f aca="false">IF(SUM($T$76:HR76)=0,0,IF(SUM($T$76:HQ76)=3,0,IF(AND(HO76=1,HP76=0,HQ76=0),1,IF(AND(HO77=1,HP77=0,HQ77=0),1,0))))</f>
        <v>0</v>
      </c>
      <c r="HS77" s="196"/>
      <c r="HT77" s="478" t="n">
        <f aca="false">IF(SUM($T$76:HT76)=0,0,IF(SUM($T$76:HS76)=3,0,IF(AND(HP76=1,HQ76=0,HR76=0),1,IF(AND(HP77=1,HQ77=0,HR77=0),1,0))))</f>
        <v>0</v>
      </c>
      <c r="HU77" s="478" t="n">
        <f aca="false">IF(SUM($T$76:HU76)=0,0,IF(SUM($T$76:HT76)=3,0,IF(AND(HQ76=1,HR76=0,HT76=0),1,IF(AND(HQ77=1,HR77=0,HT77=0),1,0))))</f>
        <v>0</v>
      </c>
      <c r="HV77" s="478" t="n">
        <f aca="false">IF(SUM($T$76:HV76)=0,0,IF(SUM($T$76:HU76)=3,0,IF(AND(HR76=1,HT76=0,HU76=0),1,IF(AND(HR77=1,HT77=0,HU77=0),1,0))))</f>
        <v>0</v>
      </c>
      <c r="HW77" s="478" t="n">
        <f aca="false">IF(SUM($T$76:HW76)=0,0,IF(SUM($T$76:HV76)=3,0,IF(AND(HT76=1,HU76=0,HV76=0),1,IF(AND(HT77=1,HU77=0,HV77=0),1,0))))</f>
        <v>0</v>
      </c>
      <c r="HX77" s="478" t="n">
        <f aca="false">IF(SUM($T$76:HX76)=0,0,IF(SUM($T$76:HW76)=3,0,IF(AND(HU76=1,HV76=0,HW76=0),1,IF(AND(HU77=1,HV77=0,HW77=0),1,0))))</f>
        <v>0</v>
      </c>
      <c r="HY77" s="478" t="n">
        <f aca="false">IF(SUM($T$76:HY76)=0,0,IF(SUM($T$76:HX76)=3,0,IF(AND(HV76=1,HW76=0,HX76=0),1,IF(AND(HV77=1,HW77=0,HX77=0),1,0))))</f>
        <v>0</v>
      </c>
      <c r="HZ77" s="478" t="n">
        <f aca="false">IF(SUM($T$76:HZ76)=0,0,IF(SUM($T$76:HY76)=3,0,IF(AND(HW76=1,HX76=0,HY76=0),1,IF(AND(HW77=1,HX77=0,HY77=0),1,0))))</f>
        <v>0</v>
      </c>
      <c r="IA77" s="478" t="n">
        <f aca="false">IF(SUM($T$76:IA76)=0,0,IF(SUM($T$76:HZ76)=3,0,IF(AND(HX76=1,HY76=0,HZ76=0),1,IF(AND(HX77=1,HY77=0,HZ77=0),1,0))))</f>
        <v>0</v>
      </c>
      <c r="IB77" s="478" t="n">
        <f aca="false">IF(SUM($T$76:IB76)=0,0,IF(SUM($T$76:IA76)=3,0,IF(AND(HY76=1,HZ76=0,IA76=0),1,IF(AND(HY77=1,HZ77=0,IA77=0),1,0))))</f>
        <v>0</v>
      </c>
      <c r="IC77" s="478" t="n">
        <f aca="false">IF(SUM($T$76:IC76)=0,0,IF(SUM($T$76:IB76)=3,0,IF(AND(HZ76=1,IA76=0,IB76=0),1,IF(AND(HZ77=1,IA77=0,IB77=0),1,0))))</f>
        <v>0</v>
      </c>
      <c r="ID77" s="478" t="n">
        <f aca="false">IF(SUM($T$76:ID76)=0,0,IF(SUM($T$76:IC76)=3,0,IF(AND(IA76=1,IB76=0,IC76=0),1,IF(AND(IA77=1,IB77=0,IC77=0),1,0))))</f>
        <v>0</v>
      </c>
      <c r="IE77" s="478" t="n">
        <f aca="false">IF(SUM($T$76:IE76)=0,0,IF(SUM($T$76:ID76)=3,0,IF(AND(IB76=1,IC76=0,ID76=0),1,IF(AND(IB77=1,IC77=0,ID77=0),1,0))))</f>
        <v>0</v>
      </c>
      <c r="IF77" s="478"/>
      <c r="IG77" s="478" t="n">
        <f aca="false">IF(SUM($T$76:IG76)=0,0,IF(SUM($T$76:IF76)=3,0,IF(AND(IC76=1,ID76=0,IE76=0),1,IF(AND(IC77=1,ID77=0,IE77=0),1,0))))</f>
        <v>0</v>
      </c>
      <c r="IH77" s="478" t="n">
        <f aca="false">IF(SUM($T$76:IH76)=0,0,IF(SUM($T$76:IG76)=3,0,IF(AND(ID76=1,IE76=0,IG76=0),1,IF(AND(ID77=1,IE77=0,IG77=0),1,0))))</f>
        <v>0</v>
      </c>
      <c r="II77" s="478" t="n">
        <f aca="false">IF(SUM($T$76:II76)=0,0,IF(SUM($T$76:IH76)=3,0,IF(AND(IE76=1,IG76=0,IH76=0),1,IF(AND(IE77=1,IG77=0,IH77=0),1,0))))</f>
        <v>0</v>
      </c>
      <c r="IJ77" s="478" t="n">
        <f aca="false">IF(SUM($T$76:IJ76)=0,0,IF(SUM($T$76:II76)=3,0,IF(AND(IG76=1,IH76=0,II76=0),1,IF(AND(IG77=1,IH77=0,II77=0),1,0))))</f>
        <v>0</v>
      </c>
      <c r="IK77" s="478" t="n">
        <f aca="false">IF(SUM($T$76:IK76)=0,0,IF(SUM($T$76:IJ76)=3,0,IF(AND(IH76=1,II76=0,IJ76=0),1,IF(AND(IH77=1,II77=0,IJ77=0),1,0))))</f>
        <v>0</v>
      </c>
      <c r="IL77" s="478" t="n">
        <f aca="false">IF(SUM($T$76:IL76)=0,0,IF(SUM($T$76:IK76)=3,0,IF(AND(II76=1,IJ76=0,IK76=0),1,IF(AND(II77=1,IJ77=0,IK77=0),1,0))))</f>
        <v>0</v>
      </c>
      <c r="IM77" s="478" t="n">
        <f aca="false">IF(SUM($T$76:IM76)=0,0,IF(SUM($T$76:IL76)=3,0,IF(AND(IJ76=1,IK76=0,IL76=0),1,IF(AND(IJ77=1,IK77=0,IL77=0),1,0))))</f>
        <v>0</v>
      </c>
      <c r="IN77" s="478" t="n">
        <f aca="false">IF(SUM($T$76:IN76)=0,0,IF(SUM($T$76:IM76)=3,0,IF(AND(IK76=1,IL76=0,IM76=0),1,IF(AND(IK77=1,IL77=0,IM77=0),1,0))))</f>
        <v>0</v>
      </c>
      <c r="IO77" s="478" t="n">
        <f aca="false">IF(SUM($T$76:IO76)=0,0,IF(SUM($T$76:IN76)=3,0,IF(AND(IL76=1,IM76=0,IN76=0),1,IF(AND(IL77=1,IM77=0,IN77=0),1,0))))</f>
        <v>0</v>
      </c>
      <c r="IP77" s="478" t="n">
        <f aca="false">IF(SUM($T$76:IP76)=0,0,IF(SUM($T$76:IO76)=3,0,IF(AND(IM76=1,IN76=0,IO76=0),1,IF(AND(IM77=1,IN77=0,IO77=0),1,0))))</f>
        <v>0</v>
      </c>
      <c r="IQ77" s="478" t="n">
        <f aca="false">IF(SUM($T$76:IQ76)=0,0,IF(SUM($T$76:IP76)=3,0,IF(AND(IN76=1,IO76=0,IP76=0),1,IF(AND(IN77=1,IO77=0,IP77=0),1,0))))</f>
        <v>0</v>
      </c>
      <c r="IR77" s="478" t="n">
        <f aca="false">IF(SUM($T$76:IR76)=0,0,IF(SUM($T$76:IQ76)=3,0,IF(AND(IO76=1,IP76=0,IQ76=0),1,IF(AND(IO77=1,IP77=0,IQ77=0),1,0))))</f>
        <v>0</v>
      </c>
      <c r="IS77" s="196"/>
      <c r="IT77" s="478" t="n">
        <f aca="false">IF(SUM($T$76:IT76)=0,0,IF(SUM($T$76:IS76)=3,0,IF(AND(IP76=1,IQ76=0,IR76=0),1,IF(AND(IP77=1,IQ77=0,IR77=0),1,0))))</f>
        <v>0</v>
      </c>
      <c r="IU77" s="478" t="n">
        <f aca="false">IF(SUM($T$76:IU76)=0,0,IF(SUM($T$76:IT76)=3,0,IF(AND(IQ76=1,IR76=0,IT76=0),1,IF(AND(IQ77=1,IR77=0,IT77=0),1,0))))</f>
        <v>0</v>
      </c>
      <c r="IV77" s="478" t="n">
        <f aca="false">IF(SUM($T$76:IV76)=0,0,IF(SUM($T$76:IU76)=3,0,IF(AND(IR76=1,IT76=0,IU76=0),1,IF(AND(IR77=1,IT77=0,IU77=0),1,0))))</f>
        <v>0</v>
      </c>
      <c r="IW77" s="478" t="n">
        <f aca="false">IF(SUM($T$76:IW76)=0,0,IF(SUM($T$76:IV76)=3,0,IF(AND(IT76=1,IU76=0,IV76=0),1,IF(AND(IT77=1,IU77=0,IV77=0),1,0))))</f>
        <v>0</v>
      </c>
      <c r="IX77" s="478" t="n">
        <f aca="false">IF(SUM($T$76:IX76)=0,0,IF(SUM($T$76:IW76)=3,0,IF(AND(IU76=1,IV76=0,IW76=0),1,IF(AND(IU77=1,IV77=0,IW77=0),1,0))))</f>
        <v>0</v>
      </c>
      <c r="IY77" s="478" t="n">
        <f aca="false">IF(SUM($T$76:IY76)=0,0,IF(SUM($T$76:IX76)=3,0,IF(AND(IV76=1,IW76=0,IX76=0),1,IF(AND(IV77=1,IW77=0,IX77=0),1,0))))</f>
        <v>0</v>
      </c>
      <c r="IZ77" s="478" t="n">
        <f aca="false">IF(SUM($T$76:IZ76)=0,0,IF(SUM($T$76:IY76)=3,0,IF(AND(IW76=1,IX76=0,IY76=0),1,IF(AND(IW77=1,IX77=0,IY77=0),1,0))))</f>
        <v>0</v>
      </c>
      <c r="JA77" s="478" t="n">
        <f aca="false">IF(SUM($T$76:JA76)=0,0,IF(SUM($T$76:IZ76)=3,0,IF(AND(IX76=1,IY76=0,IZ76=0),1,IF(AND(IX77=1,IY77=0,IZ77=0),1,0))))</f>
        <v>0</v>
      </c>
      <c r="JB77" s="478" t="n">
        <f aca="false">IF(SUM($T$76:JB76)=0,0,IF(SUM($T$76:JA76)=3,0,IF(AND(IY76=1,IZ76=0,JA76=0),1,IF(AND(IY77=1,IZ77=0,JA77=0),1,0))))</f>
        <v>0</v>
      </c>
      <c r="JC77" s="478" t="n">
        <f aca="false">IF(SUM($T$76:JC76)=0,0,IF(SUM($T$76:JB76)=3,0,IF(AND(IZ76=1,JA76=0,JB76=0),1,IF(AND(IZ77=1,JA77=0,JB77=0),1,0))))</f>
        <v>0</v>
      </c>
      <c r="JD77" s="478" t="n">
        <f aca="false">IF(SUM($T$76:JD76)=0,0,IF(SUM($T$76:JC76)=3,0,IF(AND(JA76=1,JB76=0,JC76=0),1,IF(AND(JA77=1,JB77=0,JC77=0),1,0))))</f>
        <v>0</v>
      </c>
      <c r="JE77" s="478" t="n">
        <f aca="false">IF(SUM($T$76:JE76)=0,0,IF(SUM($T$76:JD76)=3,0,IF(AND(JB76=1,JC76=0,JD76=0),1,IF(AND(JB77=1,JC77=0,JD77=0),1,0))))</f>
        <v>0</v>
      </c>
      <c r="JF77" s="196"/>
      <c r="JG77" s="478" t="n">
        <f aca="false">IF(SUM($T$76:JG76)=0,0,IF(SUM($T$76:JF76)=3,0,IF(AND(JC76=1,JD76=0,JE76=0),1,IF(AND(JC77=1,JD77=0,JE77=0),1,0))))</f>
        <v>0</v>
      </c>
      <c r="JH77" s="478" t="n">
        <f aca="false">IF(SUM($T$76:JH76)=0,0,IF(SUM($T$76:JG76)=3,0,IF(AND(JD76=1,JE76=0,JG76=0),1,IF(AND(JD77=1,JE77=0,JG77=0),1,0))))</f>
        <v>0</v>
      </c>
      <c r="JI77" s="478" t="n">
        <f aca="false">IF(SUM($T$76:JI76)=0,0,IF(SUM($T$76:JH76)=3,0,IF(AND(JE76=1,JG76=0,JH76=0),1,IF(AND(JE77=1,JG77=0,JH77=0),1,0))))</f>
        <v>0</v>
      </c>
      <c r="JJ77" s="478" t="n">
        <f aca="false">IF(SUM($T$76:JJ76)=0,0,IF(SUM($T$76:JI76)=3,0,IF(AND(JG76=1,JH76=0,JI76=0),1,IF(AND(JG77=1,JH77=0,JI77=0),1,0))))</f>
        <v>0</v>
      </c>
      <c r="JK77" s="478" t="n">
        <f aca="false">IF(SUM($T$76:JK76)=0,0,IF(SUM($T$76:JJ76)=3,0,IF(AND(JH76=1,JI76=0,JJ76=0),1,IF(AND(JH77=1,JI77=0,JJ77=0),1,0))))</f>
        <v>0</v>
      </c>
      <c r="JL77" s="478" t="n">
        <f aca="false">IF(SUM($T$76:JL76)=0,0,IF(SUM($T$76:JK76)=3,0,IF(AND(JI76=1,JJ76=0,JK76=0),1,IF(AND(JI77=1,JJ77=0,JK77=0),1,0))))</f>
        <v>0</v>
      </c>
      <c r="JM77" s="478" t="n">
        <f aca="false">IF(SUM($T$76:JM76)=0,0,IF(SUM($T$76:JL76)=3,0,IF(AND(JJ76=1,JK76=0,JL76=0),1,IF(AND(JJ77=1,JK77=0,JL77=0),1,0))))</f>
        <v>0</v>
      </c>
      <c r="JN77" s="478" t="n">
        <f aca="false">IF(SUM($T$76:JN76)=0,0,IF(SUM($T$76:JM76)=3,0,IF(AND(JK76=1,JL76=0,JM76=0),1,IF(AND(JK77=1,JL77=0,JM77=0),1,0))))</f>
        <v>0</v>
      </c>
      <c r="JO77" s="478" t="n">
        <f aca="false">IF(SUM($T$76:JO76)=0,0,IF(SUM($T$76:JN76)=3,0,IF(AND(JL76=1,JM76=0,JN76=0),1,IF(AND(JL77=1,JM77=0,JN77=0),1,0))))</f>
        <v>0</v>
      </c>
      <c r="JP77" s="478" t="n">
        <f aca="false">IF(SUM($T$76:JP76)=0,0,IF(SUM($T$76:JO76)=3,0,IF(AND(JM76=1,JN76=0,JO76=0),1,IF(AND(JM77=1,JN77=0,JO77=0),1,0))))</f>
        <v>0</v>
      </c>
      <c r="JQ77" s="478" t="n">
        <f aca="false">IF(SUM($T$76:JQ76)=0,0,IF(SUM($T$76:JP76)=3,0,IF(AND(JN76=1,JO76=0,JP76=0),1,IF(AND(JN77=1,JO77=0,JP77=0),1,0))))</f>
        <v>0</v>
      </c>
      <c r="JR77" s="478" t="n">
        <f aca="false">IF(SUM($T$76:JR76)=0,0,IF(SUM($T$76:JQ76)=3,0,IF(AND(JO76=1,JP76=0,JQ76=0),1,IF(AND(JO77=1,JP77=0,JQ77=0),1,0))))</f>
        <v>0</v>
      </c>
      <c r="JS77" s="196"/>
      <c r="JT77" s="478" t="n">
        <f aca="false">IF(SUM($T$76:JT76)=0,0,IF(SUM($T$76:JS76)=3,0,IF(AND(JP76=1,JQ76=0,JR76=0),1,IF(AND(JP77=1,JQ77=0,JR77=0),1,0))))</f>
        <v>0</v>
      </c>
      <c r="JU77" s="478" t="n">
        <f aca="false">IF(SUM($T$76:JU76)=0,0,IF(SUM($T$76:JT76)=3,0,IF(AND(JQ76=1,JR76=0,JT76=0),1,IF(AND(JQ77=1,JR77=0,JT77=0),1,0))))</f>
        <v>0</v>
      </c>
      <c r="JV77" s="478" t="n">
        <f aca="false">IF(SUM($T$76:JV76)=0,0,IF(SUM($T$76:JU76)=3,0,IF(AND(JR76=1,JT76=0,JU76=0),1,IF(AND(JR77=1,JT77=0,JU77=0),1,0))))</f>
        <v>0</v>
      </c>
      <c r="JW77" s="478" t="n">
        <f aca="false">IF(SUM($T$76:JW76)=0,0,IF(SUM($T$76:JV76)=3,0,IF(AND(JT76=1,JU76=0,JV76=0),1,IF(AND(JT77=1,JU77=0,JV77=0),1,0))))</f>
        <v>0</v>
      </c>
      <c r="JX77" s="478" t="n">
        <f aca="false">IF(SUM($T$76:JX76)=0,0,IF(SUM($T$76:JW76)=3,0,IF(AND(JU76=1,JV76=0,JW76=0),1,IF(AND(JU77=1,JV77=0,JW77=0),1,0))))</f>
        <v>0</v>
      </c>
      <c r="JY77" s="478" t="n">
        <f aca="false">IF(SUM($T$76:JY76)=0,0,IF(SUM($T$76:JX76)=3,0,IF(AND(JV76=1,JW76=0,JX76=0),1,IF(AND(JV77=1,JW77=0,JX77=0),1,0))))</f>
        <v>0</v>
      </c>
      <c r="JZ77" s="478" t="n">
        <f aca="false">IF(SUM($T$76:JZ76)=0,0,IF(SUM($T$76:JY76)=3,0,IF(AND(JW76=1,JX76=0,JY76=0),1,IF(AND(JW77=1,JX77=0,JY77=0),1,0))))</f>
        <v>0</v>
      </c>
      <c r="KA77" s="478" t="n">
        <f aca="false">IF(SUM($T$76:KA76)=0,0,IF(SUM($T$76:JZ76)=3,0,IF(AND(JX76=1,JY76=0,JZ76=0),1,IF(AND(JX77=1,JY77=0,JZ77=0),1,0))))</f>
        <v>0</v>
      </c>
      <c r="KB77" s="478" t="n">
        <f aca="false">IF(SUM($T$76:KB76)=0,0,IF(SUM($T$76:KA76)=3,0,IF(AND(JY76=1,JZ76=0,KA76=0),1,IF(AND(JY77=1,JZ77=0,KA77=0),1,0))))</f>
        <v>0</v>
      </c>
      <c r="KC77" s="478" t="n">
        <f aca="false">IF(SUM($T$76:KC76)=0,0,IF(SUM($T$76:KB76)=3,0,IF(AND(JZ76=1,KA76=0,KB76=0),1,IF(AND(JZ77=1,KA77=0,KB77=0),1,0))))</f>
        <v>0</v>
      </c>
      <c r="KD77" s="478" t="n">
        <f aca="false">IF(SUM($T$76:KD76)=0,0,IF(SUM($T$76:KC76)=3,0,IF(AND(KA76=1,KB76=0,KC76=0),1,IF(AND(KA77=1,KB77=0,KC77=0),1,0))))</f>
        <v>0</v>
      </c>
      <c r="KE77" s="478" t="n">
        <f aca="false">IF(SUM($T$76:KE76)=0,0,IF(SUM($T$76:KD76)=3,0,IF(AND(KB76=1,KC76=0,KD76=0),1,IF(AND(KB77=1,KC77=0,KD77=0),1,0))))</f>
        <v>0</v>
      </c>
      <c r="KF77" s="196"/>
      <c r="KG77" s="478" t="n">
        <f aca="false">IF(SUM($T$76:KG76)=0,0,IF(SUM($T$76:KF76)=3,0,IF(AND(KC76=1,KD76=0,KE76=0),1,IF(AND(KC77=1,KD77=0,KE77=0),1,0))))</f>
        <v>0</v>
      </c>
      <c r="KH77" s="478" t="n">
        <f aca="false">IF(SUM($T$76:KH76)=0,0,IF(SUM($T$76:KG76)=3,0,IF(AND(KD76=1,KE76=0,KG76=0),1,IF(AND(KD77=1,KE77=0,KG77=0),1,0))))</f>
        <v>0</v>
      </c>
      <c r="KI77" s="478" t="n">
        <f aca="false">IF(SUM($T$76:KI76)=0,0,IF(SUM($T$76:KH76)=3,0,IF(AND(KE76=1,KG76=0,KH76=0),1,IF(AND(KE77=1,KG77=0,KH77=0),1,0))))</f>
        <v>0</v>
      </c>
      <c r="KJ77" s="478" t="n">
        <f aca="false">IF(SUM($T$76:KJ76)=0,0,IF(SUM($T$76:KI76)=3,0,IF(AND(KG76=1,KH76=0,KI76=0),1,IF(AND(KG77=1,KH77=0,KI77=0),1,0))))</f>
        <v>0</v>
      </c>
      <c r="KK77" s="478" t="n">
        <f aca="false">IF(SUM($T$76:KK76)=0,0,IF(SUM($T$76:KJ76)=3,0,IF(AND(KH76=1,KI76=0,KJ76=0),1,IF(AND(KH77=1,KI77=0,KJ77=0),1,0))))</f>
        <v>0</v>
      </c>
      <c r="KL77" s="478" t="n">
        <f aca="false">IF(SUM($T$76:KL76)=0,0,IF(SUM($T$76:KK76)=3,0,IF(AND(KI76=1,KJ76=0,KK76=0),1,IF(AND(KI77=1,KJ77=0,KK77=0),1,0))))</f>
        <v>0</v>
      </c>
      <c r="KM77" s="478" t="n">
        <f aca="false">IF(SUM($T$76:KM76)=0,0,IF(SUM($T$76:KL76)=3,0,IF(AND(KJ76=1,KK76=0,KL76=0),1,IF(AND(KJ77=1,KK77=0,KL77=0),1,0))))</f>
        <v>0</v>
      </c>
      <c r="KN77" s="478" t="n">
        <f aca="false">IF(SUM($T$76:KN76)=0,0,IF(SUM($T$76:KM76)=3,0,IF(AND(KK76=1,KL76=0,KM76=0),1,IF(AND(KK77=1,KL77=0,KM77=0),1,0))))</f>
        <v>0</v>
      </c>
      <c r="KO77" s="478" t="n">
        <f aca="false">IF(SUM($T$76:KO76)=0,0,IF(SUM($T$76:KN76)=3,0,IF(AND(KL76=1,KM76=0,KN76=0),1,IF(AND(KL77=1,KM77=0,KN77=0),1,0))))</f>
        <v>0</v>
      </c>
      <c r="KP77" s="478" t="n">
        <f aca="false">IF(SUM($T$76:KP76)=0,0,IF(SUM($T$76:KO76)=3,0,IF(AND(KM76=1,KN76=0,KO76=0),1,IF(AND(KM77=1,KN77=0,KO77=0),1,0))))</f>
        <v>0</v>
      </c>
      <c r="KQ77" s="478" t="n">
        <f aca="false">IF(SUM($T$76:KQ76)=0,0,IF(SUM($T$76:KP76)=3,0,IF(AND(KN76=1,KO76=0,KP76=0),1,IF(AND(KN77=1,KO77=0,KP77=0),1,0))))</f>
        <v>0</v>
      </c>
      <c r="KR77" s="478" t="n">
        <f aca="false">IF(SUM($T$76:KR76)=0,0,IF(SUM($T$76:KQ76)=3,0,IF(AND(KO76=1,KP76=0,KQ76=0),1,IF(AND(KO77=1,KP77=0,KQ77=0),1,0))))</f>
        <v>0</v>
      </c>
      <c r="KS77" s="196"/>
      <c r="KT77" s="478" t="n">
        <f aca="false">IF(SUM($T$76:KT76)=0,0,IF(SUM($T$76:KS76)=3,0,IF(AND(KP76=1,KQ76=0,KR76=0),1,IF(AND(KP77=1,KQ77=0,KR77=0),1,0))))</f>
        <v>0</v>
      </c>
      <c r="KU77" s="478" t="n">
        <f aca="false">IF(SUM($T$76:KU76)=0,0,IF(SUM($T$76:KT76)=3,0,IF(AND(KQ76=1,KR76=0,KT76=0),1,IF(AND(KQ77=1,KR77=0,KT77=0),1,0))))</f>
        <v>0</v>
      </c>
      <c r="KV77" s="478" t="n">
        <f aca="false">IF(SUM($T$76:KV76)=0,0,IF(SUM($T$76:KU76)=3,0,IF(AND(KR76=1,KT76=0,KU76=0),1,IF(AND(KR77=1,KT77=0,KU77=0),1,0))))</f>
        <v>0</v>
      </c>
      <c r="KW77" s="478" t="n">
        <f aca="false">IF(SUM($T$76:KW76)=0,0,IF(SUM($T$76:KV76)=3,0,IF(AND(KT76=1,KU76=0,KV76=0),1,IF(AND(KT77=1,KU77=0,KV77=0),1,0))))</f>
        <v>0</v>
      </c>
      <c r="KX77" s="478" t="n">
        <f aca="false">IF(SUM($T$76:KX76)=0,0,IF(SUM($T$76:KW76)=3,0,IF(AND(KU76=1,KV76=0,KW76=0),1,IF(AND(KU77=1,KV77=0,KW77=0),1,0))))</f>
        <v>0</v>
      </c>
      <c r="KY77" s="478" t="n">
        <f aca="false">IF(SUM($T$76:KY76)=0,0,IF(SUM($T$76:KX76)=3,0,IF(AND(KV76=1,KW76=0,KX76=0),1,IF(AND(KV77=1,KW77=0,KX77=0),1,0))))</f>
        <v>0</v>
      </c>
      <c r="KZ77" s="478" t="n">
        <f aca="false">IF(SUM($T$76:KZ76)=0,0,IF(SUM($T$76:KY76)=3,0,IF(AND(KW76=1,KX76=0,KY76=0),1,IF(AND(KW77=1,KX77=0,KY77=0),1,0))))</f>
        <v>0</v>
      </c>
      <c r="LA77" s="478" t="n">
        <f aca="false">IF(SUM($T$76:LA76)=0,0,IF(SUM($T$76:KZ76)=3,0,IF(AND(KX76=1,KY76=0,KZ76=0),1,IF(AND(KX77=1,KY77=0,KZ77=0),1,0))))</f>
        <v>0</v>
      </c>
      <c r="LB77" s="478" t="n">
        <f aca="false">IF(SUM($T$76:LB76)=0,0,IF(SUM($T$76:LA76)=3,0,IF(AND(KY76=1,KZ76=0,LA76=0),1,IF(AND(KY77=1,KZ77=0,LA77=0),1,0))))</f>
        <v>0</v>
      </c>
      <c r="LC77" s="478" t="n">
        <f aca="false">IF(SUM($T$76:LC76)=0,0,IF(SUM($T$76:LB76)=3,0,IF(AND(KZ76=1,LA76=0,LB76=0),1,IF(AND(KZ77=1,LA77=0,LB77=0),1,0))))</f>
        <v>0</v>
      </c>
      <c r="LD77" s="478" t="n">
        <f aca="false">IF(SUM($T$76:LD76)=0,0,IF(SUM($T$76:LC76)=3,0,IF(AND(LA76=1,LB76=0,LC76=0),1,IF(AND(LA77=1,LB77=0,LC77=0),1,0))))</f>
        <v>0</v>
      </c>
      <c r="LE77" s="478" t="n">
        <f aca="false">IF(SUM($T$76:LE76)=0,0,IF(SUM($T$76:LD76)=3,0,IF(AND(LB76=1,LC76=0,LD76=0),1,IF(AND(LB77=1,LC77=0,LD77=0),1,0))))</f>
        <v>0</v>
      </c>
      <c r="LF77" s="196"/>
      <c r="LG77" s="478" t="n">
        <f aca="false">IF(SUM($T$76:LG76)=0,0,IF(SUM($T$76:LF76)=3,0,IF(AND(LC76=1,LD76=0,LE76=0),1,IF(AND(LC77=1,LD77=0,LE77=0),1,0))))</f>
        <v>0</v>
      </c>
      <c r="LH77" s="478" t="n">
        <f aca="false">IF(SUM($T$76:LH76)=0,0,IF(SUM($T$76:LG76)=3,0,IF(AND(LD76=1,LE76=0,LG76=0),1,IF(AND(LD77=1,LE77=0,LG77=0),1,0))))</f>
        <v>0</v>
      </c>
      <c r="LI77" s="478" t="n">
        <f aca="false">IF(SUM($T$76:LI76)=0,0,IF(SUM($T$76:LH76)=3,0,IF(AND(LE76=1,LG76=0,LH76=0),1,IF(AND(LE77=1,LG77=0,LH77=0),1,0))))</f>
        <v>0</v>
      </c>
      <c r="LJ77" s="478" t="n">
        <f aca="false">IF(SUM($T$76:LJ76)=0,0,IF(SUM($T$76:LI76)=3,0,IF(AND(LG76=1,LH76=0,LI76=0),1,IF(AND(LG77=1,LH77=0,LI77=0),1,0))))</f>
        <v>0</v>
      </c>
      <c r="LK77" s="478" t="n">
        <f aca="false">IF(SUM($T$76:LK76)=0,0,IF(SUM($T$76:LJ76)=3,0,IF(AND(LH76=1,LI76=0,LJ76=0),1,IF(AND(LH77=1,LI77=0,LJ77=0),1,0))))</f>
        <v>0</v>
      </c>
      <c r="LL77" s="478" t="n">
        <f aca="false">IF(SUM($T$76:LL76)=0,0,IF(SUM($T$76:LK76)=3,0,IF(AND(LI76=1,LJ76=0,LK76=0),1,IF(AND(LI77=1,LJ77=0,LK77=0),1,0))))</f>
        <v>0</v>
      </c>
      <c r="LM77" s="478" t="n">
        <f aca="false">IF(SUM($T$76:LM76)=0,0,IF(SUM($T$76:LL76)=3,0,IF(AND(LJ76=1,LK76=0,LL76=0),1,IF(AND(LJ77=1,LK77=0,LL77=0),1,0))))</f>
        <v>0</v>
      </c>
      <c r="LN77" s="478" t="n">
        <f aca="false">IF(SUM($T$76:LN76)=0,0,IF(SUM($T$76:LM76)=3,0,IF(AND(LK76=1,LL76=0,LM76=0),1,IF(AND(LK77=1,LL77=0,LM77=0),1,0))))</f>
        <v>0</v>
      </c>
      <c r="LO77" s="478" t="n">
        <f aca="false">IF(SUM($T$76:LO76)=0,0,IF(SUM($T$76:LN76)=3,0,IF(AND(LL76=1,LM76=0,LN76=0),1,IF(AND(LL77=1,LM77=0,LN77=0),1,0))))</f>
        <v>0</v>
      </c>
      <c r="LP77" s="478" t="n">
        <f aca="false">IF(SUM($T$76:LP76)=0,0,IF(SUM($T$76:LO76)=3,0,IF(AND(LM76=1,LN76=0,LO76=0),1,IF(AND(LM77=1,LN77=0,LO77=0),1,0))))</f>
        <v>0</v>
      </c>
      <c r="LQ77" s="478" t="n">
        <f aca="false">IF(SUM($T$76:LQ76)=0,0,IF(SUM($T$76:LP76)=3,0,IF(AND(LN76=1,LO76=0,LP76=0),1,IF(AND(LN77=1,LO77=0,LP77=0),1,0))))</f>
        <v>0</v>
      </c>
      <c r="LR77" s="478" t="n">
        <f aca="false">IF(SUM($T$76:LR76)=0,0,IF(SUM($T$76:LQ76)=3,0,IF(AND(LO76=1,LP76=0,LQ76=0),1,IF(AND(LO77=1,LP77=0,LQ77=0),1,0))))</f>
        <v>0</v>
      </c>
      <c r="LS77" s="196"/>
      <c r="LT77" s="478" t="n">
        <f aca="false">IF(SUM($T$76:LT76)=0,0,IF(SUM($T$76:LS76)=3,0,IF(AND(LP76=1,LQ76=0,LR76=0),1,IF(AND(LP77=1,LQ77=0,LR77=0),1,0))))</f>
        <v>0</v>
      </c>
      <c r="LU77" s="478" t="n">
        <f aca="false">IF(SUM($T$76:LU76)=0,0,IF(SUM($T$76:LT76)=3,0,IF(AND(LQ76=1,LR76=0,LT76=0),1,IF(AND(LQ77=1,LR77=0,LT77=0),1,0))))</f>
        <v>0</v>
      </c>
      <c r="LV77" s="478" t="n">
        <f aca="false">IF(SUM($T$76:LV76)=0,0,IF(SUM($T$76:LU76)=3,0,IF(AND(LR76=1,LT76=0,LU76=0),1,IF(AND(LR77=1,LT77=0,LU77=0),1,0))))</f>
        <v>0</v>
      </c>
      <c r="LW77" s="478" t="n">
        <f aca="false">IF(SUM($T$76:LW76)=0,0,IF(SUM($T$76:LV76)=3,0,IF(AND(LT76=1,LU76=0,LV76=0),1,IF(AND(LT77=1,LU77=0,LV77=0),1,0))))</f>
        <v>0</v>
      </c>
      <c r="LX77" s="478" t="n">
        <f aca="false">IF(SUM($T$76:LX76)=0,0,IF(SUM($T$76:LW76)=3,0,IF(AND(LU76=1,LV76=0,LW76=0),1,IF(AND(LU77=1,LV77=0,LW77=0),1,0))))</f>
        <v>0</v>
      </c>
      <c r="LY77" s="478" t="n">
        <f aca="false">IF(SUM($T$76:LY76)=0,0,IF(SUM($T$76:LX76)=3,0,IF(AND(LV76=1,LW76=0,LX76=0),1,IF(AND(LV77=1,LW77=0,LX77=0),1,0))))</f>
        <v>0</v>
      </c>
      <c r="LZ77" s="478" t="n">
        <f aca="false">IF(SUM($T$76:LZ76)=0,0,IF(SUM($T$76:LY76)=3,0,IF(AND(LW76=1,LX76=0,LY76=0),1,IF(AND(LW77=1,LX77=0,LY77=0),1,0))))</f>
        <v>0</v>
      </c>
      <c r="MA77" s="478" t="n">
        <f aca="false">IF(SUM($T$76:MA76)=0,0,IF(SUM($T$76:LZ76)=3,0,IF(AND(LX76=1,LY76=0,LZ76=0),1,IF(AND(LX77=1,LY77=0,LZ77=0),1,0))))</f>
        <v>0</v>
      </c>
      <c r="MB77" s="478" t="n">
        <f aca="false">IF(SUM($T$76:MB76)=0,0,IF(SUM($T$76:MA76)=3,0,IF(AND(LY76=1,LZ76=0,MA76=0),1,IF(AND(LY77=1,LZ77=0,MA77=0),1,0))))</f>
        <v>0</v>
      </c>
      <c r="MC77" s="478" t="n">
        <f aca="false">IF(SUM($T$76:MC76)=0,0,IF(SUM($T$76:MB76)=3,0,IF(AND(LZ76=1,MA76=0,MB76=0),1,IF(AND(LZ77=1,MA77=0,MB77=0),1,0))))</f>
        <v>0</v>
      </c>
      <c r="MD77" s="478" t="n">
        <f aca="false">IF(SUM($T$76:MD76)=0,0,IF(SUM($T$76:MC76)=3,0,IF(AND(MA76=1,MB76=0,MC76=0),1,IF(AND(MA77=1,MB77=0,MC77=0),1,0))))</f>
        <v>0</v>
      </c>
      <c r="ME77" s="478" t="n">
        <f aca="false">IF(SUM($T$76:ME76)=0,0,IF(SUM($T$76:MD76)=3,0,IF(AND(MB76=1,MC76=0,MD76=0),1,IF(AND(MB77=1,MC77=0,MD77=0),1,0))))</f>
        <v>0</v>
      </c>
      <c r="MF77" s="196"/>
      <c r="MG77" s="478" t="n">
        <f aca="false">IF(SUM($T$76:MG76)=0,0,IF(SUM($T$76:MF76)=3,0,IF(AND(MC76=1,MD76=0,ME76=0),1,IF(AND(MC77=1,MD77=0,ME77=0),1,0))))</f>
        <v>0</v>
      </c>
      <c r="MH77" s="478" t="n">
        <f aca="false">IF(SUM($T$76:MH76)=0,0,IF(SUM($T$76:MG76)=3,0,IF(AND(MD76=1,ME76=0,MG76=0),1,IF(AND(MD77=1,ME77=0,MG77=0),1,0))))</f>
        <v>0</v>
      </c>
      <c r="MI77" s="478" t="n">
        <f aca="false">IF(SUM($T$76:MI76)=0,0,IF(SUM($T$76:MH76)=3,0,IF(AND(ME76=1,MG76=0,MH76=0),1,IF(AND(ME77=1,MG77=0,MH77=0),1,0))))</f>
        <v>0</v>
      </c>
      <c r="MJ77" s="478" t="n">
        <f aca="false">IF(SUM($T$76:MJ76)=0,0,IF(SUM($T$76:MI76)=3,0,IF(AND(MG76=1,MH76=0,MI76=0),1,IF(AND(MG77=1,MH77=0,MI77=0),1,0))))</f>
        <v>0</v>
      </c>
      <c r="MK77" s="478" t="n">
        <f aca="false">IF(SUM($T$76:MK76)=0,0,IF(SUM($T$76:MJ76)=3,0,IF(AND(MH76=1,MI76=0,MJ76=0),1,IF(AND(MH77=1,MI77=0,MJ77=0),1,0))))</f>
        <v>0</v>
      </c>
      <c r="ML77" s="478" t="n">
        <f aca="false">IF(SUM($T$76:ML76)=0,0,IF(SUM($T$76:MK76)=3,0,IF(AND(MI76=1,MJ76=0,MK76=0),1,IF(AND(MI77=1,MJ77=0,MK77=0),1,0))))</f>
        <v>0</v>
      </c>
      <c r="MM77" s="478" t="n">
        <f aca="false">IF(SUM($T$76:MM76)=0,0,IF(SUM($T$76:ML76)=3,0,IF(AND(MJ76=1,MK76=0,ML76=0),1,IF(AND(MJ77=1,MK77=0,ML77=0),1,0))))</f>
        <v>0</v>
      </c>
      <c r="MN77" s="478" t="n">
        <f aca="false">IF(SUM($T$76:MN76)=0,0,IF(SUM($T$76:MM76)=3,0,IF(AND(MK76=1,ML76=0,MM76=0),1,IF(AND(MK77=1,ML77=0,MM77=0),1,0))))</f>
        <v>0</v>
      </c>
      <c r="MO77" s="478" t="n">
        <f aca="false">IF(SUM($T$76:MO76)=0,0,IF(SUM($T$76:MN76)=3,0,IF(AND(ML76=1,MM76=0,MN76=0),1,IF(AND(ML77=1,MM77=0,MN77=0),1,0))))</f>
        <v>0</v>
      </c>
      <c r="MP77" s="478" t="n">
        <f aca="false">IF(SUM($T$76:MP76)=0,0,IF(SUM($T$76:MO76)=3,0,IF(AND(MM76=1,MN76=0,MO76=0),1,IF(AND(MM77=1,MN77=0,MO77=0),1,0))))</f>
        <v>0</v>
      </c>
      <c r="MQ77" s="478" t="n">
        <f aca="false">IF(SUM($T$76:MQ76)=0,0,IF(SUM($T$76:MP76)=3,0,IF(AND(MN76=1,MO76=0,MP76=0),1,IF(AND(MN77=1,MO77=0,MP77=0),1,0))))</f>
        <v>0</v>
      </c>
      <c r="MR77" s="478" t="n">
        <f aca="false">IF(SUM($T$76:MR76)=0,0,IF(SUM($T$76:MQ76)=3,0,IF(AND(MO76=1,MP76=0,MQ76=0),1,IF(AND(MO77=1,MP77=0,MQ77=0),1,0))))</f>
        <v>0</v>
      </c>
      <c r="MS77" s="196"/>
      <c r="MT77" s="478" t="n">
        <f aca="false">IF(SUM($T$76:MT76)=0,0,IF(SUM($T$76:MS76)=3,0,IF(AND(MP76=1,MQ76=0,MR76=0),1,IF(AND(MP77=1,MQ77=0,MR77=0),1,0))))</f>
        <v>0</v>
      </c>
      <c r="MU77" s="478" t="n">
        <f aca="false">IF(SUM($T$76:MU76)=0,0,IF(SUM($T$76:MT76)=3,0,IF(AND(MQ76=1,MR76=0,MT76=0),1,IF(AND(MQ77=1,MR77=0,MT77=0),1,0))))</f>
        <v>0</v>
      </c>
      <c r="MV77" s="478" t="n">
        <f aca="false">IF(SUM($T$76:MV76)=0,0,IF(SUM($T$76:MU76)=3,0,IF(AND(MR76=1,MT76=0,MU76=0),1,IF(AND(MR77=1,MT77=0,MU77=0),1,0))))</f>
        <v>0</v>
      </c>
      <c r="MW77" s="478" t="n">
        <f aca="false">IF(SUM($T$76:MW76)=0,0,IF(SUM($T$76:MV76)=3,0,IF(AND(MT76=1,MU76=0,MV76=0),1,IF(AND(MT77=1,MU77=0,MV77=0),1,0))))</f>
        <v>0</v>
      </c>
      <c r="MX77" s="478" t="n">
        <f aca="false">IF(SUM($T$76:MX76)=0,0,IF(SUM($T$76:MW76)=3,0,IF(AND(MU76=1,MV76=0,MW76=0),1,IF(AND(MU77=1,MV77=0,MW77=0),1,0))))</f>
        <v>0</v>
      </c>
      <c r="MY77" s="478" t="n">
        <f aca="false">IF(SUM($T$76:MY76)=0,0,IF(SUM($T$76:MX76)=3,0,IF(AND(MV76=1,MW76=0,MX76=0),1,IF(AND(MV77=1,MW77=0,MX77=0),1,0))))</f>
        <v>0</v>
      </c>
      <c r="MZ77" s="478" t="n">
        <f aca="false">IF(SUM($T$76:MZ76)=0,0,IF(SUM($T$76:MY76)=3,0,IF(AND(MW76=1,MX76=0,MY76=0),1,IF(AND(MW77=1,MX77=0,MY77=0),1,0))))</f>
        <v>0</v>
      </c>
      <c r="NA77" s="478" t="n">
        <f aca="false">IF(SUM($T$76:NA76)=0,0,IF(SUM($T$76:MZ76)=3,0,IF(AND(MX76=1,MY76=0,MZ76=0),1,IF(AND(MX77=1,MY77=0,MZ77=0),1,0))))</f>
        <v>0</v>
      </c>
      <c r="NB77" s="478" t="n">
        <f aca="false">IF(SUM($T$76:NB76)=0,0,IF(SUM($T$76:NA76)=3,0,IF(AND(MY76=1,MZ76=0,NA76=0),1,IF(AND(MY77=1,MZ77=0,NA77=0),1,0))))</f>
        <v>0</v>
      </c>
      <c r="NC77" s="478" t="n">
        <f aca="false">IF(SUM($T$76:NC76)=0,0,IF(SUM($T$76:NB76)=3,0,IF(AND(MZ76=1,NA76=0,NB76=0),1,IF(AND(MZ77=1,NA77=0,NB77=0),1,0))))</f>
        <v>0</v>
      </c>
      <c r="ND77" s="478" t="n">
        <f aca="false">IF(SUM($T$76:ND76)=0,0,IF(SUM($T$76:NC76)=3,0,IF(AND(NA76=1,NB76=0,NC76=0),1,IF(AND(NA77=1,NB77=0,NC77=0),1,0))))</f>
        <v>0</v>
      </c>
      <c r="NE77" s="478" t="n">
        <f aca="false">IF(SUM($T$76:NE76)=0,0,IF(SUM($T$76:ND76)=3,0,IF(AND(NB76=1,NC76=0,ND76=0),1,IF(AND(NB77=1,NC77=0,ND77=0),1,0))))</f>
        <v>0</v>
      </c>
      <c r="NF77" s="196"/>
      <c r="NG77" s="478" t="n">
        <f aca="false">IF(SUM($T$76:NG76)=0,0,IF(SUM($T$76:NF76)=3,0,IF(AND(NC76=1,ND76=0,NE76=0),1,IF(AND(NC77=1,ND77=0,NE77=0),1,0))))</f>
        <v>0</v>
      </c>
      <c r="NH77" s="478" t="n">
        <f aca="false">IF(SUM($T$76:NH76)=0,0,IF(SUM($T$76:NG76)=3,0,IF(AND(ND76=1,NE76=0,NG76=0),1,IF(AND(ND77=1,NE77=0,NG77=0),1,0))))</f>
        <v>0</v>
      </c>
      <c r="NI77" s="478" t="n">
        <f aca="false">IF(SUM($T$76:NI76)=0,0,IF(SUM($T$76:NH76)=3,0,IF(AND(NE76=1,NG76=0,NH76=0),1,IF(AND(NE77=1,NG77=0,NH77=0),1,0))))</f>
        <v>0</v>
      </c>
      <c r="NJ77" s="478" t="n">
        <f aca="false">IF(SUM($T$76:NJ76)=0,0,IF(SUM($T$76:NI76)=3,0,IF(AND(NG76=1,NH76=0,NI76=0),1,IF(AND(NG77=1,NH77=0,NI77=0),1,0))))</f>
        <v>0</v>
      </c>
      <c r="NK77" s="478" t="n">
        <f aca="false">IF(SUM($T$76:NK76)=0,0,IF(SUM($T$76:NJ76)=3,0,IF(AND(NH76=1,NI76=0,NJ76=0),1,IF(AND(NH77=1,NI77=0,NJ77=0),1,0))))</f>
        <v>0</v>
      </c>
      <c r="NL77" s="478" t="n">
        <f aca="false">IF(SUM($T$76:NL76)=0,0,IF(SUM($T$76:NK76)=3,0,IF(AND(NI76=1,NJ76=0,NK76=0),1,IF(AND(NI77=1,NJ77=0,NK77=0),1,0))))</f>
        <v>0</v>
      </c>
      <c r="NM77" s="478" t="n">
        <f aca="false">IF(SUM($T$76:NM76)=0,0,IF(SUM($T$76:NL76)=3,0,IF(AND(NJ76=1,NK76=0,NL76=0),1,IF(AND(NJ77=1,NK77=0,NL77=0),1,0))))</f>
        <v>0</v>
      </c>
      <c r="NN77" s="478" t="n">
        <f aca="false">IF(SUM($T$76:NN76)=0,0,IF(SUM($T$76:NM76)=3,0,IF(AND(NK76=1,NL76=0,NM76=0),1,IF(AND(NK77=1,NL77=0,NM77=0),1,0))))</f>
        <v>0</v>
      </c>
      <c r="NO77" s="478" t="n">
        <f aca="false">IF(SUM($T$76:NO76)=0,0,IF(SUM($T$76:NN76)=3,0,IF(AND(NL76=1,NM76=0,NN76=0),1,IF(AND(NL77=1,NM77=0,NN77=0),1,0))))</f>
        <v>0</v>
      </c>
      <c r="NP77" s="478" t="n">
        <f aca="false">IF(SUM($T$76:NP76)=0,0,IF(SUM($T$76:NO76)=3,0,IF(AND(NM76=1,NN76=0,NO76=0),1,IF(AND(NM77=1,NN77=0,NO77=0),1,0))))</f>
        <v>0</v>
      </c>
      <c r="NQ77" s="478" t="n">
        <f aca="false">IF(SUM($T$76:NQ76)=0,0,IF(SUM($T$76:NP76)=3,0,IF(AND(NN76=1,NO76=0,NP76=0),1,IF(AND(NN77=1,NO77=0,NP77=0),1,0))))</f>
        <v>0</v>
      </c>
      <c r="NR77" s="478" t="n">
        <f aca="false">IF(SUM($T$76:NR76)=0,0,IF(SUM($T$76:NQ76)=3,0,IF(AND(NO76=1,NP76=0,NQ76=0),1,IF(AND(NO77=1,NP77=0,NQ77=0),1,0))))</f>
        <v>0</v>
      </c>
      <c r="NS77" s="196"/>
      <c r="NT77" s="478" t="n">
        <f aca="false">IF(SUM($T$76:NT76)=0,0,IF(SUM($T$76:NS76)=3,0,IF(AND(NP76=1,NQ76=0,NR76=0),1,IF(AND(NP77=1,NQ77=0,NR77=0),1,0))))</f>
        <v>0</v>
      </c>
      <c r="NU77" s="478" t="n">
        <f aca="false">IF(SUM($T$76:NU76)=0,0,IF(SUM($T$76:NT76)=3,0,IF(AND(NQ76=1,NR76=0,NT76=0),1,IF(AND(NQ77=1,NR77=0,NT77=0),1,0))))</f>
        <v>0</v>
      </c>
      <c r="NV77" s="478" t="n">
        <f aca="false">IF(SUM($T$76:NV76)=0,0,IF(SUM($T$76:NU76)=3,0,IF(AND(NR76=1,NT76=0,NU76=0),1,IF(AND(NR77=1,NT77=0,NU77=0),1,0))))</f>
        <v>0</v>
      </c>
      <c r="NW77" s="478" t="n">
        <f aca="false">IF(SUM($T$76:NW76)=0,0,IF(SUM($T$76:NV76)=3,0,IF(AND(NT76=1,NU76=0,NV76=0),1,IF(AND(NT77=1,NU77=0,NV77=0),1,0))))</f>
        <v>0</v>
      </c>
      <c r="NX77" s="478" t="n">
        <f aca="false">IF(SUM($T$76:NX76)=0,0,IF(SUM($T$76:NW76)=3,0,IF(AND(NU76=1,NV76=0,NW76=0),1,IF(AND(NU77=1,NV77=0,NW77=0),1,0))))</f>
        <v>0</v>
      </c>
      <c r="NY77" s="478" t="n">
        <f aca="false">IF(SUM($T$76:NY76)=0,0,IF(SUM($T$76:NX76)=3,0,IF(AND(NV76=1,NW76=0,NX76=0),1,IF(AND(NV77=1,NW77=0,NX77=0),1,0))))</f>
        <v>0</v>
      </c>
      <c r="NZ77" s="478" t="n">
        <f aca="false">IF(SUM($T$76:NZ76)=0,0,IF(SUM($T$76:NY76)=3,0,IF(AND(NW76=1,NX76=0,NY76=0),1,IF(AND(NW77=1,NX77=0,NY77=0),1,0))))</f>
        <v>0</v>
      </c>
      <c r="OA77" s="478" t="n">
        <f aca="false">IF(SUM($T$76:OA76)=0,0,IF(SUM($T$76:NZ76)=3,0,IF(AND(NX76=1,NY76=0,NZ76=0),1,IF(AND(NX77=1,NY77=0,NZ77=0),1,0))))</f>
        <v>0</v>
      </c>
      <c r="OB77" s="478" t="n">
        <f aca="false">IF(SUM($T$76:OB76)=0,0,IF(SUM($T$76:OA76)=3,0,IF(AND(NY76=1,NZ76=0,OA76=0),1,IF(AND(NY77=1,NZ77=0,OA77=0),1,0))))</f>
        <v>0</v>
      </c>
      <c r="OC77" s="478" t="n">
        <f aca="false">IF(SUM($T$76:OC76)=0,0,IF(SUM($T$76:OB76)=3,0,IF(AND(NZ76=1,OA76=0,OB76=0),1,IF(AND(NZ77=1,OA77=0,OB77=0),1,0))))</f>
        <v>0</v>
      </c>
      <c r="OD77" s="478" t="n">
        <f aca="false">IF(SUM($T$76:OD76)=0,0,IF(SUM($T$76:OC76)=3,0,IF(AND(OA76=1,OB76=0,OC76=0),1,IF(AND(OA77=1,OB77=0,OC77=0),1,0))))</f>
        <v>0</v>
      </c>
      <c r="OE77" s="478" t="n">
        <f aca="false">IF(SUM($T$76:OE76)=0,0,IF(SUM($T$76:OD76)=3,0,IF(AND(OB76=1,OC76=0,OD76=0),1,IF(AND(OB77=1,OC77=0,OD77=0),1,0))))</f>
        <v>0</v>
      </c>
      <c r="OF77" s="196"/>
      <c r="OG77" s="478" t="n">
        <f aca="false">IF(SUM($T$76:OG76)=0,0,IF(SUM($T$76:OF76)=3,0,IF(AND(OC76=1,OD76=0,OE76=0),1,IF(AND(OC77=1,OD77=0,OE77=0),1,0))))</f>
        <v>0</v>
      </c>
      <c r="OH77" s="478" t="n">
        <f aca="false">IF(SUM($T$76:OH76)=0,0,IF(SUM($T$76:OG76)=3,0,IF(AND(OD76=1,OE76=0,OG76=0),1,IF(AND(OD77=1,OE77=0,OG77=0),1,0))))</f>
        <v>0</v>
      </c>
      <c r="OI77" s="478" t="n">
        <f aca="false">IF(SUM($T$76:OI76)=0,0,IF(SUM($T$76:OH76)=3,0,IF(AND(OE76=1,OG76=0,OH76=0),1,IF(AND(OE77=1,OG77=0,OH77=0),1,0))))</f>
        <v>0</v>
      </c>
      <c r="OJ77" s="478" t="n">
        <f aca="false">IF(SUM($T$76:OJ76)=0,0,IF(SUM($T$76:OI76)=3,0,IF(AND(OG76=1,OH76=0,OI76=0),1,IF(AND(OG77=1,OH77=0,OI77=0),1,0))))</f>
        <v>0</v>
      </c>
      <c r="OK77" s="478" t="n">
        <f aca="false">IF(SUM($T$76:OK76)=0,0,IF(SUM($T$76:OJ76)=3,0,IF(AND(OH76=1,OI76=0,OJ76=0),1,IF(AND(OH77=1,OI77=0,OJ77=0),1,0))))</f>
        <v>0</v>
      </c>
      <c r="OL77" s="478" t="n">
        <f aca="false">IF(SUM($T$76:OL76)=0,0,IF(SUM($T$76:OK76)=3,0,IF(AND(OI76=1,OJ76=0,OK76=0),1,IF(AND(OI77=1,OJ77=0,OK77=0),1,0))))</f>
        <v>0</v>
      </c>
      <c r="OM77" s="478" t="n">
        <f aca="false">IF(SUM($T$76:OM76)=0,0,IF(SUM($T$76:OL76)=3,0,IF(AND(OJ76=1,OK76=0,OL76=0),1,IF(AND(OJ77=1,OK77=0,OL77=0),1,0))))</f>
        <v>0</v>
      </c>
      <c r="ON77" s="478" t="n">
        <f aca="false">IF(SUM($T$76:ON76)=0,0,IF(SUM($T$76:OM76)=3,0,IF(AND(OK76=1,OL76=0,OM76=0),1,IF(AND(OK77=1,OL77=0,OM77=0),1,0))))</f>
        <v>0</v>
      </c>
      <c r="OO77" s="478" t="n">
        <f aca="false">IF(SUM($T$76:OO76)=0,0,IF(SUM($T$76:ON76)=3,0,IF(AND(OL76=1,OM76=0,ON76=0),1,IF(AND(OL77=1,OM77=0,ON77=0),1,0))))</f>
        <v>0</v>
      </c>
      <c r="OP77" s="478" t="n">
        <f aca="false">IF(SUM($T$76:OP76)=0,0,IF(SUM($T$76:OO76)=3,0,IF(AND(OM76=1,ON76=0,OO76=0),1,IF(AND(OM77=1,ON77=0,OO77=0),1,0))))</f>
        <v>0</v>
      </c>
      <c r="OQ77" s="478" t="n">
        <f aca="false">IF(SUM($T$76:OQ76)=0,0,IF(SUM($T$76:OP76)=3,0,IF(AND(ON76=1,OO76=0,OP76=0),1,IF(AND(ON77=1,OO77=0,OP77=0),1,0))))</f>
        <v>0</v>
      </c>
      <c r="OR77" s="478" t="n">
        <f aca="false">IF(SUM($T$76:OR76)=0,0,IF(SUM($T$76:OQ76)=3,0,IF(AND(OO76=1,OP76=0,OQ76=0),1,IF(AND(OO77=1,OP77=0,OQ77=0),1,0))))</f>
        <v>0</v>
      </c>
      <c r="OS77" s="196"/>
      <c r="OT77" s="196"/>
      <c r="OU77" s="196"/>
      <c r="OV77" s="196"/>
      <c r="OW77" s="196"/>
      <c r="OX77" s="196"/>
      <c r="OY77" s="196"/>
      <c r="OZ77" s="196"/>
      <c r="PA77" s="196"/>
      <c r="PB77" s="196"/>
      <c r="PC77" s="196"/>
      <c r="PD77" s="196"/>
      <c r="PE77" s="196"/>
      <c r="PF77" s="196"/>
      <c r="PG77" s="196"/>
      <c r="PH77" s="196"/>
      <c r="PI77" s="196"/>
      <c r="PJ77" s="196"/>
      <c r="PK77" s="196"/>
      <c r="PL77" s="196"/>
      <c r="PM77" s="196"/>
      <c r="PN77" s="196"/>
      <c r="PO77" s="196"/>
      <c r="PP77" s="196"/>
      <c r="PQ77" s="196"/>
      <c r="PR77" s="196"/>
      <c r="PS77" s="196"/>
      <c r="PT77" s="196"/>
      <c r="PU77" s="196"/>
      <c r="PV77" s="196"/>
      <c r="PW77" s="196"/>
      <c r="PX77" s="196"/>
      <c r="PY77" s="196"/>
      <c r="PZ77" s="196"/>
      <c r="QA77" s="196"/>
      <c r="QB77" s="196"/>
      <c r="QC77" s="196"/>
      <c r="QD77" s="196"/>
      <c r="QE77" s="196"/>
      <c r="QF77" s="196"/>
      <c r="QG77" s="196"/>
      <c r="QH77" s="196"/>
      <c r="QI77" s="196"/>
      <c r="QJ77" s="196"/>
      <c r="QK77" s="196"/>
      <c r="QL77" s="196"/>
      <c r="QM77" s="196"/>
      <c r="QN77" s="196"/>
      <c r="QO77" s="196"/>
      <c r="QP77" s="196"/>
      <c r="QQ77" s="196"/>
      <c r="QR77" s="196"/>
      <c r="QS77" s="196"/>
      <c r="QT77" s="196"/>
      <c r="QU77" s="196"/>
      <c r="QV77" s="196"/>
      <c r="QW77" s="196"/>
      <c r="QX77" s="196"/>
      <c r="QY77" s="196"/>
      <c r="QZ77" s="196"/>
      <c r="RA77" s="196"/>
      <c r="RB77" s="196"/>
      <c r="RC77" s="196"/>
      <c r="RD77" s="196"/>
      <c r="RE77" s="196"/>
      <c r="RF77" s="196"/>
    </row>
    <row r="78" customFormat="false" ht="12.75" hidden="false" customHeight="true" outlineLevel="0" collapsed="false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6"/>
      <c r="GW78" s="196"/>
      <c r="GX78" s="196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196"/>
      <c r="HK78" s="196"/>
      <c r="HL78" s="196"/>
      <c r="HM78" s="196"/>
      <c r="HN78" s="196"/>
      <c r="HO78" s="196"/>
      <c r="HP78" s="196"/>
      <c r="HQ78" s="196"/>
      <c r="HR78" s="196"/>
      <c r="HS78" s="196"/>
      <c r="HT78" s="196"/>
      <c r="HU78" s="196"/>
      <c r="HV78" s="196"/>
      <c r="HW78" s="196"/>
      <c r="HX78" s="196"/>
      <c r="HY78" s="196"/>
      <c r="HZ78" s="196"/>
      <c r="IA78" s="196"/>
      <c r="IB78" s="196"/>
      <c r="IC78" s="196"/>
      <c r="ID78" s="196"/>
      <c r="IE78" s="196"/>
      <c r="IF78" s="196"/>
      <c r="IG78" s="196"/>
      <c r="IH78" s="196"/>
      <c r="II78" s="196"/>
      <c r="IJ78" s="196"/>
      <c r="IK78" s="196"/>
      <c r="IL78" s="196"/>
      <c r="IM78" s="196"/>
      <c r="IN78" s="196"/>
      <c r="IO78" s="196"/>
      <c r="IP78" s="196"/>
      <c r="IQ78" s="196"/>
      <c r="IR78" s="196"/>
      <c r="IS78" s="196"/>
      <c r="IT78" s="196"/>
      <c r="IU78" s="196"/>
      <c r="IV78" s="196"/>
      <c r="IW78" s="196"/>
      <c r="IX78" s="196"/>
      <c r="IY78" s="196"/>
      <c r="IZ78" s="196"/>
      <c r="JA78" s="196"/>
      <c r="JB78" s="196"/>
      <c r="JC78" s="196"/>
      <c r="JD78" s="196"/>
      <c r="JE78" s="196"/>
      <c r="JF78" s="196"/>
      <c r="JG78" s="196"/>
      <c r="JH78" s="196"/>
      <c r="JI78" s="196"/>
      <c r="JJ78" s="196"/>
      <c r="JK78" s="196"/>
      <c r="JL78" s="196"/>
      <c r="JM78" s="196"/>
      <c r="JN78" s="196"/>
      <c r="JO78" s="196"/>
      <c r="JP78" s="196"/>
      <c r="JQ78" s="196"/>
      <c r="JR78" s="196"/>
      <c r="JS78" s="196"/>
      <c r="JT78" s="196"/>
      <c r="JU78" s="196"/>
      <c r="JV78" s="196"/>
      <c r="JW78" s="196"/>
      <c r="JX78" s="196"/>
      <c r="JY78" s="196"/>
      <c r="JZ78" s="196"/>
      <c r="KA78" s="196"/>
      <c r="KB78" s="196"/>
      <c r="KC78" s="196"/>
      <c r="KD78" s="196"/>
      <c r="KE78" s="196"/>
      <c r="KF78" s="196"/>
      <c r="KG78" s="196"/>
      <c r="KH78" s="196"/>
      <c r="KI78" s="196"/>
      <c r="KJ78" s="196"/>
      <c r="KK78" s="196"/>
      <c r="KL78" s="196"/>
      <c r="KM78" s="196"/>
      <c r="KN78" s="196"/>
      <c r="KO78" s="196"/>
      <c r="KP78" s="196"/>
      <c r="KQ78" s="196"/>
      <c r="KR78" s="196"/>
      <c r="KS78" s="196"/>
      <c r="KT78" s="196"/>
      <c r="KU78" s="196"/>
      <c r="KV78" s="196"/>
      <c r="KW78" s="196"/>
      <c r="KX78" s="196"/>
      <c r="KY78" s="196"/>
      <c r="KZ78" s="196"/>
      <c r="LA78" s="196"/>
      <c r="LB78" s="196"/>
      <c r="LC78" s="196"/>
      <c r="LD78" s="196"/>
      <c r="LE78" s="196"/>
      <c r="LF78" s="196"/>
      <c r="LG78" s="196"/>
      <c r="LH78" s="196"/>
      <c r="LI78" s="196"/>
      <c r="LJ78" s="196"/>
      <c r="LK78" s="196"/>
      <c r="LL78" s="196"/>
      <c r="LM78" s="196"/>
      <c r="LN78" s="196"/>
      <c r="LO78" s="196"/>
      <c r="LP78" s="196"/>
      <c r="LQ78" s="196"/>
      <c r="LR78" s="196"/>
      <c r="LS78" s="196"/>
      <c r="LT78" s="196"/>
      <c r="LU78" s="196"/>
      <c r="LV78" s="196"/>
      <c r="LW78" s="196"/>
      <c r="LX78" s="196"/>
      <c r="LY78" s="196"/>
      <c r="LZ78" s="196"/>
      <c r="MA78" s="196"/>
      <c r="MB78" s="196"/>
      <c r="MC78" s="196"/>
      <c r="MD78" s="196"/>
      <c r="ME78" s="196"/>
      <c r="MF78" s="196"/>
      <c r="MG78" s="196"/>
      <c r="MH78" s="196"/>
      <c r="MI78" s="196"/>
      <c r="MJ78" s="196"/>
      <c r="MK78" s="196"/>
      <c r="ML78" s="196"/>
      <c r="MM78" s="196"/>
      <c r="MN78" s="196"/>
      <c r="MO78" s="196"/>
      <c r="MP78" s="196"/>
      <c r="MQ78" s="196"/>
      <c r="MR78" s="196"/>
      <c r="MS78" s="196"/>
      <c r="MT78" s="196"/>
      <c r="MU78" s="196"/>
      <c r="MV78" s="196"/>
      <c r="MW78" s="196"/>
      <c r="MX78" s="196"/>
      <c r="MY78" s="196"/>
      <c r="MZ78" s="196"/>
      <c r="NA78" s="196"/>
      <c r="NB78" s="196"/>
      <c r="NC78" s="196"/>
      <c r="ND78" s="196"/>
      <c r="NE78" s="196"/>
      <c r="NF78" s="196"/>
      <c r="NG78" s="196"/>
      <c r="NH78" s="196"/>
      <c r="NI78" s="196"/>
      <c r="NJ78" s="196"/>
      <c r="NK78" s="196"/>
      <c r="NL78" s="196"/>
      <c r="NM78" s="196"/>
      <c r="NN78" s="196"/>
      <c r="NO78" s="196"/>
      <c r="NP78" s="196"/>
      <c r="NQ78" s="196"/>
      <c r="NR78" s="196"/>
      <c r="NS78" s="196"/>
      <c r="NT78" s="196"/>
      <c r="NU78" s="196"/>
      <c r="NV78" s="196"/>
      <c r="NW78" s="196"/>
      <c r="NX78" s="196"/>
      <c r="NY78" s="196"/>
      <c r="NZ78" s="196"/>
      <c r="OA78" s="196"/>
      <c r="OB78" s="196"/>
      <c r="OC78" s="196"/>
      <c r="OD78" s="196"/>
      <c r="OE78" s="196"/>
      <c r="OF78" s="196"/>
      <c r="OG78" s="196"/>
      <c r="OH78" s="196"/>
      <c r="OI78" s="196"/>
      <c r="OJ78" s="196"/>
      <c r="OK78" s="196"/>
      <c r="OL78" s="196"/>
      <c r="OM78" s="196"/>
      <c r="ON78" s="196"/>
      <c r="OO78" s="196"/>
      <c r="OP78" s="196"/>
      <c r="OQ78" s="196"/>
      <c r="OR78" s="196"/>
      <c r="OS78" s="196"/>
      <c r="OT78" s="196"/>
      <c r="OU78" s="196"/>
      <c r="OV78" s="196"/>
      <c r="OW78" s="196"/>
      <c r="OX78" s="196"/>
      <c r="OY78" s="196"/>
      <c r="OZ78" s="196"/>
      <c r="PA78" s="196"/>
      <c r="PB78" s="196"/>
      <c r="PC78" s="196"/>
      <c r="PD78" s="196"/>
      <c r="PE78" s="196"/>
      <c r="PF78" s="196"/>
      <c r="PG78" s="196"/>
      <c r="PH78" s="196"/>
      <c r="PI78" s="196"/>
      <c r="PJ78" s="196"/>
      <c r="PK78" s="196"/>
      <c r="PL78" s="196"/>
      <c r="PM78" s="196"/>
      <c r="PN78" s="196"/>
      <c r="PO78" s="196"/>
      <c r="PP78" s="196"/>
      <c r="PQ78" s="196"/>
      <c r="PR78" s="196"/>
      <c r="PS78" s="196"/>
      <c r="PT78" s="196"/>
      <c r="PU78" s="196"/>
      <c r="PV78" s="196"/>
      <c r="PW78" s="196"/>
      <c r="PX78" s="196"/>
      <c r="PY78" s="196"/>
      <c r="PZ78" s="196"/>
      <c r="QA78" s="196"/>
      <c r="QB78" s="196"/>
      <c r="QC78" s="196"/>
      <c r="QD78" s="196"/>
      <c r="QE78" s="196"/>
      <c r="QF78" s="196"/>
      <c r="QG78" s="196"/>
      <c r="QH78" s="196"/>
      <c r="QI78" s="196"/>
      <c r="QJ78" s="196"/>
      <c r="QK78" s="196"/>
      <c r="QL78" s="196"/>
      <c r="QM78" s="196"/>
      <c r="QN78" s="196"/>
      <c r="QO78" s="196"/>
      <c r="QP78" s="196"/>
      <c r="QQ78" s="196"/>
      <c r="QR78" s="196"/>
      <c r="QS78" s="196"/>
      <c r="QT78" s="196"/>
      <c r="QU78" s="196"/>
      <c r="QV78" s="196"/>
      <c r="QW78" s="196"/>
      <c r="QX78" s="196"/>
      <c r="QY78" s="196"/>
      <c r="QZ78" s="196"/>
      <c r="RA78" s="196"/>
      <c r="RB78" s="196"/>
      <c r="RC78" s="196"/>
      <c r="RD78" s="196"/>
      <c r="RE78" s="196"/>
      <c r="RF78" s="196"/>
    </row>
    <row r="79" customFormat="false" ht="12.75" hidden="false" customHeight="true" outlineLevel="0" collapsed="false">
      <c r="A79" s="196"/>
      <c r="B79" s="497" t="s">
        <v>535</v>
      </c>
      <c r="C79" s="196"/>
      <c r="D79" s="196"/>
      <c r="E79" s="196" t="s">
        <v>536</v>
      </c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196"/>
      <c r="DF79" s="196"/>
      <c r="DG79" s="196"/>
      <c r="DH79" s="196"/>
      <c r="DI79" s="196"/>
      <c r="DJ79" s="196"/>
      <c r="DK79" s="196"/>
      <c r="DL79" s="196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  <c r="EA79" s="196"/>
      <c r="EB79" s="196"/>
      <c r="EC79" s="196"/>
      <c r="ED79" s="196"/>
      <c r="EE79" s="196"/>
      <c r="EF79" s="196"/>
      <c r="EG79" s="196"/>
      <c r="EH79" s="196"/>
      <c r="EI79" s="196"/>
      <c r="EJ79" s="196"/>
      <c r="EK79" s="196"/>
      <c r="EL79" s="196"/>
      <c r="EM79" s="196"/>
      <c r="EN79" s="196"/>
      <c r="EO79" s="196"/>
      <c r="EP79" s="196"/>
      <c r="EQ79" s="196"/>
      <c r="ER79" s="196"/>
      <c r="ES79" s="196"/>
      <c r="ET79" s="196"/>
      <c r="EU79" s="196"/>
      <c r="EV79" s="196"/>
      <c r="EW79" s="196"/>
      <c r="EX79" s="196"/>
      <c r="EY79" s="196"/>
      <c r="EZ79" s="196"/>
      <c r="FA79" s="196"/>
      <c r="FB79" s="196"/>
      <c r="FC79" s="196"/>
      <c r="FD79" s="196"/>
      <c r="FE79" s="196"/>
      <c r="FF79" s="196"/>
      <c r="FG79" s="196"/>
      <c r="FH79" s="196"/>
      <c r="FI79" s="196"/>
      <c r="FJ79" s="196"/>
      <c r="FK79" s="196"/>
      <c r="FL79" s="196"/>
      <c r="FM79" s="196"/>
      <c r="FN79" s="196"/>
      <c r="FO79" s="196"/>
      <c r="FP79" s="196"/>
      <c r="FQ79" s="196"/>
      <c r="FR79" s="196"/>
      <c r="FS79" s="196"/>
      <c r="FT79" s="196"/>
      <c r="FU79" s="196"/>
      <c r="FV79" s="196"/>
      <c r="FW79" s="196"/>
      <c r="FX79" s="196"/>
      <c r="FY79" s="196"/>
      <c r="FZ79" s="196"/>
      <c r="GA79" s="196"/>
      <c r="GB79" s="196"/>
      <c r="GC79" s="196"/>
      <c r="GD79" s="196"/>
      <c r="GE79" s="196"/>
      <c r="GF79" s="196"/>
      <c r="GG79" s="196"/>
      <c r="GH79" s="196"/>
      <c r="GI79" s="196"/>
      <c r="GJ79" s="196"/>
      <c r="GK79" s="196"/>
      <c r="GL79" s="196"/>
      <c r="GM79" s="196"/>
      <c r="GN79" s="196"/>
      <c r="GO79" s="196"/>
      <c r="GP79" s="196"/>
      <c r="GQ79" s="196"/>
      <c r="GR79" s="196"/>
      <c r="GS79" s="196"/>
      <c r="GT79" s="196"/>
      <c r="GU79" s="196"/>
      <c r="GV79" s="196"/>
      <c r="GW79" s="196"/>
      <c r="GX79" s="196"/>
      <c r="GY79" s="196"/>
      <c r="GZ79" s="196"/>
      <c r="HA79" s="196"/>
      <c r="HB79" s="196"/>
      <c r="HC79" s="196"/>
      <c r="HD79" s="196"/>
      <c r="HE79" s="196"/>
      <c r="HF79" s="196"/>
      <c r="HG79" s="196"/>
      <c r="HH79" s="196"/>
      <c r="HI79" s="196"/>
      <c r="HJ79" s="196"/>
      <c r="HK79" s="196"/>
      <c r="HL79" s="196"/>
      <c r="HM79" s="196"/>
      <c r="HN79" s="196"/>
      <c r="HO79" s="196"/>
      <c r="HP79" s="196"/>
      <c r="HQ79" s="196"/>
      <c r="HR79" s="196"/>
      <c r="HS79" s="196"/>
      <c r="HT79" s="196"/>
      <c r="HU79" s="196"/>
      <c r="HV79" s="196"/>
      <c r="HW79" s="196"/>
      <c r="HX79" s="196"/>
      <c r="HY79" s="196"/>
      <c r="HZ79" s="196"/>
      <c r="IA79" s="196"/>
      <c r="IB79" s="196"/>
      <c r="IC79" s="196"/>
      <c r="ID79" s="196"/>
      <c r="IE79" s="196"/>
      <c r="IF79" s="196"/>
      <c r="IG79" s="196"/>
      <c r="IH79" s="196"/>
      <c r="II79" s="196"/>
      <c r="IJ79" s="196"/>
      <c r="IK79" s="196"/>
      <c r="IL79" s="196"/>
      <c r="IM79" s="196"/>
      <c r="IN79" s="196"/>
      <c r="IO79" s="196"/>
      <c r="IP79" s="196"/>
      <c r="IQ79" s="196"/>
      <c r="IR79" s="196"/>
      <c r="IS79" s="196"/>
      <c r="IT79" s="196"/>
      <c r="IU79" s="196"/>
      <c r="IV79" s="196"/>
      <c r="IW79" s="196"/>
      <c r="IX79" s="196"/>
      <c r="IY79" s="196"/>
      <c r="IZ79" s="196"/>
      <c r="JA79" s="196"/>
      <c r="JB79" s="196"/>
      <c r="JC79" s="196"/>
      <c r="JD79" s="196"/>
      <c r="JE79" s="196"/>
      <c r="JF79" s="196"/>
      <c r="JG79" s="196"/>
      <c r="JH79" s="196"/>
      <c r="JI79" s="196"/>
      <c r="JJ79" s="196"/>
      <c r="JK79" s="196"/>
      <c r="JL79" s="196"/>
      <c r="JM79" s="196"/>
      <c r="JN79" s="196"/>
      <c r="JO79" s="196"/>
      <c r="JP79" s="196"/>
      <c r="JQ79" s="196"/>
      <c r="JR79" s="196"/>
      <c r="JS79" s="196"/>
      <c r="JT79" s="196"/>
      <c r="JU79" s="196"/>
      <c r="JV79" s="196"/>
      <c r="JW79" s="196"/>
      <c r="JX79" s="196"/>
      <c r="JY79" s="196"/>
      <c r="JZ79" s="196"/>
      <c r="KA79" s="196"/>
      <c r="KB79" s="196"/>
      <c r="KC79" s="196"/>
      <c r="KD79" s="196"/>
      <c r="KE79" s="196"/>
      <c r="KF79" s="196"/>
      <c r="KG79" s="196"/>
      <c r="KH79" s="196"/>
      <c r="KI79" s="196"/>
      <c r="KJ79" s="196"/>
      <c r="KK79" s="196"/>
      <c r="KL79" s="196"/>
      <c r="KM79" s="196"/>
      <c r="KN79" s="196"/>
      <c r="KO79" s="196"/>
      <c r="KP79" s="196"/>
      <c r="KQ79" s="196"/>
      <c r="KR79" s="196"/>
      <c r="KS79" s="196"/>
      <c r="KT79" s="196"/>
      <c r="KU79" s="196"/>
      <c r="KV79" s="196"/>
      <c r="KW79" s="196"/>
      <c r="KX79" s="196"/>
      <c r="KY79" s="196"/>
      <c r="KZ79" s="196"/>
      <c r="LA79" s="196"/>
      <c r="LB79" s="196"/>
      <c r="LC79" s="196"/>
      <c r="LD79" s="196"/>
      <c r="LE79" s="196"/>
      <c r="LF79" s="196"/>
      <c r="LG79" s="196"/>
      <c r="LH79" s="196"/>
      <c r="LI79" s="196"/>
      <c r="LJ79" s="196"/>
      <c r="LK79" s="196"/>
      <c r="LL79" s="196"/>
      <c r="LM79" s="196"/>
      <c r="LN79" s="196"/>
      <c r="LO79" s="196"/>
      <c r="LP79" s="196"/>
      <c r="LQ79" s="196"/>
      <c r="LR79" s="196"/>
      <c r="LS79" s="196"/>
      <c r="LT79" s="196"/>
      <c r="LU79" s="196"/>
      <c r="LV79" s="196"/>
      <c r="LW79" s="196"/>
      <c r="LX79" s="196"/>
      <c r="LY79" s="196"/>
      <c r="LZ79" s="196"/>
      <c r="MA79" s="196"/>
      <c r="MB79" s="196"/>
      <c r="MC79" s="196"/>
      <c r="MD79" s="196"/>
      <c r="ME79" s="196"/>
      <c r="MF79" s="196"/>
      <c r="MG79" s="196"/>
      <c r="MH79" s="196"/>
      <c r="MI79" s="196"/>
      <c r="MJ79" s="196"/>
      <c r="MK79" s="196"/>
      <c r="ML79" s="196"/>
      <c r="MM79" s="196"/>
      <c r="MN79" s="196"/>
      <c r="MO79" s="196"/>
      <c r="MP79" s="196"/>
      <c r="MQ79" s="196"/>
      <c r="MR79" s="196"/>
      <c r="MS79" s="196"/>
      <c r="MT79" s="196"/>
      <c r="MU79" s="196"/>
      <c r="MV79" s="196"/>
      <c r="MW79" s="196"/>
      <c r="MX79" s="196"/>
      <c r="MY79" s="196"/>
      <c r="MZ79" s="196"/>
      <c r="NA79" s="196"/>
      <c r="NB79" s="196"/>
      <c r="NC79" s="196"/>
      <c r="ND79" s="196"/>
      <c r="NE79" s="196"/>
      <c r="NF79" s="196"/>
      <c r="NG79" s="196"/>
      <c r="NH79" s="196"/>
      <c r="NI79" s="196"/>
      <c r="NJ79" s="196"/>
      <c r="NK79" s="196"/>
      <c r="NL79" s="196"/>
      <c r="NM79" s="196"/>
      <c r="NN79" s="196"/>
      <c r="NO79" s="196"/>
      <c r="NP79" s="196"/>
      <c r="NQ79" s="196"/>
      <c r="NR79" s="196"/>
      <c r="NS79" s="196"/>
      <c r="NT79" s="196"/>
      <c r="NU79" s="196"/>
      <c r="NV79" s="196"/>
      <c r="NW79" s="196"/>
      <c r="NX79" s="196"/>
      <c r="NY79" s="196"/>
      <c r="NZ79" s="196"/>
      <c r="OA79" s="196"/>
      <c r="OB79" s="196"/>
      <c r="OC79" s="196"/>
      <c r="OD79" s="196"/>
      <c r="OE79" s="196"/>
      <c r="OF79" s="196"/>
      <c r="OG79" s="196"/>
      <c r="OH79" s="196"/>
      <c r="OI79" s="196"/>
      <c r="OJ79" s="196"/>
      <c r="OK79" s="196"/>
      <c r="OL79" s="196"/>
      <c r="OM79" s="196"/>
      <c r="ON79" s="196"/>
      <c r="OO79" s="196"/>
      <c r="OP79" s="196"/>
      <c r="OQ79" s="196"/>
      <c r="OR79" s="196"/>
      <c r="OS79" s="196"/>
      <c r="OT79" s="196"/>
      <c r="OU79" s="196"/>
      <c r="OV79" s="196"/>
      <c r="OW79" s="196"/>
      <c r="OX79" s="196"/>
      <c r="OY79" s="196"/>
      <c r="OZ79" s="196"/>
      <c r="PA79" s="196"/>
      <c r="PB79" s="196"/>
      <c r="PC79" s="196"/>
      <c r="PD79" s="196"/>
      <c r="PE79" s="196"/>
      <c r="PF79" s="196"/>
      <c r="PG79" s="196"/>
      <c r="PH79" s="196"/>
      <c r="PI79" s="196"/>
      <c r="PJ79" s="196"/>
      <c r="PK79" s="196"/>
      <c r="PL79" s="196"/>
      <c r="PM79" s="196"/>
      <c r="PN79" s="196"/>
      <c r="PO79" s="196"/>
      <c r="PP79" s="196"/>
      <c r="PQ79" s="196"/>
      <c r="PR79" s="196"/>
      <c r="PS79" s="196"/>
      <c r="PT79" s="196"/>
      <c r="PU79" s="196"/>
      <c r="PV79" s="196"/>
      <c r="PW79" s="196"/>
      <c r="PX79" s="196"/>
      <c r="PY79" s="196"/>
      <c r="PZ79" s="196"/>
      <c r="QA79" s="196"/>
      <c r="QB79" s="196"/>
      <c r="QC79" s="196"/>
      <c r="QD79" s="196"/>
      <c r="QE79" s="196"/>
      <c r="QF79" s="196"/>
      <c r="QG79" s="196"/>
      <c r="QH79" s="196"/>
      <c r="QI79" s="196"/>
      <c r="QJ79" s="196"/>
      <c r="QK79" s="196"/>
      <c r="QL79" s="196"/>
      <c r="QM79" s="196"/>
      <c r="QN79" s="196"/>
      <c r="QO79" s="196"/>
      <c r="QP79" s="196"/>
      <c r="QQ79" s="196"/>
      <c r="QR79" s="196"/>
      <c r="QS79" s="196"/>
      <c r="QT79" s="196"/>
      <c r="QU79" s="196"/>
      <c r="QV79" s="196"/>
      <c r="QW79" s="196"/>
      <c r="QX79" s="196"/>
      <c r="QY79" s="196"/>
      <c r="QZ79" s="196"/>
      <c r="RA79" s="196"/>
      <c r="RB79" s="196"/>
      <c r="RC79" s="196"/>
      <c r="RD79" s="196"/>
      <c r="RE79" s="196"/>
      <c r="RF79" s="196"/>
    </row>
    <row r="80" customFormat="false" ht="12.75" hidden="false" customHeight="true" outlineLevel="0" collapsed="false">
      <c r="A80" s="478"/>
      <c r="B80" s="479" t="s">
        <v>498</v>
      </c>
      <c r="C80" s="478"/>
      <c r="D80" s="478"/>
      <c r="E80" s="478"/>
      <c r="F80" s="478"/>
      <c r="G80" s="478" t="n">
        <f aca="false">F86</f>
        <v>0</v>
      </c>
      <c r="H80" s="478" t="n">
        <f aca="false">G86</f>
        <v>0</v>
      </c>
      <c r="I80" s="478" t="n">
        <f aca="false">H86</f>
        <v>0</v>
      </c>
      <c r="J80" s="478" t="n">
        <f aca="false">I86</f>
        <v>0</v>
      </c>
      <c r="K80" s="478" t="n">
        <f aca="false">J86</f>
        <v>0</v>
      </c>
      <c r="L80" s="478" t="n">
        <f aca="false">K86</f>
        <v>0</v>
      </c>
      <c r="M80" s="478" t="n">
        <f aca="false">L86</f>
        <v>0</v>
      </c>
      <c r="N80" s="478" t="n">
        <f aca="false">M86</f>
        <v>0</v>
      </c>
      <c r="O80" s="478" t="n">
        <f aca="false">N86</f>
        <v>0</v>
      </c>
      <c r="P80" s="478" t="n">
        <f aca="false">O86</f>
        <v>0</v>
      </c>
      <c r="Q80" s="478" t="n">
        <f aca="false">P86</f>
        <v>0</v>
      </c>
      <c r="R80" s="478" t="n">
        <f aca="false">Q86</f>
        <v>0</v>
      </c>
      <c r="S80" s="478" t="n">
        <f aca="false">F86</f>
        <v>0</v>
      </c>
      <c r="T80" s="478" t="n">
        <f aca="false">R86</f>
        <v>0</v>
      </c>
      <c r="U80" s="478" t="n">
        <f aca="false">T86</f>
        <v>0</v>
      </c>
      <c r="V80" s="478" t="n">
        <f aca="false">U86</f>
        <v>0</v>
      </c>
      <c r="W80" s="478" t="n">
        <f aca="false">V86</f>
        <v>0</v>
      </c>
      <c r="X80" s="478" t="n">
        <f aca="false">W86</f>
        <v>0</v>
      </c>
      <c r="Y80" s="478" t="n">
        <f aca="false">X86</f>
        <v>0</v>
      </c>
      <c r="Z80" s="478" t="n">
        <f aca="false">Y86</f>
        <v>0</v>
      </c>
      <c r="AA80" s="478" t="n">
        <f aca="false">Z86</f>
        <v>0</v>
      </c>
      <c r="AB80" s="478" t="n">
        <f aca="false">AA86</f>
        <v>0</v>
      </c>
      <c r="AC80" s="478" t="n">
        <f aca="false">AB86</f>
        <v>0</v>
      </c>
      <c r="AD80" s="478" t="n">
        <f aca="false">AC86</f>
        <v>0</v>
      </c>
      <c r="AE80" s="478" t="n">
        <f aca="false">AD86</f>
        <v>0</v>
      </c>
      <c r="AF80" s="478" t="n">
        <f aca="false">S86</f>
        <v>0</v>
      </c>
      <c r="AG80" s="478" t="n">
        <f aca="false">AF86</f>
        <v>0</v>
      </c>
      <c r="AH80" s="478" t="n">
        <f aca="false">AG86</f>
        <v>0</v>
      </c>
      <c r="AI80" s="478" t="n">
        <f aca="false">AH86</f>
        <v>0</v>
      </c>
      <c r="AJ80" s="478" t="n">
        <f aca="false">AI86</f>
        <v>0</v>
      </c>
      <c r="AK80" s="478" t="n">
        <f aca="false">AJ86</f>
        <v>0</v>
      </c>
      <c r="AL80" s="478" t="n">
        <f aca="false">AK86</f>
        <v>0</v>
      </c>
      <c r="AM80" s="478" t="n">
        <f aca="false">AL86</f>
        <v>0</v>
      </c>
      <c r="AN80" s="478" t="n">
        <f aca="false">AM86</f>
        <v>0</v>
      </c>
      <c r="AO80" s="478" t="n">
        <f aca="false">AN86</f>
        <v>0</v>
      </c>
      <c r="AP80" s="478" t="n">
        <f aca="false">AO86</f>
        <v>0</v>
      </c>
      <c r="AQ80" s="478" t="n">
        <f aca="false">AP86</f>
        <v>0</v>
      </c>
      <c r="AR80" s="478" t="n">
        <f aca="false">AQ86</f>
        <v>0</v>
      </c>
      <c r="AS80" s="478" t="n">
        <f aca="false">AF86</f>
        <v>0</v>
      </c>
      <c r="AT80" s="478" t="n">
        <f aca="false">AS86</f>
        <v>0</v>
      </c>
      <c r="AU80" s="478" t="n">
        <f aca="false">AT86</f>
        <v>0</v>
      </c>
      <c r="AV80" s="478" t="n">
        <f aca="false">AU86</f>
        <v>0</v>
      </c>
      <c r="AW80" s="478" t="n">
        <f aca="false">AV86</f>
        <v>0</v>
      </c>
      <c r="AX80" s="478" t="n">
        <f aca="false">AW86</f>
        <v>0</v>
      </c>
      <c r="AY80" s="478" t="n">
        <f aca="false">AX86</f>
        <v>0</v>
      </c>
      <c r="AZ80" s="478" t="n">
        <f aca="false">AY86</f>
        <v>0</v>
      </c>
      <c r="BA80" s="478" t="n">
        <f aca="false">AZ86</f>
        <v>0</v>
      </c>
      <c r="BB80" s="478" t="n">
        <f aca="false">BA86</f>
        <v>0</v>
      </c>
      <c r="BC80" s="478" t="n">
        <f aca="false">BB86</f>
        <v>0</v>
      </c>
      <c r="BD80" s="478" t="n">
        <f aca="false">BC86</f>
        <v>0</v>
      </c>
      <c r="BE80" s="478" t="n">
        <f aca="false">BD86</f>
        <v>0</v>
      </c>
      <c r="BF80" s="478" t="n">
        <f aca="false">AS86</f>
        <v>0</v>
      </c>
      <c r="BG80" s="478" t="n">
        <f aca="false">BF86</f>
        <v>0</v>
      </c>
      <c r="BH80" s="478" t="n">
        <f aca="false">BG86</f>
        <v>0</v>
      </c>
      <c r="BI80" s="478" t="n">
        <f aca="false">BH86</f>
        <v>0</v>
      </c>
      <c r="BJ80" s="478" t="n">
        <f aca="false">BI86</f>
        <v>0</v>
      </c>
      <c r="BK80" s="478" t="n">
        <f aca="false">BJ86</f>
        <v>0</v>
      </c>
      <c r="BL80" s="478" t="n">
        <f aca="false">BK86</f>
        <v>0</v>
      </c>
      <c r="BM80" s="478" t="n">
        <f aca="false">BL86</f>
        <v>0</v>
      </c>
      <c r="BN80" s="478" t="n">
        <f aca="false">BM86</f>
        <v>0</v>
      </c>
      <c r="BO80" s="478" t="n">
        <f aca="false">BN86</f>
        <v>0</v>
      </c>
      <c r="BP80" s="478" t="n">
        <f aca="false">BO86</f>
        <v>0</v>
      </c>
      <c r="BQ80" s="478" t="n">
        <f aca="false">BP86</f>
        <v>0</v>
      </c>
      <c r="BR80" s="478" t="n">
        <f aca="false">BQ86</f>
        <v>0</v>
      </c>
      <c r="BS80" s="478" t="n">
        <f aca="false">BF86</f>
        <v>0</v>
      </c>
      <c r="BT80" s="478" t="n">
        <f aca="false">BS86</f>
        <v>0</v>
      </c>
      <c r="BU80" s="478" t="n">
        <f aca="false">BT86</f>
        <v>0</v>
      </c>
      <c r="BV80" s="478" t="n">
        <f aca="false">BU86</f>
        <v>0</v>
      </c>
      <c r="BW80" s="478" t="n">
        <f aca="false">BV86</f>
        <v>0</v>
      </c>
      <c r="BX80" s="478" t="n">
        <f aca="false">BW86</f>
        <v>0</v>
      </c>
      <c r="BY80" s="478" t="n">
        <f aca="false">BX86</f>
        <v>0</v>
      </c>
      <c r="BZ80" s="478" t="n">
        <f aca="false">BY86</f>
        <v>0</v>
      </c>
      <c r="CA80" s="478" t="n">
        <f aca="false">BZ86</f>
        <v>0</v>
      </c>
      <c r="CB80" s="478" t="n">
        <f aca="false">CA86</f>
        <v>0</v>
      </c>
      <c r="CC80" s="478" t="n">
        <f aca="false">CB86</f>
        <v>0</v>
      </c>
      <c r="CD80" s="478" t="n">
        <f aca="false">CC86</f>
        <v>0</v>
      </c>
      <c r="CE80" s="478" t="n">
        <f aca="false">CD86</f>
        <v>0</v>
      </c>
      <c r="CF80" s="478" t="n">
        <f aca="false">BS86</f>
        <v>0</v>
      </c>
      <c r="CG80" s="478" t="n">
        <f aca="false">CF86</f>
        <v>0</v>
      </c>
      <c r="CH80" s="478" t="n">
        <f aca="false">CG86</f>
        <v>0</v>
      </c>
      <c r="CI80" s="478" t="n">
        <f aca="false">CH86</f>
        <v>0</v>
      </c>
      <c r="CJ80" s="478" t="n">
        <f aca="false">CI86</f>
        <v>0</v>
      </c>
      <c r="CK80" s="478" t="n">
        <f aca="false">CJ86</f>
        <v>0</v>
      </c>
      <c r="CL80" s="478" t="n">
        <f aca="false">CK86</f>
        <v>0</v>
      </c>
      <c r="CM80" s="478" t="n">
        <f aca="false">CL86</f>
        <v>0</v>
      </c>
      <c r="CN80" s="478" t="n">
        <f aca="false">CM86</f>
        <v>0</v>
      </c>
      <c r="CO80" s="478" t="n">
        <f aca="false">CN86</f>
        <v>0</v>
      </c>
      <c r="CP80" s="478" t="n">
        <f aca="false">CO86</f>
        <v>0</v>
      </c>
      <c r="CQ80" s="478" t="n">
        <f aca="false">CP86</f>
        <v>0</v>
      </c>
      <c r="CR80" s="478" t="n">
        <f aca="false">CQ86</f>
        <v>0</v>
      </c>
      <c r="CS80" s="478" t="n">
        <f aca="false">CF86</f>
        <v>0</v>
      </c>
      <c r="CT80" s="478" t="n">
        <f aca="false">CS86</f>
        <v>0</v>
      </c>
      <c r="CU80" s="478" t="n">
        <f aca="false">CT86</f>
        <v>0</v>
      </c>
      <c r="CV80" s="478" t="n">
        <f aca="false">CU86</f>
        <v>0</v>
      </c>
      <c r="CW80" s="478" t="n">
        <f aca="false">CV86</f>
        <v>0</v>
      </c>
      <c r="CX80" s="478" t="n">
        <f aca="false">CW86</f>
        <v>0</v>
      </c>
      <c r="CY80" s="478" t="n">
        <f aca="false">CX86</f>
        <v>0</v>
      </c>
      <c r="CZ80" s="478" t="n">
        <f aca="false">CY86</f>
        <v>0</v>
      </c>
      <c r="DA80" s="478" t="n">
        <f aca="false">CZ86</f>
        <v>0</v>
      </c>
      <c r="DB80" s="478" t="n">
        <f aca="false">DA86</f>
        <v>0</v>
      </c>
      <c r="DC80" s="478" t="n">
        <f aca="false">DB86</f>
        <v>0</v>
      </c>
      <c r="DD80" s="478" t="n">
        <f aca="false">DC86</f>
        <v>0</v>
      </c>
      <c r="DE80" s="478" t="n">
        <f aca="false">DD86</f>
        <v>0</v>
      </c>
      <c r="DF80" s="478" t="n">
        <f aca="false">CS86</f>
        <v>0</v>
      </c>
      <c r="DG80" s="478" t="n">
        <f aca="false">DF86</f>
        <v>0</v>
      </c>
      <c r="DH80" s="478" t="n">
        <f aca="false">DG86</f>
        <v>0</v>
      </c>
      <c r="DI80" s="478" t="n">
        <f aca="false">DH86</f>
        <v>0</v>
      </c>
      <c r="DJ80" s="478" t="n">
        <f aca="false">DI86</f>
        <v>0</v>
      </c>
      <c r="DK80" s="478" t="n">
        <f aca="false">DJ86</f>
        <v>0</v>
      </c>
      <c r="DL80" s="478" t="n">
        <f aca="false">DK86</f>
        <v>0</v>
      </c>
      <c r="DM80" s="478" t="n">
        <f aca="false">DL86</f>
        <v>0</v>
      </c>
      <c r="DN80" s="478" t="n">
        <f aca="false">DM86</f>
        <v>0</v>
      </c>
      <c r="DO80" s="478" t="n">
        <f aca="false">DN86</f>
        <v>0</v>
      </c>
      <c r="DP80" s="478" t="n">
        <f aca="false">DO86</f>
        <v>0</v>
      </c>
      <c r="DQ80" s="478" t="n">
        <f aca="false">DP86</f>
        <v>0</v>
      </c>
      <c r="DR80" s="478" t="n">
        <f aca="false">DQ86</f>
        <v>0</v>
      </c>
      <c r="DS80" s="478" t="n">
        <f aca="false">DF86</f>
        <v>0</v>
      </c>
      <c r="DT80" s="478" t="n">
        <f aca="false">DS86</f>
        <v>0</v>
      </c>
      <c r="DU80" s="478" t="n">
        <f aca="false">DT86</f>
        <v>0</v>
      </c>
      <c r="DV80" s="478" t="n">
        <f aca="false">DU86</f>
        <v>0</v>
      </c>
      <c r="DW80" s="478" t="n">
        <f aca="false">DV86</f>
        <v>0</v>
      </c>
      <c r="DX80" s="478" t="n">
        <f aca="false">DW86</f>
        <v>0</v>
      </c>
      <c r="DY80" s="478" t="n">
        <f aca="false">DX86</f>
        <v>0</v>
      </c>
      <c r="DZ80" s="478" t="n">
        <f aca="false">DY86</f>
        <v>0</v>
      </c>
      <c r="EA80" s="478" t="n">
        <f aca="false">DZ86</f>
        <v>0</v>
      </c>
      <c r="EB80" s="478" t="n">
        <f aca="false">EA86</f>
        <v>0</v>
      </c>
      <c r="EC80" s="478" t="n">
        <f aca="false">EB86</f>
        <v>0</v>
      </c>
      <c r="ED80" s="478" t="n">
        <f aca="false">EC86</f>
        <v>0</v>
      </c>
      <c r="EE80" s="478" t="n">
        <f aca="false">ED86</f>
        <v>0</v>
      </c>
      <c r="EF80" s="478" t="n">
        <f aca="false">DS86</f>
        <v>0</v>
      </c>
      <c r="EG80" s="478" t="n">
        <f aca="false">EF86</f>
        <v>0</v>
      </c>
      <c r="EH80" s="478" t="n">
        <f aca="false">EG86</f>
        <v>0</v>
      </c>
      <c r="EI80" s="478" t="n">
        <f aca="false">EH86</f>
        <v>0</v>
      </c>
      <c r="EJ80" s="478" t="n">
        <f aca="false">EI86</f>
        <v>0</v>
      </c>
      <c r="EK80" s="478" t="n">
        <f aca="false">EJ86</f>
        <v>0</v>
      </c>
      <c r="EL80" s="478" t="n">
        <f aca="false">EK86</f>
        <v>0</v>
      </c>
      <c r="EM80" s="478" t="n">
        <f aca="false">EL86</f>
        <v>0</v>
      </c>
      <c r="EN80" s="478" t="n">
        <f aca="false">EM86</f>
        <v>0</v>
      </c>
      <c r="EO80" s="478" t="n">
        <f aca="false">EN86</f>
        <v>0</v>
      </c>
      <c r="EP80" s="478" t="n">
        <f aca="false">EO86</f>
        <v>0</v>
      </c>
      <c r="EQ80" s="478" t="n">
        <f aca="false">EP86</f>
        <v>0</v>
      </c>
      <c r="ER80" s="478" t="n">
        <f aca="false">EQ86</f>
        <v>0</v>
      </c>
      <c r="ES80" s="478" t="n">
        <f aca="false">EF86</f>
        <v>0</v>
      </c>
      <c r="ET80" s="478" t="n">
        <f aca="false">ES86</f>
        <v>0</v>
      </c>
      <c r="EU80" s="478" t="n">
        <f aca="false">ET86</f>
        <v>0</v>
      </c>
      <c r="EV80" s="478" t="n">
        <f aca="false">EU86</f>
        <v>0</v>
      </c>
      <c r="EW80" s="478" t="n">
        <f aca="false">EV86</f>
        <v>0</v>
      </c>
      <c r="EX80" s="478" t="n">
        <f aca="false">EW86</f>
        <v>0</v>
      </c>
      <c r="EY80" s="478" t="n">
        <f aca="false">EX86</f>
        <v>0</v>
      </c>
      <c r="EZ80" s="478" t="n">
        <f aca="false">EY86</f>
        <v>0</v>
      </c>
      <c r="FA80" s="478" t="n">
        <f aca="false">EZ86</f>
        <v>0</v>
      </c>
      <c r="FB80" s="478" t="n">
        <f aca="false">FA86</f>
        <v>0</v>
      </c>
      <c r="FC80" s="478" t="n">
        <f aca="false">FB86</f>
        <v>0</v>
      </c>
      <c r="FD80" s="478" t="n">
        <f aca="false">FC86</f>
        <v>0</v>
      </c>
      <c r="FE80" s="478" t="n">
        <f aca="false">FD86</f>
        <v>0</v>
      </c>
      <c r="FF80" s="478" t="n">
        <f aca="false">ES86</f>
        <v>0</v>
      </c>
      <c r="FG80" s="478" t="n">
        <f aca="false">FF86</f>
        <v>0</v>
      </c>
      <c r="FH80" s="478" t="n">
        <f aca="false">FG86</f>
        <v>0</v>
      </c>
      <c r="FI80" s="478" t="n">
        <f aca="false">FH86</f>
        <v>0</v>
      </c>
      <c r="FJ80" s="478" t="n">
        <f aca="false">FI86</f>
        <v>0</v>
      </c>
      <c r="FK80" s="478" t="n">
        <f aca="false">FJ86</f>
        <v>0</v>
      </c>
      <c r="FL80" s="478" t="n">
        <f aca="false">FK86</f>
        <v>0</v>
      </c>
      <c r="FM80" s="478" t="n">
        <f aca="false">FL86</f>
        <v>0</v>
      </c>
      <c r="FN80" s="478" t="n">
        <f aca="false">FM86</f>
        <v>0</v>
      </c>
      <c r="FO80" s="478" t="n">
        <f aca="false">FN86</f>
        <v>0</v>
      </c>
      <c r="FP80" s="478" t="n">
        <f aca="false">FO86</f>
        <v>0</v>
      </c>
      <c r="FQ80" s="478" t="n">
        <f aca="false">FP86</f>
        <v>0</v>
      </c>
      <c r="FR80" s="478" t="n">
        <f aca="false">FQ86</f>
        <v>0</v>
      </c>
      <c r="FS80" s="478" t="n">
        <f aca="false">FF86</f>
        <v>0</v>
      </c>
      <c r="FT80" s="478" t="n">
        <f aca="false">FS86</f>
        <v>0</v>
      </c>
      <c r="FU80" s="478" t="n">
        <f aca="false">FT86</f>
        <v>0</v>
      </c>
      <c r="FV80" s="478" t="n">
        <f aca="false">FU86</f>
        <v>0</v>
      </c>
      <c r="FW80" s="478" t="n">
        <f aca="false">FV86</f>
        <v>0</v>
      </c>
      <c r="FX80" s="478" t="n">
        <f aca="false">FW86</f>
        <v>0</v>
      </c>
      <c r="FY80" s="478" t="n">
        <f aca="false">FX86</f>
        <v>0</v>
      </c>
      <c r="FZ80" s="478" t="n">
        <f aca="false">FY86</f>
        <v>0</v>
      </c>
      <c r="GA80" s="478" t="n">
        <f aca="false">FZ86</f>
        <v>0</v>
      </c>
      <c r="GB80" s="478" t="n">
        <f aca="false">GA86</f>
        <v>0</v>
      </c>
      <c r="GC80" s="478" t="n">
        <f aca="false">GB86</f>
        <v>0</v>
      </c>
      <c r="GD80" s="478" t="n">
        <f aca="false">GC86</f>
        <v>0</v>
      </c>
      <c r="GE80" s="478" t="n">
        <f aca="false">GD86</f>
        <v>0</v>
      </c>
      <c r="GF80" s="478" t="n">
        <f aca="false">FS86</f>
        <v>0</v>
      </c>
      <c r="GG80" s="478" t="n">
        <f aca="false">GF86</f>
        <v>0</v>
      </c>
      <c r="GH80" s="478" t="n">
        <f aca="false">GG86</f>
        <v>0</v>
      </c>
      <c r="GI80" s="478" t="n">
        <f aca="false">GH86</f>
        <v>0</v>
      </c>
      <c r="GJ80" s="478" t="n">
        <f aca="false">GI86</f>
        <v>0</v>
      </c>
      <c r="GK80" s="478" t="n">
        <f aca="false">GJ86</f>
        <v>0</v>
      </c>
      <c r="GL80" s="478" t="n">
        <f aca="false">GK86</f>
        <v>0</v>
      </c>
      <c r="GM80" s="478" t="n">
        <f aca="false">GL86</f>
        <v>0</v>
      </c>
      <c r="GN80" s="478" t="n">
        <f aca="false">GM86</f>
        <v>0</v>
      </c>
      <c r="GO80" s="478" t="n">
        <f aca="false">GN86</f>
        <v>0</v>
      </c>
      <c r="GP80" s="478" t="n">
        <f aca="false">GO86</f>
        <v>0</v>
      </c>
      <c r="GQ80" s="478" t="n">
        <f aca="false">GP86</f>
        <v>0</v>
      </c>
      <c r="GR80" s="478" t="n">
        <f aca="false">GQ86</f>
        <v>0</v>
      </c>
      <c r="GS80" s="478" t="n">
        <f aca="false">GF86</f>
        <v>0</v>
      </c>
      <c r="GT80" s="478" t="n">
        <f aca="false">GS86</f>
        <v>0</v>
      </c>
      <c r="GU80" s="478" t="n">
        <f aca="false">GT86</f>
        <v>0</v>
      </c>
      <c r="GV80" s="478" t="n">
        <f aca="false">GU86</f>
        <v>0</v>
      </c>
      <c r="GW80" s="478" t="n">
        <f aca="false">GV86</f>
        <v>0</v>
      </c>
      <c r="GX80" s="478" t="n">
        <f aca="false">GW86</f>
        <v>0</v>
      </c>
      <c r="GY80" s="478" t="n">
        <f aca="false">GX86</f>
        <v>0</v>
      </c>
      <c r="GZ80" s="478" t="n">
        <f aca="false">GY86</f>
        <v>0</v>
      </c>
      <c r="HA80" s="478" t="n">
        <f aca="false">GZ86</f>
        <v>0</v>
      </c>
      <c r="HB80" s="478" t="n">
        <f aca="false">HA86</f>
        <v>0</v>
      </c>
      <c r="HC80" s="478" t="n">
        <f aca="false">HB86</f>
        <v>0</v>
      </c>
      <c r="HD80" s="478" t="n">
        <f aca="false">HC86</f>
        <v>0</v>
      </c>
      <c r="HE80" s="478" t="n">
        <f aca="false">HD86</f>
        <v>0</v>
      </c>
      <c r="HF80" s="478" t="n">
        <f aca="false">GS86</f>
        <v>0</v>
      </c>
      <c r="HG80" s="478" t="n">
        <f aca="false">HF86</f>
        <v>0</v>
      </c>
      <c r="HH80" s="478" t="n">
        <f aca="false">HG86</f>
        <v>0</v>
      </c>
      <c r="HI80" s="478" t="n">
        <f aca="false">HH86</f>
        <v>0</v>
      </c>
      <c r="HJ80" s="478" t="n">
        <f aca="false">HI86</f>
        <v>0</v>
      </c>
      <c r="HK80" s="478" t="n">
        <f aca="false">HJ86</f>
        <v>0</v>
      </c>
      <c r="HL80" s="478" t="n">
        <f aca="false">HK86</f>
        <v>0</v>
      </c>
      <c r="HM80" s="478" t="n">
        <f aca="false">HL86</f>
        <v>0</v>
      </c>
      <c r="HN80" s="478" t="n">
        <f aca="false">HM86</f>
        <v>0</v>
      </c>
      <c r="HO80" s="478" t="n">
        <f aca="false">HN86</f>
        <v>0</v>
      </c>
      <c r="HP80" s="478" t="n">
        <f aca="false">HO86</f>
        <v>0</v>
      </c>
      <c r="HQ80" s="478" t="n">
        <f aca="false">HP86</f>
        <v>0</v>
      </c>
      <c r="HR80" s="478" t="n">
        <f aca="false">HQ86</f>
        <v>0</v>
      </c>
      <c r="HS80" s="478" t="n">
        <f aca="false">HF86</f>
        <v>0</v>
      </c>
      <c r="HT80" s="478" t="n">
        <f aca="false">HS86</f>
        <v>0</v>
      </c>
      <c r="HU80" s="478" t="n">
        <f aca="false">HT86</f>
        <v>0</v>
      </c>
      <c r="HV80" s="478" t="n">
        <f aca="false">HU86</f>
        <v>0</v>
      </c>
      <c r="HW80" s="478" t="n">
        <f aca="false">HV86</f>
        <v>0</v>
      </c>
      <c r="HX80" s="478" t="n">
        <f aca="false">HW86</f>
        <v>0</v>
      </c>
      <c r="HY80" s="478" t="n">
        <f aca="false">HX86</f>
        <v>0</v>
      </c>
      <c r="HZ80" s="478" t="n">
        <f aca="false">HY86</f>
        <v>0</v>
      </c>
      <c r="IA80" s="478" t="n">
        <f aca="false">HZ86</f>
        <v>0</v>
      </c>
      <c r="IB80" s="478" t="n">
        <f aca="false">IA86</f>
        <v>0</v>
      </c>
      <c r="IC80" s="478" t="n">
        <f aca="false">IB86</f>
        <v>0</v>
      </c>
      <c r="ID80" s="478" t="n">
        <f aca="false">IC86</f>
        <v>0</v>
      </c>
      <c r="IE80" s="478" t="n">
        <f aca="false">ID86</f>
        <v>0</v>
      </c>
      <c r="IF80" s="478" t="n">
        <f aca="false">HS86</f>
        <v>0</v>
      </c>
      <c r="IG80" s="478" t="n">
        <f aca="false">IF86</f>
        <v>0</v>
      </c>
      <c r="IH80" s="478" t="n">
        <f aca="false">IG86</f>
        <v>0</v>
      </c>
      <c r="II80" s="478" t="n">
        <f aca="false">IH86</f>
        <v>0</v>
      </c>
      <c r="IJ80" s="478" t="n">
        <f aca="false">II86</f>
        <v>0</v>
      </c>
      <c r="IK80" s="478" t="n">
        <f aca="false">IJ86</f>
        <v>0</v>
      </c>
      <c r="IL80" s="478" t="n">
        <f aca="false">IK86</f>
        <v>0</v>
      </c>
      <c r="IM80" s="478" t="n">
        <f aca="false">IL86</f>
        <v>0</v>
      </c>
      <c r="IN80" s="478" t="n">
        <f aca="false">IM86</f>
        <v>0</v>
      </c>
      <c r="IO80" s="478" t="n">
        <f aca="false">IN86</f>
        <v>0</v>
      </c>
      <c r="IP80" s="478" t="n">
        <f aca="false">IO86</f>
        <v>0</v>
      </c>
      <c r="IQ80" s="478" t="n">
        <f aca="false">IP86</f>
        <v>0</v>
      </c>
      <c r="IR80" s="478" t="n">
        <f aca="false">IQ86</f>
        <v>0</v>
      </c>
      <c r="IS80" s="478" t="n">
        <f aca="false">IF86</f>
        <v>0</v>
      </c>
      <c r="IT80" s="478" t="n">
        <f aca="false">IS86</f>
        <v>0</v>
      </c>
      <c r="IU80" s="478" t="n">
        <f aca="false">IT86</f>
        <v>0</v>
      </c>
      <c r="IV80" s="478" t="n">
        <f aca="false">IU86</f>
        <v>0</v>
      </c>
      <c r="IW80" s="478" t="n">
        <f aca="false">IV86</f>
        <v>0</v>
      </c>
      <c r="IX80" s="478" t="n">
        <f aca="false">IW86</f>
        <v>0</v>
      </c>
      <c r="IY80" s="478" t="n">
        <f aca="false">IX86</f>
        <v>0</v>
      </c>
      <c r="IZ80" s="478" t="n">
        <f aca="false">IY86</f>
        <v>0</v>
      </c>
      <c r="JA80" s="478" t="n">
        <f aca="false">IZ86</f>
        <v>0</v>
      </c>
      <c r="JB80" s="478" t="n">
        <f aca="false">JA86</f>
        <v>0</v>
      </c>
      <c r="JC80" s="478" t="n">
        <f aca="false">JB86</f>
        <v>0</v>
      </c>
      <c r="JD80" s="478" t="n">
        <f aca="false">JC86</f>
        <v>0</v>
      </c>
      <c r="JE80" s="478" t="n">
        <f aca="false">JD86</f>
        <v>0</v>
      </c>
      <c r="JF80" s="478" t="n">
        <f aca="false">IS86</f>
        <v>0</v>
      </c>
      <c r="JG80" s="478" t="n">
        <f aca="false">JF86</f>
        <v>0</v>
      </c>
      <c r="JH80" s="478" t="n">
        <f aca="false">JG86</f>
        <v>0</v>
      </c>
      <c r="JI80" s="478" t="n">
        <f aca="false">JH86</f>
        <v>0</v>
      </c>
      <c r="JJ80" s="478" t="n">
        <f aca="false">JI86</f>
        <v>0</v>
      </c>
      <c r="JK80" s="478" t="n">
        <f aca="false">JJ86</f>
        <v>0</v>
      </c>
      <c r="JL80" s="478" t="n">
        <f aca="false">JK86</f>
        <v>0</v>
      </c>
      <c r="JM80" s="478" t="n">
        <f aca="false">JL86</f>
        <v>0</v>
      </c>
      <c r="JN80" s="478" t="n">
        <f aca="false">JM86</f>
        <v>0</v>
      </c>
      <c r="JO80" s="478" t="n">
        <f aca="false">JN86</f>
        <v>0</v>
      </c>
      <c r="JP80" s="478" t="n">
        <f aca="false">JO86</f>
        <v>0</v>
      </c>
      <c r="JQ80" s="478" t="n">
        <f aca="false">JP86</f>
        <v>0</v>
      </c>
      <c r="JR80" s="478" t="n">
        <f aca="false">JQ86</f>
        <v>0</v>
      </c>
      <c r="JS80" s="478" t="n">
        <f aca="false">JF86</f>
        <v>0</v>
      </c>
      <c r="JT80" s="478" t="n">
        <f aca="false">JS86</f>
        <v>0</v>
      </c>
      <c r="JU80" s="478" t="n">
        <f aca="false">JT86</f>
        <v>0</v>
      </c>
      <c r="JV80" s="478" t="n">
        <f aca="false">JU86</f>
        <v>0</v>
      </c>
      <c r="JW80" s="478" t="n">
        <f aca="false">JV86</f>
        <v>0</v>
      </c>
      <c r="JX80" s="478" t="n">
        <f aca="false">JW86</f>
        <v>0</v>
      </c>
      <c r="JY80" s="478" t="n">
        <f aca="false">JX86</f>
        <v>0</v>
      </c>
      <c r="JZ80" s="478" t="n">
        <f aca="false">JY86</f>
        <v>0</v>
      </c>
      <c r="KA80" s="478" t="n">
        <f aca="false">JZ86</f>
        <v>0</v>
      </c>
      <c r="KB80" s="478" t="n">
        <f aca="false">KA86</f>
        <v>0</v>
      </c>
      <c r="KC80" s="478" t="n">
        <f aca="false">KB86</f>
        <v>0</v>
      </c>
      <c r="KD80" s="478" t="n">
        <f aca="false">KC86</f>
        <v>0</v>
      </c>
      <c r="KE80" s="478" t="n">
        <f aca="false">KD86</f>
        <v>0</v>
      </c>
      <c r="KF80" s="478" t="n">
        <f aca="false">JS86</f>
        <v>0</v>
      </c>
      <c r="KG80" s="478" t="n">
        <f aca="false">KF86</f>
        <v>0</v>
      </c>
      <c r="KH80" s="478" t="n">
        <f aca="false">KG86</f>
        <v>0</v>
      </c>
      <c r="KI80" s="478" t="n">
        <f aca="false">KH86</f>
        <v>0</v>
      </c>
      <c r="KJ80" s="478" t="n">
        <f aca="false">KI86</f>
        <v>0</v>
      </c>
      <c r="KK80" s="478" t="n">
        <f aca="false">KJ86</f>
        <v>0</v>
      </c>
      <c r="KL80" s="478" t="n">
        <f aca="false">KK86</f>
        <v>0</v>
      </c>
      <c r="KM80" s="478" t="n">
        <f aca="false">KL86</f>
        <v>0</v>
      </c>
      <c r="KN80" s="478" t="n">
        <f aca="false">KM86</f>
        <v>0</v>
      </c>
      <c r="KO80" s="478" t="n">
        <f aca="false">KN86</f>
        <v>0</v>
      </c>
      <c r="KP80" s="478" t="n">
        <f aca="false">KO86</f>
        <v>0</v>
      </c>
      <c r="KQ80" s="478" t="n">
        <f aca="false">KP86</f>
        <v>0</v>
      </c>
      <c r="KR80" s="478" t="n">
        <f aca="false">KQ86</f>
        <v>0</v>
      </c>
      <c r="KS80" s="478" t="n">
        <f aca="false">KF86</f>
        <v>0</v>
      </c>
      <c r="KT80" s="478" t="n">
        <f aca="false">KS86</f>
        <v>0</v>
      </c>
      <c r="KU80" s="478" t="n">
        <f aca="false">KT86</f>
        <v>0</v>
      </c>
      <c r="KV80" s="478" t="n">
        <f aca="false">KU86</f>
        <v>0</v>
      </c>
      <c r="KW80" s="478" t="n">
        <f aca="false">KV86</f>
        <v>0</v>
      </c>
      <c r="KX80" s="478" t="n">
        <f aca="false">KW86</f>
        <v>0</v>
      </c>
      <c r="KY80" s="478" t="n">
        <f aca="false">KX86</f>
        <v>0</v>
      </c>
      <c r="KZ80" s="478" t="n">
        <f aca="false">KY86</f>
        <v>0</v>
      </c>
      <c r="LA80" s="478" t="n">
        <f aca="false">KZ86</f>
        <v>0</v>
      </c>
      <c r="LB80" s="478" t="n">
        <f aca="false">LA86</f>
        <v>0</v>
      </c>
      <c r="LC80" s="478" t="n">
        <f aca="false">LB86</f>
        <v>0</v>
      </c>
      <c r="LD80" s="478" t="n">
        <f aca="false">LC86</f>
        <v>0</v>
      </c>
      <c r="LE80" s="478" t="n">
        <f aca="false">LD86</f>
        <v>0</v>
      </c>
      <c r="LF80" s="478" t="n">
        <f aca="false">KS86</f>
        <v>0</v>
      </c>
      <c r="LG80" s="478" t="n">
        <f aca="false">LF86</f>
        <v>0</v>
      </c>
      <c r="LH80" s="478" t="n">
        <f aca="false">LG86</f>
        <v>0</v>
      </c>
      <c r="LI80" s="478" t="n">
        <f aca="false">LH86</f>
        <v>0</v>
      </c>
      <c r="LJ80" s="478" t="n">
        <f aca="false">LI86</f>
        <v>0</v>
      </c>
      <c r="LK80" s="478" t="n">
        <f aca="false">LJ86</f>
        <v>0</v>
      </c>
      <c r="LL80" s="478" t="n">
        <f aca="false">LK86</f>
        <v>0</v>
      </c>
      <c r="LM80" s="478" t="n">
        <f aca="false">LL86</f>
        <v>0</v>
      </c>
      <c r="LN80" s="478" t="n">
        <f aca="false">LM86</f>
        <v>0</v>
      </c>
      <c r="LO80" s="478" t="n">
        <f aca="false">LN86</f>
        <v>0</v>
      </c>
      <c r="LP80" s="478" t="n">
        <f aca="false">LO86</f>
        <v>0</v>
      </c>
      <c r="LQ80" s="478" t="n">
        <f aca="false">LP86</f>
        <v>0</v>
      </c>
      <c r="LR80" s="478" t="n">
        <f aca="false">LQ86</f>
        <v>0</v>
      </c>
      <c r="LS80" s="478" t="n">
        <f aca="false">LF86</f>
        <v>0</v>
      </c>
      <c r="LT80" s="478" t="n">
        <f aca="false">LS86</f>
        <v>0</v>
      </c>
      <c r="LU80" s="478" t="n">
        <f aca="false">LT86</f>
        <v>0</v>
      </c>
      <c r="LV80" s="478" t="n">
        <f aca="false">LU86</f>
        <v>0</v>
      </c>
      <c r="LW80" s="478" t="n">
        <f aca="false">LV86</f>
        <v>0</v>
      </c>
      <c r="LX80" s="478" t="n">
        <f aca="false">LW86</f>
        <v>0</v>
      </c>
      <c r="LY80" s="478" t="n">
        <f aca="false">LX86</f>
        <v>0</v>
      </c>
      <c r="LZ80" s="478" t="n">
        <f aca="false">LY86</f>
        <v>0</v>
      </c>
      <c r="MA80" s="478" t="n">
        <f aca="false">LZ86</f>
        <v>0</v>
      </c>
      <c r="MB80" s="478" t="n">
        <f aca="false">MA86</f>
        <v>0</v>
      </c>
      <c r="MC80" s="478" t="n">
        <f aca="false">MB86</f>
        <v>0</v>
      </c>
      <c r="MD80" s="478" t="n">
        <f aca="false">MC86</f>
        <v>0</v>
      </c>
      <c r="ME80" s="478" t="n">
        <f aca="false">MD86</f>
        <v>0</v>
      </c>
      <c r="MF80" s="478" t="n">
        <f aca="false">LS86</f>
        <v>0</v>
      </c>
      <c r="MG80" s="478" t="n">
        <f aca="false">MF86</f>
        <v>0</v>
      </c>
      <c r="MH80" s="478" t="n">
        <f aca="false">MG86</f>
        <v>0</v>
      </c>
      <c r="MI80" s="478" t="n">
        <f aca="false">MH86</f>
        <v>0</v>
      </c>
      <c r="MJ80" s="478" t="n">
        <f aca="false">MI86</f>
        <v>0</v>
      </c>
      <c r="MK80" s="478" t="n">
        <f aca="false">MJ86</f>
        <v>0</v>
      </c>
      <c r="ML80" s="478" t="n">
        <f aca="false">MK86</f>
        <v>0</v>
      </c>
      <c r="MM80" s="478" t="n">
        <f aca="false">ML86</f>
        <v>0</v>
      </c>
      <c r="MN80" s="478" t="n">
        <f aca="false">MM86</f>
        <v>0</v>
      </c>
      <c r="MO80" s="478" t="n">
        <f aca="false">MN86</f>
        <v>0</v>
      </c>
      <c r="MP80" s="478" t="n">
        <f aca="false">MO86</f>
        <v>0</v>
      </c>
      <c r="MQ80" s="478" t="n">
        <f aca="false">MP86</f>
        <v>0</v>
      </c>
      <c r="MR80" s="478" t="n">
        <f aca="false">MQ86</f>
        <v>0</v>
      </c>
      <c r="MS80" s="478" t="n">
        <f aca="false">MF86</f>
        <v>0</v>
      </c>
      <c r="MT80" s="478" t="n">
        <f aca="false">MS86</f>
        <v>0</v>
      </c>
      <c r="MU80" s="478" t="n">
        <f aca="false">MT86</f>
        <v>0</v>
      </c>
      <c r="MV80" s="478" t="n">
        <f aca="false">MU86</f>
        <v>0</v>
      </c>
      <c r="MW80" s="478" t="n">
        <f aca="false">MV86</f>
        <v>0</v>
      </c>
      <c r="MX80" s="478" t="n">
        <f aca="false">MW86</f>
        <v>0</v>
      </c>
      <c r="MY80" s="478" t="n">
        <f aca="false">MX86</f>
        <v>0</v>
      </c>
      <c r="MZ80" s="478" t="n">
        <f aca="false">MY86</f>
        <v>0</v>
      </c>
      <c r="NA80" s="478" t="n">
        <f aca="false">MZ86</f>
        <v>0</v>
      </c>
      <c r="NB80" s="478" t="n">
        <f aca="false">NA86</f>
        <v>0</v>
      </c>
      <c r="NC80" s="478" t="n">
        <f aca="false">NB86</f>
        <v>0</v>
      </c>
      <c r="ND80" s="478" t="n">
        <f aca="false">NC86</f>
        <v>0</v>
      </c>
      <c r="NE80" s="478" t="n">
        <f aca="false">ND86</f>
        <v>0</v>
      </c>
      <c r="NF80" s="478" t="n">
        <f aca="false">MS86</f>
        <v>0</v>
      </c>
      <c r="NG80" s="478" t="n">
        <f aca="false">NF86</f>
        <v>0</v>
      </c>
      <c r="NH80" s="478" t="n">
        <f aca="false">NG86</f>
        <v>0</v>
      </c>
      <c r="NI80" s="478" t="n">
        <f aca="false">NH86</f>
        <v>0</v>
      </c>
      <c r="NJ80" s="478" t="n">
        <f aca="false">NI86</f>
        <v>0</v>
      </c>
      <c r="NK80" s="478" t="n">
        <f aca="false">NJ86</f>
        <v>0</v>
      </c>
      <c r="NL80" s="478" t="n">
        <f aca="false">NK86</f>
        <v>0</v>
      </c>
      <c r="NM80" s="478" t="n">
        <f aca="false">NL86</f>
        <v>0</v>
      </c>
      <c r="NN80" s="478" t="n">
        <f aca="false">NM86</f>
        <v>0</v>
      </c>
      <c r="NO80" s="478" t="n">
        <f aca="false">NN86</f>
        <v>0</v>
      </c>
      <c r="NP80" s="478" t="n">
        <f aca="false">NO86</f>
        <v>0</v>
      </c>
      <c r="NQ80" s="478" t="n">
        <f aca="false">NP86</f>
        <v>0</v>
      </c>
      <c r="NR80" s="478" t="n">
        <f aca="false">NQ86</f>
        <v>0</v>
      </c>
      <c r="NS80" s="478" t="n">
        <f aca="false">NF86</f>
        <v>0</v>
      </c>
      <c r="NT80" s="478" t="n">
        <f aca="false">NS86</f>
        <v>0</v>
      </c>
      <c r="NU80" s="478" t="n">
        <f aca="false">NT86</f>
        <v>0</v>
      </c>
      <c r="NV80" s="478" t="n">
        <f aca="false">NU86</f>
        <v>0</v>
      </c>
      <c r="NW80" s="478" t="n">
        <f aca="false">NV86</f>
        <v>0</v>
      </c>
      <c r="NX80" s="478" t="n">
        <f aca="false">NW86</f>
        <v>0</v>
      </c>
      <c r="NY80" s="478" t="n">
        <f aca="false">NX86</f>
        <v>0</v>
      </c>
      <c r="NZ80" s="478" t="n">
        <f aca="false">NY86</f>
        <v>0</v>
      </c>
      <c r="OA80" s="478" t="n">
        <f aca="false">NZ86</f>
        <v>0</v>
      </c>
      <c r="OB80" s="478" t="n">
        <f aca="false">OA86</f>
        <v>0</v>
      </c>
      <c r="OC80" s="478" t="n">
        <f aca="false">OB86</f>
        <v>0</v>
      </c>
      <c r="OD80" s="478" t="n">
        <f aca="false">OC86</f>
        <v>0</v>
      </c>
      <c r="OE80" s="478" t="n">
        <f aca="false">OD86</f>
        <v>0</v>
      </c>
      <c r="OF80" s="478" t="n">
        <f aca="false">NS86</f>
        <v>0</v>
      </c>
      <c r="OG80" s="478" t="n">
        <f aca="false">OF86</f>
        <v>0</v>
      </c>
      <c r="OH80" s="478" t="n">
        <f aca="false">OG86</f>
        <v>0</v>
      </c>
      <c r="OI80" s="478" t="n">
        <f aca="false">OH86</f>
        <v>0</v>
      </c>
      <c r="OJ80" s="478" t="n">
        <f aca="false">OI86</f>
        <v>0</v>
      </c>
      <c r="OK80" s="478" t="n">
        <f aca="false">OJ86</f>
        <v>0</v>
      </c>
      <c r="OL80" s="478" t="n">
        <f aca="false">OK86</f>
        <v>0</v>
      </c>
      <c r="OM80" s="478" t="n">
        <f aca="false">OL86</f>
        <v>0</v>
      </c>
      <c r="ON80" s="478" t="n">
        <f aca="false">OM86</f>
        <v>0</v>
      </c>
      <c r="OO80" s="478" t="n">
        <f aca="false">ON86</f>
        <v>0</v>
      </c>
      <c r="OP80" s="478" t="n">
        <f aca="false">OO86</f>
        <v>0</v>
      </c>
      <c r="OQ80" s="478" t="n">
        <f aca="false">OP86</f>
        <v>0</v>
      </c>
      <c r="OR80" s="478" t="n">
        <f aca="false">OQ86</f>
        <v>0</v>
      </c>
      <c r="OS80" s="478" t="n">
        <f aca="false">OF86</f>
        <v>0</v>
      </c>
      <c r="OT80" s="478"/>
      <c r="OU80" s="478"/>
      <c r="OV80" s="478"/>
      <c r="OW80" s="478"/>
      <c r="OX80" s="478"/>
      <c r="OY80" s="478"/>
      <c r="OZ80" s="478"/>
      <c r="PA80" s="478"/>
      <c r="PB80" s="478"/>
      <c r="PC80" s="478"/>
      <c r="PD80" s="478"/>
      <c r="PE80" s="478"/>
      <c r="PF80" s="478"/>
      <c r="PG80" s="478"/>
      <c r="PH80" s="478"/>
      <c r="PI80" s="478"/>
      <c r="PJ80" s="478"/>
      <c r="PK80" s="478"/>
      <c r="PL80" s="478"/>
      <c r="PM80" s="478"/>
      <c r="PN80" s="478"/>
      <c r="PO80" s="478"/>
      <c r="PP80" s="478"/>
      <c r="PQ80" s="478"/>
      <c r="PR80" s="478"/>
      <c r="PS80" s="478"/>
      <c r="PT80" s="478"/>
      <c r="PU80" s="478"/>
      <c r="PV80" s="478"/>
      <c r="PW80" s="478"/>
      <c r="PX80" s="478"/>
      <c r="PY80" s="478"/>
      <c r="PZ80" s="478"/>
      <c r="QA80" s="478"/>
      <c r="QB80" s="478"/>
      <c r="QC80" s="478"/>
      <c r="QD80" s="478"/>
      <c r="QE80" s="478"/>
      <c r="QF80" s="478"/>
      <c r="QG80" s="478"/>
      <c r="QH80" s="478"/>
      <c r="QI80" s="478"/>
      <c r="QJ80" s="478"/>
      <c r="QK80" s="478"/>
      <c r="QL80" s="478"/>
      <c r="QM80" s="478"/>
      <c r="QN80" s="478"/>
      <c r="QO80" s="478"/>
      <c r="QP80" s="478"/>
      <c r="QQ80" s="478"/>
      <c r="QR80" s="478"/>
      <c r="QS80" s="478"/>
      <c r="QT80" s="478"/>
      <c r="QU80" s="478"/>
      <c r="QV80" s="478"/>
      <c r="QW80" s="478"/>
      <c r="QX80" s="478"/>
      <c r="QY80" s="478"/>
      <c r="QZ80" s="478"/>
      <c r="RA80" s="478"/>
      <c r="RB80" s="478"/>
      <c r="RC80" s="478"/>
      <c r="RD80" s="478"/>
      <c r="RE80" s="478"/>
      <c r="RF80" s="478"/>
    </row>
    <row r="81" customFormat="false" ht="12.75" hidden="false" customHeight="true" outlineLevel="0" collapsed="false">
      <c r="A81" s="478"/>
      <c r="B81" s="479" t="s">
        <v>499</v>
      </c>
      <c r="C81" s="478"/>
      <c r="D81" s="478"/>
      <c r="E81" s="478" t="n">
        <f aca="false">SUM(S81,AF81,AS81,BF81,BS81,CF81,CS81,DF81,DS81,EF81,ES81,FF81,FS81,GF81,GS81,HF81,HS81,IF81,IS81,JF81,JS81,KF81,KS81,LF81,LS81,MF81,MS81,NF81,NS81,OF81,OS81)</f>
        <v>0</v>
      </c>
      <c r="F81" s="478"/>
      <c r="G81" s="478" t="n">
        <f aca="false">IF(G76=1,SUM('Premissas Investimento'!$AS$12:AU12)*$E$28,IF(AND(G77=1,G76=2),SUM('Premissas Investimento'!AS12)*$E$28,IF(AND(G77=1,H76=2),SUM('Premissas Investimento'!AS12:AT12)*$E$28,IF(AND(G77=1,I76=2),SUM('Premissas Investimento'!AS12:AU12)*$E$28,IF(AND(G77=1,SUM(G76:I77)=1),SUM('Premissas Investimento'!AS12:AU12)*$E$28,0)))))</f>
        <v>0</v>
      </c>
      <c r="H81" s="478" t="n">
        <f aca="false">IF(H76=1,SUM('Premissas Investimento'!$AS$12:AV12)*$E$28,IF(AND(H77=1,H76=2),SUM('Premissas Investimento'!AT12)*$E$28,IF(AND(H77=1,I76=2),SUM('Premissas Investimento'!AT12:AU12)*$E$28,IF(AND(H77=1,J76=2),SUM('Premissas Investimento'!AT12:AV12)*$E$28,IF(AND(H77=1,SUM(H76:J77)=1),SUM('Premissas Investimento'!AT12:AV12)*$E$28,0)))))</f>
        <v>0</v>
      </c>
      <c r="I81" s="478" t="n">
        <f aca="false">IF(I76=1,SUM('Premissas Investimento'!$AS$12:AW12)*$E$28,IF(AND(I77=1,I76=2),SUM('Premissas Investimento'!AU12)*$E$28,IF(AND(I77=1,J76=2),SUM('Premissas Investimento'!AU12:AV12)*$E$28,IF(AND(I77=1,K76=2),SUM('Premissas Investimento'!AU12:AW12)*$E$28,IF(AND(I77=1,SUM(I76:K77)=1),SUM('Premissas Investimento'!AU12:AW12)*$E$28,0)))))</f>
        <v>0</v>
      </c>
      <c r="J81" s="478" t="n">
        <f aca="false">IF(J76=1,SUM('Premissas Investimento'!$AS$12:AX12)*$E$28,IF(AND(J77=1,J76=2),SUM('Premissas Investimento'!AV12)*$E$28,IF(AND(J77=1,K76=2),SUM('Premissas Investimento'!AV12:AW12)*$E$28,IF(AND(J77=1,L76=2),SUM('Premissas Investimento'!AV12:AX12)*$E$28,IF(AND(J77=1,SUM(J76:L77)=1),SUM('Premissas Investimento'!AV12:AX12)*$E$28,0)))))</f>
        <v>0</v>
      </c>
      <c r="K81" s="478" t="n">
        <f aca="false">IF(K76=1,SUM('Premissas Investimento'!$AS$12:AY12)*$E$28,IF(AND(K77=1,K76=2),SUM('Premissas Investimento'!AW12)*$E$28,IF(AND(K77=1,L76=2),SUM('Premissas Investimento'!AW12:AX12)*$E$28,IF(AND(K77=1,M76=2),SUM('Premissas Investimento'!AW12:AY12)*$E$28,IF(AND(K77=1,SUM(K76:M77)=1),SUM('Premissas Investimento'!AW12:AY12)*$E$28,0)))))</f>
        <v>0</v>
      </c>
      <c r="L81" s="478" t="n">
        <f aca="false">IF(L76=1,SUM('Premissas Investimento'!$AS$12:AZ12)*$E$28,IF(AND(L77=1,L76=2),SUM('Premissas Investimento'!AX12)*$E$28,IF(AND(L77=1,M76=2),SUM('Premissas Investimento'!AX12:AY12)*$E$28,IF(AND(L77=1,N76=2),SUM('Premissas Investimento'!AX12:AZ12)*$E$28,IF(AND(L77=1,SUM(L76:N77)=1),SUM('Premissas Investimento'!AX12:AZ12)*$E$28,0)))))</f>
        <v>0</v>
      </c>
      <c r="M81" s="478" t="n">
        <f aca="false">IF(M76=1,SUM('Premissas Investimento'!$AS$12:BA12)*$E$28,IF(AND(M77=1,M76=2),SUM('Premissas Investimento'!AY12)*$E$28,IF(AND(M77=1,N76=2),SUM('Premissas Investimento'!AY12:AZ12)*$E$28,IF(AND(M77=1,O76=2),SUM('Premissas Investimento'!AY12:BA12)*$E$28,IF(AND(M77=1,SUM(M76:O77)=1),SUM('Premissas Investimento'!AY12:BA12)*$E$28,0)))))</f>
        <v>0</v>
      </c>
      <c r="N81" s="478" t="n">
        <f aca="false">IF(N76=1,SUM('Premissas Investimento'!$AS$12:BB12)*$E$28,IF(AND(N77=1,N76=2),SUM('Premissas Investimento'!AZ12)*$E$28,IF(AND(N77=1,O76=2),SUM('Premissas Investimento'!AZ12:BA12)*$E$28,IF(AND(N77=1,P76=2),SUM('Premissas Investimento'!AZ12:BB12)*$E$28,IF(AND(N77=1,SUM(N76:P77)=1),SUM('Premissas Investimento'!AZ12:BB12)*$E$28,0)))))</f>
        <v>0</v>
      </c>
      <c r="O81" s="478" t="n">
        <f aca="false">IF(O76=1,SUM('Premissas Investimento'!$AS$12:BC12)*$E$28,IF(AND(O77=1,O76=2),SUM('Premissas Investimento'!BA12)*$E$28,IF(AND(O77=1,P76=2),SUM('Premissas Investimento'!BA12:BB12)*$E$28,IF(AND(O77=1,Q76=2),SUM('Premissas Investimento'!BA12:BC12)*$E$28,IF(AND(O77=1,SUM(O76:Q77)=1),SUM('Premissas Investimento'!BA12:BC12)*$E$28,0)))))</f>
        <v>0</v>
      </c>
      <c r="P81" s="478" t="n">
        <f aca="false">IF(P76=1,SUM('Premissas Investimento'!$AS$12:BD12)*$E$28,IF(AND(P77=1,P76=2),SUM('Premissas Investimento'!BB12)*$E$28,IF(AND(P77=1,Q76=2),SUM('Premissas Investimento'!BB12:BC12)*$E$28,IF(AND(P77=1,R76=2),SUM('Premissas Investimento'!BB12:BD12)*$E$28,IF(AND(P77=1,SUM(P76:R77)=1),SUM('Premissas Investimento'!BB12:BD12)*$E$28,0)))))</f>
        <v>0</v>
      </c>
      <c r="Q81" s="478" t="n">
        <f aca="false">IF(Q76=1,SUM('Premissas Investimento'!$AS$12:BE12)*$E$28,IF(AND(Q77=1,Q76=2),SUM('Premissas Investimento'!BC12)*$E$28,IF(AND(Q77=1,R76=2),SUM('Premissas Investimento'!BC12:BD12)*$E$28,IF(AND(Q77=1,T76=2),SUM('Premissas Investimento'!BC12:BE12)*$E$28,IF(AND(Q77=1,SUM(Q76:T77)=1),SUM('Premissas Investimento'!BC12:BE12)*$E$28,0)))))</f>
        <v>0</v>
      </c>
      <c r="R81" s="478" t="n">
        <f aca="false">IF(R76=1,SUM('Premissas Investimento'!$AS$12:BF12)*$E$28,IF(AND(R77=1,R76=2),SUM('Premissas Investimento'!BD12)*$E$28,IF(AND(R77=1,T76=2),SUM('Premissas Investimento'!BD12:BE12)*$E$28,IF(AND(R77=1,U76=2),SUM('Premissas Investimento'!BD12:BF12)*$E$28,IF(AND(R77=1,SUM(R76:U77)=1),SUM('Premissas Investimento'!BD12:BF12)*$E$28,0)))))</f>
        <v>0</v>
      </c>
      <c r="S81" s="478" t="n">
        <f aca="false">SUM(G81:R81)</f>
        <v>0</v>
      </c>
      <c r="T81" s="478" t="n">
        <f aca="false">IF(T76=1,SUM('Premissas Investimento'!$AS$12:BG12)*$E$29,IF(AND(T77=1,T76=2),SUM('Premissas Investimento'!BE12)*$E$29,IF(AND(T77=1,U76=2),SUM('Premissas Investimento'!BE12:BF12)*$E$29,IF(AND(T77=1,V76=2),SUM('Premissas Investimento'!BE12:BG12)*$E$29,IF(AND(T77=1,SUM(T76:V77)=1),SUM('Premissas Investimento'!BE12:BG12)*$E$29,0)))))</f>
        <v>0</v>
      </c>
      <c r="U81" s="478" t="n">
        <f aca="false">IF(U76=1,SUM('Premissas Investimento'!$AS$12:BH12)*$E$29,IF(AND(U77=1,U76=2),SUM('Premissas Investimento'!BF12)*$E$29,IF(AND(U77=1,V76=2),SUM('Premissas Investimento'!BF12:BG12)*$E$29,IF(AND(U77=1,W76=2),SUM('Premissas Investimento'!BF12:BH12)*$E$29,IF(AND(U77=1,SUM(U76:W77)=1),SUM('Premissas Investimento'!BF12:BH12)*$E$29,0)))))</f>
        <v>0</v>
      </c>
      <c r="V81" s="478" t="n">
        <f aca="false">IF(V76=1,SUM('Premissas Investimento'!$AS$12:BI12)*$E$29,IF(AND(V77=1,V76=2),SUM('Premissas Investimento'!BG12)*$E$29,IF(AND(V77=1,W76=2),SUM('Premissas Investimento'!BG12:BH12)*$E$29,IF(AND(V77=1,X76=2),SUM('Premissas Investimento'!BG12:BI12)*$E$29,IF(AND(V77=1,SUM(V76:X77)=1),SUM('Premissas Investimento'!BG12:BI12)*$E$29,0)))))</f>
        <v>0</v>
      </c>
      <c r="W81" s="478" t="n">
        <f aca="false">IF(W76=1,SUM('Premissas Investimento'!$AS$12:BJ12)*$E$29,IF(AND(W77=1,W76=2),SUM('Premissas Investimento'!BH12)*$E$29,IF(AND(W77=1,X76=2),SUM('Premissas Investimento'!BH12:BI12)*$E$29,IF(AND(W77=1,Y76=2),SUM('Premissas Investimento'!BH12:BJ12)*$E$29,IF(AND(W77=1,SUM(W76:Y77)=1),SUM('Premissas Investimento'!BH12:BJ12)*$E$29,0)))))</f>
        <v>0</v>
      </c>
      <c r="X81" s="478" t="n">
        <f aca="false">IF(X76=1,SUM('Premissas Investimento'!$AS$12:BK12)*$E$29,IF(AND(X77=1,X76=2),SUM('Premissas Investimento'!BI12)*$E$29,IF(AND(X77=1,Y76=2),SUM('Premissas Investimento'!BI12:BJ12)*$E$29,IF(AND(X77=1,Z76=2),SUM('Premissas Investimento'!BI12:BK12)*$E$29,IF(AND(X77=1,SUM(X76:Z77)=1),SUM('Premissas Investimento'!BI12:BK12)*$E$29,0)))))</f>
        <v>0</v>
      </c>
      <c r="Y81" s="478" t="n">
        <f aca="false">IF(Y76=1,SUM('Premissas Investimento'!$AS$12:BL12)*$E$29,IF(AND(Y77=1,Y76=2),SUM('Premissas Investimento'!BJ12)*$E$29,IF(AND(Y77=1,Z76=2),SUM('Premissas Investimento'!BJ12:BK12)*$E$29,IF(AND(Y77=1,AA76=2),SUM('Premissas Investimento'!BJ12:BL12)*$E$29,IF(AND(Y77=1,SUM(Y76:AA77)=1),SUM('Premissas Investimento'!BJ12:BL12)*$E$29,0)))))</f>
        <v>0</v>
      </c>
      <c r="Z81" s="478" t="n">
        <f aca="false">IF(Z76=1,SUM('Premissas Investimento'!$AS$12:BM12)*$E$29,IF(AND(Z77=1,Z76=2),SUM('Premissas Investimento'!BK12)*$E$29,IF(AND(Z77=1,AA76=2),SUM('Premissas Investimento'!BK12:BL12)*$E$29,IF(AND(Z77=1,AB76=2),SUM('Premissas Investimento'!BK12:BM12)*$E$29,IF(AND(Z77=1,SUM(Z76:AB77)=1),SUM('Premissas Investimento'!BK12:BM12)*$E$29,0)))))</f>
        <v>0</v>
      </c>
      <c r="AA81" s="478" t="n">
        <f aca="false">IF(AA76=1,SUM('Premissas Investimento'!$AS$12:BN12)*$E$29,IF(AND(AA77=1,AA76=2),SUM('Premissas Investimento'!BL12)*$E$29,IF(AND(AA77=1,AB76=2),SUM('Premissas Investimento'!BL12:BM12)*$E$29,IF(AND(AA77=1,AC76=2),SUM('Premissas Investimento'!BL12:BN12)*$E$29,IF(AND(AA77=1,SUM(AA76:AC77)=1),SUM('Premissas Investimento'!BL12:BN12)*$E$29,0)))))</f>
        <v>0</v>
      </c>
      <c r="AB81" s="478" t="n">
        <f aca="false">IF(AB76=1,SUM('Premissas Investimento'!$AS$12:BO12)*$E$29,IF(AND(AB77=1,AB76=2),SUM('Premissas Investimento'!BM12)*$E$29,IF(AND(AB77=1,AC76=2),SUM('Premissas Investimento'!BM12:BN12)*$E$29,IF(AND(AB77=1,AD76=2),SUM('Premissas Investimento'!BM12:BO12)*$E$29,IF(AND(AB77=1,SUM(AB76:AD77)=1),SUM('Premissas Investimento'!BM12:BO12)*$E$29,0)))))</f>
        <v>0</v>
      </c>
      <c r="AC81" s="478" t="n">
        <f aca="false">IF(AC76=1,SUM('Premissas Investimento'!$AS$12:BP12)*$E$29,IF(AND(AC77=1,AC76=2),SUM('Premissas Investimento'!BN12)*$E$29,IF(AND(AC77=1,AD76=2),SUM('Premissas Investimento'!BN12:BO12)*$E$29,IF(AND(AC77=1,AE76=2),SUM('Premissas Investimento'!BN12:BP12)*$E$29,IF(AND(AC77=1,SUM(AC76:AE77)=1),SUM('Premissas Investimento'!BN12:BP12)*$E$29,0)))))</f>
        <v>0</v>
      </c>
      <c r="AD81" s="478" t="n">
        <f aca="false">IF(AD76=1,SUM('Premissas Investimento'!$AS$12:BQ12)*$E$29,IF(AND(AD77=1,AD76=2),SUM('Premissas Investimento'!BO12)*$E$29,IF(AND(AD77=1,AE76=2),SUM('Premissas Investimento'!BO12:BP12)*$E$29,IF(AND(AD77=1,AG76=2),SUM('Premissas Investimento'!BO12:BQ12)*$E$29,IF(AND(AD77=1,SUM(AD76:AG77)=1),SUM('Premissas Investimento'!BO12:BQ12)*$E$29,0)))))</f>
        <v>0</v>
      </c>
      <c r="AE81" s="478" t="n">
        <f aca="false">IF(AE76=1,SUM('Premissas Investimento'!$AS$12:BR12)*$E$29,IF(AND(AE77=1,AE76=2),SUM('Premissas Investimento'!BP12)*$E$29,IF(AND(AE77=1,AG76=2),SUM('Premissas Investimento'!BP12:BQ12)*$E$29,IF(AND(AE77=1,AH76=2),SUM('Premissas Investimento'!BP12:BR12)*$E$29,IF(AND(AE77=1,SUM(AE76:AH77)=1),SUM('Premissas Investimento'!BP12:BR12)*$E$29,0)))))</f>
        <v>0</v>
      </c>
      <c r="AF81" s="478" t="n">
        <f aca="false">SUM(T81:AE81)</f>
        <v>0</v>
      </c>
      <c r="AG81" s="478" t="n">
        <f aca="false">IF(AG76=1,SUM('Premissas Investimento'!$AS$12:BS12)*$E$29,IF(AND(AG77=1,AG76=2),SUM('Premissas Investimento'!BQ12)*$E$29,IF(AND(AG77=1,AH76=2),SUM('Premissas Investimento'!BQ12:BR12)*$E$29,IF(AND(AG77=1,AI76=2),SUM('Premissas Investimento'!BQ12:BS12)*$E$29,IF(AND(AG77=1,SUM(AG76:AI77)=1),SUM('Premissas Investimento'!BQ12:BS12)*$E$29,0)))))</f>
        <v>0</v>
      </c>
      <c r="AH81" s="478" t="n">
        <f aca="false">IF(AH76=1,SUM('Premissas Investimento'!$AS$12:BT12)*$E$29,IF(AND(AH77=1,AH76=2),SUM('Premissas Investimento'!BR12)*$E$29,IF(AND(AH77=1,AI76=2),SUM('Premissas Investimento'!BR12:BS12)*$E$29,IF(AND(AH77=1,AJ76=2),SUM('Premissas Investimento'!BR12:BT12)*$E$29,IF(AND(AH77=1,SUM(AH76:AJ77)=1),SUM('Premissas Investimento'!BR12:BT12)*$E$29,0)))))</f>
        <v>0</v>
      </c>
      <c r="AI81" s="478" t="n">
        <f aca="false">IF(AI76=1,SUM('Premissas Investimento'!$AS$12:BU12)*$E$29,IF(AND(AI77=1,AI76=2),SUM('Premissas Investimento'!BS12)*$E$29,IF(AND(AI77=1,AJ76=2),SUM('Premissas Investimento'!BS12:BT12)*$E$29,IF(AND(AI77=1,AK76=2),SUM('Premissas Investimento'!BS12:BU12)*$E$29,IF(AND(AI77=1,SUM(AI76:AK77)=1),SUM('Premissas Investimento'!BS12:BU12)*$E$29,0)))))</f>
        <v>0</v>
      </c>
      <c r="AJ81" s="478" t="n">
        <f aca="false">IF(AJ76=1,SUM('Premissas Investimento'!$AS$12:BV12)*$E$29,IF(AND(AJ77=1,AJ76=2),SUM('Premissas Investimento'!BT12)*$E$29,IF(AND(AJ77=1,AK76=2),SUM('Premissas Investimento'!BT12:BU12)*$E$29,IF(AND(AJ77=1,AL76=2),SUM('Premissas Investimento'!BT12:BV12)*$E$29,IF(AND(AJ77=1,SUM(AJ76:AL77)=1),SUM('Premissas Investimento'!BT12:BV12)*$E$29,0)))))</f>
        <v>0</v>
      </c>
      <c r="AK81" s="478" t="n">
        <f aca="false">IF(AK76=1,SUM('Premissas Investimento'!$AS$12:BW12)*$E$29,IF(AND(AK77=1,AK76=2),SUM('Premissas Investimento'!BU12)*$E$29,IF(AND(AK77=1,AL76=2),SUM('Premissas Investimento'!BU12:BV12)*$E$29,IF(AND(AK77=1,AM76=2),SUM('Premissas Investimento'!BU12:BW12)*$E$29,IF(AND(AK77=1,SUM(AK76:AM77)=1),SUM('Premissas Investimento'!BU12:BW12)*$E$29,0)))))</f>
        <v>0</v>
      </c>
      <c r="AL81" s="478" t="n">
        <f aca="false">IF(AL76=1,SUM('Premissas Investimento'!$AS$12:BX12)*$E$29,IF(AND(AL77=1,AL76=2),SUM('Premissas Investimento'!BV12)*$E$29,IF(AND(AL77=1,AM76=2),SUM('Premissas Investimento'!BV12:BW12)*$E$29,IF(AND(AL77=1,AN76=2),SUM('Premissas Investimento'!BV12:BX12)*$E$29,IF(AND(AL77=1,SUM(AL76:AN77)=1),SUM('Premissas Investimento'!BV12:BX12)*$E$29,0)))))</f>
        <v>0</v>
      </c>
      <c r="AM81" s="478" t="n">
        <f aca="false">IF(AM76=1,SUM('Premissas Investimento'!$AS$12:BY12)*$E$29,IF(AND(AM77=1,AM76=2),SUM('Premissas Investimento'!BW12)*$E$29,IF(AND(AM77=1,AN76=2),SUM('Premissas Investimento'!BW12:BX12)*$E$29,IF(AND(AM77=1,AO76=2),SUM('Premissas Investimento'!BW12:BY12)*$E$29,IF(AND(AM77=1,SUM(AM76:AO77)=1),SUM('Premissas Investimento'!BW12:BY12)*$E$29,0)))))</f>
        <v>0</v>
      </c>
      <c r="AN81" s="478" t="n">
        <f aca="false">IF(AN76=1,SUM('Premissas Investimento'!$AS$12:BZ12)*$E$29,IF(AND(AN77=1,AN76=2),SUM('Premissas Investimento'!BX12)*$E$29,IF(AND(AN77=1,AO76=2),SUM('Premissas Investimento'!BX12:BY12)*$E$29,IF(AND(AN77=1,AP76=2),SUM('Premissas Investimento'!BX12:BZ12)*$E$29,IF(AND(AN77=1,SUM(AN76:AP77)=1),SUM('Premissas Investimento'!BX12:BZ12)*$E$29,0)))))</f>
        <v>0</v>
      </c>
      <c r="AO81" s="478" t="n">
        <f aca="false">IF(AO76=1,SUM('Premissas Investimento'!$AS$12:CA12)*$E$29,IF(AND(AO77=1,AO76=2),SUM('Premissas Investimento'!BY12)*$E$29,IF(AND(AO77=1,AP76=2),SUM('Premissas Investimento'!BY12:BZ12)*$E$29,IF(AND(AO77=1,AQ76=2),SUM('Premissas Investimento'!BY12:CA12)*$E$29,IF(AND(AO77=1,SUM(AO76:AQ77)=1),SUM('Premissas Investimento'!BY12:CA12)*$E$29,0)))))</f>
        <v>0</v>
      </c>
      <c r="AP81" s="478" t="n">
        <f aca="false">IF(AP76=1,SUM('Premissas Investimento'!$AS$12:CB12)*$E$29,IF(AND(AP77=1,AP76=2),SUM('Premissas Investimento'!BZ12)*$E$29,IF(AND(AP77=1,AQ76=2),SUM('Premissas Investimento'!BZ12:CA12)*$E$29,IF(AND(AP77=1,AR76=2),SUM('Premissas Investimento'!BZ12:CB12)*$E$29,IF(AND(AP77=1,SUM(AP76:AR77)=1),SUM('Premissas Investimento'!BZ12:CB12)*$E$29,0)))))</f>
        <v>0</v>
      </c>
      <c r="AQ81" s="478" t="n">
        <f aca="false">IF(AQ76=1,SUM('Premissas Investimento'!$AS$12:CC12)*$E$29,IF(AND(AQ77=1,AQ76=2),SUM('Premissas Investimento'!CA12)*$E$29,IF(AND(AQ77=1,AR76=2),SUM('Premissas Investimento'!CA12:CB12)*$E$29,IF(AND(AQ77=1,AT76=2),SUM('Premissas Investimento'!CA12:CC12)*$E$29,IF(AND(AQ77=1,SUM(AQ76:AT77)=1),SUM('Premissas Investimento'!CA12:CC12)*$E$29,0)))))</f>
        <v>0</v>
      </c>
      <c r="AR81" s="478" t="n">
        <f aca="false">IF(AR76=1,SUM('Premissas Investimento'!$AS$12:CD12)*$E$29,IF(AND(AR77=1,AR76=2),SUM('Premissas Investimento'!CB12)*$E$29,IF(AND(AR77=1,AT76=2),SUM('Premissas Investimento'!CB12:CC12)*$E$29,IF(AND(AR77=1,AU76=2),SUM('Premissas Investimento'!CB12:CD12)*$E$29,IF(AND(AR77=1,SUM(AR76:AU77)=1),SUM('Premissas Investimento'!CB12:CD12)*$E$29,0)))))</f>
        <v>0</v>
      </c>
      <c r="AS81" s="478" t="n">
        <f aca="false">SUM(AG81:AR81)</f>
        <v>0</v>
      </c>
      <c r="AT81" s="478" t="n">
        <f aca="false">IF(AT76=1,SUM('Premissas Investimento'!$AS$12:CE12)*$E$29,IF(AND(AT77=1,AT76=2),SUM('Premissas Investimento'!CC12)*$E$29,IF(AND(AT77=1,AU76=2),SUM('Premissas Investimento'!CC12:CD12)*$E$29,IF(AND(AT77=1,AV76=2),SUM('Premissas Investimento'!CC12:CE12)*$E$29,IF(AND(AT77=1,SUM(AT76:AV77)=1),SUM('Premissas Investimento'!CC12:CE12)*$E$29,0)))))</f>
        <v>0</v>
      </c>
      <c r="AU81" s="478" t="n">
        <f aca="false">IF(AU76=1,SUM('Premissas Investimento'!$AS$12:CF12)*$E$29,IF(AND(AU77=1,AU76=2),SUM('Premissas Investimento'!CD12)*$E$29,IF(AND(AU77=1,AV76=2),SUM('Premissas Investimento'!CD12:CE12)*$E$29,IF(AND(AU77=1,AW76=2),SUM('Premissas Investimento'!CD12:CF12)*$E$29,IF(AND(AU77=1,SUM(AU76:AW77)=1),SUM('Premissas Investimento'!CD12:CF12)*$E$29,0)))))</f>
        <v>0</v>
      </c>
      <c r="AV81" s="478" t="n">
        <f aca="false">IF(AV76=1,SUM('Premissas Investimento'!$AS$12:CG12)*$E$29,IF(AND(AV77=1,AV76=2),SUM('Premissas Investimento'!CE12)*$E$29,IF(AND(AV77=1,AW76=2),SUM('Premissas Investimento'!CE12:CF12)*$E$29,IF(AND(AV77=1,AX76=2),SUM('Premissas Investimento'!CE12:CG12)*$E$29,IF(AND(AV77=1,SUM(AV76:AX77)=1),SUM('Premissas Investimento'!CE12:CG12)*$E$29,0)))))</f>
        <v>0</v>
      </c>
      <c r="AW81" s="478" t="n">
        <f aca="false">IF(AW76=1,SUM('Premissas Investimento'!$AS$12:CH12)*$E$29,IF(AND(AW77=1,AW76=2),SUM('Premissas Investimento'!CF12)*$E$29,IF(AND(AW77=1,AX76=2),SUM('Premissas Investimento'!CF12:CG12)*$E$29,IF(AND(AW77=1,AY76=2),SUM('Premissas Investimento'!CF12:CH12)*$E$29,IF(AND(AW77=1,SUM(AW76:AY77)=1),SUM('Premissas Investimento'!CF12:CH12)*$E$29,0)))))</f>
        <v>0</v>
      </c>
      <c r="AX81" s="478" t="n">
        <f aca="false">IF(AX76=1,SUM('Premissas Investimento'!$AS$12:CI12)*$E$29,IF(AND(AX77=1,AX76=2),SUM('Premissas Investimento'!CG12)*$E$29,IF(AND(AX77=1,AY76=2),SUM('Premissas Investimento'!CG12:CH12)*$E$29,IF(AND(AX77=1,AZ76=2),SUM('Premissas Investimento'!CG12:CI12)*$E$29,IF(AND(AX77=1,SUM(AX76:AZ77)=1),SUM('Premissas Investimento'!CG12:CI12)*$E$29,0)))))</f>
        <v>0</v>
      </c>
      <c r="AY81" s="478" t="n">
        <f aca="false">IF(AY76=1,SUM('Premissas Investimento'!$AS$12:CJ12)*$E$29,IF(AND(AY77=1,AY76=2),SUM('Premissas Investimento'!CH12)*$E$29,IF(AND(AY77=1,AZ76=2),SUM('Premissas Investimento'!CH12:CI12)*$E$29,IF(AND(AY77=1,BA76=2),SUM('Premissas Investimento'!CH12:CJ12)*$E$29,IF(AND(AY77=1,SUM(AY76:BA77)=1),SUM('Premissas Investimento'!CH12:CJ12)*$E$29,0)))))</f>
        <v>0</v>
      </c>
      <c r="AZ81" s="478" t="n">
        <f aca="false">IF(AZ76=1,SUM('Premissas Investimento'!$AS$12:CK12)*$E$29,IF(AND(AZ77=1,AZ76=2),SUM('Premissas Investimento'!CI12)*$E$29,IF(AND(AZ77=1,BA76=2),SUM('Premissas Investimento'!CI12:CJ12)*$E$29,IF(AND(AZ77=1,BB76=2),SUM('Premissas Investimento'!CI12:CK12)*$E$29,IF(AND(AZ77=1,SUM(AZ76:BB77)=1),SUM('Premissas Investimento'!CI12:CK12)*$E$29,0)))))</f>
        <v>0</v>
      </c>
      <c r="BA81" s="478" t="n">
        <f aca="false">IF(BA76=1,SUM('Premissas Investimento'!$AS$12:CL12)*$E$29,IF(AND(BA77=1,BA76=2),SUM('Premissas Investimento'!CJ12)*$E$29,IF(AND(BA77=1,BB76=2),SUM('Premissas Investimento'!CJ12:CK12)*$E$29,IF(AND(BA77=1,BC76=2),SUM('Premissas Investimento'!CJ12:CL12)*$E$29,IF(AND(BA77=1,SUM(BA76:BC77)=1),SUM('Premissas Investimento'!CJ12:CL12)*$E$29,0)))))</f>
        <v>0</v>
      </c>
      <c r="BB81" s="478" t="n">
        <f aca="false">IF(BB76=1,SUM('Premissas Investimento'!$AS$12:CM12)*$E$29,IF(AND(BB77=1,BB76=2),SUM('Premissas Investimento'!CK12)*$E$29,IF(AND(BB77=1,BC76=2),SUM('Premissas Investimento'!CK12:CL12)*$E$29,IF(AND(BB77=1,BD76=2),SUM('Premissas Investimento'!CK12:CM12)*$E$29,IF(AND(BB77=1,SUM(BB76:BD77)=1),SUM('Premissas Investimento'!CK12:CM12)*$E$29,0)))))</f>
        <v>0</v>
      </c>
      <c r="BC81" s="478" t="n">
        <f aca="false">IF(BC76=1,SUM('Premissas Investimento'!$AS$12:CN12)*$E$29,IF(AND(BC77=1,BC76=2),SUM('Premissas Investimento'!CL12)*$E$29,IF(AND(BC77=1,BD76=2),SUM('Premissas Investimento'!CL12:CM12)*$E$29,IF(AND(BC77=1,BE76=2),SUM('Premissas Investimento'!CL12:CN12)*$E$29,IF(AND(BC77=1,SUM(BC76:BE77)=1),SUM('Premissas Investimento'!CL12:CN12)*$E$29,0)))))</f>
        <v>0</v>
      </c>
      <c r="BD81" s="478" t="n">
        <f aca="false">IF(BD76=1,SUM('Premissas Investimento'!$AS$12:CO12)*$E$29,IF(AND(BD77=1,BD76=2),SUM('Premissas Investimento'!CM12)*$E$29,IF(AND(BD77=1,BE76=2),SUM('Premissas Investimento'!CM12:CN12)*$E$29,IF(AND(BD77=1,BG76=2),SUM('Premissas Investimento'!CM12:CO12)*$E$29,IF(AND(BD77=1,SUM(BD76:BG77)=1),SUM('Premissas Investimento'!CM12:CO12)*$E$29,0)))))</f>
        <v>0</v>
      </c>
      <c r="BE81" s="478" t="n">
        <f aca="false">IF(BE76=1,SUM('Premissas Investimento'!$AS$12:CP12)*$E$29,IF(AND(BE77=1,BE76=2),SUM('Premissas Investimento'!CN12)*$E$29,IF(AND(BE77=1,BG76=2),SUM('Premissas Investimento'!CN12:CO12)*$E$29,IF(AND(BE77=1,BH76=2),SUM('Premissas Investimento'!CN12:CP12)*$E$29,IF(AND(BE77=1,SUM(BE76:BH77)=1),SUM('Premissas Investimento'!CN12:CP12)*$E$29,0)))))</f>
        <v>0</v>
      </c>
      <c r="BF81" s="478" t="n">
        <f aca="false">SUM(AT81:BE81)</f>
        <v>0</v>
      </c>
      <c r="BG81" s="478" t="n">
        <f aca="false">IF(BG76=1,SUM('Premissas Investimento'!$AS$12:CQ12)*$E$29,IF(AND(BG77=1,BG76=2),SUM('Premissas Investimento'!CO12)*$E$29,IF(AND(BG77=1,BH76=2),SUM('Premissas Investimento'!CO12:CP12)*$E$29,IF(AND(BG77=1,BI76=2),SUM('Premissas Investimento'!CO12:CQ12)*$E$29,IF(AND(BG77=1,SUM(BG76:BI77)=1),SUM('Premissas Investimento'!CO12:CQ12)*$E$29,0)))))</f>
        <v>0</v>
      </c>
      <c r="BH81" s="478" t="n">
        <f aca="false">IF(BH76=1,SUM('Premissas Investimento'!$AS$12:CR12)*$E$29,IF(AND(BH77=1,BH76=2),SUM('Premissas Investimento'!CP12)*$E$29,IF(AND(BH77=1,BI76=2),SUM('Premissas Investimento'!CP12:CQ12)*$E$29,IF(AND(BH77=1,BJ76=2),SUM('Premissas Investimento'!CP12:CR12)*$E$29,IF(AND(BH77=1,SUM(BH76:BJ77)=1),SUM('Premissas Investimento'!CP12:CR12)*$E$29,0)))))</f>
        <v>0</v>
      </c>
      <c r="BI81" s="478" t="n">
        <f aca="false">IF(BI76=1,SUM('Premissas Investimento'!$AS$12:CS12)*$E$29,IF(AND(BI77=1,BI76=2),SUM('Premissas Investimento'!CQ12)*$E$29,IF(AND(BI77=1,BJ76=2),SUM('Premissas Investimento'!CQ12:CR12)*$E$29,IF(AND(BI77=1,BK76=2),SUM('Premissas Investimento'!CQ12:CS12)*$E$29,IF(AND(BI77=1,SUM(BI76:BK77)=1),SUM('Premissas Investimento'!CQ12:CS12)*$E$29,0)))))</f>
        <v>0</v>
      </c>
      <c r="BJ81" s="478" t="n">
        <f aca="false">IF(BJ76=1,SUM('Premissas Investimento'!$AS$12:CT12)*$E$29,IF(AND(BJ77=1,BJ76=2),SUM('Premissas Investimento'!CR12)*$E$29,IF(AND(BJ77=1,BK76=2),SUM('Premissas Investimento'!CR12:CS12)*$E$29,IF(AND(BJ77=1,BL76=2),SUM('Premissas Investimento'!CR12:CT12)*$E$29,IF(AND(BJ77=1,SUM(BJ76:BL77)=1),SUM('Premissas Investimento'!CR12:CT12)*$E$29,0)))))</f>
        <v>0</v>
      </c>
      <c r="BK81" s="478" t="n">
        <f aca="false">IF(BK76=1,SUM('Premissas Investimento'!$AS$12:CU12)*$E$29,IF(AND(BK77=1,BK76=2),SUM('Premissas Investimento'!CS12)*$E$29,IF(AND(BK77=1,BL76=2),SUM('Premissas Investimento'!CS12:CT12)*$E$29,IF(AND(BK77=1,BM76=2),SUM('Premissas Investimento'!CS12:CU12)*$E$29,IF(AND(BK77=1,SUM(BK76:BM77)=1),SUM('Premissas Investimento'!CS12:CU12)*$E$29,0)))))</f>
        <v>0</v>
      </c>
      <c r="BL81" s="478" t="n">
        <f aca="false">IF(BL76=1,SUM('Premissas Investimento'!$AS$12:CV12)*$E$29,IF(AND(BL77=1,BL76=2),SUM('Premissas Investimento'!CT12)*$E$29,IF(AND(BL77=1,BM76=2),SUM('Premissas Investimento'!CT12:CU12)*$E$29,IF(AND(BL77=1,BN76=2),SUM('Premissas Investimento'!CT12:CV12)*$E$29,IF(AND(BL77=1,SUM(BL76:BN77)=1),SUM('Premissas Investimento'!CT12:CV12)*$E$29,0)))))</f>
        <v>0</v>
      </c>
      <c r="BM81" s="478" t="n">
        <f aca="false">IF(BM76=1,SUM('Premissas Investimento'!$AS$12:CW12)*$E$29,IF(AND(BM77=1,BM76=2),SUM('Premissas Investimento'!CU12)*$E$29,IF(AND(BM77=1,BN76=2),SUM('Premissas Investimento'!CU12:CV12)*$E$29,IF(AND(BM77=1,BO76=2),SUM('Premissas Investimento'!CU12:CW12)*$E$29,IF(AND(BM77=1,SUM(BM76:BO77)=1),SUM('Premissas Investimento'!CU12:CW12)*$E$29,0)))))</f>
        <v>0</v>
      </c>
      <c r="BN81" s="478" t="n">
        <f aca="false">IF(BN76=1,SUM('Premissas Investimento'!$AS$12:CX12)*$E$29,IF(AND(BN77=1,BN76=2),SUM('Premissas Investimento'!CV12)*$E$29,IF(AND(BN77=1,BO76=2),SUM('Premissas Investimento'!CV12:CW12)*$E$29,IF(AND(BN77=1,BP76=2),SUM('Premissas Investimento'!CV12:CX12)*$E$29,IF(AND(BN77=1,SUM(BN76:BP77)=1),SUM('Premissas Investimento'!CV12:CX12)*$E$29,0)))))</f>
        <v>0</v>
      </c>
      <c r="BO81" s="478" t="n">
        <f aca="false">IF(BO76=1,SUM('Premissas Investimento'!$AS$12:CY12)*$E$29,IF(AND(BO77=1,BO76=2),SUM('Premissas Investimento'!CW12)*$E$29,IF(AND(BO77=1,BP76=2),SUM('Premissas Investimento'!CW12:CX12)*$E$29,IF(AND(BO77=1,BQ76=2),SUM('Premissas Investimento'!CW12:CY12)*$E$29,IF(AND(BO77=1,SUM(BO76:BQ77)=1),SUM('Premissas Investimento'!CW12:CY12)*$E$29,0)))))</f>
        <v>0</v>
      </c>
      <c r="BP81" s="478" t="n">
        <f aca="false">IF(BP76=1,SUM('Premissas Investimento'!$AS$12:CZ12)*$E$29,IF(AND(BP77=1,BP76=2),SUM('Premissas Investimento'!CX12)*$E$29,IF(AND(BP77=1,BQ76=2),SUM('Premissas Investimento'!CX12:CY12)*$E$29,IF(AND(BP77=1,BR76=2),SUM('Premissas Investimento'!CX12:CZ12)*$E$29,IF(AND(BP77=1,SUM(BP76:BR77)=1),SUM('Premissas Investimento'!CX12:CZ12)*$E$29,0)))))</f>
        <v>0</v>
      </c>
      <c r="BQ81" s="478" t="n">
        <f aca="false">IF(BQ76=1,SUM('Premissas Investimento'!$AS$12:DA12)*$E$29,IF(AND(BQ77=1,BQ76=2),SUM('Premissas Investimento'!CY12)*$E$29,IF(AND(BQ77=1,BR76=2),SUM('Premissas Investimento'!CY12:CZ12)*$E$29,IF(AND(BQ77=1,BT76=2),SUM('Premissas Investimento'!CY12:DA12)*$E$29,IF(AND(BQ77=1,SUM(BQ76:BT77)=1),SUM('Premissas Investimento'!CY12:DA12)*$E$29,0)))))</f>
        <v>0</v>
      </c>
      <c r="BR81" s="478" t="n">
        <f aca="false">IF(BR76=1,SUM('Premissas Investimento'!$AS$12:DB12)*$E$29,IF(AND(BR77=1,BR76=2),SUM('Premissas Investimento'!CZ12)*$E$29,IF(AND(BR77=1,BT76=2),SUM('Premissas Investimento'!CZ12:DA12)*$E$29,IF(AND(BR77=1,BU76=2),SUM('Premissas Investimento'!CZ12:DB12)*$E$29,IF(AND(BR77=1,SUM(BR76:BU77)=1),SUM('Premissas Investimento'!CZ12:DB12)*$E$29,0)))))</f>
        <v>0</v>
      </c>
      <c r="BS81" s="478" t="n">
        <f aca="false">SUM(BG81:BR81)</f>
        <v>0</v>
      </c>
      <c r="BT81" s="478" t="n">
        <f aca="false">IF(BT76=1,SUM('Premissas Investimento'!$AS$12:DC12)*$E$29,IF(AND(BT77=1,BT76=2),SUM('Premissas Investimento'!DA12)*$E$29,IF(AND(BT77=1,BU76=2),SUM('Premissas Investimento'!DA12:DB12)*$E$29,IF(AND(BT77=1,BV76=2),SUM('Premissas Investimento'!DA12:DC12)*$E$29,IF(AND(BT77=1,SUM(BT76:BV77)=1),SUM('Premissas Investimento'!DA12:DC12)*$E$29,0)))))</f>
        <v>0</v>
      </c>
      <c r="BU81" s="478" t="n">
        <f aca="false">IF(BU76=1,SUM('Premissas Investimento'!$AS$12:DD12)*$E$29,IF(AND(BU77=1,BU76=2),SUM('Premissas Investimento'!DB12)*$E$29,IF(AND(BU77=1,BV76=2),SUM('Premissas Investimento'!DB12:DC12)*$E$29,IF(AND(BU77=1,BW76=2),SUM('Premissas Investimento'!DB12:DD12)*$E$29,IF(AND(BU77=1,SUM(BU76:BW77)=1),SUM('Premissas Investimento'!DB12:DD12)*$E$29,0)))))</f>
        <v>0</v>
      </c>
      <c r="BV81" s="478" t="n">
        <f aca="false">IF(BV76=1,SUM('Premissas Investimento'!$AS$12:DE12)*$E$29,IF(AND(BV77=1,BV76=2),SUM('Premissas Investimento'!DC12)*$E$29,IF(AND(BV77=1,BW76=2),SUM('Premissas Investimento'!DC12:DD12)*$E$29,IF(AND(BV77=1,BX76=2),SUM('Premissas Investimento'!DC12:DE12)*$E$29,IF(AND(BV77=1,SUM(BV76:BX77)=1),SUM('Premissas Investimento'!DC12:DE12)*$E$29,0)))))</f>
        <v>0</v>
      </c>
      <c r="BW81" s="478" t="n">
        <f aca="false">IF(BW76=1,SUM('Premissas Investimento'!$AS$12:DF12)*$E$29,IF(AND(BW77=1,BW76=2),SUM('Premissas Investimento'!DD12)*$E$29,IF(AND(BW77=1,BX76=2),SUM('Premissas Investimento'!DD12:DE12)*$E$29,IF(AND(BW77=1,BY76=2),SUM('Premissas Investimento'!DD12:DF12)*$E$29,IF(AND(BW77=1,SUM(BW76:BY77)=1),SUM('Premissas Investimento'!DD12:DF12)*$E$29,0)))))</f>
        <v>0</v>
      </c>
      <c r="BX81" s="478" t="n">
        <f aca="false">IF(BX76=1,SUM('Premissas Investimento'!$AS$12:DG12)*$E$29,IF(AND(BX77=1,BX76=2),SUM('Premissas Investimento'!DE12)*$E$29,IF(AND(BX77=1,BY76=2),SUM('Premissas Investimento'!DE12:DF12)*$E$29,IF(AND(BX77=1,BZ76=2),SUM('Premissas Investimento'!DE12:DG12)*$E$29,IF(AND(BX77=1,SUM(BX76:BZ77)=1),SUM('Premissas Investimento'!DE12:DG12)*$E$29,0)))))</f>
        <v>0</v>
      </c>
      <c r="BY81" s="478" t="n">
        <f aca="false">IF(BY76=1,SUM('Premissas Investimento'!$AS$12:DH12)*$E$29,IF(AND(BY77=1,BY76=2),SUM('Premissas Investimento'!DF12)*$E$29,IF(AND(BY77=1,BZ76=2),SUM('Premissas Investimento'!DF12:DG12)*$E$29,IF(AND(BY77=1,CA76=2),SUM('Premissas Investimento'!DF12:DH12)*$E$29,IF(AND(BY77=1,SUM(BY76:CA77)=1),SUM('Premissas Investimento'!DF12:DH12)*$E$29,0)))))</f>
        <v>0</v>
      </c>
      <c r="BZ81" s="478" t="n">
        <f aca="false">IF(BZ76=1,SUM('Premissas Investimento'!$AS$12:DI12)*$E$29,IF(AND(BZ77=1,BZ76=2),SUM('Premissas Investimento'!DG12)*$E$29,IF(AND(BZ77=1,CA76=2),SUM('Premissas Investimento'!DG12:DH12)*$E$29,IF(AND(BZ77=1,CB76=2),SUM('Premissas Investimento'!DG12:DI12)*$E$29,IF(AND(BZ77=1,SUM(BZ76:CB77)=1),SUM('Premissas Investimento'!DG12:DI12)*$E$29,0)))))</f>
        <v>0</v>
      </c>
      <c r="CA81" s="478" t="n">
        <f aca="false">IF(CA76=1,SUM('Premissas Investimento'!$AS$12:DJ12)*$E$29,IF(AND(CA77=1,CA76=2),SUM('Premissas Investimento'!DH12)*$E$29,IF(AND(CA77=1,CB76=2),SUM('Premissas Investimento'!DH12:DI12)*$E$29,IF(AND(CA77=1,CC76=2),SUM('Premissas Investimento'!DH12:DJ12)*$E$29,IF(AND(CA77=1,SUM(CA76:CC77)=1),SUM('Premissas Investimento'!DH12:DJ12)*$E$29,0)))))</f>
        <v>0</v>
      </c>
      <c r="CB81" s="478" t="n">
        <f aca="false">IF(CB76=1,SUM('Premissas Investimento'!$AS$12:DK12)*$E$29,IF(AND(CB77=1,CB76=2),SUM('Premissas Investimento'!DI12)*$E$29,IF(AND(CB77=1,CC76=2),SUM('Premissas Investimento'!DI12:DJ12)*$E$29,IF(AND(CB77=1,CD76=2),SUM('Premissas Investimento'!DI12:DK12)*$E$29,IF(AND(CB77=1,SUM(CB76:CD77)=1),SUM('Premissas Investimento'!DI12:DK12)*$E$29,0)))))</f>
        <v>0</v>
      </c>
      <c r="CC81" s="478" t="n">
        <f aca="false">IF(CC76=1,SUM('Premissas Investimento'!$AS$12:DL12)*$E$29,IF(AND(CC77=1,CC76=2),SUM('Premissas Investimento'!DJ12)*$E$29,IF(AND(CC77=1,CD76=2),SUM('Premissas Investimento'!DJ12:DK12)*$E$29,IF(AND(CC77=1,CE76=2),SUM('Premissas Investimento'!DJ12:DL12)*$E$29,IF(AND(CC77=1,SUM(CC76:CE77)=1),SUM('Premissas Investimento'!DJ12:DL12)*$E$29,0)))))</f>
        <v>0</v>
      </c>
      <c r="CD81" s="478" t="n">
        <f aca="false">IF(CD76=1,SUM('Premissas Investimento'!$AS$12:DM12)*$E$29,IF(AND(CD77=1,CD76=2),SUM('Premissas Investimento'!DK12)*$E$29,IF(AND(CD77=1,CE76=2),SUM('Premissas Investimento'!DK12:DL12)*$E$29,IF(AND(CD77=1,CG76=2),SUM('Premissas Investimento'!DK12:DM12)*$E$29,IF(AND(CD77=1,SUM(CD76:CG77)=1),SUM('Premissas Investimento'!DK12:DM12)*$E$29,0)))))</f>
        <v>0</v>
      </c>
      <c r="CE81" s="478" t="n">
        <f aca="false">IF(CE76=1,SUM('Premissas Investimento'!$AS$12:DN12)*$E$29,IF(AND(CE77=1,CE76=2),SUM('Premissas Investimento'!DL12)*$E$29,IF(AND(CE77=1,CG76=2),SUM('Premissas Investimento'!DL12:DM12)*$E$29,IF(AND(CE77=1,CH76=2),SUM('Premissas Investimento'!DL12:DN12)*$E$29,IF(AND(CE77=1,SUM(CE76:CH77)=1),SUM('Premissas Investimento'!DL12:DN12)*$E$29,0)))))</f>
        <v>0</v>
      </c>
      <c r="CF81" s="478" t="n">
        <f aca="false">SUM(BT81:CE81)</f>
        <v>0</v>
      </c>
      <c r="CG81" s="478" t="n">
        <f aca="false">IF(CG76=1,SUM('Premissas Investimento'!$AS$12:DO12)*$E$29,IF(AND(CG77=1,CG76=2),SUM('Premissas Investimento'!DM12)*$E$29,IF(AND(CG77=1,CH76=2),SUM('Premissas Investimento'!DM12:DN12)*$E$29,IF(AND(CG77=1,CI76=2),SUM('Premissas Investimento'!DM12:DO12)*$E$29,IF(AND(CG77=1,SUM(CG76:CI77)=1),SUM('Premissas Investimento'!DM12:DO12)*$E$29,0)))))</f>
        <v>0</v>
      </c>
      <c r="CH81" s="478" t="n">
        <f aca="false">IF(CH76=1,SUM('Premissas Investimento'!$AS$12:DP12)*$E$29,IF(AND(CH77=1,CH76=2),SUM('Premissas Investimento'!DN12)*$E$29,IF(AND(CH77=1,CI76=2),SUM('Premissas Investimento'!DN12:DO12)*$E$29,IF(AND(CH77=1,CJ76=2),SUM('Premissas Investimento'!DN12:DP12)*$E$29,IF(AND(CH77=1,SUM(CH76:CJ77)=1),SUM('Premissas Investimento'!DN12:DP12)*$E$29,0)))))</f>
        <v>0</v>
      </c>
      <c r="CI81" s="478" t="n">
        <f aca="false">IF(CI76=1,SUM('Premissas Investimento'!$AS$12:DQ12)*$E$29,IF(AND(CI77=1,CI76=2),SUM('Premissas Investimento'!DO12)*$E$29,IF(AND(CI77=1,CJ76=2),SUM('Premissas Investimento'!DO12:DP12)*$E$29,IF(AND(CI77=1,CK76=2),SUM('Premissas Investimento'!DO12:DQ12)*$E$29,IF(AND(CI77=1,SUM(CI76:CK77)=1),SUM('Premissas Investimento'!DO12:DQ12)*$E$29,0)))))</f>
        <v>0</v>
      </c>
      <c r="CJ81" s="478" t="n">
        <f aca="false">IF(CJ76=1,SUM('Premissas Investimento'!$AS$12:DR12)*$E$29,IF(AND(CJ77=1,CJ76=2),SUM('Premissas Investimento'!DP12)*$E$29,IF(AND(CJ77=1,CK76=2),SUM('Premissas Investimento'!DP12:DQ12)*$E$29,IF(AND(CJ77=1,CL76=2),SUM('Premissas Investimento'!DP12:DR12)*$E$29,IF(AND(CJ77=1,SUM(CJ76:CL77)=1),SUM('Premissas Investimento'!DP12:DR12)*$E$29,0)))))</f>
        <v>0</v>
      </c>
      <c r="CK81" s="478" t="n">
        <f aca="false">IF(CK76=1,SUM('Premissas Investimento'!$AS$12:DS12)*$E$29,IF(AND(CK77=1,CK76=2),SUM('Premissas Investimento'!DQ12)*$E$29,IF(AND(CK77=1,CL76=2),SUM('Premissas Investimento'!DQ12:DR12)*$E$29,IF(AND(CK77=1,CM76=2),SUM('Premissas Investimento'!DQ12:DS12)*$E$29,IF(AND(CK77=1,SUM(CK76:CM77)=1),SUM('Premissas Investimento'!DQ12:DS12)*$E$29,0)))))</f>
        <v>0</v>
      </c>
      <c r="CL81" s="478" t="n">
        <f aca="false">IF(CL76=1,SUM('Premissas Investimento'!$AS$12:DT12)*$E$29,IF(AND(CL77=1,CL76=2),SUM('Premissas Investimento'!DR12)*$E$29,IF(AND(CL77=1,CM76=2),SUM('Premissas Investimento'!DR12:DS12)*$E$29,IF(AND(CL77=1,CN76=2),SUM('Premissas Investimento'!DR12:DT12)*$E$29,IF(AND(CL77=1,SUM(CL76:CN77)=1),SUM('Premissas Investimento'!DR12:DT12)*$E$29,0)))))</f>
        <v>0</v>
      </c>
      <c r="CM81" s="478" t="n">
        <f aca="false">IF(CM76=1,SUM('Premissas Investimento'!$AS$12:DU12)*$E$29,IF(AND(CM77=1,CM76=2),SUM('Premissas Investimento'!DS12)*$E$29,IF(AND(CM77=1,CN76=2),SUM('Premissas Investimento'!DS12:DT12)*$E$29,IF(AND(CM77=1,CO76=2),SUM('Premissas Investimento'!DS12:DU12)*$E$29,IF(AND(CM77=1,SUM(CM76:CO77)=1),SUM('Premissas Investimento'!DS12:DU12)*$E$29,0)))))</f>
        <v>0</v>
      </c>
      <c r="CN81" s="478" t="n">
        <f aca="false">IF(CN76=1,SUM('Premissas Investimento'!$AS$12:DV12)*$E$29,IF(AND(CN77=1,CN76=2),SUM('Premissas Investimento'!DT12)*$E$29,IF(AND(CN77=1,CO76=2),SUM('Premissas Investimento'!DT12:DU12)*$E$29,IF(AND(CN77=1,CP76=2),SUM('Premissas Investimento'!DT12:DV12)*$E$29,IF(AND(CN77=1,SUM(CN76:CP77)=1),SUM('Premissas Investimento'!DT12:DV12)*$E$29,0)))))</f>
        <v>0</v>
      </c>
      <c r="CO81" s="478" t="n">
        <f aca="false">IF(CO76=1,SUM('Premissas Investimento'!$AS$12:DW12)*$E$29,IF(AND(CO77=1,CO76=2),SUM('Premissas Investimento'!DU12)*$E$29,IF(AND(CO77=1,CP76=2),SUM('Premissas Investimento'!DU12:DV12)*$E$29,IF(AND(CO77=1,CQ76=2),SUM('Premissas Investimento'!DU12:DW12)*$E$29,IF(AND(CO77=1,SUM(CO76:CQ77)=1),SUM('Premissas Investimento'!DU12:DW12)*$E$29,0)))))</f>
        <v>0</v>
      </c>
      <c r="CP81" s="478" t="n">
        <f aca="false">IF(CP76=1,SUM('Premissas Investimento'!$AS$12:DX12)*$E$29,IF(AND(CP77=1,CP76=2),SUM('Premissas Investimento'!DV12)*$E$29,IF(AND(CP77=1,CQ76=2),SUM('Premissas Investimento'!DV12:DW12)*$E$29,IF(AND(CP77=1,CR76=2),SUM('Premissas Investimento'!DV12:DX12)*$E$29,IF(AND(CP77=1,SUM(CP76:CR77)=1),SUM('Premissas Investimento'!DV12:DX12)*$E$29,0)))))</f>
        <v>0</v>
      </c>
      <c r="CQ81" s="478" t="n">
        <f aca="false">IF(CQ76=1,SUM('Premissas Investimento'!$AS$12:DY12)*$E$29,IF(AND(CQ77=1,CQ76=2),SUM('Premissas Investimento'!DW12)*$E$29,IF(AND(CQ77=1,CR76=2),SUM('Premissas Investimento'!DW12:DX12)*$E$29,IF(AND(CQ77=1,CT76=2),SUM('Premissas Investimento'!DW12:DY12)*$E$29,IF(AND(CQ77=1,SUM(CQ76:CT77)=1),SUM('Premissas Investimento'!DW12:DY12)*$E$29,0)))))</f>
        <v>0</v>
      </c>
      <c r="CR81" s="478" t="n">
        <f aca="false">IF(CR76=1,SUM('Premissas Investimento'!$AS$12:DZ12)*$E$29,IF(AND(CR77=1,CR76=2),SUM('Premissas Investimento'!DX12)*$E$29,IF(AND(CR77=1,CT76=2),SUM('Premissas Investimento'!DX12:DY12)*$E$29,IF(AND(CR77=1,CU76=2),SUM('Premissas Investimento'!DX12:DZ12)*$E$29,IF(AND(CR77=1,SUM(CR76:CU77)=1),SUM('Premissas Investimento'!DX12:DZ12)*$E$29,0)))))</f>
        <v>0</v>
      </c>
      <c r="CS81" s="478" t="n">
        <f aca="false">SUM(CG81:CR81)</f>
        <v>0</v>
      </c>
      <c r="CT81" s="478" t="n">
        <f aca="false">IF(CT76=1,SUM('Premissas Investimento'!$AS$12:EA12)*$E$29,IF(AND(CT77=1,CT76=2),SUM('Premissas Investimento'!DY12)*$E$29,IF(AND(CT77=1,CU76=2),SUM('Premissas Investimento'!DY12:DZ12)*$E$29,IF(AND(CT77=1,CV76=2),SUM('Premissas Investimento'!DY12:EA12)*$E$29,IF(AND(CT77=1,SUM(CT76:CV77)=1),SUM('Premissas Investimento'!DY12:EA12)*$E$29,0)))))</f>
        <v>0</v>
      </c>
      <c r="CU81" s="478" t="n">
        <f aca="false">IF(CU76=1,SUM('Premissas Investimento'!$AS$12:EB12)*$E$29,IF(AND(CU77=1,CU76=2),SUM('Premissas Investimento'!DZ12)*$E$29,IF(AND(CU77=1,CV76=2),SUM('Premissas Investimento'!DZ12:EA12)*$E$29,IF(AND(CU77=1,CW76=2),SUM('Premissas Investimento'!DZ12:EB12)*$E$29,IF(AND(CU77=1,SUM(CU76:CW77)=1),SUM('Premissas Investimento'!DZ12:EB12)*$E$29,0)))))</f>
        <v>0</v>
      </c>
      <c r="CV81" s="478" t="n">
        <f aca="false">IF(CV76=1,SUM('Premissas Investimento'!$AS$12:EC12)*$E$29,IF(AND(CV77=1,CV76=2),SUM('Premissas Investimento'!EA12)*$E$29,IF(AND(CV77=1,CW76=2),SUM('Premissas Investimento'!EA12:EB12)*$E$29,IF(AND(CV77=1,CX76=2),SUM('Premissas Investimento'!EA12:EC12)*$E$29,IF(AND(CV77=1,SUM(CV76:CX77)=1),SUM('Premissas Investimento'!EA12:EC12)*$E$29,0)))))</f>
        <v>0</v>
      </c>
      <c r="CW81" s="478" t="n">
        <f aca="false">IF(CW76=1,SUM('Premissas Investimento'!$AS$12:ED12)*$E$29,IF(AND(CW77=1,CW76=2),SUM('Premissas Investimento'!EB12)*$E$29,IF(AND(CW77=1,CX76=2),SUM('Premissas Investimento'!EB12:EC12)*$E$29,IF(AND(CW77=1,CY76=2),SUM('Premissas Investimento'!EB12:ED12)*$E$29,IF(AND(CW77=1,SUM(CW76:CY77)=1),SUM('Premissas Investimento'!EB12:ED12)*$E$29,0)))))</f>
        <v>0</v>
      </c>
      <c r="CX81" s="478" t="n">
        <f aca="false">IF(CX76=1,SUM('Premissas Investimento'!$AS$12:EE12)*$E$29,IF(AND(CX77=1,CX76=2),SUM('Premissas Investimento'!EC12)*$E$29,IF(AND(CX77=1,CY76=2),SUM('Premissas Investimento'!EC12:ED12)*$E$29,IF(AND(CX77=1,CZ76=2),SUM('Premissas Investimento'!EC12:EE12)*$E$29,IF(AND(CX77=1,SUM(CX76:CZ77)=1),SUM('Premissas Investimento'!EC12:EE12)*$E$29,0)))))</f>
        <v>0</v>
      </c>
      <c r="CY81" s="478" t="n">
        <f aca="false">IF(CY76=1,SUM('Premissas Investimento'!$AS$12:EF12)*$E$29,IF(AND(CY77=1,CY76=2),SUM('Premissas Investimento'!ED12)*$E$29,IF(AND(CY77=1,CZ76=2),SUM('Premissas Investimento'!ED12:EE12)*$E$29,IF(AND(CY77=1,DA76=2),SUM('Premissas Investimento'!ED12:EF12)*$E$29,IF(AND(CY77=1,SUM(CY76:DA77)=1),SUM('Premissas Investimento'!ED12:EF12)*$E$29,0)))))</f>
        <v>0</v>
      </c>
      <c r="CZ81" s="478" t="n">
        <f aca="false">IF(CZ76=1,SUM('Premissas Investimento'!$AS$12:EG12)*$E$29,IF(AND(CZ77=1,CZ76=2),SUM('Premissas Investimento'!EE12)*$E$29,IF(AND(CZ77=1,DA76=2),SUM('Premissas Investimento'!EE12:EF12)*$E$29,IF(AND(CZ77=1,DB76=2),SUM('Premissas Investimento'!EE12:EG12)*$E$29,IF(AND(CZ77=1,SUM(CZ76:DB77)=1),SUM('Premissas Investimento'!EE12:EG12)*$E$29,0)))))</f>
        <v>0</v>
      </c>
      <c r="DA81" s="478" t="n">
        <f aca="false">IF(DA76=1,SUM('Premissas Investimento'!$AS$12:EH12)*$E$29,IF(AND(DA77=1,DA76=2),SUM('Premissas Investimento'!EF12)*$E$29,IF(AND(DA77=1,DB76=2),SUM('Premissas Investimento'!EF12:EG12)*$E$29,IF(AND(DA77=1,DC76=2),SUM('Premissas Investimento'!EF12:EH12)*$E$29,IF(AND(DA77=1,SUM(DA76:DC77)=1),SUM('Premissas Investimento'!EF12:EH12)*$E$29,0)))))</f>
        <v>0</v>
      </c>
      <c r="DB81" s="478" t="n">
        <f aca="false">IF(DB76=1,SUM('Premissas Investimento'!$AS$12:EI12)*$E$29,IF(AND(DB77=1,DB76=2),SUM('Premissas Investimento'!EG12)*$E$29,IF(AND(DB77=1,DC76=2),SUM('Premissas Investimento'!EG12:EH12)*$E$29,IF(AND(DB77=1,DD76=2),SUM('Premissas Investimento'!EG12:EI12)*$E$29,IF(AND(DB77=1,SUM(DB76:DD77)=1),SUM('Premissas Investimento'!EG12:EI12)*$E$29,0)))))</f>
        <v>0</v>
      </c>
      <c r="DC81" s="478" t="n">
        <f aca="false">IF(DC76=1,SUM('Premissas Investimento'!$AS$12:EJ12)*$E$29,IF(AND(DC77=1,DC76=2),SUM('Premissas Investimento'!EH12)*$E$29,IF(AND(DC77=1,DD76=2),SUM('Premissas Investimento'!EH12:EI12)*$E$29,IF(AND(DC77=1,DE76=2),SUM('Premissas Investimento'!EH12:EJ12)*$E$29,IF(AND(DC77=1,SUM(DC76:DE77)=1),SUM('Premissas Investimento'!EH12:EJ12)*$E$29,0)))))</f>
        <v>0</v>
      </c>
      <c r="DD81" s="478" t="n">
        <f aca="false">IF(DD76=1,SUM('Premissas Investimento'!$AS$12:EK12)*$E$29,IF(AND(DD77=1,DD76=2),SUM('Premissas Investimento'!EI12)*$E$29,IF(AND(DD77=1,DF76=2),SUM('Premissas Investimento'!EI12:EJ12)*$E$29,IF(AND(DD77=1,DG76=2),SUM('Premissas Investimento'!EI12:EK12)*$E$29,IF(AND(DD77=1,SUM(DD76:DG77)=1),SUM('Premissas Investimento'!EI12:EK12)*$E$29,0)))))</f>
        <v>0</v>
      </c>
      <c r="DE81" s="478" t="n">
        <f aca="false">IF(DE76=1,SUM('Premissas Investimento'!$AS$12:EL12)*$E$29,IF(AND(DE77=1,DE76=2),SUM('Premissas Investimento'!EJ12)*$E$29,IF(AND(DE77=1,DG76=2),SUM('Premissas Investimento'!EJ12:EK12)*$E$29,IF(AND(DE77=1,DH76=2),SUM('Premissas Investimento'!EJ12:EL12)*$E$29,IF(AND(DE77=1,SUM(DE76:DH77)=1),SUM('Premissas Investimento'!EJ12:EL12)*$E$29,0)))))</f>
        <v>0</v>
      </c>
      <c r="DF81" s="478" t="n">
        <f aca="false">SUM(CT81:DE81)</f>
        <v>0</v>
      </c>
      <c r="DG81" s="478" t="n">
        <f aca="false">IF(DG76=1,SUM('Premissas Investimento'!$AS$12:EM12)*$E$29,IF(AND(DG77=1,DG76=2),SUM('Premissas Investimento'!EK12)*$E$29,IF(AND(DG77=1,DH76=2),SUM('Premissas Investimento'!EK12:EL12)*$E$29,IF(AND(DG77=1,DI76=2),SUM('Premissas Investimento'!EK12:EM12)*$E$29,IF(AND(DG77=1,SUM(DG76:DI77)=1),SUM('Premissas Investimento'!EK12:EM12)*$E$29,0)))))</f>
        <v>0</v>
      </c>
      <c r="DH81" s="478" t="n">
        <f aca="false">IF(DH76=1,SUM('Premissas Investimento'!$AS$12:EN12)*$E$29,IF(AND(DH77=1,DH76=2),SUM('Premissas Investimento'!EL12)*$E$29,IF(AND(DH77=1,DI76=2),SUM('Premissas Investimento'!EL12:EM12)*$E$29,IF(AND(DH77=1,DJ76=2),SUM('Premissas Investimento'!EL12:EN12)*$E$29,IF(AND(DH77=1,SUM(DH76:DJ77)=1),SUM('Premissas Investimento'!EL12:EN12)*$E$29,0)))))</f>
        <v>0</v>
      </c>
      <c r="DI81" s="478" t="n">
        <f aca="false">IF(DI76=1,SUM('Premissas Investimento'!$AS$12:EO12)*$E$29,IF(AND(DI77=1,DI76=2),SUM('Premissas Investimento'!EM12)*$E$29,IF(AND(DI77=1,DJ76=2),SUM('Premissas Investimento'!EM12:EN12)*$E$29,IF(AND(DI77=1,DK76=2),SUM('Premissas Investimento'!EM12:EO12)*$E$29,IF(AND(DI77=1,SUM(DI76:DK77)=1),SUM('Premissas Investimento'!EM12:EO12)*$E$29,0)))))</f>
        <v>0</v>
      </c>
      <c r="DJ81" s="478" t="n">
        <f aca="false">IF(DJ76=1,SUM('Premissas Investimento'!$AS$12:EP12)*$E$29,IF(AND(DJ77=1,DJ76=2),SUM('Premissas Investimento'!EN12)*$E$29,IF(AND(DJ77=1,DK76=2),SUM('Premissas Investimento'!EN12:EO12)*$E$29,IF(AND(DJ77=1,DL76=2),SUM('Premissas Investimento'!EN12:EP12)*$E$29,IF(AND(DJ77=1,SUM(DJ76:DL77)=1),SUM('Premissas Investimento'!EN12:EP12)*$E$29,0)))))</f>
        <v>0</v>
      </c>
      <c r="DK81" s="478" t="n">
        <f aca="false">IF(DK76=1,SUM('Premissas Investimento'!$AS$12:EQ12)*$E$29,IF(AND(DK77=1,DK76=2),SUM('Premissas Investimento'!EO12)*$E$29,IF(AND(DK77=1,DL76=2),SUM('Premissas Investimento'!EO12:EP12)*$E$29,IF(AND(DK77=1,DM76=2),SUM('Premissas Investimento'!EO12:EQ12)*$E$29,IF(AND(DK77=1,SUM(DK76:DM77)=1),SUM('Premissas Investimento'!EO12:EQ12)*$E$29,0)))))</f>
        <v>0</v>
      </c>
      <c r="DL81" s="478" t="n">
        <f aca="false">IF(DL76=1,SUM('Premissas Investimento'!$AS$12:ER12)*$E$29,IF(AND(DL77=1,DL76=2),SUM('Premissas Investimento'!EP12)*$E$29,IF(AND(DL77=1,DM76=2),SUM('Premissas Investimento'!EP12:EQ12)*$E$29,IF(AND(DL77=1,DN76=2),SUM('Premissas Investimento'!EP12:ER12)*$E$29,IF(AND(DL77=1,SUM(DL76:DN77)=1),SUM('Premissas Investimento'!EP12:ER12)*$E$29,0)))))</f>
        <v>0</v>
      </c>
      <c r="DM81" s="478" t="n">
        <f aca="false">IF(DM76=1,SUM('Premissas Investimento'!$AS$12:ES12)*$E$29,IF(AND(DM77=1,DM76=2),SUM('Premissas Investimento'!EQ12)*$E$29,IF(AND(DM77=1,DN76=2),SUM('Premissas Investimento'!EQ12:ER12)*$E$29,IF(AND(DM77=1,DO76=2),SUM('Premissas Investimento'!EQ12:ES12)*$E$29,IF(AND(DM77=1,SUM(DM76:DO77)=1),SUM('Premissas Investimento'!EQ12:ES12)*$E$29,0)))))</f>
        <v>0</v>
      </c>
      <c r="DN81" s="478" t="n">
        <f aca="false">IF(DN76=1,SUM('Premissas Investimento'!$AS$12:ET12)*$E$29,IF(AND(DN77=1,DN76=2),SUM('Premissas Investimento'!ER12)*$E$29,IF(AND(DN77=1,DO76=2),SUM('Premissas Investimento'!ER12:ES12)*$E$29,IF(AND(DN77=1,DP76=2),SUM('Premissas Investimento'!ER12:ET12)*$E$29,IF(AND(DN77=1,SUM(DN76:DP77)=1),SUM('Premissas Investimento'!ER12:ET12)*$E$29,0)))))</f>
        <v>0</v>
      </c>
      <c r="DO81" s="478" t="n">
        <f aca="false">IF(DO76=1,SUM('Premissas Investimento'!$AS$12:EU12)*$E$29,IF(AND(DO77=1,DO76=2),SUM('Premissas Investimento'!ES12)*$E$29,IF(AND(DO77=1,DP76=2),SUM('Premissas Investimento'!ES12:ET12)*$E$29,IF(AND(DO77=1,DQ76=2),SUM('Premissas Investimento'!ES12:EU12)*$E$29,IF(AND(DO77=1,SUM(DO76:DQ77)=1),SUM('Premissas Investimento'!ES12:EU12)*$E$29,0)))))</f>
        <v>0</v>
      </c>
      <c r="DP81" s="478" t="n">
        <f aca="false">IF(DP76=1,SUM('Premissas Investimento'!$AS$12:EV12)*$E$29,IF(AND(DP77=1,DP76=2),SUM('Premissas Investimento'!ET12)*$E$29,IF(AND(DP77=1,DQ76=2),SUM('Premissas Investimento'!ET12:EU12)*$E$29,IF(AND(DP77=1,DR76=2),SUM('Premissas Investimento'!ET12:EV12)*$E$29,IF(AND(DP77=1,SUM(DP76:DR77)=1),SUM('Premissas Investimento'!ET12:EV12)*$E$29,0)))))</f>
        <v>0</v>
      </c>
      <c r="DQ81" s="478" t="n">
        <f aca="false">IF(DQ76=1,SUM('Premissas Investimento'!$AS$12:EW12)*$E$29,IF(AND(DQ77=1,DQ76=2),SUM('Premissas Investimento'!EU12)*$E$29,IF(AND(DQ77=1,DR76=2),SUM('Premissas Investimento'!EU12:EV12)*$E$29,IF(AND(DQ77=1,DT76=2),SUM('Premissas Investimento'!EU12:EW12)*$E$29,IF(AND(DQ77=1,SUM(DQ76:DT77)=1),SUM('Premissas Investimento'!EU12:EW12)*$E$29,0)))))</f>
        <v>0</v>
      </c>
      <c r="DR81" s="478" t="n">
        <f aca="false">IF(DR76=1,SUM('Premissas Investimento'!$AS$12:EX12)*$E$29,IF(AND(DR77=1,DR76=2),SUM('Premissas Investimento'!EV12)*$E$29,IF(AND(DR77=1,DT76=2),SUM('Premissas Investimento'!EV12:EW12)*$E$29,IF(AND(DR77=1,DU76=2),SUM('Premissas Investimento'!EV12:EX12)*$E$29,IF(AND(DR77=1,SUM(DR76:DU77)=1),SUM('Premissas Investimento'!EV12:EX12)*$E$29,0)))))</f>
        <v>0</v>
      </c>
      <c r="DS81" s="478" t="n">
        <f aca="false">SUM(DG81:DR81)</f>
        <v>0</v>
      </c>
      <c r="DT81" s="478" t="n">
        <f aca="false">IF(DT76=1,SUM('Premissas Investimento'!$AS$12:EY12)*$E$29,IF(AND(DT77=1,DT76=2),SUM('Premissas Investimento'!EW12)*$E$29,IF(AND(DT77=1,DU76=2),SUM('Premissas Investimento'!EW12:EX12)*$E$29,IF(AND(DT77=1,DV76=2),SUM('Premissas Investimento'!EW12:EY12)*$E$29,IF(AND(DT77=1,SUM(DT76:DV77)=1),SUM('Premissas Investimento'!EW12:EY12)*$E$29,0)))))</f>
        <v>0</v>
      </c>
      <c r="DU81" s="478" t="n">
        <f aca="false">IF(DU76=1,SUM('Premissas Investimento'!$AS$12:EZ12)*$E$29,IF(AND(DU77=1,DU76=2),SUM('Premissas Investimento'!EX12)*$E$29,IF(AND(DU77=1,DV76=2),SUM('Premissas Investimento'!EX12:EY12)*$E$29,IF(AND(DU77=1,DW76=2),SUM('Premissas Investimento'!EX12:EZ12)*$E$29,IF(AND(DU77=1,SUM(DU76:DW77)=1),SUM('Premissas Investimento'!EX12:EZ12)*$E$29,0)))))</f>
        <v>0</v>
      </c>
      <c r="DV81" s="478" t="n">
        <f aca="false">IF(DV76=1,SUM('Premissas Investimento'!$AS$12:FA12)*$E$29,IF(AND(DV77=1,DV76=2),SUM('Premissas Investimento'!EY12)*$E$29,IF(AND(DV77=1,DW76=2),SUM('Premissas Investimento'!EY12:EZ12)*$E$29,IF(AND(DV77=1,DX76=2),SUM('Premissas Investimento'!EY12:FA12)*$E$29,IF(AND(DV77=1,SUM(DV76:DX77)=1),SUM('Premissas Investimento'!EY12:FA12)*$E$29,0)))))</f>
        <v>0</v>
      </c>
      <c r="DW81" s="478" t="n">
        <f aca="false">IF(DW76=1,SUM('Premissas Investimento'!$AS$12:FB12)*$E$29,IF(AND(DW77=1,DW76=2),SUM('Premissas Investimento'!EZ12)*$E$29,IF(AND(DW77=1,DX76=2),SUM('Premissas Investimento'!EZ12:FA12)*$E$29,IF(AND(DW77=1,DY76=2),SUM('Premissas Investimento'!EZ12:FB12)*$E$29,IF(AND(DW77=1,SUM(DW76:DY77)=1),SUM('Premissas Investimento'!EZ12:FB12)*$E$29,0)))))</f>
        <v>0</v>
      </c>
      <c r="DX81" s="478" t="n">
        <f aca="false">IF(DX76=1,SUM('Premissas Investimento'!$AS$12:FC12)*$E$29,IF(AND(DX77=1,DX76=2),SUM('Premissas Investimento'!FA12)*$E$29,IF(AND(DX77=1,DY76=2),SUM('Premissas Investimento'!FA12:FB12)*$E$29,IF(AND(DX77=1,DZ76=2),SUM('Premissas Investimento'!FA12:FC12)*$E$29,IF(AND(DX77=1,SUM(DX76:DZ77)=1),SUM('Premissas Investimento'!FA12:FC12)*$E$29,0)))))</f>
        <v>0</v>
      </c>
      <c r="DY81" s="478" t="n">
        <f aca="false">IF(DY76=1,SUM('Premissas Investimento'!$AS$12:FD12)*$E$29,IF(AND(DY77=1,DY76=2),SUM('Premissas Investimento'!FB12)*$E$29,IF(AND(DY77=1,DZ76=2),SUM('Premissas Investimento'!FB12:FC12)*$E$29,IF(AND(DY77=1,EA76=2),SUM('Premissas Investimento'!FB12:FD12)*$E$29,IF(AND(DY77=1,SUM(DY76:EA77)=1),SUM('Premissas Investimento'!FB12:FD12)*$E$29,0)))))</f>
        <v>0</v>
      </c>
      <c r="DZ81" s="478" t="n">
        <f aca="false">IF(DZ76=1,SUM('Premissas Investimento'!$AS$12:FE12)*$E$29,IF(AND(DZ77=1,DZ76=2),SUM('Premissas Investimento'!FC12)*$E$29,IF(AND(DZ77=1,EA76=2),SUM('Premissas Investimento'!FC12:FD12)*$E$29,IF(AND(DZ77=1,EB76=2),SUM('Premissas Investimento'!FC12:FE12)*$E$29,IF(AND(DZ77=1,SUM(DZ76:EB77)=1),SUM('Premissas Investimento'!FC12:FE12)*$E$29,0)))))</f>
        <v>0</v>
      </c>
      <c r="EA81" s="478" t="n">
        <f aca="false">IF(EA76=1,SUM('Premissas Investimento'!$AS$12:FF12)*$E$29,IF(AND(EA77=1,EA76=2),SUM('Premissas Investimento'!FD12)*$E$29,IF(AND(EA77=1,EB76=2),SUM('Premissas Investimento'!FD12:FE12)*$E$29,IF(AND(EA77=1,EC76=2),SUM('Premissas Investimento'!FD12:FF12)*$E$29,IF(AND(EA77=1,SUM(EA76:EC77)=1),SUM('Premissas Investimento'!FD12:FF12)*$E$29,0)))))</f>
        <v>0</v>
      </c>
      <c r="EB81" s="478" t="n">
        <f aca="false">IF(EB76=1,SUM('Premissas Investimento'!$AS$12:FG12)*$E$29,IF(AND(EB77=1,EB76=2),SUM('Premissas Investimento'!FE12)*$E$29,IF(AND(EB77=1,EC76=2),SUM('Premissas Investimento'!FE12:FF12)*$E$29,IF(AND(EB77=1,ED76=2),SUM('Premissas Investimento'!FE12:FG12)*$E$29,IF(AND(EB77=1,SUM(EB76:ED77)=1),SUM('Premissas Investimento'!FE12:FG12)*$E$29,0)))))</f>
        <v>0</v>
      </c>
      <c r="EC81" s="478" t="n">
        <f aca="false">IF(EC76=1,SUM('Premissas Investimento'!$AS$12:FH12)*$E$29,IF(AND(EC77=1,EC76=2),SUM('Premissas Investimento'!FF12)*$E$29,IF(AND(EC77=1,ED76=2),SUM('Premissas Investimento'!FF12:FG12)*$E$29,IF(AND(EC77=1,EE76=2),SUM('Premissas Investimento'!FF12:FH12)*$E$29,IF(AND(EC77=1,SUM(EC76:EE77)=1),SUM('Premissas Investimento'!FF12:FH12)*$E$29,0)))))</f>
        <v>0</v>
      </c>
      <c r="ED81" s="478" t="n">
        <f aca="false">IF(ED76=1,SUM('Premissas Investimento'!$AS$12:FI12)*$E$29,IF(AND(ED77=1,ED76=2),SUM('Premissas Investimento'!FG12)*$E$29,IF(AND(ED77=1,EE76=2),SUM('Premissas Investimento'!FG12:FH12)*$E$29,IF(AND(ED77=1,EG76=2),SUM('Premissas Investimento'!FG12:FI12)*$E$29,IF(AND(ED77=1,SUM(ED76:EG77)=1),SUM('Premissas Investimento'!FG12:FI12)*$E$29,0)))))</f>
        <v>0</v>
      </c>
      <c r="EE81" s="478" t="n">
        <f aca="false">IF(EE76=1,SUM('Premissas Investimento'!$AS$12:FJ12)*$E$29,IF(AND(EE77=1,EE76=2),SUM('Premissas Investimento'!FH12)*$E$29,IF(AND(EE77=1,EG76=2),SUM('Premissas Investimento'!FH12:FI12)*$E$29,IF(AND(EE77=1,EH76=2),SUM('Premissas Investimento'!FH12:FJ12)*$E$29,IF(AND(EE77=1,SUM(EE76:EH77)=1),SUM('Premissas Investimento'!FH12:FJ12)*$E$29,0)))))</f>
        <v>0</v>
      </c>
      <c r="EF81" s="478" t="n">
        <f aca="false">SUM(DT81:EE81)</f>
        <v>0</v>
      </c>
      <c r="EG81" s="478" t="n">
        <f aca="false">IF(EG76=1,SUM('Premissas Investimento'!$AS$12:FK12)*$E$29,IF(AND(EG77=1,EG76=2),SUM('Premissas Investimento'!FI12)*$E$29,IF(AND(EG77=1,EH76=2),SUM('Premissas Investimento'!FI12:FJ12)*$E$29,IF(AND(EG77=1,EI76=2),SUM('Premissas Investimento'!FI12:FK12)*$E$29,IF(AND(EG77=1,SUM(EG76:EI77)=1),SUM('Premissas Investimento'!FI12:FK12)*$E$29,0)))))</f>
        <v>0</v>
      </c>
      <c r="EH81" s="478" t="n">
        <f aca="false">IF(EH76=1,SUM('Premissas Investimento'!$AS$12:FL12)*$E$29,IF(AND(EH77=1,EH76=2),SUM('Premissas Investimento'!FJ12)*$E$29,IF(AND(EH77=1,EI76=2),SUM('Premissas Investimento'!FJ12:FK12)*$E$29,IF(AND(EH77=1,EJ76=2),SUM('Premissas Investimento'!FJ12:FL12)*$E$29,IF(AND(EH77=1,SUM(EH76:EJ77)=1),SUM('Premissas Investimento'!FJ12:FL12)*$E$29,0)))))</f>
        <v>0</v>
      </c>
      <c r="EI81" s="478" t="n">
        <f aca="false">IF(EI76=1,SUM('Premissas Investimento'!$AS$12:FM12)*$E$29,IF(AND(EI77=1,EI76=2),SUM('Premissas Investimento'!FK12)*$E$29,IF(AND(EI77=1,EJ76=2),SUM('Premissas Investimento'!FK12:FL12)*$E$29,IF(AND(EI77=1,EK76=2),SUM('Premissas Investimento'!FK12:FM12)*$E$29,IF(AND(EI77=1,SUM(EI76:EK77)=1),SUM('Premissas Investimento'!FK12:FM12)*$E$29,0)))))</f>
        <v>0</v>
      </c>
      <c r="EJ81" s="478" t="n">
        <f aca="false">IF(EJ76=1,SUM('Premissas Investimento'!$AS$12:FN12)*$E$29,IF(AND(EJ77=1,EJ76=2),SUM('Premissas Investimento'!FL12)*$E$29,IF(AND(EJ77=1,EK76=2),SUM('Premissas Investimento'!FL12:FM12)*$E$29,IF(AND(EJ77=1,EL76=2),SUM('Premissas Investimento'!FL12:FN12)*$E$29,IF(AND(EJ77=1,SUM(EJ76:EL77)=1),SUM('Premissas Investimento'!FL12:FN12)*$E$29,0)))))</f>
        <v>0</v>
      </c>
      <c r="EK81" s="478" t="n">
        <f aca="false">IF(EK76=1,SUM('Premissas Investimento'!$AS$12:FO12)*$E$29,IF(AND(EK77=1,EK76=2),SUM('Premissas Investimento'!FM12)*$E$29,IF(AND(EK77=1,EL76=2),SUM('Premissas Investimento'!FM12:FN12)*$E$29,IF(AND(EK77=1,EM76=2),SUM('Premissas Investimento'!FM12:FO12)*$E$29,IF(AND(EK77=1,SUM(EK76:EM77)=1),SUM('Premissas Investimento'!FM12:FO12)*$E$29,0)))))</f>
        <v>0</v>
      </c>
      <c r="EL81" s="478" t="n">
        <f aca="false">IF(EL76=1,SUM('Premissas Investimento'!$AS$12:FP12)*$E$29,IF(AND(EL77=1,EL76=2),SUM('Premissas Investimento'!FN12)*$E$29,IF(AND(EL77=1,EM76=2),SUM('Premissas Investimento'!FN12:FO12)*$E$29,IF(AND(EL77=1,EN76=2),SUM('Premissas Investimento'!FN12:FP12)*$E$29,IF(AND(EL77=1,SUM(EL76:EN77)=1),SUM('Premissas Investimento'!FN12:FP12)*$E$29,0)))))</f>
        <v>0</v>
      </c>
      <c r="EM81" s="478" t="n">
        <f aca="false">IF(EM76=1,SUM('Premissas Investimento'!$AS$12:FQ12)*$E$29,IF(AND(EM77=1,EM76=2),SUM('Premissas Investimento'!FO12)*$E$29,IF(AND(EM77=1,EN76=2),SUM('Premissas Investimento'!FO12:FP12)*$E$29,IF(AND(EM77=1,EO76=2),SUM('Premissas Investimento'!FO12:FQ12)*$E$29,IF(AND(EM77=1,SUM(EM76:EO77)=1),SUM('Premissas Investimento'!FO12:FQ12)*$E$29,0)))))</f>
        <v>0</v>
      </c>
      <c r="EN81" s="478" t="n">
        <f aca="false">IF(EN76=1,SUM('Premissas Investimento'!$AS$12:FR12)*$E$29,IF(AND(EN77=1,EN76=2),SUM('Premissas Investimento'!FP12)*$E$29,IF(AND(EN77=1,EO76=2),SUM('Premissas Investimento'!FP12:FQ12)*$E$29,IF(AND(EN77=1,EP76=2),SUM('Premissas Investimento'!FP12:FR12)*$E$29,IF(AND(EN77=1,SUM(EN76:EP77)=1),SUM('Premissas Investimento'!FP12:FR12)*$E$29,0)))))</f>
        <v>0</v>
      </c>
      <c r="EO81" s="478" t="n">
        <f aca="false">IF(EO76=1,SUM('Premissas Investimento'!$AS$12:FS12)*$E$29,IF(AND(EO77=1,EO76=2),SUM('Premissas Investimento'!FQ12)*$E$29,IF(AND(EO77=1,EP76=2),SUM('Premissas Investimento'!FQ12:FR12)*$E$29,IF(AND(EO77=1,EQ76=2),SUM('Premissas Investimento'!FQ12:FS12)*$E$29,IF(AND(EO77=1,SUM(EO76:EQ77)=1),SUM('Premissas Investimento'!FQ12:FS12)*$E$29,0)))))</f>
        <v>0</v>
      </c>
      <c r="EP81" s="478" t="n">
        <f aca="false">IF(EP76=1,SUM('Premissas Investimento'!$AS$12:FT12)*$E$29,IF(AND(EP77=1,EP76=2),SUM('Premissas Investimento'!FR12)*$E$29,IF(AND(EP77=1,EQ76=2),SUM('Premissas Investimento'!FR12:FS12)*$E$29,IF(AND(EP77=1,ER76=2),SUM('Premissas Investimento'!FR12:FT12)*$E$29,IF(AND(EP77=1,SUM(EP76:ER77)=1),SUM('Premissas Investimento'!FR12:FT12)*$E$29,0)))))</f>
        <v>0</v>
      </c>
      <c r="EQ81" s="478" t="n">
        <f aca="false">IF(EQ76=1,SUM('Premissas Investimento'!$AS$12:FU12)*$E$29,IF(AND(EQ77=1,EQ76=2),SUM('Premissas Investimento'!FS12)*$E$29,IF(AND(EQ77=1,ER76=2),SUM('Premissas Investimento'!FS12:FT12)*$E$29,IF(AND(EQ77=1,ET76=2),SUM('Premissas Investimento'!FS12:FU12)*$E$29,IF(AND(EQ77=1,SUM(EQ76:ET77)=1),SUM('Premissas Investimento'!FS12:FU12)*$E$29,0)))))</f>
        <v>0</v>
      </c>
      <c r="ER81" s="478" t="n">
        <f aca="false">IF(ER76=1,SUM('Premissas Investimento'!$AS$12:FV12)*$E$29,IF(AND(ER77=1,ER76=2),SUM('Premissas Investimento'!FT12)*$E$29,IF(AND(ER77=1,ET76=2),SUM('Premissas Investimento'!FT12:FU12)*$E$29,IF(AND(ER77=1,EU76=2),SUM('Premissas Investimento'!FT12:FV12)*$E$29,IF(AND(ER77=1,SUM(ER76:EU77)=1),SUM('Premissas Investimento'!FT12:FV12)*$E$29,0)))))</f>
        <v>0</v>
      </c>
      <c r="ES81" s="478" t="n">
        <f aca="false">SUM(EG81:ER81)</f>
        <v>0</v>
      </c>
      <c r="ET81" s="478" t="n">
        <f aca="false">IF(ET76=1,SUM('Premissas Investimento'!$AS$12:FW12)*$E$29,IF(AND(ET77=1,ET76=2),SUM('Premissas Investimento'!FU12)*$E$29,IF(AND(ET77=1,EU76=2),SUM('Premissas Investimento'!FU12:FV12)*$E$29,IF(AND(ET77=1,EV76=2),SUM('Premissas Investimento'!FU12:FW12)*$E$29,IF(AND(ET77=1,SUM(ET76:EV77)=1),SUM('Premissas Investimento'!FU12:FW12)*$E$29,0)))))</f>
        <v>0</v>
      </c>
      <c r="EU81" s="478" t="n">
        <f aca="false">IF(EU76=1,SUM('Premissas Investimento'!$AS$12:FX12)*$E$29,IF(AND(EU77=1,EU76=2),SUM('Premissas Investimento'!FV12)*$E$29,IF(AND(EU77=1,EV76=2),SUM('Premissas Investimento'!FV12:FW12)*$E$29,IF(AND(EU77=1,EW76=2),SUM('Premissas Investimento'!FV12:FX12)*$E$29,IF(AND(EU77=1,SUM(EU76:EW77)=1),SUM('Premissas Investimento'!FV12:FX12)*$E$29,0)))))</f>
        <v>0</v>
      </c>
      <c r="EV81" s="478" t="n">
        <f aca="false">IF(EV76=1,SUM('Premissas Investimento'!$AS$12:FY12)*$E$29,IF(AND(EV77=1,EV76=2),SUM('Premissas Investimento'!FW12)*$E$29,IF(AND(EV77=1,EW76=2),SUM('Premissas Investimento'!FW12:FX12)*$E$29,IF(AND(EV77=1,EX76=2),SUM('Premissas Investimento'!FW12:FY12)*$E$29,IF(AND(EV77=1,SUM(EV76:EX77)=1),SUM('Premissas Investimento'!FW12:FY12)*$E$29,0)))))</f>
        <v>0</v>
      </c>
      <c r="EW81" s="478" t="n">
        <f aca="false">IF(EW76=1,SUM('Premissas Investimento'!$AS$12:FZ12)*$E$29,IF(AND(EW77=1,EW76=2),SUM('Premissas Investimento'!FX12)*$E$29,IF(AND(EW77=1,EX76=2),SUM('Premissas Investimento'!FX12:FY12)*$E$29,IF(AND(EW77=1,EY76=2),SUM('Premissas Investimento'!FX12:FZ12)*$E$29,IF(AND(EW77=1,SUM(EW76:EY77)=1),SUM('Premissas Investimento'!FX12:FZ12)*$E$29,0)))))</f>
        <v>0</v>
      </c>
      <c r="EX81" s="478" t="n">
        <f aca="false">IF(EX76=1,SUM('Premissas Investimento'!$AS$12:GA12)*$E$29,IF(AND(EX77=1,EX76=2),SUM('Premissas Investimento'!FY12)*$E$29,IF(AND(EX77=1,EY76=2),SUM('Premissas Investimento'!FY12:FZ12)*$E$29,IF(AND(EX77=1,EZ76=2),SUM('Premissas Investimento'!FY12:GA12)*$E$29,IF(AND(EX77=1,SUM(EX76:EZ77)=1),SUM('Premissas Investimento'!FY12:GA12)*$E$29,0)))))</f>
        <v>0</v>
      </c>
      <c r="EY81" s="478" t="n">
        <f aca="false">IF(EY76=1,SUM('Premissas Investimento'!$AS$12:GB12)*$E$29,IF(AND(EY77=1,EY76=2),SUM('Premissas Investimento'!FZ12)*$E$29,IF(AND(EY77=1,EZ76=2),SUM('Premissas Investimento'!FZ12:GA12)*$E$29,IF(AND(EY77=1,FA76=2),SUM('Premissas Investimento'!FZ12:GB12)*$E$29,IF(AND(EY77=1,SUM(EY76:FA77)=1),SUM('Premissas Investimento'!FZ12:GB12)*$E$29,0)))))</f>
        <v>0</v>
      </c>
      <c r="EZ81" s="478" t="n">
        <f aca="false">IF(EZ76=1,SUM('Premissas Investimento'!$AS$12:GC12)*$E$29,IF(AND(EZ77=1,EZ76=2),SUM('Premissas Investimento'!GA12)*$E$29,IF(AND(EZ77=1,FA76=2),SUM('Premissas Investimento'!GA12:GB12)*$E$29,IF(AND(EZ77=1,FB76=2),SUM('Premissas Investimento'!GA12:GC12)*$E$29,IF(AND(EZ77=1,SUM(EZ76:FB77)=1),SUM('Premissas Investimento'!GA12:GC12)*$E$29,0)))))</f>
        <v>0</v>
      </c>
      <c r="FA81" s="478" t="n">
        <f aca="false">IF(FA76=1,SUM('Premissas Investimento'!$AS$12:GD12)*$E$29,IF(AND(FA77=1,FA76=2),SUM('Premissas Investimento'!GB12)*$E$29,IF(AND(FA77=1,FB76=2),SUM('Premissas Investimento'!GB12:GC12)*$E$29,IF(AND(FA77=1,FC76=2),SUM('Premissas Investimento'!GB12:GD12)*$E$29,IF(AND(FA77=1,SUM(FA76:FC77)=1),SUM('Premissas Investimento'!GB12:GD12)*$E$29,0)))))</f>
        <v>0</v>
      </c>
      <c r="FB81" s="478" t="n">
        <f aca="false">IF(FB76=1,SUM('Premissas Investimento'!$AS$12:GE12)*$E$29,IF(AND(FB77=1,FB76=2),SUM('Premissas Investimento'!GC12)*$E$29,IF(AND(FB77=1,FC76=2),SUM('Premissas Investimento'!GC12:GD12)*$E$29,IF(AND(FB77=1,FD76=2),SUM('Premissas Investimento'!GC12:GE12)*$E$29,IF(AND(FB77=1,SUM(FB76:FD77)=1),SUM('Premissas Investimento'!GC12:GE12)*$E$29,0)))))</f>
        <v>0</v>
      </c>
      <c r="FC81" s="478" t="n">
        <f aca="false">IF(FC76=1,SUM('Premissas Investimento'!$AS$12:GF12)*$E$29,IF(AND(FC77=1,FC76=2),SUM('Premissas Investimento'!GD12)*$E$29,IF(AND(FC77=1,FD76=2),SUM('Premissas Investimento'!GD12:GE12)*$E$29,IF(AND(FC77=1,FE76=2),SUM('Premissas Investimento'!GD12:GF12)*$E$29,IF(AND(FC77=1,SUM(FC76:FE77)=1),SUM('Premissas Investimento'!GD12:GF12)*$E$29,0)))))</f>
        <v>0</v>
      </c>
      <c r="FD81" s="478" t="n">
        <f aca="false">IF(FD76=1,SUM('Premissas Investimento'!$AS$12:GG12)*$E$29,IF(AND(FD77=1,FD76=2),SUM('Premissas Investimento'!GE12)*$E$29,IF(AND(FD77=1,FE76=2),SUM('Premissas Investimento'!GE12:GF12)*$E$29,IF(AND(FD77=1,FG76=2),SUM('Premissas Investimento'!GE12:GG12)*$E$29,IF(AND(FD77=1,SUM(FD76:FG77)=1),SUM('Premissas Investimento'!GE12:GG12)*$E$29,0)))))</f>
        <v>0</v>
      </c>
      <c r="FE81" s="478" t="n">
        <f aca="false">IF(FE76=1,SUM('Premissas Investimento'!$AS$12:GH12)*$E$29,IF(AND(FE77=1,FE76=2),SUM('Premissas Investimento'!GF12)*$E$29,IF(AND(FE77=1,FG76=2),SUM('Premissas Investimento'!GF12:GG12)*$E$29,IF(AND(FE77=1,FH76=2),SUM('Premissas Investimento'!GF12:GH12)*$E$29,IF(AND(FE77=1,SUM(FE76:FH77)=1),SUM('Premissas Investimento'!GF12:GH12)*$E$29,0)))))</f>
        <v>0</v>
      </c>
      <c r="FF81" s="478" t="n">
        <f aca="false">SUM(ET81:FE81)</f>
        <v>0</v>
      </c>
      <c r="FG81" s="478" t="n">
        <f aca="false">IF(FG76=1,SUM('Premissas Investimento'!$AS$12:GI12)*$E$29,IF(AND(FG77=1,FG76=2),SUM('Premissas Investimento'!GG12)*$E$29,IF(AND(FG77=1,FH76=2),SUM('Premissas Investimento'!GG12:GH12)*$E$29,IF(AND(FG77=1,FI76=2),SUM('Premissas Investimento'!GG12:GI12)*$E$29,IF(AND(FG77=1,SUM(FG76:FI77)=1),SUM('Premissas Investimento'!GG12:GI12)*$E$29,0)))))</f>
        <v>0</v>
      </c>
      <c r="FH81" s="478" t="n">
        <f aca="false">IF(FH76=1,SUM('Premissas Investimento'!$AS$12:GJ12)*$E$29,IF(AND(FH77=1,FH76=2),SUM('Premissas Investimento'!GH12)*$E$29,IF(AND(FH77=1,FI76=2),SUM('Premissas Investimento'!GH12:GI12)*$E$29,IF(AND(FH77=1,FJ76=2),SUM('Premissas Investimento'!GH12:GJ12)*$E$29,IF(AND(FH77=1,SUM(FH76:FJ77)=1),SUM('Premissas Investimento'!GH12:GJ12)*$E$29,0)))))</f>
        <v>0</v>
      </c>
      <c r="FI81" s="478" t="n">
        <f aca="false">IF(FI76=1,SUM('Premissas Investimento'!$AS$12:GK12)*$E$29,IF(AND(FI77=1,FI76=2),SUM('Premissas Investimento'!GI12)*$E$29,IF(AND(FI77=1,FJ76=2),SUM('Premissas Investimento'!GI12:GJ12)*$E$29,IF(AND(FI77=1,FK76=2),SUM('Premissas Investimento'!GI12:GK12)*$E$29,IF(AND(FI77=1,SUM(FI76:FK77)=1),SUM('Premissas Investimento'!GI12:GK12)*$E$29,0)))))</f>
        <v>0</v>
      </c>
      <c r="FJ81" s="478" t="n">
        <f aca="false">IF(FJ76=1,SUM('Premissas Investimento'!$AS$12:GL12)*$E$29,IF(AND(FJ77=1,FJ76=2),SUM('Premissas Investimento'!GJ12)*$E$29,IF(AND(FJ77=1,FK76=2),SUM('Premissas Investimento'!GJ12:GK12)*$E$29,IF(AND(FJ77=1,FL76=2),SUM('Premissas Investimento'!GJ12:GL12)*$E$29,IF(AND(FJ77=1,SUM(FJ76:FL77)=1),SUM('Premissas Investimento'!GJ12:GL12)*$E$29,0)))))</f>
        <v>0</v>
      </c>
      <c r="FK81" s="478" t="n">
        <f aca="false">IF(FK76=1,SUM('Premissas Investimento'!$AS$12:GM12)*$E$29,IF(AND(FK77=1,FK76=2),SUM('Premissas Investimento'!GK12)*$E$29,IF(AND(FK77=1,FL76=2),SUM('Premissas Investimento'!GK12:GL12)*$E$29,IF(AND(FK77=1,FM76=2),SUM('Premissas Investimento'!GK12:GM12)*$E$29,IF(AND(FK77=1,SUM(FK76:FM77)=1),SUM('Premissas Investimento'!GK12:GM12)*$E$29,0)))))</f>
        <v>0</v>
      </c>
      <c r="FL81" s="478" t="n">
        <f aca="false">IF(FL76=1,SUM('Premissas Investimento'!$AS$12:GN12)*$E$29,IF(AND(FL77=1,FL76=2),SUM('Premissas Investimento'!GL12)*$E$29,IF(AND(FL77=1,FM76=2),SUM('Premissas Investimento'!GL12:GM12)*$E$29,IF(AND(FL77=1,FN76=2),SUM('Premissas Investimento'!GL12:GN12)*$E$29,IF(AND(FL77=1,SUM(FL76:FN77)=1),SUM('Premissas Investimento'!GL12:GN12)*$E$29,0)))))</f>
        <v>0</v>
      </c>
      <c r="FM81" s="478" t="n">
        <f aca="false">IF(FM76=1,SUM('Premissas Investimento'!$AS$12:GO12)*$E$29,IF(AND(FM77=1,FM76=2),SUM('Premissas Investimento'!GM12)*$E$29,IF(AND(FM77=1,FN76=2),SUM('Premissas Investimento'!GM12:GN12)*$E$29,IF(AND(FM77=1,FO76=2),SUM('Premissas Investimento'!GM12:GO12)*$E$29,IF(AND(FM77=1,SUM(FM76:FO77)=1),SUM('Premissas Investimento'!GM12:GO12)*$E$29,0)))))</f>
        <v>0</v>
      </c>
      <c r="FN81" s="478" t="n">
        <f aca="false">IF(FN76=1,SUM('Premissas Investimento'!$AS$12:GP12)*$E$29,IF(AND(FN77=1,FN76=2),SUM('Premissas Investimento'!GN12)*$E$29,IF(AND(FN77=1,FO76=2),SUM('Premissas Investimento'!GN12:GO12)*$E$29,IF(AND(FN77=1,FP76=2),SUM('Premissas Investimento'!GN12:GP12)*$E$29,IF(AND(FN77=1,SUM(FN76:FP77)=1),SUM('Premissas Investimento'!GN12:GP12)*$E$29,0)))))</f>
        <v>0</v>
      </c>
      <c r="FO81" s="478" t="n">
        <f aca="false">IF(FO76=1,SUM('Premissas Investimento'!$AS$12:GQ12)*$E$29,IF(AND(FO77=1,FO76=2),SUM('Premissas Investimento'!GO12)*$E$29,IF(AND(FO77=1,FP76=2),SUM('Premissas Investimento'!GO12:GP12)*$E$29,IF(AND(FO77=1,FQ76=2),SUM('Premissas Investimento'!GO12:GQ12)*$E$29,IF(AND(FO77=1,SUM(FO76:FQ77)=1),SUM('Premissas Investimento'!GO12:GQ12)*$E$29,0)))))</f>
        <v>0</v>
      </c>
      <c r="FP81" s="478" t="n">
        <f aca="false">IF(FP76=1,SUM('Premissas Investimento'!$AS$12:GR12)*$E$29,IF(AND(FP77=1,FP76=2),SUM('Premissas Investimento'!GP12)*$E$29,IF(AND(FP77=1,FQ76=2),SUM('Premissas Investimento'!GP12:GQ12)*$E$29,IF(AND(FP77=1,FR76=2),SUM('Premissas Investimento'!GP12:GR12)*$E$29,IF(AND(FP77=1,SUM(FP76:FR77)=1),SUM('Premissas Investimento'!GP12:GR12)*$E$29,0)))))</f>
        <v>0</v>
      </c>
      <c r="FQ81" s="478" t="n">
        <f aca="false">IF(FQ76=1,SUM('Premissas Investimento'!$AS$12:GS12)*$E$29,IF(AND(FQ77=1,FQ76=2),SUM('Premissas Investimento'!GQ12)*$E$29,IF(AND(FQ77=1,FR76=2),SUM('Premissas Investimento'!GQ12:GR12)*$E$29,IF(AND(FQ77=1,FT76=2),SUM('Premissas Investimento'!GQ12:GS12)*$E$29,IF(AND(FQ77=1,SUM(FQ76:FT77)=1),SUM('Premissas Investimento'!GQ12:GS12)*$E$29,0)))))</f>
        <v>0</v>
      </c>
      <c r="FR81" s="478" t="n">
        <f aca="false">IF(FR76=1,SUM('Premissas Investimento'!$AS$12:GT12)*$E$29,IF(AND(FR77=1,FR76=2),SUM('Premissas Investimento'!GR12)*$E$29,IF(AND(FR77=1,FT76=2),SUM('Premissas Investimento'!GR12:GS12)*$E$29,IF(AND(FR77=1,FU76=2),SUM('Premissas Investimento'!GR12:GT12)*$E$29,IF(AND(FR77=1,SUM(FR76:FU77)=1),SUM('Premissas Investimento'!GR12:GT12)*$E$29,0)))))</f>
        <v>0</v>
      </c>
      <c r="FS81" s="478" t="n">
        <f aca="false">SUM(FG81:FR81)</f>
        <v>0</v>
      </c>
      <c r="FT81" s="478" t="n">
        <f aca="false">IF(FT76=1,SUM('Premissas Investimento'!$AS$12:GU12)*$E$29,IF(AND(FT77=1,FT76=2),SUM('Premissas Investimento'!GS12)*$E$29,IF(AND(FT77=1,FU76=2),SUM('Premissas Investimento'!GS12:GT12)*$E$29,IF(AND(FT77=1,FV76=2),SUM('Premissas Investimento'!GS12:GU12)*$E$29,IF(AND(FT77=1,SUM(FT76:FV77)=1),SUM('Premissas Investimento'!GS12:GU12)*$E$29,0)))))</f>
        <v>0</v>
      </c>
      <c r="FU81" s="478" t="n">
        <f aca="false">IF(FU76=1,SUM('Premissas Investimento'!$AS$12:GV12)*$E$29,IF(AND(FU77=1,FU76=2),SUM('Premissas Investimento'!GT12)*$E$29,IF(AND(FU77=1,FV76=2),SUM('Premissas Investimento'!GT12:GU12)*$E$29,IF(AND(FU77=1,FW76=2),SUM('Premissas Investimento'!GT12:GV12)*$E$29,IF(AND(FU77=1,SUM(FU76:FW77)=1),SUM('Premissas Investimento'!GT12:GV12)*$E$29,0)))))</f>
        <v>0</v>
      </c>
      <c r="FV81" s="478" t="n">
        <f aca="false">IF(FV76=1,SUM('Premissas Investimento'!$AS$12:GW12)*$E$29,IF(AND(FV77=1,FV76=2),SUM('Premissas Investimento'!GU12)*$E$29,IF(AND(FV77=1,FW76=2),SUM('Premissas Investimento'!GU12:GV12)*$E$29,IF(AND(FV77=1,FX76=2),SUM('Premissas Investimento'!GU12:GW12)*$E$29,IF(AND(FV77=1,SUM(FV76:FX77)=1),SUM('Premissas Investimento'!GU12:GW12)*$E$29,0)))))</f>
        <v>0</v>
      </c>
      <c r="FW81" s="478" t="n">
        <f aca="false">IF(FW76=1,SUM('Premissas Investimento'!$AS$12:GX12)*$E$29,IF(AND(FW77=1,FW76=2),SUM('Premissas Investimento'!GV12)*$E$29,IF(AND(FW77=1,FX76=2),SUM('Premissas Investimento'!GV12:GW12)*$E$29,IF(AND(FW77=1,FY76=2),SUM('Premissas Investimento'!GV12:GX12)*$E$29,IF(AND(FW77=1,SUM(FW76:FY77)=1),SUM('Premissas Investimento'!GV12:GX12)*$E$29,0)))))</f>
        <v>0</v>
      </c>
      <c r="FX81" s="478" t="n">
        <f aca="false">IF(FX76=1,SUM('Premissas Investimento'!$AS$12:GY12)*$E$29,IF(AND(FX77=1,FX76=2),SUM('Premissas Investimento'!GW12)*$E$29,IF(AND(FX77=1,FY76=2),SUM('Premissas Investimento'!GW12:GX12)*$E$29,IF(AND(FX77=1,FZ76=2),SUM('Premissas Investimento'!GW12:GY12)*$E$29,IF(AND(FX77=1,SUM(FX76:FZ77)=1),SUM('Premissas Investimento'!GW12:GY12)*$E$29,0)))))</f>
        <v>0</v>
      </c>
      <c r="FY81" s="478" t="n">
        <f aca="false">IF(FY76=1,SUM('Premissas Investimento'!$AS$12:GZ12)*$E$29,IF(AND(FY77=1,FY76=2),SUM('Premissas Investimento'!GX12)*$E$29,IF(AND(FY77=1,FZ76=2),SUM('Premissas Investimento'!GX12:GY12)*$E$29,IF(AND(FY77=1,GA76=2),SUM('Premissas Investimento'!GX12:GZ12)*$E$29,IF(AND(FY77=1,SUM(FY76:GA77)=1),SUM('Premissas Investimento'!GX12:GZ12)*$E$29,0)))))</f>
        <v>0</v>
      </c>
      <c r="FZ81" s="478" t="n">
        <f aca="false">IF(FZ76=1,SUM('Premissas Investimento'!$AS$12:HA12)*$E$29,IF(AND(FZ77=1,FZ76=2),SUM('Premissas Investimento'!GY12)*$E$29,IF(AND(FZ77=1,GA76=2),SUM('Premissas Investimento'!GY12:GZ12)*$E$29,IF(AND(FZ77=1,GB76=2),SUM('Premissas Investimento'!GY12:HA12)*$E$29,IF(AND(FZ77=1,SUM(FZ76:GB77)=1),SUM('Premissas Investimento'!GY12:HA12)*$E$29,0)))))</f>
        <v>0</v>
      </c>
      <c r="GA81" s="478" t="n">
        <f aca="false">IF(GA76=1,SUM('Premissas Investimento'!$AS$12:HB12)*$E$29,IF(AND(GA77=1,GA76=2),SUM('Premissas Investimento'!GZ12)*$E$29,IF(AND(GA77=1,GB76=2),SUM('Premissas Investimento'!GZ12:HA12)*$E$29,IF(AND(GA77=1,GC76=2),SUM('Premissas Investimento'!GZ12:HB12)*$E$29,IF(AND(GA77=1,SUM(GA76:GC77)=1),SUM('Premissas Investimento'!GZ12:HB12)*$E$29,0)))))</f>
        <v>0</v>
      </c>
      <c r="GB81" s="478" t="n">
        <f aca="false">IF(GB76=1,SUM('Premissas Investimento'!$AS$12:HC12)*$E$29,IF(AND(GB77=1,GB76=2),SUM('Premissas Investimento'!HA12)*$E$29,IF(AND(GB77=1,GC76=2),SUM('Premissas Investimento'!HA12:HB12)*$E$29,IF(AND(GB77=1,GD76=2),SUM('Premissas Investimento'!HA12:HC12)*$E$29,IF(AND(GB77=1,SUM(GB76:GD77)=1),SUM('Premissas Investimento'!HA12:HC12)*$E$29,0)))))</f>
        <v>0</v>
      </c>
      <c r="GC81" s="478" t="n">
        <f aca="false">IF(GC76=1,SUM('Premissas Investimento'!$AS$12:HD12)*$E$29,IF(AND(GC77=1,GC76=2),SUM('Premissas Investimento'!HB12)*$E$29,IF(AND(GC77=1,GD76=2),SUM('Premissas Investimento'!HB12:HC12)*$E$29,IF(AND(GC77=1,GE76=2),SUM('Premissas Investimento'!HB12:HD12)*$E$29,IF(AND(GC77=1,SUM(GC76:GE77)=1),SUM('Premissas Investimento'!HB12:HD12)*$E$29,0)))))</f>
        <v>0</v>
      </c>
      <c r="GD81" s="478" t="n">
        <f aca="false">IF(GD76=1,SUM('Premissas Investimento'!$AS$12:HE12)*$E$29,IF(AND(GD77=1,GD76=2),SUM('Premissas Investimento'!HC12)*$E$29,IF(AND(GD77=1,GE76=2),SUM('Premissas Investimento'!HC12:HD12)*$E$29,IF(AND(GD77=1,GG76=2),SUM('Premissas Investimento'!HC12:HE12)*$E$29,IF(AND(GD77=1,SUM(GD76:GG77)=1),SUM('Premissas Investimento'!HC12:HE12)*$E$29,0)))))</f>
        <v>0</v>
      </c>
      <c r="GE81" s="478" t="n">
        <f aca="false">IF(GE76=1,SUM('Premissas Investimento'!$AS$12:HF12)*$E$29,IF(AND(GE77=1,GE76=2),SUM('Premissas Investimento'!HD12)*$E$29,IF(AND(GE77=1,GG76=2),SUM('Premissas Investimento'!HD12:HE12)*$E$29,IF(AND(GE77=1,GH76=2),SUM('Premissas Investimento'!HD12:HF12)*$E$29,IF(AND(GE77=1,SUM(GE76:GH77)=1),SUM('Premissas Investimento'!HD12:HF12)*$E$29,0)))))</f>
        <v>0</v>
      </c>
      <c r="GF81" s="478" t="n">
        <f aca="false">SUM(FT81:GE81)</f>
        <v>0</v>
      </c>
      <c r="GG81" s="478" t="n">
        <f aca="false">IF(GG76=1,SUM('Premissas Investimento'!$AS$12:HG12)*$E$29,IF(AND(GG77=1,GG76=2),SUM('Premissas Investimento'!HE12)*$E$29,IF(AND(GG77=1,GH76=2),SUM('Premissas Investimento'!HE12:HF12)*$E$29,IF(AND(GG77=1,GI76=2),SUM('Premissas Investimento'!HE12:HG12)*$E$29,IF(AND(GG77=1,SUM(GG76:GI77)=1),SUM('Premissas Investimento'!HE12:HG12)*$E$29,0)))))</f>
        <v>0</v>
      </c>
      <c r="GH81" s="478" t="n">
        <f aca="false">IF(GH76=1,SUM('Premissas Investimento'!$AS$12:HH12)*$E$29,IF(AND(GH77=1,GH76=2),SUM('Premissas Investimento'!HF12)*$E$29,IF(AND(GH77=1,GI76=2),SUM('Premissas Investimento'!HF12:HG12)*$E$29,IF(AND(GH77=1,GJ76=2),SUM('Premissas Investimento'!HF12:HH12)*$E$29,IF(AND(GH77=1,SUM(GH76:GJ77)=1),SUM('Premissas Investimento'!HF12:HH12)*$E$29,0)))))</f>
        <v>0</v>
      </c>
      <c r="GI81" s="478" t="n">
        <f aca="false">IF(GI76=1,SUM('Premissas Investimento'!$AS$12:HI12)*$E$29,IF(AND(GI77=1,GI76=2),SUM('Premissas Investimento'!HG12)*$E$29,IF(AND(GI77=1,GJ76=2),SUM('Premissas Investimento'!HG12:HH12)*$E$29,IF(AND(GI77=1,GK76=2),SUM('Premissas Investimento'!HG12:HI12)*$E$29,IF(AND(GI77=1,SUM(GI76:GK77)=1),SUM('Premissas Investimento'!HG12:HI12)*$E$29,0)))))</f>
        <v>0</v>
      </c>
      <c r="GJ81" s="478" t="n">
        <f aca="false">IF(GJ76=1,SUM('Premissas Investimento'!$AS$12:HJ12)*$E$29,IF(AND(GJ77=1,GJ76=2),SUM('Premissas Investimento'!HH12)*$E$29,IF(AND(GJ77=1,GK76=2),SUM('Premissas Investimento'!HH12:HI12)*$E$29,IF(AND(GJ77=1,GL76=2),SUM('Premissas Investimento'!HH12:HJ12)*$E$29,IF(AND(GJ77=1,SUM(GJ76:GL77)=1),SUM('Premissas Investimento'!HH12:HJ12)*$E$29,0)))))</f>
        <v>0</v>
      </c>
      <c r="GK81" s="478" t="n">
        <f aca="false">IF(GK76=1,SUM('Premissas Investimento'!$AS$12:HK12)*$E$29,IF(AND(GK77=1,GK76=2),SUM('Premissas Investimento'!HI12)*$E$29,IF(AND(GK77=1,GL76=2),SUM('Premissas Investimento'!HI12:HJ12)*$E$29,IF(AND(GK77=1,GM76=2),SUM('Premissas Investimento'!HI12:HK12)*$E$29,IF(AND(GK77=1,SUM(GK76:GM77)=1),SUM('Premissas Investimento'!HI12:HK12)*$E$29,0)))))</f>
        <v>0</v>
      </c>
      <c r="GL81" s="478" t="n">
        <f aca="false">IF(GL76=1,SUM('Premissas Investimento'!$AS$12:HL12)*$E$29,IF(AND(GL77=1,GL76=2),SUM('Premissas Investimento'!HJ12)*$E$29,IF(AND(GL77=1,GM76=2),SUM('Premissas Investimento'!HJ12:HK12)*$E$29,IF(AND(GL77=1,GN76=2),SUM('Premissas Investimento'!HJ12:HL12)*$E$29,IF(AND(GL77=1,SUM(GL76:GN77)=1),SUM('Premissas Investimento'!HJ12:HL12)*$E$29,0)))))</f>
        <v>0</v>
      </c>
      <c r="GM81" s="478" t="n">
        <f aca="false">IF(GM76=1,SUM('Premissas Investimento'!$AS$12:HM12)*$E$29,IF(AND(GM77=1,GM76=2),SUM('Premissas Investimento'!HK12)*$E$29,IF(AND(GM77=1,GN76=2),SUM('Premissas Investimento'!HK12:HL12)*$E$29,IF(AND(GM77=1,GO76=2),SUM('Premissas Investimento'!HK12:HM12)*$E$29,IF(AND(GM77=1,SUM(GM76:GO77)=1),SUM('Premissas Investimento'!HK12:HM12)*$E$29,0)))))</f>
        <v>0</v>
      </c>
      <c r="GN81" s="478" t="n">
        <f aca="false">IF(GN76=1,SUM('Premissas Investimento'!$AS$12:HN12)*$E$29,IF(AND(GN77=1,GN76=2),SUM('Premissas Investimento'!HL12)*$E$29,IF(AND(GN77=1,GO76=2),SUM('Premissas Investimento'!HL12:HM12)*$E$29,IF(AND(GN77=1,GP76=2),SUM('Premissas Investimento'!HL12:HN12)*$E$29,IF(AND(GN77=1,SUM(GN76:GP77)=1),SUM('Premissas Investimento'!HL12:HN12)*$E$29,0)))))</f>
        <v>0</v>
      </c>
      <c r="GO81" s="478" t="n">
        <f aca="false">IF(GO76=1,SUM('Premissas Investimento'!$AS$12:HO12)*$E$29,IF(AND(GO77=1,GO76=2),SUM('Premissas Investimento'!HM12)*$E$29,IF(AND(GO77=1,GP76=2),SUM('Premissas Investimento'!HM12:HN12)*$E$29,IF(AND(GO77=1,GQ76=2),SUM('Premissas Investimento'!HM12:HO12)*$E$29,IF(AND(GO77=1,SUM(GO76:GQ77)=1),SUM('Premissas Investimento'!HM12:HO12)*$E$29,0)))))</f>
        <v>0</v>
      </c>
      <c r="GP81" s="478" t="n">
        <f aca="false">IF(GP76=1,SUM('Premissas Investimento'!$AS$12:HP12)*$E$29,IF(AND(GP77=1,GP76=2),SUM('Premissas Investimento'!HN12)*$E$29,IF(AND(GP77=1,GQ76=2),SUM('Premissas Investimento'!HN12:HO12)*$E$29,IF(AND(GP77=1,GR76=2),SUM('Premissas Investimento'!HN12:HP12)*$E$29,IF(AND(GP77=1,SUM(GP76:GR77)=1),SUM('Premissas Investimento'!HN12:HP12)*$E$29,0)))))</f>
        <v>0</v>
      </c>
      <c r="GQ81" s="478" t="n">
        <f aca="false">IF(GQ76=1,SUM('Premissas Investimento'!$AS$12:HQ12)*$E$29,IF(AND(GQ77=1,GQ76=2),SUM('Premissas Investimento'!HO12)*$E$29,IF(AND(GQ77=1,GR76=2),SUM('Premissas Investimento'!HO12:HP12)*$E$29,IF(AND(GQ77=1,GT76=2),SUM('Premissas Investimento'!HO12:HQ12)*$E$29,IF(AND(GQ77=1,SUM(GQ76:GT77)=1),SUM('Premissas Investimento'!HO12:HQ12)*$E$29,0)))))</f>
        <v>0</v>
      </c>
      <c r="GR81" s="478" t="n">
        <f aca="false">IF(GR76=1,SUM('Premissas Investimento'!$AS$12:HR12)*$E$29,IF(AND(GR77=1,GR76=2),SUM('Premissas Investimento'!HP12)*$E$29,IF(AND(GR77=1,GT76=2),SUM('Premissas Investimento'!HP12:HQ12)*$E$29,IF(AND(GR77=1,GU76=2),SUM('Premissas Investimento'!HP12:HR12)*$E$29,IF(AND(GR77=1,SUM(GR76:GU77)=1),SUM('Premissas Investimento'!HP12:HR12)*$E$29,0)))))</f>
        <v>0</v>
      </c>
      <c r="GS81" s="478" t="n">
        <f aca="false">SUM(GG81:GR81)</f>
        <v>0</v>
      </c>
      <c r="GT81" s="478" t="n">
        <f aca="false">IF(GT76=1,SUM('Premissas Investimento'!$AS$12:HS12)*$E$29,IF(AND(GT77=1,GT76=2),SUM('Premissas Investimento'!HQ12)*$E$29,IF(AND(GT77=1,GU76=2),SUM('Premissas Investimento'!HQ12:HR12)*$E$29,IF(AND(GT77=1,GV76=2),SUM('Premissas Investimento'!HQ12:HS12)*$E$29,IF(AND(GT77=1,SUM(GT76:GV77)=1),SUM('Premissas Investimento'!HQ12:HS12)*$E$29,0)))))</f>
        <v>0</v>
      </c>
      <c r="GU81" s="478" t="n">
        <f aca="false">IF(GU76=1,SUM('Premissas Investimento'!$AS$12:HT12)*$E$29,IF(AND(GU77=1,GU76=2),SUM('Premissas Investimento'!HR12)*$E$29,IF(AND(GU77=1,GV76=2),SUM('Premissas Investimento'!HR12:HS12)*$E$29,IF(AND(GU77=1,GW76=2),SUM('Premissas Investimento'!HR12:HT12)*$E$29,IF(AND(GU77=1,SUM(GU76:GW77)=1),SUM('Premissas Investimento'!HR12:HT12)*$E$29,0)))))</f>
        <v>0</v>
      </c>
      <c r="GV81" s="478" t="n">
        <f aca="false">IF(GV76=1,SUM('Premissas Investimento'!$AS$12:HU12)*$E$29,IF(AND(GV77=1,GV76=2),SUM('Premissas Investimento'!HS12)*$E$29,IF(AND(GV77=1,GW76=2),SUM('Premissas Investimento'!HS12:HT12)*$E$29,IF(AND(GV77=1,GX76=2),SUM('Premissas Investimento'!HS12:HU12)*$E$29,IF(AND(GV77=1,SUM(GV76:GX77)=1),SUM('Premissas Investimento'!HS12:HU12)*$E$29,0)))))</f>
        <v>0</v>
      </c>
      <c r="GW81" s="478" t="n">
        <f aca="false">IF(GW76=1,SUM('Premissas Investimento'!$AS$12:HV12)*$E$29,IF(AND(GW77=1,GW76=2),SUM('Premissas Investimento'!HT12)*$E$29,IF(AND(GW77=1,GX76=2),SUM('Premissas Investimento'!HT12:HU12)*$E$29,IF(AND(GW77=1,GY76=2),SUM('Premissas Investimento'!HT12:HV12)*$E$29,IF(AND(GW77=1,SUM(GW76:GY77)=1),SUM('Premissas Investimento'!HT12:HV12)*$E$29,0)))))</f>
        <v>0</v>
      </c>
      <c r="GX81" s="478" t="n">
        <f aca="false">IF(GX76=1,SUM('Premissas Investimento'!$AS$12:HW12)*$E$29,IF(AND(GX77=1,GX76=2),SUM('Premissas Investimento'!HU12)*$E$29,IF(AND(GX77=1,GY76=2),SUM('Premissas Investimento'!HU12:HV12)*$E$29,IF(AND(GX77=1,GZ76=2),SUM('Premissas Investimento'!HU12:HW12)*$E$29,IF(AND(GX77=1,SUM(GX76:GZ77)=1),SUM('Premissas Investimento'!HU12:HW12)*$E$29,0)))))</f>
        <v>0</v>
      </c>
      <c r="GY81" s="478" t="n">
        <f aca="false">IF(GY76=1,SUM('Premissas Investimento'!$AS$12:HX12)*$E$29,IF(AND(GY77=1,GY76=2),SUM('Premissas Investimento'!HV12)*$E$29,IF(AND(GY77=1,GZ76=2),SUM('Premissas Investimento'!HV12:HW12)*$E$29,IF(AND(GY77=1,HA76=2),SUM('Premissas Investimento'!HV12:HX12)*$E$29,IF(AND(GY77=1,SUM(GY76:HA77)=1),SUM('Premissas Investimento'!HV12:HX12)*$E$29,0)))))</f>
        <v>0</v>
      </c>
      <c r="GZ81" s="478" t="n">
        <f aca="false">IF(GZ76=1,SUM('Premissas Investimento'!$AS$12:HY12)*$E$29,IF(AND(GZ77=1,GZ76=2),SUM('Premissas Investimento'!HW12)*$E$29,IF(AND(GZ77=1,HA76=2),SUM('Premissas Investimento'!HW12:HX12)*$E$29,IF(AND(GZ77=1,HB76=2),SUM('Premissas Investimento'!HW12:HY12)*$E$29,IF(AND(GZ77=1,SUM(GZ76:HB77)=1),SUM('Premissas Investimento'!HW12:HY12)*$E$29,0)))))</f>
        <v>0</v>
      </c>
      <c r="HA81" s="478" t="n">
        <f aca="false">IF(HA76=1,SUM('Premissas Investimento'!$AS$12:HZ12)*$E$29,IF(AND(HA77=1,HA76=2),SUM('Premissas Investimento'!HX12)*$E$29,IF(AND(HA77=1,HB76=2),SUM('Premissas Investimento'!HX12:HY12)*$E$29,IF(AND(HA77=1,HC76=2),SUM('Premissas Investimento'!HX12:HZ12)*$E$29,IF(AND(HA77=1,SUM(HA76:HC77)=1),SUM('Premissas Investimento'!HX12:HZ12)*$E$29,0)))))</f>
        <v>0</v>
      </c>
      <c r="HB81" s="478" t="n">
        <f aca="false">IF(HB76=1,SUM('Premissas Investimento'!$AS$12:IA12)*$E$29,IF(AND(HB77=1,HB76=2),SUM('Premissas Investimento'!HY12)*$E$29,IF(AND(HB77=1,HC76=2),SUM('Premissas Investimento'!HY12:HZ12)*$E$29,IF(AND(HB77=1,HD76=2),SUM('Premissas Investimento'!HY12:IA12)*$E$29,IF(AND(HB77=1,SUM(HB76:HD77)=1),SUM('Premissas Investimento'!HY12:IA12)*$E$29,0)))))</f>
        <v>0</v>
      </c>
      <c r="HC81" s="478" t="n">
        <f aca="false">IF(HC76=1,SUM('Premissas Investimento'!$AS$12:IB12)*$E$29,IF(AND(HC77=1,HC76=2),SUM('Premissas Investimento'!HZ12)*$E$29,IF(AND(HC77=1,HD76=2),SUM('Premissas Investimento'!HZ12:IA12)*$E$29,IF(AND(HC77=1,HE76=2),SUM('Premissas Investimento'!HZ12:IB12)*$E$29,IF(AND(HC77=1,SUM(HC76:HE77)=1),SUM('Premissas Investimento'!HZ12:IB12)*$E$29,0)))))</f>
        <v>0</v>
      </c>
      <c r="HD81" s="478" t="n">
        <f aca="false">IF(HD76=1,SUM('Premissas Investimento'!$AS$12:IC12)*$E$29,IF(AND(HD77=1,HD76=2),SUM('Premissas Investimento'!IA12)*$E$29,IF(AND(HD77=1,HF76=2),SUM('Premissas Investimento'!IA12:IB12)*$E$29,IF(AND(HD77=1,HG76=2),SUM('Premissas Investimento'!IA12:IC12)*$E$29,IF(AND(HD77=1,SUM(HD76:HG77)=1),SUM('Premissas Investimento'!IA12:IC12)*$E$29,0)))))</f>
        <v>0</v>
      </c>
      <c r="HE81" s="478" t="n">
        <f aca="false">IF(HE76=1,SUM('Premissas Investimento'!$AS$12:ID12)*$E$29,IF(AND(HE77=1,HE76=2),SUM('Premissas Investimento'!IB12)*$E$29,IF(AND(HE77=1,HG76=2),SUM('Premissas Investimento'!IB12:IC12)*$E$29,IF(AND(HE77=1,HH76=2),SUM('Premissas Investimento'!IB12:ID12)*$E$29,IF(AND(HE77=1,SUM(HE76:HH77)=1),SUM('Premissas Investimento'!IB12:ID12)*$E$29,0)))))</f>
        <v>0</v>
      </c>
      <c r="HF81" s="478" t="n">
        <f aca="false">SUM(GT81:HE81)</f>
        <v>0</v>
      </c>
      <c r="HG81" s="478" t="n">
        <f aca="false">IF(HG76=1,SUM('Premissas Investimento'!$AS$12:IE12)*$E$29,IF(AND(HG77=1,HG76=2),SUM('Premissas Investimento'!IC12)*$E$29,IF(AND(HG77=1,HH76=2),SUM('Premissas Investimento'!IC12:ID12)*$E$29,IF(AND(HG77=1,HI76=2),SUM('Premissas Investimento'!IC12:IE12)*$E$29,IF(AND(HG77=1,SUM(HG76:HI77)=1),SUM('Premissas Investimento'!IC12:IE12)*$E$29,0)))))</f>
        <v>0</v>
      </c>
      <c r="HH81" s="478" t="n">
        <f aca="false">IF(HH76=1,SUM('Premissas Investimento'!$AS$12:IF12)*$E$29,IF(AND(HH77=1,HH76=2),SUM('Premissas Investimento'!ID12)*$E$29,IF(AND(HH77=1,HI76=2),SUM('Premissas Investimento'!ID12:IE12)*$E$29,IF(AND(HH77=1,HJ76=2),SUM('Premissas Investimento'!ID12:IF12)*$E$29,IF(AND(HH77=1,SUM(HH76:HJ77)=1),SUM('Premissas Investimento'!ID12:IF12)*$E$29,0)))))</f>
        <v>0</v>
      </c>
      <c r="HI81" s="478" t="n">
        <f aca="false">IF(HI76=1,SUM('Premissas Investimento'!$AS$12:IG12)*$E$29,IF(AND(HI77=1,HI76=2),SUM('Premissas Investimento'!IE12)*$E$29,IF(AND(HI77=1,HJ76=2),SUM('Premissas Investimento'!IE12:IF12)*$E$29,IF(AND(HI77=1,HK76=2),SUM('Premissas Investimento'!IE12:IG12)*$E$29,IF(AND(HI77=1,SUM(HI76:HK77)=1),SUM('Premissas Investimento'!IE12:IG12)*$E$29,0)))))</f>
        <v>0</v>
      </c>
      <c r="HJ81" s="478" t="n">
        <f aca="false">IF(HJ76=1,SUM('Premissas Investimento'!$AS$12:IH12)*$E$29,IF(AND(HJ77=1,HJ76=2),SUM('Premissas Investimento'!IF12)*$E$29,IF(AND(HJ77=1,HK76=2),SUM('Premissas Investimento'!IF12:IG12)*$E$29,IF(AND(HJ77=1,HL76=2),SUM('Premissas Investimento'!IF12:IH12)*$E$29,IF(AND(HJ77=1,SUM(HJ76:HL77)=1),SUM('Premissas Investimento'!IF12:IH12)*$E$29,0)))))</f>
        <v>0</v>
      </c>
      <c r="HK81" s="478" t="n">
        <f aca="false">IF(HK76=1,SUM('Premissas Investimento'!$AS$12:II12)*$E$29,IF(AND(HK77=1,HK76=2),SUM('Premissas Investimento'!IG12)*$E$29,IF(AND(HK77=1,HL76=2),SUM('Premissas Investimento'!IG12:IH12)*$E$29,IF(AND(HK77=1,HM76=2),SUM('Premissas Investimento'!IG12:II12)*$E$29,IF(AND(HK77=1,SUM(HK76:HM77)=1),SUM('Premissas Investimento'!IG12:II12)*$E$29,0)))))</f>
        <v>0</v>
      </c>
      <c r="HL81" s="478" t="n">
        <f aca="false">IF(HL76=1,SUM('Premissas Investimento'!$AS$12:IJ12)*$E$29,IF(AND(HL77=1,HL76=2),SUM('Premissas Investimento'!IH12)*$E$29,IF(AND(HL77=1,HM76=2),SUM('Premissas Investimento'!IH12:II12)*$E$29,IF(AND(HL77=1,HN76=2),SUM('Premissas Investimento'!IH12:IJ12)*$E$29,IF(AND(HL77=1,SUM(HL76:HN77)=1),SUM('Premissas Investimento'!IH12:IJ12)*$E$29,0)))))</f>
        <v>0</v>
      </c>
      <c r="HM81" s="478" t="n">
        <f aca="false">IF(HM76=1,SUM('Premissas Investimento'!$AS$12:IK12)*$E$29,IF(AND(HM77=1,HM76=2),SUM('Premissas Investimento'!II12)*$E$29,IF(AND(HM77=1,HN76=2),SUM('Premissas Investimento'!II12:IJ12)*$E$29,IF(AND(HM77=1,HO76=2),SUM('Premissas Investimento'!II12:IK12)*$E$29,IF(AND(HM77=1,SUM(HM76:HO77)=1),SUM('Premissas Investimento'!II12:IK12)*$E$29,0)))))</f>
        <v>0</v>
      </c>
      <c r="HN81" s="478" t="n">
        <f aca="false">IF(HN76=1,SUM('Premissas Investimento'!$AS$12:IL12)*$E$29,IF(AND(HN77=1,HN76=2),SUM('Premissas Investimento'!IJ12)*$E$29,IF(AND(HN77=1,HO76=2),SUM('Premissas Investimento'!IJ12:IK12)*$E$29,IF(AND(HN77=1,HP76=2),SUM('Premissas Investimento'!IJ12:IL12)*$E$29,IF(AND(HN77=1,SUM(HN76:HP77)=1),SUM('Premissas Investimento'!IJ12:IL12)*$E$29,0)))))</f>
        <v>0</v>
      </c>
      <c r="HO81" s="478" t="n">
        <f aca="false">IF(HO76=1,SUM('Premissas Investimento'!$AS$12:IM12)*$E$29,IF(AND(HO77=1,HO76=2),SUM('Premissas Investimento'!IK12)*$E$29,IF(AND(HO77=1,HP76=2),SUM('Premissas Investimento'!IK12:IL12)*$E$29,IF(AND(HO77=1,HQ76=2),SUM('Premissas Investimento'!IK12:IM12)*$E$29,IF(AND(HO77=1,SUM(HO76:HQ77)=1),SUM('Premissas Investimento'!IK12:IM12)*$E$29,0)))))</f>
        <v>0</v>
      </c>
      <c r="HP81" s="478" t="n">
        <f aca="false">IF(HP76=1,SUM('Premissas Investimento'!$AS$12:IN12)*$E$29,IF(AND(HP77=1,HP76=2),SUM('Premissas Investimento'!IL12)*$E$29,IF(AND(HP77=1,HQ76=2),SUM('Premissas Investimento'!IL12:IM12)*$E$29,IF(AND(HP77=1,HR76=2),SUM('Premissas Investimento'!IL12:IN12)*$E$29,IF(AND(HP77=1,SUM(HP76:HR77)=1),SUM('Premissas Investimento'!IL12:IN12)*$E$29,0)))))</f>
        <v>0</v>
      </c>
      <c r="HQ81" s="478" t="n">
        <f aca="false">IF(HQ76=1,SUM('Premissas Investimento'!$AS$12:IO12)*$E$29,IF(AND(HQ77=1,HQ76=2),SUM('Premissas Investimento'!IM12)*$E$29,IF(AND(HQ77=1,HR76=2),SUM('Premissas Investimento'!IM12:IN12)*$E$29,IF(AND(HQ77=1,HT76=2),SUM('Premissas Investimento'!IM12:IO12)*$E$29,IF(AND(HQ77=1,SUM(HQ76:HT77)=1),SUM('Premissas Investimento'!IM12:IO12)*$E$29,0)))))</f>
        <v>0</v>
      </c>
      <c r="HR81" s="478" t="n">
        <f aca="false">IF(HR76=1,SUM('Premissas Investimento'!$AS$12:IP12)*$E$29,IF(AND(HR77=1,HR76=2),SUM('Premissas Investimento'!IN12)*$E$29,IF(AND(HR77=1,HT76=2),SUM('Premissas Investimento'!IN12:IO12)*$E$29,IF(AND(HR77=1,HU76=2),SUM('Premissas Investimento'!IN12:IP12)*$E$29,IF(AND(HR77=1,SUM(HR76:HU77)=1),SUM('Premissas Investimento'!IN12:IP12)*$E$29,0)))))</f>
        <v>0</v>
      </c>
      <c r="HS81" s="478" t="n">
        <f aca="false">SUM(HG81:HR81)</f>
        <v>0</v>
      </c>
      <c r="HT81" s="478" t="n">
        <f aca="false">IF(HT76=1,SUM('Premissas Investimento'!$AS$12:IQ12)*$E$29,IF(AND(HT77=1,HT76=2),SUM('Premissas Investimento'!IO12)*$E$29,IF(AND(HT77=1,HU76=2),SUM('Premissas Investimento'!IO12:IP12)*$E$29,IF(AND(HT77=1,HV76=2),SUM('Premissas Investimento'!IO12:IQ12)*$E$29,IF(AND(HT77=1,SUM(HT76:HV77)=1),SUM('Premissas Investimento'!IO12:IQ12)*$E$29,0)))))</f>
        <v>0</v>
      </c>
      <c r="HU81" s="478" t="n">
        <f aca="false">IF(HU76=1,SUM('Premissas Investimento'!$AS$12:IR12)*$E$29,IF(AND(HU77=1,HU76=2),SUM('Premissas Investimento'!IP12)*$E$29,IF(AND(HU77=1,HV76=2),SUM('Premissas Investimento'!IP12:IQ12)*$E$29,IF(AND(HU77=1,HW76=2),SUM('Premissas Investimento'!IP12:IR12)*$E$29,IF(AND(HU77=1,SUM(HU76:HW77)=1),SUM('Premissas Investimento'!IP12:IR12)*$E$29,0)))))</f>
        <v>0</v>
      </c>
      <c r="HV81" s="478" t="n">
        <f aca="false">IF(HV76=1,SUM('Premissas Investimento'!$AS$12:IS12)*$E$29,IF(AND(HV77=1,HV76=2),SUM('Premissas Investimento'!IQ12)*$E$29,IF(AND(HV77=1,HW76=2),SUM('Premissas Investimento'!IQ12:IR12)*$E$29,IF(AND(HV77=1,HX76=2),SUM('Premissas Investimento'!IQ12:IS12)*$E$29,IF(AND(HV77=1,SUM(HV76:HX77)=1),SUM('Premissas Investimento'!IQ12:IS12)*$E$29,0)))))</f>
        <v>0</v>
      </c>
      <c r="HW81" s="478" t="n">
        <f aca="false">IF(HW76=1,SUM('Premissas Investimento'!$AS$12:IT12)*$E$29,IF(AND(HW77=1,HW76=2),SUM('Premissas Investimento'!IR12)*$E$29,IF(AND(HW77=1,HX76=2),SUM('Premissas Investimento'!IR12:IS12)*$E$29,IF(AND(HW77=1,HY76=2),SUM('Premissas Investimento'!IR12:IT12)*$E$29,IF(AND(HW77=1,SUM(HW76:HY77)=1),SUM('Premissas Investimento'!IR12:IT12)*$E$29,0)))))</f>
        <v>0</v>
      </c>
      <c r="HX81" s="478" t="n">
        <f aca="false">IF(HX76=1,SUM('Premissas Investimento'!$AS$12:IU12)*$E$29,IF(AND(HX77=1,HX76=2),SUM('Premissas Investimento'!IS12)*$E$29,IF(AND(HX77=1,HY76=2),SUM('Premissas Investimento'!IS12:IT12)*$E$29,IF(AND(HX77=1,HZ76=2),SUM('Premissas Investimento'!IS12:IU12)*$E$29,IF(AND(HX77=1,SUM(HX76:HZ77)=1),SUM('Premissas Investimento'!IS12:IU12)*$E$29,0)))))</f>
        <v>0</v>
      </c>
      <c r="HY81" s="478" t="n">
        <f aca="false">IF(HY76=1,SUM('Premissas Investimento'!$AS$12:IV12)*$E$29,IF(AND(HY77=1,HY76=2),SUM('Premissas Investimento'!IT12)*$E$29,IF(AND(HY77=1,HZ76=2),SUM('Premissas Investimento'!IT12:IU12)*$E$29,IF(AND(HY77=1,IA76=2),SUM('Premissas Investimento'!IT12:IV12)*$E$29,IF(AND(HY77=1,SUM(HY76:IA77)=1),SUM('Premissas Investimento'!IT12:IV12)*$E$29,0)))))</f>
        <v>0</v>
      </c>
      <c r="HZ81" s="478" t="n">
        <f aca="false">IF(HZ76=1,SUM('Premissas Investimento'!$AS$12:IW12)*$E$29,IF(AND(HZ77=1,HZ76=2),SUM('Premissas Investimento'!IU12)*$E$29,IF(AND(HZ77=1,IA76=2),SUM('Premissas Investimento'!IU12:IV12)*$E$29,IF(AND(HZ77=1,IB76=2),SUM('Premissas Investimento'!IU12:IW12)*$E$29,IF(AND(HZ77=1,SUM(HZ76:IB77)=1),SUM('Premissas Investimento'!IU12:IW12)*$E$29,0)))))</f>
        <v>0</v>
      </c>
      <c r="IA81" s="478" t="n">
        <f aca="false">IF(IA76=1,SUM('Premissas Investimento'!$AS$12:IX12)*$E$29,IF(AND(IA77=1,IA76=2),SUM('Premissas Investimento'!IV12)*$E$29,IF(AND(IA77=1,IB76=2),SUM('Premissas Investimento'!IV12:IW12)*$E$29,IF(AND(IA77=1,IC76=2),SUM('Premissas Investimento'!IV12:IX12)*$E$29,IF(AND(IA77=1,SUM(IA76:IC77)=1),SUM('Premissas Investimento'!IV12:IX12)*$E$29,0)))))</f>
        <v>0</v>
      </c>
      <c r="IB81" s="478" t="n">
        <f aca="false">IF(IB76=1,SUM('Premissas Investimento'!$AS$12:IY12)*$E$29,IF(AND(IB77=1,IB76=2),SUM('Premissas Investimento'!IW12)*$E$29,IF(AND(IB77=1,IC76=2),SUM('Premissas Investimento'!IW12:IX12)*$E$29,IF(AND(IB77=1,ID76=2),SUM('Premissas Investimento'!IW12:IY12)*$E$29,IF(AND(IB77=1,SUM(IB76:ID77)=1),SUM('Premissas Investimento'!IW12:IY12)*$E$29,0)))))</f>
        <v>0</v>
      </c>
      <c r="IC81" s="478" t="n">
        <f aca="false">IF(IC76=1,SUM('Premissas Investimento'!$AS$12:IZ12)*$E$29,IF(AND(IC77=1,IC76=2),SUM('Premissas Investimento'!IX12)*$E$29,IF(AND(IC77=1,ID76=2),SUM('Premissas Investimento'!IX12:IY12)*$E$29,IF(AND(IC77=1,IE76=2),SUM('Premissas Investimento'!IX12:IZ12)*$E$29,IF(AND(IC77=1,SUM(IC76:IE77)=1),SUM('Premissas Investimento'!IX12:IZ12)*$E$29,0)))))</f>
        <v>0</v>
      </c>
      <c r="ID81" s="478" t="n">
        <f aca="false">IF(ID76=1,SUM('Premissas Investimento'!$AS$12:JA12)*$E$29,IF(AND(ID77=1,ID76=2),SUM('Premissas Investimento'!IY12)*$E$29,IF(AND(ID77=1,IE76=2),SUM('Premissas Investimento'!IY12:IZ12)*$E$29,IF(AND(ID77=1,IG76=2),SUM('Premissas Investimento'!IY12:JA12)*$E$29,IF(AND(ID77=1,SUM(ID76:IG77)=1),SUM('Premissas Investimento'!IY12:JA12)*$E$29,0)))))</f>
        <v>0</v>
      </c>
      <c r="IE81" s="478" t="n">
        <f aca="false">IF(IE76=1,SUM('Premissas Investimento'!$AS$12:JB12)*$E$29,IF(AND(IE77=1,IE76=2),SUM('Premissas Investimento'!IZ12)*$E$29,IF(AND(IE77=1,IG76=2),SUM('Premissas Investimento'!IZ12:JA12)*$E$29,IF(AND(IE77=1,IH76=2),SUM('Premissas Investimento'!IZ12:JB12)*$E$29,IF(AND(IE77=1,SUM(IE76:IH77)=1),SUM('Premissas Investimento'!IZ12:JB12)*$E$29,0)))))</f>
        <v>0</v>
      </c>
      <c r="IF81" s="478" t="n">
        <f aca="false">SUM(HT81:IE81)</f>
        <v>0</v>
      </c>
      <c r="IG81" s="478" t="n">
        <f aca="false">IF(IG76=1,SUM('Premissas Investimento'!$AS$12:JC12)*$E$29,IF(AND(IG77=1,IG76=2),SUM('Premissas Investimento'!JA12)*$E$29,IF(AND(IG77=1,IH76=2),SUM('Premissas Investimento'!JA12:JB12)*$E$29,IF(AND(IG77=1,II76=2),SUM('Premissas Investimento'!JA12:JC12)*$E$29,IF(AND(IG77=1,SUM(IG76:II77)=1),SUM('Premissas Investimento'!JA12:JC12)*$E$29,0)))))</f>
        <v>0</v>
      </c>
      <c r="IH81" s="478" t="n">
        <f aca="false">IF(IH76=1,SUM('Premissas Investimento'!$AS$12:JD12)*$E$29,IF(AND(IH77=1,IH76=2),SUM('Premissas Investimento'!JB12)*$E$29,IF(AND(IH77=1,II76=2),SUM('Premissas Investimento'!JB12:JC12)*$E$29,IF(AND(IH77=1,IJ76=2),SUM('Premissas Investimento'!JB12:JD12)*$E$29,IF(AND(IH77=1,SUM(IH76:IJ77)=1),SUM('Premissas Investimento'!JB12:JD12)*$E$29,0)))))</f>
        <v>0</v>
      </c>
      <c r="II81" s="478" t="n">
        <f aca="false">IF(II76=1,SUM('Premissas Investimento'!$AS$12:JE12)*$E$29,IF(AND(II77=1,II76=2),SUM('Premissas Investimento'!JC12)*$E$29,IF(AND(II77=1,IJ76=2),SUM('Premissas Investimento'!JC12:JD12)*$E$29,IF(AND(II77=1,IK76=2),SUM('Premissas Investimento'!JC12:JE12)*$E$29,IF(AND(II77=1,SUM(II76:IK77)=1),SUM('Premissas Investimento'!JC12:JE12)*$E$29,0)))))</f>
        <v>0</v>
      </c>
      <c r="IJ81" s="478" t="n">
        <f aca="false">IF(IJ76=1,SUM('Premissas Investimento'!$AS$12:JF12)*$E$29,IF(AND(IJ77=1,IJ76=2),SUM('Premissas Investimento'!JD12)*$E$29,IF(AND(IJ77=1,IK76=2),SUM('Premissas Investimento'!JD12:JE12)*$E$29,IF(AND(IJ77=1,IL76=2),SUM('Premissas Investimento'!JD12:JF12)*$E$29,IF(AND(IJ77=1,SUM(IJ76:IL77)=1),SUM('Premissas Investimento'!JD12:JF12)*$E$29,0)))))</f>
        <v>0</v>
      </c>
      <c r="IK81" s="478" t="n">
        <f aca="false">IF(IK76=1,SUM('Premissas Investimento'!$AS$12:JG12)*$E$29,IF(AND(IK77=1,IK76=2),SUM('Premissas Investimento'!JE12)*$E$29,IF(AND(IK77=1,IL76=2),SUM('Premissas Investimento'!JE12:JF12)*$E$29,IF(AND(IK77=1,IM76=2),SUM('Premissas Investimento'!JE12:JG12)*$E$29,IF(AND(IK77=1,SUM(IK76:IM77)=1),SUM('Premissas Investimento'!JE12:JG12)*$E$29,0)))))</f>
        <v>0</v>
      </c>
      <c r="IL81" s="478" t="n">
        <f aca="false">IF(IL76=1,SUM('Premissas Investimento'!$AS$12:JH12)*$E$29,IF(AND(IL77=1,IL76=2),SUM('Premissas Investimento'!JF12)*$E$29,IF(AND(IL77=1,IM76=2),SUM('Premissas Investimento'!JF12:JG12)*$E$29,IF(AND(IL77=1,IN76=2),SUM('Premissas Investimento'!JF12:JH12)*$E$29,IF(AND(IL77=1,SUM(IL76:IN77)=1),SUM('Premissas Investimento'!JF12:JH12)*$E$29,0)))))</f>
        <v>0</v>
      </c>
      <c r="IM81" s="478" t="n">
        <f aca="false">IF(IM76=1,SUM('Premissas Investimento'!$AS$12:JI12)*$E$29,IF(AND(IM77=1,IM76=2),SUM('Premissas Investimento'!JG12)*$E$29,IF(AND(IM77=1,IN76=2),SUM('Premissas Investimento'!JG12:JH12)*$E$29,IF(AND(IM77=1,IO76=2),SUM('Premissas Investimento'!JG12:JI12)*$E$29,IF(AND(IM77=1,SUM(IM76:IO77)=1),SUM('Premissas Investimento'!JG12:JI12)*$E$29,0)))))</f>
        <v>0</v>
      </c>
      <c r="IN81" s="478" t="n">
        <f aca="false">IF(IN76=1,SUM('Premissas Investimento'!$AS$12:JJ12)*$E$29,IF(AND(IN77=1,IN76=2),SUM('Premissas Investimento'!JH12)*$E$29,IF(AND(IN77=1,IO76=2),SUM('Premissas Investimento'!JH12:JI12)*$E$29,IF(AND(IN77=1,IP76=2),SUM('Premissas Investimento'!JH12:JJ12)*$E$29,IF(AND(IN77=1,SUM(IN76:IP77)=1),SUM('Premissas Investimento'!JH12:JJ12)*$E$29,0)))))</f>
        <v>0</v>
      </c>
      <c r="IO81" s="478" t="n">
        <f aca="false">IF(IO76=1,SUM('Premissas Investimento'!$AS$12:JK12)*$E$29,IF(AND(IO77=1,IO76=2),SUM('Premissas Investimento'!JI12)*$E$29,IF(AND(IO77=1,IP76=2),SUM('Premissas Investimento'!JI12:JJ12)*$E$29,IF(AND(IO77=1,IQ76=2),SUM('Premissas Investimento'!JI12:JK12)*$E$29,IF(AND(IO77=1,SUM(IO76:IQ77)=1),SUM('Premissas Investimento'!JI12:JK12)*$E$29,0)))))</f>
        <v>0</v>
      </c>
      <c r="IP81" s="478" t="n">
        <f aca="false">IF(IP76=1,SUM('Premissas Investimento'!$AS$12:JL12)*$E$29,IF(AND(IP77=1,IP76=2),SUM('Premissas Investimento'!JJ12)*$E$29,IF(AND(IP77=1,IQ76=2),SUM('Premissas Investimento'!JJ12:JK12)*$E$29,IF(AND(IP77=1,IR76=2),SUM('Premissas Investimento'!JJ12:JL12)*$E$29,IF(AND(IP77=1,SUM(IP76:IR77)=1),SUM('Premissas Investimento'!JJ12:JL12)*$E$29,0)))))</f>
        <v>0</v>
      </c>
      <c r="IQ81" s="478" t="n">
        <f aca="false">IF(IQ76=1,SUM('Premissas Investimento'!$AS$12:JM12)*$E$29,IF(AND(IQ77=1,IQ76=2),SUM('Premissas Investimento'!JK12)*$E$29,IF(AND(IQ77=1,IR76=2),SUM('Premissas Investimento'!JK12:JL12)*$E$29,IF(AND(IQ77=1,IT76=2),SUM('Premissas Investimento'!JK12:JM12)*$E$29,IF(AND(IQ77=1,SUM(IQ76:IT77)=1),SUM('Premissas Investimento'!JK12:JM12)*$E$29,0)))))</f>
        <v>0</v>
      </c>
      <c r="IR81" s="478" t="n">
        <f aca="false">IF(IR76=1,SUM('Premissas Investimento'!$AS$12:JN12)*$E$29,IF(AND(IR77=1,IR76=2),SUM('Premissas Investimento'!JL12)*$E$29,IF(AND(IR77=1,IT76=2),SUM('Premissas Investimento'!JL12:JM12)*$E$29,IF(AND(IR77=1,IU76=2),SUM('Premissas Investimento'!JL12:JN12)*$E$29,IF(AND(IR77=1,SUM(IR76:IU77)=1),SUM('Premissas Investimento'!JL12:JN12)*$E$29,0)))))</f>
        <v>0</v>
      </c>
      <c r="IS81" s="478" t="n">
        <f aca="false">SUM(IG81:IR81)</f>
        <v>0</v>
      </c>
      <c r="IT81" s="478" t="n">
        <f aca="false">IF(IT76=1,SUM('Premissas Investimento'!$AS$12:JO12)*$E$29,IF(AND(IT77=1,IT76=2),SUM('Premissas Investimento'!JM12)*$E$29,IF(AND(IT77=1,IU76=2),SUM('Premissas Investimento'!JM12:JN12)*$E$29,IF(AND(IT77=1,IV76=2),SUM('Premissas Investimento'!JM12:JO12)*$E$29,IF(AND(IT77=1,SUM(IT76:IV77)=1),SUM('Premissas Investimento'!JM12:JO12)*$E$29,0)))))</f>
        <v>0</v>
      </c>
      <c r="IU81" s="478" t="n">
        <f aca="false">IF(IU76=1,SUM('Premissas Investimento'!$AS$12:JP12)*$E$29,IF(AND(IU77=1,IU76=2),SUM('Premissas Investimento'!JN12)*$E$29,IF(AND(IU77=1,IV76=2),SUM('Premissas Investimento'!JN12:JO12)*$E$29,IF(AND(IU77=1,IW76=2),SUM('Premissas Investimento'!JN12:JP12)*$E$29,IF(AND(IU77=1,SUM(IU76:IW77)=1),SUM('Premissas Investimento'!JN12:JP12)*$E$29,0)))))</f>
        <v>0</v>
      </c>
      <c r="IV81" s="478" t="n">
        <f aca="false">IF(IV76=1,SUM('Premissas Investimento'!$AS$12:JQ12)*$E$29,IF(AND(IV77=1,IV76=2),SUM('Premissas Investimento'!JO12)*$E$29,IF(AND(IV77=1,IW76=2),SUM('Premissas Investimento'!JO12:JP12)*$E$29,IF(AND(IV77=1,IX76=2),SUM('Premissas Investimento'!JO12:JQ12)*$E$29,IF(AND(IV77=1,SUM(IV76:IX77)=1),SUM('Premissas Investimento'!JO12:JQ12)*$E$29,0)))))</f>
        <v>0</v>
      </c>
      <c r="IW81" s="478" t="n">
        <f aca="false">IF(IW76=1,SUM('Premissas Investimento'!$AS$12:JR12)*$E$29,IF(AND(IW77=1,IW76=2),SUM('Premissas Investimento'!JP12)*$E$29,IF(AND(IW77=1,IX76=2),SUM('Premissas Investimento'!JP12:JQ12)*$E$29,IF(AND(IW77=1,IY76=2),SUM('Premissas Investimento'!JP12:JR12)*$E$29,IF(AND(IW77=1,SUM(IW76:IY77)=1),SUM('Premissas Investimento'!JP12:JR12)*$E$29,0)))))</f>
        <v>0</v>
      </c>
      <c r="IX81" s="478" t="n">
        <f aca="false">IF(IX76=1,SUM('Premissas Investimento'!$AS$12:JS12)*$E$29,IF(AND(IX77=1,IX76=2),SUM('Premissas Investimento'!JQ12)*$E$29,IF(AND(IX77=1,IY76=2),SUM('Premissas Investimento'!JQ12:JR12)*$E$29,IF(AND(IX77=1,IZ76=2),SUM('Premissas Investimento'!JQ12:JS12)*$E$29,IF(AND(IX77=1,SUM(IX76:IZ77)=1),SUM('Premissas Investimento'!JQ12:JS12)*$E$29,0)))))</f>
        <v>0</v>
      </c>
      <c r="IY81" s="478" t="n">
        <f aca="false">IF(IY76=1,SUM('Premissas Investimento'!$AS$12:JT12)*$E$29,IF(AND(IY77=1,IY76=2),SUM('Premissas Investimento'!JR12)*$E$29,IF(AND(IY77=1,IZ76=2),SUM('Premissas Investimento'!JR12:JS12)*$E$29,IF(AND(IY77=1,JA76=2),SUM('Premissas Investimento'!JR12:JT12)*$E$29,IF(AND(IY77=1,SUM(IY76:JA77)=1),SUM('Premissas Investimento'!JR12:JT12)*$E$29,0)))))</f>
        <v>0</v>
      </c>
      <c r="IZ81" s="478" t="n">
        <f aca="false">IF(IZ76=1,SUM('Premissas Investimento'!$AS$12:JU12)*$E$29,IF(AND(IZ77=1,IZ76=2),SUM('Premissas Investimento'!JS12)*$E$29,IF(AND(IZ77=1,JA76=2),SUM('Premissas Investimento'!JS12:JT12)*$E$29,IF(AND(IZ77=1,JB76=2),SUM('Premissas Investimento'!JS12:JU12)*$E$29,IF(AND(IZ77=1,SUM(IZ76:JB77)=1),SUM('Premissas Investimento'!JS12:JU12)*$E$29,0)))))</f>
        <v>0</v>
      </c>
      <c r="JA81" s="478" t="n">
        <f aca="false">IF(JA76=1,SUM('Premissas Investimento'!$AS$12:JV12)*$E$29,IF(AND(JA77=1,JA76=2),SUM('Premissas Investimento'!JT12)*$E$29,IF(AND(JA77=1,JB76=2),SUM('Premissas Investimento'!JT12:JU12)*$E$29,IF(AND(JA77=1,JC76=2),SUM('Premissas Investimento'!JT12:JV12)*$E$29,IF(AND(JA77=1,SUM(JA76:JC77)=1),SUM('Premissas Investimento'!JT12:JV12)*$E$29,0)))))</f>
        <v>0</v>
      </c>
      <c r="JB81" s="478" t="n">
        <f aca="false">IF(JB76=1,SUM('Premissas Investimento'!$AS$12:JW12)*$E$29,IF(AND(JB77=1,JB76=2),SUM('Premissas Investimento'!JU12)*$E$29,IF(AND(JB77=1,JC76=2),SUM('Premissas Investimento'!JU12:JV12)*$E$29,IF(AND(JB77=1,JD76=2),SUM('Premissas Investimento'!JU12:JW12)*$E$29,IF(AND(JB77=1,SUM(JB76:JD77)=1),SUM('Premissas Investimento'!JU12:JW12)*$E$29,0)))))</f>
        <v>0</v>
      </c>
      <c r="JC81" s="478" t="n">
        <f aca="false">IF(JC76=1,SUM('Premissas Investimento'!$AS$12:JX12)*$E$29,IF(AND(JC77=1,JC76=2),SUM('Premissas Investimento'!JV12)*$E$29,IF(AND(JC77=1,JD76=2),SUM('Premissas Investimento'!JV12:JW12)*$E$29,IF(AND(JC77=1,JE76=2),SUM('Premissas Investimento'!JV12:JX12)*$E$29,IF(AND(JC77=1,SUM(JC76:JE77)=1),SUM('Premissas Investimento'!JV12:JX12)*$E$29,0)))))</f>
        <v>0</v>
      </c>
      <c r="JD81" s="478" t="n">
        <f aca="false">IF(JD76=1,SUM('Premissas Investimento'!$AS$12:JY12)*$E$29,IF(AND(JD77=1,JD76=2),SUM('Premissas Investimento'!JW12)*$E$29,IF(AND(JD77=1,JE76=2),SUM('Premissas Investimento'!JW12:JX12)*$E$29,IF(AND(JD77=1,JG76=2),SUM('Premissas Investimento'!JW12:JY12)*$E$29,IF(AND(JD77=1,SUM(JD76:JG77)=1),SUM('Premissas Investimento'!JW12:JY12)*$E$29,0)))))</f>
        <v>0</v>
      </c>
      <c r="JE81" s="478" t="n">
        <f aca="false">IF(JE76=1,SUM('Premissas Investimento'!$AS$12:JZ12)*$E$29,IF(AND(JE77=1,JE76=2),SUM('Premissas Investimento'!JX12)*$E$29,IF(AND(JE77=1,JG76=2),SUM('Premissas Investimento'!JX12:JY12)*$E$29,IF(AND(JE77=1,JH76=2),SUM('Premissas Investimento'!JX12:JZ12)*$E$29,IF(AND(JE77=1,SUM(JE76:JH77)=1),SUM('Premissas Investimento'!JX12:JZ12)*$E$29,0)))))</f>
        <v>0</v>
      </c>
      <c r="JF81" s="478" t="n">
        <f aca="false">SUM(IT81:JE81)</f>
        <v>0</v>
      </c>
      <c r="JG81" s="478" t="n">
        <f aca="false">IF(JG76=1,SUM('Premissas Investimento'!$AS$12:KA12)*$E$29,IF(AND(JG77=1,JG76=2),SUM('Premissas Investimento'!JY12)*$E$29,IF(AND(JG77=1,JH76=2),SUM('Premissas Investimento'!JY12:JZ12)*$E$29,IF(AND(JG77=1,JI76=2),SUM('Premissas Investimento'!JY12:KA12)*$E$29,IF(AND(JG77=1,SUM(JG76:JI77)=1),SUM('Premissas Investimento'!JY12:KA12)*$E$29,0)))))</f>
        <v>0</v>
      </c>
      <c r="JH81" s="478" t="n">
        <f aca="false">IF(JH76=1,SUM('Premissas Investimento'!$AS$12:KB12)*$E$29,IF(AND(JH77=1,JH76=2),SUM('Premissas Investimento'!JZ12)*$E$29,IF(AND(JH77=1,JI76=2),SUM('Premissas Investimento'!JZ12:KA12)*$E$29,IF(AND(JH77=1,JJ76=2),SUM('Premissas Investimento'!JZ12:KB12)*$E$29,IF(AND(JH77=1,SUM(JH76:JJ77)=1),SUM('Premissas Investimento'!JZ12:KB12)*$E$29,0)))))</f>
        <v>0</v>
      </c>
      <c r="JI81" s="478" t="n">
        <f aca="false">IF(JI76=1,SUM('Premissas Investimento'!$AS$12:KC12)*$E$29,IF(AND(JI77=1,JI76=2),SUM('Premissas Investimento'!KA12)*$E$29,IF(AND(JI77=1,JJ76=2),SUM('Premissas Investimento'!KA12:KB12)*$E$29,IF(AND(JI77=1,JK76=2),SUM('Premissas Investimento'!KA12:KC12)*$E$29,IF(AND(JI77=1,SUM(JI76:JK77)=1),SUM('Premissas Investimento'!KA12:KC12)*$E$29,0)))))</f>
        <v>0</v>
      </c>
      <c r="JJ81" s="478" t="n">
        <f aca="false">IF(JJ76=1,SUM('Premissas Investimento'!$AS$12:KD12)*$E$29,IF(AND(JJ77=1,JJ76=2),SUM('Premissas Investimento'!KB12)*$E$29,IF(AND(JJ77=1,JK76=2),SUM('Premissas Investimento'!KB12:KC12)*$E$29,IF(AND(JJ77=1,JL76=2),SUM('Premissas Investimento'!KB12:KD12)*$E$29,IF(AND(JJ77=1,SUM(JJ76:JL77)=1),SUM('Premissas Investimento'!KB12:KD12)*$E$29,0)))))</f>
        <v>0</v>
      </c>
      <c r="JK81" s="478" t="n">
        <f aca="false">IF(JK76=1,SUM('Premissas Investimento'!$AS$12:KE12)*$E$29,IF(AND(JK77=1,JK76=2),SUM('Premissas Investimento'!KC12)*$E$29,IF(AND(JK77=1,JL76=2),SUM('Premissas Investimento'!KC12:KD12)*$E$29,IF(AND(JK77=1,JM76=2),SUM('Premissas Investimento'!KC12:KE12)*$E$29,IF(AND(JK77=1,SUM(JK76:JM77)=1),SUM('Premissas Investimento'!KC12:KE12)*$E$29,0)))))</f>
        <v>0</v>
      </c>
      <c r="JL81" s="478" t="n">
        <f aca="false">IF(JL76=1,SUM('Premissas Investimento'!$AS$12:KF12)*$E$29,IF(AND(JL77=1,JL76=2),SUM('Premissas Investimento'!KD12)*$E$29,IF(AND(JL77=1,JM76=2),SUM('Premissas Investimento'!KD12:KE12)*$E$29,IF(AND(JL77=1,JN76=2),SUM('Premissas Investimento'!KD12:KF12)*$E$29,IF(AND(JL77=1,SUM(JL76:JN77)=1),SUM('Premissas Investimento'!KD12:KF12)*$E$29,0)))))</f>
        <v>0</v>
      </c>
      <c r="JM81" s="478" t="n">
        <f aca="false">IF(JM76=1,SUM('Premissas Investimento'!$AS$12:KG12)*$E$29,IF(AND(JM77=1,JM76=2),SUM('Premissas Investimento'!KE12)*$E$29,IF(AND(JM77=1,JN76=2),SUM('Premissas Investimento'!KE12:KF12)*$E$29,IF(AND(JM77=1,JO76=2),SUM('Premissas Investimento'!KE12:KG12)*$E$29,IF(AND(JM77=1,SUM(JM76:JO77)=1),SUM('Premissas Investimento'!KE12:KG12)*$E$29,0)))))</f>
        <v>0</v>
      </c>
      <c r="JN81" s="478" t="n">
        <f aca="false">IF(JN76=1,SUM('Premissas Investimento'!$AS$12:KH12)*$E$29,IF(AND(JN77=1,JN76=2),SUM('Premissas Investimento'!KF12)*$E$29,IF(AND(JN77=1,JO76=2),SUM('Premissas Investimento'!KF12:KG12)*$E$29,IF(AND(JN77=1,JP76=2),SUM('Premissas Investimento'!KF12:KH12)*$E$29,IF(AND(JN77=1,SUM(JN76:JP77)=1),SUM('Premissas Investimento'!KF12:KH12)*$E$29,0)))))</f>
        <v>0</v>
      </c>
      <c r="JO81" s="478" t="n">
        <f aca="false">IF(JO76=1,SUM('Premissas Investimento'!$AS$12:KI12)*$E$29,IF(AND(JO77=1,JO76=2),SUM('Premissas Investimento'!KG12)*$E$29,IF(AND(JO77=1,JP76=2),SUM('Premissas Investimento'!KG12:KH12)*$E$29,IF(AND(JO77=1,JQ76=2),SUM('Premissas Investimento'!KG12:KI12)*$E$29,IF(AND(JO77=1,SUM(JO76:JQ77)=1),SUM('Premissas Investimento'!KG12:KI12)*$E$29,0)))))</f>
        <v>0</v>
      </c>
      <c r="JP81" s="478" t="n">
        <f aca="false">IF(JP76=1,SUM('Premissas Investimento'!$AS$12:KJ12)*$E$29,IF(AND(JP77=1,JP76=2),SUM('Premissas Investimento'!KH12)*$E$29,IF(AND(JP77=1,JQ76=2),SUM('Premissas Investimento'!KH12:KI12)*$E$29,IF(AND(JP77=1,JR76=2),SUM('Premissas Investimento'!KH12:KJ12)*$E$29,IF(AND(JP77=1,SUM(JP76:JR77)=1),SUM('Premissas Investimento'!KH12:KJ12)*$E$29,0)))))</f>
        <v>0</v>
      </c>
      <c r="JQ81" s="478" t="n">
        <f aca="false">IF(JQ76=1,SUM('Premissas Investimento'!$AS$12:KK12)*$E$29,IF(AND(JQ77=1,JQ76=2),SUM('Premissas Investimento'!KI12)*$E$29,IF(AND(JQ77=1,JR76=2),SUM('Premissas Investimento'!KI12:KJ12)*$E$29,IF(AND(JQ77=1,JT76=2),SUM('Premissas Investimento'!KI12:KK12)*$E$29,IF(AND(JQ77=1,SUM(JQ76:JT77)=1),SUM('Premissas Investimento'!KI12:KK12)*$E$29,0)))))</f>
        <v>0</v>
      </c>
      <c r="JR81" s="478" t="n">
        <f aca="false">IF(JR76=1,SUM('Premissas Investimento'!$AS$12:KL12)*$E$29,IF(AND(JR77=1,JR76=2),SUM('Premissas Investimento'!KJ12)*$E$29,IF(AND(JR77=1,JT76=2),SUM('Premissas Investimento'!KJ12:KK12)*$E$29,IF(AND(JR77=1,JU76=2),SUM('Premissas Investimento'!KJ12:KL12)*$E$29,IF(AND(JR77=1,SUM(JR76:JU77)=1),SUM('Premissas Investimento'!KJ12:KL12)*$E$29,0)))))</f>
        <v>0</v>
      </c>
      <c r="JS81" s="478" t="n">
        <f aca="false">SUM(JG81:JR81)</f>
        <v>0</v>
      </c>
      <c r="JT81" s="478" t="n">
        <f aca="false">IF(JT76=1,SUM('Premissas Investimento'!$AS$12:KM12)*$E$29,IF(AND(JT77=1,JT76=2),SUM('Premissas Investimento'!KK12)*$E$29,IF(AND(JT77=1,JU76=2),SUM('Premissas Investimento'!KK12:KL12)*$E$29,IF(AND(JT77=1,JV76=2),SUM('Premissas Investimento'!KK12:KM12)*$E$29,IF(AND(JT77=1,SUM(JT76:JV77)=1),SUM('Premissas Investimento'!KK12:KM12)*$E$29,0)))))</f>
        <v>0</v>
      </c>
      <c r="JU81" s="478" t="n">
        <f aca="false">IF(JU76=1,SUM('Premissas Investimento'!$AS$12:KN12)*$E$29,IF(AND(JU77=1,JU76=2),SUM('Premissas Investimento'!KL12)*$E$29,IF(AND(JU77=1,JV76=2),SUM('Premissas Investimento'!KL12:KM12)*$E$29,IF(AND(JU77=1,JW76=2),SUM('Premissas Investimento'!KL12:KN12)*$E$29,IF(AND(JU77=1,SUM(JU76:JW77)=1),SUM('Premissas Investimento'!KL12:KN12)*$E$29,0)))))</f>
        <v>0</v>
      </c>
      <c r="JV81" s="478" t="n">
        <f aca="false">IF(JV76=1,SUM('Premissas Investimento'!$AS$12:KO12)*$E$29,IF(AND(JV77=1,JV76=2),SUM('Premissas Investimento'!KM12)*$E$29,IF(AND(JV77=1,JW76=2),SUM('Premissas Investimento'!KM12:KN12)*$E$29,IF(AND(JV77=1,JX76=2),SUM('Premissas Investimento'!KM12:KO12)*$E$29,IF(AND(JV77=1,SUM(JV76:JX77)=1),SUM('Premissas Investimento'!KM12:KO12)*$E$29,0)))))</f>
        <v>0</v>
      </c>
      <c r="JW81" s="478" t="n">
        <f aca="false">IF(JW76=1,SUM('Premissas Investimento'!$AS$12:KP12)*$E$29,IF(AND(JW77=1,JW76=2),SUM('Premissas Investimento'!KN12)*$E$29,IF(AND(JW77=1,JX76=2),SUM('Premissas Investimento'!KN12:KO12)*$E$29,IF(AND(JW77=1,JY76=2),SUM('Premissas Investimento'!KN12:KP12)*$E$29,IF(AND(JW77=1,SUM(JW76:JY77)=1),SUM('Premissas Investimento'!KN12:KP12)*$E$29,0)))))</f>
        <v>0</v>
      </c>
      <c r="JX81" s="478" t="n">
        <f aca="false">IF(JX76=1,SUM('Premissas Investimento'!$AS$12:KQ12)*$E$29,IF(AND(JX77=1,JX76=2),SUM('Premissas Investimento'!KO12)*$E$29,IF(AND(JX77=1,JY76=2),SUM('Premissas Investimento'!KO12:KP12)*$E$29,IF(AND(JX77=1,JZ76=2),SUM('Premissas Investimento'!KO12:KQ12)*$E$29,IF(AND(JX77=1,SUM(JX76:JZ77)=1),SUM('Premissas Investimento'!KO12:KQ12)*$E$29,0)))))</f>
        <v>0</v>
      </c>
      <c r="JY81" s="478" t="n">
        <f aca="false">IF(JY76=1,SUM('Premissas Investimento'!$AS$12:KR12)*$E$29,IF(AND(JY77=1,JY76=2),SUM('Premissas Investimento'!KP12)*$E$29,IF(AND(JY77=1,JZ76=2),SUM('Premissas Investimento'!KP12:KQ12)*$E$29,IF(AND(JY77=1,KA76=2),SUM('Premissas Investimento'!KP12:KR12)*$E$29,IF(AND(JY77=1,SUM(JY76:KA77)=1),SUM('Premissas Investimento'!KP12:KR12)*$E$29,0)))))</f>
        <v>0</v>
      </c>
      <c r="JZ81" s="478" t="n">
        <f aca="false">IF(JZ76=1,SUM('Premissas Investimento'!$AS$12:KS12)*$E$29,IF(AND(JZ77=1,JZ76=2),SUM('Premissas Investimento'!KQ12)*$E$29,IF(AND(JZ77=1,KA76=2),SUM('Premissas Investimento'!KQ12:KR12)*$E$29,IF(AND(JZ77=1,KB76=2),SUM('Premissas Investimento'!KQ12:KS12)*$E$29,IF(AND(JZ77=1,SUM(JZ76:KB77)=1),SUM('Premissas Investimento'!KQ12:KS12)*$E$29,0)))))</f>
        <v>0</v>
      </c>
      <c r="KA81" s="478" t="n">
        <f aca="false">IF(KA76=1,SUM('Premissas Investimento'!$AS$12:KT12)*$E$29,IF(AND(KA77=1,KA76=2),SUM('Premissas Investimento'!KR12)*$E$29,IF(AND(KA77=1,KB76=2),SUM('Premissas Investimento'!KR12:KS12)*$E$29,IF(AND(KA77=1,KC76=2),SUM('Premissas Investimento'!KR12:KT12)*$E$29,IF(AND(KA77=1,SUM(KA76:KC77)=1),SUM('Premissas Investimento'!KR12:KT12)*$E$29,0)))))</f>
        <v>0</v>
      </c>
      <c r="KB81" s="478" t="n">
        <f aca="false">IF(KB76=1,SUM('Premissas Investimento'!$AS$12:KU12)*$E$29,IF(AND(KB77=1,KB76=2),SUM('Premissas Investimento'!KS12)*$E$29,IF(AND(KB77=1,KC76=2),SUM('Premissas Investimento'!KS12:KT12)*$E$29,IF(AND(KB77=1,KD76=2),SUM('Premissas Investimento'!KS12:KU12)*$E$29,IF(AND(KB77=1,SUM(KB76:KD77)=1),SUM('Premissas Investimento'!KS12:KU12)*$E$29,0)))))</f>
        <v>0</v>
      </c>
      <c r="KC81" s="478" t="n">
        <f aca="false">IF(KC76=1,SUM('Premissas Investimento'!$AS$12:KV12)*$E$29,IF(AND(KC77=1,KC76=2),SUM('Premissas Investimento'!KT12)*$E$29,IF(AND(KC77=1,KD76=2),SUM('Premissas Investimento'!KT12:KU12)*$E$29,IF(AND(KC77=1,KE76=2),SUM('Premissas Investimento'!KT12:KV12)*$E$29,IF(AND(KC77=1,SUM(KC76:KE77)=1),SUM('Premissas Investimento'!KT12:KV12)*$E$29,0)))))</f>
        <v>0</v>
      </c>
      <c r="KD81" s="478" t="n">
        <f aca="false">IF(KD76=1,SUM('Premissas Investimento'!$AS$12:KW12)*$E$29,IF(AND(KD77=1,KD76=2),SUM('Premissas Investimento'!KU12)*$E$29,IF(AND(KD77=1,KE76=2),SUM('Premissas Investimento'!KU12:KV12)*$E$29,IF(AND(KD77=1,KG76=2),SUM('Premissas Investimento'!KU12:KW12)*$E$29,IF(AND(KD77=1,SUM(KD76:KG77)=1),SUM('Premissas Investimento'!KU12:KW12)*$E$29,0)))))</f>
        <v>0</v>
      </c>
      <c r="KE81" s="478" t="n">
        <f aca="false">IF(KE76=1,SUM('Premissas Investimento'!$AS$12:KX12)*$E$29,IF(AND(KE77=1,KE76=2),SUM('Premissas Investimento'!KV12)*$E$29,IF(AND(KE77=1,KG76=2),SUM('Premissas Investimento'!KV12:KW12)*$E$29,IF(AND(KE77=1,KH76=2),SUM('Premissas Investimento'!KV12:KX12)*$E$29,IF(AND(KE77=1,SUM(KE76:KH77)=1),SUM('Premissas Investimento'!KV12:KX12)*$E$29,0)))))</f>
        <v>0</v>
      </c>
      <c r="KF81" s="478" t="n">
        <f aca="false">SUM(JT81:KE81)</f>
        <v>0</v>
      </c>
      <c r="KG81" s="478" t="n">
        <f aca="false">IF(KG76=1,SUM('Premissas Investimento'!$AS$12:KY12)*$E$29,IF(AND(KG77=1,KG76=2),SUM('Premissas Investimento'!KW12)*$E$29,IF(AND(KG77=1,KH76=2),SUM('Premissas Investimento'!KW12:KX12)*$E$29,IF(AND(KG77=1,KI76=2),SUM('Premissas Investimento'!KW12:KY12)*$E$29,IF(AND(KG77=1,SUM(KG76:KI77)=1),SUM('Premissas Investimento'!KW12:KY12)*$E$29,0)))))</f>
        <v>0</v>
      </c>
      <c r="KH81" s="478" t="n">
        <f aca="false">IF(KH76=1,SUM('Premissas Investimento'!$AS$12:KZ12)*$E$29,IF(AND(KH77=1,KH76=2),SUM('Premissas Investimento'!KX12)*$E$29,IF(AND(KH77=1,KI76=2),SUM('Premissas Investimento'!KX12:KY12)*$E$29,IF(AND(KH77=1,KJ76=2),SUM('Premissas Investimento'!KX12:KZ12)*$E$29,IF(AND(KH77=1,SUM(KH76:KJ77)=1),SUM('Premissas Investimento'!KX12:KZ12)*$E$29,0)))))</f>
        <v>0</v>
      </c>
      <c r="KI81" s="478" t="n">
        <f aca="false">IF(KI76=1,SUM('Premissas Investimento'!$AS$12:LA12)*$E$29,IF(AND(KI77=1,KI76=2),SUM('Premissas Investimento'!KY12)*$E$29,IF(AND(KI77=1,KJ76=2),SUM('Premissas Investimento'!KY12:KZ12)*$E$29,IF(AND(KI77=1,KK76=2),SUM('Premissas Investimento'!KY12:LA12)*$E$29,IF(AND(KI77=1,SUM(KI76:KK77)=1),SUM('Premissas Investimento'!KY12:LA12)*$E$29,0)))))</f>
        <v>0</v>
      </c>
      <c r="KJ81" s="478" t="n">
        <f aca="false">IF(KJ76=1,SUM('Premissas Investimento'!$AS$12:LB12)*$E$29,IF(AND(KJ77=1,KJ76=2),SUM('Premissas Investimento'!KZ12)*$E$29,IF(AND(KJ77=1,KK76=2),SUM('Premissas Investimento'!KZ12:LA12)*$E$29,IF(AND(KJ77=1,KL76=2),SUM('Premissas Investimento'!KZ12:LB12)*$E$29,IF(AND(KJ77=1,SUM(KJ76:KL77)=1),SUM('Premissas Investimento'!KZ12:LB12)*$E$29,0)))))</f>
        <v>0</v>
      </c>
      <c r="KK81" s="478" t="n">
        <f aca="false">IF(KK76=1,SUM('Premissas Investimento'!$AS$12:LC12)*$E$29,IF(AND(KK77=1,KK76=2),SUM('Premissas Investimento'!LA12)*$E$29,IF(AND(KK77=1,KL76=2),SUM('Premissas Investimento'!LA12:LB12)*$E$29,IF(AND(KK77=1,KM76=2),SUM('Premissas Investimento'!LA12:LC12)*$E$29,IF(AND(KK77=1,SUM(KK76:KM77)=1),SUM('Premissas Investimento'!LA12:LC12)*$E$29,0)))))</f>
        <v>0</v>
      </c>
      <c r="KL81" s="478" t="n">
        <f aca="false">IF(KL76=1,SUM('Premissas Investimento'!$AS$12:LD12)*$E$29,IF(AND(KL77=1,KL76=2),SUM('Premissas Investimento'!LB12)*$E$29,IF(AND(KL77=1,KM76=2),SUM('Premissas Investimento'!LB12:LC12)*$E$29,IF(AND(KL77=1,KN76=2),SUM('Premissas Investimento'!LB12:LD12)*$E$29,IF(AND(KL77=1,SUM(KL76:KN77)=1),SUM('Premissas Investimento'!LB12:LD12)*$E$29,0)))))</f>
        <v>0</v>
      </c>
      <c r="KM81" s="478" t="n">
        <f aca="false">IF(KM76=1,SUM('Premissas Investimento'!$AS$12:LE12)*$E$29,IF(AND(KM77=1,KM76=2),SUM('Premissas Investimento'!LC12)*$E$29,IF(AND(KM77=1,KN76=2),SUM('Premissas Investimento'!LC12:LD12)*$E$29,IF(AND(KM77=1,KO76=2),SUM('Premissas Investimento'!LC12:LE12)*$E$29,IF(AND(KM77=1,SUM(KM76:KO77)=1),SUM('Premissas Investimento'!LC12:LE12)*$E$29,0)))))</f>
        <v>0</v>
      </c>
      <c r="KN81" s="478" t="n">
        <f aca="false">IF(KN76=1,SUM('Premissas Investimento'!$AS$12:LF12)*$E$29,IF(AND(KN77=1,KN76=2),SUM('Premissas Investimento'!LD12)*$E$29,IF(AND(KN77=1,KO76=2),SUM('Premissas Investimento'!LD12:LE12)*$E$29,IF(AND(KN77=1,KP76=2),SUM('Premissas Investimento'!LD12:LF12)*$E$29,IF(AND(KN77=1,SUM(KN76:KP77)=1),SUM('Premissas Investimento'!LD12:LF12)*$E$29,0)))))</f>
        <v>0</v>
      </c>
      <c r="KO81" s="478" t="n">
        <f aca="false">IF(KO76=1,SUM('Premissas Investimento'!$AS$12:LG12)*$E$29,IF(AND(KO77=1,KO76=2),SUM('Premissas Investimento'!LE12)*$E$29,IF(AND(KO77=1,KP76=2),SUM('Premissas Investimento'!LE12:LF12)*$E$29,IF(AND(KO77=1,KQ76=2),SUM('Premissas Investimento'!LE12:LG12)*$E$29,IF(AND(KO77=1,SUM(KO76:KQ77)=1),SUM('Premissas Investimento'!LE12:LG12)*$E$29,0)))))</f>
        <v>0</v>
      </c>
      <c r="KP81" s="478" t="n">
        <f aca="false">IF(KP76=1,SUM('Premissas Investimento'!$AS$12:LH12)*$E$29,IF(AND(KP77=1,KP76=2),SUM('Premissas Investimento'!LF12)*$E$29,IF(AND(KP77=1,KQ76=2),SUM('Premissas Investimento'!LF12:LG12)*$E$29,IF(AND(KP77=1,KR76=2),SUM('Premissas Investimento'!LF12:LH12)*$E$29,IF(AND(KP77=1,SUM(KP76:KR77)=1),SUM('Premissas Investimento'!LF12:LH12)*$E$29,0)))))</f>
        <v>0</v>
      </c>
      <c r="KQ81" s="478" t="n">
        <f aca="false">IF(KQ76=1,SUM('Premissas Investimento'!$AS$12:LI12)*$E$29,IF(AND(KQ77=1,KQ76=2),SUM('Premissas Investimento'!LG12)*$E$29,IF(AND(KQ77=1,KR76=2),SUM('Premissas Investimento'!LG12:LH12)*$E$29,IF(AND(KQ77=1,KT76=2),SUM('Premissas Investimento'!LG12:LI12)*$E$29,IF(AND(KQ77=1,SUM(KQ76:KT77)=1),SUM('Premissas Investimento'!LG12:LI12)*$E$29,0)))))</f>
        <v>0</v>
      </c>
      <c r="KR81" s="478" t="n">
        <f aca="false">IF(KR76=1,SUM('Premissas Investimento'!$AS$12:LJ12)*$E$29,IF(AND(KR77=1,KR76=2),SUM('Premissas Investimento'!LH12)*$E$29,IF(AND(KR77=1,KT76=2),SUM('Premissas Investimento'!LH12:LI12)*$E$29,IF(AND(KR77=1,KU76=2),SUM('Premissas Investimento'!LH12:LJ12)*$E$29,IF(AND(KR77=1,SUM(KR76:KU77)=1),SUM('Premissas Investimento'!LH12:LJ12)*$E$29,0)))))</f>
        <v>0</v>
      </c>
      <c r="KS81" s="478" t="n">
        <f aca="false">SUM(KG81:KR81)</f>
        <v>0</v>
      </c>
      <c r="KT81" s="478" t="n">
        <f aca="false">IF(KT76=1,SUM('Premissas Investimento'!$AS$12:LK12)*$E$29,IF(AND(KT77=1,KT76=2),SUM('Premissas Investimento'!LI12)*$E$29,IF(AND(KT77=1,KU76=2),SUM('Premissas Investimento'!LI12:LJ12)*$E$29,IF(AND(KT77=1,KV76=2),SUM('Premissas Investimento'!LI12:LK12)*$E$29,IF(AND(KT77=1,SUM(KT76:KV77)=1),SUM('Premissas Investimento'!LI12:LK12)*$E$29,0)))))</f>
        <v>0</v>
      </c>
      <c r="KU81" s="478" t="n">
        <f aca="false">IF(KU76=1,SUM('Premissas Investimento'!$AS$12:LL12)*$E$29,IF(AND(KU77=1,KU76=2),SUM('Premissas Investimento'!LJ12)*$E$29,IF(AND(KU77=1,KV76=2),SUM('Premissas Investimento'!LJ12:LK12)*$E$29,IF(AND(KU77=1,KW76=2),SUM('Premissas Investimento'!LJ12:LL12)*$E$29,IF(AND(KU77=1,SUM(KU76:KW77)=1),SUM('Premissas Investimento'!LJ12:LL12)*$E$29,0)))))</f>
        <v>0</v>
      </c>
      <c r="KV81" s="478" t="n">
        <f aca="false">IF(KV76=1,SUM('Premissas Investimento'!$AS$12:LM12)*$E$29,IF(AND(KV77=1,KV76=2),SUM('Premissas Investimento'!LK12)*$E$29,IF(AND(KV77=1,KW76=2),SUM('Premissas Investimento'!LK12:LL12)*$E$29,IF(AND(KV77=1,KX76=2),SUM('Premissas Investimento'!LK12:LM12)*$E$29,IF(AND(KV77=1,SUM(KV76:KX77)=1),SUM('Premissas Investimento'!LK12:LM12)*$E$29,0)))))</f>
        <v>0</v>
      </c>
      <c r="KW81" s="478" t="n">
        <f aca="false">IF(KW76=1,SUM('Premissas Investimento'!$AS$12:LN12)*$E$29,IF(AND(KW77=1,KW76=2),SUM('Premissas Investimento'!LL12)*$E$29,IF(AND(KW77=1,KX76=2),SUM('Premissas Investimento'!LL12:LM12)*$E$29,IF(AND(KW77=1,KY76=2),SUM('Premissas Investimento'!LL12:LN12)*$E$29,IF(AND(KW77=1,SUM(KW76:KY77)=1),SUM('Premissas Investimento'!LL12:LN12)*$E$29,0)))))</f>
        <v>0</v>
      </c>
      <c r="KX81" s="478" t="n">
        <f aca="false">IF(KX76=1,SUM('Premissas Investimento'!$AS$12:LO12)*$E$29,IF(AND(KX77=1,KX76=2),SUM('Premissas Investimento'!LM12)*$E$29,IF(AND(KX77=1,KY76=2),SUM('Premissas Investimento'!LM12:LN12)*$E$29,IF(AND(KX77=1,KZ76=2),SUM('Premissas Investimento'!LM12:LO12)*$E$29,IF(AND(KX77=1,SUM(KX76:KZ77)=1),SUM('Premissas Investimento'!LM12:LO12)*$E$29,0)))))</f>
        <v>0</v>
      </c>
      <c r="KY81" s="478" t="n">
        <f aca="false">IF(KY76=1,SUM('Premissas Investimento'!$AS$12:LP12)*$E$29,IF(AND(KY77=1,KY76=2),SUM('Premissas Investimento'!LN12)*$E$29,IF(AND(KY77=1,KZ76=2),SUM('Premissas Investimento'!LN12:LO12)*$E$29,IF(AND(KY77=1,LA76=2),SUM('Premissas Investimento'!LN12:LP12)*$E$29,IF(AND(KY77=1,SUM(KY76:LA77)=1),SUM('Premissas Investimento'!LN12:LP12)*$E$29,0)))))</f>
        <v>0</v>
      </c>
      <c r="KZ81" s="478" t="n">
        <f aca="false">IF(KZ76=1,SUM('Premissas Investimento'!$AS$12:LQ12)*$E$29,IF(AND(KZ77=1,KZ76=2),SUM('Premissas Investimento'!LO12)*$E$29,IF(AND(KZ77=1,LA76=2),SUM('Premissas Investimento'!LO12:LP12)*$E$29,IF(AND(KZ77=1,LB76=2),SUM('Premissas Investimento'!LO12:LQ12)*$E$29,IF(AND(KZ77=1,SUM(KZ76:LB77)=1),SUM('Premissas Investimento'!LO12:LQ12)*$E$29,0)))))</f>
        <v>0</v>
      </c>
      <c r="LA81" s="478" t="n">
        <f aca="false">IF(LA76=1,SUM('Premissas Investimento'!$AS$12:LR12)*$E$29,IF(AND(LA77=1,LA76=2),SUM('Premissas Investimento'!LP12)*$E$29,IF(AND(LA77=1,LB76=2),SUM('Premissas Investimento'!LP12:LQ12)*$E$29,IF(AND(LA77=1,LC76=2),SUM('Premissas Investimento'!LP12:LR12)*$E$29,IF(AND(LA77=1,SUM(LA76:LC77)=1),SUM('Premissas Investimento'!LP12:LR12)*$E$29,0)))))</f>
        <v>0</v>
      </c>
      <c r="LB81" s="478" t="n">
        <f aca="false">IF(LB76=1,SUM('Premissas Investimento'!$AS$12:LS12)*$E$29,IF(AND(LB77=1,LB76=2),SUM('Premissas Investimento'!LQ12)*$E$29,IF(AND(LB77=1,LC76=2),SUM('Premissas Investimento'!LQ12:LR12)*$E$29,IF(AND(LB77=1,LD76=2),SUM('Premissas Investimento'!LQ12:LS12)*$E$29,IF(AND(LB77=1,SUM(LB76:LD77)=1),SUM('Premissas Investimento'!LQ12:LS12)*$E$29,0)))))</f>
        <v>0</v>
      </c>
      <c r="LC81" s="478" t="n">
        <f aca="false">IF(LC76=1,SUM('Premissas Investimento'!$AS$12:LT12)*$E$29,IF(AND(LC77=1,LC76=2),SUM('Premissas Investimento'!LR12)*$E$29,IF(AND(LC77=1,LD76=2),SUM('Premissas Investimento'!LR12:LS12)*$E$29,IF(AND(LC77=1,LE76=2),SUM('Premissas Investimento'!LR12:LT12)*$E$29,IF(AND(LC77=1,SUM(LC76:LE77)=1),SUM('Premissas Investimento'!LR12:LT12)*$E$29,0)))))</f>
        <v>0</v>
      </c>
      <c r="LD81" s="478" t="n">
        <f aca="false">IF(LD76=1,SUM('Premissas Investimento'!$AS$12:LU12)*$E$29,IF(AND(LD77=1,LD76=2),SUM('Premissas Investimento'!LS12)*$E$29,IF(AND(LD77=1,LE76=2),SUM('Premissas Investimento'!LS12:LT12)*$E$29,IF(AND(LD77=1,LG76=2),SUM('Premissas Investimento'!LS12:LU12)*$E$29,IF(AND(LD77=1,SUM(LD76:LG77)=1),SUM('Premissas Investimento'!LS12:LU12)*$E$29,0)))))</f>
        <v>0</v>
      </c>
      <c r="LE81" s="478" t="n">
        <f aca="false">IF(LE76=1,SUM('Premissas Investimento'!$AS$12:LV12)*$E$29,IF(AND(LE77=1,LE76=2),SUM('Premissas Investimento'!LT12)*$E$29,IF(AND(LE77=1,LG76=2),SUM('Premissas Investimento'!LT12:LU12)*$E$29,IF(AND(LE77=1,LH76=2),SUM('Premissas Investimento'!LT12:LV12)*$E$29,IF(AND(LE77=1,SUM(LE76:LH77)=1),SUM('Premissas Investimento'!LT12:LV12)*$E$29,0)))))</f>
        <v>0</v>
      </c>
      <c r="LF81" s="478" t="n">
        <f aca="false">SUM(KT81:LE81)</f>
        <v>0</v>
      </c>
      <c r="LG81" s="478" t="n">
        <f aca="false">IF(LG76=1,SUM('Premissas Investimento'!$AS$12:LW12)*$E$29,IF(AND(LG77=1,LG76=2),SUM('Premissas Investimento'!LU12)*$E$29,IF(AND(LG77=1,LH76=2),SUM('Premissas Investimento'!LU12:LV12)*$E$29,IF(AND(LG77=1,LI76=2),SUM('Premissas Investimento'!LU12:LW12)*$E$29,IF(AND(LG77=1,SUM(LG76:LI77)=1),SUM('Premissas Investimento'!LU12:LW12)*$E$29,0)))))</f>
        <v>0</v>
      </c>
      <c r="LH81" s="478" t="n">
        <f aca="false">IF(LH76=1,SUM('Premissas Investimento'!$AS$12:LX12)*$E$29,IF(AND(LH77=1,LH76=2),SUM('Premissas Investimento'!LV12)*$E$29,IF(AND(LH77=1,LI76=2),SUM('Premissas Investimento'!LV12:LW12)*$E$29,IF(AND(LH77=1,LJ76=2),SUM('Premissas Investimento'!LV12:LX12)*$E$29,IF(AND(LH77=1,SUM(LH76:LJ77)=1),SUM('Premissas Investimento'!LV12:LX12)*$E$29,0)))))</f>
        <v>0</v>
      </c>
      <c r="LI81" s="478" t="n">
        <f aca="false">IF(LI76=1,SUM('Premissas Investimento'!$AS$12:LY12)*$E$29,IF(AND(LI77=1,LI76=2),SUM('Premissas Investimento'!LW12)*$E$29,IF(AND(LI77=1,LJ76=2),SUM('Premissas Investimento'!LW12:LX12)*$E$29,IF(AND(LI77=1,LK76=2),SUM('Premissas Investimento'!LW12:LY12)*$E$29,IF(AND(LI77=1,SUM(LI76:LK77)=1),SUM('Premissas Investimento'!LW12:LY12)*$E$29,0)))))</f>
        <v>0</v>
      </c>
      <c r="LJ81" s="478" t="n">
        <f aca="false">IF(LJ76=1,SUM('Premissas Investimento'!$AS$12:LZ12)*$E$29,IF(AND(LJ77=1,LJ76=2),SUM('Premissas Investimento'!LX12)*$E$29,IF(AND(LJ77=1,LK76=2),SUM('Premissas Investimento'!LX12:LY12)*$E$29,IF(AND(LJ77=1,LL76=2),SUM('Premissas Investimento'!LX12:LZ12)*$E$29,IF(AND(LJ77=1,SUM(LJ76:LL77)=1),SUM('Premissas Investimento'!LX12:LZ12)*$E$29,0)))))</f>
        <v>0</v>
      </c>
      <c r="LK81" s="478" t="n">
        <f aca="false">IF(LK76=1,SUM('Premissas Investimento'!$AS$12:MA12)*$E$29,IF(AND(LK77=1,LK76=2),SUM('Premissas Investimento'!LY12)*$E$29,IF(AND(LK77=1,LL76=2),SUM('Premissas Investimento'!LY12:LZ12)*$E$29,IF(AND(LK77=1,LM76=2),SUM('Premissas Investimento'!LY12:MA12)*$E$29,IF(AND(LK77=1,SUM(LK76:LM77)=1),SUM('Premissas Investimento'!LY12:MA12)*$E$29,0)))))</f>
        <v>0</v>
      </c>
      <c r="LL81" s="478" t="n">
        <f aca="false">IF(LL76=1,SUM('Premissas Investimento'!$AS$12:MB12)*$E$29,IF(AND(LL77=1,LL76=2),SUM('Premissas Investimento'!LZ12)*$E$29,IF(AND(LL77=1,LM76=2),SUM('Premissas Investimento'!LZ12:MA12)*$E$29,IF(AND(LL77=1,LN76=2),SUM('Premissas Investimento'!LZ12:MB12)*$E$29,IF(AND(LL77=1,SUM(LL76:LN77)=1),SUM('Premissas Investimento'!LZ12:MB12)*$E$29,0)))))</f>
        <v>0</v>
      </c>
      <c r="LM81" s="478" t="n">
        <f aca="false">IF(LM76=1,SUM('Premissas Investimento'!$AS$12:MC12)*$E$29,IF(AND(LM77=1,LM76=2),SUM('Premissas Investimento'!MA12)*$E$29,IF(AND(LM77=1,LN76=2),SUM('Premissas Investimento'!MA12:MB12)*$E$29,IF(AND(LM77=1,LO76=2),SUM('Premissas Investimento'!MA12:MC12)*$E$29,IF(AND(LM77=1,SUM(LM76:LO77)=1),SUM('Premissas Investimento'!MA12:MC12)*$E$29,0)))))</f>
        <v>0</v>
      </c>
      <c r="LN81" s="478" t="n">
        <f aca="false">IF(LN76=1,SUM('Premissas Investimento'!$AS$12:MD12)*$E$29,IF(AND(LN77=1,LN76=2),SUM('Premissas Investimento'!MB12)*$E$29,IF(AND(LN77=1,LO76=2),SUM('Premissas Investimento'!MB12:MC12)*$E$29,IF(AND(LN77=1,LP76=2),SUM('Premissas Investimento'!MB12:MD12)*$E$29,IF(AND(LN77=1,SUM(LN76:LP77)=1),SUM('Premissas Investimento'!MB12:MD12)*$E$29,0)))))</f>
        <v>0</v>
      </c>
      <c r="LO81" s="478" t="n">
        <f aca="false">IF(LO76=1,SUM('Premissas Investimento'!$AS$12:ME12)*$E$29,IF(AND(LO77=1,LO76=2),SUM('Premissas Investimento'!MC12)*$E$29,IF(AND(LO77=1,LP76=2),SUM('Premissas Investimento'!MC12:MD12)*$E$29,IF(AND(LO77=1,LQ76=2),SUM('Premissas Investimento'!MC12:ME12)*$E$29,IF(AND(LO77=1,SUM(LO76:LQ77)=1),SUM('Premissas Investimento'!MC12:ME12)*$E$29,0)))))</f>
        <v>0</v>
      </c>
      <c r="LP81" s="478" t="n">
        <f aca="false">IF(LP76=1,SUM('Premissas Investimento'!$AS$12:MF12)*$E$29,IF(AND(LP77=1,LP76=2),SUM('Premissas Investimento'!MD12)*$E$29,IF(AND(LP77=1,LQ76=2),SUM('Premissas Investimento'!MD12:ME12)*$E$29,IF(AND(LP77=1,LR76=2),SUM('Premissas Investimento'!MD12:MF12)*$E$29,IF(AND(LP77=1,SUM(LP76:LR77)=1),SUM('Premissas Investimento'!MD12:MF12)*$E$29,0)))))</f>
        <v>0</v>
      </c>
      <c r="LQ81" s="478" t="n">
        <f aca="false">IF(LQ76=1,SUM('Premissas Investimento'!$AS$12:MG12)*$E$29,IF(AND(LQ77=1,LQ76=2),SUM('Premissas Investimento'!ME12)*$E$29,IF(AND(LQ77=1,LR76=2),SUM('Premissas Investimento'!ME12:MF12)*$E$29,IF(AND(LQ77=1,LT76=2),SUM('Premissas Investimento'!ME12:MG12)*$E$29,IF(AND(LQ77=1,SUM(LQ76:LT77)=1),SUM('Premissas Investimento'!ME12:MG12)*$E$29,0)))))</f>
        <v>0</v>
      </c>
      <c r="LR81" s="478" t="n">
        <f aca="false">IF(LR76=1,SUM('Premissas Investimento'!$AS$12:MH12)*$E$29,IF(AND(LR77=1,LR76=2),SUM('Premissas Investimento'!MF12)*$E$29,IF(AND(LR77=1,LT76=2),SUM('Premissas Investimento'!MF12:MG12)*$E$29,IF(AND(LR77=1,LU76=2),SUM('Premissas Investimento'!MF12:MH12)*$E$29,IF(AND(LR77=1,SUM(LR76:LU77)=1),SUM('Premissas Investimento'!MF12:MH12)*$E$29,0)))))</f>
        <v>0</v>
      </c>
      <c r="LS81" s="478" t="n">
        <f aca="false">SUM(LG81:LR81)</f>
        <v>0</v>
      </c>
      <c r="LT81" s="478" t="n">
        <f aca="false">IF(LT76=1,SUM('Premissas Investimento'!$AS$12:MI12)*$E$29,IF(AND(LT77=1,LT76=2),SUM('Premissas Investimento'!MG12)*$E$29,IF(AND(LT77=1,LU76=2),SUM('Premissas Investimento'!MG12:MH12)*$E$29,IF(AND(LT77=1,LV76=2),SUM('Premissas Investimento'!MG12:MI12)*$E$29,IF(AND(LT77=1,SUM(LT76:LV77)=1),SUM('Premissas Investimento'!MG12:MI12)*$E$29,0)))))</f>
        <v>0</v>
      </c>
      <c r="LU81" s="478" t="n">
        <f aca="false">IF(LU76=1,SUM('Premissas Investimento'!$AS$12:MJ12)*$E$29,IF(AND(LU77=1,LU76=2),SUM('Premissas Investimento'!MH12)*$E$29,IF(AND(LU77=1,LV76=2),SUM('Premissas Investimento'!MH12:MI12)*$E$29,IF(AND(LU77=1,LW76=2),SUM('Premissas Investimento'!MH12:MJ12)*$E$29,IF(AND(LU77=1,SUM(LU76:LW77)=1),SUM('Premissas Investimento'!MH12:MJ12)*$E$29,0)))))</f>
        <v>0</v>
      </c>
      <c r="LV81" s="478" t="n">
        <f aca="false">IF(LV76=1,SUM('Premissas Investimento'!$AS$12:MK12)*$E$29,IF(AND(LV77=1,LV76=2),SUM('Premissas Investimento'!MI12)*$E$29,IF(AND(LV77=1,LW76=2),SUM('Premissas Investimento'!MI12:MJ12)*$E$29,IF(AND(LV77=1,LX76=2),SUM('Premissas Investimento'!MI12:MK12)*$E$29,IF(AND(LV77=1,SUM(LV76:LX77)=1),SUM('Premissas Investimento'!MI12:MK12)*$E$29,0)))))</f>
        <v>0</v>
      </c>
      <c r="LW81" s="478" t="n">
        <f aca="false">IF(LW76=1,SUM('Premissas Investimento'!$AS$12:ML12)*$E$29,IF(AND(LW77=1,LW76=2),SUM('Premissas Investimento'!MJ12)*$E$29,IF(AND(LW77=1,LX76=2),SUM('Premissas Investimento'!MJ12:MK12)*$E$29,IF(AND(LW77=1,LY76=2),SUM('Premissas Investimento'!MJ12:ML12)*$E$29,IF(AND(LW77=1,SUM(LW76:LY77)=1),SUM('Premissas Investimento'!MJ12:ML12)*$E$29,0)))))</f>
        <v>0</v>
      </c>
      <c r="LX81" s="478" t="n">
        <f aca="false">IF(LX76=1,SUM('Premissas Investimento'!$AS$12:MM12)*$E$29,IF(AND(LX77=1,LX76=2),SUM('Premissas Investimento'!MK12)*$E$29,IF(AND(LX77=1,LY76=2),SUM('Premissas Investimento'!MK12:ML12)*$E$29,IF(AND(LX77=1,LZ76=2),SUM('Premissas Investimento'!MK12:MM12)*$E$29,IF(AND(LX77=1,SUM(LX76:LZ77)=1),SUM('Premissas Investimento'!MK12:MM12)*$E$29,0)))))</f>
        <v>0</v>
      </c>
      <c r="LY81" s="478" t="n">
        <f aca="false">IF(LY76=1,SUM('Premissas Investimento'!$AS$12:MN12)*$E$29,IF(AND(LY77=1,LY76=2),SUM('Premissas Investimento'!ML12)*$E$29,IF(AND(LY77=1,LZ76=2),SUM('Premissas Investimento'!ML12:MM12)*$E$29,IF(AND(LY77=1,MA76=2),SUM('Premissas Investimento'!ML12:MN12)*$E$29,IF(AND(LY77=1,SUM(LY76:MA77)=1),SUM('Premissas Investimento'!ML12:MN12)*$E$29,0)))))</f>
        <v>0</v>
      </c>
      <c r="LZ81" s="478" t="n">
        <f aca="false">IF(LZ76=1,SUM('Premissas Investimento'!$AS$12:MO12)*$E$29,IF(AND(LZ77=1,LZ76=2),SUM('Premissas Investimento'!MM12)*$E$29,IF(AND(LZ77=1,MA76=2),SUM('Premissas Investimento'!MM12:MN12)*$E$29,IF(AND(LZ77=1,MB76=2),SUM('Premissas Investimento'!MM12:MO12)*$E$29,IF(AND(LZ77=1,SUM(LZ76:MB77)=1),SUM('Premissas Investimento'!MM12:MO12)*$E$29,0)))))</f>
        <v>0</v>
      </c>
      <c r="MA81" s="478" t="n">
        <f aca="false">IF(MA76=1,SUM('Premissas Investimento'!$AS$12:MP12)*$E$29,IF(AND(MA77=1,MA76=2),SUM('Premissas Investimento'!MN12)*$E$29,IF(AND(MA77=1,MB76=2),SUM('Premissas Investimento'!MN12:MO12)*$E$29,IF(AND(MA77=1,MC76=2),SUM('Premissas Investimento'!MN12:MP12)*$E$29,IF(AND(MA77=1,SUM(MA76:MC77)=1),SUM('Premissas Investimento'!MN12:MP12)*$E$29,0)))))</f>
        <v>0</v>
      </c>
      <c r="MB81" s="478" t="n">
        <f aca="false">IF(MB76=1,SUM('Premissas Investimento'!$AS$12:MQ12)*$E$29,IF(AND(MB77=1,MB76=2),SUM('Premissas Investimento'!MO12)*$E$29,IF(AND(MB77=1,MC76=2),SUM('Premissas Investimento'!MO12:MP12)*$E$29,IF(AND(MB77=1,MD76=2),SUM('Premissas Investimento'!MO12:MQ12)*$E$29,IF(AND(MB77=1,SUM(MB76:MD77)=1),SUM('Premissas Investimento'!MO12:MQ12)*$E$29,0)))))</f>
        <v>0</v>
      </c>
      <c r="MC81" s="478" t="n">
        <f aca="false">IF(MC76=1,SUM('Premissas Investimento'!$AS$12:MR12)*$E$29,IF(AND(MC77=1,MC76=2),SUM('Premissas Investimento'!MP12)*$E$29,IF(AND(MC77=1,MD76=2),SUM('Premissas Investimento'!MP12:MQ12)*$E$29,IF(AND(MC77=1,ME76=2),SUM('Premissas Investimento'!MP12:MR12)*$E$29,IF(AND(MC77=1,SUM(MC76:ME77)=1),SUM('Premissas Investimento'!MP12:MR12)*$E$29,0)))))</f>
        <v>0</v>
      </c>
      <c r="MD81" s="478" t="n">
        <f aca="false">IF(MD76=1,SUM('Premissas Investimento'!$AS$12:MS12)*$E$29,IF(AND(MD77=1,MD76=2),SUM('Premissas Investimento'!MQ12)*$E$29,IF(AND(MD77=1,ME76=2),SUM('Premissas Investimento'!MQ12:MR12)*$E$29,IF(AND(MD77=1,MG76=2),SUM('Premissas Investimento'!MQ12:MS12)*$E$29,IF(AND(MD77=1,SUM(MD76:MG77)=1),SUM('Premissas Investimento'!MQ12:MS12)*$E$29,0)))))</f>
        <v>0</v>
      </c>
      <c r="ME81" s="478" t="n">
        <f aca="false">IF(ME76=1,SUM('Premissas Investimento'!$AS$12:MT12)*$E$29,IF(AND(ME77=1,ME76=2),SUM('Premissas Investimento'!MR12)*$E$29,IF(AND(ME77=1,MG76=2),SUM('Premissas Investimento'!MR12:MS12)*$E$29,IF(AND(ME77=1,MH76=2),SUM('Premissas Investimento'!MR12:MT12)*$E$29,IF(AND(ME77=1,SUM(ME76:MH77)=1),SUM('Premissas Investimento'!MR12:MT12)*$E$29,0)))))</f>
        <v>0</v>
      </c>
      <c r="MF81" s="478" t="n">
        <f aca="false">SUM(LT81:ME81)</f>
        <v>0</v>
      </c>
      <c r="MG81" s="478" t="n">
        <f aca="false">IF(MG76=1,SUM('Premissas Investimento'!$AS$12:MU12)*$E$29,IF(AND(MG77=1,MG76=2),SUM('Premissas Investimento'!MS12)*$E$29,IF(AND(MG77=1,MH76=2),SUM('Premissas Investimento'!MS12:MT12)*$E$29,IF(AND(MG77=1,MI76=2),SUM('Premissas Investimento'!MS12:MU12)*$E$29,IF(AND(MG77=1,SUM(MG76:MI77)=1),SUM('Premissas Investimento'!MS12:MU12)*$E$29,0)))))</f>
        <v>0</v>
      </c>
      <c r="MH81" s="478" t="n">
        <f aca="false">IF(MH76=1,SUM('Premissas Investimento'!$AS$12:MV12)*$E$29,IF(AND(MH77=1,MH76=2),SUM('Premissas Investimento'!MT12)*$E$29,IF(AND(MH77=1,MI76=2),SUM('Premissas Investimento'!MT12:MU12)*$E$29,IF(AND(MH77=1,MJ76=2),SUM('Premissas Investimento'!MT12:MV12)*$E$29,IF(AND(MH77=1,SUM(MH76:MJ77)=1),SUM('Premissas Investimento'!MT12:MV12)*$E$29,0)))))</f>
        <v>0</v>
      </c>
      <c r="MI81" s="478" t="n">
        <f aca="false">IF(MI76=1,SUM('Premissas Investimento'!$AS$12:MW12)*$E$29,IF(AND(MI77=1,MI76=2),SUM('Premissas Investimento'!MU12)*$E$29,IF(AND(MI77=1,MJ76=2),SUM('Premissas Investimento'!MU12:MV12)*$E$29,IF(AND(MI77=1,MK76=2),SUM('Premissas Investimento'!MU12:MW12)*$E$29,IF(AND(MI77=1,SUM(MI76:MK77)=1),SUM('Premissas Investimento'!MU12:MW12)*$E$29,0)))))</f>
        <v>0</v>
      </c>
      <c r="MJ81" s="478" t="n">
        <f aca="false">IF(MJ76=1,SUM('Premissas Investimento'!$AS$12:MX12)*$E$29,IF(AND(MJ77=1,MJ76=2),SUM('Premissas Investimento'!MV12)*$E$29,IF(AND(MJ77=1,MK76=2),SUM('Premissas Investimento'!MV12:MW12)*$E$29,IF(AND(MJ77=1,ML76=2),SUM('Premissas Investimento'!MV12:MX12)*$E$29,IF(AND(MJ77=1,SUM(MJ76:ML77)=1),SUM('Premissas Investimento'!MV12:MX12)*$E$29,0)))))</f>
        <v>0</v>
      </c>
      <c r="MK81" s="478" t="n">
        <f aca="false">IF(MK76=1,SUM('Premissas Investimento'!$AS$12:MY12)*$E$29,IF(AND(MK77=1,MK76=2),SUM('Premissas Investimento'!MW12)*$E$29,IF(AND(MK77=1,ML76=2),SUM('Premissas Investimento'!MW12:MX12)*$E$29,IF(AND(MK77=1,MM76=2),SUM('Premissas Investimento'!MW12:MY12)*$E$29,IF(AND(MK77=1,SUM(MK76:MM77)=1),SUM('Premissas Investimento'!MW12:MY12)*$E$29,0)))))</f>
        <v>0</v>
      </c>
      <c r="ML81" s="478" t="n">
        <f aca="false">IF(ML76=1,SUM('Premissas Investimento'!$AS$12:MZ12)*$E$29,IF(AND(ML77=1,ML76=2),SUM('Premissas Investimento'!MX12)*$E$29,IF(AND(ML77=1,MM76=2),SUM('Premissas Investimento'!MX12:MY12)*$E$29,IF(AND(ML77=1,MN76=2),SUM('Premissas Investimento'!MX12:MZ12)*$E$29,IF(AND(ML77=1,SUM(ML76:MN77)=1),SUM('Premissas Investimento'!MX12:MZ12)*$E$29,0)))))</f>
        <v>0</v>
      </c>
      <c r="MM81" s="478" t="n">
        <f aca="false">IF(MM76=1,SUM('Premissas Investimento'!$AS$12:NA12)*$E$29,IF(AND(MM77=1,MM76=2),SUM('Premissas Investimento'!MY12)*$E$29,IF(AND(MM77=1,MN76=2),SUM('Premissas Investimento'!MY12:MZ12)*$E$29,IF(AND(MM77=1,MO76=2),SUM('Premissas Investimento'!MY12:NA12)*$E$29,IF(AND(MM77=1,SUM(MM76:MO77)=1),SUM('Premissas Investimento'!MY12:NA12)*$E$29,0)))))</f>
        <v>0</v>
      </c>
      <c r="MN81" s="478" t="n">
        <f aca="false">IF(MN76=1,SUM('Premissas Investimento'!$AS$12:NB12)*$E$29,IF(AND(MN77=1,MN76=2),SUM('Premissas Investimento'!MZ12)*$E$29,IF(AND(MN77=1,MO76=2),SUM('Premissas Investimento'!MZ12:NA12)*$E$29,IF(AND(MN77=1,MP76=2),SUM('Premissas Investimento'!MZ12:NB12)*$E$29,IF(AND(MN77=1,SUM(MN76:MP77)=1),SUM('Premissas Investimento'!MZ12:NB12)*$E$29,0)))))</f>
        <v>0</v>
      </c>
      <c r="MO81" s="478" t="n">
        <f aca="false">IF(MO76=1,SUM('Premissas Investimento'!$AS$12:NC12)*$E$29,IF(AND(MO77=1,MO76=2),SUM('Premissas Investimento'!NA12)*$E$29,IF(AND(MO77=1,MP76=2),SUM('Premissas Investimento'!NA12:NB12)*$E$29,IF(AND(MO77=1,MQ76=2),SUM('Premissas Investimento'!NA12:NC12)*$E$29,IF(AND(MO77=1,SUM(MO76:MQ77)=1),SUM('Premissas Investimento'!NA12:NC12)*$E$29,0)))))</f>
        <v>0</v>
      </c>
      <c r="MP81" s="478" t="n">
        <f aca="false">IF(MP76=1,SUM('Premissas Investimento'!$AS$12:ND12)*$E$29,IF(AND(MP77=1,MP76=2),SUM('Premissas Investimento'!NB12)*$E$29,IF(AND(MP77=1,MQ76=2),SUM('Premissas Investimento'!NB12:NC12)*$E$29,IF(AND(MP77=1,MR76=2),SUM('Premissas Investimento'!NB12:ND12)*$E$29,IF(AND(MP77=1,SUM(MP76:MR77)=1),SUM('Premissas Investimento'!NB12:ND12)*$E$29,0)))))</f>
        <v>0</v>
      </c>
      <c r="MQ81" s="478" t="n">
        <f aca="false">IF(MQ76=1,SUM('Premissas Investimento'!$AS$12:NE12)*$E$29,IF(AND(MQ77=1,MQ76=2),SUM('Premissas Investimento'!NC12)*$E$29,IF(AND(MQ77=1,MR76=2),SUM('Premissas Investimento'!NC12:ND12)*$E$29,IF(AND(MQ77=1,MT76=2),SUM('Premissas Investimento'!NC12:NE12)*$E$29,IF(AND(MQ77=1,SUM(MQ76:MT77)=1),SUM('Premissas Investimento'!NC12:NE12)*$E$29,0)))))</f>
        <v>0</v>
      </c>
      <c r="MR81" s="478" t="n">
        <f aca="false">IF(MR76=1,SUM('Premissas Investimento'!$AS$12:NF12)*$E$29,IF(AND(MR77=1,MR76=2),SUM('Premissas Investimento'!ND12)*$E$29,IF(AND(MR77=1,MT76=2),SUM('Premissas Investimento'!ND12:NE12)*$E$29,IF(AND(MR77=1,MU76=2),SUM('Premissas Investimento'!ND12:NF12)*$E$29,IF(AND(MR77=1,SUM(MR76:MU77)=1),SUM('Premissas Investimento'!ND12:NF12)*$E$29,0)))))</f>
        <v>0</v>
      </c>
      <c r="MS81" s="478" t="n">
        <f aca="false">SUM(MG81:MR81)</f>
        <v>0</v>
      </c>
      <c r="MT81" s="478" t="n">
        <f aca="false">IF(MT76=1,SUM('Premissas Investimento'!$AS$12:NG12)*$E$29,IF(AND(MT77=1,MT76=2),SUM('Premissas Investimento'!NE12)*$E$29,IF(AND(MT77=1,MU76=2),SUM('Premissas Investimento'!NE12:NF12)*$E$29,IF(AND(MT77=1,MV76=2),SUM('Premissas Investimento'!NE12:NG12)*$E$29,IF(AND(MT77=1,SUM(MT76:MV77)=1),SUM('Premissas Investimento'!NE12:NG12)*$E$29,0)))))</f>
        <v>0</v>
      </c>
      <c r="MU81" s="478" t="n">
        <f aca="false">IF(MU76=1,SUM('Premissas Investimento'!$AS$12:NH12)*$E$29,IF(AND(MU77=1,MU76=2),SUM('Premissas Investimento'!NF12)*$E$29,IF(AND(MU77=1,MV76=2),SUM('Premissas Investimento'!NF12:NG12)*$E$29,IF(AND(MU77=1,MW76=2),SUM('Premissas Investimento'!NF12:NH12)*$E$29,IF(AND(MU77=1,SUM(MU76:MW77)=1),SUM('Premissas Investimento'!NF12:NH12)*$E$29,0)))))</f>
        <v>0</v>
      </c>
      <c r="MV81" s="478" t="n">
        <f aca="false">IF(MV76=1,SUM('Premissas Investimento'!$AS$12:NI12)*$E$29,IF(AND(MV77=1,MV76=2),SUM('Premissas Investimento'!NG12)*$E$29,IF(AND(MV77=1,MW76=2),SUM('Premissas Investimento'!NG12:NH12)*$E$29,IF(AND(MV77=1,MX76=2),SUM('Premissas Investimento'!NG12:NI12)*$E$29,IF(AND(MV77=1,SUM(MV76:MX77)=1),SUM('Premissas Investimento'!NG12:NI12)*$E$29,0)))))</f>
        <v>0</v>
      </c>
      <c r="MW81" s="478" t="n">
        <f aca="false">IF(MW76=1,SUM('Premissas Investimento'!$AS$12:NJ12)*$E$29,IF(AND(MW77=1,MW76=2),SUM('Premissas Investimento'!NH12)*$E$29,IF(AND(MW77=1,MX76=2),SUM('Premissas Investimento'!NH12:NI12)*$E$29,IF(AND(MW77=1,MY76=2),SUM('Premissas Investimento'!NH12:NJ12)*$E$29,IF(AND(MW77=1,SUM(MW76:MY77)=1),SUM('Premissas Investimento'!NH12:NJ12)*$E$29,0)))))</f>
        <v>0</v>
      </c>
      <c r="MX81" s="478" t="n">
        <f aca="false">IF(MX76=1,SUM('Premissas Investimento'!$AS$12:NK12)*$E$29,IF(AND(MX77=1,MX76=2),SUM('Premissas Investimento'!NI12)*$E$29,IF(AND(MX77=1,MY76=2),SUM('Premissas Investimento'!NI12:NJ12)*$E$29,IF(AND(MX77=1,MZ76=2),SUM('Premissas Investimento'!NI12:NK12)*$E$29,IF(AND(MX77=1,SUM(MX76:MZ77)=1),SUM('Premissas Investimento'!NI12:NK12)*$E$29,0)))))</f>
        <v>0</v>
      </c>
      <c r="MY81" s="478" t="n">
        <f aca="false">IF(MY76=1,SUM('Premissas Investimento'!$AS$12:NL12)*$E$29,IF(AND(MY77=1,MY76=2),SUM('Premissas Investimento'!NJ12)*$E$29,IF(AND(MY77=1,MZ76=2),SUM('Premissas Investimento'!NJ12:NK12)*$E$29,IF(AND(MY77=1,NA76=2),SUM('Premissas Investimento'!NJ12:NL12)*$E$29,IF(AND(MY77=1,SUM(MY76:NA77)=1),SUM('Premissas Investimento'!NJ12:NL12)*$E$29,0)))))</f>
        <v>0</v>
      </c>
      <c r="MZ81" s="478" t="n">
        <f aca="false">IF(MZ76=1,SUM('Premissas Investimento'!$AS$12:NM12)*$E$29,IF(AND(MZ77=1,MZ76=2),SUM('Premissas Investimento'!NK12)*$E$29,IF(AND(MZ77=1,NA76=2),SUM('Premissas Investimento'!NK12:NL12)*$E$29,IF(AND(MZ77=1,NB76=2),SUM('Premissas Investimento'!NK12:NM12)*$E$29,IF(AND(MZ77=1,SUM(MZ76:NB77)=1),SUM('Premissas Investimento'!NK12:NM12)*$E$29,0)))))</f>
        <v>0</v>
      </c>
      <c r="NA81" s="478" t="n">
        <f aca="false">IF(NA76=1,SUM('Premissas Investimento'!$AS$12:NN12)*$E$29,IF(AND(NA77=1,NA76=2),SUM('Premissas Investimento'!NL12)*$E$29,IF(AND(NA77=1,NB76=2),SUM('Premissas Investimento'!NL12:NM12)*$E$29,IF(AND(NA77=1,NC76=2),SUM('Premissas Investimento'!NL12:NN12)*$E$29,IF(AND(NA77=1,SUM(NA76:NC77)=1),SUM('Premissas Investimento'!NL12:NN12)*$E$29,0)))))</f>
        <v>0</v>
      </c>
      <c r="NB81" s="478" t="n">
        <f aca="false">IF(NB76=1,SUM('Premissas Investimento'!$AS$12:NO12)*$E$29,IF(AND(NB77=1,NB76=2),SUM('Premissas Investimento'!NM12)*$E$29,IF(AND(NB77=1,NC76=2),SUM('Premissas Investimento'!NM12:NN12)*$E$29,IF(AND(NB77=1,ND76=2),SUM('Premissas Investimento'!NM12:NO12)*$E$29,IF(AND(NB77=1,SUM(NB76:ND77)=1),SUM('Premissas Investimento'!NM12:NO12)*$E$29,0)))))</f>
        <v>0</v>
      </c>
      <c r="NC81" s="478" t="n">
        <f aca="false">IF(NC76=1,SUM('Premissas Investimento'!$AS$12:NP12)*$E$29,IF(AND(NC77=1,NC76=2),SUM('Premissas Investimento'!NN12)*$E$29,IF(AND(NC77=1,ND76=2),SUM('Premissas Investimento'!NN12:NO12)*$E$29,IF(AND(NC77=1,NE76=2),SUM('Premissas Investimento'!NN12:NP12)*$E$29,IF(AND(NC77=1,SUM(NC76:NE77)=1),SUM('Premissas Investimento'!NN12:NP12)*$E$29,0)))))</f>
        <v>0</v>
      </c>
      <c r="ND81" s="478" t="n">
        <f aca="false">IF(ND76=1,SUM('Premissas Investimento'!$AS$12:NQ12)*$E$29,IF(AND(ND77=1,ND76=2),SUM('Premissas Investimento'!NO12)*$E$29,IF(AND(ND77=1,NE76=2),SUM('Premissas Investimento'!NO12:NP12)*$E$29,IF(AND(ND77=1,NG76=2),SUM('Premissas Investimento'!NO12:NQ12)*$E$29,IF(AND(ND77=1,SUM(ND76:NG77)=1),SUM('Premissas Investimento'!NO12:NQ12)*$E$29,0)))))</f>
        <v>0</v>
      </c>
      <c r="NE81" s="478" t="n">
        <f aca="false">IF(NE76=1,SUM('Premissas Investimento'!$AS$12:NR12)*$E$29,IF(AND(NE77=1,NE76=2),SUM('Premissas Investimento'!NP12)*$E$29,IF(AND(NE77=1,NG76=2),SUM('Premissas Investimento'!NP12:NQ12)*$E$29,IF(AND(NE77=1,NH76=2),SUM('Premissas Investimento'!NP12:NR12)*$E$29,IF(AND(NE77=1,SUM(NE76:NH77)=1),SUM('Premissas Investimento'!NP12:NR12)*$E$29,0)))))</f>
        <v>0</v>
      </c>
      <c r="NF81" s="478" t="n">
        <f aca="false">SUM(MT81:NE81)</f>
        <v>0</v>
      </c>
      <c r="NG81" s="478" t="n">
        <f aca="false">IF(NG76=1,SUM('Premissas Investimento'!$AS$12:NS12)*$E$29,IF(AND(NG77=1,NG76=2),SUM('Premissas Investimento'!NQ12)*$E$29,IF(AND(NG77=1,NH76=2),SUM('Premissas Investimento'!NQ12:NR12)*$E$29,IF(AND(NG77=1,NI76=2),SUM('Premissas Investimento'!NQ12:NS12)*$E$29,IF(AND(NG77=1,SUM(NG76:NI77)=1),SUM('Premissas Investimento'!NQ12:NS12)*$E$29,0)))))</f>
        <v>0</v>
      </c>
      <c r="NH81" s="478" t="n">
        <f aca="false">IF(NH76=1,SUM('Premissas Investimento'!$AS$12:NT12)*$E$29,IF(AND(NH77=1,NH76=2),SUM('Premissas Investimento'!NR12)*$E$29,IF(AND(NH77=1,NI76=2),SUM('Premissas Investimento'!NR12:NS12)*$E$29,IF(AND(NH77=1,NJ76=2),SUM('Premissas Investimento'!NR12:NT12)*$E$29,IF(AND(NH77=1,SUM(NH76:NJ77)=1),SUM('Premissas Investimento'!NR12:NT12)*$E$29,0)))))</f>
        <v>0</v>
      </c>
      <c r="NI81" s="478" t="n">
        <f aca="false">IF(NI76=1,SUM('Premissas Investimento'!$AS$12:NU12)*$E$29,IF(AND(NI77=1,NI76=2),SUM('Premissas Investimento'!NS12)*$E$29,IF(AND(NI77=1,NJ76=2),SUM('Premissas Investimento'!NS12:NT12)*$E$29,IF(AND(NI77=1,NK76=2),SUM('Premissas Investimento'!NS12:NU12)*$E$29,IF(AND(NI77=1,SUM(NI76:NK77)=1),SUM('Premissas Investimento'!NS12:NU12)*$E$29,0)))))</f>
        <v>0</v>
      </c>
      <c r="NJ81" s="478" t="n">
        <f aca="false">IF(NJ76=1,SUM('Premissas Investimento'!$AS$12:NV12)*$E$29,IF(AND(NJ77=1,NJ76=2),SUM('Premissas Investimento'!NT12)*$E$29,IF(AND(NJ77=1,NK76=2),SUM('Premissas Investimento'!NT12:NU12)*$E$29,IF(AND(NJ77=1,NL76=2),SUM('Premissas Investimento'!NT12:NV12)*$E$29,IF(AND(NJ77=1,SUM(NJ76:NL77)=1),SUM('Premissas Investimento'!NT12:NV12)*$E$29,0)))))</f>
        <v>0</v>
      </c>
      <c r="NK81" s="478" t="n">
        <f aca="false">IF(NK76=1,SUM('Premissas Investimento'!$AS$12:NW12)*$E$29,IF(AND(NK77=1,NK76=2),SUM('Premissas Investimento'!NU12)*$E$29,IF(AND(NK77=1,NL76=2),SUM('Premissas Investimento'!NU12:NV12)*$E$29,IF(AND(NK77=1,NM76=2),SUM('Premissas Investimento'!NU12:NW12)*$E$29,IF(AND(NK77=1,SUM(NK76:NM77)=1),SUM('Premissas Investimento'!NU12:NW12)*$E$29,0)))))</f>
        <v>0</v>
      </c>
      <c r="NL81" s="478" t="n">
        <f aca="false">IF(NL76=1,SUM('Premissas Investimento'!$AS$12:NX12)*$E$29,IF(AND(NL77=1,NL76=2),SUM('Premissas Investimento'!NV12)*$E$29,IF(AND(NL77=1,NM76=2),SUM('Premissas Investimento'!NV12:NW12)*$E$29,IF(AND(NL77=1,NN76=2),SUM('Premissas Investimento'!NV12:NX12)*$E$29,IF(AND(NL77=1,SUM(NL76:NN77)=1),SUM('Premissas Investimento'!NV12:NX12)*$E$29,0)))))</f>
        <v>0</v>
      </c>
      <c r="NM81" s="478" t="n">
        <f aca="false">IF(NM76=1,SUM('Premissas Investimento'!$AS$12:NY12)*$E$29,IF(AND(NM77=1,NM76=2),SUM('Premissas Investimento'!NW12)*$E$29,IF(AND(NM77=1,NN76=2),SUM('Premissas Investimento'!NW12:NX12)*$E$29,IF(AND(NM77=1,NO76=2),SUM('Premissas Investimento'!NW12:NY12)*$E$29,IF(AND(NM77=1,SUM(NM76:NO77)=1),SUM('Premissas Investimento'!NW12:NY12)*$E$29,0)))))</f>
        <v>0</v>
      </c>
      <c r="NN81" s="478" t="n">
        <f aca="false">IF(NN76=1,SUM('Premissas Investimento'!$AS$12:NZ12)*$E$29,IF(AND(NN77=1,NN76=2),SUM('Premissas Investimento'!NX12)*$E$29,IF(AND(NN77=1,NO76=2),SUM('Premissas Investimento'!NX12:NY12)*$E$29,IF(AND(NN77=1,NP76=2),SUM('Premissas Investimento'!NX12:NZ12)*$E$29,IF(AND(NN77=1,SUM(NN76:NP77)=1),SUM('Premissas Investimento'!NX12:NZ12)*$E$29,0)))))</f>
        <v>0</v>
      </c>
      <c r="NO81" s="478" t="n">
        <f aca="false">IF(NO76=1,SUM('Premissas Investimento'!$AS$12:OA12)*$E$29,IF(AND(NO77=1,NO76=2),SUM('Premissas Investimento'!NY12)*$E$29,IF(AND(NO77=1,NP76=2),SUM('Premissas Investimento'!NY12:NZ12)*$E$29,IF(AND(NO77=1,NQ76=2),SUM('Premissas Investimento'!NY12:OA12)*$E$29,IF(AND(NO77=1,SUM(NO76:NQ77)=1),SUM('Premissas Investimento'!NY12:OA12)*$E$29,0)))))</f>
        <v>0</v>
      </c>
      <c r="NP81" s="478" t="n">
        <f aca="false">IF(NP76=1,SUM('Premissas Investimento'!$AS$12:OB12)*$E$29,IF(AND(NP77=1,NP76=2),SUM('Premissas Investimento'!NZ12)*$E$29,IF(AND(NP77=1,NQ76=2),SUM('Premissas Investimento'!NZ12:OA12)*$E$29,IF(AND(NP77=1,NR76=2),SUM('Premissas Investimento'!NZ12:OB12)*$E$29,IF(AND(NP77=1,SUM(NP76:NR77)=1),SUM('Premissas Investimento'!NZ12:OB12)*$E$29,0)))))</f>
        <v>0</v>
      </c>
      <c r="NQ81" s="478" t="n">
        <f aca="false">IF(NQ76=1,SUM('Premissas Investimento'!$AS$12:OC12)*$E$29,IF(AND(NQ77=1,NQ76=2),SUM('Premissas Investimento'!OA12)*$E$29,IF(AND(NQ77=1,NR76=2),SUM('Premissas Investimento'!OA12:OB12)*$E$29,IF(AND(NQ77=1,NT76=2),SUM('Premissas Investimento'!OA12:OC12)*$E$29,IF(AND(NQ77=1,SUM(NQ76:NT77)=1),SUM('Premissas Investimento'!OA12:OC12)*$E$29,0)))))</f>
        <v>0</v>
      </c>
      <c r="NR81" s="478" t="n">
        <f aca="false">IF(NR76=1,SUM('Premissas Investimento'!$AS$12:OD12)*$E$29,IF(AND(NR77=1,NR76=2),SUM('Premissas Investimento'!OB12)*$E$29,IF(AND(NR77=1,NT76=2),SUM('Premissas Investimento'!OB12:OC12)*$E$29,IF(AND(NR77=1,NU76=2),SUM('Premissas Investimento'!OB12:OD12)*$E$29,IF(AND(NR77=1,SUM(NR76:NU77)=1),SUM('Premissas Investimento'!OB12:OD12)*$E$29,0)))))</f>
        <v>0</v>
      </c>
      <c r="NS81" s="478" t="n">
        <f aca="false">SUM(NG81:NR81)</f>
        <v>0</v>
      </c>
      <c r="NT81" s="478" t="n">
        <f aca="false">IF(NT76=1,SUM('Premissas Investimento'!$AS$12:OE12)*$E$29,IF(AND(NT77=1,NT76=2),SUM('Premissas Investimento'!OC12)*$E$29,IF(AND(NT77=1,NU76=2),SUM('Premissas Investimento'!OC12:OD12)*$E$29,IF(AND(NT77=1,NV76=2),SUM('Premissas Investimento'!OC12:OE12)*$E$29,IF(AND(NT77=1,SUM(NT76:NV77)=1),SUM('Premissas Investimento'!OC12:OE12)*$E$29,0)))))</f>
        <v>0</v>
      </c>
      <c r="NU81" s="478" t="n">
        <f aca="false">IF(NU76=1,SUM('Premissas Investimento'!$AS$12:OF12)*$E$29,IF(AND(NU77=1,NU76=2),SUM('Premissas Investimento'!OD12)*$E$29,IF(AND(NU77=1,NV76=2),SUM('Premissas Investimento'!OD12:OE12)*$E$29,IF(AND(NU77=1,NW76=2),SUM('Premissas Investimento'!OD12:OF12)*$E$29,IF(AND(NU77=1,SUM(NU76:NW77)=1),SUM('Premissas Investimento'!OD12:OF12)*$E$29,0)))))</f>
        <v>0</v>
      </c>
      <c r="NV81" s="478" t="n">
        <f aca="false">IF(NV76=1,SUM('Premissas Investimento'!$AS$12:OG12)*$E$29,IF(AND(NV77=1,NV76=2),SUM('Premissas Investimento'!OE12)*$E$29,IF(AND(NV77=1,NW76=2),SUM('Premissas Investimento'!OE12:OF12)*$E$29,IF(AND(NV77=1,NX76=2),SUM('Premissas Investimento'!OE12:OG12)*$E$29,IF(AND(NV77=1,SUM(NV76:NX77)=1),SUM('Premissas Investimento'!OE12:OG12)*$E$29,0)))))</f>
        <v>0</v>
      </c>
      <c r="NW81" s="478" t="n">
        <f aca="false">IF(NW76=1,SUM('Premissas Investimento'!$AS$12:OH12)*$E$29,IF(AND(NW77=1,NW76=2),SUM('Premissas Investimento'!OF12)*$E$29,IF(AND(NW77=1,NX76=2),SUM('Premissas Investimento'!OF12:OG12)*$E$29,IF(AND(NW77=1,NY76=2),SUM('Premissas Investimento'!OF12:OH12)*$E$29,IF(AND(NW77=1,SUM(NW76:NY77)=1),SUM('Premissas Investimento'!OF12:OH12)*$E$29,0)))))</f>
        <v>0</v>
      </c>
      <c r="NX81" s="478" t="n">
        <f aca="false">IF(NX76=1,SUM('Premissas Investimento'!$AS$12:OI12)*$E$29,IF(AND(NX77=1,NX76=2),SUM('Premissas Investimento'!OG12)*$E$29,IF(AND(NX77=1,NY76=2),SUM('Premissas Investimento'!OG12:OH12)*$E$29,IF(AND(NX77=1,NZ76=2),SUM('Premissas Investimento'!OG12:OI12)*$E$29,IF(AND(NX77=1,SUM(NX76:NZ77)=1),SUM('Premissas Investimento'!OG12:OI12)*$E$29,0)))))</f>
        <v>0</v>
      </c>
      <c r="NY81" s="478" t="n">
        <f aca="false">IF(NY76=1,SUM('Premissas Investimento'!$AS$12:OJ12)*$E$29,IF(AND(NY77=1,NY76=2),SUM('Premissas Investimento'!OH12)*$E$29,IF(AND(NY77=1,NZ76=2),SUM('Premissas Investimento'!OH12:OI12)*$E$29,IF(AND(NY77=1,OA76=2),SUM('Premissas Investimento'!OH12:OJ12)*$E$29,IF(AND(NY77=1,SUM(NY76:OA77)=1),SUM('Premissas Investimento'!OH12:OJ12)*$E$29,0)))))</f>
        <v>0</v>
      </c>
      <c r="NZ81" s="478" t="n">
        <f aca="false">IF(NZ76=1,SUM('Premissas Investimento'!$AS$12:OK12)*$E$29,IF(AND(NZ77=1,NZ76=2),SUM('Premissas Investimento'!OI12)*$E$29,IF(AND(NZ77=1,OA76=2),SUM('Premissas Investimento'!OI12:OJ12)*$E$29,IF(AND(NZ77=1,OB76=2),SUM('Premissas Investimento'!OI12:OK12)*$E$29,IF(AND(NZ77=1,SUM(NZ76:OB77)=1),SUM('Premissas Investimento'!OI12:OK12)*$E$29,0)))))</f>
        <v>0</v>
      </c>
      <c r="OA81" s="478" t="n">
        <f aca="false">IF(OA76=1,SUM('Premissas Investimento'!$AS$12:OL12)*$E$29,IF(AND(OA77=1,OA76=2),SUM('Premissas Investimento'!OJ12)*$E$29,IF(AND(OA77=1,OB76=2),SUM('Premissas Investimento'!OJ12:OK12)*$E$29,IF(AND(OA77=1,OC76=2),SUM('Premissas Investimento'!OJ12:OL12)*$E$29,IF(AND(OA77=1,SUM(OA76:OC77)=1),SUM('Premissas Investimento'!OJ12:OL12)*$E$29,0)))))</f>
        <v>0</v>
      </c>
      <c r="OB81" s="478" t="n">
        <f aca="false">IF(OB76=1,SUM('Premissas Investimento'!$AS$12:OM12)*$E$29,IF(AND(OB77=1,OB76=2),SUM('Premissas Investimento'!OK12)*$E$29,IF(AND(OB77=1,OC76=2),SUM('Premissas Investimento'!OK12:OL12)*$E$29,IF(AND(OB77=1,OD76=2),SUM('Premissas Investimento'!OK12:OM12)*$E$29,IF(AND(OB77=1,SUM(OB76:OD77)=1),SUM('Premissas Investimento'!OK12:OM12)*$E$29,0)))))</f>
        <v>0</v>
      </c>
      <c r="OC81" s="478" t="n">
        <f aca="false">IF(OC76=1,SUM('Premissas Investimento'!$AS$12:ON12)*$E$29,IF(AND(OC77=1,OC76=2),SUM('Premissas Investimento'!OL12)*$E$29,IF(AND(OC77=1,OD76=2),SUM('Premissas Investimento'!OL12:OM12)*$E$29,IF(AND(OC77=1,OE76=2),SUM('Premissas Investimento'!OL12:ON12)*$E$29,IF(AND(OC77=1,SUM(OC76:OE77)=1),SUM('Premissas Investimento'!OL12:ON12)*$E$29,0)))))</f>
        <v>0</v>
      </c>
      <c r="OD81" s="478" t="n">
        <f aca="false">IF(OD76=1,SUM('Premissas Investimento'!$AS$12:OO12)*$E$29,IF(AND(OD77=1,OD76=2),SUM('Premissas Investimento'!OM12)*$E$29,IF(AND(OD77=1,OG76=2),SUM('Premissas Investimento'!OM12:ON12)*$E$29,IF(AND(OD77=1,OH76=2),SUM('Premissas Investimento'!OM12:OO12)*$E$29,IF(AND(OD77=1,SUM(OD76:OH77)=1),SUM('Premissas Investimento'!OM12:OO12)*$E$29,0)))))</f>
        <v>0</v>
      </c>
      <c r="OE81" s="478" t="n">
        <f aca="false">IF(OE76=1,SUM('Premissas Investimento'!$AS$12:OP12)*$E$29,IF(AND(OE77=1,OE76=2),SUM('Premissas Investimento'!ON12)*$E$29,IF(AND(OE77=1,OG76=2),SUM('Premissas Investimento'!ON12:OO12)*$E$29,IF(AND(OE77=1,OH76=2),SUM('Premissas Investimento'!ON12:OP12)*$E$29,IF(AND(OE77=1,SUM(OE76:OH77)=1),SUM('Premissas Investimento'!ON12:OP12)*$E$29,0)))))</f>
        <v>0</v>
      </c>
      <c r="OF81" s="478" t="n">
        <f aca="false">SUM(NT81:OE81)</f>
        <v>0</v>
      </c>
      <c r="OG81" s="478" t="n">
        <f aca="false">IF(OG76=1,SUM('Premissas Investimento'!$AS$12:OQ12)*$E$29,IF(AND(OG77=1,OG76=2),SUM('Premissas Investimento'!OO12)*$E$29,IF(AND(OG77=1,OH76=2),SUM('Premissas Investimento'!OO12:OP12)*$E$29,IF(AND(OG77=1,OI76=2),SUM('Premissas Investimento'!OO12:OQ12)*$E$29,IF(AND(OG77=1,SUM(OG76:OI77)=1),SUM('Premissas Investimento'!OO12:OQ12)*$E$29,0)))))</f>
        <v>0</v>
      </c>
      <c r="OH81" s="478" t="n">
        <f aca="false">IF(OH76=1,SUM('Premissas Investimento'!$AS$12:OR12)*$E$29,IF(AND(OH77=1,OH76=2),SUM('Premissas Investimento'!OP12)*$E$29,IF(AND(OH77=1,OI76=2),SUM('Premissas Investimento'!OP12:OQ12)*$E$29,IF(AND(OH77=1,OJ76=2),SUM('Premissas Investimento'!OP12:OR12)*$E$29,IF(AND(OH77=1,SUM(OH76:OJ77)=1),SUM('Premissas Investimento'!OP12:OR12)*$E$29,0)))))</f>
        <v>0</v>
      </c>
      <c r="OI81" s="478" t="n">
        <f aca="false">IF(OI76=1,SUM('Premissas Investimento'!$AS$12:OS12)*$E$29,IF(AND(OI77=1,OI76=2),SUM('Premissas Investimento'!OQ12)*$E$29,IF(AND(OI77=1,OJ76=2),SUM('Premissas Investimento'!OQ12:OR12)*$E$29,IF(AND(OI77=1,OK76=2),SUM('Premissas Investimento'!OQ12:OS12)*$E$29,IF(AND(OI77=1,SUM(OI76:OK77)=1),SUM('Premissas Investimento'!OQ12:OS12)*$E$29,0)))))</f>
        <v>0</v>
      </c>
      <c r="OJ81" s="478" t="n">
        <f aca="false">IF(OJ76=1,SUM('Premissas Investimento'!$AS$12:OT12)*$E$29,IF(AND(OJ77=1,OJ76=2),SUM('Premissas Investimento'!OR12)*$E$29,IF(AND(OJ77=1,OK76=2),SUM('Premissas Investimento'!OR12:OS12)*$E$29,IF(AND(OJ77=1,OL76=2),SUM('Premissas Investimento'!OR12:OT12)*$E$29,IF(AND(OJ77=1,SUM(OJ76:OL77)=1),SUM('Premissas Investimento'!OR12:OT12)*$E$29,0)))))</f>
        <v>0</v>
      </c>
      <c r="OK81" s="478" t="n">
        <f aca="false">IF(OK76=1,SUM('Premissas Investimento'!$AS$12:OU12)*$E$29,IF(AND(OK77=1,OK76=2),SUM('Premissas Investimento'!OS12)*$E$29,IF(AND(OK77=1,OL76=2),SUM('Premissas Investimento'!OS12:OT12)*$E$29,IF(AND(OK77=1,OM76=2),SUM('Premissas Investimento'!OS12:OU12)*$E$29,IF(AND(OK77=1,SUM(OK76:OM77)=1),SUM('Premissas Investimento'!OS12:OU12)*$E$29,0)))))</f>
        <v>0</v>
      </c>
      <c r="OL81" s="478" t="n">
        <f aca="false">IF(OL76=1,SUM('Premissas Investimento'!$AS$12:OV12)*$E$29,IF(AND(OL77=1,OL76=2),SUM('Premissas Investimento'!OT12)*$E$29,IF(AND(OL77=1,OM76=2),SUM('Premissas Investimento'!OT12:OU12)*$E$29,IF(AND(OL77=1,ON76=2),SUM('Premissas Investimento'!OT12:OV12)*$E$29,IF(AND(OL77=1,SUM(OL76:ON77)=1),SUM('Premissas Investimento'!OT12:OV12)*$E$29,0)))))</f>
        <v>0</v>
      </c>
      <c r="OM81" s="478" t="n">
        <f aca="false">IF(OM76=1,SUM('Premissas Investimento'!$AS$12:OW12)*$E$29,IF(AND(OM77=1,OM76=2),SUM('Premissas Investimento'!OU12)*$E$29,IF(AND(OM77=1,ON76=2),SUM('Premissas Investimento'!OU12:OV12)*$E$29,IF(AND(OM77=1,OO76=2),SUM('Premissas Investimento'!OU12:OW12)*$E$29,IF(AND(OM77=1,SUM(OM76:OO77)=1),SUM('Premissas Investimento'!OU12:OW12)*$E$29,0)))))</f>
        <v>0</v>
      </c>
      <c r="ON81" s="478" t="n">
        <f aca="false">IF(ON76=1,SUM('Premissas Investimento'!$AS$12:OX12)*$E$29,IF(AND(ON77=1,ON76=2),SUM('Premissas Investimento'!OV12)*$E$29,IF(AND(ON77=1,OO76=2),SUM('Premissas Investimento'!OV12:OW12)*$E$29,IF(AND(ON77=1,OP76=2),SUM('Premissas Investimento'!OV12:OX12)*$E$29,IF(AND(ON77=1,SUM(ON76:OP77)=1),SUM('Premissas Investimento'!OV12:OX12)*$E$29,0)))))</f>
        <v>0</v>
      </c>
      <c r="OO81" s="478" t="n">
        <f aca="false">IF(OO76=1,SUM('Premissas Investimento'!$AS$12:OY12)*$E$29,IF(AND(OO77=1,OO76=2),SUM('Premissas Investimento'!OW12)*$E$29,IF(AND(OO77=1,OP76=2),SUM('Premissas Investimento'!OW12:OX12)*$E$29,IF(AND(OO77=1,OQ76=2),SUM('Premissas Investimento'!OW12:OY12)*$E$29,IF(AND(OO77=1,SUM(OO76:OQ77)=1),SUM('Premissas Investimento'!OW12:OY12)*$E$29,0)))))</f>
        <v>0</v>
      </c>
      <c r="OP81" s="478" t="n">
        <f aca="false">IF(OP76=1,SUM('Premissas Investimento'!$AS$12:OZ12)*$E$29,IF(AND(OP77=1,OP76=2),SUM('Premissas Investimento'!OX12)*$E$29,IF(AND(OP77=1,OQ76=2),SUM('Premissas Investimento'!OX12:OY12)*$E$29,IF(AND(OP77=1,OR76=2),SUM('Premissas Investimento'!OX12:OZ12)*$E$29,IF(AND(OP77=1,SUM(OP76:OR77)=1),SUM('Premissas Investimento'!OX12:OZ12)*$E$29,0)))))</f>
        <v>0</v>
      </c>
      <c r="OQ81" s="478" t="n">
        <f aca="false">IF(OQ76=1,SUM('Premissas Investimento'!$AS$12:PA12)*$E$29,IF(AND(OQ77=1,OQ76=2),SUM('Premissas Investimento'!OY12)*$E$29,IF(AND(OQ77=1,OR76=2),SUM('Premissas Investimento'!OY12:OZ12)*$E$29,IF(AND(OQ77=1,OS76=2),SUM('Premissas Investimento'!OY12:PA12)*$E$29,IF(AND(OQ77=1,SUM(OQ76:OS77)=1),SUM('Premissas Investimento'!OY12:PA12)*$E$29,0)))))</f>
        <v>0</v>
      </c>
      <c r="OR81" s="478" t="n">
        <f aca="false">IF(OR76=1,SUM('Premissas Investimento'!$AS$12:PB12)*$E$29,IF(AND(OR77=1,OR76=2),SUM('Premissas Investimento'!OZ12)*$E$29,IF(AND(OR77=1,OS76=2),SUM('Premissas Investimento'!OZ12:PA12)*$E$29,IF(AND(OR77=1,OT76=2),SUM('Premissas Investimento'!OZ12:PB12)*$E$29,IF(AND(OR77=1,SUM(OR76:OT77)=1),SUM('Premissas Investimento'!OZ12:PB12)*$E$29,0)))))</f>
        <v>0</v>
      </c>
      <c r="OS81" s="478" t="n">
        <f aca="false">SUM(OG81:OR81)</f>
        <v>0</v>
      </c>
      <c r="OT81" s="478"/>
      <c r="OU81" s="478"/>
      <c r="OV81" s="478"/>
      <c r="OW81" s="478"/>
      <c r="OX81" s="478"/>
      <c r="OY81" s="478"/>
      <c r="OZ81" s="478"/>
      <c r="PA81" s="478"/>
      <c r="PB81" s="478"/>
      <c r="PC81" s="478"/>
      <c r="PD81" s="478"/>
      <c r="PE81" s="478"/>
      <c r="PF81" s="478"/>
      <c r="PG81" s="478"/>
      <c r="PH81" s="478"/>
      <c r="PI81" s="478"/>
      <c r="PJ81" s="478"/>
      <c r="PK81" s="478"/>
      <c r="PL81" s="478"/>
      <c r="PM81" s="478"/>
      <c r="PN81" s="478"/>
      <c r="PO81" s="478"/>
      <c r="PP81" s="478"/>
      <c r="PQ81" s="478"/>
      <c r="PR81" s="478"/>
      <c r="PS81" s="478"/>
      <c r="PT81" s="478"/>
      <c r="PU81" s="478"/>
      <c r="PV81" s="478"/>
      <c r="PW81" s="478"/>
      <c r="PX81" s="478"/>
      <c r="PY81" s="478"/>
      <c r="PZ81" s="478"/>
      <c r="QA81" s="478"/>
      <c r="QB81" s="478"/>
      <c r="QC81" s="478"/>
      <c r="QD81" s="478"/>
      <c r="QE81" s="478"/>
      <c r="QF81" s="478"/>
      <c r="QG81" s="478"/>
      <c r="QH81" s="478"/>
      <c r="QI81" s="478"/>
      <c r="QJ81" s="478"/>
      <c r="QK81" s="478"/>
      <c r="QL81" s="478"/>
      <c r="QM81" s="478"/>
      <c r="QN81" s="478"/>
      <c r="QO81" s="478"/>
      <c r="QP81" s="478"/>
      <c r="QQ81" s="478"/>
      <c r="QR81" s="478"/>
      <c r="QS81" s="478"/>
      <c r="QT81" s="478"/>
      <c r="QU81" s="478"/>
      <c r="QV81" s="478"/>
      <c r="QW81" s="478"/>
      <c r="QX81" s="478"/>
      <c r="QY81" s="478"/>
      <c r="QZ81" s="478"/>
      <c r="RA81" s="478"/>
      <c r="RB81" s="478"/>
      <c r="RC81" s="478"/>
      <c r="RD81" s="478"/>
      <c r="RE81" s="478"/>
      <c r="RF81" s="478"/>
    </row>
    <row r="82" customFormat="false" ht="12.75" hidden="false" customHeight="true" outlineLevel="0" collapsed="false">
      <c r="A82" s="478"/>
      <c r="B82" s="479" t="s">
        <v>500</v>
      </c>
      <c r="C82" s="478"/>
      <c r="D82" s="478"/>
      <c r="E82" s="478" t="n">
        <f aca="false">SUM(S82,AF82,AS82,BF82,BS82,CF82,CS82,DF82,DS82,EF82,ES82,FF82,FS82,GF82,GS82,HF82,HS82,IF82,IS82,JF82,JS82,KF82,KS82,LF82,LS82,MF82,MS82,NF82,NS82,OF82,OS82)</f>
        <v>0</v>
      </c>
      <c r="F82" s="478"/>
      <c r="G82" s="478" t="n">
        <f aca="false">SUM(G80:G81)*G68</f>
        <v>0</v>
      </c>
      <c r="H82" s="478" t="n">
        <f aca="false">SUM(H80:H81)*H68</f>
        <v>0</v>
      </c>
      <c r="I82" s="478" t="n">
        <f aca="false">SUM(I80:I81)*I68</f>
        <v>0</v>
      </c>
      <c r="J82" s="478" t="n">
        <f aca="false">SUM(J80:J81)*J68</f>
        <v>0</v>
      </c>
      <c r="K82" s="478" t="n">
        <f aca="false">SUM(K80:K81)*K68</f>
        <v>0</v>
      </c>
      <c r="L82" s="478" t="n">
        <f aca="false">SUM(L80:L81)*L68</f>
        <v>0</v>
      </c>
      <c r="M82" s="478" t="n">
        <f aca="false">SUM(M80:M81)*M68</f>
        <v>0</v>
      </c>
      <c r="N82" s="478" t="n">
        <f aca="false">SUM(N80:N81)*N68</f>
        <v>0</v>
      </c>
      <c r="O82" s="478" t="n">
        <f aca="false">SUM(O80:O81)*O68</f>
        <v>0</v>
      </c>
      <c r="P82" s="478" t="n">
        <f aca="false">SUM(P80:P81)*P68</f>
        <v>0</v>
      </c>
      <c r="Q82" s="478" t="n">
        <f aca="false">SUM(Q80:Q81)*Q68</f>
        <v>0</v>
      </c>
      <c r="R82" s="478" t="n">
        <f aca="false">SUM(R80:R81)*R68</f>
        <v>0</v>
      </c>
      <c r="S82" s="478" t="n">
        <f aca="false">SUM(G82:R82)</f>
        <v>0</v>
      </c>
      <c r="T82" s="478" t="n">
        <f aca="false">SUM(T80:T81)*T68</f>
        <v>0</v>
      </c>
      <c r="U82" s="478" t="n">
        <f aca="false">SUM(U80:U81)*U68</f>
        <v>0</v>
      </c>
      <c r="V82" s="478" t="n">
        <f aca="false">SUM(V80:V81)*V68</f>
        <v>0</v>
      </c>
      <c r="W82" s="478" t="n">
        <f aca="false">SUM(W80:W81)*W68</f>
        <v>0</v>
      </c>
      <c r="X82" s="478" t="n">
        <f aca="false">SUM(X80:X81)*X68</f>
        <v>0</v>
      </c>
      <c r="Y82" s="478" t="n">
        <f aca="false">SUM(Y80:Y81)*Y68</f>
        <v>0</v>
      </c>
      <c r="Z82" s="478" t="n">
        <f aca="false">SUM(Z80:Z81)*Z68</f>
        <v>0</v>
      </c>
      <c r="AA82" s="478" t="n">
        <f aca="false">SUM(AA80:AA81)*AA68</f>
        <v>0</v>
      </c>
      <c r="AB82" s="478" t="n">
        <f aca="false">SUM(AB80:AB81)*AB68</f>
        <v>0</v>
      </c>
      <c r="AC82" s="478" t="n">
        <f aca="false">SUM(AC80:AC81)*AC68</f>
        <v>0</v>
      </c>
      <c r="AD82" s="478" t="n">
        <f aca="false">SUM(AD80:AD81)*AD68</f>
        <v>0</v>
      </c>
      <c r="AE82" s="478" t="n">
        <f aca="false">SUM(AE80:AE81)*AE68</f>
        <v>0</v>
      </c>
      <c r="AF82" s="478" t="n">
        <f aca="false">SUM(T82:AE82)</f>
        <v>0</v>
      </c>
      <c r="AG82" s="478" t="n">
        <f aca="false">SUM(AG80:AG81)*AG68</f>
        <v>0</v>
      </c>
      <c r="AH82" s="478" t="n">
        <f aca="false">SUM(AH80:AH81)*AH68</f>
        <v>0</v>
      </c>
      <c r="AI82" s="478" t="n">
        <f aca="false">SUM(AI80:AI81)*AI68</f>
        <v>0</v>
      </c>
      <c r="AJ82" s="478" t="n">
        <f aca="false">SUM(AJ80:AJ81)*AJ68</f>
        <v>0</v>
      </c>
      <c r="AK82" s="478" t="n">
        <f aca="false">SUM(AK80:AK81)*AK68</f>
        <v>0</v>
      </c>
      <c r="AL82" s="478" t="n">
        <f aca="false">SUM(AL80:AL81)*AL68</f>
        <v>0</v>
      </c>
      <c r="AM82" s="478" t="n">
        <f aca="false">SUM(AM80:AM81)*AM68</f>
        <v>0</v>
      </c>
      <c r="AN82" s="478" t="n">
        <f aca="false">SUM(AN80:AN81)*AN68</f>
        <v>0</v>
      </c>
      <c r="AO82" s="478" t="n">
        <f aca="false">SUM(AO80:AO81)*AO68</f>
        <v>0</v>
      </c>
      <c r="AP82" s="478" t="n">
        <f aca="false">SUM(AP80:AP81)*AP68</f>
        <v>0</v>
      </c>
      <c r="AQ82" s="478" t="n">
        <f aca="false">SUM(AQ80:AQ81)*AQ68</f>
        <v>0</v>
      </c>
      <c r="AR82" s="478" t="n">
        <f aca="false">SUM(AR80:AR81)*AR68</f>
        <v>0</v>
      </c>
      <c r="AS82" s="478" t="n">
        <f aca="false">SUM(AG82:AR82)</f>
        <v>0</v>
      </c>
      <c r="AT82" s="478" t="n">
        <f aca="false">SUM(AT80:AT81)*AT68</f>
        <v>0</v>
      </c>
      <c r="AU82" s="478" t="n">
        <f aca="false">SUM(AU80:AU81)*AU68</f>
        <v>0</v>
      </c>
      <c r="AV82" s="478" t="n">
        <f aca="false">SUM(AV80:AV81)*AV68</f>
        <v>0</v>
      </c>
      <c r="AW82" s="478" t="n">
        <f aca="false">SUM(AW80:AW81)*AW68</f>
        <v>0</v>
      </c>
      <c r="AX82" s="478" t="n">
        <f aca="false">SUM(AX80:AX81)*AX68</f>
        <v>0</v>
      </c>
      <c r="AY82" s="478" t="n">
        <f aca="false">SUM(AY80:AY81)*AY68</f>
        <v>0</v>
      </c>
      <c r="AZ82" s="478" t="n">
        <f aca="false">SUM(AZ80:AZ81)*AZ68</f>
        <v>0</v>
      </c>
      <c r="BA82" s="478" t="n">
        <f aca="false">SUM(BA80:BA81)*BA68</f>
        <v>0</v>
      </c>
      <c r="BB82" s="478" t="n">
        <f aca="false">SUM(BB80:BB81)*BB68</f>
        <v>0</v>
      </c>
      <c r="BC82" s="478" t="n">
        <f aca="false">SUM(BC80:BC81)*BC68</f>
        <v>0</v>
      </c>
      <c r="BD82" s="478" t="n">
        <f aca="false">SUM(BD80:BD81)*BD68</f>
        <v>0</v>
      </c>
      <c r="BE82" s="478" t="n">
        <f aca="false">SUM(BE80:BE81)*BE68</f>
        <v>0</v>
      </c>
      <c r="BF82" s="478" t="n">
        <f aca="false">SUM(AT82:BE82)</f>
        <v>0</v>
      </c>
      <c r="BG82" s="478" t="n">
        <f aca="false">SUM(BG80:BG81)*BG68</f>
        <v>0</v>
      </c>
      <c r="BH82" s="478" t="n">
        <f aca="false">SUM(BH80:BH81)*BH68</f>
        <v>0</v>
      </c>
      <c r="BI82" s="478" t="n">
        <f aca="false">SUM(BI80:BI81)*BI68</f>
        <v>0</v>
      </c>
      <c r="BJ82" s="478" t="n">
        <f aca="false">SUM(BJ80:BJ81)*BJ68</f>
        <v>0</v>
      </c>
      <c r="BK82" s="478" t="n">
        <f aca="false">SUM(BK80:BK81)*BK68</f>
        <v>0</v>
      </c>
      <c r="BL82" s="478" t="n">
        <f aca="false">SUM(BL80:BL81)*BL68</f>
        <v>0</v>
      </c>
      <c r="BM82" s="478" t="n">
        <f aca="false">SUM(BM80:BM81)*BM68</f>
        <v>0</v>
      </c>
      <c r="BN82" s="478" t="n">
        <f aca="false">SUM(BN80:BN81)*BN68</f>
        <v>0</v>
      </c>
      <c r="BO82" s="478" t="n">
        <f aca="false">SUM(BO80:BO81)*BO68</f>
        <v>0</v>
      </c>
      <c r="BP82" s="478" t="n">
        <f aca="false">SUM(BP80:BP81)*BP68</f>
        <v>0</v>
      </c>
      <c r="BQ82" s="478" t="n">
        <f aca="false">SUM(BQ80:BQ81)*BQ68</f>
        <v>0</v>
      </c>
      <c r="BR82" s="478" t="n">
        <f aca="false">SUM(BR80:BR81)*BR68</f>
        <v>0</v>
      </c>
      <c r="BS82" s="478" t="n">
        <f aca="false">SUM(BG82:BR82)</f>
        <v>0</v>
      </c>
      <c r="BT82" s="478" t="n">
        <f aca="false">SUM(BT80:BT81)*BT68</f>
        <v>0</v>
      </c>
      <c r="BU82" s="478" t="n">
        <f aca="false">SUM(BU80:BU81)*BU68</f>
        <v>0</v>
      </c>
      <c r="BV82" s="478" t="n">
        <f aca="false">SUM(BV80:BV81)*BV68</f>
        <v>0</v>
      </c>
      <c r="BW82" s="478" t="n">
        <f aca="false">SUM(BW80:BW81)*BW68</f>
        <v>0</v>
      </c>
      <c r="BX82" s="478" t="n">
        <f aca="false">SUM(BX80:BX81)*BX68</f>
        <v>0</v>
      </c>
      <c r="BY82" s="478" t="n">
        <f aca="false">SUM(BY80:BY81)*BY68</f>
        <v>0</v>
      </c>
      <c r="BZ82" s="478" t="n">
        <f aca="false">SUM(BZ80:BZ81)*BZ68</f>
        <v>0</v>
      </c>
      <c r="CA82" s="478" t="n">
        <f aca="false">SUM(CA80:CA81)*CA68</f>
        <v>0</v>
      </c>
      <c r="CB82" s="478" t="n">
        <f aca="false">SUM(CB80:CB81)*CB68</f>
        <v>0</v>
      </c>
      <c r="CC82" s="478" t="n">
        <f aca="false">SUM(CC80:CC81)*CC68</f>
        <v>0</v>
      </c>
      <c r="CD82" s="478" t="n">
        <f aca="false">SUM(CD80:CD81)*CD68</f>
        <v>0</v>
      </c>
      <c r="CE82" s="478" t="n">
        <f aca="false">SUM(CE80:CE81)*CE68</f>
        <v>0</v>
      </c>
      <c r="CF82" s="478" t="n">
        <f aca="false">SUM(BT82:CE82)</f>
        <v>0</v>
      </c>
      <c r="CG82" s="478" t="n">
        <f aca="false">SUM(CG80:CG81)*CG68</f>
        <v>0</v>
      </c>
      <c r="CH82" s="478" t="n">
        <f aca="false">SUM(CH80:CH81)*CH68</f>
        <v>0</v>
      </c>
      <c r="CI82" s="478" t="n">
        <f aca="false">SUM(CI80:CI81)*CI68</f>
        <v>0</v>
      </c>
      <c r="CJ82" s="478" t="n">
        <f aca="false">SUM(CJ80:CJ81)*CJ68</f>
        <v>0</v>
      </c>
      <c r="CK82" s="478" t="n">
        <f aca="false">SUM(CK80:CK81)*CK68</f>
        <v>0</v>
      </c>
      <c r="CL82" s="478" t="n">
        <f aca="false">SUM(CL80:CL81)*CL68</f>
        <v>0</v>
      </c>
      <c r="CM82" s="478" t="n">
        <f aca="false">SUM(CM80:CM81)*CM68</f>
        <v>0</v>
      </c>
      <c r="CN82" s="478" t="n">
        <f aca="false">SUM(CN80:CN81)*CN68</f>
        <v>0</v>
      </c>
      <c r="CO82" s="478" t="n">
        <f aca="false">SUM(CO80:CO81)*CO68</f>
        <v>0</v>
      </c>
      <c r="CP82" s="478" t="n">
        <f aca="false">SUM(CP80:CP81)*CP68</f>
        <v>0</v>
      </c>
      <c r="CQ82" s="478" t="n">
        <f aca="false">SUM(CQ80:CQ81)*CQ68</f>
        <v>0</v>
      </c>
      <c r="CR82" s="478" t="n">
        <f aca="false">SUM(CR80:CR81)*CR68</f>
        <v>0</v>
      </c>
      <c r="CS82" s="478" t="n">
        <f aca="false">SUM(CG82:CR82)</f>
        <v>0</v>
      </c>
      <c r="CT82" s="478" t="n">
        <f aca="false">SUM(CT80:CT81)*CT68</f>
        <v>0</v>
      </c>
      <c r="CU82" s="478" t="n">
        <f aca="false">SUM(CU80:CU81)*CU68</f>
        <v>0</v>
      </c>
      <c r="CV82" s="478" t="n">
        <f aca="false">SUM(CV80:CV81)*CV68</f>
        <v>0</v>
      </c>
      <c r="CW82" s="478" t="n">
        <f aca="false">SUM(CW80:CW81)*CW68</f>
        <v>0</v>
      </c>
      <c r="CX82" s="478" t="n">
        <f aca="false">SUM(CX80:CX81)*CX68</f>
        <v>0</v>
      </c>
      <c r="CY82" s="478" t="n">
        <f aca="false">SUM(CY80:CY81)*CY68</f>
        <v>0</v>
      </c>
      <c r="CZ82" s="478" t="n">
        <f aca="false">SUM(CZ80:CZ81)*CZ68</f>
        <v>0</v>
      </c>
      <c r="DA82" s="478" t="n">
        <f aca="false">SUM(DA80:DA81)*DA68</f>
        <v>0</v>
      </c>
      <c r="DB82" s="478" t="n">
        <f aca="false">SUM(DB80:DB81)*DB68</f>
        <v>0</v>
      </c>
      <c r="DC82" s="478" t="n">
        <f aca="false">SUM(DC80:DC81)*DC68</f>
        <v>0</v>
      </c>
      <c r="DD82" s="478" t="n">
        <f aca="false">SUM(DD80:DD81)*DD68</f>
        <v>0</v>
      </c>
      <c r="DE82" s="478" t="n">
        <f aca="false">SUM(DE80:DE81)*DE68</f>
        <v>0</v>
      </c>
      <c r="DF82" s="478" t="n">
        <f aca="false">SUM(CT82:DE82)</f>
        <v>0</v>
      </c>
      <c r="DG82" s="478" t="n">
        <f aca="false">SUM(DG80:DG81)*DG68</f>
        <v>0</v>
      </c>
      <c r="DH82" s="478" t="n">
        <f aca="false">SUM(DH80:DH81)*DH68</f>
        <v>0</v>
      </c>
      <c r="DI82" s="478" t="n">
        <f aca="false">SUM(DI80:DI81)*DI68</f>
        <v>0</v>
      </c>
      <c r="DJ82" s="478" t="n">
        <f aca="false">SUM(DJ80:DJ81)*DJ68</f>
        <v>0</v>
      </c>
      <c r="DK82" s="478" t="n">
        <f aca="false">SUM(DK80:DK81)*DK68</f>
        <v>0</v>
      </c>
      <c r="DL82" s="478" t="n">
        <f aca="false">SUM(DL80:DL81)*DL68</f>
        <v>0</v>
      </c>
      <c r="DM82" s="478" t="n">
        <f aca="false">SUM(DM80:DM81)*DM68</f>
        <v>0</v>
      </c>
      <c r="DN82" s="478" t="n">
        <f aca="false">SUM(DN80:DN81)*DN68</f>
        <v>0</v>
      </c>
      <c r="DO82" s="478" t="n">
        <f aca="false">SUM(DO80:DO81)*DO68</f>
        <v>0</v>
      </c>
      <c r="DP82" s="478" t="n">
        <f aca="false">SUM(DP80:DP81)*DP68</f>
        <v>0</v>
      </c>
      <c r="DQ82" s="478" t="n">
        <f aca="false">SUM(DQ80:DQ81)*DQ68</f>
        <v>0</v>
      </c>
      <c r="DR82" s="478" t="n">
        <f aca="false">SUM(DR80:DR81)*DR68</f>
        <v>0</v>
      </c>
      <c r="DS82" s="478" t="n">
        <f aca="false">SUM(DG82:DR82)</f>
        <v>0</v>
      </c>
      <c r="DT82" s="478" t="n">
        <f aca="false">SUM(DT80:DT81)*DT68</f>
        <v>0</v>
      </c>
      <c r="DU82" s="478" t="n">
        <f aca="false">SUM(DU80:DU81)*DU68</f>
        <v>0</v>
      </c>
      <c r="DV82" s="478" t="n">
        <f aca="false">SUM(DV80:DV81)*DV68</f>
        <v>0</v>
      </c>
      <c r="DW82" s="478" t="n">
        <f aca="false">SUM(DW80:DW81)*DW68</f>
        <v>0</v>
      </c>
      <c r="DX82" s="478" t="n">
        <f aca="false">SUM(DX80:DX81)*DX68</f>
        <v>0</v>
      </c>
      <c r="DY82" s="478" t="n">
        <f aca="false">SUM(DY80:DY81)*DY68</f>
        <v>0</v>
      </c>
      <c r="DZ82" s="478" t="n">
        <f aca="false">SUM(DZ80:DZ81)*DZ68</f>
        <v>0</v>
      </c>
      <c r="EA82" s="478" t="n">
        <f aca="false">SUM(EA80:EA81)*EA68</f>
        <v>0</v>
      </c>
      <c r="EB82" s="478" t="n">
        <f aca="false">SUM(EB80:EB81)*EB68</f>
        <v>0</v>
      </c>
      <c r="EC82" s="478" t="n">
        <f aca="false">SUM(EC80:EC81)*EC68</f>
        <v>0</v>
      </c>
      <c r="ED82" s="478" t="n">
        <f aca="false">SUM(ED80:ED81)*ED68</f>
        <v>0</v>
      </c>
      <c r="EE82" s="478" t="n">
        <f aca="false">SUM(EE80:EE81)*EE68</f>
        <v>0</v>
      </c>
      <c r="EF82" s="478" t="n">
        <f aca="false">SUM(DT82:EE82)</f>
        <v>0</v>
      </c>
      <c r="EG82" s="478" t="n">
        <f aca="false">SUM(EG80:EG81)*EG68</f>
        <v>0</v>
      </c>
      <c r="EH82" s="478" t="n">
        <f aca="false">SUM(EH80:EH81)*EH68</f>
        <v>0</v>
      </c>
      <c r="EI82" s="478" t="n">
        <f aca="false">SUM(EI80:EI81)*EI68</f>
        <v>0</v>
      </c>
      <c r="EJ82" s="478" t="n">
        <f aca="false">SUM(EJ80:EJ81)*EJ68</f>
        <v>0</v>
      </c>
      <c r="EK82" s="478" t="n">
        <f aca="false">SUM(EK80:EK81)*EK68</f>
        <v>0</v>
      </c>
      <c r="EL82" s="478" t="n">
        <f aca="false">SUM(EL80:EL81)*EL68</f>
        <v>0</v>
      </c>
      <c r="EM82" s="478" t="n">
        <f aca="false">SUM(EM80:EM81)*EM68</f>
        <v>0</v>
      </c>
      <c r="EN82" s="478" t="n">
        <f aca="false">SUM(EN80:EN81)*EN68</f>
        <v>0</v>
      </c>
      <c r="EO82" s="478" t="n">
        <f aca="false">SUM(EO80:EO81)*EO68</f>
        <v>0</v>
      </c>
      <c r="EP82" s="478" t="n">
        <f aca="false">SUM(EP80:EP81)*EP68</f>
        <v>0</v>
      </c>
      <c r="EQ82" s="478" t="n">
        <f aca="false">SUM(EQ80:EQ81)*EQ68</f>
        <v>0</v>
      </c>
      <c r="ER82" s="478" t="n">
        <f aca="false">SUM(ER80:ER81)*ER68</f>
        <v>0</v>
      </c>
      <c r="ES82" s="478" t="n">
        <f aca="false">SUM(EG82:ER82)</f>
        <v>0</v>
      </c>
      <c r="ET82" s="478" t="n">
        <f aca="false">SUM(ET80:ET81)*ET68</f>
        <v>0</v>
      </c>
      <c r="EU82" s="478" t="n">
        <f aca="false">SUM(EU80:EU81)*EU68</f>
        <v>0</v>
      </c>
      <c r="EV82" s="478" t="n">
        <f aca="false">SUM(EV80:EV81)*EV68</f>
        <v>0</v>
      </c>
      <c r="EW82" s="478" t="n">
        <f aca="false">SUM(EW80:EW81)*EW68</f>
        <v>0</v>
      </c>
      <c r="EX82" s="478" t="n">
        <f aca="false">SUM(EX80:EX81)*EX68</f>
        <v>0</v>
      </c>
      <c r="EY82" s="478" t="n">
        <f aca="false">SUM(EY80:EY81)*EY68</f>
        <v>0</v>
      </c>
      <c r="EZ82" s="478" t="n">
        <f aca="false">SUM(EZ80:EZ81)*EZ68</f>
        <v>0</v>
      </c>
      <c r="FA82" s="478" t="n">
        <f aca="false">SUM(FA80:FA81)*FA68</f>
        <v>0</v>
      </c>
      <c r="FB82" s="478" t="n">
        <f aca="false">SUM(FB80:FB81)*FB68</f>
        <v>0</v>
      </c>
      <c r="FC82" s="478" t="n">
        <f aca="false">SUM(FC80:FC81)*FC68</f>
        <v>0</v>
      </c>
      <c r="FD82" s="478" t="n">
        <f aca="false">SUM(FD80:FD81)*FD68</f>
        <v>0</v>
      </c>
      <c r="FE82" s="478" t="n">
        <f aca="false">SUM(FE80:FE81)*FE68</f>
        <v>0</v>
      </c>
      <c r="FF82" s="478" t="n">
        <f aca="false">SUM(ET82:FE82)</f>
        <v>0</v>
      </c>
      <c r="FG82" s="478" t="n">
        <f aca="false">SUM(FG80:FG81)*FG68</f>
        <v>0</v>
      </c>
      <c r="FH82" s="478" t="n">
        <f aca="false">SUM(FH80:FH81)*FH68</f>
        <v>0</v>
      </c>
      <c r="FI82" s="478" t="n">
        <f aca="false">SUM(FI80:FI81)*FI68</f>
        <v>0</v>
      </c>
      <c r="FJ82" s="478" t="n">
        <f aca="false">SUM(FJ80:FJ81)*FJ68</f>
        <v>0</v>
      </c>
      <c r="FK82" s="478" t="n">
        <f aca="false">SUM(FK80:FK81)*FK68</f>
        <v>0</v>
      </c>
      <c r="FL82" s="478" t="n">
        <f aca="false">SUM(FL80:FL81)*FL68</f>
        <v>0</v>
      </c>
      <c r="FM82" s="478" t="n">
        <f aca="false">SUM(FM80:FM81)*FM68</f>
        <v>0</v>
      </c>
      <c r="FN82" s="478" t="n">
        <f aca="false">SUM(FN80:FN81)*FN68</f>
        <v>0</v>
      </c>
      <c r="FO82" s="478" t="n">
        <f aca="false">SUM(FO80:FO81)*FO68</f>
        <v>0</v>
      </c>
      <c r="FP82" s="478" t="n">
        <f aca="false">SUM(FP80:FP81)*FP68</f>
        <v>0</v>
      </c>
      <c r="FQ82" s="478" t="n">
        <f aca="false">SUM(FQ80:FQ81)*FQ68</f>
        <v>0</v>
      </c>
      <c r="FR82" s="478" t="n">
        <f aca="false">SUM(FR80:FR81)*FR68</f>
        <v>0</v>
      </c>
      <c r="FS82" s="478" t="n">
        <f aca="false">SUM(FG82:FR82)</f>
        <v>0</v>
      </c>
      <c r="FT82" s="478" t="n">
        <f aca="false">SUM(FT80:FT81)*FT68</f>
        <v>0</v>
      </c>
      <c r="FU82" s="478" t="n">
        <f aca="false">SUM(FU80:FU81)*FU68</f>
        <v>0</v>
      </c>
      <c r="FV82" s="478" t="n">
        <f aca="false">SUM(FV80:FV81)*FV68</f>
        <v>0</v>
      </c>
      <c r="FW82" s="478" t="n">
        <f aca="false">SUM(FW80:FW81)*FW68</f>
        <v>0</v>
      </c>
      <c r="FX82" s="478" t="n">
        <f aca="false">SUM(FX80:FX81)*FX68</f>
        <v>0</v>
      </c>
      <c r="FY82" s="478" t="n">
        <f aca="false">SUM(FY80:FY81)*FY68</f>
        <v>0</v>
      </c>
      <c r="FZ82" s="478" t="n">
        <f aca="false">SUM(FZ80:FZ81)*FZ68</f>
        <v>0</v>
      </c>
      <c r="GA82" s="478" t="n">
        <f aca="false">SUM(GA80:GA81)*GA68</f>
        <v>0</v>
      </c>
      <c r="GB82" s="478" t="n">
        <f aca="false">SUM(GB80:GB81)*GB68</f>
        <v>0</v>
      </c>
      <c r="GC82" s="478" t="n">
        <f aca="false">SUM(GC80:GC81)*GC68</f>
        <v>0</v>
      </c>
      <c r="GD82" s="478" t="n">
        <f aca="false">SUM(GD80:GD81)*GD68</f>
        <v>0</v>
      </c>
      <c r="GE82" s="478" t="n">
        <f aca="false">SUM(GE80:GE81)*GE68</f>
        <v>0</v>
      </c>
      <c r="GF82" s="478" t="n">
        <f aca="false">SUM(FT82:GE82)</f>
        <v>0</v>
      </c>
      <c r="GG82" s="478" t="n">
        <f aca="false">SUM(GG80:GG81)*GG68</f>
        <v>0</v>
      </c>
      <c r="GH82" s="478" t="n">
        <f aca="false">SUM(GH80:GH81)*GH68</f>
        <v>0</v>
      </c>
      <c r="GI82" s="478" t="n">
        <f aca="false">SUM(GI80:GI81)*GI68</f>
        <v>0</v>
      </c>
      <c r="GJ82" s="478" t="n">
        <f aca="false">SUM(GJ80:GJ81)*GJ68</f>
        <v>0</v>
      </c>
      <c r="GK82" s="478" t="n">
        <f aca="false">SUM(GK80:GK81)*GK68</f>
        <v>0</v>
      </c>
      <c r="GL82" s="478" t="n">
        <f aca="false">SUM(GL80:GL81)*GL68</f>
        <v>0</v>
      </c>
      <c r="GM82" s="478" t="n">
        <f aca="false">SUM(GM80:GM81)*GM68</f>
        <v>0</v>
      </c>
      <c r="GN82" s="478" t="n">
        <f aca="false">SUM(GN80:GN81)*GN68</f>
        <v>0</v>
      </c>
      <c r="GO82" s="478" t="n">
        <f aca="false">SUM(GO80:GO81)*GO68</f>
        <v>0</v>
      </c>
      <c r="GP82" s="478" t="n">
        <f aca="false">SUM(GP80:GP81)*GP68</f>
        <v>0</v>
      </c>
      <c r="GQ82" s="478" t="n">
        <f aca="false">SUM(GQ80:GQ81)*GQ68</f>
        <v>0</v>
      </c>
      <c r="GR82" s="478" t="n">
        <f aca="false">SUM(GR80:GR81)*GR68</f>
        <v>0</v>
      </c>
      <c r="GS82" s="478" t="n">
        <f aca="false">SUM(GG82:GR82)</f>
        <v>0</v>
      </c>
      <c r="GT82" s="478" t="n">
        <f aca="false">SUM(GT80:GT81)*GT68</f>
        <v>0</v>
      </c>
      <c r="GU82" s="478" t="n">
        <f aca="false">SUM(GU80:GU81)*GU68</f>
        <v>0</v>
      </c>
      <c r="GV82" s="478" t="n">
        <f aca="false">SUM(GV80:GV81)*GV68</f>
        <v>0</v>
      </c>
      <c r="GW82" s="478" t="n">
        <f aca="false">SUM(GW80:GW81)*GW68</f>
        <v>0</v>
      </c>
      <c r="GX82" s="478" t="n">
        <f aca="false">SUM(GX80:GX81)*GX68</f>
        <v>0</v>
      </c>
      <c r="GY82" s="478" t="n">
        <f aca="false">SUM(GY80:GY81)*GY68</f>
        <v>0</v>
      </c>
      <c r="GZ82" s="478" t="n">
        <f aca="false">SUM(GZ80:GZ81)*GZ68</f>
        <v>0</v>
      </c>
      <c r="HA82" s="478" t="n">
        <f aca="false">SUM(HA80:HA81)*HA68</f>
        <v>0</v>
      </c>
      <c r="HB82" s="478" t="n">
        <f aca="false">SUM(HB80:HB81)*HB68</f>
        <v>0</v>
      </c>
      <c r="HC82" s="478" t="n">
        <f aca="false">SUM(HC80:HC81)*HC68</f>
        <v>0</v>
      </c>
      <c r="HD82" s="478" t="n">
        <f aca="false">SUM(HD80:HD81)*HD68</f>
        <v>0</v>
      </c>
      <c r="HE82" s="478" t="n">
        <f aca="false">SUM(HE80:HE81)*HE68</f>
        <v>0</v>
      </c>
      <c r="HF82" s="478" t="n">
        <f aca="false">SUM(GT82:HE82)</f>
        <v>0</v>
      </c>
      <c r="HG82" s="478" t="n">
        <f aca="false">SUM(HG80:HG81)*HG68</f>
        <v>0</v>
      </c>
      <c r="HH82" s="478" t="n">
        <f aca="false">SUM(HH80:HH81)*HH68</f>
        <v>0</v>
      </c>
      <c r="HI82" s="478" t="n">
        <f aca="false">SUM(HI80:HI81)*HI68</f>
        <v>0</v>
      </c>
      <c r="HJ82" s="478" t="n">
        <f aca="false">SUM(HJ80:HJ81)*HJ68</f>
        <v>0</v>
      </c>
      <c r="HK82" s="478" t="n">
        <f aca="false">SUM(HK80:HK81)*HK68</f>
        <v>0</v>
      </c>
      <c r="HL82" s="478" t="n">
        <f aca="false">SUM(HL80:HL81)*HL68</f>
        <v>0</v>
      </c>
      <c r="HM82" s="478" t="n">
        <f aca="false">SUM(HM80:HM81)*HM68</f>
        <v>0</v>
      </c>
      <c r="HN82" s="478" t="n">
        <f aca="false">SUM(HN80:HN81)*HN68</f>
        <v>0</v>
      </c>
      <c r="HO82" s="478" t="n">
        <f aca="false">SUM(HO80:HO81)*HO68</f>
        <v>0</v>
      </c>
      <c r="HP82" s="478" t="n">
        <f aca="false">SUM(HP80:HP81)*HP68</f>
        <v>0</v>
      </c>
      <c r="HQ82" s="478" t="n">
        <f aca="false">SUM(HQ80:HQ81)*HQ68</f>
        <v>0</v>
      </c>
      <c r="HR82" s="478" t="n">
        <f aca="false">SUM(HR80:HR81)*HR68</f>
        <v>0</v>
      </c>
      <c r="HS82" s="478" t="n">
        <f aca="false">SUM(HG82:HR82)</f>
        <v>0</v>
      </c>
      <c r="HT82" s="478" t="n">
        <f aca="false">SUM(HT80:HT81)*HT68</f>
        <v>0</v>
      </c>
      <c r="HU82" s="478" t="n">
        <f aca="false">SUM(HU80:HU81)*HU68</f>
        <v>0</v>
      </c>
      <c r="HV82" s="478" t="n">
        <f aca="false">SUM(HV80:HV81)*HV68</f>
        <v>0</v>
      </c>
      <c r="HW82" s="478" t="n">
        <f aca="false">SUM(HW80:HW81)*HW68</f>
        <v>0</v>
      </c>
      <c r="HX82" s="478" t="n">
        <f aca="false">SUM(HX80:HX81)*HX68</f>
        <v>0</v>
      </c>
      <c r="HY82" s="478" t="n">
        <f aca="false">SUM(HY80:HY81)*HY68</f>
        <v>0</v>
      </c>
      <c r="HZ82" s="478" t="n">
        <f aca="false">SUM(HZ80:HZ81)*HZ68</f>
        <v>0</v>
      </c>
      <c r="IA82" s="478" t="n">
        <f aca="false">SUM(IA80:IA81)*IA68</f>
        <v>0</v>
      </c>
      <c r="IB82" s="478" t="n">
        <f aca="false">SUM(IB80:IB81)*IB68</f>
        <v>0</v>
      </c>
      <c r="IC82" s="478" t="n">
        <f aca="false">SUM(IC80:IC81)*IC68</f>
        <v>0</v>
      </c>
      <c r="ID82" s="478" t="n">
        <f aca="false">SUM(ID80:ID81)*ID68</f>
        <v>0</v>
      </c>
      <c r="IE82" s="478" t="n">
        <f aca="false">SUM(IE80:IE81)*IE68</f>
        <v>0</v>
      </c>
      <c r="IF82" s="478" t="n">
        <f aca="false">SUM(HT82:IE82)</f>
        <v>0</v>
      </c>
      <c r="IG82" s="478" t="n">
        <f aca="false">SUM(IG80:IG81)*IG68</f>
        <v>0</v>
      </c>
      <c r="IH82" s="478" t="n">
        <f aca="false">SUM(IH80:IH81)*IH68</f>
        <v>0</v>
      </c>
      <c r="II82" s="478" t="n">
        <f aca="false">SUM(II80:II81)*II68</f>
        <v>0</v>
      </c>
      <c r="IJ82" s="478" t="n">
        <f aca="false">SUM(IJ80:IJ81)*IJ68</f>
        <v>0</v>
      </c>
      <c r="IK82" s="478" t="n">
        <f aca="false">SUM(IK80:IK81)*IK68</f>
        <v>0</v>
      </c>
      <c r="IL82" s="478" t="n">
        <f aca="false">SUM(IL80:IL81)*IL68</f>
        <v>0</v>
      </c>
      <c r="IM82" s="478" t="n">
        <f aca="false">SUM(IM80:IM81)*IM68</f>
        <v>0</v>
      </c>
      <c r="IN82" s="478" t="n">
        <f aca="false">SUM(IN80:IN81)*IN68</f>
        <v>0</v>
      </c>
      <c r="IO82" s="478" t="n">
        <f aca="false">SUM(IO80:IO81)*IO68</f>
        <v>0</v>
      </c>
      <c r="IP82" s="478" t="n">
        <f aca="false">SUM(IP80:IP81)*IP68</f>
        <v>0</v>
      </c>
      <c r="IQ82" s="478" t="n">
        <f aca="false">SUM(IQ80:IQ81)*IQ68</f>
        <v>0</v>
      </c>
      <c r="IR82" s="478" t="n">
        <f aca="false">SUM(IR80:IR81)*IR68</f>
        <v>0</v>
      </c>
      <c r="IS82" s="478" t="n">
        <f aca="false">SUM(IG82:IR82)</f>
        <v>0</v>
      </c>
      <c r="IT82" s="478" t="n">
        <f aca="false">SUM(IT80:IT81)*IT68</f>
        <v>0</v>
      </c>
      <c r="IU82" s="478" t="n">
        <f aca="false">SUM(IU80:IU81)*IU68</f>
        <v>0</v>
      </c>
      <c r="IV82" s="478" t="n">
        <f aca="false">SUM(IV80:IV81)*IV68</f>
        <v>0</v>
      </c>
      <c r="IW82" s="478" t="n">
        <f aca="false">SUM(IW80:IW81)*IW68</f>
        <v>0</v>
      </c>
      <c r="IX82" s="478" t="n">
        <f aca="false">SUM(IX80:IX81)*IX68</f>
        <v>0</v>
      </c>
      <c r="IY82" s="478" t="n">
        <f aca="false">SUM(IY80:IY81)*IY68</f>
        <v>0</v>
      </c>
      <c r="IZ82" s="478" t="n">
        <f aca="false">SUM(IZ80:IZ81)*IZ68</f>
        <v>0</v>
      </c>
      <c r="JA82" s="478" t="n">
        <f aca="false">SUM(JA80:JA81)*JA68</f>
        <v>0</v>
      </c>
      <c r="JB82" s="478" t="n">
        <f aca="false">SUM(JB80:JB81)*JB68</f>
        <v>0</v>
      </c>
      <c r="JC82" s="478" t="n">
        <f aca="false">SUM(JC80:JC81)*JC68</f>
        <v>0</v>
      </c>
      <c r="JD82" s="478" t="n">
        <f aca="false">SUM(JD80:JD81)*JD68</f>
        <v>0</v>
      </c>
      <c r="JE82" s="478" t="n">
        <f aca="false">SUM(JE80:JE81)*JE68</f>
        <v>0</v>
      </c>
      <c r="JF82" s="478" t="n">
        <f aca="false">SUM(IT82:JE82)</f>
        <v>0</v>
      </c>
      <c r="JG82" s="478" t="n">
        <f aca="false">SUM(JG80:JG81)*JG68</f>
        <v>0</v>
      </c>
      <c r="JH82" s="478" t="n">
        <f aca="false">SUM(JH80:JH81)*JH68</f>
        <v>0</v>
      </c>
      <c r="JI82" s="478" t="n">
        <f aca="false">SUM(JI80:JI81)*JI68</f>
        <v>0</v>
      </c>
      <c r="JJ82" s="478" t="n">
        <f aca="false">SUM(JJ80:JJ81)*JJ68</f>
        <v>0</v>
      </c>
      <c r="JK82" s="478" t="n">
        <f aca="false">SUM(JK80:JK81)*JK68</f>
        <v>0</v>
      </c>
      <c r="JL82" s="478" t="n">
        <f aca="false">SUM(JL80:JL81)*JL68</f>
        <v>0</v>
      </c>
      <c r="JM82" s="478" t="n">
        <f aca="false">SUM(JM80:JM81)*JM68</f>
        <v>0</v>
      </c>
      <c r="JN82" s="478" t="n">
        <f aca="false">SUM(JN80:JN81)*JN68</f>
        <v>0</v>
      </c>
      <c r="JO82" s="478" t="n">
        <f aca="false">SUM(JO80:JO81)*JO68</f>
        <v>0</v>
      </c>
      <c r="JP82" s="478" t="n">
        <f aca="false">SUM(JP80:JP81)*JP68</f>
        <v>0</v>
      </c>
      <c r="JQ82" s="478" t="n">
        <f aca="false">SUM(JQ80:JQ81)*JQ68</f>
        <v>0</v>
      </c>
      <c r="JR82" s="478" t="n">
        <f aca="false">SUM(JR80:JR81)*JR68</f>
        <v>0</v>
      </c>
      <c r="JS82" s="478" t="n">
        <f aca="false">SUM(JG82:JR82)</f>
        <v>0</v>
      </c>
      <c r="JT82" s="478" t="n">
        <f aca="false">SUM(JT80:JT81)*JT68</f>
        <v>0</v>
      </c>
      <c r="JU82" s="478" t="n">
        <f aca="false">SUM(JU80:JU81)*JU68</f>
        <v>0</v>
      </c>
      <c r="JV82" s="478" t="n">
        <f aca="false">SUM(JV80:JV81)*JV68</f>
        <v>0</v>
      </c>
      <c r="JW82" s="478" t="n">
        <f aca="false">SUM(JW80:JW81)*JW68</f>
        <v>0</v>
      </c>
      <c r="JX82" s="478" t="n">
        <f aca="false">SUM(JX80:JX81)*JX68</f>
        <v>0</v>
      </c>
      <c r="JY82" s="478" t="n">
        <f aca="false">SUM(JY80:JY81)*JY68</f>
        <v>0</v>
      </c>
      <c r="JZ82" s="478" t="n">
        <f aca="false">SUM(JZ80:JZ81)*JZ68</f>
        <v>0</v>
      </c>
      <c r="KA82" s="478" t="n">
        <f aca="false">SUM(KA80:KA81)*KA68</f>
        <v>0</v>
      </c>
      <c r="KB82" s="478" t="n">
        <f aca="false">SUM(KB80:KB81)*KB68</f>
        <v>0</v>
      </c>
      <c r="KC82" s="478" t="n">
        <f aca="false">SUM(KC80:KC81)*KC68</f>
        <v>0</v>
      </c>
      <c r="KD82" s="478" t="n">
        <f aca="false">SUM(KD80:KD81)*KD68</f>
        <v>0</v>
      </c>
      <c r="KE82" s="478" t="n">
        <f aca="false">SUM(KE80:KE81)*KE68</f>
        <v>0</v>
      </c>
      <c r="KF82" s="478" t="n">
        <f aca="false">SUM(JT82:KE82)</f>
        <v>0</v>
      </c>
      <c r="KG82" s="478" t="n">
        <f aca="false">SUM(KG80:KG81)*KG68</f>
        <v>0</v>
      </c>
      <c r="KH82" s="478" t="n">
        <f aca="false">SUM(KH80:KH81)*KH68</f>
        <v>0</v>
      </c>
      <c r="KI82" s="478" t="n">
        <f aca="false">SUM(KI80:KI81)*KI68</f>
        <v>0</v>
      </c>
      <c r="KJ82" s="478" t="n">
        <f aca="false">SUM(KJ80:KJ81)*KJ68</f>
        <v>0</v>
      </c>
      <c r="KK82" s="478" t="n">
        <f aca="false">SUM(KK80:KK81)*KK68</f>
        <v>0</v>
      </c>
      <c r="KL82" s="478" t="n">
        <f aca="false">SUM(KL80:KL81)*KL68</f>
        <v>0</v>
      </c>
      <c r="KM82" s="478" t="n">
        <f aca="false">SUM(KM80:KM81)*KM68</f>
        <v>0</v>
      </c>
      <c r="KN82" s="478" t="n">
        <f aca="false">SUM(KN80:KN81)*KN68</f>
        <v>0</v>
      </c>
      <c r="KO82" s="478" t="n">
        <f aca="false">SUM(KO80:KO81)*KO68</f>
        <v>0</v>
      </c>
      <c r="KP82" s="478" t="n">
        <f aca="false">SUM(KP80:KP81)*KP68</f>
        <v>0</v>
      </c>
      <c r="KQ82" s="478" t="n">
        <f aca="false">SUM(KQ80:KQ81)*KQ68</f>
        <v>0</v>
      </c>
      <c r="KR82" s="478" t="n">
        <f aca="false">SUM(KR80:KR81)*KR68</f>
        <v>0</v>
      </c>
      <c r="KS82" s="478" t="n">
        <f aca="false">SUM(KG82:KR82)</f>
        <v>0</v>
      </c>
      <c r="KT82" s="478" t="n">
        <f aca="false">SUM(KT80:KT81)*KT68</f>
        <v>0</v>
      </c>
      <c r="KU82" s="478" t="n">
        <f aca="false">SUM(KU80:KU81)*KU68</f>
        <v>0</v>
      </c>
      <c r="KV82" s="478" t="n">
        <f aca="false">SUM(KV80:KV81)*KV68</f>
        <v>0</v>
      </c>
      <c r="KW82" s="478" t="n">
        <f aca="false">SUM(KW80:KW81)*KW68</f>
        <v>0</v>
      </c>
      <c r="KX82" s="478" t="n">
        <f aca="false">SUM(KX80:KX81)*KX68</f>
        <v>0</v>
      </c>
      <c r="KY82" s="478" t="n">
        <f aca="false">SUM(KY80:KY81)*KY68</f>
        <v>0</v>
      </c>
      <c r="KZ82" s="478" t="n">
        <f aca="false">SUM(KZ80:KZ81)*KZ68</f>
        <v>0</v>
      </c>
      <c r="LA82" s="478" t="n">
        <f aca="false">SUM(LA80:LA81)*LA68</f>
        <v>0</v>
      </c>
      <c r="LB82" s="478" t="n">
        <f aca="false">SUM(LB80:LB81)*LB68</f>
        <v>0</v>
      </c>
      <c r="LC82" s="478" t="n">
        <f aca="false">SUM(LC80:LC81)*LC68</f>
        <v>0</v>
      </c>
      <c r="LD82" s="478" t="n">
        <f aca="false">SUM(LD80:LD81)*LD68</f>
        <v>0</v>
      </c>
      <c r="LE82" s="478" t="n">
        <f aca="false">SUM(LE80:LE81)*LE68</f>
        <v>0</v>
      </c>
      <c r="LF82" s="478" t="n">
        <f aca="false">SUM(KT82:LE82)</f>
        <v>0</v>
      </c>
      <c r="LG82" s="478" t="n">
        <f aca="false">SUM(LG80:LG81)*LG68</f>
        <v>0</v>
      </c>
      <c r="LH82" s="478" t="n">
        <f aca="false">SUM(LH80:LH81)*LH68</f>
        <v>0</v>
      </c>
      <c r="LI82" s="478" t="n">
        <f aca="false">SUM(LI80:LI81)*LI68</f>
        <v>0</v>
      </c>
      <c r="LJ82" s="478" t="n">
        <f aca="false">SUM(LJ80:LJ81)*LJ68</f>
        <v>0</v>
      </c>
      <c r="LK82" s="478" t="n">
        <f aca="false">SUM(LK80:LK81)*LK68</f>
        <v>0</v>
      </c>
      <c r="LL82" s="478" t="n">
        <f aca="false">SUM(LL80:LL81)*LL68</f>
        <v>0</v>
      </c>
      <c r="LM82" s="478" t="n">
        <f aca="false">SUM(LM80:LM81)*LM68</f>
        <v>0</v>
      </c>
      <c r="LN82" s="478" t="n">
        <f aca="false">SUM(LN80:LN81)*LN68</f>
        <v>0</v>
      </c>
      <c r="LO82" s="478" t="n">
        <f aca="false">SUM(LO80:LO81)*LO68</f>
        <v>0</v>
      </c>
      <c r="LP82" s="478" t="n">
        <f aca="false">SUM(LP80:LP81)*LP68</f>
        <v>0</v>
      </c>
      <c r="LQ82" s="478" t="n">
        <f aca="false">SUM(LQ80:LQ81)*LQ68</f>
        <v>0</v>
      </c>
      <c r="LR82" s="478" t="n">
        <f aca="false">SUM(LR80:LR81)*LR68</f>
        <v>0</v>
      </c>
      <c r="LS82" s="478" t="n">
        <f aca="false">SUM(LG82:LR82)</f>
        <v>0</v>
      </c>
      <c r="LT82" s="478" t="n">
        <f aca="false">SUM(LT80:LT81)*LT68</f>
        <v>0</v>
      </c>
      <c r="LU82" s="478" t="n">
        <f aca="false">SUM(LU80:LU81)*LU68</f>
        <v>0</v>
      </c>
      <c r="LV82" s="478" t="n">
        <f aca="false">SUM(LV80:LV81)*LV68</f>
        <v>0</v>
      </c>
      <c r="LW82" s="478" t="n">
        <f aca="false">SUM(LW80:LW81)*LW68</f>
        <v>0</v>
      </c>
      <c r="LX82" s="478" t="n">
        <f aca="false">SUM(LX80:LX81)*LX68</f>
        <v>0</v>
      </c>
      <c r="LY82" s="478" t="n">
        <f aca="false">SUM(LY80:LY81)*LY68</f>
        <v>0</v>
      </c>
      <c r="LZ82" s="478" t="n">
        <f aca="false">SUM(LZ80:LZ81)*LZ68</f>
        <v>0</v>
      </c>
      <c r="MA82" s="478" t="n">
        <f aca="false">SUM(MA80:MA81)*MA68</f>
        <v>0</v>
      </c>
      <c r="MB82" s="478" t="n">
        <f aca="false">SUM(MB80:MB81)*MB68</f>
        <v>0</v>
      </c>
      <c r="MC82" s="478" t="n">
        <f aca="false">SUM(MC80:MC81)*MC68</f>
        <v>0</v>
      </c>
      <c r="MD82" s="478" t="n">
        <f aca="false">SUM(MD80:MD81)*MD68</f>
        <v>0</v>
      </c>
      <c r="ME82" s="478" t="n">
        <f aca="false">SUM(ME80:ME81)*ME68</f>
        <v>0</v>
      </c>
      <c r="MF82" s="478" t="n">
        <f aca="false">SUM(LT82:ME82)</f>
        <v>0</v>
      </c>
      <c r="MG82" s="478" t="n">
        <f aca="false">SUM(MG80:MG81)*MG68</f>
        <v>0</v>
      </c>
      <c r="MH82" s="478" t="n">
        <f aca="false">SUM(MH80:MH81)*MH68</f>
        <v>0</v>
      </c>
      <c r="MI82" s="478" t="n">
        <f aca="false">SUM(MI80:MI81)*MI68</f>
        <v>0</v>
      </c>
      <c r="MJ82" s="478" t="n">
        <f aca="false">SUM(MJ80:MJ81)*MJ68</f>
        <v>0</v>
      </c>
      <c r="MK82" s="478" t="n">
        <f aca="false">SUM(MK80:MK81)*MK68</f>
        <v>0</v>
      </c>
      <c r="ML82" s="478" t="n">
        <f aca="false">SUM(ML80:ML81)*ML68</f>
        <v>0</v>
      </c>
      <c r="MM82" s="478" t="n">
        <f aca="false">SUM(MM80:MM81)*MM68</f>
        <v>0</v>
      </c>
      <c r="MN82" s="478" t="n">
        <f aca="false">SUM(MN80:MN81)*MN68</f>
        <v>0</v>
      </c>
      <c r="MO82" s="478" t="n">
        <f aca="false">SUM(MO80:MO81)*MO68</f>
        <v>0</v>
      </c>
      <c r="MP82" s="478" t="n">
        <f aca="false">SUM(MP80:MP81)*MP68</f>
        <v>0</v>
      </c>
      <c r="MQ82" s="478" t="n">
        <f aca="false">SUM(MQ80:MQ81)*MQ68</f>
        <v>0</v>
      </c>
      <c r="MR82" s="478" t="n">
        <f aca="false">SUM(MR80:MR81)*MR68</f>
        <v>0</v>
      </c>
      <c r="MS82" s="478" t="n">
        <f aca="false">SUM(MG82:MR82)</f>
        <v>0</v>
      </c>
      <c r="MT82" s="478" t="n">
        <f aca="false">SUM(MT80:MT81)*MT68</f>
        <v>0</v>
      </c>
      <c r="MU82" s="478" t="n">
        <f aca="false">SUM(MU80:MU81)*MU68</f>
        <v>0</v>
      </c>
      <c r="MV82" s="478" t="n">
        <f aca="false">SUM(MV80:MV81)*MV68</f>
        <v>0</v>
      </c>
      <c r="MW82" s="478" t="n">
        <f aca="false">SUM(MW80:MW81)*MW68</f>
        <v>0</v>
      </c>
      <c r="MX82" s="478" t="n">
        <f aca="false">SUM(MX80:MX81)*MX68</f>
        <v>0</v>
      </c>
      <c r="MY82" s="478" t="n">
        <f aca="false">SUM(MY80:MY81)*MY68</f>
        <v>0</v>
      </c>
      <c r="MZ82" s="478" t="n">
        <f aca="false">SUM(MZ80:MZ81)*MZ68</f>
        <v>0</v>
      </c>
      <c r="NA82" s="478" t="n">
        <f aca="false">SUM(NA80:NA81)*NA68</f>
        <v>0</v>
      </c>
      <c r="NB82" s="478" t="n">
        <f aca="false">SUM(NB80:NB81)*NB68</f>
        <v>0</v>
      </c>
      <c r="NC82" s="478" t="n">
        <f aca="false">SUM(NC80:NC81)*NC68</f>
        <v>0</v>
      </c>
      <c r="ND82" s="478" t="n">
        <f aca="false">SUM(ND80:ND81)*ND68</f>
        <v>0</v>
      </c>
      <c r="NE82" s="478" t="n">
        <f aca="false">SUM(NE80:NE81)*NE68</f>
        <v>0</v>
      </c>
      <c r="NF82" s="478" t="n">
        <f aca="false">SUM(MT82:NE82)</f>
        <v>0</v>
      </c>
      <c r="NG82" s="478" t="n">
        <f aca="false">SUM(NG80:NG81)*NG68</f>
        <v>0</v>
      </c>
      <c r="NH82" s="478" t="n">
        <f aca="false">SUM(NH80:NH81)*NH68</f>
        <v>0</v>
      </c>
      <c r="NI82" s="478" t="n">
        <f aca="false">SUM(NI80:NI81)*NI68</f>
        <v>0</v>
      </c>
      <c r="NJ82" s="478" t="n">
        <f aca="false">SUM(NJ80:NJ81)*NJ68</f>
        <v>0</v>
      </c>
      <c r="NK82" s="478" t="n">
        <f aca="false">SUM(NK80:NK81)*NK68</f>
        <v>0</v>
      </c>
      <c r="NL82" s="478" t="n">
        <f aca="false">SUM(NL80:NL81)*NL68</f>
        <v>0</v>
      </c>
      <c r="NM82" s="478" t="n">
        <f aca="false">SUM(NM80:NM81)*NM68</f>
        <v>0</v>
      </c>
      <c r="NN82" s="478" t="n">
        <f aca="false">SUM(NN80:NN81)*NN68</f>
        <v>0</v>
      </c>
      <c r="NO82" s="478" t="n">
        <f aca="false">SUM(NO80:NO81)*NO68</f>
        <v>0</v>
      </c>
      <c r="NP82" s="478" t="n">
        <f aca="false">SUM(NP80:NP81)*NP68</f>
        <v>0</v>
      </c>
      <c r="NQ82" s="478" t="n">
        <f aca="false">SUM(NQ80:NQ81)*NQ68</f>
        <v>0</v>
      </c>
      <c r="NR82" s="478" t="n">
        <f aca="false">SUM(NR80:NR81)*NR68</f>
        <v>0</v>
      </c>
      <c r="NS82" s="478" t="n">
        <f aca="false">SUM(NG82:NR82)</f>
        <v>0</v>
      </c>
      <c r="NT82" s="478" t="n">
        <f aca="false">SUM(NT80:NT81)*NT68</f>
        <v>0</v>
      </c>
      <c r="NU82" s="478" t="n">
        <f aca="false">SUM(NU80:NU81)*NU68</f>
        <v>0</v>
      </c>
      <c r="NV82" s="478" t="n">
        <f aca="false">SUM(NV80:NV81)*NV68</f>
        <v>0</v>
      </c>
      <c r="NW82" s="478" t="n">
        <f aca="false">SUM(NW80:NW81)*NW68</f>
        <v>0</v>
      </c>
      <c r="NX82" s="478" t="n">
        <f aca="false">SUM(NX80:NX81)*NX68</f>
        <v>0</v>
      </c>
      <c r="NY82" s="478" t="n">
        <f aca="false">SUM(NY80:NY81)*NY68</f>
        <v>0</v>
      </c>
      <c r="NZ82" s="478" t="n">
        <f aca="false">SUM(NZ80:NZ81)*NZ68</f>
        <v>0</v>
      </c>
      <c r="OA82" s="478" t="n">
        <f aca="false">SUM(OA80:OA81)*OA68</f>
        <v>0</v>
      </c>
      <c r="OB82" s="478" t="n">
        <f aca="false">SUM(OB80:OB81)*OB68</f>
        <v>0</v>
      </c>
      <c r="OC82" s="478" t="n">
        <f aca="false">SUM(OC80:OC81)*OC68</f>
        <v>0</v>
      </c>
      <c r="OD82" s="478" t="n">
        <f aca="false">SUM(OD80:OD81)*OD68</f>
        <v>0</v>
      </c>
      <c r="OE82" s="478" t="n">
        <f aca="false">SUM(OE80:OE81)*OE68</f>
        <v>0</v>
      </c>
      <c r="OF82" s="478" t="n">
        <f aca="false">SUM(NT82:OE82)</f>
        <v>0</v>
      </c>
      <c r="OG82" s="478" t="n">
        <f aca="false">SUM(OG80:OG81)*OG68</f>
        <v>0</v>
      </c>
      <c r="OH82" s="478" t="n">
        <f aca="false">SUM(OH80:OH81)*OH68</f>
        <v>0</v>
      </c>
      <c r="OI82" s="478" t="n">
        <f aca="false">SUM(OI80:OI81)*OI68</f>
        <v>0</v>
      </c>
      <c r="OJ82" s="478" t="n">
        <f aca="false">SUM(OJ80:OJ81)*OJ68</f>
        <v>0</v>
      </c>
      <c r="OK82" s="478" t="n">
        <f aca="false">SUM(OK80:OK81)*OK68</f>
        <v>0</v>
      </c>
      <c r="OL82" s="478" t="n">
        <f aca="false">SUM(OL80:OL81)*OL68</f>
        <v>0</v>
      </c>
      <c r="OM82" s="478" t="n">
        <f aca="false">SUM(OM80:OM81)*OM68</f>
        <v>0</v>
      </c>
      <c r="ON82" s="478" t="n">
        <f aca="false">SUM(ON80:ON81)*ON68</f>
        <v>0</v>
      </c>
      <c r="OO82" s="478" t="n">
        <f aca="false">SUM(OO80:OO81)*OO68</f>
        <v>0</v>
      </c>
      <c r="OP82" s="478" t="n">
        <f aca="false">SUM(OP80:OP81)*OP68</f>
        <v>0</v>
      </c>
      <c r="OQ82" s="478" t="n">
        <f aca="false">SUM(OQ80:OQ81)*OQ68</f>
        <v>0</v>
      </c>
      <c r="OR82" s="478" t="n">
        <f aca="false">SUM(OR80:OR81)*OR68</f>
        <v>0</v>
      </c>
      <c r="OS82" s="478" t="n">
        <f aca="false">SUM(OG82:OR82)</f>
        <v>0</v>
      </c>
      <c r="OT82" s="478"/>
      <c r="OU82" s="478"/>
      <c r="OV82" s="478"/>
      <c r="OW82" s="478"/>
      <c r="OX82" s="478"/>
      <c r="OY82" s="478"/>
      <c r="OZ82" s="478"/>
      <c r="PA82" s="478"/>
      <c r="PB82" s="478"/>
      <c r="PC82" s="478"/>
      <c r="PD82" s="478"/>
      <c r="PE82" s="478"/>
      <c r="PF82" s="478"/>
      <c r="PG82" s="478"/>
      <c r="PH82" s="478"/>
      <c r="PI82" s="478"/>
      <c r="PJ82" s="478"/>
      <c r="PK82" s="478"/>
      <c r="PL82" s="478"/>
      <c r="PM82" s="478"/>
      <c r="PN82" s="478"/>
      <c r="PO82" s="478"/>
      <c r="PP82" s="478"/>
      <c r="PQ82" s="478"/>
      <c r="PR82" s="478"/>
      <c r="PS82" s="478"/>
      <c r="PT82" s="478"/>
      <c r="PU82" s="478"/>
      <c r="PV82" s="478"/>
      <c r="PW82" s="478"/>
      <c r="PX82" s="478"/>
      <c r="PY82" s="478"/>
      <c r="PZ82" s="478"/>
      <c r="QA82" s="478"/>
      <c r="QB82" s="478"/>
      <c r="QC82" s="478"/>
      <c r="QD82" s="478"/>
      <c r="QE82" s="478"/>
      <c r="QF82" s="478"/>
      <c r="QG82" s="478"/>
      <c r="QH82" s="478"/>
      <c r="QI82" s="478"/>
      <c r="QJ82" s="478"/>
      <c r="QK82" s="478"/>
      <c r="QL82" s="478"/>
      <c r="QM82" s="478"/>
      <c r="QN82" s="478"/>
      <c r="QO82" s="478"/>
      <c r="QP82" s="478"/>
      <c r="QQ82" s="478"/>
      <c r="QR82" s="478"/>
      <c r="QS82" s="478"/>
      <c r="QT82" s="478"/>
      <c r="QU82" s="478"/>
      <c r="QV82" s="478"/>
      <c r="QW82" s="478"/>
      <c r="QX82" s="478"/>
      <c r="QY82" s="478"/>
      <c r="QZ82" s="478"/>
      <c r="RA82" s="478"/>
      <c r="RB82" s="478"/>
      <c r="RC82" s="478"/>
      <c r="RD82" s="478"/>
      <c r="RE82" s="478"/>
      <c r="RF82" s="478"/>
    </row>
    <row r="83" customFormat="false" ht="12.75" hidden="false" customHeight="true" outlineLevel="0" collapsed="false">
      <c r="A83" s="478"/>
      <c r="B83" s="479" t="s">
        <v>501</v>
      </c>
      <c r="C83" s="478"/>
      <c r="D83" s="478"/>
      <c r="E83" s="478" t="n">
        <f aca="false">SUM(S83,AF83,AS83,BF83,BS83,CF83,CS83,DF83,DS83,EF83,ES83,FF83,FS83,GF83,GS83,HF83,HS83,IF83,IS83,JF83,JS83,KF83,KS83,LF83,LS83,MF83,MS83,NF83,NS83,OF83,OS83)</f>
        <v>0</v>
      </c>
      <c r="F83" s="478"/>
      <c r="G83" s="478" t="n">
        <f aca="false">IF(G71=1,-G82,0)</f>
        <v>0</v>
      </c>
      <c r="H83" s="478" t="n">
        <f aca="false">IF(H71=1,-H82,0)</f>
        <v>0</v>
      </c>
      <c r="I83" s="478" t="n">
        <f aca="false">IF(I71=1,-I82,0)</f>
        <v>0</v>
      </c>
      <c r="J83" s="478" t="n">
        <f aca="false">IF(J71=1,-J82,0)</f>
        <v>0</v>
      </c>
      <c r="K83" s="478" t="n">
        <f aca="false">IF(K71=1,-K82,0)</f>
        <v>0</v>
      </c>
      <c r="L83" s="478" t="n">
        <f aca="false">IF(L71=1,-L82,0)</f>
        <v>0</v>
      </c>
      <c r="M83" s="478" t="n">
        <f aca="false">IF(M71=1,-M82,0)</f>
        <v>0</v>
      </c>
      <c r="N83" s="478" t="n">
        <f aca="false">IF(N71=1,-N82,0)</f>
        <v>0</v>
      </c>
      <c r="O83" s="478" t="n">
        <f aca="false">IF(O71=1,-O82,0)</f>
        <v>0</v>
      </c>
      <c r="P83" s="478" t="n">
        <f aca="false">IF(P71=1,-P82,0)</f>
        <v>0</v>
      </c>
      <c r="Q83" s="478" t="n">
        <f aca="false">IF(Q71=1,-Q82,0)</f>
        <v>0</v>
      </c>
      <c r="R83" s="478" t="n">
        <f aca="false">IF(R71=1,-R82,0)</f>
        <v>0</v>
      </c>
      <c r="S83" s="478" t="n">
        <f aca="false">SUM(G83:R83)</f>
        <v>0</v>
      </c>
      <c r="T83" s="478" t="n">
        <f aca="false">IF(T71=1,-T82,0)</f>
        <v>0</v>
      </c>
      <c r="U83" s="478" t="n">
        <f aca="false">IF(U71=1,-U82,0)</f>
        <v>0</v>
      </c>
      <c r="V83" s="478" t="n">
        <f aca="false">IF(V71=1,-V82,0)</f>
        <v>0</v>
      </c>
      <c r="W83" s="478" t="n">
        <f aca="false">IF(W71=1,-W82,0)</f>
        <v>0</v>
      </c>
      <c r="X83" s="478" t="n">
        <f aca="false">IF(X71=1,-X82,0)</f>
        <v>0</v>
      </c>
      <c r="Y83" s="478" t="n">
        <f aca="false">IF(Y71=1,-Y82,0)</f>
        <v>0</v>
      </c>
      <c r="Z83" s="478" t="n">
        <f aca="false">IF(Z71=1,-Z82,0)</f>
        <v>0</v>
      </c>
      <c r="AA83" s="478" t="n">
        <f aca="false">IF(AA71=1,-AA82,0)</f>
        <v>0</v>
      </c>
      <c r="AB83" s="478" t="n">
        <f aca="false">IF(AB71=1,-AB82,0)</f>
        <v>0</v>
      </c>
      <c r="AC83" s="478" t="n">
        <f aca="false">IF(AC71=1,-AC82,0)</f>
        <v>0</v>
      </c>
      <c r="AD83" s="478" t="n">
        <f aca="false">IF(AD71=1,-AD82,0)</f>
        <v>0</v>
      </c>
      <c r="AE83" s="478" t="n">
        <f aca="false">IF(AE71=1,-AE82,0)</f>
        <v>0</v>
      </c>
      <c r="AF83" s="478" t="n">
        <f aca="false">SUM(T83:AE83)</f>
        <v>0</v>
      </c>
      <c r="AG83" s="478" t="n">
        <f aca="false">IF(AG71=1,-AG82,0)</f>
        <v>0</v>
      </c>
      <c r="AH83" s="478" t="n">
        <f aca="false">IF(AH71=1,-AH82,0)</f>
        <v>0</v>
      </c>
      <c r="AI83" s="478" t="n">
        <f aca="false">IF(AI71=1,-AI82,0)</f>
        <v>0</v>
      </c>
      <c r="AJ83" s="478" t="n">
        <f aca="false">IF(AJ71=1,-AJ82,0)</f>
        <v>0</v>
      </c>
      <c r="AK83" s="478" t="n">
        <f aca="false">IF(AK71=1,-AK82,0)</f>
        <v>0</v>
      </c>
      <c r="AL83" s="478" t="n">
        <f aca="false">IF(AL71=1,-AL82,0)</f>
        <v>0</v>
      </c>
      <c r="AM83" s="478" t="n">
        <f aca="false">IF(AM71=1,-AM82,0)</f>
        <v>0</v>
      </c>
      <c r="AN83" s="478" t="n">
        <f aca="false">IF(AN71=1,-AN82,0)</f>
        <v>0</v>
      </c>
      <c r="AO83" s="478" t="n">
        <f aca="false">IF(AO71=1,-AO82,0)</f>
        <v>0</v>
      </c>
      <c r="AP83" s="478" t="n">
        <f aca="false">IF(AP71=1,-AP82,0)</f>
        <v>0</v>
      </c>
      <c r="AQ83" s="478" t="n">
        <f aca="false">IF(AQ71=1,-AQ82,0)</f>
        <v>0</v>
      </c>
      <c r="AR83" s="478" t="n">
        <f aca="false">IF(AR71=1,-AR82,0)</f>
        <v>0</v>
      </c>
      <c r="AS83" s="478" t="n">
        <f aca="false">SUM(AG83:AR83)</f>
        <v>0</v>
      </c>
      <c r="AT83" s="478" t="n">
        <f aca="false">IF(AT71=1,-AT82,0)</f>
        <v>0</v>
      </c>
      <c r="AU83" s="478" t="n">
        <f aca="false">IF(AU71=1,-AU82,0)</f>
        <v>0</v>
      </c>
      <c r="AV83" s="478" t="n">
        <f aca="false">IF(AV71=1,-AV82,0)</f>
        <v>0</v>
      </c>
      <c r="AW83" s="478" t="n">
        <f aca="false">IF(AW71=1,-AW82,0)</f>
        <v>0</v>
      </c>
      <c r="AX83" s="478" t="n">
        <f aca="false">IF(AX71=1,-AX82,0)</f>
        <v>0</v>
      </c>
      <c r="AY83" s="478" t="n">
        <f aca="false">IF(AY71=1,-AY82,0)</f>
        <v>0</v>
      </c>
      <c r="AZ83" s="478" t="n">
        <f aca="false">IF(AZ71=1,-AZ82,0)</f>
        <v>0</v>
      </c>
      <c r="BA83" s="478" t="n">
        <f aca="false">IF(BA71=1,-BA82,0)</f>
        <v>0</v>
      </c>
      <c r="BB83" s="478" t="n">
        <f aca="false">IF(BB71=1,-BB82,0)</f>
        <v>0</v>
      </c>
      <c r="BC83" s="478" t="n">
        <f aca="false">IF(BC71=1,-BC82,0)</f>
        <v>0</v>
      </c>
      <c r="BD83" s="478" t="n">
        <f aca="false">IF(BD71=1,-BD82,0)</f>
        <v>0</v>
      </c>
      <c r="BE83" s="478" t="n">
        <f aca="false">IF(BE71=1,-BE82,0)</f>
        <v>0</v>
      </c>
      <c r="BF83" s="478" t="n">
        <f aca="false">SUM(AT83:BE83)</f>
        <v>0</v>
      </c>
      <c r="BG83" s="478" t="n">
        <f aca="false">IF(BG71=1,-BG82,0)</f>
        <v>0</v>
      </c>
      <c r="BH83" s="478" t="n">
        <f aca="false">IF(BH71=1,-BH82,0)</f>
        <v>0</v>
      </c>
      <c r="BI83" s="478" t="n">
        <f aca="false">IF(BI71=1,-BI82,0)</f>
        <v>0</v>
      </c>
      <c r="BJ83" s="478" t="n">
        <f aca="false">IF(BJ71=1,-BJ82,0)</f>
        <v>0</v>
      </c>
      <c r="BK83" s="478" t="n">
        <f aca="false">IF(BK71=1,-BK82,0)</f>
        <v>0</v>
      </c>
      <c r="BL83" s="478" t="n">
        <f aca="false">IF(BL71=1,-BL82,0)</f>
        <v>0</v>
      </c>
      <c r="BM83" s="478" t="n">
        <f aca="false">IF(BM71=1,-BM82,0)</f>
        <v>0</v>
      </c>
      <c r="BN83" s="478" t="n">
        <f aca="false">IF(BN71=1,-BN82,0)</f>
        <v>0</v>
      </c>
      <c r="BO83" s="478" t="n">
        <f aca="false">IF(BO71=1,-BO82,0)</f>
        <v>0</v>
      </c>
      <c r="BP83" s="478" t="n">
        <f aca="false">IF(BP71=1,-BP82,0)</f>
        <v>0</v>
      </c>
      <c r="BQ83" s="478" t="n">
        <f aca="false">IF(BQ71=1,-BQ82,0)</f>
        <v>0</v>
      </c>
      <c r="BR83" s="478" t="n">
        <f aca="false">IF(BR71=1,-BR82,0)</f>
        <v>0</v>
      </c>
      <c r="BS83" s="478" t="n">
        <f aca="false">SUM(BG83:BR83)</f>
        <v>0</v>
      </c>
      <c r="BT83" s="478" t="n">
        <f aca="false">IF(BT71=1,-BT82,0)</f>
        <v>0</v>
      </c>
      <c r="BU83" s="478" t="n">
        <f aca="false">IF(BU71=1,-BU82,0)</f>
        <v>0</v>
      </c>
      <c r="BV83" s="478" t="n">
        <f aca="false">IF(BV71=1,-BV82,0)</f>
        <v>0</v>
      </c>
      <c r="BW83" s="478" t="n">
        <f aca="false">IF(BW71=1,-BW82,0)</f>
        <v>0</v>
      </c>
      <c r="BX83" s="478" t="n">
        <f aca="false">IF(BX71=1,-BX82,0)</f>
        <v>0</v>
      </c>
      <c r="BY83" s="478" t="n">
        <f aca="false">IF(BY71=1,-BY82,0)</f>
        <v>0</v>
      </c>
      <c r="BZ83" s="478" t="n">
        <f aca="false">IF(BZ71=1,-BZ82,0)</f>
        <v>0</v>
      </c>
      <c r="CA83" s="478" t="n">
        <f aca="false">IF(CA71=1,-CA82,0)</f>
        <v>0</v>
      </c>
      <c r="CB83" s="478" t="n">
        <f aca="false">IF(CB71=1,-CB82,0)</f>
        <v>0</v>
      </c>
      <c r="CC83" s="478" t="n">
        <f aca="false">IF(CC71=1,-CC82,0)</f>
        <v>0</v>
      </c>
      <c r="CD83" s="478" t="n">
        <f aca="false">IF(CD71=1,-CD82,0)</f>
        <v>0</v>
      </c>
      <c r="CE83" s="478" t="n">
        <f aca="false">IF(CE71=1,-CE82,0)</f>
        <v>0</v>
      </c>
      <c r="CF83" s="478" t="n">
        <f aca="false">SUM(BT83:CE83)</f>
        <v>0</v>
      </c>
      <c r="CG83" s="478" t="n">
        <f aca="false">IF(CG71=1,-CG82,0)</f>
        <v>0</v>
      </c>
      <c r="CH83" s="478" t="n">
        <f aca="false">IF(CH71=1,-CH82,0)</f>
        <v>0</v>
      </c>
      <c r="CI83" s="478" t="n">
        <f aca="false">IF(CI71=1,-CI82,0)</f>
        <v>0</v>
      </c>
      <c r="CJ83" s="478" t="n">
        <f aca="false">IF(CJ71=1,-CJ82,0)</f>
        <v>0</v>
      </c>
      <c r="CK83" s="478" t="n">
        <f aca="false">IF(CK71=1,-CK82,0)</f>
        <v>0</v>
      </c>
      <c r="CL83" s="478" t="n">
        <f aca="false">IF(CL71=1,-CL82,0)</f>
        <v>0</v>
      </c>
      <c r="CM83" s="478" t="n">
        <f aca="false">IF(CM71=1,-CM82,0)</f>
        <v>0</v>
      </c>
      <c r="CN83" s="478" t="n">
        <f aca="false">IF(CN71=1,-CN82,0)</f>
        <v>0</v>
      </c>
      <c r="CO83" s="478" t="n">
        <f aca="false">IF(CO71=1,-CO82,0)</f>
        <v>0</v>
      </c>
      <c r="CP83" s="478" t="n">
        <f aca="false">IF(CP71=1,-CP82,0)</f>
        <v>0</v>
      </c>
      <c r="CQ83" s="478" t="n">
        <f aca="false">IF(CQ71=1,-CQ82,0)</f>
        <v>0</v>
      </c>
      <c r="CR83" s="478" t="n">
        <f aca="false">IF(CR71=1,-CR82,0)</f>
        <v>0</v>
      </c>
      <c r="CS83" s="478" t="n">
        <f aca="false">SUM(CG83:CR83)</f>
        <v>0</v>
      </c>
      <c r="CT83" s="478" t="n">
        <f aca="false">IF(CT71=1,-CT82,0)</f>
        <v>0</v>
      </c>
      <c r="CU83" s="478" t="n">
        <f aca="false">IF(CU71=1,-CU82,0)</f>
        <v>0</v>
      </c>
      <c r="CV83" s="478" t="n">
        <f aca="false">IF(CV71=1,-CV82,0)</f>
        <v>0</v>
      </c>
      <c r="CW83" s="478" t="n">
        <f aca="false">IF(CW71=1,-CW82,0)</f>
        <v>0</v>
      </c>
      <c r="CX83" s="478" t="n">
        <f aca="false">IF(CX71=1,-CX82,0)</f>
        <v>0</v>
      </c>
      <c r="CY83" s="478" t="n">
        <f aca="false">IF(CY71=1,-CY82,0)</f>
        <v>0</v>
      </c>
      <c r="CZ83" s="478" t="n">
        <f aca="false">IF(CZ71=1,-CZ82,0)</f>
        <v>0</v>
      </c>
      <c r="DA83" s="478" t="n">
        <f aca="false">IF(DA71=1,-DA82,0)</f>
        <v>0</v>
      </c>
      <c r="DB83" s="478" t="n">
        <f aca="false">IF(DB71=1,-DB82,0)</f>
        <v>0</v>
      </c>
      <c r="DC83" s="478" t="n">
        <f aca="false">IF(DC71=1,-DC82,0)</f>
        <v>0</v>
      </c>
      <c r="DD83" s="478" t="n">
        <f aca="false">IF(DD71=1,-DD82,0)</f>
        <v>0</v>
      </c>
      <c r="DE83" s="478" t="n">
        <f aca="false">IF(DE71=1,-DE82,0)</f>
        <v>0</v>
      </c>
      <c r="DF83" s="478" t="n">
        <f aca="false">SUM(CT83:DE83)</f>
        <v>0</v>
      </c>
      <c r="DG83" s="478" t="n">
        <f aca="false">IF(DG71=1,-DG82,0)</f>
        <v>0</v>
      </c>
      <c r="DH83" s="478" t="n">
        <f aca="false">IF(DH71=1,-DH82,0)</f>
        <v>0</v>
      </c>
      <c r="DI83" s="478" t="n">
        <f aca="false">IF(DI71=1,-DI82,0)</f>
        <v>0</v>
      </c>
      <c r="DJ83" s="478" t="n">
        <f aca="false">IF(DJ71=1,-DJ82,0)</f>
        <v>0</v>
      </c>
      <c r="DK83" s="478" t="n">
        <f aca="false">IF(DK71=1,-DK82,0)</f>
        <v>0</v>
      </c>
      <c r="DL83" s="478" t="n">
        <f aca="false">IF(DL71=1,-DL82,0)</f>
        <v>0</v>
      </c>
      <c r="DM83" s="478" t="n">
        <f aca="false">IF(DM71=1,-DM82,0)</f>
        <v>0</v>
      </c>
      <c r="DN83" s="478" t="n">
        <f aca="false">IF(DN71=1,-DN82,0)</f>
        <v>0</v>
      </c>
      <c r="DO83" s="478" t="n">
        <f aca="false">IF(DO71=1,-DO82,0)</f>
        <v>0</v>
      </c>
      <c r="DP83" s="478" t="n">
        <f aca="false">IF(DP71=1,-DP82,0)</f>
        <v>0</v>
      </c>
      <c r="DQ83" s="478" t="n">
        <f aca="false">IF(DQ71=1,-DQ82,0)</f>
        <v>0</v>
      </c>
      <c r="DR83" s="478" t="n">
        <f aca="false">IF(DR71=1,-DR82,0)</f>
        <v>0</v>
      </c>
      <c r="DS83" s="478" t="n">
        <f aca="false">SUM(DG83:DR83)</f>
        <v>0</v>
      </c>
      <c r="DT83" s="478" t="n">
        <f aca="false">IF(DT71=1,-DT82,0)</f>
        <v>0</v>
      </c>
      <c r="DU83" s="478" t="n">
        <f aca="false">IF(DU71=1,-DU82,0)</f>
        <v>0</v>
      </c>
      <c r="DV83" s="478" t="n">
        <f aca="false">IF(DV71=1,-DV82,0)</f>
        <v>0</v>
      </c>
      <c r="DW83" s="478" t="n">
        <f aca="false">IF(DW71=1,-DW82,0)</f>
        <v>0</v>
      </c>
      <c r="DX83" s="478" t="n">
        <f aca="false">IF(DX71=1,-DX82,0)</f>
        <v>0</v>
      </c>
      <c r="DY83" s="478" t="n">
        <f aca="false">IF(DY71=1,-DY82,0)</f>
        <v>0</v>
      </c>
      <c r="DZ83" s="478" t="n">
        <f aca="false">IF(DZ71=1,-DZ82,0)</f>
        <v>0</v>
      </c>
      <c r="EA83" s="478" t="n">
        <f aca="false">IF(EA71=1,-EA82,0)</f>
        <v>0</v>
      </c>
      <c r="EB83" s="478" t="n">
        <f aca="false">IF(EB71=1,-EB82,0)</f>
        <v>0</v>
      </c>
      <c r="EC83" s="478" t="n">
        <f aca="false">IF(EC71=1,-EC82,0)</f>
        <v>0</v>
      </c>
      <c r="ED83" s="478" t="n">
        <f aca="false">IF(ED71=1,-ED82,0)</f>
        <v>0</v>
      </c>
      <c r="EE83" s="478" t="n">
        <f aca="false">IF(EE71=1,-EE82,0)</f>
        <v>0</v>
      </c>
      <c r="EF83" s="478" t="n">
        <f aca="false">SUM(DT83:EE83)</f>
        <v>0</v>
      </c>
      <c r="EG83" s="478" t="n">
        <f aca="false">IF(EG71=1,-EG82,0)</f>
        <v>0</v>
      </c>
      <c r="EH83" s="478" t="n">
        <f aca="false">IF(EH71=1,-EH82,0)</f>
        <v>0</v>
      </c>
      <c r="EI83" s="478" t="n">
        <f aca="false">IF(EI71=1,-EI82,0)</f>
        <v>0</v>
      </c>
      <c r="EJ83" s="478" t="n">
        <f aca="false">IF(EJ71=1,-EJ82,0)</f>
        <v>0</v>
      </c>
      <c r="EK83" s="478" t="n">
        <f aca="false">IF(EK71=1,-EK82,0)</f>
        <v>0</v>
      </c>
      <c r="EL83" s="478" t="n">
        <f aca="false">IF(EL71=1,-EL82,0)</f>
        <v>0</v>
      </c>
      <c r="EM83" s="478" t="n">
        <f aca="false">IF(EM71=1,-EM82,0)</f>
        <v>0</v>
      </c>
      <c r="EN83" s="478" t="n">
        <f aca="false">IF(EN71=1,-EN82,0)</f>
        <v>0</v>
      </c>
      <c r="EO83" s="478" t="n">
        <f aca="false">IF(EO71=1,-EO82,0)</f>
        <v>0</v>
      </c>
      <c r="EP83" s="478" t="n">
        <f aca="false">IF(EP71=1,-EP82,0)</f>
        <v>0</v>
      </c>
      <c r="EQ83" s="478" t="n">
        <f aca="false">IF(EQ71=1,-EQ82,0)</f>
        <v>0</v>
      </c>
      <c r="ER83" s="478" t="n">
        <f aca="false">IF(ER71=1,-ER82,0)</f>
        <v>0</v>
      </c>
      <c r="ES83" s="478" t="n">
        <f aca="false">SUM(EG83:ER83)</f>
        <v>0</v>
      </c>
      <c r="ET83" s="478" t="n">
        <f aca="false">IF(ET71=1,-ET82,0)</f>
        <v>0</v>
      </c>
      <c r="EU83" s="478" t="n">
        <f aca="false">IF(EU71=1,-EU82,0)</f>
        <v>0</v>
      </c>
      <c r="EV83" s="478" t="n">
        <f aca="false">IF(EV71=1,-EV82,0)</f>
        <v>0</v>
      </c>
      <c r="EW83" s="478" t="n">
        <f aca="false">IF(EW71=1,-EW82,0)</f>
        <v>0</v>
      </c>
      <c r="EX83" s="478" t="n">
        <f aca="false">IF(EX71=1,-EX82,0)</f>
        <v>0</v>
      </c>
      <c r="EY83" s="478" t="n">
        <f aca="false">IF(EY71=1,-EY82,0)</f>
        <v>0</v>
      </c>
      <c r="EZ83" s="478" t="n">
        <f aca="false">IF(EZ71=1,-EZ82,0)</f>
        <v>0</v>
      </c>
      <c r="FA83" s="478" t="n">
        <f aca="false">IF(FA71=1,-FA82,0)</f>
        <v>0</v>
      </c>
      <c r="FB83" s="478" t="n">
        <f aca="false">IF(FB71=1,-FB82,0)</f>
        <v>0</v>
      </c>
      <c r="FC83" s="478" t="n">
        <f aca="false">IF(FC71=1,-FC82,0)</f>
        <v>0</v>
      </c>
      <c r="FD83" s="478" t="n">
        <f aca="false">IF(FD71=1,-FD82,0)</f>
        <v>0</v>
      </c>
      <c r="FE83" s="478" t="n">
        <f aca="false">IF(FE71=1,-FE82,0)</f>
        <v>0</v>
      </c>
      <c r="FF83" s="478" t="n">
        <f aca="false">SUM(ET83:FE83)</f>
        <v>0</v>
      </c>
      <c r="FG83" s="478" t="n">
        <f aca="false">IF(FG71=1,-FG82,0)</f>
        <v>0</v>
      </c>
      <c r="FH83" s="478" t="n">
        <f aca="false">IF(FH71=1,-FH82,0)</f>
        <v>0</v>
      </c>
      <c r="FI83" s="478" t="n">
        <f aca="false">IF(FI71=1,-FI82,0)</f>
        <v>0</v>
      </c>
      <c r="FJ83" s="478" t="n">
        <f aca="false">IF(FJ71=1,-FJ82,0)</f>
        <v>0</v>
      </c>
      <c r="FK83" s="478" t="n">
        <f aca="false">IF(FK71=1,-FK82,0)</f>
        <v>0</v>
      </c>
      <c r="FL83" s="478" t="n">
        <f aca="false">IF(FL71=1,-FL82,0)</f>
        <v>0</v>
      </c>
      <c r="FM83" s="478" t="n">
        <f aca="false">IF(FM71=1,-FM82,0)</f>
        <v>0</v>
      </c>
      <c r="FN83" s="478" t="n">
        <f aca="false">IF(FN71=1,-FN82,0)</f>
        <v>0</v>
      </c>
      <c r="FO83" s="478" t="n">
        <f aca="false">IF(FO71=1,-FO82,0)</f>
        <v>0</v>
      </c>
      <c r="FP83" s="478" t="n">
        <f aca="false">IF(FP71=1,-FP82,0)</f>
        <v>0</v>
      </c>
      <c r="FQ83" s="478" t="n">
        <f aca="false">IF(FQ71=1,-FQ82,0)</f>
        <v>0</v>
      </c>
      <c r="FR83" s="478" t="n">
        <f aca="false">IF(FR71=1,-FR82,0)</f>
        <v>0</v>
      </c>
      <c r="FS83" s="478" t="n">
        <f aca="false">SUM(FG83:FR83)</f>
        <v>0</v>
      </c>
      <c r="FT83" s="478" t="n">
        <f aca="false">IF(FT71=1,-FT82,0)</f>
        <v>0</v>
      </c>
      <c r="FU83" s="478" t="n">
        <f aca="false">IF(FU71=1,-FU82,0)</f>
        <v>0</v>
      </c>
      <c r="FV83" s="478" t="n">
        <f aca="false">IF(FV71=1,-FV82,0)</f>
        <v>0</v>
      </c>
      <c r="FW83" s="478" t="n">
        <f aca="false">IF(FW71=1,-FW82,0)</f>
        <v>0</v>
      </c>
      <c r="FX83" s="478" t="n">
        <f aca="false">IF(FX71=1,-FX82,0)</f>
        <v>0</v>
      </c>
      <c r="FY83" s="478" t="n">
        <f aca="false">IF(FY71=1,-FY82,0)</f>
        <v>0</v>
      </c>
      <c r="FZ83" s="478" t="n">
        <f aca="false">IF(FZ71=1,-FZ82,0)</f>
        <v>0</v>
      </c>
      <c r="GA83" s="478" t="n">
        <f aca="false">IF(GA71=1,-GA82,0)</f>
        <v>0</v>
      </c>
      <c r="GB83" s="478" t="n">
        <f aca="false">IF(GB71=1,-GB82,0)</f>
        <v>0</v>
      </c>
      <c r="GC83" s="478" t="n">
        <f aca="false">IF(GC71=1,-GC82,0)</f>
        <v>0</v>
      </c>
      <c r="GD83" s="478" t="n">
        <f aca="false">IF(GD71=1,-GD82,0)</f>
        <v>0</v>
      </c>
      <c r="GE83" s="478" t="n">
        <f aca="false">IF(GE71=1,-GE82,0)</f>
        <v>0</v>
      </c>
      <c r="GF83" s="478" t="n">
        <f aca="false">SUM(FT83:GE83)</f>
        <v>0</v>
      </c>
      <c r="GG83" s="478" t="n">
        <f aca="false">IF(GG71=1,-GG82,0)</f>
        <v>0</v>
      </c>
      <c r="GH83" s="478" t="n">
        <f aca="false">IF(GH71=1,-GH82,0)</f>
        <v>0</v>
      </c>
      <c r="GI83" s="478" t="n">
        <f aca="false">IF(GI71=1,-GI82,0)</f>
        <v>0</v>
      </c>
      <c r="GJ83" s="478" t="n">
        <f aca="false">IF(GJ71=1,-GJ82,0)</f>
        <v>0</v>
      </c>
      <c r="GK83" s="478" t="n">
        <f aca="false">IF(GK71=1,-GK82,0)</f>
        <v>0</v>
      </c>
      <c r="GL83" s="478" t="n">
        <f aca="false">IF(GL71=1,-GL82,0)</f>
        <v>0</v>
      </c>
      <c r="GM83" s="478" t="n">
        <f aca="false">IF(GM71=1,-GM82,0)</f>
        <v>0</v>
      </c>
      <c r="GN83" s="478" t="n">
        <f aca="false">IF(GN71=1,-GN82,0)</f>
        <v>0</v>
      </c>
      <c r="GO83" s="478" t="n">
        <f aca="false">IF(GO71=1,-GO82,0)</f>
        <v>0</v>
      </c>
      <c r="GP83" s="478" t="n">
        <f aca="false">IF(GP71=1,-GP82,0)</f>
        <v>0</v>
      </c>
      <c r="GQ83" s="478" t="n">
        <f aca="false">IF(GQ71=1,-GQ82,0)</f>
        <v>0</v>
      </c>
      <c r="GR83" s="478" t="n">
        <f aca="false">IF(GR71=1,-GR82,0)</f>
        <v>0</v>
      </c>
      <c r="GS83" s="478" t="n">
        <f aca="false">SUM(GG83:GR83)</f>
        <v>0</v>
      </c>
      <c r="GT83" s="478" t="n">
        <f aca="false">IF(GT71=1,-GT82,0)</f>
        <v>0</v>
      </c>
      <c r="GU83" s="478" t="n">
        <f aca="false">IF(GU71=1,-GU82,0)</f>
        <v>0</v>
      </c>
      <c r="GV83" s="478" t="n">
        <f aca="false">IF(GV71=1,-GV82,0)</f>
        <v>0</v>
      </c>
      <c r="GW83" s="478" t="n">
        <f aca="false">IF(GW71=1,-GW82,0)</f>
        <v>0</v>
      </c>
      <c r="GX83" s="478" t="n">
        <f aca="false">IF(GX71=1,-GX82,0)</f>
        <v>0</v>
      </c>
      <c r="GY83" s="478" t="n">
        <f aca="false">IF(GY71=1,-GY82,0)</f>
        <v>0</v>
      </c>
      <c r="GZ83" s="478" t="n">
        <f aca="false">IF(GZ71=1,-GZ82,0)</f>
        <v>0</v>
      </c>
      <c r="HA83" s="478" t="n">
        <f aca="false">IF(HA71=1,-HA82,0)</f>
        <v>0</v>
      </c>
      <c r="HB83" s="478" t="n">
        <f aca="false">IF(HB71=1,-HB82,0)</f>
        <v>0</v>
      </c>
      <c r="HC83" s="478" t="n">
        <f aca="false">IF(HC71=1,-HC82,0)</f>
        <v>0</v>
      </c>
      <c r="HD83" s="478" t="n">
        <f aca="false">IF(HD71=1,-HD82,0)</f>
        <v>0</v>
      </c>
      <c r="HE83" s="478" t="n">
        <f aca="false">IF(HE71=1,-HE82,0)</f>
        <v>0</v>
      </c>
      <c r="HF83" s="478" t="n">
        <f aca="false">SUM(GT83:HE83)</f>
        <v>0</v>
      </c>
      <c r="HG83" s="478" t="n">
        <f aca="false">IF(HG71=1,-HG82,0)</f>
        <v>0</v>
      </c>
      <c r="HH83" s="478" t="n">
        <f aca="false">IF(HH71=1,-HH82,0)</f>
        <v>0</v>
      </c>
      <c r="HI83" s="478" t="n">
        <f aca="false">IF(HI71=1,-HI82,0)</f>
        <v>0</v>
      </c>
      <c r="HJ83" s="478" t="n">
        <f aca="false">IF(HJ71=1,-HJ82,0)</f>
        <v>0</v>
      </c>
      <c r="HK83" s="478" t="n">
        <f aca="false">IF(HK71=1,-HK82,0)</f>
        <v>0</v>
      </c>
      <c r="HL83" s="478" t="n">
        <f aca="false">IF(HL71=1,-HL82,0)</f>
        <v>0</v>
      </c>
      <c r="HM83" s="478" t="n">
        <f aca="false">IF(HM71=1,-HM82,0)</f>
        <v>0</v>
      </c>
      <c r="HN83" s="478" t="n">
        <f aca="false">IF(HN71=1,-HN82,0)</f>
        <v>0</v>
      </c>
      <c r="HO83" s="478" t="n">
        <f aca="false">IF(HO71=1,-HO82,0)</f>
        <v>0</v>
      </c>
      <c r="HP83" s="478" t="n">
        <f aca="false">IF(HP71=1,-HP82,0)</f>
        <v>0</v>
      </c>
      <c r="HQ83" s="478" t="n">
        <f aca="false">IF(HQ71=1,-HQ82,0)</f>
        <v>0</v>
      </c>
      <c r="HR83" s="478" t="n">
        <f aca="false">IF(HR71=1,-HR82,0)</f>
        <v>0</v>
      </c>
      <c r="HS83" s="478" t="n">
        <f aca="false">SUM(HG83:HR83)</f>
        <v>0</v>
      </c>
      <c r="HT83" s="478" t="n">
        <f aca="false">IF(HT71=1,-HT82,0)</f>
        <v>0</v>
      </c>
      <c r="HU83" s="478" t="n">
        <f aca="false">IF(HU71=1,-HU82,0)</f>
        <v>0</v>
      </c>
      <c r="HV83" s="478" t="n">
        <f aca="false">IF(HV71=1,-HV82,0)</f>
        <v>0</v>
      </c>
      <c r="HW83" s="478" t="n">
        <f aca="false">IF(HW71=1,-HW82,0)</f>
        <v>0</v>
      </c>
      <c r="HX83" s="478" t="n">
        <f aca="false">IF(HX71=1,-HX82,0)</f>
        <v>0</v>
      </c>
      <c r="HY83" s="478" t="n">
        <f aca="false">IF(HY71=1,-HY82,0)</f>
        <v>0</v>
      </c>
      <c r="HZ83" s="478" t="n">
        <f aca="false">IF(HZ71=1,-HZ82,0)</f>
        <v>0</v>
      </c>
      <c r="IA83" s="478" t="n">
        <f aca="false">IF(IA71=1,-IA82,0)</f>
        <v>0</v>
      </c>
      <c r="IB83" s="478" t="n">
        <f aca="false">IF(IB71=1,-IB82,0)</f>
        <v>0</v>
      </c>
      <c r="IC83" s="478" t="n">
        <f aca="false">IF(IC71=1,-IC82,0)</f>
        <v>0</v>
      </c>
      <c r="ID83" s="478" t="n">
        <f aca="false">IF(ID71=1,-ID82,0)</f>
        <v>0</v>
      </c>
      <c r="IE83" s="478" t="n">
        <f aca="false">IF(IE71=1,-IE82,0)</f>
        <v>0</v>
      </c>
      <c r="IF83" s="478" t="n">
        <f aca="false">SUM(HT83:IE83)</f>
        <v>0</v>
      </c>
      <c r="IG83" s="478" t="n">
        <f aca="false">IF(IG71=1,-IG82,0)</f>
        <v>0</v>
      </c>
      <c r="IH83" s="478" t="n">
        <f aca="false">IF(IH71=1,-IH82,0)</f>
        <v>0</v>
      </c>
      <c r="II83" s="478" t="n">
        <f aca="false">IF(II71=1,-II82,0)</f>
        <v>0</v>
      </c>
      <c r="IJ83" s="478" t="n">
        <f aca="false">IF(IJ71=1,-IJ82,0)</f>
        <v>0</v>
      </c>
      <c r="IK83" s="478" t="n">
        <f aca="false">IF(IK71=1,-IK82,0)</f>
        <v>0</v>
      </c>
      <c r="IL83" s="478" t="n">
        <f aca="false">IF(IL71=1,-IL82,0)</f>
        <v>0</v>
      </c>
      <c r="IM83" s="478" t="n">
        <f aca="false">IF(IM71=1,-IM82,0)</f>
        <v>0</v>
      </c>
      <c r="IN83" s="478" t="n">
        <f aca="false">IF(IN71=1,-IN82,0)</f>
        <v>0</v>
      </c>
      <c r="IO83" s="478" t="n">
        <f aca="false">IF(IO71=1,-IO82,0)</f>
        <v>0</v>
      </c>
      <c r="IP83" s="478" t="n">
        <f aca="false">IF(IP71=1,-IP82,0)</f>
        <v>0</v>
      </c>
      <c r="IQ83" s="478" t="n">
        <f aca="false">IF(IQ71=1,-IQ82,0)</f>
        <v>0</v>
      </c>
      <c r="IR83" s="478" t="n">
        <f aca="false">IF(IR71=1,-IR82,0)</f>
        <v>0</v>
      </c>
      <c r="IS83" s="478" t="n">
        <f aca="false">SUM(IG83:IR83)</f>
        <v>0</v>
      </c>
      <c r="IT83" s="478" t="n">
        <f aca="false">IF(IT71=1,-IT82,0)</f>
        <v>0</v>
      </c>
      <c r="IU83" s="478" t="n">
        <f aca="false">IF(IU71=1,-IU82,0)</f>
        <v>0</v>
      </c>
      <c r="IV83" s="478" t="n">
        <f aca="false">IF(IV71=1,-IV82,0)</f>
        <v>0</v>
      </c>
      <c r="IW83" s="478" t="n">
        <f aca="false">IF(IW71=1,-IW82,0)</f>
        <v>0</v>
      </c>
      <c r="IX83" s="478" t="n">
        <f aca="false">IF(IX71=1,-IX82,0)</f>
        <v>0</v>
      </c>
      <c r="IY83" s="478" t="n">
        <f aca="false">IF(IY71=1,-IY82,0)</f>
        <v>0</v>
      </c>
      <c r="IZ83" s="478" t="n">
        <f aca="false">IF(IZ71=1,-IZ82,0)</f>
        <v>0</v>
      </c>
      <c r="JA83" s="478" t="n">
        <f aca="false">IF(JA71=1,-JA82,0)</f>
        <v>0</v>
      </c>
      <c r="JB83" s="478" t="n">
        <f aca="false">IF(JB71=1,-JB82,0)</f>
        <v>0</v>
      </c>
      <c r="JC83" s="478" t="n">
        <f aca="false">IF(JC71=1,-JC82,0)</f>
        <v>0</v>
      </c>
      <c r="JD83" s="478" t="n">
        <f aca="false">IF(JD71=1,-JD82,0)</f>
        <v>0</v>
      </c>
      <c r="JE83" s="478" t="n">
        <f aca="false">IF(JE71=1,-JE82,0)</f>
        <v>0</v>
      </c>
      <c r="JF83" s="478" t="n">
        <f aca="false">SUM(IT83:JE83)</f>
        <v>0</v>
      </c>
      <c r="JG83" s="478" t="n">
        <f aca="false">IF(JG71=1,-JG82,0)</f>
        <v>0</v>
      </c>
      <c r="JH83" s="478" t="n">
        <f aca="false">IF(JH71=1,-JH82,0)</f>
        <v>0</v>
      </c>
      <c r="JI83" s="478" t="n">
        <f aca="false">IF(JI71=1,-JI82,0)</f>
        <v>0</v>
      </c>
      <c r="JJ83" s="478" t="n">
        <f aca="false">IF(JJ71=1,-JJ82,0)</f>
        <v>0</v>
      </c>
      <c r="JK83" s="478" t="n">
        <f aca="false">IF(JK71=1,-JK82,0)</f>
        <v>0</v>
      </c>
      <c r="JL83" s="478" t="n">
        <f aca="false">IF(JL71=1,-JL82,0)</f>
        <v>0</v>
      </c>
      <c r="JM83" s="478" t="n">
        <f aca="false">IF(JM71=1,-JM82,0)</f>
        <v>0</v>
      </c>
      <c r="JN83" s="478" t="n">
        <f aca="false">IF(JN71=1,-JN82,0)</f>
        <v>0</v>
      </c>
      <c r="JO83" s="478" t="n">
        <f aca="false">IF(JO71=1,-JO82,0)</f>
        <v>0</v>
      </c>
      <c r="JP83" s="478" t="n">
        <f aca="false">IF(JP71=1,-JP82,0)</f>
        <v>0</v>
      </c>
      <c r="JQ83" s="478" t="n">
        <f aca="false">IF(JQ71=1,-JQ82,0)</f>
        <v>0</v>
      </c>
      <c r="JR83" s="478" t="n">
        <f aca="false">IF(JR71=1,-JR82,0)</f>
        <v>0</v>
      </c>
      <c r="JS83" s="478" t="n">
        <f aca="false">SUM(JG83:JR83)</f>
        <v>0</v>
      </c>
      <c r="JT83" s="478" t="n">
        <f aca="false">IF(JT71=1,-JT82,0)</f>
        <v>0</v>
      </c>
      <c r="JU83" s="478" t="n">
        <f aca="false">IF(JU71=1,-JU82,0)</f>
        <v>0</v>
      </c>
      <c r="JV83" s="478" t="n">
        <f aca="false">IF(JV71=1,-JV82,0)</f>
        <v>0</v>
      </c>
      <c r="JW83" s="478" t="n">
        <f aca="false">IF(JW71=1,-JW82,0)</f>
        <v>0</v>
      </c>
      <c r="JX83" s="478" t="n">
        <f aca="false">IF(JX71=1,-JX82,0)</f>
        <v>0</v>
      </c>
      <c r="JY83" s="478" t="n">
        <f aca="false">IF(JY71=1,-JY82,0)</f>
        <v>0</v>
      </c>
      <c r="JZ83" s="478" t="n">
        <f aca="false">IF(JZ71=1,-JZ82,0)</f>
        <v>0</v>
      </c>
      <c r="KA83" s="478" t="n">
        <f aca="false">IF(KA71=1,-KA82,0)</f>
        <v>0</v>
      </c>
      <c r="KB83" s="478" t="n">
        <f aca="false">IF(KB71=1,-KB82,0)</f>
        <v>0</v>
      </c>
      <c r="KC83" s="478" t="n">
        <f aca="false">IF(KC71=1,-KC82,0)</f>
        <v>0</v>
      </c>
      <c r="KD83" s="478" t="n">
        <f aca="false">IF(KD71=1,-KD82,0)</f>
        <v>0</v>
      </c>
      <c r="KE83" s="478" t="n">
        <f aca="false">IF(KE71=1,-KE82,0)</f>
        <v>0</v>
      </c>
      <c r="KF83" s="478" t="n">
        <f aca="false">SUM(JT83:KE83)</f>
        <v>0</v>
      </c>
      <c r="KG83" s="478" t="n">
        <f aca="false">IF(KG71=1,-KG82,0)</f>
        <v>0</v>
      </c>
      <c r="KH83" s="478" t="n">
        <f aca="false">IF(KH71=1,-KH82,0)</f>
        <v>0</v>
      </c>
      <c r="KI83" s="478" t="n">
        <f aca="false">IF(KI71=1,-KI82,0)</f>
        <v>0</v>
      </c>
      <c r="KJ83" s="478" t="n">
        <f aca="false">IF(KJ71=1,-KJ82,0)</f>
        <v>0</v>
      </c>
      <c r="KK83" s="478" t="n">
        <f aca="false">IF(KK71=1,-KK82,0)</f>
        <v>0</v>
      </c>
      <c r="KL83" s="478" t="n">
        <f aca="false">IF(KL71=1,-KL82,0)</f>
        <v>0</v>
      </c>
      <c r="KM83" s="478" t="n">
        <f aca="false">IF(KM71=1,-KM82,0)</f>
        <v>0</v>
      </c>
      <c r="KN83" s="478" t="n">
        <f aca="false">IF(KN71=1,-KN82,0)</f>
        <v>0</v>
      </c>
      <c r="KO83" s="478" t="n">
        <f aca="false">IF(KO71=1,-KO82,0)</f>
        <v>0</v>
      </c>
      <c r="KP83" s="478" t="n">
        <f aca="false">IF(KP71=1,-KP82,0)</f>
        <v>0</v>
      </c>
      <c r="KQ83" s="478" t="n">
        <f aca="false">IF(KQ71=1,-KQ82,0)</f>
        <v>0</v>
      </c>
      <c r="KR83" s="478" t="n">
        <f aca="false">IF(KR71=1,-KR82,0)</f>
        <v>0</v>
      </c>
      <c r="KS83" s="478" t="n">
        <f aca="false">SUM(KG83:KR83)</f>
        <v>0</v>
      </c>
      <c r="KT83" s="478" t="n">
        <f aca="false">IF(KT71=1,-KT82,0)</f>
        <v>0</v>
      </c>
      <c r="KU83" s="478" t="n">
        <f aca="false">IF(KU71=1,-KU82,0)</f>
        <v>0</v>
      </c>
      <c r="KV83" s="478" t="n">
        <f aca="false">IF(KV71=1,-KV82,0)</f>
        <v>0</v>
      </c>
      <c r="KW83" s="478" t="n">
        <f aca="false">IF(KW71=1,-KW82,0)</f>
        <v>0</v>
      </c>
      <c r="KX83" s="478" t="n">
        <f aca="false">IF(KX71=1,-KX82,0)</f>
        <v>0</v>
      </c>
      <c r="KY83" s="478" t="n">
        <f aca="false">IF(KY71=1,-KY82,0)</f>
        <v>0</v>
      </c>
      <c r="KZ83" s="478" t="n">
        <f aca="false">IF(KZ71=1,-KZ82,0)</f>
        <v>0</v>
      </c>
      <c r="LA83" s="478" t="n">
        <f aca="false">IF(LA71=1,-LA82,0)</f>
        <v>0</v>
      </c>
      <c r="LB83" s="478" t="n">
        <f aca="false">IF(LB71=1,-LB82,0)</f>
        <v>0</v>
      </c>
      <c r="LC83" s="478" t="n">
        <f aca="false">IF(LC71=1,-LC82,0)</f>
        <v>0</v>
      </c>
      <c r="LD83" s="478" t="n">
        <f aca="false">IF(LD71=1,-LD82,0)</f>
        <v>0</v>
      </c>
      <c r="LE83" s="478" t="n">
        <f aca="false">IF(LE71=1,-LE82,0)</f>
        <v>0</v>
      </c>
      <c r="LF83" s="478" t="n">
        <f aca="false">SUM(KT83:LE83)</f>
        <v>0</v>
      </c>
      <c r="LG83" s="478" t="n">
        <f aca="false">IF(LG71=1,-LG82,0)</f>
        <v>0</v>
      </c>
      <c r="LH83" s="478" t="n">
        <f aca="false">IF(LH71=1,-LH82,0)</f>
        <v>0</v>
      </c>
      <c r="LI83" s="478" t="n">
        <f aca="false">IF(LI71=1,-LI82,0)</f>
        <v>0</v>
      </c>
      <c r="LJ83" s="478" t="n">
        <f aca="false">IF(LJ71=1,-LJ82,0)</f>
        <v>0</v>
      </c>
      <c r="LK83" s="478" t="n">
        <f aca="false">IF(LK71=1,-LK82,0)</f>
        <v>0</v>
      </c>
      <c r="LL83" s="478" t="n">
        <f aca="false">IF(LL71=1,-LL82,0)</f>
        <v>0</v>
      </c>
      <c r="LM83" s="478" t="n">
        <f aca="false">IF(LM71=1,-LM82,0)</f>
        <v>0</v>
      </c>
      <c r="LN83" s="478" t="n">
        <f aca="false">IF(LN71=1,-LN82,0)</f>
        <v>0</v>
      </c>
      <c r="LO83" s="478" t="n">
        <f aca="false">IF(LO71=1,-LO82,0)</f>
        <v>0</v>
      </c>
      <c r="LP83" s="478" t="n">
        <f aca="false">IF(LP71=1,-LP82,0)</f>
        <v>0</v>
      </c>
      <c r="LQ83" s="478" t="n">
        <f aca="false">IF(LQ71=1,-LQ82,0)</f>
        <v>0</v>
      </c>
      <c r="LR83" s="478" t="n">
        <f aca="false">IF(LR71=1,-LR82,0)</f>
        <v>0</v>
      </c>
      <c r="LS83" s="478" t="n">
        <f aca="false">SUM(LG83:LR83)</f>
        <v>0</v>
      </c>
      <c r="LT83" s="478" t="n">
        <f aca="false">IF(LT71=1,-LT82,0)</f>
        <v>0</v>
      </c>
      <c r="LU83" s="478" t="n">
        <f aca="false">IF(LU71=1,-LU82,0)</f>
        <v>0</v>
      </c>
      <c r="LV83" s="478" t="n">
        <f aca="false">IF(LV71=1,-LV82,0)</f>
        <v>0</v>
      </c>
      <c r="LW83" s="478" t="n">
        <f aca="false">IF(LW71=1,-LW82,0)</f>
        <v>0</v>
      </c>
      <c r="LX83" s="478" t="n">
        <f aca="false">IF(LX71=1,-LX82,0)</f>
        <v>0</v>
      </c>
      <c r="LY83" s="478" t="n">
        <f aca="false">IF(LY71=1,-LY82,0)</f>
        <v>0</v>
      </c>
      <c r="LZ83" s="478" t="n">
        <f aca="false">IF(LZ71=1,-LZ82,0)</f>
        <v>0</v>
      </c>
      <c r="MA83" s="478" t="n">
        <f aca="false">IF(MA71=1,-MA82,0)</f>
        <v>0</v>
      </c>
      <c r="MB83" s="478" t="n">
        <f aca="false">IF(MB71=1,-MB82,0)</f>
        <v>0</v>
      </c>
      <c r="MC83" s="478" t="n">
        <f aca="false">IF(MC71=1,-MC82,0)</f>
        <v>0</v>
      </c>
      <c r="MD83" s="478" t="n">
        <f aca="false">IF(MD71=1,-MD82,0)</f>
        <v>0</v>
      </c>
      <c r="ME83" s="478" t="n">
        <f aca="false">IF(ME71=1,-ME82,0)</f>
        <v>0</v>
      </c>
      <c r="MF83" s="478" t="n">
        <f aca="false">SUM(LT83:ME83)</f>
        <v>0</v>
      </c>
      <c r="MG83" s="478" t="n">
        <f aca="false">IF(MG71=1,-MG82,0)</f>
        <v>0</v>
      </c>
      <c r="MH83" s="478" t="n">
        <f aca="false">IF(MH71=1,-MH82,0)</f>
        <v>0</v>
      </c>
      <c r="MI83" s="478" t="n">
        <f aca="false">IF(MI71=1,-MI82,0)</f>
        <v>0</v>
      </c>
      <c r="MJ83" s="478" t="n">
        <f aca="false">IF(MJ71=1,-MJ82,0)</f>
        <v>0</v>
      </c>
      <c r="MK83" s="478" t="n">
        <f aca="false">IF(MK71=1,-MK82,0)</f>
        <v>0</v>
      </c>
      <c r="ML83" s="478" t="n">
        <f aca="false">IF(ML71=1,-ML82,0)</f>
        <v>0</v>
      </c>
      <c r="MM83" s="478" t="n">
        <f aca="false">IF(MM71=1,-MM82,0)</f>
        <v>0</v>
      </c>
      <c r="MN83" s="478" t="n">
        <f aca="false">IF(MN71=1,-MN82,0)</f>
        <v>0</v>
      </c>
      <c r="MO83" s="478" t="n">
        <f aca="false">IF(MO71=1,-MO82,0)</f>
        <v>0</v>
      </c>
      <c r="MP83" s="478" t="n">
        <f aca="false">IF(MP71=1,-MP82,0)</f>
        <v>0</v>
      </c>
      <c r="MQ83" s="478" t="n">
        <f aca="false">IF(MQ71=1,-MQ82,0)</f>
        <v>0</v>
      </c>
      <c r="MR83" s="478" t="n">
        <f aca="false">IF(MR71=1,-MR82,0)</f>
        <v>0</v>
      </c>
      <c r="MS83" s="478" t="n">
        <f aca="false">SUM(MG83:MR83)</f>
        <v>0</v>
      </c>
      <c r="MT83" s="478" t="n">
        <f aca="false">IF(MT71=1,-MT82,0)</f>
        <v>0</v>
      </c>
      <c r="MU83" s="478" t="n">
        <f aca="false">IF(MU71=1,-MU82,0)</f>
        <v>0</v>
      </c>
      <c r="MV83" s="478" t="n">
        <f aca="false">IF(MV71=1,-MV82,0)</f>
        <v>0</v>
      </c>
      <c r="MW83" s="478" t="n">
        <f aca="false">IF(MW71=1,-MW82,0)</f>
        <v>0</v>
      </c>
      <c r="MX83" s="478" t="n">
        <f aca="false">IF(MX71=1,-MX82,0)</f>
        <v>0</v>
      </c>
      <c r="MY83" s="478" t="n">
        <f aca="false">IF(MY71=1,-MY82,0)</f>
        <v>0</v>
      </c>
      <c r="MZ83" s="478" t="n">
        <f aca="false">IF(MZ71=1,-MZ82,0)</f>
        <v>0</v>
      </c>
      <c r="NA83" s="478" t="n">
        <f aca="false">IF(NA71=1,-NA82,0)</f>
        <v>0</v>
      </c>
      <c r="NB83" s="478" t="n">
        <f aca="false">IF(NB71=1,-NB82,0)</f>
        <v>0</v>
      </c>
      <c r="NC83" s="478" t="n">
        <f aca="false">IF(NC71=1,-NC82,0)</f>
        <v>0</v>
      </c>
      <c r="ND83" s="478" t="n">
        <f aca="false">IF(ND71=1,-ND82,0)</f>
        <v>0</v>
      </c>
      <c r="NE83" s="478" t="n">
        <f aca="false">IF(NE71=1,-NE82,0)</f>
        <v>0</v>
      </c>
      <c r="NF83" s="478" t="n">
        <f aca="false">SUM(MT83:NE83)</f>
        <v>0</v>
      </c>
      <c r="NG83" s="478" t="n">
        <f aca="false">IF(NG71=1,-NG82,0)</f>
        <v>0</v>
      </c>
      <c r="NH83" s="478" t="n">
        <f aca="false">IF(NH71=1,-NH82,0)</f>
        <v>0</v>
      </c>
      <c r="NI83" s="478" t="n">
        <f aca="false">IF(NI71=1,-NI82,0)</f>
        <v>0</v>
      </c>
      <c r="NJ83" s="478" t="n">
        <f aca="false">IF(NJ71=1,-NJ82,0)</f>
        <v>0</v>
      </c>
      <c r="NK83" s="478" t="n">
        <f aca="false">IF(NK71=1,-NK82,0)</f>
        <v>0</v>
      </c>
      <c r="NL83" s="478" t="n">
        <f aca="false">IF(NL71=1,-NL82,0)</f>
        <v>0</v>
      </c>
      <c r="NM83" s="478" t="n">
        <f aca="false">IF(NM71=1,-NM82,0)</f>
        <v>0</v>
      </c>
      <c r="NN83" s="478" t="n">
        <f aca="false">IF(NN71=1,-NN82,0)</f>
        <v>0</v>
      </c>
      <c r="NO83" s="478" t="n">
        <f aca="false">IF(NO71=1,-NO82,0)</f>
        <v>0</v>
      </c>
      <c r="NP83" s="478" t="n">
        <f aca="false">IF(NP71=1,-NP82,0)</f>
        <v>0</v>
      </c>
      <c r="NQ83" s="478" t="n">
        <f aca="false">IF(NQ71=1,-NQ82,0)</f>
        <v>0</v>
      </c>
      <c r="NR83" s="478" t="n">
        <f aca="false">IF(NR71=1,-NR82,0)</f>
        <v>0</v>
      </c>
      <c r="NS83" s="478" t="n">
        <f aca="false">SUM(NG83:NR83)</f>
        <v>0</v>
      </c>
      <c r="NT83" s="478" t="n">
        <f aca="false">IF(NT71=1,-NT82,0)</f>
        <v>0</v>
      </c>
      <c r="NU83" s="478" t="n">
        <f aca="false">IF(NU71=1,-NU82,0)</f>
        <v>0</v>
      </c>
      <c r="NV83" s="478" t="n">
        <f aca="false">IF(NV71=1,-NV82,0)</f>
        <v>0</v>
      </c>
      <c r="NW83" s="478" t="n">
        <f aca="false">IF(NW71=1,-NW82,0)</f>
        <v>0</v>
      </c>
      <c r="NX83" s="478" t="n">
        <f aca="false">IF(NX71=1,-NX82,0)</f>
        <v>0</v>
      </c>
      <c r="NY83" s="478" t="n">
        <f aca="false">IF(NY71=1,-NY82,0)</f>
        <v>0</v>
      </c>
      <c r="NZ83" s="478" t="n">
        <f aca="false">IF(NZ71=1,-NZ82,0)</f>
        <v>0</v>
      </c>
      <c r="OA83" s="478" t="n">
        <f aca="false">IF(OA71=1,-OA82,0)</f>
        <v>0</v>
      </c>
      <c r="OB83" s="478" t="n">
        <f aca="false">IF(OB71=1,-OB82,0)</f>
        <v>0</v>
      </c>
      <c r="OC83" s="478" t="n">
        <f aca="false">IF(OC71=1,-OC82,0)</f>
        <v>0</v>
      </c>
      <c r="OD83" s="478" t="n">
        <f aca="false">IF(OD71=1,-OD82,0)</f>
        <v>0</v>
      </c>
      <c r="OE83" s="478" t="n">
        <f aca="false">IF(OE71=1,-OE82,0)</f>
        <v>0</v>
      </c>
      <c r="OF83" s="478" t="n">
        <f aca="false">SUM(NT83:OE83)</f>
        <v>0</v>
      </c>
      <c r="OG83" s="478" t="n">
        <f aca="false">IF(OG71=1,-OG82,0)</f>
        <v>0</v>
      </c>
      <c r="OH83" s="478" t="n">
        <f aca="false">IF(OH71=1,-OH82,0)</f>
        <v>0</v>
      </c>
      <c r="OI83" s="478" t="n">
        <f aca="false">IF(OI71=1,-OI82,0)</f>
        <v>0</v>
      </c>
      <c r="OJ83" s="478" t="n">
        <f aca="false">IF(OJ71=1,-OJ82,0)</f>
        <v>0</v>
      </c>
      <c r="OK83" s="478" t="n">
        <f aca="false">IF(OK71=1,-OK82,0)</f>
        <v>0</v>
      </c>
      <c r="OL83" s="478" t="n">
        <f aca="false">IF(OL71=1,-OL82,0)</f>
        <v>0</v>
      </c>
      <c r="OM83" s="478" t="n">
        <f aca="false">IF(OM71=1,-OM82,0)</f>
        <v>0</v>
      </c>
      <c r="ON83" s="478" t="n">
        <f aca="false">IF(ON71=1,-ON82,0)</f>
        <v>0</v>
      </c>
      <c r="OO83" s="478" t="n">
        <f aca="false">IF(OO71=1,-OO82,0)</f>
        <v>0</v>
      </c>
      <c r="OP83" s="478" t="n">
        <f aca="false">IF(OP71=1,-OP82,0)</f>
        <v>0</v>
      </c>
      <c r="OQ83" s="478" t="n">
        <f aca="false">IF(OQ71=1,-OQ82,0)</f>
        <v>0</v>
      </c>
      <c r="OR83" s="478" t="n">
        <f aca="false">IF(OR71=1,-OR82,0)</f>
        <v>0</v>
      </c>
      <c r="OS83" s="478" t="n">
        <f aca="false">SUM(OG83:OR83)</f>
        <v>0</v>
      </c>
      <c r="OT83" s="478"/>
      <c r="OU83" s="478"/>
      <c r="OV83" s="478"/>
      <c r="OW83" s="478"/>
      <c r="OX83" s="478"/>
      <c r="OY83" s="478"/>
      <c r="OZ83" s="478"/>
      <c r="PA83" s="478"/>
      <c r="PB83" s="478"/>
      <c r="PC83" s="478"/>
      <c r="PD83" s="478"/>
      <c r="PE83" s="478"/>
      <c r="PF83" s="478"/>
      <c r="PG83" s="478"/>
      <c r="PH83" s="478"/>
      <c r="PI83" s="478"/>
      <c r="PJ83" s="478"/>
      <c r="PK83" s="478"/>
      <c r="PL83" s="478"/>
      <c r="PM83" s="478"/>
      <c r="PN83" s="478"/>
      <c r="PO83" s="478"/>
      <c r="PP83" s="478"/>
      <c r="PQ83" s="478"/>
      <c r="PR83" s="478"/>
      <c r="PS83" s="478"/>
      <c r="PT83" s="478"/>
      <c r="PU83" s="478"/>
      <c r="PV83" s="478"/>
      <c r="PW83" s="478"/>
      <c r="PX83" s="478"/>
      <c r="PY83" s="478"/>
      <c r="PZ83" s="478"/>
      <c r="QA83" s="478"/>
      <c r="QB83" s="478"/>
      <c r="QC83" s="478"/>
      <c r="QD83" s="478"/>
      <c r="QE83" s="478"/>
      <c r="QF83" s="478"/>
      <c r="QG83" s="478"/>
      <c r="QH83" s="478"/>
      <c r="QI83" s="478"/>
      <c r="QJ83" s="478"/>
      <c r="QK83" s="478"/>
      <c r="QL83" s="478"/>
      <c r="QM83" s="478"/>
      <c r="QN83" s="478"/>
      <c r="QO83" s="478"/>
      <c r="QP83" s="478"/>
      <c r="QQ83" s="478"/>
      <c r="QR83" s="478"/>
      <c r="QS83" s="478"/>
      <c r="QT83" s="478"/>
      <c r="QU83" s="478"/>
      <c r="QV83" s="478"/>
      <c r="QW83" s="478"/>
      <c r="QX83" s="478"/>
      <c r="QY83" s="478"/>
      <c r="QZ83" s="478"/>
      <c r="RA83" s="478"/>
      <c r="RB83" s="478"/>
      <c r="RC83" s="478"/>
      <c r="RD83" s="478"/>
      <c r="RE83" s="478"/>
      <c r="RF83" s="478"/>
    </row>
    <row r="84" customFormat="false" ht="12.75" hidden="false" customHeight="true" outlineLevel="0" collapsed="false">
      <c r="A84" s="478"/>
      <c r="B84" s="479" t="s">
        <v>502</v>
      </c>
      <c r="C84" s="478"/>
      <c r="D84" s="478"/>
      <c r="E84" s="478" t="n">
        <f aca="false">SUM(S84,AF84,AS84,BF84,BS84,CF84,CS84,DF84,DS84,EF84,ES84,FF84,FS84,GF84,GS84,HF84,HS84,IF84,IS84,JF84,JS84,KF84,KS84,LF84,LS84,MF84,MS84,NF84,NS84,OF84,OS84)</f>
        <v>0</v>
      </c>
      <c r="F84" s="478"/>
      <c r="G84" s="478" t="n">
        <f aca="false">G85-G83</f>
        <v>0</v>
      </c>
      <c r="H84" s="478" t="n">
        <f aca="false">H85-H83</f>
        <v>0</v>
      </c>
      <c r="I84" s="478" t="n">
        <f aca="false">I85-I83</f>
        <v>0</v>
      </c>
      <c r="J84" s="478" t="n">
        <f aca="false">J85-J83</f>
        <v>0</v>
      </c>
      <c r="K84" s="478" t="n">
        <f aca="false">K85-K83</f>
        <v>0</v>
      </c>
      <c r="L84" s="478" t="n">
        <f aca="false">L85-L83</f>
        <v>0</v>
      </c>
      <c r="M84" s="478" t="n">
        <f aca="false">M85-M83</f>
        <v>0</v>
      </c>
      <c r="N84" s="478" t="n">
        <f aca="false">N85-N83</f>
        <v>0</v>
      </c>
      <c r="O84" s="478" t="n">
        <f aca="false">O85-O83</f>
        <v>0</v>
      </c>
      <c r="P84" s="478" t="n">
        <f aca="false">P85-P83</f>
        <v>0</v>
      </c>
      <c r="Q84" s="478" t="n">
        <f aca="false">Q85-Q83</f>
        <v>0</v>
      </c>
      <c r="R84" s="478" t="n">
        <f aca="false">R85-R83</f>
        <v>0</v>
      </c>
      <c r="S84" s="478" t="n">
        <f aca="false">SUM(G84:R84)</f>
        <v>0</v>
      </c>
      <c r="T84" s="478" t="n">
        <f aca="false">T85-T83</f>
        <v>0</v>
      </c>
      <c r="U84" s="478" t="n">
        <f aca="false">U85-U83</f>
        <v>0</v>
      </c>
      <c r="V84" s="478" t="n">
        <f aca="false">V85-V83</f>
        <v>0</v>
      </c>
      <c r="W84" s="478" t="n">
        <f aca="false">W85-W83</f>
        <v>0</v>
      </c>
      <c r="X84" s="478" t="n">
        <f aca="false">X85-X83</f>
        <v>0</v>
      </c>
      <c r="Y84" s="478" t="n">
        <f aca="false">Y85-Y83</f>
        <v>0</v>
      </c>
      <c r="Z84" s="478" t="n">
        <f aca="false">Z85-Z83</f>
        <v>0</v>
      </c>
      <c r="AA84" s="478" t="n">
        <f aca="false">AA85-AA83</f>
        <v>0</v>
      </c>
      <c r="AB84" s="478" t="n">
        <f aca="false">AB85-AB83</f>
        <v>0</v>
      </c>
      <c r="AC84" s="478" t="n">
        <f aca="false">AC85-AC83</f>
        <v>0</v>
      </c>
      <c r="AD84" s="478" t="n">
        <f aca="false">AD85-AD83</f>
        <v>0</v>
      </c>
      <c r="AE84" s="478" t="n">
        <f aca="false">AE85-AE83</f>
        <v>0</v>
      </c>
      <c r="AF84" s="478" t="n">
        <f aca="false">SUM(T84:AE84)</f>
        <v>0</v>
      </c>
      <c r="AG84" s="478" t="n">
        <f aca="false">AG85-AG83</f>
        <v>0</v>
      </c>
      <c r="AH84" s="478" t="n">
        <f aca="false">AH85-AH83</f>
        <v>0</v>
      </c>
      <c r="AI84" s="478" t="n">
        <f aca="false">AI85-AI83</f>
        <v>0</v>
      </c>
      <c r="AJ84" s="478" t="n">
        <f aca="false">AJ85-AJ83</f>
        <v>0</v>
      </c>
      <c r="AK84" s="478" t="n">
        <f aca="false">AK85-AK83</f>
        <v>0</v>
      </c>
      <c r="AL84" s="478" t="n">
        <f aca="false">AL85-AL83</f>
        <v>0</v>
      </c>
      <c r="AM84" s="478" t="n">
        <f aca="false">AM85-AM83</f>
        <v>0</v>
      </c>
      <c r="AN84" s="478" t="n">
        <f aca="false">AN85-AN83</f>
        <v>0</v>
      </c>
      <c r="AO84" s="478" t="n">
        <f aca="false">AO85-AO83</f>
        <v>0</v>
      </c>
      <c r="AP84" s="478" t="n">
        <f aca="false">AP85-AP83</f>
        <v>0</v>
      </c>
      <c r="AQ84" s="478" t="n">
        <f aca="false">AQ85-AQ83</f>
        <v>0</v>
      </c>
      <c r="AR84" s="478" t="n">
        <f aca="false">AR85-AR83</f>
        <v>0</v>
      </c>
      <c r="AS84" s="478" t="n">
        <f aca="false">SUM(AG84:AR84)</f>
        <v>0</v>
      </c>
      <c r="AT84" s="478" t="n">
        <f aca="false">AT85-AT83</f>
        <v>0</v>
      </c>
      <c r="AU84" s="478" t="n">
        <f aca="false">AU85-AU83</f>
        <v>0</v>
      </c>
      <c r="AV84" s="478" t="n">
        <f aca="false">AV85-AV83</f>
        <v>0</v>
      </c>
      <c r="AW84" s="478" t="n">
        <f aca="false">AW85-AW83</f>
        <v>0</v>
      </c>
      <c r="AX84" s="478" t="n">
        <f aca="false">AX85-AX83</f>
        <v>0</v>
      </c>
      <c r="AY84" s="478" t="n">
        <f aca="false">AY85-AY83</f>
        <v>0</v>
      </c>
      <c r="AZ84" s="478" t="n">
        <f aca="false">AZ85-AZ83</f>
        <v>0</v>
      </c>
      <c r="BA84" s="478" t="n">
        <f aca="false">BA85-BA83</f>
        <v>0</v>
      </c>
      <c r="BB84" s="478" t="n">
        <f aca="false">BB85-BB83</f>
        <v>0</v>
      </c>
      <c r="BC84" s="478" t="n">
        <f aca="false">BC85-BC83</f>
        <v>0</v>
      </c>
      <c r="BD84" s="478" t="n">
        <f aca="false">BD85-BD83</f>
        <v>0</v>
      </c>
      <c r="BE84" s="478" t="n">
        <f aca="false">BE85-BE83</f>
        <v>0</v>
      </c>
      <c r="BF84" s="478" t="n">
        <f aca="false">SUM(AT84:BE84)</f>
        <v>0</v>
      </c>
      <c r="BG84" s="478" t="n">
        <f aca="false">BG85-BG83</f>
        <v>0</v>
      </c>
      <c r="BH84" s="478" t="n">
        <f aca="false">BH85-BH83</f>
        <v>0</v>
      </c>
      <c r="BI84" s="478" t="n">
        <f aca="false">BI85-BI83</f>
        <v>0</v>
      </c>
      <c r="BJ84" s="478" t="n">
        <f aca="false">BJ85-BJ83</f>
        <v>0</v>
      </c>
      <c r="BK84" s="478" t="n">
        <f aca="false">BK85-BK83</f>
        <v>0</v>
      </c>
      <c r="BL84" s="478" t="n">
        <f aca="false">BL85-BL83</f>
        <v>0</v>
      </c>
      <c r="BM84" s="478" t="n">
        <f aca="false">BM85-BM83</f>
        <v>0</v>
      </c>
      <c r="BN84" s="478" t="n">
        <f aca="false">BN85-BN83</f>
        <v>0</v>
      </c>
      <c r="BO84" s="478" t="n">
        <f aca="false">BO85-BO83</f>
        <v>0</v>
      </c>
      <c r="BP84" s="478" t="n">
        <f aca="false">BP85-BP83</f>
        <v>0</v>
      </c>
      <c r="BQ84" s="478" t="n">
        <f aca="false">BQ85-BQ83</f>
        <v>0</v>
      </c>
      <c r="BR84" s="478" t="n">
        <f aca="false">BR85-BR83</f>
        <v>0</v>
      </c>
      <c r="BS84" s="478" t="n">
        <f aca="false">SUM(BG84:BR84)</f>
        <v>0</v>
      </c>
      <c r="BT84" s="478" t="n">
        <f aca="false">BT85-BT83</f>
        <v>0</v>
      </c>
      <c r="BU84" s="478" t="n">
        <f aca="false">BU85-BU83</f>
        <v>0</v>
      </c>
      <c r="BV84" s="478" t="n">
        <f aca="false">BV85-BV83</f>
        <v>0</v>
      </c>
      <c r="BW84" s="478" t="n">
        <f aca="false">BW85-BW83</f>
        <v>0</v>
      </c>
      <c r="BX84" s="478" t="n">
        <f aca="false">BX85-BX83</f>
        <v>0</v>
      </c>
      <c r="BY84" s="478" t="n">
        <f aca="false">BY85-BY83</f>
        <v>-0</v>
      </c>
      <c r="BZ84" s="478" t="n">
        <f aca="false">BZ85-BZ83</f>
        <v>-0</v>
      </c>
      <c r="CA84" s="478" t="n">
        <f aca="false">CA85-CA83</f>
        <v>-0</v>
      </c>
      <c r="CB84" s="478" t="n">
        <f aca="false">CB85-CB83</f>
        <v>-0</v>
      </c>
      <c r="CC84" s="478" t="n">
        <f aca="false">CC85-CC83</f>
        <v>-0</v>
      </c>
      <c r="CD84" s="478" t="n">
        <f aca="false">CD85-CD83</f>
        <v>-0</v>
      </c>
      <c r="CE84" s="478" t="n">
        <f aca="false">CE85-CE83</f>
        <v>-0</v>
      </c>
      <c r="CF84" s="478" t="n">
        <f aca="false">SUM(BT84:CE84)</f>
        <v>0</v>
      </c>
      <c r="CG84" s="478" t="n">
        <f aca="false">CG85-CG83</f>
        <v>0</v>
      </c>
      <c r="CH84" s="478" t="n">
        <f aca="false">CH85-CH83</f>
        <v>-0</v>
      </c>
      <c r="CI84" s="478" t="n">
        <f aca="false">CI85-CI83</f>
        <v>-0</v>
      </c>
      <c r="CJ84" s="478" t="n">
        <f aca="false">CJ85-CJ83</f>
        <v>-0</v>
      </c>
      <c r="CK84" s="478" t="n">
        <f aca="false">CK85-CK83</f>
        <v>-0</v>
      </c>
      <c r="CL84" s="478" t="n">
        <f aca="false">CL85-CL83</f>
        <v>-0</v>
      </c>
      <c r="CM84" s="478" t="n">
        <f aca="false">CM85-CM83</f>
        <v>-0</v>
      </c>
      <c r="CN84" s="478" t="n">
        <f aca="false">CN85-CN83</f>
        <v>-0</v>
      </c>
      <c r="CO84" s="478" t="n">
        <f aca="false">CO85-CO83</f>
        <v>-0</v>
      </c>
      <c r="CP84" s="478" t="n">
        <f aca="false">CP85-CP83</f>
        <v>-0</v>
      </c>
      <c r="CQ84" s="478" t="n">
        <f aca="false">CQ85-CQ83</f>
        <v>-0</v>
      </c>
      <c r="CR84" s="478" t="n">
        <f aca="false">CR85-CR83</f>
        <v>-0</v>
      </c>
      <c r="CS84" s="478" t="n">
        <f aca="false">SUM(CG84:CR84)</f>
        <v>0</v>
      </c>
      <c r="CT84" s="478" t="n">
        <f aca="false">CT85-CT83</f>
        <v>0</v>
      </c>
      <c r="CU84" s="478" t="n">
        <f aca="false">CU85-CU83</f>
        <v>-0</v>
      </c>
      <c r="CV84" s="478" t="n">
        <f aca="false">CV85-CV83</f>
        <v>-0</v>
      </c>
      <c r="CW84" s="478" t="n">
        <f aca="false">CW85-CW83</f>
        <v>-0</v>
      </c>
      <c r="CX84" s="478" t="n">
        <f aca="false">CX85-CX83</f>
        <v>-0</v>
      </c>
      <c r="CY84" s="478" t="n">
        <f aca="false">CY85-CY83</f>
        <v>-0</v>
      </c>
      <c r="CZ84" s="478" t="n">
        <f aca="false">CZ85-CZ83</f>
        <v>-0</v>
      </c>
      <c r="DA84" s="478" t="n">
        <f aca="false">DA85-DA83</f>
        <v>-0</v>
      </c>
      <c r="DB84" s="478" t="n">
        <f aca="false">DB85-DB83</f>
        <v>-0</v>
      </c>
      <c r="DC84" s="478" t="n">
        <f aca="false">DC85-DC83</f>
        <v>-0</v>
      </c>
      <c r="DD84" s="478" t="n">
        <f aca="false">DD85-DD83</f>
        <v>-0</v>
      </c>
      <c r="DE84" s="478" t="n">
        <f aca="false">DE85-DE83</f>
        <v>-0</v>
      </c>
      <c r="DF84" s="478" t="n">
        <f aca="false">SUM(CT84:DE84)</f>
        <v>0</v>
      </c>
      <c r="DG84" s="478" t="n">
        <f aca="false">DG85-DG83</f>
        <v>0</v>
      </c>
      <c r="DH84" s="478" t="n">
        <f aca="false">DH85-DH83</f>
        <v>-0</v>
      </c>
      <c r="DI84" s="478" t="n">
        <f aca="false">DI85-DI83</f>
        <v>-0</v>
      </c>
      <c r="DJ84" s="478" t="n">
        <f aca="false">DJ85-DJ83</f>
        <v>-0</v>
      </c>
      <c r="DK84" s="478" t="n">
        <f aca="false">DK85-DK83</f>
        <v>-0</v>
      </c>
      <c r="DL84" s="478" t="n">
        <f aca="false">DL85-DL83</f>
        <v>-0</v>
      </c>
      <c r="DM84" s="478" t="n">
        <f aca="false">DM85-DM83</f>
        <v>-0</v>
      </c>
      <c r="DN84" s="478" t="n">
        <f aca="false">DN85-DN83</f>
        <v>-0</v>
      </c>
      <c r="DO84" s="478" t="n">
        <f aca="false">DO85-DO83</f>
        <v>-0</v>
      </c>
      <c r="DP84" s="478" t="n">
        <f aca="false">DP85-DP83</f>
        <v>-0</v>
      </c>
      <c r="DQ84" s="478" t="n">
        <f aca="false">DQ85-DQ83</f>
        <v>-0</v>
      </c>
      <c r="DR84" s="478" t="n">
        <f aca="false">DR85-DR83</f>
        <v>-0</v>
      </c>
      <c r="DS84" s="478" t="n">
        <f aca="false">SUM(DG84:DR84)</f>
        <v>0</v>
      </c>
      <c r="DT84" s="478" t="n">
        <f aca="false">DT85-DT83</f>
        <v>0</v>
      </c>
      <c r="DU84" s="478" t="n">
        <f aca="false">DU85-DU83</f>
        <v>-0</v>
      </c>
      <c r="DV84" s="478" t="n">
        <f aca="false">DV85-DV83</f>
        <v>-0</v>
      </c>
      <c r="DW84" s="478" t="n">
        <f aca="false">DW85-DW83</f>
        <v>-0</v>
      </c>
      <c r="DX84" s="478" t="n">
        <f aca="false">DX85-DX83</f>
        <v>-0</v>
      </c>
      <c r="DY84" s="478" t="n">
        <f aca="false">DY85-DY83</f>
        <v>-0</v>
      </c>
      <c r="DZ84" s="478" t="n">
        <f aca="false">DZ85-DZ83</f>
        <v>-0</v>
      </c>
      <c r="EA84" s="478" t="n">
        <f aca="false">EA85-EA83</f>
        <v>-0</v>
      </c>
      <c r="EB84" s="478" t="n">
        <f aca="false">EB85-EB83</f>
        <v>-0</v>
      </c>
      <c r="EC84" s="478" t="n">
        <f aca="false">EC85-EC83</f>
        <v>-0</v>
      </c>
      <c r="ED84" s="478" t="n">
        <f aca="false">ED85-ED83</f>
        <v>-0</v>
      </c>
      <c r="EE84" s="478" t="n">
        <f aca="false">EE85-EE83</f>
        <v>-0</v>
      </c>
      <c r="EF84" s="478" t="n">
        <f aca="false">SUM(DT84:EE84)</f>
        <v>0</v>
      </c>
      <c r="EG84" s="478" t="n">
        <f aca="false">EG85-EG83</f>
        <v>0</v>
      </c>
      <c r="EH84" s="478" t="n">
        <f aca="false">EH85-EH83</f>
        <v>-0</v>
      </c>
      <c r="EI84" s="478" t="n">
        <f aca="false">EI85-EI83</f>
        <v>-0</v>
      </c>
      <c r="EJ84" s="478" t="n">
        <f aca="false">EJ85-EJ83</f>
        <v>-0</v>
      </c>
      <c r="EK84" s="478" t="n">
        <f aca="false">EK85-EK83</f>
        <v>-0</v>
      </c>
      <c r="EL84" s="478" t="n">
        <f aca="false">EL85-EL83</f>
        <v>-0</v>
      </c>
      <c r="EM84" s="478" t="n">
        <f aca="false">EM85-EM83</f>
        <v>-0</v>
      </c>
      <c r="EN84" s="478" t="n">
        <f aca="false">EN85-EN83</f>
        <v>-0</v>
      </c>
      <c r="EO84" s="478" t="n">
        <f aca="false">EO85-EO83</f>
        <v>-0</v>
      </c>
      <c r="EP84" s="478" t="n">
        <f aca="false">EP85-EP83</f>
        <v>-0</v>
      </c>
      <c r="EQ84" s="478" t="n">
        <f aca="false">EQ85-EQ83</f>
        <v>-0</v>
      </c>
      <c r="ER84" s="478" t="n">
        <f aca="false">ER85-ER83</f>
        <v>-0</v>
      </c>
      <c r="ES84" s="478" t="n">
        <f aca="false">SUM(EG84:ER84)</f>
        <v>0</v>
      </c>
      <c r="ET84" s="478" t="n">
        <f aca="false">ET85-ET83</f>
        <v>0</v>
      </c>
      <c r="EU84" s="478" t="n">
        <f aca="false">EU85-EU83</f>
        <v>-0</v>
      </c>
      <c r="EV84" s="478" t="n">
        <f aca="false">EV85-EV83</f>
        <v>-0</v>
      </c>
      <c r="EW84" s="478" t="n">
        <f aca="false">EW85-EW83</f>
        <v>-0</v>
      </c>
      <c r="EX84" s="478" t="n">
        <f aca="false">EX85-EX83</f>
        <v>-0</v>
      </c>
      <c r="EY84" s="478" t="n">
        <f aca="false">EY85-EY83</f>
        <v>-0</v>
      </c>
      <c r="EZ84" s="478" t="n">
        <f aca="false">EZ85-EZ83</f>
        <v>-0</v>
      </c>
      <c r="FA84" s="478" t="n">
        <f aca="false">FA85-FA83</f>
        <v>-0</v>
      </c>
      <c r="FB84" s="478" t="n">
        <f aca="false">FB85-FB83</f>
        <v>-0</v>
      </c>
      <c r="FC84" s="478" t="n">
        <f aca="false">FC85-FC83</f>
        <v>-0</v>
      </c>
      <c r="FD84" s="478" t="n">
        <f aca="false">FD85-FD83</f>
        <v>-0</v>
      </c>
      <c r="FE84" s="478" t="n">
        <f aca="false">FE85-FE83</f>
        <v>-0</v>
      </c>
      <c r="FF84" s="478" t="n">
        <f aca="false">SUM(ET84:FE84)</f>
        <v>0</v>
      </c>
      <c r="FG84" s="478" t="n">
        <f aca="false">FG85-FG83</f>
        <v>0</v>
      </c>
      <c r="FH84" s="478" t="n">
        <f aca="false">FH85-FH83</f>
        <v>-0</v>
      </c>
      <c r="FI84" s="478" t="n">
        <f aca="false">FI85-FI83</f>
        <v>-0</v>
      </c>
      <c r="FJ84" s="478" t="n">
        <f aca="false">FJ85-FJ83</f>
        <v>-0</v>
      </c>
      <c r="FK84" s="478" t="n">
        <f aca="false">FK85-FK83</f>
        <v>-0</v>
      </c>
      <c r="FL84" s="478" t="n">
        <f aca="false">FL85-FL83</f>
        <v>-0</v>
      </c>
      <c r="FM84" s="478" t="n">
        <f aca="false">FM85-FM83</f>
        <v>-0</v>
      </c>
      <c r="FN84" s="478" t="n">
        <f aca="false">FN85-FN83</f>
        <v>-0</v>
      </c>
      <c r="FO84" s="478" t="n">
        <f aca="false">FO85-FO83</f>
        <v>-0</v>
      </c>
      <c r="FP84" s="478" t="n">
        <f aca="false">FP85-FP83</f>
        <v>-0</v>
      </c>
      <c r="FQ84" s="478" t="n">
        <f aca="false">FQ85-FQ83</f>
        <v>-0</v>
      </c>
      <c r="FR84" s="478" t="n">
        <f aca="false">FR85-FR83</f>
        <v>-0</v>
      </c>
      <c r="FS84" s="478" t="n">
        <f aca="false">SUM(FG84:FR84)</f>
        <v>0</v>
      </c>
      <c r="FT84" s="478" t="n">
        <f aca="false">FT85-FT83</f>
        <v>0</v>
      </c>
      <c r="FU84" s="478" t="n">
        <f aca="false">FU85-FU83</f>
        <v>-0</v>
      </c>
      <c r="FV84" s="478" t="n">
        <f aca="false">FV85-FV83</f>
        <v>-0</v>
      </c>
      <c r="FW84" s="478" t="n">
        <f aca="false">FW85-FW83</f>
        <v>-0</v>
      </c>
      <c r="FX84" s="478" t="n">
        <f aca="false">FX85-FX83</f>
        <v>-0</v>
      </c>
      <c r="FY84" s="478" t="n">
        <f aca="false">FY85-FY83</f>
        <v>-0</v>
      </c>
      <c r="FZ84" s="478" t="n">
        <f aca="false">FZ85-FZ83</f>
        <v>-0</v>
      </c>
      <c r="GA84" s="478" t="n">
        <f aca="false">GA85-GA83</f>
        <v>-0</v>
      </c>
      <c r="GB84" s="478" t="n">
        <f aca="false">GB85-GB83</f>
        <v>-0</v>
      </c>
      <c r="GC84" s="478" t="n">
        <f aca="false">GC85-GC83</f>
        <v>-0</v>
      </c>
      <c r="GD84" s="478" t="n">
        <f aca="false">GD85-GD83</f>
        <v>-0</v>
      </c>
      <c r="GE84" s="478" t="n">
        <f aca="false">GE85-GE83</f>
        <v>-0</v>
      </c>
      <c r="GF84" s="478" t="n">
        <f aca="false">SUM(FT84:GE84)</f>
        <v>0</v>
      </c>
      <c r="GG84" s="478" t="n">
        <f aca="false">GG85-GG83</f>
        <v>0</v>
      </c>
      <c r="GH84" s="478" t="n">
        <f aca="false">GH85-GH83</f>
        <v>-0</v>
      </c>
      <c r="GI84" s="478" t="n">
        <f aca="false">GI85-GI83</f>
        <v>-0</v>
      </c>
      <c r="GJ84" s="478" t="n">
        <f aca="false">GJ85-GJ83</f>
        <v>-0</v>
      </c>
      <c r="GK84" s="478" t="n">
        <f aca="false">GK85-GK83</f>
        <v>-0</v>
      </c>
      <c r="GL84" s="478" t="n">
        <f aca="false">GL85-GL83</f>
        <v>-0</v>
      </c>
      <c r="GM84" s="478" t="n">
        <f aca="false">GM85-GM83</f>
        <v>0</v>
      </c>
      <c r="GN84" s="478" t="n">
        <f aca="false">GN85-GN83</f>
        <v>0</v>
      </c>
      <c r="GO84" s="478" t="n">
        <f aca="false">GO85-GO83</f>
        <v>0</v>
      </c>
      <c r="GP84" s="478" t="n">
        <f aca="false">GP85-GP83</f>
        <v>0</v>
      </c>
      <c r="GQ84" s="478" t="n">
        <f aca="false">GQ85-GQ83</f>
        <v>0</v>
      </c>
      <c r="GR84" s="478" t="n">
        <f aca="false">GR85-GR83</f>
        <v>0</v>
      </c>
      <c r="GS84" s="478" t="n">
        <f aca="false">SUM(GG84:GR84)</f>
        <v>0</v>
      </c>
      <c r="GT84" s="478" t="n">
        <f aca="false">GT85-GT83</f>
        <v>0</v>
      </c>
      <c r="GU84" s="478" t="n">
        <f aca="false">GU85-GU83</f>
        <v>0</v>
      </c>
      <c r="GV84" s="478" t="n">
        <f aca="false">GV85-GV83</f>
        <v>0</v>
      </c>
      <c r="GW84" s="478" t="n">
        <f aca="false">GW85-GW83</f>
        <v>0</v>
      </c>
      <c r="GX84" s="478" t="n">
        <f aca="false">GX85-GX83</f>
        <v>0</v>
      </c>
      <c r="GY84" s="478" t="n">
        <f aca="false">GY85-GY83</f>
        <v>0</v>
      </c>
      <c r="GZ84" s="478" t="n">
        <f aca="false">GZ85-GZ83</f>
        <v>0</v>
      </c>
      <c r="HA84" s="478" t="n">
        <f aca="false">HA85-HA83</f>
        <v>0</v>
      </c>
      <c r="HB84" s="478" t="n">
        <f aca="false">HB85-HB83</f>
        <v>0</v>
      </c>
      <c r="HC84" s="478" t="n">
        <f aca="false">HC85-HC83</f>
        <v>0</v>
      </c>
      <c r="HD84" s="478" t="n">
        <f aca="false">HD85-HD83</f>
        <v>0</v>
      </c>
      <c r="HE84" s="478" t="n">
        <f aca="false">HE85-HE83</f>
        <v>0</v>
      </c>
      <c r="HF84" s="478" t="n">
        <f aca="false">SUM(GT84:HE84)</f>
        <v>0</v>
      </c>
      <c r="HG84" s="478" t="n">
        <f aca="false">HG85-HG83</f>
        <v>0</v>
      </c>
      <c r="HH84" s="478" t="n">
        <f aca="false">HH85-HH83</f>
        <v>0</v>
      </c>
      <c r="HI84" s="478" t="n">
        <f aca="false">HI85-HI83</f>
        <v>0</v>
      </c>
      <c r="HJ84" s="478" t="n">
        <f aca="false">HJ85-HJ83</f>
        <v>0</v>
      </c>
      <c r="HK84" s="478" t="n">
        <f aca="false">HK85-HK83</f>
        <v>0</v>
      </c>
      <c r="HL84" s="478" t="n">
        <f aca="false">HL85-HL83</f>
        <v>0</v>
      </c>
      <c r="HM84" s="478" t="n">
        <f aca="false">HM85-HM83</f>
        <v>0</v>
      </c>
      <c r="HN84" s="478" t="n">
        <f aca="false">HN85-HN83</f>
        <v>0</v>
      </c>
      <c r="HO84" s="478" t="n">
        <f aca="false">HO85-HO83</f>
        <v>0</v>
      </c>
      <c r="HP84" s="478" t="n">
        <f aca="false">HP85-HP83</f>
        <v>0</v>
      </c>
      <c r="HQ84" s="478" t="n">
        <f aca="false">HQ85-HQ83</f>
        <v>0</v>
      </c>
      <c r="HR84" s="478" t="n">
        <f aca="false">HR85-HR83</f>
        <v>0</v>
      </c>
      <c r="HS84" s="478" t="n">
        <f aca="false">SUM(HG84:HR84)</f>
        <v>0</v>
      </c>
      <c r="HT84" s="478" t="n">
        <f aca="false">HT85-HT83</f>
        <v>0</v>
      </c>
      <c r="HU84" s="478" t="n">
        <f aca="false">HU85-HU83</f>
        <v>0</v>
      </c>
      <c r="HV84" s="478" t="n">
        <f aca="false">HV85-HV83</f>
        <v>0</v>
      </c>
      <c r="HW84" s="478" t="n">
        <f aca="false">HW85-HW83</f>
        <v>0</v>
      </c>
      <c r="HX84" s="478" t="n">
        <f aca="false">HX85-HX83</f>
        <v>0</v>
      </c>
      <c r="HY84" s="478" t="n">
        <f aca="false">HY85-HY83</f>
        <v>0</v>
      </c>
      <c r="HZ84" s="478" t="n">
        <f aca="false">HZ85-HZ83</f>
        <v>0</v>
      </c>
      <c r="IA84" s="478" t="n">
        <f aca="false">IA85-IA83</f>
        <v>0</v>
      </c>
      <c r="IB84" s="478" t="n">
        <f aca="false">IB85-IB83</f>
        <v>0</v>
      </c>
      <c r="IC84" s="478" t="n">
        <f aca="false">IC85-IC83</f>
        <v>0</v>
      </c>
      <c r="ID84" s="478" t="n">
        <f aca="false">ID85-ID83</f>
        <v>0</v>
      </c>
      <c r="IE84" s="478" t="n">
        <f aca="false">IE85-IE83</f>
        <v>0</v>
      </c>
      <c r="IF84" s="478" t="n">
        <f aca="false">SUM(HT84:IE84)</f>
        <v>0</v>
      </c>
      <c r="IG84" s="478" t="n">
        <f aca="false">IG85-IG83</f>
        <v>0</v>
      </c>
      <c r="IH84" s="478" t="n">
        <f aca="false">IH85-IH83</f>
        <v>0</v>
      </c>
      <c r="II84" s="478" t="n">
        <f aca="false">II85-II83</f>
        <v>0</v>
      </c>
      <c r="IJ84" s="478" t="n">
        <f aca="false">IJ85-IJ83</f>
        <v>0</v>
      </c>
      <c r="IK84" s="478" t="n">
        <f aca="false">IK85-IK83</f>
        <v>0</v>
      </c>
      <c r="IL84" s="478" t="n">
        <f aca="false">IL85-IL83</f>
        <v>0</v>
      </c>
      <c r="IM84" s="478" t="n">
        <f aca="false">IM85-IM83</f>
        <v>0</v>
      </c>
      <c r="IN84" s="478" t="n">
        <f aca="false">IN85-IN83</f>
        <v>0</v>
      </c>
      <c r="IO84" s="478" t="n">
        <f aca="false">IO85-IO83</f>
        <v>0</v>
      </c>
      <c r="IP84" s="478" t="n">
        <f aca="false">IP85-IP83</f>
        <v>0</v>
      </c>
      <c r="IQ84" s="478" t="n">
        <f aca="false">IQ85-IQ83</f>
        <v>0</v>
      </c>
      <c r="IR84" s="478" t="n">
        <f aca="false">IR85-IR83</f>
        <v>0</v>
      </c>
      <c r="IS84" s="478" t="n">
        <f aca="false">SUM(IG84:IR84)</f>
        <v>0</v>
      </c>
      <c r="IT84" s="478" t="n">
        <f aca="false">IT85-IT83</f>
        <v>0</v>
      </c>
      <c r="IU84" s="478" t="n">
        <f aca="false">IU85-IU83</f>
        <v>0</v>
      </c>
      <c r="IV84" s="478" t="n">
        <f aca="false">IV85-IV83</f>
        <v>0</v>
      </c>
      <c r="IW84" s="478" t="n">
        <f aca="false">IW85-IW83</f>
        <v>0</v>
      </c>
      <c r="IX84" s="478" t="n">
        <f aca="false">IX85-IX83</f>
        <v>0</v>
      </c>
      <c r="IY84" s="478" t="n">
        <f aca="false">IY85-IY83</f>
        <v>0</v>
      </c>
      <c r="IZ84" s="478" t="n">
        <f aca="false">IZ85-IZ83</f>
        <v>0</v>
      </c>
      <c r="JA84" s="478" t="n">
        <f aca="false">JA85-JA83</f>
        <v>0</v>
      </c>
      <c r="JB84" s="478" t="n">
        <f aca="false">JB85-JB83</f>
        <v>0</v>
      </c>
      <c r="JC84" s="478" t="n">
        <f aca="false">JC85-JC83</f>
        <v>0</v>
      </c>
      <c r="JD84" s="478" t="n">
        <f aca="false">JD85-JD83</f>
        <v>0</v>
      </c>
      <c r="JE84" s="478" t="n">
        <f aca="false">JE85-JE83</f>
        <v>0</v>
      </c>
      <c r="JF84" s="478" t="n">
        <f aca="false">SUM(IT84:JE84)</f>
        <v>0</v>
      </c>
      <c r="JG84" s="478" t="n">
        <f aca="false">JG85-JG83</f>
        <v>0</v>
      </c>
      <c r="JH84" s="478" t="n">
        <f aca="false">JH85-JH83</f>
        <v>0</v>
      </c>
      <c r="JI84" s="478" t="n">
        <f aca="false">JI85-JI83</f>
        <v>0</v>
      </c>
      <c r="JJ84" s="478" t="n">
        <f aca="false">JJ85-JJ83</f>
        <v>0</v>
      </c>
      <c r="JK84" s="478" t="n">
        <f aca="false">JK85-JK83</f>
        <v>0</v>
      </c>
      <c r="JL84" s="478" t="n">
        <f aca="false">JL85-JL83</f>
        <v>0</v>
      </c>
      <c r="JM84" s="478" t="n">
        <f aca="false">JM85-JM83</f>
        <v>0</v>
      </c>
      <c r="JN84" s="478" t="n">
        <f aca="false">JN85-JN83</f>
        <v>0</v>
      </c>
      <c r="JO84" s="478" t="n">
        <f aca="false">JO85-JO83</f>
        <v>0</v>
      </c>
      <c r="JP84" s="478" t="n">
        <f aca="false">JP85-JP83</f>
        <v>0</v>
      </c>
      <c r="JQ84" s="478" t="n">
        <f aca="false">JQ85-JQ83</f>
        <v>0</v>
      </c>
      <c r="JR84" s="478" t="n">
        <f aca="false">JR85-JR83</f>
        <v>0</v>
      </c>
      <c r="JS84" s="478" t="n">
        <f aca="false">SUM(JG84:JR84)</f>
        <v>0</v>
      </c>
      <c r="JT84" s="478" t="n">
        <f aca="false">JT85-JT83</f>
        <v>0</v>
      </c>
      <c r="JU84" s="478" t="n">
        <f aca="false">JU85-JU83</f>
        <v>0</v>
      </c>
      <c r="JV84" s="478" t="n">
        <f aca="false">JV85-JV83</f>
        <v>0</v>
      </c>
      <c r="JW84" s="478" t="n">
        <f aca="false">JW85-JW83</f>
        <v>0</v>
      </c>
      <c r="JX84" s="478" t="n">
        <f aca="false">JX85-JX83</f>
        <v>0</v>
      </c>
      <c r="JY84" s="478" t="n">
        <f aca="false">JY85-JY83</f>
        <v>0</v>
      </c>
      <c r="JZ84" s="478" t="n">
        <f aca="false">JZ85-JZ83</f>
        <v>0</v>
      </c>
      <c r="KA84" s="478" t="n">
        <f aca="false">KA85-KA83</f>
        <v>0</v>
      </c>
      <c r="KB84" s="478" t="n">
        <f aca="false">KB85-KB83</f>
        <v>0</v>
      </c>
      <c r="KC84" s="478" t="n">
        <f aca="false">KC85-KC83</f>
        <v>0</v>
      </c>
      <c r="KD84" s="478" t="n">
        <f aca="false">KD85-KD83</f>
        <v>0</v>
      </c>
      <c r="KE84" s="478" t="n">
        <f aca="false">KE85-KE83</f>
        <v>0</v>
      </c>
      <c r="KF84" s="478" t="n">
        <f aca="false">SUM(JT84:KE84)</f>
        <v>0</v>
      </c>
      <c r="KG84" s="478" t="n">
        <f aca="false">KG85-KG83</f>
        <v>0</v>
      </c>
      <c r="KH84" s="478" t="n">
        <f aca="false">KH85-KH83</f>
        <v>0</v>
      </c>
      <c r="KI84" s="478" t="n">
        <f aca="false">KI85-KI83</f>
        <v>0</v>
      </c>
      <c r="KJ84" s="478" t="n">
        <f aca="false">KJ85-KJ83</f>
        <v>0</v>
      </c>
      <c r="KK84" s="478" t="n">
        <f aca="false">KK85-KK83</f>
        <v>0</v>
      </c>
      <c r="KL84" s="478" t="n">
        <f aca="false">KL85-KL83</f>
        <v>0</v>
      </c>
      <c r="KM84" s="478" t="n">
        <f aca="false">KM85-KM83</f>
        <v>0</v>
      </c>
      <c r="KN84" s="478" t="n">
        <f aca="false">KN85-KN83</f>
        <v>0</v>
      </c>
      <c r="KO84" s="478" t="n">
        <f aca="false">KO85-KO83</f>
        <v>0</v>
      </c>
      <c r="KP84" s="478" t="n">
        <f aca="false">KP85-KP83</f>
        <v>0</v>
      </c>
      <c r="KQ84" s="478" t="n">
        <f aca="false">KQ85-KQ83</f>
        <v>0</v>
      </c>
      <c r="KR84" s="478" t="n">
        <f aca="false">KR85-KR83</f>
        <v>0</v>
      </c>
      <c r="KS84" s="478" t="n">
        <f aca="false">SUM(KG84:KR84)</f>
        <v>0</v>
      </c>
      <c r="KT84" s="478" t="n">
        <f aca="false">KT85-KT83</f>
        <v>0</v>
      </c>
      <c r="KU84" s="478" t="n">
        <f aca="false">KU85-KU83</f>
        <v>0</v>
      </c>
      <c r="KV84" s="478" t="n">
        <f aca="false">KV85-KV83</f>
        <v>0</v>
      </c>
      <c r="KW84" s="478" t="n">
        <f aca="false">KW85-KW83</f>
        <v>0</v>
      </c>
      <c r="KX84" s="478" t="n">
        <f aca="false">KX85-KX83</f>
        <v>0</v>
      </c>
      <c r="KY84" s="478" t="n">
        <f aca="false">KY85-KY83</f>
        <v>0</v>
      </c>
      <c r="KZ84" s="478" t="n">
        <f aca="false">KZ85-KZ83</f>
        <v>0</v>
      </c>
      <c r="LA84" s="478" t="n">
        <f aca="false">LA85-LA83</f>
        <v>0</v>
      </c>
      <c r="LB84" s="478" t="n">
        <f aca="false">LB85-LB83</f>
        <v>0</v>
      </c>
      <c r="LC84" s="478" t="n">
        <f aca="false">LC85-LC83</f>
        <v>0</v>
      </c>
      <c r="LD84" s="478" t="n">
        <f aca="false">LD85-LD83</f>
        <v>0</v>
      </c>
      <c r="LE84" s="478" t="n">
        <f aca="false">LE85-LE83</f>
        <v>0</v>
      </c>
      <c r="LF84" s="478" t="n">
        <f aca="false">SUM(KT84:LE84)</f>
        <v>0</v>
      </c>
      <c r="LG84" s="478" t="n">
        <f aca="false">LG85-LG83</f>
        <v>0</v>
      </c>
      <c r="LH84" s="478" t="n">
        <f aca="false">LH85-LH83</f>
        <v>0</v>
      </c>
      <c r="LI84" s="478" t="n">
        <f aca="false">LI85-LI83</f>
        <v>0</v>
      </c>
      <c r="LJ84" s="478" t="n">
        <f aca="false">LJ85-LJ83</f>
        <v>0</v>
      </c>
      <c r="LK84" s="478" t="n">
        <f aca="false">LK85-LK83</f>
        <v>0</v>
      </c>
      <c r="LL84" s="478" t="n">
        <f aca="false">LL85-LL83</f>
        <v>0</v>
      </c>
      <c r="LM84" s="478" t="n">
        <f aca="false">LM85-LM83</f>
        <v>0</v>
      </c>
      <c r="LN84" s="478" t="n">
        <f aca="false">LN85-LN83</f>
        <v>0</v>
      </c>
      <c r="LO84" s="478" t="n">
        <f aca="false">LO85-LO83</f>
        <v>0</v>
      </c>
      <c r="LP84" s="478" t="n">
        <f aca="false">LP85-LP83</f>
        <v>0</v>
      </c>
      <c r="LQ84" s="478" t="n">
        <f aca="false">LQ85-LQ83</f>
        <v>0</v>
      </c>
      <c r="LR84" s="478" t="n">
        <f aca="false">LR85-LR83</f>
        <v>0</v>
      </c>
      <c r="LS84" s="478" t="n">
        <f aca="false">SUM(LG84:LR84)</f>
        <v>0</v>
      </c>
      <c r="LT84" s="478" t="n">
        <f aca="false">LT85-LT83</f>
        <v>0</v>
      </c>
      <c r="LU84" s="478" t="n">
        <f aca="false">LU85-LU83</f>
        <v>0</v>
      </c>
      <c r="LV84" s="478" t="n">
        <f aca="false">LV85-LV83</f>
        <v>0</v>
      </c>
      <c r="LW84" s="478" t="n">
        <f aca="false">LW85-LW83</f>
        <v>0</v>
      </c>
      <c r="LX84" s="478" t="n">
        <f aca="false">LX85-LX83</f>
        <v>0</v>
      </c>
      <c r="LY84" s="478" t="n">
        <f aca="false">LY85-LY83</f>
        <v>0</v>
      </c>
      <c r="LZ84" s="478" t="n">
        <f aca="false">LZ85-LZ83</f>
        <v>0</v>
      </c>
      <c r="MA84" s="478" t="n">
        <f aca="false">MA85-MA83</f>
        <v>0</v>
      </c>
      <c r="MB84" s="478" t="n">
        <f aca="false">MB85-MB83</f>
        <v>0</v>
      </c>
      <c r="MC84" s="478" t="n">
        <f aca="false">MC85-MC83</f>
        <v>0</v>
      </c>
      <c r="MD84" s="478" t="n">
        <f aca="false">MD85-MD83</f>
        <v>0</v>
      </c>
      <c r="ME84" s="478" t="n">
        <f aca="false">ME85-ME83</f>
        <v>0</v>
      </c>
      <c r="MF84" s="478" t="n">
        <f aca="false">SUM(LT84:ME84)</f>
        <v>0</v>
      </c>
      <c r="MG84" s="478" t="n">
        <f aca="false">MG85-MG83</f>
        <v>0</v>
      </c>
      <c r="MH84" s="478" t="n">
        <f aca="false">MH85-MH83</f>
        <v>0</v>
      </c>
      <c r="MI84" s="478" t="n">
        <f aca="false">MI85-MI83</f>
        <v>0</v>
      </c>
      <c r="MJ84" s="478" t="n">
        <f aca="false">MJ85-MJ83</f>
        <v>0</v>
      </c>
      <c r="MK84" s="478" t="n">
        <f aca="false">MK85-MK83</f>
        <v>0</v>
      </c>
      <c r="ML84" s="478" t="n">
        <f aca="false">ML85-ML83</f>
        <v>0</v>
      </c>
      <c r="MM84" s="478" t="n">
        <f aca="false">MM85-MM83</f>
        <v>0</v>
      </c>
      <c r="MN84" s="478" t="n">
        <f aca="false">MN85-MN83</f>
        <v>0</v>
      </c>
      <c r="MO84" s="478" t="n">
        <f aca="false">MO85-MO83</f>
        <v>0</v>
      </c>
      <c r="MP84" s="478" t="n">
        <f aca="false">MP85-MP83</f>
        <v>0</v>
      </c>
      <c r="MQ84" s="478" t="n">
        <f aca="false">MQ85-MQ83</f>
        <v>0</v>
      </c>
      <c r="MR84" s="478" t="n">
        <f aca="false">MR85-MR83</f>
        <v>0</v>
      </c>
      <c r="MS84" s="478" t="n">
        <f aca="false">SUM(MG84:MR84)</f>
        <v>0</v>
      </c>
      <c r="MT84" s="478" t="n">
        <f aca="false">MT85-MT83</f>
        <v>0</v>
      </c>
      <c r="MU84" s="478" t="n">
        <f aca="false">MU85-MU83</f>
        <v>0</v>
      </c>
      <c r="MV84" s="478" t="n">
        <f aca="false">MV85-MV83</f>
        <v>0</v>
      </c>
      <c r="MW84" s="478" t="n">
        <f aca="false">MW85-MW83</f>
        <v>0</v>
      </c>
      <c r="MX84" s="478" t="n">
        <f aca="false">MX85-MX83</f>
        <v>0</v>
      </c>
      <c r="MY84" s="478" t="n">
        <f aca="false">MY85-MY83</f>
        <v>0</v>
      </c>
      <c r="MZ84" s="478" t="n">
        <f aca="false">MZ85-MZ83</f>
        <v>0</v>
      </c>
      <c r="NA84" s="478" t="n">
        <f aca="false">NA85-NA83</f>
        <v>0</v>
      </c>
      <c r="NB84" s="478" t="n">
        <f aca="false">NB85-NB83</f>
        <v>0</v>
      </c>
      <c r="NC84" s="478" t="n">
        <f aca="false">NC85-NC83</f>
        <v>0</v>
      </c>
      <c r="ND84" s="478" t="n">
        <f aca="false">ND85-ND83</f>
        <v>0</v>
      </c>
      <c r="NE84" s="478" t="n">
        <f aca="false">NE85-NE83</f>
        <v>0</v>
      </c>
      <c r="NF84" s="478" t="n">
        <f aca="false">SUM(MT84:NE84)</f>
        <v>0</v>
      </c>
      <c r="NG84" s="478" t="n">
        <f aca="false">NG85-NG83</f>
        <v>0</v>
      </c>
      <c r="NH84" s="478" t="n">
        <f aca="false">NH85-NH83</f>
        <v>0</v>
      </c>
      <c r="NI84" s="478" t="n">
        <f aca="false">NI85-NI83</f>
        <v>0</v>
      </c>
      <c r="NJ84" s="478" t="n">
        <f aca="false">NJ85-NJ83</f>
        <v>0</v>
      </c>
      <c r="NK84" s="478" t="n">
        <f aca="false">NK85-NK83</f>
        <v>0</v>
      </c>
      <c r="NL84" s="478" t="n">
        <f aca="false">NL85-NL83</f>
        <v>0</v>
      </c>
      <c r="NM84" s="478" t="n">
        <f aca="false">NM85-NM83</f>
        <v>0</v>
      </c>
      <c r="NN84" s="478" t="n">
        <f aca="false">NN85-NN83</f>
        <v>0</v>
      </c>
      <c r="NO84" s="478" t="n">
        <f aca="false">NO85-NO83</f>
        <v>0</v>
      </c>
      <c r="NP84" s="478" t="n">
        <f aca="false">NP85-NP83</f>
        <v>0</v>
      </c>
      <c r="NQ84" s="478" t="n">
        <f aca="false">NQ85-NQ83</f>
        <v>0</v>
      </c>
      <c r="NR84" s="478" t="n">
        <f aca="false">NR85-NR83</f>
        <v>0</v>
      </c>
      <c r="NS84" s="478" t="n">
        <f aca="false">SUM(NG84:NR84)</f>
        <v>0</v>
      </c>
      <c r="NT84" s="478" t="n">
        <f aca="false">NT85-NT83</f>
        <v>0</v>
      </c>
      <c r="NU84" s="478" t="n">
        <f aca="false">NU85-NU83</f>
        <v>0</v>
      </c>
      <c r="NV84" s="478" t="n">
        <f aca="false">NV85-NV83</f>
        <v>0</v>
      </c>
      <c r="NW84" s="478" t="n">
        <f aca="false">NW85-NW83</f>
        <v>0</v>
      </c>
      <c r="NX84" s="478" t="n">
        <f aca="false">NX85-NX83</f>
        <v>0</v>
      </c>
      <c r="NY84" s="478" t="n">
        <f aca="false">NY85-NY83</f>
        <v>0</v>
      </c>
      <c r="NZ84" s="478" t="n">
        <f aca="false">NZ85-NZ83</f>
        <v>0</v>
      </c>
      <c r="OA84" s="478" t="n">
        <f aca="false">OA85-OA83</f>
        <v>0</v>
      </c>
      <c r="OB84" s="478" t="n">
        <f aca="false">OB85-OB83</f>
        <v>0</v>
      </c>
      <c r="OC84" s="478" t="n">
        <f aca="false">OC85-OC83</f>
        <v>0</v>
      </c>
      <c r="OD84" s="478" t="n">
        <f aca="false">OD85-OD83</f>
        <v>0</v>
      </c>
      <c r="OE84" s="478" t="n">
        <f aca="false">OE85-OE83</f>
        <v>0</v>
      </c>
      <c r="OF84" s="478" t="n">
        <f aca="false">SUM(NT84:OE84)</f>
        <v>0</v>
      </c>
      <c r="OG84" s="478" t="n">
        <f aca="false">OG85-OG83</f>
        <v>0</v>
      </c>
      <c r="OH84" s="478" t="n">
        <f aca="false">OH85-OH83</f>
        <v>0</v>
      </c>
      <c r="OI84" s="478" t="n">
        <f aca="false">OI85-OI83</f>
        <v>0</v>
      </c>
      <c r="OJ84" s="478" t="n">
        <f aca="false">OJ85-OJ83</f>
        <v>0</v>
      </c>
      <c r="OK84" s="478" t="n">
        <f aca="false">OK85-OK83</f>
        <v>0</v>
      </c>
      <c r="OL84" s="478" t="n">
        <f aca="false">OL85-OL83</f>
        <v>0</v>
      </c>
      <c r="OM84" s="478" t="n">
        <f aca="false">OM85-OM83</f>
        <v>0</v>
      </c>
      <c r="ON84" s="478" t="n">
        <f aca="false">ON85-ON83</f>
        <v>0</v>
      </c>
      <c r="OO84" s="478" t="n">
        <f aca="false">OO85-OO83</f>
        <v>0</v>
      </c>
      <c r="OP84" s="478" t="n">
        <f aca="false">OP85-OP83</f>
        <v>0</v>
      </c>
      <c r="OQ84" s="478" t="n">
        <f aca="false">OQ85-OQ83</f>
        <v>0</v>
      </c>
      <c r="OR84" s="478" t="n">
        <f aca="false">OR85-OR83</f>
        <v>0</v>
      </c>
      <c r="OS84" s="478" t="n">
        <f aca="false">SUM(OG84:OR84)</f>
        <v>0</v>
      </c>
      <c r="OT84" s="478"/>
      <c r="OU84" s="478"/>
      <c r="OV84" s="478"/>
      <c r="OW84" s="478"/>
      <c r="OX84" s="478"/>
      <c r="OY84" s="478"/>
      <c r="OZ84" s="478"/>
      <c r="PA84" s="478"/>
      <c r="PB84" s="478"/>
      <c r="PC84" s="478"/>
      <c r="PD84" s="478"/>
      <c r="PE84" s="478"/>
      <c r="PF84" s="478"/>
      <c r="PG84" s="478"/>
      <c r="PH84" s="478"/>
      <c r="PI84" s="478"/>
      <c r="PJ84" s="478"/>
      <c r="PK84" s="478"/>
      <c r="PL84" s="478"/>
      <c r="PM84" s="478"/>
      <c r="PN84" s="478"/>
      <c r="PO84" s="478"/>
      <c r="PP84" s="478"/>
      <c r="PQ84" s="478"/>
      <c r="PR84" s="478"/>
      <c r="PS84" s="478"/>
      <c r="PT84" s="478"/>
      <c r="PU84" s="478"/>
      <c r="PV84" s="478"/>
      <c r="PW84" s="478"/>
      <c r="PX84" s="478"/>
      <c r="PY84" s="478"/>
      <c r="PZ84" s="478"/>
      <c r="QA84" s="478"/>
      <c r="QB84" s="478"/>
      <c r="QC84" s="478"/>
      <c r="QD84" s="478"/>
      <c r="QE84" s="478"/>
      <c r="QF84" s="478"/>
      <c r="QG84" s="478"/>
      <c r="QH84" s="478"/>
      <c r="QI84" s="478"/>
      <c r="QJ84" s="478"/>
      <c r="QK84" s="478"/>
      <c r="QL84" s="478"/>
      <c r="QM84" s="478"/>
      <c r="QN84" s="478"/>
      <c r="QO84" s="478"/>
      <c r="QP84" s="478"/>
      <c r="QQ84" s="478"/>
      <c r="QR84" s="478"/>
      <c r="QS84" s="478"/>
      <c r="QT84" s="478"/>
      <c r="QU84" s="478"/>
      <c r="QV84" s="478"/>
      <c r="QW84" s="478"/>
      <c r="QX84" s="478"/>
      <c r="QY84" s="478"/>
      <c r="QZ84" s="478"/>
      <c r="RA84" s="478"/>
      <c r="RB84" s="478"/>
      <c r="RC84" s="478"/>
      <c r="RD84" s="478"/>
      <c r="RE84" s="478"/>
      <c r="RF84" s="478"/>
    </row>
    <row r="85" customFormat="false" ht="12.75" hidden="false" customHeight="true" outlineLevel="0" collapsed="false">
      <c r="A85" s="478"/>
      <c r="B85" s="479" t="s">
        <v>503</v>
      </c>
      <c r="C85" s="478"/>
      <c r="D85" s="478"/>
      <c r="E85" s="478" t="n">
        <f aca="false">SUM(S85,AF85,AS85,BF85,BS85,CF85,CS85,DF85,DS85,EF85,ES85,FF85,FS85,GF85,GS85,HF85,HS85,IF85,IS85,JF85,JS85,KF85,KS85,LF85,LS85,MF85,MS85,NF85,NS85,OF85,OS85)</f>
        <v>0</v>
      </c>
      <c r="F85" s="478"/>
      <c r="G85" s="478" t="n">
        <f aca="false">IF(AND(E74=1,G74=0),-SUM(G80,G81,G82),IF(G73=1,PMT(G68,E74,G80+G81+G82,,0),G83))</f>
        <v>0</v>
      </c>
      <c r="H85" s="478" t="n">
        <f aca="false">IF(AND(F74=1,H74=0),-SUM(H80,H81,H82),IF(H73=1,PMT(H68,F74,H80+H81+H82,,0),H83))</f>
        <v>0</v>
      </c>
      <c r="I85" s="478" t="n">
        <f aca="false">IF(AND(G74=1,I74=0),-SUM(I80,I81,I82),IF(I73=1,PMT(I68,G74,I80+I81+I82,,0),I83))</f>
        <v>0</v>
      </c>
      <c r="J85" s="478" t="n">
        <f aca="false">IF(AND(H74=1,J74=0),-SUM(J80,J81,J82),IF(J73=1,PMT(J68,H74,J80+J81+J82,,0),J83))</f>
        <v>0</v>
      </c>
      <c r="K85" s="478" t="n">
        <f aca="false">IF(AND(I74=1,K74=0),-SUM(K80,K81,K82),IF(K73=1,PMT(K68,I74,K80+K81+K82,,0),K83))</f>
        <v>0</v>
      </c>
      <c r="L85" s="478" t="n">
        <f aca="false">IF(AND(J74=1,L74=0),-SUM(L80,L81,L82),IF(L73=1,PMT(L68,J74,L80+L81+L82,,0),L83))</f>
        <v>0</v>
      </c>
      <c r="M85" s="478" t="n">
        <f aca="false">IF(AND(K74=1,M74=0),-SUM(M80,M81,M82),IF(M73=1,PMT(M68,K74,M80+M81+M82,,0),M83))</f>
        <v>0</v>
      </c>
      <c r="N85" s="478" t="n">
        <f aca="false">IF(AND(L74=1,N74=0),-SUM(N80,N81,N82),IF(N73=1,PMT(N68,L74,N80+N81+N82,,0),N83))</f>
        <v>0</v>
      </c>
      <c r="O85" s="478" t="n">
        <f aca="false">IF(AND(M74=1,O74=0),-SUM(O80,O81,O82),IF(O73=1,PMT(O68,M74,O80+O81+O82,,0),O83))</f>
        <v>0</v>
      </c>
      <c r="P85" s="478" t="n">
        <f aca="false">IF(AND(N74=1,P74=0),-SUM(P80,P81,P82),IF(P73=1,PMT(P68,N74,P80+P81+P82,,0),P83))</f>
        <v>0</v>
      </c>
      <c r="Q85" s="478" t="n">
        <f aca="false">IF(AND(O74=1,Q74=0),-SUM(Q80,Q81,Q82),IF(Q73=1,PMT(Q68,O74,Q80+Q81+Q82,,0),Q83))</f>
        <v>0</v>
      </c>
      <c r="R85" s="478" t="n">
        <f aca="false">IF(AND(P74=1,R74=0),-SUM(R80,R81,R82),IF(R73=1,PMT(R68,P74,R80+R81+R82,,0),R83))</f>
        <v>0</v>
      </c>
      <c r="S85" s="478" t="n">
        <f aca="false">SUM(G85:R85)</f>
        <v>0</v>
      </c>
      <c r="T85" s="478" t="n">
        <f aca="false">IF(AND(R74=1,T74=0),-SUM(T80,T81,T82),IF(T73=1,PMT(T68,R74,T80+T81+T82,,0),T83))</f>
        <v>0</v>
      </c>
      <c r="U85" s="478" t="n">
        <f aca="false">IF(AND(T74=1,U74=0),-SUM(U80,U81,U82),IF(U73=1,PMT(U68,T74,U80+U81+U82,,0),U83))</f>
        <v>0</v>
      </c>
      <c r="V85" s="478" t="n">
        <f aca="false">IF(AND(U74=1,V74=0),-SUM(V80,V81,V82),IF(V73=1,PMT(V68,U74,V80+V81+V82,,0),V83))</f>
        <v>0</v>
      </c>
      <c r="W85" s="478" t="n">
        <f aca="false">IF(AND(V74=1,W74=0),-SUM(W80,W81,W82),IF(W73=1,PMT(W68,V74,W80+W81+W82,,0),W83))</f>
        <v>0</v>
      </c>
      <c r="X85" s="478" t="n">
        <f aca="false">IF(AND(W74=1,X74=0),-SUM(X80,X81,X82),IF(X73=1,PMT(X68,W74,X80+X81+X82,,0),X83))</f>
        <v>0</v>
      </c>
      <c r="Y85" s="478" t="n">
        <f aca="false">IF(AND(X74=1,Y74=0),-SUM(Y80,Y81,Y82),IF(Y73=1,PMT(Y68,X74,Y80+Y81+Y82,,0),Y83))</f>
        <v>0</v>
      </c>
      <c r="Z85" s="478" t="n">
        <f aca="false">IF(AND(Y74=1,Z74=0),-SUM(Z80,Z81,Z82),IF(Z73=1,PMT(Z68,Y74,Z80+Z81+Z82,,0),Z83))</f>
        <v>0</v>
      </c>
      <c r="AA85" s="478" t="n">
        <f aca="false">IF(AND(Z74=1,AA74=0),-SUM(AA80,AA81,AA82),IF(AA73=1,PMT(AA68,Z74,AA80+AA81+AA82,,0),AA83))</f>
        <v>0</v>
      </c>
      <c r="AB85" s="478" t="n">
        <f aca="false">IF(AND(AA74=1,AB74=0),-SUM(AB80,AB81,AB82),IF(AB73=1,PMT(AB68,AA74,AB80+AB81+AB82,,0),AB83))</f>
        <v>0</v>
      </c>
      <c r="AC85" s="478" t="n">
        <f aca="false">IF(AND(AB74=1,AC74=0),-SUM(AC80,AC81,AC82),IF(AC73=1,PMT(AC68,AB74,AC80+AC81+AC82,,0),AC83))</f>
        <v>0</v>
      </c>
      <c r="AD85" s="478" t="n">
        <f aca="false">IF(AND(AC74=1,AD74=0),-SUM(AD80,AD81,AD82),IF(AD73=1,PMT(AD68,AC74,AD80+AD81+AD82,,0),AD83))</f>
        <v>0</v>
      </c>
      <c r="AE85" s="478" t="n">
        <f aca="false">IF(AND(AD74=1,AE74=0),-SUM(AE80,AE81,AE82),IF(AE73=1,PMT(AE68,AD74,AE80+AE81+AE82,,0),AE83))</f>
        <v>0</v>
      </c>
      <c r="AF85" s="478" t="n">
        <f aca="false">SUM(T85:AE85)</f>
        <v>0</v>
      </c>
      <c r="AG85" s="478" t="n">
        <f aca="false">IF(AND(AE74=1,AG74=0),-SUM(AG80,AG81,AG82),IF(AG73=1,PMT(AG68,AE74,AG80+AG81+AG82,,0),AG83))</f>
        <v>0</v>
      </c>
      <c r="AH85" s="478" t="n">
        <f aca="false">IF(AND(AG74=1,AH74=0),-SUM(AH80,AH81,AH82),IF(AH73=1,PMT(AH68,AG74,AH80+AH81+AH82,,0),AH83))</f>
        <v>0</v>
      </c>
      <c r="AI85" s="478" t="n">
        <f aca="false">IF(AND(AH74=1,AI74=0),-SUM(AI80,AI81,AI82),IF(AI73=1,PMT(AI68,AH74,AI80+AI81+AI82,,0),AI83))</f>
        <v>0</v>
      </c>
      <c r="AJ85" s="478" t="n">
        <f aca="false">IF(AND(AI74=1,AJ74=0),-SUM(AJ80,AJ81,AJ82),IF(AJ73=1,PMT(AJ68,AI74,AJ80+AJ81+AJ82,,0),AJ83))</f>
        <v>0</v>
      </c>
      <c r="AK85" s="478" t="n">
        <f aca="false">IF(AND(AJ74=1,AK74=0),-SUM(AK80,AK81,AK82),IF(AK73=1,PMT(AK68,AJ74,AK80+AK81+AK82,,0),AK83))</f>
        <v>0</v>
      </c>
      <c r="AL85" s="478" t="n">
        <f aca="false">IF(AND(AK74=1,AL74=0),-SUM(AL80,AL81,AL82),IF(AL73=1,PMT(AL68,AK74,AL80+AL81+AL82,,0),AL83))</f>
        <v>0</v>
      </c>
      <c r="AM85" s="478" t="n">
        <f aca="false">IF(AND(AL74=1,AM74=0),-SUM(AM80,AM81,AM82),IF(AM73=1,PMT(AM68,AL74,AM80+AM81+AM82,,0),AM83))</f>
        <v>0</v>
      </c>
      <c r="AN85" s="478" t="n">
        <f aca="false">IF(AND(AM74=1,AN74=0),-SUM(AN80,AN81,AN82),IF(AN73=1,PMT(AN68,AM74,AN80+AN81+AN82,,0),AN83))</f>
        <v>0</v>
      </c>
      <c r="AO85" s="478" t="n">
        <f aca="false">IF(AND(AN74=1,AO74=0),-SUM(AO80,AO81,AO82),IF(AO73=1,PMT(AO68,AN74,AO80+AO81+AO82,,0),AO83))</f>
        <v>0</v>
      </c>
      <c r="AP85" s="478" t="n">
        <f aca="false">IF(AND(AO74=1,AP74=0),-SUM(AP80,AP81,AP82),IF(AP73=1,PMT(AP68,AO74,AP80+AP81+AP82,,0),AP83))</f>
        <v>0</v>
      </c>
      <c r="AQ85" s="478" t="n">
        <f aca="false">IF(AND(AP74=1,AQ74=0),-SUM(AQ80,AQ81,AQ82),IF(AQ73=1,PMT(AQ68,AP74,AQ80+AQ81+AQ82,,0),AQ83))</f>
        <v>0</v>
      </c>
      <c r="AR85" s="478" t="n">
        <f aca="false">IF(AND(AQ74=1,AR74=0),-SUM(AR80,AR81,AR82),IF(AR73=1,PMT(AR68,AQ74,AR80+AR81+AR82,,0),AR83))</f>
        <v>0</v>
      </c>
      <c r="AS85" s="478" t="n">
        <f aca="false">SUM(AG85:AR85)</f>
        <v>0</v>
      </c>
      <c r="AT85" s="478" t="n">
        <f aca="false">IF(AND(AR74=1,AT74=0),-SUM(AT80,AT81,AT82),IF(AT73=1,PMT(AT68,AR74,AT80+AT81+AT82,,0),AT83))</f>
        <v>0</v>
      </c>
      <c r="AU85" s="478" t="n">
        <f aca="false">IF(AND(AT74=1,AU74=0),-SUM(AU80,AU81,AU82),IF(AU73=1,PMT(AU68,AT74,AU80+AU81+AU82,,0),AU83))</f>
        <v>0</v>
      </c>
      <c r="AV85" s="478" t="n">
        <f aca="false">IF(AND(AU74=1,AV74=0),-SUM(AV80,AV81,AV82),IF(AV73=1,PMT(AV68,AU74,AV80+AV81+AV82,,0),AV83))</f>
        <v>0</v>
      </c>
      <c r="AW85" s="478" t="n">
        <f aca="false">IF(AND(AV74=1,AW74=0),-SUM(AW80,AW81,AW82),IF(AW73=1,PMT(AW68,AV74,AW80+AW81+AW82,,0),AW83))</f>
        <v>0</v>
      </c>
      <c r="AX85" s="478" t="n">
        <f aca="false">IF(AND(AW74=1,AX74=0),-SUM(AX80,AX81,AX82),IF(AX73=1,PMT(AX68,AW74,AX80+AX81+AX82,,0),AX83))</f>
        <v>0</v>
      </c>
      <c r="AY85" s="478" t="n">
        <f aca="false">IF(AND(AX74=1,AY74=0),-SUM(AY80,AY81,AY82),IF(AY73=1,PMT(AY68,AX74,AY80+AY81+AY82,,0),AY83))</f>
        <v>0</v>
      </c>
      <c r="AZ85" s="478" t="n">
        <f aca="false">IF(AND(AY74=1,AZ74=0),-SUM(AZ80,AZ81,AZ82),IF(AZ73=1,PMT(AZ68,AY74,AZ80+AZ81+AZ82,,0),AZ83))</f>
        <v>0</v>
      </c>
      <c r="BA85" s="478" t="n">
        <f aca="false">IF(AND(AZ74=1,BA74=0),-SUM(BA80,BA81,BA82),IF(BA73=1,PMT(BA68,AZ74,BA80+BA81+BA82,,0),BA83))</f>
        <v>0</v>
      </c>
      <c r="BB85" s="478" t="n">
        <f aca="false">IF(AND(BA74=1,BB74=0),-SUM(BB80,BB81,BB82),IF(BB73=1,PMT(BB68,BA74,BB80+BB81+BB82,,0),BB83))</f>
        <v>0</v>
      </c>
      <c r="BC85" s="478" t="n">
        <f aca="false">IF(AND(BB74=1,BC74=0),-SUM(BC80,BC81,BC82),IF(BC73=1,PMT(BC68,BB74,BC80+BC81+BC82,,0),BC83))</f>
        <v>0</v>
      </c>
      <c r="BD85" s="478" t="n">
        <f aca="false">IF(AND(BC74=1,BD74=0),-SUM(BD80,BD81,BD82),IF(BD73=1,PMT(BD68,BC74,BD80+BD81+BD82,,0),BD83))</f>
        <v>0</v>
      </c>
      <c r="BE85" s="478" t="n">
        <f aca="false">IF(AND(BD74=1,BE74=0),-SUM(BE80,BE81,BE82),IF(BE73=1,PMT(BE68,BD74,BE80+BE81+BE82,,0),BE83))</f>
        <v>0</v>
      </c>
      <c r="BF85" s="478" t="n">
        <f aca="false">SUM(AT85:BE85)</f>
        <v>0</v>
      </c>
      <c r="BG85" s="478" t="n">
        <f aca="false">IF(AND(BE74=1,BG74=0),-SUM(BG80,BG81,BG82),IF(BG73=1,PMT(BG68,BE74,BG80+BG81+BG82,,0),BG83))</f>
        <v>0</v>
      </c>
      <c r="BH85" s="478" t="n">
        <f aca="false">IF(AND(BG74=1,BH74=0),-SUM(BH80,BH81,BH82),IF(BH73=1,PMT(BH68,BG74,BH80+BH81+BH82,,0),BH83))</f>
        <v>0</v>
      </c>
      <c r="BI85" s="478" t="n">
        <f aca="false">IF(AND(BH74=1,BI74=0),-SUM(BI80,BI81,BI82),IF(BI73=1,PMT(BI68,BH74,BI80+BI81+BI82,,0),BI83))</f>
        <v>0</v>
      </c>
      <c r="BJ85" s="478" t="n">
        <f aca="false">IF(AND(BI74=1,BJ74=0),-SUM(BJ80,BJ81,BJ82),IF(BJ73=1,PMT(BJ68,BI74,BJ80+BJ81+BJ82,,0),BJ83))</f>
        <v>0</v>
      </c>
      <c r="BK85" s="478" t="n">
        <f aca="false">IF(AND(BJ74=1,BK74=0),-SUM(BK80,BK81,BK82),IF(BK73=1,PMT(BK68,BJ74,BK80+BK81+BK82,,0),BK83))</f>
        <v>0</v>
      </c>
      <c r="BL85" s="478" t="n">
        <f aca="false">IF(AND(BK74=1,BL74=0),-SUM(BL80,BL81,BL82),IF(BL73=1,PMT(BL68,BK74,BL80+BL81+BL82,,0),BL83))</f>
        <v>0</v>
      </c>
      <c r="BM85" s="478" t="n">
        <f aca="false">IF(AND(BL74=1,BM74=0),-SUM(BM80,BM81,BM82),IF(BM73=1,PMT(BM68,BL74,BM80+BM81+BM82,,0),BM83))</f>
        <v>0</v>
      </c>
      <c r="BN85" s="478" t="n">
        <f aca="false">IF(AND(BM74=1,BN74=0),-SUM(BN80,BN81,BN82),IF(BN73=1,PMT(BN68,BM74,BN80+BN81+BN82,,0),BN83))</f>
        <v>0</v>
      </c>
      <c r="BO85" s="478" t="n">
        <f aca="false">IF(AND(BN74=1,BO74=0),-SUM(BO80,BO81,BO82),IF(BO73=1,PMT(BO68,BN74,BO80+BO81+BO82,,0),BO83))</f>
        <v>0</v>
      </c>
      <c r="BP85" s="478" t="n">
        <f aca="false">IF(AND(BO74=1,BP74=0),-SUM(BP80,BP81,BP82),IF(BP73=1,PMT(BP68,BO74,BP80+BP81+BP82,,0),BP83))</f>
        <v>0</v>
      </c>
      <c r="BQ85" s="478" t="n">
        <f aca="false">IF(AND(BP74=1,BQ74=0),-SUM(BQ80,BQ81,BQ82),IF(BQ73=1,PMT(BQ68,BP74,BQ80+BQ81+BQ82,,0),BQ83))</f>
        <v>0</v>
      </c>
      <c r="BR85" s="478" t="n">
        <f aca="false">IF(AND(BQ74=1,BR74=0),-SUM(BR80,BR81,BR82),IF(BR73=1,PMT(BR68,BQ74,BR80+BR81+BR82,,0),BR83))</f>
        <v>0</v>
      </c>
      <c r="BS85" s="478" t="n">
        <f aca="false">SUM(BG85:BR85)</f>
        <v>0</v>
      </c>
      <c r="BT85" s="478" t="n">
        <f aca="false">IF(AND(BR74=1,BT74=0),-SUM(BT80,BT81,BT82),IF(BT73=1,PMT(BT68,BR74,BT80+BT81+BT82,,0),BT83))</f>
        <v>0</v>
      </c>
      <c r="BU85" s="478" t="n">
        <f aca="false">IF(AND(BT74=1,BU74=0),-SUM(BU80,BU81,BU82),IF(BU73=1,PMT(BU68,BT74,BU80+BU81+BU82,,0),BU83))</f>
        <v>0</v>
      </c>
      <c r="BV85" s="478" t="n">
        <f aca="false">IF(AND(BU74=1,BV74=0),-SUM(BV80,BV81,BV82),IF(BV73=1,PMT(BV68,BU74,BV80+BV81+BV82,,0),BV83))</f>
        <v>0</v>
      </c>
      <c r="BW85" s="478" t="n">
        <f aca="false">IF(AND(BV74=1,BW74=0),-SUM(BW80,BW81,BW82),IF(BW73=1,PMT(BW68,BV74,BW80+BW81+BW82,,0),BW83))</f>
        <v>0</v>
      </c>
      <c r="BX85" s="478" t="n">
        <f aca="false">IF(AND(BW74=1,BX74=0),-SUM(BX80,BX81,BX82),IF(BX73=1,PMT(BX68,BW74,BX80+BX81+BX82,,0),BX83))</f>
        <v>0</v>
      </c>
      <c r="BY85" s="478" t="n">
        <f aca="false">IF(AND(BX74=1,BY74=0),-SUM(BY80,BY81,BY82),IF(BY73=1,PMT(BY68,BX74,BY80+BY81+BY82,,0),BY83))</f>
        <v>-0</v>
      </c>
      <c r="BZ85" s="478" t="n">
        <f aca="false">IF(AND(BY74=1,BZ74=0),-SUM(BZ80,BZ81,BZ82),IF(BZ73=1,PMT(BZ68,BY74,BZ80+BZ81+BZ82,,0),BZ83))</f>
        <v>-0</v>
      </c>
      <c r="CA85" s="478" t="n">
        <f aca="false">IF(AND(BZ74=1,CA74=0),-SUM(CA80,CA81,CA82),IF(CA73=1,PMT(CA68,BZ74,CA80+CA81+CA82,,0),CA83))</f>
        <v>-0</v>
      </c>
      <c r="CB85" s="478" t="n">
        <f aca="false">IF(AND(CA74=1,CB74=0),-SUM(CB80,CB81,CB82),IF(CB73=1,PMT(CB68,CA74,CB80+CB81+CB82,,0),CB83))</f>
        <v>-0</v>
      </c>
      <c r="CC85" s="478" t="n">
        <f aca="false">IF(AND(CB74=1,CC74=0),-SUM(CC80,CC81,CC82),IF(CC73=1,PMT(CC68,CB74,CC80+CC81+CC82,,0),CC83))</f>
        <v>-0</v>
      </c>
      <c r="CD85" s="478" t="n">
        <f aca="false">IF(AND(CC74=1,CD74=0),-SUM(CD80,CD81,CD82),IF(CD73=1,PMT(CD68,CC74,CD80+CD81+CD82,,0),CD83))</f>
        <v>-0</v>
      </c>
      <c r="CE85" s="478" t="n">
        <f aca="false">IF(AND(CD74=1,CE74=0),-SUM(CE80,CE81,CE82),IF(CE73=1,PMT(CE68,CD74,CE80+CE81+CE82,,0),CE83))</f>
        <v>-0</v>
      </c>
      <c r="CF85" s="478" t="n">
        <f aca="false">SUM(BT85:CE85)</f>
        <v>0</v>
      </c>
      <c r="CG85" s="478" t="n">
        <f aca="false">IF(AND(CE74=1,CG74=0),-SUM(CG80,CG81,CG82),IF(CG73=1,PMT(CG68,CE74,CG80+CG81+CG82,,0),CG83))</f>
        <v>0</v>
      </c>
      <c r="CH85" s="478" t="n">
        <f aca="false">IF(AND(CG74=1,CH74=0),-SUM(CH80,CH81,CH82),IF(CH73=1,PMT(CH68,CG74,CH80+CH81+CH82,,0),CH83))</f>
        <v>-0</v>
      </c>
      <c r="CI85" s="478" t="n">
        <f aca="false">IF(AND(CH74=1,CI74=0),-SUM(CI80,CI81,CI82),IF(CI73=1,PMT(CI68,CH74,CI80+CI81+CI82,,0),CI83))</f>
        <v>-0</v>
      </c>
      <c r="CJ85" s="478" t="n">
        <f aca="false">IF(AND(CI74=1,CJ74=0),-SUM(CJ80,CJ81,CJ82),IF(CJ73=1,PMT(CJ68,CI74,CJ80+CJ81+CJ82,,0),CJ83))</f>
        <v>-0</v>
      </c>
      <c r="CK85" s="478" t="n">
        <f aca="false">IF(AND(CJ74=1,CK74=0),-SUM(CK80,CK81,CK82),IF(CK73=1,PMT(CK68,CJ74,CK80+CK81+CK82,,0),CK83))</f>
        <v>-0</v>
      </c>
      <c r="CL85" s="478" t="n">
        <f aca="false">IF(AND(CK74=1,CL74=0),-SUM(CL80,CL81,CL82),IF(CL73=1,PMT(CL68,CK74,CL80+CL81+CL82,,0),CL83))</f>
        <v>-0</v>
      </c>
      <c r="CM85" s="478" t="n">
        <f aca="false">IF(AND(CL74=1,CM74=0),-SUM(CM80,CM81,CM82),IF(CM73=1,PMT(CM68,CL74,CM80+CM81+CM82,,0),CM83))</f>
        <v>-0</v>
      </c>
      <c r="CN85" s="478" t="n">
        <f aca="false">IF(AND(CM74=1,CN74=0),-SUM(CN80,CN81,CN82),IF(CN73=1,PMT(CN68,CM74,CN80+CN81+CN82,,0),CN83))</f>
        <v>-0</v>
      </c>
      <c r="CO85" s="478" t="n">
        <f aca="false">IF(AND(CN74=1,CO74=0),-SUM(CO80,CO81,CO82),IF(CO73=1,PMT(CO68,CN74,CO80+CO81+CO82,,0),CO83))</f>
        <v>-0</v>
      </c>
      <c r="CP85" s="478" t="n">
        <f aca="false">IF(AND(CO74=1,CP74=0),-SUM(CP80,CP81,CP82),IF(CP73=1,PMT(CP68,CO74,CP80+CP81+CP82,,0),CP83))</f>
        <v>-0</v>
      </c>
      <c r="CQ85" s="478" t="n">
        <f aca="false">IF(AND(CP74=1,CQ74=0),-SUM(CQ80,CQ81,CQ82),IF(CQ73=1,PMT(CQ68,CP74,CQ80+CQ81+CQ82,,0),CQ83))</f>
        <v>-0</v>
      </c>
      <c r="CR85" s="478" t="n">
        <f aca="false">IF(AND(CQ74=1,CR74=0),-SUM(CR80,CR81,CR82),IF(CR73=1,PMT(CR68,CQ74,CR80+CR81+CR82,,0),CR83))</f>
        <v>-0</v>
      </c>
      <c r="CS85" s="478" t="n">
        <f aca="false">SUM(CG85:CR85)</f>
        <v>0</v>
      </c>
      <c r="CT85" s="478" t="n">
        <f aca="false">IF(AND(CR74=1,CT74=0),-SUM(CT80,CT81,CT82),IF(CT73=1,PMT(CT68,CR74,CT80+CT81+CT82,,0),CT83))</f>
        <v>0</v>
      </c>
      <c r="CU85" s="478" t="n">
        <f aca="false">IF(AND(CT74=1,CU74=0),-SUM(CU80,CU81,CU82),IF(CU73=1,PMT(CU68,CT74,CU80+CU81+CU82,,0),CU83))</f>
        <v>-0</v>
      </c>
      <c r="CV85" s="478" t="n">
        <f aca="false">IF(AND(CU74=1,CV74=0),-SUM(CV80,CV81,CV82),IF(CV73=1,PMT(CV68,CU74,CV80+CV81+CV82,,0),CV83))</f>
        <v>-0</v>
      </c>
      <c r="CW85" s="478" t="n">
        <f aca="false">IF(AND(CV74=1,CW74=0),-SUM(CW80,CW81,CW82),IF(CW73=1,PMT(CW68,CV74,CW80+CW81+CW82,,0),CW83))</f>
        <v>-0</v>
      </c>
      <c r="CX85" s="478" t="n">
        <f aca="false">IF(AND(CW74=1,CX74=0),-SUM(CX80,CX81,CX82),IF(CX73=1,PMT(CX68,CW74,CX80+CX81+CX82,,0),CX83))</f>
        <v>-0</v>
      </c>
      <c r="CY85" s="478" t="n">
        <f aca="false">IF(AND(CX74=1,CY74=0),-SUM(CY80,CY81,CY82),IF(CY73=1,PMT(CY68,CX74,CY80+CY81+CY82,,0),CY83))</f>
        <v>-0</v>
      </c>
      <c r="CZ85" s="478" t="n">
        <f aca="false">IF(AND(CY74=1,CZ74=0),-SUM(CZ80,CZ81,CZ82),IF(CZ73=1,PMT(CZ68,CY74,CZ80+CZ81+CZ82,,0),CZ83))</f>
        <v>-0</v>
      </c>
      <c r="DA85" s="478" t="n">
        <f aca="false">IF(AND(CZ74=1,DA74=0),-SUM(DA80,DA81,DA82),IF(DA73=1,PMT(DA68,CZ74,DA80+DA81+DA82,,0),DA83))</f>
        <v>-0</v>
      </c>
      <c r="DB85" s="478" t="n">
        <f aca="false">IF(AND(DA74=1,DB74=0),-SUM(DB80,DB81,DB82),IF(DB73=1,PMT(DB68,DA74,DB80+DB81+DB82,,0),DB83))</f>
        <v>-0</v>
      </c>
      <c r="DC85" s="478" t="n">
        <f aca="false">IF(AND(DB74=1,DC74=0),-SUM(DC80,DC81,DC82),IF(DC73=1,PMT(DC68,DB74,DC80+DC81+DC82,,0),DC83))</f>
        <v>-0</v>
      </c>
      <c r="DD85" s="478" t="n">
        <f aca="false">IF(AND(DC74=1,DD74=0),-SUM(DD80,DD81,DD82),IF(DD73=1,PMT(DD68,DC74,DD80+DD81+DD82,,0),DD83))</f>
        <v>-0</v>
      </c>
      <c r="DE85" s="478" t="n">
        <f aca="false">IF(AND(DD74=1,DE74=0),-SUM(DE80,DE81,DE82),IF(DE73=1,PMT(DE68,DD74,DE80+DE81+DE82,,0),DE83))</f>
        <v>-0</v>
      </c>
      <c r="DF85" s="478" t="n">
        <f aca="false">SUM(CT85:DE85)</f>
        <v>0</v>
      </c>
      <c r="DG85" s="478" t="n">
        <f aca="false">IF(AND(DE74=1,DG74=0),-SUM(DG80,DG81,DG82),IF(DG73=1,PMT(DG68,DE74,DG80+DG81+DG82,,0),DG83))</f>
        <v>0</v>
      </c>
      <c r="DH85" s="478" t="n">
        <f aca="false">IF(AND(DG74=1,DH74=0),-SUM(DH80,DH81,DH82),IF(DH73=1,PMT(DH68,DG74,DH80+DH81+DH82,,0),DH83))</f>
        <v>-0</v>
      </c>
      <c r="DI85" s="478" t="n">
        <f aca="false">IF(AND(DH74=1,DI74=0),-SUM(DI80,DI81,DI82),IF(DI73=1,PMT(DI68,DH74,DI80+DI81+DI82,,0),DI83))</f>
        <v>-0</v>
      </c>
      <c r="DJ85" s="478" t="n">
        <f aca="false">IF(AND(DI74=1,DJ74=0),-SUM(DJ80,DJ81,DJ82),IF(DJ73=1,PMT(DJ68,DI74,DJ80+DJ81+DJ82,,0),DJ83))</f>
        <v>-0</v>
      </c>
      <c r="DK85" s="478" t="n">
        <f aca="false">IF(AND(DJ74=1,DK74=0),-SUM(DK80,DK81,DK82),IF(DK73=1,PMT(DK68,DJ74,DK80+DK81+DK82,,0),DK83))</f>
        <v>-0</v>
      </c>
      <c r="DL85" s="478" t="n">
        <f aca="false">IF(AND(DK74=1,DL74=0),-SUM(DL80,DL81,DL82),IF(DL73=1,PMT(DL68,DK74,DL80+DL81+DL82,,0),DL83))</f>
        <v>-0</v>
      </c>
      <c r="DM85" s="478" t="n">
        <f aca="false">IF(AND(DL74=1,DM74=0),-SUM(DM80,DM81,DM82),IF(DM73=1,PMT(DM68,DL74,DM80+DM81+DM82,,0),DM83))</f>
        <v>-0</v>
      </c>
      <c r="DN85" s="478" t="n">
        <f aca="false">IF(AND(DM74=1,DN74=0),-SUM(DN80,DN81,DN82),IF(DN73=1,PMT(DN68,DM74,DN80+DN81+DN82,,0),DN83))</f>
        <v>-0</v>
      </c>
      <c r="DO85" s="478" t="n">
        <f aca="false">IF(AND(DN74=1,DO74=0),-SUM(DO80,DO81,DO82),IF(DO73=1,PMT(DO68,DN74,DO80+DO81+DO82,,0),DO83))</f>
        <v>-0</v>
      </c>
      <c r="DP85" s="478" t="n">
        <f aca="false">IF(AND(DO74=1,DP74=0),-SUM(DP80,DP81,DP82),IF(DP73=1,PMT(DP68,DO74,DP80+DP81+DP82,,0),DP83))</f>
        <v>-0</v>
      </c>
      <c r="DQ85" s="478" t="n">
        <f aca="false">IF(AND(DP74=1,DQ74=0),-SUM(DQ80,DQ81,DQ82),IF(DQ73=1,PMT(DQ68,DP74,DQ80+DQ81+DQ82,,0),DQ83))</f>
        <v>-0</v>
      </c>
      <c r="DR85" s="478" t="n">
        <f aca="false">IF(AND(DQ74=1,DR74=0),-SUM(DR80,DR81,DR82),IF(DR73=1,PMT(DR68,DQ74,DR80+DR81+DR82,,0),DR83))</f>
        <v>-0</v>
      </c>
      <c r="DS85" s="478" t="n">
        <f aca="false">SUM(DG85:DR85)</f>
        <v>0</v>
      </c>
      <c r="DT85" s="478" t="n">
        <f aca="false">IF(AND(DR74=1,DT74=0),-SUM(DT80,DT81,DT82),IF(DT73=1,PMT(DT68,DR74,DT80+DT81+DT82,,0),DT83))</f>
        <v>0</v>
      </c>
      <c r="DU85" s="478" t="n">
        <f aca="false">IF(AND(DT74=1,DU74=0),-SUM(DU80,DU81,DU82),IF(DU73=1,PMT(DU68,DT74,DU80+DU81+DU82,,0),DU83))</f>
        <v>-0</v>
      </c>
      <c r="DV85" s="478" t="n">
        <f aca="false">IF(AND(DU74=1,DV74=0),-SUM(DV80,DV81,DV82),IF(DV73=1,PMT(DV68,DU74,DV80+DV81+DV82,,0),DV83))</f>
        <v>-0</v>
      </c>
      <c r="DW85" s="478" t="n">
        <f aca="false">IF(AND(DV74=1,DW74=0),-SUM(DW80,DW81,DW82),IF(DW73=1,PMT(DW68,DV74,DW80+DW81+DW82,,0),DW83))</f>
        <v>-0</v>
      </c>
      <c r="DX85" s="478" t="n">
        <f aca="false">IF(AND(DW74=1,DX74=0),-SUM(DX80,DX81,DX82),IF(DX73=1,PMT(DX68,DW74,DX80+DX81+DX82,,0),DX83))</f>
        <v>-0</v>
      </c>
      <c r="DY85" s="478" t="n">
        <f aca="false">IF(AND(DX74=1,DY74=0),-SUM(DY80,DY81,DY82),IF(DY73=1,PMT(DY68,DX74,DY80+DY81+DY82,,0),DY83))</f>
        <v>-0</v>
      </c>
      <c r="DZ85" s="478" t="n">
        <f aca="false">IF(AND(DY74=1,DZ74=0),-SUM(DZ80,DZ81,DZ82),IF(DZ73=1,PMT(DZ68,DY74,DZ80+DZ81+DZ82,,0),DZ83))</f>
        <v>-0</v>
      </c>
      <c r="EA85" s="478" t="n">
        <f aca="false">IF(AND(DZ74=1,EA74=0),-SUM(EA80,EA81,EA82),IF(EA73=1,PMT(EA68,DZ74,EA80+EA81+EA82,,0),EA83))</f>
        <v>-0</v>
      </c>
      <c r="EB85" s="478" t="n">
        <f aca="false">IF(AND(EA74=1,EB74=0),-SUM(EB80,EB81,EB82),IF(EB73=1,PMT(EB68,EA74,EB80+EB81+EB82,,0),EB83))</f>
        <v>-0</v>
      </c>
      <c r="EC85" s="478" t="n">
        <f aca="false">IF(AND(EB74=1,EC74=0),-SUM(EC80,EC81,EC82),IF(EC73=1,PMT(EC68,EB74,EC80+EC81+EC82,,0),EC83))</f>
        <v>-0</v>
      </c>
      <c r="ED85" s="478" t="n">
        <f aca="false">IF(AND(EC74=1,ED74=0),-SUM(ED80,ED81,ED82),IF(ED73=1,PMT(ED68,EC74,ED80+ED81+ED82,,0),ED83))</f>
        <v>-0</v>
      </c>
      <c r="EE85" s="478" t="n">
        <f aca="false">IF(AND(ED74=1,EE74=0),-SUM(EE80,EE81,EE82),IF(EE73=1,PMT(EE68,ED74,EE80+EE81+EE82,,0),EE83))</f>
        <v>-0</v>
      </c>
      <c r="EF85" s="478" t="n">
        <f aca="false">SUM(DT85:EE85)</f>
        <v>0</v>
      </c>
      <c r="EG85" s="478" t="n">
        <f aca="false">IF(AND(EE74=1,EG74=0),-SUM(EG80,EG81,EG82),IF(EG73=1,PMT(EG68,EE74,EG80+EG81+EG82,,0),EG83))</f>
        <v>0</v>
      </c>
      <c r="EH85" s="478" t="n">
        <f aca="false">IF(AND(EG74=1,EH74=0),-SUM(EH80,EH81,EH82),IF(EH73=1,PMT(EH68,EG74,EH80+EH81+EH82,,0),EH83))</f>
        <v>-0</v>
      </c>
      <c r="EI85" s="478" t="n">
        <f aca="false">IF(AND(EH74=1,EI74=0),-SUM(EI80,EI81,EI82),IF(EI73=1,PMT(EI68,EH74,EI80+EI81+EI82,,0),EI83))</f>
        <v>-0</v>
      </c>
      <c r="EJ85" s="478" t="n">
        <f aca="false">IF(AND(EI74=1,EJ74=0),-SUM(EJ80,EJ81,EJ82),IF(EJ73=1,PMT(EJ68,EI74,EJ80+EJ81+EJ82,,0),EJ83))</f>
        <v>-0</v>
      </c>
      <c r="EK85" s="478" t="n">
        <f aca="false">IF(AND(EJ74=1,EK74=0),-SUM(EK80,EK81,EK82),IF(EK73=1,PMT(EK68,EJ74,EK80+EK81+EK82,,0),EK83))</f>
        <v>-0</v>
      </c>
      <c r="EL85" s="478" t="n">
        <f aca="false">IF(AND(EK74=1,EL74=0),-SUM(EL80,EL81,EL82),IF(EL73=1,PMT(EL68,EK74,EL80+EL81+EL82,,0),EL83))</f>
        <v>-0</v>
      </c>
      <c r="EM85" s="478" t="n">
        <f aca="false">IF(AND(EL74=1,EM74=0),-SUM(EM80,EM81,EM82),IF(EM73=1,PMT(EM68,EL74,EM80+EM81+EM82,,0),EM83))</f>
        <v>-0</v>
      </c>
      <c r="EN85" s="478" t="n">
        <f aca="false">IF(AND(EM74=1,EN74=0),-SUM(EN80,EN81,EN82),IF(EN73=1,PMT(EN68,EM74,EN80+EN81+EN82,,0),EN83))</f>
        <v>-0</v>
      </c>
      <c r="EO85" s="478" t="n">
        <f aca="false">IF(AND(EN74=1,EO74=0),-SUM(EO80,EO81,EO82),IF(EO73=1,PMT(EO68,EN74,EO80+EO81+EO82,,0),EO83))</f>
        <v>-0</v>
      </c>
      <c r="EP85" s="478" t="n">
        <f aca="false">IF(AND(EO74=1,EP74=0),-SUM(EP80,EP81,EP82),IF(EP73=1,PMT(EP68,EO74,EP80+EP81+EP82,,0),EP83))</f>
        <v>-0</v>
      </c>
      <c r="EQ85" s="478" t="n">
        <f aca="false">IF(AND(EP74=1,EQ74=0),-SUM(EQ80,EQ81,EQ82),IF(EQ73=1,PMT(EQ68,EP74,EQ80+EQ81+EQ82,,0),EQ83))</f>
        <v>-0</v>
      </c>
      <c r="ER85" s="478" t="n">
        <f aca="false">IF(AND(EQ74=1,ER74=0),-SUM(ER80,ER81,ER82),IF(ER73=1,PMT(ER68,EQ74,ER80+ER81+ER82,,0),ER83))</f>
        <v>-0</v>
      </c>
      <c r="ES85" s="478" t="n">
        <f aca="false">SUM(EG85:ER85)</f>
        <v>0</v>
      </c>
      <c r="ET85" s="478" t="n">
        <f aca="false">IF(AND(ER74=1,ET74=0),-SUM(ET80,ET81,ET82),IF(ET73=1,PMT(ET68,ER74,ET80+ET81+ET82,,0),ET83))</f>
        <v>0</v>
      </c>
      <c r="EU85" s="478" t="n">
        <f aca="false">IF(AND(ET74=1,EU74=0),-SUM(EU80,EU81,EU82),IF(EU73=1,PMT(EU68,ET74,EU80+EU81+EU82,,0),EU83))</f>
        <v>-0</v>
      </c>
      <c r="EV85" s="478" t="n">
        <f aca="false">IF(AND(EU74=1,EV74=0),-SUM(EV80,EV81,EV82),IF(EV73=1,PMT(EV68,EU74,EV80+EV81+EV82,,0),EV83))</f>
        <v>-0</v>
      </c>
      <c r="EW85" s="478" t="n">
        <f aca="false">IF(AND(EV74=1,EW74=0),-SUM(EW80,EW81,EW82),IF(EW73=1,PMT(EW68,EV74,EW80+EW81+EW82,,0),EW83))</f>
        <v>-0</v>
      </c>
      <c r="EX85" s="478" t="n">
        <f aca="false">IF(AND(EW74=1,EX74=0),-SUM(EX80,EX81,EX82),IF(EX73=1,PMT(EX68,EW74,EX80+EX81+EX82,,0),EX83))</f>
        <v>-0</v>
      </c>
      <c r="EY85" s="478" t="n">
        <f aca="false">IF(AND(EX74=1,EY74=0),-SUM(EY80,EY81,EY82),IF(EY73=1,PMT(EY68,EX74,EY80+EY81+EY82,,0),EY83))</f>
        <v>-0</v>
      </c>
      <c r="EZ85" s="478" t="n">
        <f aca="false">IF(AND(EY74=1,EZ74=0),-SUM(EZ80,EZ81,EZ82),IF(EZ73=1,PMT(EZ68,EY74,EZ80+EZ81+EZ82,,0),EZ83))</f>
        <v>-0</v>
      </c>
      <c r="FA85" s="478" t="n">
        <f aca="false">IF(AND(EZ74=1,FA74=0),-SUM(FA80,FA81,FA82),IF(FA73=1,PMT(FA68,EZ74,FA80+FA81+FA82,,0),FA83))</f>
        <v>-0</v>
      </c>
      <c r="FB85" s="478" t="n">
        <f aca="false">IF(AND(FA74=1,FB74=0),-SUM(FB80,FB81,FB82),IF(FB73=1,PMT(FB68,FA74,FB80+FB81+FB82,,0),FB83))</f>
        <v>-0</v>
      </c>
      <c r="FC85" s="478" t="n">
        <f aca="false">IF(AND(FB74=1,FC74=0),-SUM(FC80,FC81,FC82),IF(FC73=1,PMT(FC68,FB74,FC80+FC81+FC82,,0),FC83))</f>
        <v>-0</v>
      </c>
      <c r="FD85" s="478" t="n">
        <f aca="false">IF(AND(FC74=1,FD74=0),-SUM(FD80,FD81,FD82),IF(FD73=1,PMT(FD68,FC74,FD80+FD81+FD82,,0),FD83))</f>
        <v>-0</v>
      </c>
      <c r="FE85" s="478" t="n">
        <f aca="false">IF(AND(FD74=1,FE74=0),-SUM(FE80,FE81,FE82),IF(FE73=1,PMT(FE68,FD74,FE80+FE81+FE82,,0),FE83))</f>
        <v>-0</v>
      </c>
      <c r="FF85" s="478" t="n">
        <f aca="false">SUM(ET85:FE85)</f>
        <v>0</v>
      </c>
      <c r="FG85" s="478" t="n">
        <f aca="false">IF(AND(FE74=1,FG74=0),-SUM(FG80,FG81,FG82),IF(FG73=1,PMT(FG68,FE74,FG80+FG81+FG82,,0),FG83))</f>
        <v>0</v>
      </c>
      <c r="FH85" s="478" t="n">
        <f aca="false">IF(AND(FG74=1,FH74=0),-SUM(FH80,FH81,FH82),IF(FH73=1,PMT(FH68,FG74,FH80+FH81+FH82,,0),FH83))</f>
        <v>-0</v>
      </c>
      <c r="FI85" s="478" t="n">
        <f aca="false">IF(AND(FH74=1,FI74=0),-SUM(FI80,FI81,FI82),IF(FI73=1,PMT(FI68,FH74,FI80+FI81+FI82,,0),FI83))</f>
        <v>-0</v>
      </c>
      <c r="FJ85" s="478" t="n">
        <f aca="false">IF(AND(FI74=1,FJ74=0),-SUM(FJ80,FJ81,FJ82),IF(FJ73=1,PMT(FJ68,FI74,FJ80+FJ81+FJ82,,0),FJ83))</f>
        <v>-0</v>
      </c>
      <c r="FK85" s="478" t="n">
        <f aca="false">IF(AND(FJ74=1,FK74=0),-SUM(FK80,FK81,FK82),IF(FK73=1,PMT(FK68,FJ74,FK80+FK81+FK82,,0),FK83))</f>
        <v>-0</v>
      </c>
      <c r="FL85" s="478" t="n">
        <f aca="false">IF(AND(FK74=1,FL74=0),-SUM(FL80,FL81,FL82),IF(FL73=1,PMT(FL68,FK74,FL80+FL81+FL82,,0),FL83))</f>
        <v>-0</v>
      </c>
      <c r="FM85" s="478" t="n">
        <f aca="false">IF(AND(FL74=1,FM74=0),-SUM(FM80,FM81,FM82),IF(FM73=1,PMT(FM68,FL74,FM80+FM81+FM82,,0),FM83))</f>
        <v>-0</v>
      </c>
      <c r="FN85" s="478" t="n">
        <f aca="false">IF(AND(FM74=1,FN74=0),-SUM(FN80,FN81,FN82),IF(FN73=1,PMT(FN68,FM74,FN80+FN81+FN82,,0),FN83))</f>
        <v>-0</v>
      </c>
      <c r="FO85" s="478" t="n">
        <f aca="false">IF(AND(FN74=1,FO74=0),-SUM(FO80,FO81,FO82),IF(FO73=1,PMT(FO68,FN74,FO80+FO81+FO82,,0),FO83))</f>
        <v>-0</v>
      </c>
      <c r="FP85" s="478" t="n">
        <f aca="false">IF(AND(FO74=1,FP74=0),-SUM(FP80,FP81,FP82),IF(FP73=1,PMT(FP68,FO74,FP80+FP81+FP82,,0),FP83))</f>
        <v>-0</v>
      </c>
      <c r="FQ85" s="478" t="n">
        <f aca="false">IF(AND(FP74=1,FQ74=0),-SUM(FQ80,FQ81,FQ82),IF(FQ73=1,PMT(FQ68,FP74,FQ80+FQ81+FQ82,,0),FQ83))</f>
        <v>-0</v>
      </c>
      <c r="FR85" s="478" t="n">
        <f aca="false">IF(AND(FQ74=1,FR74=0),-SUM(FR80,FR81,FR82),IF(FR73=1,PMT(FR68,FQ74,FR80+FR81+FR82,,0),FR83))</f>
        <v>-0</v>
      </c>
      <c r="FS85" s="478" t="n">
        <f aca="false">SUM(FG85:FR85)</f>
        <v>0</v>
      </c>
      <c r="FT85" s="478" t="n">
        <f aca="false">IF(AND(FR74=1,FT74=0),-SUM(FT80,FT81,FT82),IF(FT73=1,PMT(FT68,FR74,FT80+FT81+FT82,,0),FT83))</f>
        <v>0</v>
      </c>
      <c r="FU85" s="478" t="n">
        <f aca="false">IF(AND(FT74=1,FU74=0),-SUM(FU80,FU81,FU82),IF(FU73=1,PMT(FU68,FT74,FU80+FU81+FU82,,0),FU83))</f>
        <v>-0</v>
      </c>
      <c r="FV85" s="478" t="n">
        <f aca="false">IF(AND(FU74=1,FV74=0),-SUM(FV80,FV81,FV82),IF(FV73=1,PMT(FV68,FU74,FV80+FV81+FV82,,0),FV83))</f>
        <v>-0</v>
      </c>
      <c r="FW85" s="478" t="n">
        <f aca="false">IF(AND(FV74=1,FW74=0),-SUM(FW80,FW81,FW82),IF(FW73=1,PMT(FW68,FV74,FW80+FW81+FW82,,0),FW83))</f>
        <v>-0</v>
      </c>
      <c r="FX85" s="478" t="n">
        <f aca="false">IF(AND(FW74=1,FX74=0),-SUM(FX80,FX81,FX82),IF(FX73=1,PMT(FX68,FW74,FX80+FX81+FX82,,0),FX83))</f>
        <v>-0</v>
      </c>
      <c r="FY85" s="478" t="n">
        <f aca="false">IF(AND(FX74=1,FY74=0),-SUM(FY80,FY81,FY82),IF(FY73=1,PMT(FY68,FX74,FY80+FY81+FY82,,0),FY83))</f>
        <v>-0</v>
      </c>
      <c r="FZ85" s="478" t="n">
        <f aca="false">IF(AND(FY74=1,FZ74=0),-SUM(FZ80,FZ81,FZ82),IF(FZ73=1,PMT(FZ68,FY74,FZ80+FZ81+FZ82,,0),FZ83))</f>
        <v>-0</v>
      </c>
      <c r="GA85" s="478" t="n">
        <f aca="false">IF(AND(FZ74=1,GA74=0),-SUM(GA80,GA81,GA82),IF(GA73=1,PMT(GA68,FZ74,GA80+GA81+GA82,,0),GA83))</f>
        <v>-0</v>
      </c>
      <c r="GB85" s="478" t="n">
        <f aca="false">IF(AND(GA74=1,GB74=0),-SUM(GB80,GB81,GB82),IF(GB73=1,PMT(GB68,GA74,GB80+GB81+GB82,,0),GB83))</f>
        <v>-0</v>
      </c>
      <c r="GC85" s="478" t="n">
        <f aca="false">IF(AND(GB74=1,GC74=0),-SUM(GC80,GC81,GC82),IF(GC73=1,PMT(GC68,GB74,GC80+GC81+GC82,,0),GC83))</f>
        <v>-0</v>
      </c>
      <c r="GD85" s="478" t="n">
        <f aca="false">IF(AND(GC74=1,GD74=0),-SUM(GD80,GD81,GD82),IF(GD73=1,PMT(GD68,GC74,GD80+GD81+GD82,,0),GD83))</f>
        <v>-0</v>
      </c>
      <c r="GE85" s="478" t="n">
        <f aca="false">IF(AND(GD74=1,GE74=0),-SUM(GE80,GE81,GE82),IF(GE73=1,PMT(GE68,GD74,GE80+GE81+GE82,,0),GE83))</f>
        <v>-0</v>
      </c>
      <c r="GF85" s="478" t="n">
        <f aca="false">SUM(FT85:GE85)</f>
        <v>0</v>
      </c>
      <c r="GG85" s="478" t="n">
        <f aca="false">IF(AND(GE74=1,GG74=0),-SUM(GG80,GG81,GG82),IF(GG73=1,PMT(GG68,GE74,GG80+GG81+GG82,,0),GG83))</f>
        <v>0</v>
      </c>
      <c r="GH85" s="478" t="n">
        <f aca="false">IF(AND(GG74=1,GH74=0),-SUM(GH80,GH81,GH82),IF(GH73=1,PMT(GH68,GG74,GH80+GH81+GH82,,0),GH83))</f>
        <v>-0</v>
      </c>
      <c r="GI85" s="478" t="n">
        <f aca="false">IF(AND(GH74=1,GI74=0),-SUM(GI80,GI81,GI82),IF(GI73=1,PMT(GI68,GH74,GI80+GI81+GI82,,0),GI83))</f>
        <v>-0</v>
      </c>
      <c r="GJ85" s="478" t="n">
        <f aca="false">IF(AND(GI74=1,GJ74=0),-SUM(GJ80,GJ81,GJ82),IF(GJ73=1,PMT(GJ68,GI74,GJ80+GJ81+GJ82,,0),GJ83))</f>
        <v>-0</v>
      </c>
      <c r="GK85" s="478" t="n">
        <f aca="false">IF(AND(GJ74=1,GK74=0),-SUM(GK80,GK81,GK82),IF(GK73=1,PMT(GK68,GJ74,GK80+GK81+GK82,,0),GK83))</f>
        <v>-0</v>
      </c>
      <c r="GL85" s="478" t="n">
        <f aca="false">IF(AND(GK74=1,GL74=0),-SUM(GL80,GL81,GL82),IF(GL73=1,PMT(GL68,GK74,GL80+GL81+GL82,,0),GL83))</f>
        <v>-0</v>
      </c>
      <c r="GM85" s="478" t="n">
        <f aca="false">IF(AND(GL74=1,GM74=0),-SUM(GM80,GM81,GM82),IF(GM73=1,PMT(GM68,GL74,GM80+GM81+GM82,,0),GM83))</f>
        <v>0</v>
      </c>
      <c r="GN85" s="478" t="n">
        <f aca="false">IF(AND(GM74=1,GN74=0),-SUM(GN80,GN81,GN82),IF(GN73=1,PMT(GN68,GM74,GN80+GN81+GN82,,0),GN83))</f>
        <v>0</v>
      </c>
      <c r="GO85" s="478" t="n">
        <f aca="false">IF(AND(GN74=1,GO74=0),-SUM(GO80,GO81,GO82),IF(GO73=1,PMT(GO68,GN74,GO80+GO81+GO82,,0),GO83))</f>
        <v>0</v>
      </c>
      <c r="GP85" s="478" t="n">
        <f aca="false">IF(AND(GO74=1,GP74=0),-SUM(GP80,GP81,GP82),IF(GP73=1,PMT(GP68,GO74,GP80+GP81+GP82,,0),GP83))</f>
        <v>0</v>
      </c>
      <c r="GQ85" s="478" t="n">
        <f aca="false">IF(AND(GP74=1,GQ74=0),-SUM(GQ80,GQ81,GQ82),IF(GQ73=1,PMT(GQ68,GP74,GQ80+GQ81+GQ82,,0),GQ83))</f>
        <v>0</v>
      </c>
      <c r="GR85" s="478" t="n">
        <f aca="false">IF(AND(GQ74=1,GR74=0),-SUM(GR80,GR81,GR82),IF(GR73=1,PMT(GR68,GQ74,GR80+GR81+GR82,,0),GR83))</f>
        <v>0</v>
      </c>
      <c r="GS85" s="478" t="n">
        <f aca="false">SUM(GG85:GR85)</f>
        <v>0</v>
      </c>
      <c r="GT85" s="478" t="n">
        <f aca="false">IF(AND(GR74=1,GT74=0),-SUM(GT80,GT81,GT82),IF(GT73=1,PMT(GT68,GR74,GT80+GT81+GT82,,0),GT83))</f>
        <v>0</v>
      </c>
      <c r="GU85" s="478" t="n">
        <f aca="false">IF(AND(GT74=1,GU74=0),-SUM(GU80,GU81,GU82),IF(GU73=1,PMT(GU68,GT74,GU80+GU81+GU82,,0),GU83))</f>
        <v>0</v>
      </c>
      <c r="GV85" s="478" t="n">
        <f aca="false">IF(AND(GU74=1,GV74=0),-SUM(GV80,GV81,GV82),IF(GV73=1,PMT(GV68,GU74,GV80+GV81+GV82,,0),GV83))</f>
        <v>0</v>
      </c>
      <c r="GW85" s="478" t="n">
        <f aca="false">IF(AND(GV74=1,GW74=0),-SUM(GW80,GW81,GW82),IF(GW73=1,PMT(GW68,GV74,GW80+GW81+GW82,,0),GW83))</f>
        <v>0</v>
      </c>
      <c r="GX85" s="478" t="n">
        <f aca="false">IF(AND(GW74=1,GX74=0),-SUM(GX80,GX81,GX82),IF(GX73=1,PMT(GX68,GW74,GX80+GX81+GX82,,0),GX83))</f>
        <v>0</v>
      </c>
      <c r="GY85" s="478" t="n">
        <f aca="false">IF(AND(GX74=1,GY74=0),-SUM(GY80,GY81,GY82),IF(GY73=1,PMT(GY68,GX74,GY80+GY81+GY82,,0),GY83))</f>
        <v>0</v>
      </c>
      <c r="GZ85" s="478" t="n">
        <f aca="false">IF(AND(GY74=1,GZ74=0),-SUM(GZ80,GZ81,GZ82),IF(GZ73=1,PMT(GZ68,GY74,GZ80+GZ81+GZ82,,0),GZ83))</f>
        <v>0</v>
      </c>
      <c r="HA85" s="478" t="n">
        <f aca="false">IF(AND(GZ74=1,HA74=0),-SUM(HA80,HA81,HA82),IF(HA73=1,PMT(HA68,GZ74,HA80+HA81+HA82,,0),HA83))</f>
        <v>0</v>
      </c>
      <c r="HB85" s="478" t="n">
        <f aca="false">IF(AND(HA74=1,HB74=0),-SUM(HB80,HB81,HB82),IF(HB73=1,PMT(HB68,HA74,HB80+HB81+HB82,,0),HB83))</f>
        <v>0</v>
      </c>
      <c r="HC85" s="478" t="n">
        <f aca="false">IF(AND(HB74=1,HC74=0),-SUM(HC80,HC81,HC82),IF(HC73=1,PMT(HC68,HB74,HC80+HC81+HC82,,0),HC83))</f>
        <v>0</v>
      </c>
      <c r="HD85" s="478" t="n">
        <f aca="false">IF(AND(HC74=1,HD74=0),-SUM(HD80,HD81,HD82),IF(HD73=1,PMT(HD68,HC74,HD80+HD81+HD82,,0),HD83))</f>
        <v>0</v>
      </c>
      <c r="HE85" s="478" t="n">
        <f aca="false">IF(AND(HD74=1,HE74=0),-SUM(HE80,HE81,HE82),IF(HE73=1,PMT(HE68,HD74,HE80+HE81+HE82,,0),HE83))</f>
        <v>0</v>
      </c>
      <c r="HF85" s="478" t="n">
        <f aca="false">SUM(GT85:HE85)</f>
        <v>0</v>
      </c>
      <c r="HG85" s="478" t="n">
        <f aca="false">IF(AND(HE74=1,HG74=0),-SUM(HG80,HG81,HG82),IF(HG73=1,PMT(HG68,HE74,HG80+HG81+HG82,,0),HG83))</f>
        <v>0</v>
      </c>
      <c r="HH85" s="478" t="n">
        <f aca="false">IF(AND(HG74=1,HH74=0),-SUM(HH80,HH81,HH82),IF(HH73=1,PMT(HH68,HG74,HH80+HH81+HH82,,0),HH83))</f>
        <v>0</v>
      </c>
      <c r="HI85" s="478" t="n">
        <f aca="false">IF(AND(HH74=1,HI74=0),-SUM(HI80,HI81,HI82),IF(HI73=1,PMT(HI68,HH74,HI80+HI81+HI82,,0),HI83))</f>
        <v>0</v>
      </c>
      <c r="HJ85" s="478" t="n">
        <f aca="false">IF(AND(HI74=1,HJ74=0),-SUM(HJ80,HJ81,HJ82),IF(HJ73=1,PMT(HJ68,HI74,HJ80+HJ81+HJ82,,0),HJ83))</f>
        <v>0</v>
      </c>
      <c r="HK85" s="478" t="n">
        <f aca="false">IF(AND(HJ74=1,HK74=0),-SUM(HK80,HK81,HK82),IF(HK73=1,PMT(HK68,HJ74,HK80+HK81+HK82,,0),HK83))</f>
        <v>0</v>
      </c>
      <c r="HL85" s="478" t="n">
        <f aca="false">IF(AND(HK74=1,HL74=0),-SUM(HL80,HL81,HL82),IF(HL73=1,PMT(HL68,HK74,HL80+HL81+HL82,,0),HL83))</f>
        <v>0</v>
      </c>
      <c r="HM85" s="478" t="n">
        <f aca="false">IF(AND(HL74=1,HM74=0),-SUM(HM80,HM81,HM82),IF(HM73=1,PMT(HM68,HL74,HM80+HM81+HM82,,0),HM83))</f>
        <v>0</v>
      </c>
      <c r="HN85" s="478" t="n">
        <f aca="false">IF(AND(HM74=1,HN74=0),-SUM(HN80,HN81,HN82),IF(HN73=1,PMT(HN68,HM74,HN80+HN81+HN82,,0),HN83))</f>
        <v>0</v>
      </c>
      <c r="HO85" s="478" t="n">
        <f aca="false">IF(AND(HN74=1,HO74=0),-SUM(HO80,HO81,HO82),IF(HO73=1,PMT(HO68,HN74,HO80+HO81+HO82,,0),HO83))</f>
        <v>0</v>
      </c>
      <c r="HP85" s="478" t="n">
        <f aca="false">IF(AND(HO74=1,HP74=0),-SUM(HP80,HP81,HP82),IF(HP73=1,PMT(HP68,HO74,HP80+HP81+HP82,,0),HP83))</f>
        <v>0</v>
      </c>
      <c r="HQ85" s="478" t="n">
        <f aca="false">IF(AND(HP74=1,HQ74=0),-SUM(HQ80,HQ81,HQ82),IF(HQ73=1,PMT(HQ68,HP74,HQ80+HQ81+HQ82,,0),HQ83))</f>
        <v>0</v>
      </c>
      <c r="HR85" s="478" t="n">
        <f aca="false">IF(AND(HQ74=1,HR74=0),-SUM(HR80,HR81,HR82),IF(HR73=1,PMT(HR68,HQ74,HR80+HR81+HR82,,0),HR83))</f>
        <v>0</v>
      </c>
      <c r="HS85" s="478" t="n">
        <f aca="false">SUM(HG85:HR85)</f>
        <v>0</v>
      </c>
      <c r="HT85" s="478" t="n">
        <f aca="false">IF(AND(HR74=1,HT74=0),-SUM(HT80,HT81,HT82),IF(HT73=1,PMT(HT68,HR74,HT80+HT81+HT82,,0),HT83))</f>
        <v>0</v>
      </c>
      <c r="HU85" s="478" t="n">
        <f aca="false">IF(AND(HT74=1,HU74=0),-SUM(HU80,HU81,HU82),IF(HU73=1,PMT(HU68,HT74,HU80+HU81+HU82,,0),HU83))</f>
        <v>0</v>
      </c>
      <c r="HV85" s="478" t="n">
        <f aca="false">IF(AND(HU74=1,HV74=0),-SUM(HV80,HV81,HV82),IF(HV73=1,PMT(HV68,HU74,HV80+HV81+HV82,,0),HV83))</f>
        <v>0</v>
      </c>
      <c r="HW85" s="478" t="n">
        <f aca="false">IF(AND(HV74=1,HW74=0),-SUM(HW80,HW81,HW82),IF(HW73=1,PMT(HW68,HV74,HW80+HW81+HW82,,0),HW83))</f>
        <v>0</v>
      </c>
      <c r="HX85" s="478" t="n">
        <f aca="false">IF(AND(HW74=1,HX74=0),-SUM(HX80,HX81,HX82),IF(HX73=1,PMT(HX68,HW74,HX80+HX81+HX82,,0),HX83))</f>
        <v>0</v>
      </c>
      <c r="HY85" s="478" t="n">
        <f aca="false">IF(AND(HX74=1,HY74=0),-SUM(HY80,HY81,HY82),IF(HY73=1,PMT(HY68,HX74,HY80+HY81+HY82,,0),HY83))</f>
        <v>0</v>
      </c>
      <c r="HZ85" s="478" t="n">
        <f aca="false">IF(AND(HY74=1,HZ74=0),-SUM(HZ80,HZ81,HZ82),IF(HZ73=1,PMT(HZ68,HY74,HZ80+HZ81+HZ82,,0),HZ83))</f>
        <v>0</v>
      </c>
      <c r="IA85" s="478" t="n">
        <f aca="false">IF(AND(HZ74=1,IA74=0),-SUM(IA80,IA81,IA82),IF(IA73=1,PMT(IA68,HZ74,IA80+IA81+IA82,,0),IA83))</f>
        <v>0</v>
      </c>
      <c r="IB85" s="478" t="n">
        <f aca="false">IF(AND(IA74=1,IB74=0),-SUM(IB80,IB81,IB82),IF(IB73=1,PMT(IB68,IA74,IB80+IB81+IB82,,0),IB83))</f>
        <v>0</v>
      </c>
      <c r="IC85" s="478" t="n">
        <f aca="false">IF(AND(IB74=1,IC74=0),-SUM(IC80,IC81,IC82),IF(IC73=1,PMT(IC68,IB74,IC80+IC81+IC82,,0),IC83))</f>
        <v>0</v>
      </c>
      <c r="ID85" s="478" t="n">
        <f aca="false">IF(AND(IC74=1,ID74=0),-SUM(ID80,ID81,ID82),IF(ID73=1,PMT(ID68,IC74,ID80+ID81+ID82,,0),ID83))</f>
        <v>0</v>
      </c>
      <c r="IE85" s="478" t="n">
        <f aca="false">IF(AND(ID74=1,IE74=0),-SUM(IE80,IE81,IE82),IF(IE73=1,PMT(IE68,ID74,IE80+IE81+IE82,,0),IE83))</f>
        <v>0</v>
      </c>
      <c r="IF85" s="478" t="n">
        <f aca="false">SUM(HT85:IE85)</f>
        <v>0</v>
      </c>
      <c r="IG85" s="478" t="n">
        <f aca="false">IF(AND(IE74=1,IG74=0),-SUM(IG80,IG81,IG82),IF(IG73=1,PMT(IG68,IE74,IG80+IG81+IG82,,0),IG83))</f>
        <v>0</v>
      </c>
      <c r="IH85" s="478" t="n">
        <f aca="false">IF(AND(IG74=1,IH74=0),-SUM(IH80,IH81,IH82),IF(IH73=1,PMT(IH68,IG74,IH80+IH81+IH82,,0),IH83))</f>
        <v>0</v>
      </c>
      <c r="II85" s="478" t="n">
        <f aca="false">IF(AND(IH74=1,II74=0),-SUM(II80,II81,II82),IF(II73=1,PMT(II68,IH74,II80+II81+II82,,0),II83))</f>
        <v>0</v>
      </c>
      <c r="IJ85" s="478" t="n">
        <f aca="false">IF(AND(II74=1,IJ74=0),-SUM(IJ80,IJ81,IJ82),IF(IJ73=1,PMT(IJ68,II74,IJ80+IJ81+IJ82,,0),IJ83))</f>
        <v>0</v>
      </c>
      <c r="IK85" s="478" t="n">
        <f aca="false">IF(AND(IJ74=1,IK74=0),-SUM(IK80,IK81,IK82),IF(IK73=1,PMT(IK68,IJ74,IK80+IK81+IK82,,0),IK83))</f>
        <v>0</v>
      </c>
      <c r="IL85" s="478" t="n">
        <f aca="false">IF(AND(IK74=1,IL74=0),-SUM(IL80,IL81,IL82),IF(IL73=1,PMT(IL68,IK74,IL80+IL81+IL82,,0),IL83))</f>
        <v>0</v>
      </c>
      <c r="IM85" s="478" t="n">
        <f aca="false">IF(AND(IL74=1,IM74=0),-SUM(IM80,IM81,IM82),IF(IM73=1,PMT(IM68,IL74,IM80+IM81+IM82,,0),IM83))</f>
        <v>0</v>
      </c>
      <c r="IN85" s="478" t="n">
        <f aca="false">IF(AND(IM74=1,IN74=0),-SUM(IN80,IN81,IN82),IF(IN73=1,PMT(IN68,IM74,IN80+IN81+IN82,,0),IN83))</f>
        <v>0</v>
      </c>
      <c r="IO85" s="478" t="n">
        <f aca="false">IF(AND(IN74=1,IO74=0),-SUM(IO80,IO81,IO82),IF(IO73=1,PMT(IO68,IN74,IO80+IO81+IO82,,0),IO83))</f>
        <v>0</v>
      </c>
      <c r="IP85" s="478" t="n">
        <f aca="false">IF(AND(IO74=1,IP74=0),-SUM(IP80,IP81,IP82),IF(IP73=1,PMT(IP68,IO74,IP80+IP81+IP82,,0),IP83))</f>
        <v>0</v>
      </c>
      <c r="IQ85" s="478" t="n">
        <f aca="false">IF(AND(IP74=1,IQ74=0),-SUM(IQ80,IQ81,IQ82),IF(IQ73=1,PMT(IQ68,IP74,IQ80+IQ81+IQ82,,0),IQ83))</f>
        <v>0</v>
      </c>
      <c r="IR85" s="478" t="n">
        <f aca="false">IF(AND(IQ74=1,IR74=0),-SUM(IR80,IR81,IR82),IF(IR73=1,PMT(IR68,IQ74,IR80+IR81+IR82,,0),IR83))</f>
        <v>0</v>
      </c>
      <c r="IS85" s="478" t="n">
        <f aca="false">SUM(IG85:IR85)</f>
        <v>0</v>
      </c>
      <c r="IT85" s="478" t="n">
        <f aca="false">IF(AND(IR74=1,IT74=0),-SUM(IT80,IT81,IT82),IF(IT73=1,PMT(IT68,IR74,IT80+IT81+IT82,,0),IT83))</f>
        <v>0</v>
      </c>
      <c r="IU85" s="478" t="n">
        <f aca="false">IF(AND(IT74=1,IU74=0),-SUM(IU80,IU81,IU82),IF(IU73=1,PMT(IU68,IT74,IU80+IU81+IU82,,0),IU83))</f>
        <v>0</v>
      </c>
      <c r="IV85" s="478" t="n">
        <f aca="false">IF(AND(IU74=1,IV74=0),-SUM(IV80,IV81,IV82),IF(IV73=1,PMT(IV68,IU74,IV80+IV81+IV82,,0),IV83))</f>
        <v>0</v>
      </c>
      <c r="IW85" s="478" t="n">
        <f aca="false">IF(AND(IV74=1,IW74=0),-SUM(IW80,IW81,IW82),IF(IW73=1,PMT(IW68,IV74,IW80+IW81+IW82,,0),IW83))</f>
        <v>0</v>
      </c>
      <c r="IX85" s="478" t="n">
        <f aca="false">IF(AND(IW74=1,IX74=0),-SUM(IX80,IX81,IX82),IF(IX73=1,PMT(IX68,IW74,IX80+IX81+IX82,,0),IX83))</f>
        <v>0</v>
      </c>
      <c r="IY85" s="478" t="n">
        <f aca="false">IF(AND(IX74=1,IY74=0),-SUM(IY80,IY81,IY82),IF(IY73=1,PMT(IY68,IX74,IY80+IY81+IY82,,0),IY83))</f>
        <v>0</v>
      </c>
      <c r="IZ85" s="478" t="n">
        <f aca="false">IF(AND(IY74=1,IZ74=0),-SUM(IZ80,IZ81,IZ82),IF(IZ73=1,PMT(IZ68,IY74,IZ80+IZ81+IZ82,,0),IZ83))</f>
        <v>0</v>
      </c>
      <c r="JA85" s="478" t="n">
        <f aca="false">IF(AND(IZ74=1,JA74=0),-SUM(JA80,JA81,JA82),IF(JA73=1,PMT(JA68,IZ74,JA80+JA81+JA82,,0),JA83))</f>
        <v>0</v>
      </c>
      <c r="JB85" s="478" t="n">
        <f aca="false">IF(AND(JA74=1,JB74=0),-SUM(JB80,JB81,JB82),IF(JB73=1,PMT(JB68,JA74,JB80+JB81+JB82,,0),JB83))</f>
        <v>0</v>
      </c>
      <c r="JC85" s="478" t="n">
        <f aca="false">IF(AND(JB74=1,JC74=0),-SUM(JC80,JC81,JC82),IF(JC73=1,PMT(JC68,JB74,JC80+JC81+JC82,,0),JC83))</f>
        <v>0</v>
      </c>
      <c r="JD85" s="478" t="n">
        <f aca="false">IF(AND(JC74=1,JD74=0),-SUM(JD80,JD81,JD82),IF(JD73=1,PMT(JD68,JC74,JD80+JD81+JD82,,0),JD83))</f>
        <v>0</v>
      </c>
      <c r="JE85" s="478" t="n">
        <f aca="false">IF(AND(JD74=1,JE74=0),-SUM(JE80,JE81,JE82),IF(JE73=1,PMT(JE68,JD74,JE80+JE81+JE82,,0),JE83))</f>
        <v>0</v>
      </c>
      <c r="JF85" s="478" t="n">
        <f aca="false">SUM(IT85:JE85)</f>
        <v>0</v>
      </c>
      <c r="JG85" s="478" t="n">
        <f aca="false">IF(AND(JE74=1,JG74=0),-SUM(JG80,JG81,JG82),IF(JG73=1,PMT(JG68,JE74,JG80+JG81+JG82,,0),JG83))</f>
        <v>0</v>
      </c>
      <c r="JH85" s="478" t="n">
        <f aca="false">IF(AND(JG74=1,JH74=0),-SUM(JH80,JH81,JH82),IF(JH73=1,PMT(JH68,JG74,JH80+JH81+JH82,,0),JH83))</f>
        <v>0</v>
      </c>
      <c r="JI85" s="478" t="n">
        <f aca="false">IF(AND(JH74=1,JI74=0),-SUM(JI80,JI81,JI82),IF(JI73=1,PMT(JI68,JH74,JI80+JI81+JI82,,0),JI83))</f>
        <v>0</v>
      </c>
      <c r="JJ85" s="478" t="n">
        <f aca="false">IF(AND(JI74=1,JJ74=0),-SUM(JJ80,JJ81,JJ82),IF(JJ73=1,PMT(JJ68,JI74,JJ80+JJ81+JJ82,,0),JJ83))</f>
        <v>0</v>
      </c>
      <c r="JK85" s="478" t="n">
        <f aca="false">IF(AND(JJ74=1,JK74=0),-SUM(JK80,JK81,JK82),IF(JK73=1,PMT(JK68,JJ74,JK80+JK81+JK82,,0),JK83))</f>
        <v>0</v>
      </c>
      <c r="JL85" s="478" t="n">
        <f aca="false">IF(AND(JK74=1,JL74=0),-SUM(JL80,JL81,JL82),IF(JL73=1,PMT(JL68,JK74,JL80+JL81+JL82,,0),JL83))</f>
        <v>0</v>
      </c>
      <c r="JM85" s="478" t="n">
        <f aca="false">IF(AND(JL74=1,JM74=0),-SUM(JM80,JM81,JM82),IF(JM73=1,PMT(JM68,JL74,JM80+JM81+JM82,,0),JM83))</f>
        <v>0</v>
      </c>
      <c r="JN85" s="478" t="n">
        <f aca="false">IF(AND(JM74=1,JN74=0),-SUM(JN80,JN81,JN82),IF(JN73=1,PMT(JN68,JM74,JN80+JN81+JN82,,0),JN83))</f>
        <v>0</v>
      </c>
      <c r="JO85" s="478" t="n">
        <f aca="false">IF(AND(JN74=1,JO74=0),-SUM(JO80,JO81,JO82),IF(JO73=1,PMT(JO68,JN74,JO80+JO81+JO82,,0),JO83))</f>
        <v>0</v>
      </c>
      <c r="JP85" s="478" t="n">
        <f aca="false">IF(AND(JO74=1,JP74=0),-SUM(JP80,JP81,JP82),IF(JP73=1,PMT(JP68,JO74,JP80+JP81+JP82,,0),JP83))</f>
        <v>0</v>
      </c>
      <c r="JQ85" s="478" t="n">
        <f aca="false">IF(AND(JP74=1,JQ74=0),-SUM(JQ80,JQ81,JQ82),IF(JQ73=1,PMT(JQ68,JP74,JQ80+JQ81+JQ82,,0),JQ83))</f>
        <v>0</v>
      </c>
      <c r="JR85" s="478" t="n">
        <f aca="false">IF(AND(JQ74=1,JR74=0),-SUM(JR80,JR81,JR82),IF(JR73=1,PMT(JR68,JQ74,JR80+JR81+JR82,,0),JR83))</f>
        <v>0</v>
      </c>
      <c r="JS85" s="478" t="n">
        <f aca="false">SUM(JG85:JR85)</f>
        <v>0</v>
      </c>
      <c r="JT85" s="478" t="n">
        <f aca="false">IF(AND(JR74=1,JT74=0),-SUM(JT80,JT81,JT82),IF(JT73=1,PMT(JT68,JR74,JT80+JT81+JT82,,0),JT83))</f>
        <v>0</v>
      </c>
      <c r="JU85" s="478" t="n">
        <f aca="false">IF(AND(JT74=1,JU74=0),-SUM(JU80,JU81,JU82),IF(JU73=1,PMT(JU68,JT74,JU80+JU81+JU82,,0),JU83))</f>
        <v>0</v>
      </c>
      <c r="JV85" s="478" t="n">
        <f aca="false">IF(AND(JU74=1,JV74=0),-SUM(JV80,JV81,JV82),IF(JV73=1,PMT(JV68,JU74,JV80+JV81+JV82,,0),JV83))</f>
        <v>0</v>
      </c>
      <c r="JW85" s="478" t="n">
        <f aca="false">IF(AND(JV74=1,JW74=0),-SUM(JW80,JW81,JW82),IF(JW73=1,PMT(JW68,JV74,JW80+JW81+JW82,,0),JW83))</f>
        <v>0</v>
      </c>
      <c r="JX85" s="478" t="n">
        <f aca="false">IF(AND(JW74=1,JX74=0),-SUM(JX80,JX81,JX82),IF(JX73=1,PMT(JX68,JW74,JX80+JX81+JX82,,0),JX83))</f>
        <v>0</v>
      </c>
      <c r="JY85" s="478" t="n">
        <f aca="false">IF(AND(JX74=1,JY74=0),-SUM(JY80,JY81,JY82),IF(JY73=1,PMT(JY68,JX74,JY80+JY81+JY82,,0),JY83))</f>
        <v>0</v>
      </c>
      <c r="JZ85" s="478" t="n">
        <f aca="false">IF(AND(JY74=1,JZ74=0),-SUM(JZ80,JZ81,JZ82),IF(JZ73=1,PMT(JZ68,JY74,JZ80+JZ81+JZ82,,0),JZ83))</f>
        <v>0</v>
      </c>
      <c r="KA85" s="478" t="n">
        <f aca="false">IF(AND(JZ74=1,KA74=0),-SUM(KA80,KA81,KA82),IF(KA73=1,PMT(KA68,JZ74,KA80+KA81+KA82,,0),KA83))</f>
        <v>0</v>
      </c>
      <c r="KB85" s="478" t="n">
        <f aca="false">IF(AND(KA74=1,KB74=0),-SUM(KB80,KB81,KB82),IF(KB73=1,PMT(KB68,KA74,KB80+KB81+KB82,,0),KB83))</f>
        <v>0</v>
      </c>
      <c r="KC85" s="478" t="n">
        <f aca="false">IF(AND(KB74=1,KC74=0),-SUM(KC80,KC81,KC82),IF(KC73=1,PMT(KC68,KB74,KC80+KC81+KC82,,0),KC83))</f>
        <v>0</v>
      </c>
      <c r="KD85" s="478" t="n">
        <f aca="false">IF(AND(KC74=1,KD74=0),-SUM(KD80,KD81,KD82),IF(KD73=1,PMT(KD68,KC74,KD80+KD81+KD82,,0),KD83))</f>
        <v>0</v>
      </c>
      <c r="KE85" s="478" t="n">
        <f aca="false">IF(AND(KD74=1,KE74=0),-SUM(KE80,KE81,KE82),IF(KE73=1,PMT(KE68,KD74,KE80+KE81+KE82,,0),KE83))</f>
        <v>0</v>
      </c>
      <c r="KF85" s="478" t="n">
        <f aca="false">SUM(JT85:KE85)</f>
        <v>0</v>
      </c>
      <c r="KG85" s="478" t="n">
        <f aca="false">IF(AND(KE74=1,KG74=0),-SUM(KG80,KG81,KG82),IF(KG73=1,PMT(KG68,KE74,KG80+KG81+KG82,,0),KG83))</f>
        <v>0</v>
      </c>
      <c r="KH85" s="478" t="n">
        <f aca="false">IF(AND(KG74=1,KH74=0),-SUM(KH80,KH81,KH82),IF(KH73=1,PMT(KH68,KG74,KH80+KH81+KH82,,0),KH83))</f>
        <v>0</v>
      </c>
      <c r="KI85" s="478" t="n">
        <f aca="false">IF(AND(KH74=1,KI74=0),-SUM(KI80,KI81,KI82),IF(KI73=1,PMT(KI68,KH74,KI80+KI81+KI82,,0),KI83))</f>
        <v>0</v>
      </c>
      <c r="KJ85" s="478" t="n">
        <f aca="false">IF(AND(KI74=1,KJ74=0),-SUM(KJ80,KJ81,KJ82),IF(KJ73=1,PMT(KJ68,KI74,KJ80+KJ81+KJ82,,0),KJ83))</f>
        <v>0</v>
      </c>
      <c r="KK85" s="478" t="n">
        <f aca="false">IF(AND(KJ74=1,KK74=0),-SUM(KK80,KK81,KK82),IF(KK73=1,PMT(KK68,KJ74,KK80+KK81+KK82,,0),KK83))</f>
        <v>0</v>
      </c>
      <c r="KL85" s="478" t="n">
        <f aca="false">IF(AND(KK74=1,KL74=0),-SUM(KL80,KL81,KL82),IF(KL73=1,PMT(KL68,KK74,KL80+KL81+KL82,,0),KL83))</f>
        <v>0</v>
      </c>
      <c r="KM85" s="478" t="n">
        <f aca="false">IF(AND(KL74=1,KM74=0),-SUM(KM80,KM81,KM82),IF(KM73=1,PMT(KM68,KL74,KM80+KM81+KM82,,0),KM83))</f>
        <v>0</v>
      </c>
      <c r="KN85" s="478" t="n">
        <f aca="false">IF(AND(KM74=1,KN74=0),-SUM(KN80,KN81,KN82),IF(KN73=1,PMT(KN68,KM74,KN80+KN81+KN82,,0),KN83))</f>
        <v>0</v>
      </c>
      <c r="KO85" s="478" t="n">
        <f aca="false">IF(AND(KN74=1,KO74=0),-SUM(KO80,KO81,KO82),IF(KO73=1,PMT(KO68,KN74,KO80+KO81+KO82,,0),KO83))</f>
        <v>0</v>
      </c>
      <c r="KP85" s="478" t="n">
        <f aca="false">IF(AND(KO74=1,KP74=0),-SUM(KP80,KP81,KP82),IF(KP73=1,PMT(KP68,KO74,KP80+KP81+KP82,,0),KP83))</f>
        <v>0</v>
      </c>
      <c r="KQ85" s="478" t="n">
        <f aca="false">IF(AND(KP74=1,KQ74=0),-SUM(KQ80,KQ81,KQ82),IF(KQ73=1,PMT(KQ68,KP74,KQ80+KQ81+KQ82,,0),KQ83))</f>
        <v>0</v>
      </c>
      <c r="KR85" s="478" t="n">
        <f aca="false">IF(AND(KQ74=1,KR74=0),-SUM(KR80,KR81,KR82),IF(KR73=1,PMT(KR68,KQ74,KR80+KR81+KR82,,0),KR83))</f>
        <v>0</v>
      </c>
      <c r="KS85" s="478" t="n">
        <f aca="false">SUM(KG85:KR85)</f>
        <v>0</v>
      </c>
      <c r="KT85" s="478" t="n">
        <f aca="false">IF(AND(KR74=1,KT74=0),-SUM(KT80,KT81,KT82),IF(KT73=1,PMT(KT68,KR74,KT80+KT81+KT82,,0),KT83))</f>
        <v>0</v>
      </c>
      <c r="KU85" s="478" t="n">
        <f aca="false">IF(AND(KT74=1,KU74=0),-SUM(KU80,KU81,KU82),IF(KU73=1,PMT(KU68,KT74,KU80+KU81+KU82,,0),KU83))</f>
        <v>0</v>
      </c>
      <c r="KV85" s="478" t="n">
        <f aca="false">IF(AND(KU74=1,KV74=0),-SUM(KV80,KV81,KV82),IF(KV73=1,PMT(KV68,KU74,KV80+KV81+KV82,,0),KV83))</f>
        <v>0</v>
      </c>
      <c r="KW85" s="478" t="n">
        <f aca="false">IF(AND(KV74=1,KW74=0),-SUM(KW80,KW81,KW82),IF(KW73=1,PMT(KW68,KV74,KW80+KW81+KW82,,0),KW83))</f>
        <v>0</v>
      </c>
      <c r="KX85" s="478" t="n">
        <f aca="false">IF(AND(KW74=1,KX74=0),-SUM(KX80,KX81,KX82),IF(KX73=1,PMT(KX68,KW74,KX80+KX81+KX82,,0),KX83))</f>
        <v>0</v>
      </c>
      <c r="KY85" s="478" t="n">
        <f aca="false">IF(AND(KX74=1,KY74=0),-SUM(KY80,KY81,KY82),IF(KY73=1,PMT(KY68,KX74,KY80+KY81+KY82,,0),KY83))</f>
        <v>0</v>
      </c>
      <c r="KZ85" s="478" t="n">
        <f aca="false">IF(AND(KY74=1,KZ74=0),-SUM(KZ80,KZ81,KZ82),IF(KZ73=1,PMT(KZ68,KY74,KZ80+KZ81+KZ82,,0),KZ83))</f>
        <v>0</v>
      </c>
      <c r="LA85" s="478" t="n">
        <f aca="false">IF(AND(KZ74=1,LA74=0),-SUM(LA80,LA81,LA82),IF(LA73=1,PMT(LA68,KZ74,LA80+LA81+LA82,,0),LA83))</f>
        <v>0</v>
      </c>
      <c r="LB85" s="478" t="n">
        <f aca="false">IF(AND(LA74=1,LB74=0),-SUM(LB80,LB81,LB82),IF(LB73=1,PMT(LB68,LA74,LB80+LB81+LB82,,0),LB83))</f>
        <v>0</v>
      </c>
      <c r="LC85" s="478" t="n">
        <f aca="false">IF(AND(LB74=1,LC74=0),-SUM(LC80,LC81,LC82),IF(LC73=1,PMT(LC68,LB74,LC80+LC81+LC82,,0),LC83))</f>
        <v>0</v>
      </c>
      <c r="LD85" s="478" t="n">
        <f aca="false">IF(AND(LC74=1,LD74=0),-SUM(LD80,LD81,LD82),IF(LD73=1,PMT(LD68,LC74,LD80+LD81+LD82,,0),LD83))</f>
        <v>0</v>
      </c>
      <c r="LE85" s="478" t="n">
        <f aca="false">IF(AND(LD74=1,LE74=0),-SUM(LE80,LE81,LE82),IF(LE73=1,PMT(LE68,LD74,LE80+LE81+LE82,,0),LE83))</f>
        <v>0</v>
      </c>
      <c r="LF85" s="478" t="n">
        <f aca="false">SUM(KT85:LE85)</f>
        <v>0</v>
      </c>
      <c r="LG85" s="478" t="n">
        <f aca="false">IF(AND(LE74=1,LG74=0),-SUM(LG80,LG81,LG82),IF(LG73=1,PMT(LG68,LE74,LG80+LG81+LG82,,0),LG83))</f>
        <v>0</v>
      </c>
      <c r="LH85" s="478" t="n">
        <f aca="false">IF(AND(LG74=1,LH74=0),-SUM(LH80,LH81,LH82),IF(LH73=1,PMT(LH68,LG74,LH80+LH81+LH82,,0),LH83))</f>
        <v>0</v>
      </c>
      <c r="LI85" s="478" t="n">
        <f aca="false">IF(AND(LH74=1,LI74=0),-SUM(LI80,LI81,LI82),IF(LI73=1,PMT(LI68,LH74,LI80+LI81+LI82,,0),LI83))</f>
        <v>0</v>
      </c>
      <c r="LJ85" s="478" t="n">
        <f aca="false">IF(AND(LI74=1,LJ74=0),-SUM(LJ80,LJ81,LJ82),IF(LJ73=1,PMT(LJ68,LI74,LJ80+LJ81+LJ82,,0),LJ83))</f>
        <v>0</v>
      </c>
      <c r="LK85" s="478" t="n">
        <f aca="false">IF(AND(LJ74=1,LK74=0),-SUM(LK80,LK81,LK82),IF(LK73=1,PMT(LK68,LJ74,LK80+LK81+LK82,,0),LK83))</f>
        <v>0</v>
      </c>
      <c r="LL85" s="478" t="n">
        <f aca="false">IF(AND(LK74=1,LL74=0),-SUM(LL80,LL81,LL82),IF(LL73=1,PMT(LL68,LK74,LL80+LL81+LL82,,0),LL83))</f>
        <v>0</v>
      </c>
      <c r="LM85" s="478" t="n">
        <f aca="false">IF(AND(LL74=1,LM74=0),-SUM(LM80,LM81,LM82),IF(LM73=1,PMT(LM68,LL74,LM80+LM81+LM82,,0),LM83))</f>
        <v>0</v>
      </c>
      <c r="LN85" s="478" t="n">
        <f aca="false">IF(AND(LM74=1,LN74=0),-SUM(LN80,LN81,LN82),IF(LN73=1,PMT(LN68,LM74,LN80+LN81+LN82,,0),LN83))</f>
        <v>0</v>
      </c>
      <c r="LO85" s="478" t="n">
        <f aca="false">IF(AND(LN74=1,LO74=0),-SUM(LO80,LO81,LO82),IF(LO73=1,PMT(LO68,LN74,LO80+LO81+LO82,,0),LO83))</f>
        <v>0</v>
      </c>
      <c r="LP85" s="478" t="n">
        <f aca="false">IF(AND(LO74=1,LP74=0),-SUM(LP80,LP81,LP82),IF(LP73=1,PMT(LP68,LO74,LP80+LP81+LP82,,0),LP83))</f>
        <v>0</v>
      </c>
      <c r="LQ85" s="478" t="n">
        <f aca="false">IF(AND(LP74=1,LQ74=0),-SUM(LQ80,LQ81,LQ82),IF(LQ73=1,PMT(LQ68,LP74,LQ80+LQ81+LQ82,,0),LQ83))</f>
        <v>0</v>
      </c>
      <c r="LR85" s="478" t="n">
        <f aca="false">IF(AND(LQ74=1,LR74=0),-SUM(LR80,LR81,LR82),IF(LR73=1,PMT(LR68,LQ74,LR80+LR81+LR82,,0),LR83))</f>
        <v>0</v>
      </c>
      <c r="LS85" s="478" t="n">
        <f aca="false">SUM(LG85:LR85)</f>
        <v>0</v>
      </c>
      <c r="LT85" s="478" t="n">
        <f aca="false">IF(AND(LR74=1,LT74=0),-SUM(LT80,LT81,LT82),IF(LT73=1,PMT(LT68,LR74,LT80+LT81+LT82,,0),LT83))</f>
        <v>0</v>
      </c>
      <c r="LU85" s="478" t="n">
        <f aca="false">IF(AND(LT74=1,LU74=0),-SUM(LU80,LU81,LU82),IF(LU73=1,PMT(LU68,LT74,LU80+LU81+LU82,,0),LU83))</f>
        <v>0</v>
      </c>
      <c r="LV85" s="478" t="n">
        <f aca="false">IF(AND(LU74=1,LV74=0),-SUM(LV80,LV81,LV82),IF(LV73=1,PMT(LV68,LU74,LV80+LV81+LV82,,0),LV83))</f>
        <v>0</v>
      </c>
      <c r="LW85" s="478" t="n">
        <f aca="false">IF(AND(LV74=1,LW74=0),-SUM(LW80,LW81,LW82),IF(LW73=1,PMT(LW68,LV74,LW80+LW81+LW82,,0),LW83))</f>
        <v>0</v>
      </c>
      <c r="LX85" s="478" t="n">
        <f aca="false">IF(AND(LW74=1,LX74=0),-SUM(LX80,LX81,LX82),IF(LX73=1,PMT(LX68,LW74,LX80+LX81+LX82,,0),LX83))</f>
        <v>0</v>
      </c>
      <c r="LY85" s="478" t="n">
        <f aca="false">IF(AND(LX74=1,LY74=0),-SUM(LY80,LY81,LY82),IF(LY73=1,PMT(LY68,LX74,LY80+LY81+LY82,,0),LY83))</f>
        <v>0</v>
      </c>
      <c r="LZ85" s="478" t="n">
        <f aca="false">IF(AND(LY74=1,LZ74=0),-SUM(LZ80,LZ81,LZ82),IF(LZ73=1,PMT(LZ68,LY74,LZ80+LZ81+LZ82,,0),LZ83))</f>
        <v>0</v>
      </c>
      <c r="MA85" s="478" t="n">
        <f aca="false">IF(AND(LZ74=1,MA74=0),-SUM(MA80,MA81,MA82),IF(MA73=1,PMT(MA68,LZ74,MA80+MA81+MA82,,0),MA83))</f>
        <v>0</v>
      </c>
      <c r="MB85" s="478" t="n">
        <f aca="false">IF(AND(MA74=1,MB74=0),-SUM(MB80,MB81,MB82),IF(MB73=1,PMT(MB68,MA74,MB80+MB81+MB82,,0),MB83))</f>
        <v>0</v>
      </c>
      <c r="MC85" s="478" t="n">
        <f aca="false">IF(AND(MB74=1,MC74=0),-SUM(MC80,MC81,MC82),IF(MC73=1,PMT(MC68,MB74,MC80+MC81+MC82,,0),MC83))</f>
        <v>0</v>
      </c>
      <c r="MD85" s="478" t="n">
        <f aca="false">IF(AND(MC74=1,MD74=0),-SUM(MD80,MD81,MD82),IF(MD73=1,PMT(MD68,MC74,MD80+MD81+MD82,,0),MD83))</f>
        <v>0</v>
      </c>
      <c r="ME85" s="478" t="n">
        <f aca="false">IF(AND(MD74=1,ME74=0),-SUM(ME80,ME81,ME82),IF(ME73=1,PMT(ME68,MD74,ME80+ME81+ME82,,0),ME83))</f>
        <v>0</v>
      </c>
      <c r="MF85" s="478" t="n">
        <f aca="false">SUM(LT85:ME85)</f>
        <v>0</v>
      </c>
      <c r="MG85" s="478" t="n">
        <f aca="false">IF(AND(ME74=1,MG74=0),-SUM(MG80,MG81,MG82),IF(MG73=1,PMT(MG68,ME74,MG80+MG81+MG82,,0),MG83))</f>
        <v>0</v>
      </c>
      <c r="MH85" s="478" t="n">
        <f aca="false">IF(AND(MG74=1,MH74=0),-SUM(MH80,MH81,MH82),IF(MH73=1,PMT(MH68,MG74,MH80+MH81+MH82,,0),MH83))</f>
        <v>0</v>
      </c>
      <c r="MI85" s="478" t="n">
        <f aca="false">IF(AND(MH74=1,MI74=0),-SUM(MI80,MI81,MI82),IF(MI73=1,PMT(MI68,MH74,MI80+MI81+MI82,,0),MI83))</f>
        <v>0</v>
      </c>
      <c r="MJ85" s="478" t="n">
        <f aca="false">IF(AND(MI74=1,MJ74=0),-SUM(MJ80,MJ81,MJ82),IF(MJ73=1,PMT(MJ68,MI74,MJ80+MJ81+MJ82,,0),MJ83))</f>
        <v>0</v>
      </c>
      <c r="MK85" s="478" t="n">
        <f aca="false">IF(AND(MJ74=1,MK74=0),-SUM(MK80,MK81,MK82),IF(MK73=1,PMT(MK68,MJ74,MK80+MK81+MK82,,0),MK83))</f>
        <v>0</v>
      </c>
      <c r="ML85" s="478" t="n">
        <f aca="false">IF(AND(MK74=1,ML74=0),-SUM(ML80,ML81,ML82),IF(ML73=1,PMT(ML68,MK74,ML80+ML81+ML82,,0),ML83))</f>
        <v>0</v>
      </c>
      <c r="MM85" s="478" t="n">
        <f aca="false">IF(AND(ML74=1,MM74=0),-SUM(MM80,MM81,MM82),IF(MM73=1,PMT(MM68,ML74,MM80+MM81+MM82,,0),MM83))</f>
        <v>0</v>
      </c>
      <c r="MN85" s="478" t="n">
        <f aca="false">IF(AND(MM74=1,MN74=0),-SUM(MN80,MN81,MN82),IF(MN73=1,PMT(MN68,MM74,MN80+MN81+MN82,,0),MN83))</f>
        <v>0</v>
      </c>
      <c r="MO85" s="478" t="n">
        <f aca="false">IF(AND(MN74=1,MO74=0),-SUM(MO80,MO81,MO82),IF(MO73=1,PMT(MO68,MN74,MO80+MO81+MO82,,0),MO83))</f>
        <v>0</v>
      </c>
      <c r="MP85" s="478" t="n">
        <f aca="false">IF(AND(MO74=1,MP74=0),-SUM(MP80,MP81,MP82),IF(MP73=1,PMT(MP68,MO74,MP80+MP81+MP82,,0),MP83))</f>
        <v>0</v>
      </c>
      <c r="MQ85" s="478" t="n">
        <f aca="false">IF(AND(MP74=1,MQ74=0),-SUM(MQ80,MQ81,MQ82),IF(MQ73=1,PMT(MQ68,MP74,MQ80+MQ81+MQ82,,0),MQ83))</f>
        <v>0</v>
      </c>
      <c r="MR85" s="478" t="n">
        <f aca="false">IF(AND(MQ74=1,MR74=0),-SUM(MR80,MR81,MR82),IF(MR73=1,PMT(MR68,MQ74,MR80+MR81+MR82,,0),MR83))</f>
        <v>0</v>
      </c>
      <c r="MS85" s="478" t="n">
        <f aca="false">SUM(MG85:MR85)</f>
        <v>0</v>
      </c>
      <c r="MT85" s="478" t="n">
        <f aca="false">IF(AND(MR74=1,MT74=0),-SUM(MT80,MT81,MT82),IF(MT73=1,PMT(MT68,MR74,MT80+MT81+MT82,,0),MT83))</f>
        <v>0</v>
      </c>
      <c r="MU85" s="478" t="n">
        <f aca="false">IF(AND(MT74=1,MU74=0),-SUM(MU80,MU81,MU82),IF(MU73=1,PMT(MU68,MT74,MU80+MU81+MU82,,0),MU83))</f>
        <v>0</v>
      </c>
      <c r="MV85" s="478" t="n">
        <f aca="false">IF(AND(MU74=1,MV74=0),-SUM(MV80,MV81,MV82),IF(MV73=1,PMT(MV68,MU74,MV80+MV81+MV82,,0),MV83))</f>
        <v>0</v>
      </c>
      <c r="MW85" s="478" t="n">
        <f aca="false">IF(AND(MV74=1,MW74=0),-SUM(MW80,MW81,MW82),IF(MW73=1,PMT(MW68,MV74,MW80+MW81+MW82,,0),MW83))</f>
        <v>0</v>
      </c>
      <c r="MX85" s="478" t="n">
        <f aca="false">IF(AND(MW74=1,MX74=0),-SUM(MX80,MX81,MX82),IF(MX73=1,PMT(MX68,MW74,MX80+MX81+MX82,,0),MX83))</f>
        <v>0</v>
      </c>
      <c r="MY85" s="478" t="n">
        <f aca="false">IF(AND(MX74=1,MY74=0),-SUM(MY80,MY81,MY82),IF(MY73=1,PMT(MY68,MX74,MY80+MY81+MY82,,0),MY83))</f>
        <v>0</v>
      </c>
      <c r="MZ85" s="478" t="n">
        <f aca="false">IF(AND(MY74=1,MZ74=0),-SUM(MZ80,MZ81,MZ82),IF(MZ73=1,PMT(MZ68,MY74,MZ80+MZ81+MZ82,,0),MZ83))</f>
        <v>0</v>
      </c>
      <c r="NA85" s="478" t="n">
        <f aca="false">IF(AND(MZ74=1,NA74=0),-SUM(NA80,NA81,NA82),IF(NA73=1,PMT(NA68,MZ74,NA80+NA81+NA82,,0),NA83))</f>
        <v>0</v>
      </c>
      <c r="NB85" s="478" t="n">
        <f aca="false">IF(AND(NA74=1,NB74=0),-SUM(NB80,NB81,NB82),IF(NB73=1,PMT(NB68,NA74,NB80+NB81+NB82,,0),NB83))</f>
        <v>0</v>
      </c>
      <c r="NC85" s="478" t="n">
        <f aca="false">IF(AND(NB74=1,NC74=0),-SUM(NC80,NC81,NC82),IF(NC73=1,PMT(NC68,NB74,NC80+NC81+NC82,,0),NC83))</f>
        <v>0</v>
      </c>
      <c r="ND85" s="478" t="n">
        <f aca="false">IF(AND(NC74=1,ND74=0),-SUM(ND80,ND81,ND82),IF(ND73=1,PMT(ND68,NC74,ND80+ND81+ND82,,0),ND83))</f>
        <v>0</v>
      </c>
      <c r="NE85" s="478" t="n">
        <f aca="false">IF(AND(ND74=1,NE74=0),-SUM(NE80,NE81,NE82),IF(NE73=1,PMT(NE68,ND74,NE80+NE81+NE82,,0),NE83))</f>
        <v>0</v>
      </c>
      <c r="NF85" s="478" t="n">
        <f aca="false">SUM(MT85:NE85)</f>
        <v>0</v>
      </c>
      <c r="NG85" s="478" t="n">
        <f aca="false">IF(AND(NE74=1,NG74=0),-SUM(NG80,NG81,NG82),IF(NG73=1,PMT(NG68,NE74,NG80+NG81+NG82,,0),NG83))</f>
        <v>0</v>
      </c>
      <c r="NH85" s="478" t="n">
        <f aca="false">IF(AND(NG74=1,NH74=0),-SUM(NH80,NH81,NH82),IF(NH73=1,PMT(NH68,NG74,NH80+NH81+NH82,,0),NH83))</f>
        <v>0</v>
      </c>
      <c r="NI85" s="478" t="n">
        <f aca="false">IF(AND(NH74=1,NI74=0),-SUM(NI80,NI81,NI82),IF(NI73=1,PMT(NI68,NH74,NI80+NI81+NI82,,0),NI83))</f>
        <v>0</v>
      </c>
      <c r="NJ85" s="478" t="n">
        <f aca="false">IF(AND(NI74=1,NJ74=0),-SUM(NJ80,NJ81,NJ82),IF(NJ73=1,PMT(NJ68,NI74,NJ80+NJ81+NJ82,,0),NJ83))</f>
        <v>0</v>
      </c>
      <c r="NK85" s="478" t="n">
        <f aca="false">IF(AND(NJ74=1,NK74=0),-SUM(NK80,NK81,NK82),IF(NK73=1,PMT(NK68,NJ74,NK80+NK81+NK82,,0),NK83))</f>
        <v>0</v>
      </c>
      <c r="NL85" s="478" t="n">
        <f aca="false">IF(AND(NK74=1,NL74=0),-SUM(NL80,NL81,NL82),IF(NL73=1,PMT(NL68,NK74,NL80+NL81+NL82,,0),NL83))</f>
        <v>0</v>
      </c>
      <c r="NM85" s="478" t="n">
        <f aca="false">IF(AND(NL74=1,NM74=0),-SUM(NM80,NM81,NM82),IF(NM73=1,PMT(NM68,NL74,NM80+NM81+NM82,,0),NM83))</f>
        <v>0</v>
      </c>
      <c r="NN85" s="478" t="n">
        <f aca="false">IF(AND(NM74=1,NN74=0),-SUM(NN80,NN81,NN82),IF(NN73=1,PMT(NN68,NM74,NN80+NN81+NN82,,0),NN83))</f>
        <v>0</v>
      </c>
      <c r="NO85" s="478" t="n">
        <f aca="false">IF(AND(NN74=1,NO74=0),-SUM(NO80,NO81,NO82),IF(NO73=1,PMT(NO68,NN74,NO80+NO81+NO82,,0),NO83))</f>
        <v>0</v>
      </c>
      <c r="NP85" s="478" t="n">
        <f aca="false">IF(AND(NO74=1,NP74=0),-SUM(NP80,NP81,NP82),IF(NP73=1,PMT(NP68,NO74,NP80+NP81+NP82,,0),NP83))</f>
        <v>0</v>
      </c>
      <c r="NQ85" s="478" t="n">
        <f aca="false">IF(AND(NP74=1,NQ74=0),-SUM(NQ80,NQ81,NQ82),IF(NQ73=1,PMT(NQ68,NP74,NQ80+NQ81+NQ82,,0),NQ83))</f>
        <v>0</v>
      </c>
      <c r="NR85" s="478" t="n">
        <f aca="false">IF(AND(NQ74=1,NR74=0),-SUM(NR80,NR81,NR82),IF(NR73=1,PMT(NR68,NQ74,NR80+NR81+NR82,,0),NR83))</f>
        <v>0</v>
      </c>
      <c r="NS85" s="478" t="n">
        <f aca="false">SUM(NG85:NR85)</f>
        <v>0</v>
      </c>
      <c r="NT85" s="478" t="n">
        <f aca="false">IF(AND(NR74=1,NT74=0),-SUM(NT80,NT81,NT82),IF(NT73=1,PMT(NT68,NR74,NT80+NT81+NT82,,0),NT83))</f>
        <v>0</v>
      </c>
      <c r="NU85" s="478" t="n">
        <f aca="false">IF(AND(NT74=1,NU74=0),-SUM(NU80,NU81,NU82),IF(NU73=1,PMT(NU68,NT74,NU80+NU81+NU82,,0),NU83))</f>
        <v>0</v>
      </c>
      <c r="NV85" s="478" t="n">
        <f aca="false">IF(AND(NU74=1,NV74=0),-SUM(NV80,NV81,NV82),IF(NV73=1,PMT(NV68,NU74,NV80+NV81+NV82,,0),NV83))</f>
        <v>0</v>
      </c>
      <c r="NW85" s="478" t="n">
        <f aca="false">IF(AND(NV74=1,NW74=0),-SUM(NW80,NW81,NW82),IF(NW73=1,PMT(NW68,NV74,NW80+NW81+NW82,,0),NW83))</f>
        <v>0</v>
      </c>
      <c r="NX85" s="478" t="n">
        <f aca="false">IF(AND(NW74=1,NX74=0),-SUM(NX80,NX81,NX82),IF(NX73=1,PMT(NX68,NW74,NX80+NX81+NX82,,0),NX83))</f>
        <v>0</v>
      </c>
      <c r="NY85" s="478" t="n">
        <f aca="false">IF(AND(NX74=1,NY74=0),-SUM(NY80,NY81,NY82),IF(NY73=1,PMT(NY68,NX74,NY80+NY81+NY82,,0),NY83))</f>
        <v>0</v>
      </c>
      <c r="NZ85" s="478" t="n">
        <f aca="false">IF(AND(NY74=1,NZ74=0),-SUM(NZ80,NZ81,NZ82),IF(NZ73=1,PMT(NZ68,NY74,NZ80+NZ81+NZ82,,0),NZ83))</f>
        <v>0</v>
      </c>
      <c r="OA85" s="478" t="n">
        <f aca="false">IF(AND(NZ74=1,OA74=0),-SUM(OA80,OA81,OA82),IF(OA73=1,PMT(OA68,NZ74,OA80+OA81+OA82,,0),OA83))</f>
        <v>0</v>
      </c>
      <c r="OB85" s="478" t="n">
        <f aca="false">IF(AND(OA74=1,OB74=0),-SUM(OB80,OB81,OB82),IF(OB73=1,PMT(OB68,OA74,OB80+OB81+OB82,,0),OB83))</f>
        <v>0</v>
      </c>
      <c r="OC85" s="478" t="n">
        <f aca="false">IF(AND(OB74=1,OC74=0),-SUM(OC80,OC81,OC82),IF(OC73=1,PMT(OC68,OB74,OC80+OC81+OC82,,0),OC83))</f>
        <v>0</v>
      </c>
      <c r="OD85" s="478" t="n">
        <f aca="false">IF(AND(OC74=1,OD74=0),-SUM(OD80,OD81,OD82),IF(OD73=1,PMT(OD68,OC74,OD80+OD81+OD82,,0),OD83))</f>
        <v>0</v>
      </c>
      <c r="OE85" s="478" t="n">
        <f aca="false">IF(AND(OD74=1,OE74=0),-SUM(OE80,OE81,OE82),IF(OE73=1,PMT(OE68,OD74,OE80+OE81+OE82,,0),OE83))</f>
        <v>0</v>
      </c>
      <c r="OF85" s="478" t="n">
        <f aca="false">SUM(NT85:OE85)</f>
        <v>0</v>
      </c>
      <c r="OG85" s="478" t="n">
        <f aca="false">IF(AND(OE74=1,OG74=0),-SUM(OG80,OG81,OG82),IF(OG73=1,PMT(OG68,OE74,OG80+OG81+OG82,,0),OG83))</f>
        <v>0</v>
      </c>
      <c r="OH85" s="478" t="n">
        <f aca="false">IF(AND(OG74=1,OH74=0),-SUM(OH80,OH81,OH82),IF(OH73=1,PMT(OH68,OG74,OH80+OH81+OH82,,0),OH83))</f>
        <v>0</v>
      </c>
      <c r="OI85" s="478" t="n">
        <f aca="false">IF(AND(OH74=1,OI74=0),-SUM(OI80,OI81,OI82),IF(OI73=1,PMT(OI68,OH74,OI80+OI81+OI82,,0),OI83))</f>
        <v>0</v>
      </c>
      <c r="OJ85" s="478" t="n">
        <f aca="false">IF(AND(OI74=1,OJ74=0),-SUM(OJ80,OJ81,OJ82),IF(OJ73=1,PMT(OJ68,OI74,OJ80+OJ81+OJ82,,0),OJ83))</f>
        <v>0</v>
      </c>
      <c r="OK85" s="478" t="n">
        <f aca="false">IF(AND(OJ74=1,OK74=0),-SUM(OK80,OK81,OK82),IF(OK73=1,PMT(OK68,OJ74,OK80+OK81+OK82,,0),OK83))</f>
        <v>0</v>
      </c>
      <c r="OL85" s="478" t="n">
        <f aca="false">IF(AND(OK74=1,OL74=0),-SUM(OL80,OL81,OL82),IF(OL73=1,PMT(OL68,OK74,OL80+OL81+OL82,,0),OL83))</f>
        <v>0</v>
      </c>
      <c r="OM85" s="478" t="n">
        <f aca="false">IF(AND(OL74=1,OM74=0),-SUM(OM80,OM81,OM82),IF(OM73=1,PMT(OM68,OL74,OM80+OM81+OM82,,0),OM83))</f>
        <v>0</v>
      </c>
      <c r="ON85" s="478" t="n">
        <f aca="false">IF(AND(OM74=1,ON74=0),-SUM(ON80,ON81,ON82),IF(ON73=1,PMT(ON68,OM74,ON80+ON81+ON82,,0),ON83))</f>
        <v>0</v>
      </c>
      <c r="OO85" s="478" t="n">
        <f aca="false">IF(AND(ON74=1,OO74=0),-SUM(OO80,OO81,OO82),IF(OO73=1,PMT(OO68,ON74,OO80+OO81+OO82,,0),OO83))</f>
        <v>0</v>
      </c>
      <c r="OP85" s="478" t="n">
        <f aca="false">IF(AND(OO74=1,OP74=0),-SUM(OP80,OP81,OP82),IF(OP73=1,PMT(OP68,OO74,OP80+OP81+OP82,,0),OP83))</f>
        <v>0</v>
      </c>
      <c r="OQ85" s="478" t="n">
        <f aca="false">IF(AND(OP74=1,OQ74=0),-SUM(OQ80,OQ81,OQ82),IF(OQ73=1,PMT(OQ68,OP74,OQ80+OQ81+OQ82,,0),OQ83))</f>
        <v>0</v>
      </c>
      <c r="OR85" s="478" t="n">
        <f aca="false">IF(AND(OQ74=1,OR74=0),-SUM(OR80,OR81,OR82),IF(OR73=1,PMT(OR68,OQ74,OR80+OR81+OR82,,0),OR83))</f>
        <v>0</v>
      </c>
      <c r="OS85" s="478" t="n">
        <f aca="false">SUM(OG85:OR85)</f>
        <v>0</v>
      </c>
      <c r="OT85" s="478"/>
      <c r="OU85" s="478"/>
      <c r="OV85" s="478"/>
      <c r="OW85" s="478"/>
      <c r="OX85" s="478"/>
      <c r="OY85" s="478"/>
      <c r="OZ85" s="478"/>
      <c r="PA85" s="478"/>
      <c r="PB85" s="478"/>
      <c r="PC85" s="478"/>
      <c r="PD85" s="478"/>
      <c r="PE85" s="478"/>
      <c r="PF85" s="478"/>
      <c r="PG85" s="478"/>
      <c r="PH85" s="478"/>
      <c r="PI85" s="478"/>
      <c r="PJ85" s="478"/>
      <c r="PK85" s="478"/>
      <c r="PL85" s="478"/>
      <c r="PM85" s="478"/>
      <c r="PN85" s="478"/>
      <c r="PO85" s="478"/>
      <c r="PP85" s="478"/>
      <c r="PQ85" s="478"/>
      <c r="PR85" s="478"/>
      <c r="PS85" s="478"/>
      <c r="PT85" s="478"/>
      <c r="PU85" s="478"/>
      <c r="PV85" s="478"/>
      <c r="PW85" s="478"/>
      <c r="PX85" s="478"/>
      <c r="PY85" s="478"/>
      <c r="PZ85" s="478"/>
      <c r="QA85" s="478"/>
      <c r="QB85" s="478"/>
      <c r="QC85" s="478"/>
      <c r="QD85" s="478"/>
      <c r="QE85" s="478"/>
      <c r="QF85" s="478"/>
      <c r="QG85" s="478"/>
      <c r="QH85" s="478"/>
      <c r="QI85" s="478"/>
      <c r="QJ85" s="478"/>
      <c r="QK85" s="478"/>
      <c r="QL85" s="478"/>
      <c r="QM85" s="478"/>
      <c r="QN85" s="478"/>
      <c r="QO85" s="478"/>
      <c r="QP85" s="478"/>
      <c r="QQ85" s="478"/>
      <c r="QR85" s="478"/>
      <c r="QS85" s="478"/>
      <c r="QT85" s="478"/>
      <c r="QU85" s="478"/>
      <c r="QV85" s="478"/>
      <c r="QW85" s="478"/>
      <c r="QX85" s="478"/>
      <c r="QY85" s="478"/>
      <c r="QZ85" s="478"/>
      <c r="RA85" s="478"/>
      <c r="RB85" s="478"/>
      <c r="RC85" s="478"/>
      <c r="RD85" s="478"/>
      <c r="RE85" s="478"/>
      <c r="RF85" s="478"/>
    </row>
    <row r="86" customFormat="false" ht="12.75" hidden="false" customHeight="true" outlineLevel="0" collapsed="false">
      <c r="A86" s="478"/>
      <c r="B86" s="479" t="s">
        <v>504</v>
      </c>
      <c r="C86" s="478"/>
      <c r="D86" s="478"/>
      <c r="E86" s="478"/>
      <c r="F86" s="478"/>
      <c r="G86" s="478" t="n">
        <f aca="false">SUM(G80:G82,G85)</f>
        <v>0</v>
      </c>
      <c r="H86" s="478" t="n">
        <f aca="false">SUM(H80:H82,H85)</f>
        <v>0</v>
      </c>
      <c r="I86" s="478" t="n">
        <f aca="false">SUM(I80:I82,I85)</f>
        <v>0</v>
      </c>
      <c r="J86" s="478" t="n">
        <f aca="false">SUM(J80:J82,J85)</f>
        <v>0</v>
      </c>
      <c r="K86" s="478" t="n">
        <f aca="false">SUM(K80:K82,K85)</f>
        <v>0</v>
      </c>
      <c r="L86" s="478" t="n">
        <f aca="false">SUM(L80:L82,L85)</f>
        <v>0</v>
      </c>
      <c r="M86" s="478" t="n">
        <f aca="false">SUM(M80:M82,M85)</f>
        <v>0</v>
      </c>
      <c r="N86" s="478" t="n">
        <f aca="false">SUM(N80:N82,N85)</f>
        <v>0</v>
      </c>
      <c r="O86" s="478" t="n">
        <f aca="false">SUM(O80:O82,O85)</f>
        <v>0</v>
      </c>
      <c r="P86" s="478" t="n">
        <f aca="false">SUM(P80:P82,P85)</f>
        <v>0</v>
      </c>
      <c r="Q86" s="478" t="n">
        <f aca="false">SUM(Q80:Q82,Q85)</f>
        <v>0</v>
      </c>
      <c r="R86" s="478" t="n">
        <f aca="false">SUM(R80:R82,R85)</f>
        <v>0</v>
      </c>
      <c r="S86" s="478" t="n">
        <f aca="false">SUM(S80:S82,S85)</f>
        <v>0</v>
      </c>
      <c r="T86" s="478" t="n">
        <f aca="false">SUM(T80:T82,T85)</f>
        <v>0</v>
      </c>
      <c r="U86" s="478" t="n">
        <f aca="false">SUM(U80:U82,U85)</f>
        <v>0</v>
      </c>
      <c r="V86" s="478" t="n">
        <f aca="false">SUM(V80:V82,V85)</f>
        <v>0</v>
      </c>
      <c r="W86" s="478" t="n">
        <f aca="false">SUM(W80:W82,W85)</f>
        <v>0</v>
      </c>
      <c r="X86" s="478" t="n">
        <f aca="false">SUM(X80:X82,X85)</f>
        <v>0</v>
      </c>
      <c r="Y86" s="478" t="n">
        <f aca="false">SUM(Y80:Y82,Y85)</f>
        <v>0</v>
      </c>
      <c r="Z86" s="478" t="n">
        <f aca="false">SUM(Z80:Z82,Z85)</f>
        <v>0</v>
      </c>
      <c r="AA86" s="478" t="n">
        <f aca="false">SUM(AA80:AA82,AA85)</f>
        <v>0</v>
      </c>
      <c r="AB86" s="478" t="n">
        <f aca="false">SUM(AB80:AB82,AB85)</f>
        <v>0</v>
      </c>
      <c r="AC86" s="478" t="n">
        <f aca="false">SUM(AC80:AC82,AC85)</f>
        <v>0</v>
      </c>
      <c r="AD86" s="478" t="n">
        <f aca="false">SUM(AD80:AD82,AD85)</f>
        <v>0</v>
      </c>
      <c r="AE86" s="478" t="n">
        <f aca="false">SUM(AE80:AE82,AE85)</f>
        <v>0</v>
      </c>
      <c r="AF86" s="478" t="n">
        <f aca="false">SUM(AF80:AF82,AF85)</f>
        <v>0</v>
      </c>
      <c r="AG86" s="478" t="n">
        <f aca="false">SUM(AG80:AG82,AG85)</f>
        <v>0</v>
      </c>
      <c r="AH86" s="478" t="n">
        <f aca="false">SUM(AH80:AH82,AH85)</f>
        <v>0</v>
      </c>
      <c r="AI86" s="478" t="n">
        <f aca="false">SUM(AI80:AI82,AI85)</f>
        <v>0</v>
      </c>
      <c r="AJ86" s="478" t="n">
        <f aca="false">SUM(AJ80:AJ82,AJ85)</f>
        <v>0</v>
      </c>
      <c r="AK86" s="478" t="n">
        <f aca="false">SUM(AK80:AK82,AK85)</f>
        <v>0</v>
      </c>
      <c r="AL86" s="478" t="n">
        <f aca="false">SUM(AL80:AL82,AL85)</f>
        <v>0</v>
      </c>
      <c r="AM86" s="478" t="n">
        <f aca="false">SUM(AM80:AM82,AM85)</f>
        <v>0</v>
      </c>
      <c r="AN86" s="478" t="n">
        <f aca="false">SUM(AN80:AN82,AN85)</f>
        <v>0</v>
      </c>
      <c r="AO86" s="478" t="n">
        <f aca="false">SUM(AO80:AO82,AO85)</f>
        <v>0</v>
      </c>
      <c r="AP86" s="478" t="n">
        <f aca="false">SUM(AP80:AP82,AP85)</f>
        <v>0</v>
      </c>
      <c r="AQ86" s="478" t="n">
        <f aca="false">SUM(AQ80:AQ82,AQ85)</f>
        <v>0</v>
      </c>
      <c r="AR86" s="478" t="n">
        <f aca="false">SUM(AR80:AR82,AR85)</f>
        <v>0</v>
      </c>
      <c r="AS86" s="478" t="n">
        <f aca="false">SUM(AS80:AS82,AS85)</f>
        <v>0</v>
      </c>
      <c r="AT86" s="478" t="n">
        <f aca="false">SUM(AT80:AT82,AT85)</f>
        <v>0</v>
      </c>
      <c r="AU86" s="478" t="n">
        <f aca="false">SUM(AU80:AU82,AU85)</f>
        <v>0</v>
      </c>
      <c r="AV86" s="478" t="n">
        <f aca="false">SUM(AV80:AV82,AV85)</f>
        <v>0</v>
      </c>
      <c r="AW86" s="478" t="n">
        <f aca="false">SUM(AW80:AW82,AW85)</f>
        <v>0</v>
      </c>
      <c r="AX86" s="478" t="n">
        <f aca="false">SUM(AX80:AX82,AX85)</f>
        <v>0</v>
      </c>
      <c r="AY86" s="478" t="n">
        <f aca="false">SUM(AY80:AY82,AY85)</f>
        <v>0</v>
      </c>
      <c r="AZ86" s="478" t="n">
        <f aca="false">SUM(AZ80:AZ82,AZ85)</f>
        <v>0</v>
      </c>
      <c r="BA86" s="478" t="n">
        <f aca="false">SUM(BA80:BA82,BA85)</f>
        <v>0</v>
      </c>
      <c r="BB86" s="478" t="n">
        <f aca="false">SUM(BB80:BB82,BB85)</f>
        <v>0</v>
      </c>
      <c r="BC86" s="478" t="n">
        <f aca="false">SUM(BC80:BC82,BC85)</f>
        <v>0</v>
      </c>
      <c r="BD86" s="478" t="n">
        <f aca="false">SUM(BD80:BD82,BD85)</f>
        <v>0</v>
      </c>
      <c r="BE86" s="478" t="n">
        <f aca="false">SUM(BE80:BE82,BE85)</f>
        <v>0</v>
      </c>
      <c r="BF86" s="478" t="n">
        <f aca="false">SUM(BF80:BF82,BF85)</f>
        <v>0</v>
      </c>
      <c r="BG86" s="478" t="n">
        <f aca="false">SUM(BG80:BG82,BG85)</f>
        <v>0</v>
      </c>
      <c r="BH86" s="478" t="n">
        <f aca="false">SUM(BH80:BH82,BH85)</f>
        <v>0</v>
      </c>
      <c r="BI86" s="478" t="n">
        <f aca="false">SUM(BI80:BI82,BI85)</f>
        <v>0</v>
      </c>
      <c r="BJ86" s="478" t="n">
        <f aca="false">SUM(BJ80:BJ82,BJ85)</f>
        <v>0</v>
      </c>
      <c r="BK86" s="478" t="n">
        <f aca="false">SUM(BK80:BK82,BK85)</f>
        <v>0</v>
      </c>
      <c r="BL86" s="478" t="n">
        <f aca="false">SUM(BL80:BL82,BL85)</f>
        <v>0</v>
      </c>
      <c r="BM86" s="478" t="n">
        <f aca="false">SUM(BM80:BM82,BM85)</f>
        <v>0</v>
      </c>
      <c r="BN86" s="478" t="n">
        <f aca="false">SUM(BN80:BN82,BN85)</f>
        <v>0</v>
      </c>
      <c r="BO86" s="478" t="n">
        <f aca="false">SUM(BO80:BO82,BO85)</f>
        <v>0</v>
      </c>
      <c r="BP86" s="478" t="n">
        <f aca="false">SUM(BP80:BP82,BP85)</f>
        <v>0</v>
      </c>
      <c r="BQ86" s="478" t="n">
        <f aca="false">SUM(BQ80:BQ82,BQ85)</f>
        <v>0</v>
      </c>
      <c r="BR86" s="478" t="n">
        <f aca="false">SUM(BR80:BR82,BR85)</f>
        <v>0</v>
      </c>
      <c r="BS86" s="478" t="n">
        <f aca="false">SUM(BS80:BS82,BS85)</f>
        <v>0</v>
      </c>
      <c r="BT86" s="478" t="n">
        <f aca="false">SUM(BT80:BT82,BT85)</f>
        <v>0</v>
      </c>
      <c r="BU86" s="478" t="n">
        <f aca="false">SUM(BU80:BU82,BU85)</f>
        <v>0</v>
      </c>
      <c r="BV86" s="478" t="n">
        <f aca="false">SUM(BV80:BV82,BV85)</f>
        <v>0</v>
      </c>
      <c r="BW86" s="478" t="n">
        <f aca="false">SUM(BW80:BW82,BW85)</f>
        <v>0</v>
      </c>
      <c r="BX86" s="478" t="n">
        <f aca="false">SUM(BX80:BX82,BX85)</f>
        <v>0</v>
      </c>
      <c r="BY86" s="478" t="n">
        <f aca="false">SUM(BY80:BY82,BY85)</f>
        <v>0</v>
      </c>
      <c r="BZ86" s="478" t="n">
        <f aca="false">SUM(BZ80:BZ82,BZ85)</f>
        <v>0</v>
      </c>
      <c r="CA86" s="478" t="n">
        <f aca="false">SUM(CA80:CA82,CA85)</f>
        <v>0</v>
      </c>
      <c r="CB86" s="478" t="n">
        <f aca="false">SUM(CB80:CB82,CB85)</f>
        <v>0</v>
      </c>
      <c r="CC86" s="478" t="n">
        <f aca="false">SUM(CC80:CC82,CC85)</f>
        <v>0</v>
      </c>
      <c r="CD86" s="478" t="n">
        <f aca="false">SUM(CD80:CD82,CD85)</f>
        <v>0</v>
      </c>
      <c r="CE86" s="478" t="n">
        <f aca="false">SUM(CE80:CE82,CE85)</f>
        <v>0</v>
      </c>
      <c r="CF86" s="478" t="n">
        <f aca="false">SUM(CF80:CF82,CF85)</f>
        <v>0</v>
      </c>
      <c r="CG86" s="478" t="n">
        <f aca="false">SUM(CG80:CG82,CG85)</f>
        <v>0</v>
      </c>
      <c r="CH86" s="478" t="n">
        <f aca="false">SUM(CH80:CH82,CH85)</f>
        <v>0</v>
      </c>
      <c r="CI86" s="478" t="n">
        <f aca="false">SUM(CI80:CI82,CI85)</f>
        <v>0</v>
      </c>
      <c r="CJ86" s="478" t="n">
        <f aca="false">SUM(CJ80:CJ82,CJ85)</f>
        <v>0</v>
      </c>
      <c r="CK86" s="478" t="n">
        <f aca="false">SUM(CK80:CK82,CK85)</f>
        <v>0</v>
      </c>
      <c r="CL86" s="478" t="n">
        <f aca="false">SUM(CL80:CL82,CL85)</f>
        <v>0</v>
      </c>
      <c r="CM86" s="478" t="n">
        <f aca="false">SUM(CM80:CM82,CM85)</f>
        <v>0</v>
      </c>
      <c r="CN86" s="478" t="n">
        <f aca="false">SUM(CN80:CN82,CN85)</f>
        <v>0</v>
      </c>
      <c r="CO86" s="478" t="n">
        <f aca="false">SUM(CO80:CO82,CO85)</f>
        <v>0</v>
      </c>
      <c r="CP86" s="478" t="n">
        <f aca="false">SUM(CP80:CP82,CP85)</f>
        <v>0</v>
      </c>
      <c r="CQ86" s="478" t="n">
        <f aca="false">SUM(CQ80:CQ82,CQ85)</f>
        <v>0</v>
      </c>
      <c r="CR86" s="478" t="n">
        <f aca="false">SUM(CR80:CR82,CR85)</f>
        <v>0</v>
      </c>
      <c r="CS86" s="478" t="n">
        <f aca="false">SUM(CS80:CS82,CS85)</f>
        <v>0</v>
      </c>
      <c r="CT86" s="478" t="n">
        <f aca="false">SUM(CT80:CT82,CT85)</f>
        <v>0</v>
      </c>
      <c r="CU86" s="478" t="n">
        <f aca="false">SUM(CU80:CU82,CU85)</f>
        <v>0</v>
      </c>
      <c r="CV86" s="478" t="n">
        <f aca="false">SUM(CV80:CV82,CV85)</f>
        <v>0</v>
      </c>
      <c r="CW86" s="478" t="n">
        <f aca="false">SUM(CW80:CW82,CW85)</f>
        <v>0</v>
      </c>
      <c r="CX86" s="478" t="n">
        <f aca="false">SUM(CX80:CX82,CX85)</f>
        <v>0</v>
      </c>
      <c r="CY86" s="478" t="n">
        <f aca="false">SUM(CY80:CY82,CY85)</f>
        <v>0</v>
      </c>
      <c r="CZ86" s="478" t="n">
        <f aca="false">SUM(CZ80:CZ82,CZ85)</f>
        <v>0</v>
      </c>
      <c r="DA86" s="478" t="n">
        <f aca="false">SUM(DA80:DA82,DA85)</f>
        <v>0</v>
      </c>
      <c r="DB86" s="478" t="n">
        <f aca="false">SUM(DB80:DB82,DB85)</f>
        <v>0</v>
      </c>
      <c r="DC86" s="478" t="n">
        <f aca="false">SUM(DC80:DC82,DC85)</f>
        <v>0</v>
      </c>
      <c r="DD86" s="478" t="n">
        <f aca="false">SUM(DD80:DD82,DD85)</f>
        <v>0</v>
      </c>
      <c r="DE86" s="478" t="n">
        <f aca="false">SUM(DE80:DE82,DE85)</f>
        <v>0</v>
      </c>
      <c r="DF86" s="478" t="n">
        <f aca="false">SUM(DF80:DF82,DF85)</f>
        <v>0</v>
      </c>
      <c r="DG86" s="478" t="n">
        <f aca="false">SUM(DG80:DG82,DG85)</f>
        <v>0</v>
      </c>
      <c r="DH86" s="478" t="n">
        <f aca="false">SUM(DH80:DH82,DH85)</f>
        <v>0</v>
      </c>
      <c r="DI86" s="478" t="n">
        <f aca="false">SUM(DI80:DI82,DI85)</f>
        <v>0</v>
      </c>
      <c r="DJ86" s="478" t="n">
        <f aca="false">SUM(DJ80:DJ82,DJ85)</f>
        <v>0</v>
      </c>
      <c r="DK86" s="478" t="n">
        <f aca="false">SUM(DK80:DK82,DK85)</f>
        <v>0</v>
      </c>
      <c r="DL86" s="478" t="n">
        <f aca="false">SUM(DL80:DL82,DL85)</f>
        <v>0</v>
      </c>
      <c r="DM86" s="478" t="n">
        <f aca="false">SUM(DM80:DM82,DM85)</f>
        <v>0</v>
      </c>
      <c r="DN86" s="478" t="n">
        <f aca="false">SUM(DN80:DN82,DN85)</f>
        <v>0</v>
      </c>
      <c r="DO86" s="478" t="n">
        <f aca="false">SUM(DO80:DO82,DO85)</f>
        <v>0</v>
      </c>
      <c r="DP86" s="478" t="n">
        <f aca="false">SUM(DP80:DP82,DP85)</f>
        <v>0</v>
      </c>
      <c r="DQ86" s="478" t="n">
        <f aca="false">SUM(DQ80:DQ82,DQ85)</f>
        <v>0</v>
      </c>
      <c r="DR86" s="478" t="n">
        <f aca="false">SUM(DR80:DR82,DR85)</f>
        <v>0</v>
      </c>
      <c r="DS86" s="478" t="n">
        <f aca="false">SUM(DS80:DS82,DS85)</f>
        <v>0</v>
      </c>
      <c r="DT86" s="478" t="n">
        <f aca="false">SUM(DT80:DT82,DT85)</f>
        <v>0</v>
      </c>
      <c r="DU86" s="478" t="n">
        <f aca="false">SUM(DU80:DU82,DU85)</f>
        <v>0</v>
      </c>
      <c r="DV86" s="478" t="n">
        <f aca="false">SUM(DV80:DV82,DV85)</f>
        <v>0</v>
      </c>
      <c r="DW86" s="478" t="n">
        <f aca="false">SUM(DW80:DW82,DW85)</f>
        <v>0</v>
      </c>
      <c r="DX86" s="478" t="n">
        <f aca="false">SUM(DX80:DX82,DX85)</f>
        <v>0</v>
      </c>
      <c r="DY86" s="478" t="n">
        <f aca="false">SUM(DY80:DY82,DY85)</f>
        <v>0</v>
      </c>
      <c r="DZ86" s="478" t="n">
        <f aca="false">SUM(DZ80:DZ82,DZ85)</f>
        <v>0</v>
      </c>
      <c r="EA86" s="478" t="n">
        <f aca="false">SUM(EA80:EA82,EA85)</f>
        <v>0</v>
      </c>
      <c r="EB86" s="478" t="n">
        <f aca="false">SUM(EB80:EB82,EB85)</f>
        <v>0</v>
      </c>
      <c r="EC86" s="478" t="n">
        <f aca="false">SUM(EC80:EC82,EC85)</f>
        <v>0</v>
      </c>
      <c r="ED86" s="478" t="n">
        <f aca="false">SUM(ED80:ED82,ED85)</f>
        <v>0</v>
      </c>
      <c r="EE86" s="478" t="n">
        <f aca="false">SUM(EE80:EE82,EE85)</f>
        <v>0</v>
      </c>
      <c r="EF86" s="478" t="n">
        <f aca="false">SUM(EF80:EF82,EF85)</f>
        <v>0</v>
      </c>
      <c r="EG86" s="478" t="n">
        <f aca="false">SUM(EG80:EG82,EG85)</f>
        <v>0</v>
      </c>
      <c r="EH86" s="478" t="n">
        <f aca="false">SUM(EH80:EH82,EH85)</f>
        <v>0</v>
      </c>
      <c r="EI86" s="478" t="n">
        <f aca="false">SUM(EI80:EI82,EI85)</f>
        <v>0</v>
      </c>
      <c r="EJ86" s="478" t="n">
        <f aca="false">SUM(EJ80:EJ82,EJ85)</f>
        <v>0</v>
      </c>
      <c r="EK86" s="478" t="n">
        <f aca="false">SUM(EK80:EK82,EK85)</f>
        <v>0</v>
      </c>
      <c r="EL86" s="478" t="n">
        <f aca="false">SUM(EL80:EL82,EL85)</f>
        <v>0</v>
      </c>
      <c r="EM86" s="478" t="n">
        <f aca="false">SUM(EM80:EM82,EM85)</f>
        <v>0</v>
      </c>
      <c r="EN86" s="478" t="n">
        <f aca="false">SUM(EN80:EN82,EN85)</f>
        <v>0</v>
      </c>
      <c r="EO86" s="478" t="n">
        <f aca="false">SUM(EO80:EO82,EO85)</f>
        <v>0</v>
      </c>
      <c r="EP86" s="478" t="n">
        <f aca="false">SUM(EP80:EP82,EP85)</f>
        <v>0</v>
      </c>
      <c r="EQ86" s="478" t="n">
        <f aca="false">SUM(EQ80:EQ82,EQ85)</f>
        <v>0</v>
      </c>
      <c r="ER86" s="478" t="n">
        <f aca="false">SUM(ER80:ER82,ER85)</f>
        <v>0</v>
      </c>
      <c r="ES86" s="478" t="n">
        <f aca="false">SUM(ES80:ES82,ES85)</f>
        <v>0</v>
      </c>
      <c r="ET86" s="478" t="n">
        <f aca="false">SUM(ET80:ET82,ET85)</f>
        <v>0</v>
      </c>
      <c r="EU86" s="478" t="n">
        <f aca="false">SUM(EU80:EU82,EU85)</f>
        <v>0</v>
      </c>
      <c r="EV86" s="478" t="n">
        <f aca="false">SUM(EV80:EV82,EV85)</f>
        <v>0</v>
      </c>
      <c r="EW86" s="478" t="n">
        <f aca="false">SUM(EW80:EW82,EW85)</f>
        <v>0</v>
      </c>
      <c r="EX86" s="478" t="n">
        <f aca="false">SUM(EX80:EX82,EX85)</f>
        <v>0</v>
      </c>
      <c r="EY86" s="478" t="n">
        <f aca="false">SUM(EY80:EY82,EY85)</f>
        <v>0</v>
      </c>
      <c r="EZ86" s="478" t="n">
        <f aca="false">SUM(EZ80:EZ82,EZ85)</f>
        <v>0</v>
      </c>
      <c r="FA86" s="478" t="n">
        <f aca="false">SUM(FA80:FA82,FA85)</f>
        <v>0</v>
      </c>
      <c r="FB86" s="478" t="n">
        <f aca="false">SUM(FB80:FB82,FB85)</f>
        <v>0</v>
      </c>
      <c r="FC86" s="478" t="n">
        <f aca="false">SUM(FC80:FC82,FC85)</f>
        <v>0</v>
      </c>
      <c r="FD86" s="478" t="n">
        <f aca="false">SUM(FD80:FD82,FD85)</f>
        <v>0</v>
      </c>
      <c r="FE86" s="478" t="n">
        <f aca="false">SUM(FE80:FE82,FE85)</f>
        <v>0</v>
      </c>
      <c r="FF86" s="478" t="n">
        <f aca="false">SUM(FF80:FF82,FF85)</f>
        <v>0</v>
      </c>
      <c r="FG86" s="478" t="n">
        <f aca="false">SUM(FG80:FG82,FG85)</f>
        <v>0</v>
      </c>
      <c r="FH86" s="478" t="n">
        <f aca="false">SUM(FH80:FH82,FH85)</f>
        <v>0</v>
      </c>
      <c r="FI86" s="478" t="n">
        <f aca="false">SUM(FI80:FI82,FI85)</f>
        <v>0</v>
      </c>
      <c r="FJ86" s="478" t="n">
        <f aca="false">SUM(FJ80:FJ82,FJ85)</f>
        <v>0</v>
      </c>
      <c r="FK86" s="478" t="n">
        <f aca="false">SUM(FK80:FK82,FK85)</f>
        <v>0</v>
      </c>
      <c r="FL86" s="478" t="n">
        <f aca="false">SUM(FL80:FL82,FL85)</f>
        <v>0</v>
      </c>
      <c r="FM86" s="478" t="n">
        <f aca="false">SUM(FM80:FM82,FM85)</f>
        <v>0</v>
      </c>
      <c r="FN86" s="478" t="n">
        <f aca="false">SUM(FN80:FN82,FN85)</f>
        <v>0</v>
      </c>
      <c r="FO86" s="478" t="n">
        <f aca="false">SUM(FO80:FO82,FO85)</f>
        <v>0</v>
      </c>
      <c r="FP86" s="478" t="n">
        <f aca="false">SUM(FP80:FP82,FP85)</f>
        <v>0</v>
      </c>
      <c r="FQ86" s="478" t="n">
        <f aca="false">SUM(FQ80:FQ82,FQ85)</f>
        <v>0</v>
      </c>
      <c r="FR86" s="478" t="n">
        <f aca="false">SUM(FR80:FR82,FR85)</f>
        <v>0</v>
      </c>
      <c r="FS86" s="478" t="n">
        <f aca="false">SUM(FS80:FS82,FS85)</f>
        <v>0</v>
      </c>
      <c r="FT86" s="478" t="n">
        <f aca="false">SUM(FT80:FT82,FT85)</f>
        <v>0</v>
      </c>
      <c r="FU86" s="478" t="n">
        <f aca="false">SUM(FU80:FU82,FU85)</f>
        <v>0</v>
      </c>
      <c r="FV86" s="478" t="n">
        <f aca="false">SUM(FV80:FV82,FV85)</f>
        <v>0</v>
      </c>
      <c r="FW86" s="478" t="n">
        <f aca="false">SUM(FW80:FW82,FW85)</f>
        <v>0</v>
      </c>
      <c r="FX86" s="478" t="n">
        <f aca="false">SUM(FX80:FX82,FX85)</f>
        <v>0</v>
      </c>
      <c r="FY86" s="478" t="n">
        <f aca="false">SUM(FY80:FY82,FY85)</f>
        <v>0</v>
      </c>
      <c r="FZ86" s="478" t="n">
        <f aca="false">SUM(FZ80:FZ82,FZ85)</f>
        <v>0</v>
      </c>
      <c r="GA86" s="478" t="n">
        <f aca="false">SUM(GA80:GA82,GA85)</f>
        <v>0</v>
      </c>
      <c r="GB86" s="478" t="n">
        <f aca="false">SUM(GB80:GB82,GB85)</f>
        <v>0</v>
      </c>
      <c r="GC86" s="478" t="n">
        <f aca="false">SUM(GC80:GC82,GC85)</f>
        <v>0</v>
      </c>
      <c r="GD86" s="478" t="n">
        <f aca="false">SUM(GD80:GD82,GD85)</f>
        <v>0</v>
      </c>
      <c r="GE86" s="478" t="n">
        <f aca="false">SUM(GE80:GE82,GE85)</f>
        <v>0</v>
      </c>
      <c r="GF86" s="478" t="n">
        <f aca="false">SUM(GF80:GF82,GF85)</f>
        <v>0</v>
      </c>
      <c r="GG86" s="478" t="n">
        <f aca="false">SUM(GG80:GG82,GG85)</f>
        <v>0</v>
      </c>
      <c r="GH86" s="478" t="n">
        <f aca="false">SUM(GH80:GH82,GH85)</f>
        <v>0</v>
      </c>
      <c r="GI86" s="478" t="n">
        <f aca="false">SUM(GI80:GI82,GI85)</f>
        <v>0</v>
      </c>
      <c r="GJ86" s="478" t="n">
        <f aca="false">SUM(GJ80:GJ82,GJ85)</f>
        <v>0</v>
      </c>
      <c r="GK86" s="478" t="n">
        <f aca="false">SUM(GK80:GK82,GK85)</f>
        <v>0</v>
      </c>
      <c r="GL86" s="478" t="n">
        <f aca="false">SUM(GL80:GL82,GL85)</f>
        <v>0</v>
      </c>
      <c r="GM86" s="478" t="n">
        <f aca="false">SUM(GM80:GM82,GM85)</f>
        <v>0</v>
      </c>
      <c r="GN86" s="478" t="n">
        <f aca="false">SUM(GN80:GN82,GN85)</f>
        <v>0</v>
      </c>
      <c r="GO86" s="478" t="n">
        <f aca="false">SUM(GO80:GO82,GO85)</f>
        <v>0</v>
      </c>
      <c r="GP86" s="478" t="n">
        <f aca="false">SUM(GP80:GP82,GP85)</f>
        <v>0</v>
      </c>
      <c r="GQ86" s="478" t="n">
        <f aca="false">SUM(GQ80:GQ82,GQ85)</f>
        <v>0</v>
      </c>
      <c r="GR86" s="478" t="n">
        <f aca="false">SUM(GR80:GR82,GR85)</f>
        <v>0</v>
      </c>
      <c r="GS86" s="478" t="n">
        <f aca="false">SUM(GS80:GS82,GS85)</f>
        <v>0</v>
      </c>
      <c r="GT86" s="478" t="n">
        <f aca="false">SUM(GT80:GT82,GT85)</f>
        <v>0</v>
      </c>
      <c r="GU86" s="478" t="n">
        <f aca="false">SUM(GU80:GU82,GU85)</f>
        <v>0</v>
      </c>
      <c r="GV86" s="478" t="n">
        <f aca="false">SUM(GV80:GV82,GV85)</f>
        <v>0</v>
      </c>
      <c r="GW86" s="478" t="n">
        <f aca="false">SUM(GW80:GW82,GW85)</f>
        <v>0</v>
      </c>
      <c r="GX86" s="478" t="n">
        <f aca="false">SUM(GX80:GX82,GX85)</f>
        <v>0</v>
      </c>
      <c r="GY86" s="478" t="n">
        <f aca="false">SUM(GY80:GY82,GY85)</f>
        <v>0</v>
      </c>
      <c r="GZ86" s="478" t="n">
        <f aca="false">SUM(GZ80:GZ82,GZ85)</f>
        <v>0</v>
      </c>
      <c r="HA86" s="478" t="n">
        <f aca="false">SUM(HA80:HA82,HA85)</f>
        <v>0</v>
      </c>
      <c r="HB86" s="478" t="n">
        <f aca="false">SUM(HB80:HB82,HB85)</f>
        <v>0</v>
      </c>
      <c r="HC86" s="478" t="n">
        <f aca="false">SUM(HC80:HC82,HC85)</f>
        <v>0</v>
      </c>
      <c r="HD86" s="478" t="n">
        <f aca="false">SUM(HD80:HD82,HD85)</f>
        <v>0</v>
      </c>
      <c r="HE86" s="478" t="n">
        <f aca="false">SUM(HE80:HE82,HE85)</f>
        <v>0</v>
      </c>
      <c r="HF86" s="478" t="n">
        <f aca="false">SUM(HF80:HF82,HF85)</f>
        <v>0</v>
      </c>
      <c r="HG86" s="478" t="n">
        <f aca="false">SUM(HG80:HG82,HG85)</f>
        <v>0</v>
      </c>
      <c r="HH86" s="478" t="n">
        <f aca="false">SUM(HH80:HH82,HH85)</f>
        <v>0</v>
      </c>
      <c r="HI86" s="478" t="n">
        <f aca="false">SUM(HI80:HI82,HI85)</f>
        <v>0</v>
      </c>
      <c r="HJ86" s="478" t="n">
        <f aca="false">SUM(HJ80:HJ82,HJ85)</f>
        <v>0</v>
      </c>
      <c r="HK86" s="478" t="n">
        <f aca="false">SUM(HK80:HK82,HK85)</f>
        <v>0</v>
      </c>
      <c r="HL86" s="478" t="n">
        <f aca="false">SUM(HL80:HL82,HL85)</f>
        <v>0</v>
      </c>
      <c r="HM86" s="478" t="n">
        <f aca="false">SUM(HM80:HM82,HM85)</f>
        <v>0</v>
      </c>
      <c r="HN86" s="478" t="n">
        <f aca="false">SUM(HN80:HN82,HN85)</f>
        <v>0</v>
      </c>
      <c r="HO86" s="478" t="n">
        <f aca="false">SUM(HO80:HO82,HO85)</f>
        <v>0</v>
      </c>
      <c r="HP86" s="478" t="n">
        <f aca="false">SUM(HP80:HP82,HP85)</f>
        <v>0</v>
      </c>
      <c r="HQ86" s="478" t="n">
        <f aca="false">SUM(HQ80:HQ82,HQ85)</f>
        <v>0</v>
      </c>
      <c r="HR86" s="478" t="n">
        <f aca="false">SUM(HR80:HR82,HR85)</f>
        <v>0</v>
      </c>
      <c r="HS86" s="478" t="n">
        <f aca="false">SUM(HS80:HS82,HS85)</f>
        <v>0</v>
      </c>
      <c r="HT86" s="478" t="n">
        <f aca="false">SUM(HT80:HT82,HT85)</f>
        <v>0</v>
      </c>
      <c r="HU86" s="478" t="n">
        <f aca="false">SUM(HU80:HU82,HU85)</f>
        <v>0</v>
      </c>
      <c r="HV86" s="478" t="n">
        <f aca="false">SUM(HV80:HV82,HV85)</f>
        <v>0</v>
      </c>
      <c r="HW86" s="478" t="n">
        <f aca="false">SUM(HW80:HW82,HW85)</f>
        <v>0</v>
      </c>
      <c r="HX86" s="478" t="n">
        <f aca="false">SUM(HX80:HX82,HX85)</f>
        <v>0</v>
      </c>
      <c r="HY86" s="478" t="n">
        <f aca="false">SUM(HY80:HY82,HY85)</f>
        <v>0</v>
      </c>
      <c r="HZ86" s="478" t="n">
        <f aca="false">SUM(HZ80:HZ82,HZ85)</f>
        <v>0</v>
      </c>
      <c r="IA86" s="478" t="n">
        <f aca="false">SUM(IA80:IA82,IA85)</f>
        <v>0</v>
      </c>
      <c r="IB86" s="478" t="n">
        <f aca="false">SUM(IB80:IB82,IB85)</f>
        <v>0</v>
      </c>
      <c r="IC86" s="478" t="n">
        <f aca="false">SUM(IC80:IC82,IC85)</f>
        <v>0</v>
      </c>
      <c r="ID86" s="478" t="n">
        <f aca="false">SUM(ID80:ID82,ID85)</f>
        <v>0</v>
      </c>
      <c r="IE86" s="478" t="n">
        <f aca="false">SUM(IE80:IE82,IE85)</f>
        <v>0</v>
      </c>
      <c r="IF86" s="478" t="n">
        <f aca="false">SUM(IF80:IF82,IF85)</f>
        <v>0</v>
      </c>
      <c r="IG86" s="478" t="n">
        <f aca="false">SUM(IG80:IG82,IG85)</f>
        <v>0</v>
      </c>
      <c r="IH86" s="478" t="n">
        <f aca="false">SUM(IH80:IH82,IH85)</f>
        <v>0</v>
      </c>
      <c r="II86" s="478" t="n">
        <f aca="false">SUM(II80:II82,II85)</f>
        <v>0</v>
      </c>
      <c r="IJ86" s="478" t="n">
        <f aca="false">SUM(IJ80:IJ82,IJ85)</f>
        <v>0</v>
      </c>
      <c r="IK86" s="478" t="n">
        <f aca="false">SUM(IK80:IK82,IK85)</f>
        <v>0</v>
      </c>
      <c r="IL86" s="478" t="n">
        <f aca="false">SUM(IL80:IL82,IL85)</f>
        <v>0</v>
      </c>
      <c r="IM86" s="478" t="n">
        <f aca="false">SUM(IM80:IM82,IM85)</f>
        <v>0</v>
      </c>
      <c r="IN86" s="478" t="n">
        <f aca="false">SUM(IN80:IN82,IN85)</f>
        <v>0</v>
      </c>
      <c r="IO86" s="478" t="n">
        <f aca="false">SUM(IO80:IO82,IO85)</f>
        <v>0</v>
      </c>
      <c r="IP86" s="478" t="n">
        <f aca="false">SUM(IP80:IP82,IP85)</f>
        <v>0</v>
      </c>
      <c r="IQ86" s="478" t="n">
        <f aca="false">SUM(IQ80:IQ82,IQ85)</f>
        <v>0</v>
      </c>
      <c r="IR86" s="478" t="n">
        <f aca="false">SUM(IR80:IR82,IR85)</f>
        <v>0</v>
      </c>
      <c r="IS86" s="478" t="n">
        <f aca="false">SUM(IS80:IS82,IS85)</f>
        <v>0</v>
      </c>
      <c r="IT86" s="478" t="n">
        <f aca="false">SUM(IT80:IT82,IT85)</f>
        <v>0</v>
      </c>
      <c r="IU86" s="478" t="n">
        <f aca="false">SUM(IU80:IU82,IU85)</f>
        <v>0</v>
      </c>
      <c r="IV86" s="478" t="n">
        <f aca="false">SUM(IV80:IV82,IV85)</f>
        <v>0</v>
      </c>
      <c r="IW86" s="478" t="n">
        <f aca="false">SUM(IW80:IW82,IW85)</f>
        <v>0</v>
      </c>
      <c r="IX86" s="478" t="n">
        <f aca="false">SUM(IX80:IX82,IX85)</f>
        <v>0</v>
      </c>
      <c r="IY86" s="478" t="n">
        <f aca="false">SUM(IY80:IY82,IY85)</f>
        <v>0</v>
      </c>
      <c r="IZ86" s="478" t="n">
        <f aca="false">SUM(IZ80:IZ82,IZ85)</f>
        <v>0</v>
      </c>
      <c r="JA86" s="478" t="n">
        <f aca="false">SUM(JA80:JA82,JA85)</f>
        <v>0</v>
      </c>
      <c r="JB86" s="478" t="n">
        <f aca="false">SUM(JB80:JB82,JB85)</f>
        <v>0</v>
      </c>
      <c r="JC86" s="478" t="n">
        <f aca="false">SUM(JC80:JC82,JC85)</f>
        <v>0</v>
      </c>
      <c r="JD86" s="478" t="n">
        <f aca="false">SUM(JD80:JD82,JD85)</f>
        <v>0</v>
      </c>
      <c r="JE86" s="478" t="n">
        <f aca="false">SUM(JE80:JE82,JE85)</f>
        <v>0</v>
      </c>
      <c r="JF86" s="478" t="n">
        <f aca="false">SUM(JF80:JF82,JF85)</f>
        <v>0</v>
      </c>
      <c r="JG86" s="478" t="n">
        <f aca="false">SUM(JG80:JG82,JG85)</f>
        <v>0</v>
      </c>
      <c r="JH86" s="478" t="n">
        <f aca="false">SUM(JH80:JH82,JH85)</f>
        <v>0</v>
      </c>
      <c r="JI86" s="478" t="n">
        <f aca="false">SUM(JI80:JI82,JI85)</f>
        <v>0</v>
      </c>
      <c r="JJ86" s="478" t="n">
        <f aca="false">SUM(JJ80:JJ82,JJ85)</f>
        <v>0</v>
      </c>
      <c r="JK86" s="478" t="n">
        <f aca="false">SUM(JK80:JK82,JK85)</f>
        <v>0</v>
      </c>
      <c r="JL86" s="478" t="n">
        <f aca="false">SUM(JL80:JL82,JL85)</f>
        <v>0</v>
      </c>
      <c r="JM86" s="478" t="n">
        <f aca="false">SUM(JM80:JM82,JM85)</f>
        <v>0</v>
      </c>
      <c r="JN86" s="478" t="n">
        <f aca="false">SUM(JN80:JN82,JN85)</f>
        <v>0</v>
      </c>
      <c r="JO86" s="478" t="n">
        <f aca="false">SUM(JO80:JO82,JO85)</f>
        <v>0</v>
      </c>
      <c r="JP86" s="478" t="n">
        <f aca="false">SUM(JP80:JP82,JP85)</f>
        <v>0</v>
      </c>
      <c r="JQ86" s="478" t="n">
        <f aca="false">SUM(JQ80:JQ82,JQ85)</f>
        <v>0</v>
      </c>
      <c r="JR86" s="478" t="n">
        <f aca="false">SUM(JR80:JR82,JR85)</f>
        <v>0</v>
      </c>
      <c r="JS86" s="478" t="n">
        <f aca="false">SUM(JS80:JS82,JS85)</f>
        <v>0</v>
      </c>
      <c r="JT86" s="478" t="n">
        <f aca="false">SUM(JT80:JT82,JT85)</f>
        <v>0</v>
      </c>
      <c r="JU86" s="478" t="n">
        <f aca="false">SUM(JU80:JU82,JU85)</f>
        <v>0</v>
      </c>
      <c r="JV86" s="478" t="n">
        <f aca="false">SUM(JV80:JV82,JV85)</f>
        <v>0</v>
      </c>
      <c r="JW86" s="478" t="n">
        <f aca="false">SUM(JW80:JW82,JW85)</f>
        <v>0</v>
      </c>
      <c r="JX86" s="478" t="n">
        <f aca="false">SUM(JX80:JX82,JX85)</f>
        <v>0</v>
      </c>
      <c r="JY86" s="478" t="n">
        <f aca="false">SUM(JY80:JY82,JY85)</f>
        <v>0</v>
      </c>
      <c r="JZ86" s="478" t="n">
        <f aca="false">SUM(JZ80:JZ82,JZ85)</f>
        <v>0</v>
      </c>
      <c r="KA86" s="478" t="n">
        <f aca="false">SUM(KA80:KA82,KA85)</f>
        <v>0</v>
      </c>
      <c r="KB86" s="478" t="n">
        <f aca="false">SUM(KB80:KB82,KB85)</f>
        <v>0</v>
      </c>
      <c r="KC86" s="478" t="n">
        <f aca="false">SUM(KC80:KC82,KC85)</f>
        <v>0</v>
      </c>
      <c r="KD86" s="478" t="n">
        <f aca="false">SUM(KD80:KD82,KD85)</f>
        <v>0</v>
      </c>
      <c r="KE86" s="478" t="n">
        <f aca="false">SUM(KE80:KE82,KE85)</f>
        <v>0</v>
      </c>
      <c r="KF86" s="478" t="n">
        <f aca="false">SUM(KF80:KF82,KF85)</f>
        <v>0</v>
      </c>
      <c r="KG86" s="478" t="n">
        <f aca="false">SUM(KG80:KG82,KG85)</f>
        <v>0</v>
      </c>
      <c r="KH86" s="478" t="n">
        <f aca="false">SUM(KH80:KH82,KH85)</f>
        <v>0</v>
      </c>
      <c r="KI86" s="478" t="n">
        <f aca="false">SUM(KI80:KI82,KI85)</f>
        <v>0</v>
      </c>
      <c r="KJ86" s="478" t="n">
        <f aca="false">SUM(KJ80:KJ82,KJ85)</f>
        <v>0</v>
      </c>
      <c r="KK86" s="478" t="n">
        <f aca="false">SUM(KK80:KK82,KK85)</f>
        <v>0</v>
      </c>
      <c r="KL86" s="478" t="n">
        <f aca="false">SUM(KL80:KL82,KL85)</f>
        <v>0</v>
      </c>
      <c r="KM86" s="478" t="n">
        <f aca="false">SUM(KM80:KM82,KM85)</f>
        <v>0</v>
      </c>
      <c r="KN86" s="478" t="n">
        <f aca="false">SUM(KN80:KN82,KN85)</f>
        <v>0</v>
      </c>
      <c r="KO86" s="478" t="n">
        <f aca="false">SUM(KO80:KO82,KO85)</f>
        <v>0</v>
      </c>
      <c r="KP86" s="478" t="n">
        <f aca="false">SUM(KP80:KP82,KP85)</f>
        <v>0</v>
      </c>
      <c r="KQ86" s="478" t="n">
        <f aca="false">SUM(KQ80:KQ82,KQ85)</f>
        <v>0</v>
      </c>
      <c r="KR86" s="478" t="n">
        <f aca="false">SUM(KR80:KR82,KR85)</f>
        <v>0</v>
      </c>
      <c r="KS86" s="478" t="n">
        <f aca="false">SUM(KS80:KS82,KS85)</f>
        <v>0</v>
      </c>
      <c r="KT86" s="478" t="n">
        <f aca="false">SUM(KT80:KT82,KT85)</f>
        <v>0</v>
      </c>
      <c r="KU86" s="478" t="n">
        <f aca="false">SUM(KU80:KU82,KU85)</f>
        <v>0</v>
      </c>
      <c r="KV86" s="478" t="n">
        <f aca="false">SUM(KV80:KV82,KV85)</f>
        <v>0</v>
      </c>
      <c r="KW86" s="478" t="n">
        <f aca="false">SUM(KW80:KW82,KW85)</f>
        <v>0</v>
      </c>
      <c r="KX86" s="478" t="n">
        <f aca="false">SUM(KX80:KX82,KX85)</f>
        <v>0</v>
      </c>
      <c r="KY86" s="478" t="n">
        <f aca="false">SUM(KY80:KY82,KY85)</f>
        <v>0</v>
      </c>
      <c r="KZ86" s="478" t="n">
        <f aca="false">SUM(KZ80:KZ82,KZ85)</f>
        <v>0</v>
      </c>
      <c r="LA86" s="478" t="n">
        <f aca="false">SUM(LA80:LA82,LA85)</f>
        <v>0</v>
      </c>
      <c r="LB86" s="478" t="n">
        <f aca="false">SUM(LB80:LB82,LB85)</f>
        <v>0</v>
      </c>
      <c r="LC86" s="478" t="n">
        <f aca="false">SUM(LC80:LC82,LC85)</f>
        <v>0</v>
      </c>
      <c r="LD86" s="478" t="n">
        <f aca="false">SUM(LD80:LD82,LD85)</f>
        <v>0</v>
      </c>
      <c r="LE86" s="478" t="n">
        <f aca="false">SUM(LE80:LE82,LE85)</f>
        <v>0</v>
      </c>
      <c r="LF86" s="478" t="n">
        <f aca="false">SUM(LF80:LF82,LF85)</f>
        <v>0</v>
      </c>
      <c r="LG86" s="478" t="n">
        <f aca="false">SUM(LG80:LG82,LG85)</f>
        <v>0</v>
      </c>
      <c r="LH86" s="478" t="n">
        <f aca="false">SUM(LH80:LH82,LH85)</f>
        <v>0</v>
      </c>
      <c r="LI86" s="478" t="n">
        <f aca="false">SUM(LI80:LI82,LI85)</f>
        <v>0</v>
      </c>
      <c r="LJ86" s="478" t="n">
        <f aca="false">SUM(LJ80:LJ82,LJ85)</f>
        <v>0</v>
      </c>
      <c r="LK86" s="478" t="n">
        <f aca="false">SUM(LK80:LK82,LK85)</f>
        <v>0</v>
      </c>
      <c r="LL86" s="478" t="n">
        <f aca="false">SUM(LL80:LL82,LL85)</f>
        <v>0</v>
      </c>
      <c r="LM86" s="478" t="n">
        <f aca="false">SUM(LM80:LM82,LM85)</f>
        <v>0</v>
      </c>
      <c r="LN86" s="478" t="n">
        <f aca="false">SUM(LN80:LN82,LN85)</f>
        <v>0</v>
      </c>
      <c r="LO86" s="478" t="n">
        <f aca="false">SUM(LO80:LO82,LO85)</f>
        <v>0</v>
      </c>
      <c r="LP86" s="478" t="n">
        <f aca="false">SUM(LP80:LP82,LP85)</f>
        <v>0</v>
      </c>
      <c r="LQ86" s="478" t="n">
        <f aca="false">SUM(LQ80:LQ82,LQ85)</f>
        <v>0</v>
      </c>
      <c r="LR86" s="478" t="n">
        <f aca="false">SUM(LR80:LR82,LR85)</f>
        <v>0</v>
      </c>
      <c r="LS86" s="478" t="n">
        <f aca="false">SUM(LS80:LS82,LS85)</f>
        <v>0</v>
      </c>
      <c r="LT86" s="478" t="n">
        <f aca="false">SUM(LT80:LT82,LT85)</f>
        <v>0</v>
      </c>
      <c r="LU86" s="478" t="n">
        <f aca="false">SUM(LU80:LU82,LU85)</f>
        <v>0</v>
      </c>
      <c r="LV86" s="478" t="n">
        <f aca="false">SUM(LV80:LV82,LV85)</f>
        <v>0</v>
      </c>
      <c r="LW86" s="478" t="n">
        <f aca="false">SUM(LW80:LW82,LW85)</f>
        <v>0</v>
      </c>
      <c r="LX86" s="478" t="n">
        <f aca="false">SUM(LX80:LX82,LX85)</f>
        <v>0</v>
      </c>
      <c r="LY86" s="478" t="n">
        <f aca="false">SUM(LY80:LY82,LY85)</f>
        <v>0</v>
      </c>
      <c r="LZ86" s="478" t="n">
        <f aca="false">SUM(LZ80:LZ82,LZ85)</f>
        <v>0</v>
      </c>
      <c r="MA86" s="478" t="n">
        <f aca="false">SUM(MA80:MA82,MA85)</f>
        <v>0</v>
      </c>
      <c r="MB86" s="478" t="n">
        <f aca="false">SUM(MB80:MB82,MB85)</f>
        <v>0</v>
      </c>
      <c r="MC86" s="478" t="n">
        <f aca="false">SUM(MC80:MC82,MC85)</f>
        <v>0</v>
      </c>
      <c r="MD86" s="478" t="n">
        <f aca="false">SUM(MD80:MD82,MD85)</f>
        <v>0</v>
      </c>
      <c r="ME86" s="478" t="n">
        <f aca="false">SUM(ME80:ME82,ME85)</f>
        <v>0</v>
      </c>
      <c r="MF86" s="478" t="n">
        <f aca="false">SUM(MF80:MF82,MF85)</f>
        <v>0</v>
      </c>
      <c r="MG86" s="478" t="n">
        <f aca="false">SUM(MG80:MG82,MG85)</f>
        <v>0</v>
      </c>
      <c r="MH86" s="478" t="n">
        <f aca="false">SUM(MH80:MH82,MH85)</f>
        <v>0</v>
      </c>
      <c r="MI86" s="478" t="n">
        <f aca="false">SUM(MI80:MI82,MI85)</f>
        <v>0</v>
      </c>
      <c r="MJ86" s="478" t="n">
        <f aca="false">SUM(MJ80:MJ82,MJ85)</f>
        <v>0</v>
      </c>
      <c r="MK86" s="478" t="n">
        <f aca="false">SUM(MK80:MK82,MK85)</f>
        <v>0</v>
      </c>
      <c r="ML86" s="478" t="n">
        <f aca="false">SUM(ML80:ML82,ML85)</f>
        <v>0</v>
      </c>
      <c r="MM86" s="478" t="n">
        <f aca="false">SUM(MM80:MM82,MM85)</f>
        <v>0</v>
      </c>
      <c r="MN86" s="478" t="n">
        <f aca="false">SUM(MN80:MN82,MN85)</f>
        <v>0</v>
      </c>
      <c r="MO86" s="478" t="n">
        <f aca="false">SUM(MO80:MO82,MO85)</f>
        <v>0</v>
      </c>
      <c r="MP86" s="478" t="n">
        <f aca="false">SUM(MP80:MP82,MP85)</f>
        <v>0</v>
      </c>
      <c r="MQ86" s="478" t="n">
        <f aca="false">SUM(MQ80:MQ82,MQ85)</f>
        <v>0</v>
      </c>
      <c r="MR86" s="478" t="n">
        <f aca="false">SUM(MR80:MR82,MR85)</f>
        <v>0</v>
      </c>
      <c r="MS86" s="478" t="n">
        <f aca="false">SUM(MS80:MS82,MS85)</f>
        <v>0</v>
      </c>
      <c r="MT86" s="478" t="n">
        <f aca="false">SUM(MT80:MT82,MT85)</f>
        <v>0</v>
      </c>
      <c r="MU86" s="478" t="n">
        <f aca="false">SUM(MU80:MU82,MU85)</f>
        <v>0</v>
      </c>
      <c r="MV86" s="478" t="n">
        <f aca="false">SUM(MV80:MV82,MV85)</f>
        <v>0</v>
      </c>
      <c r="MW86" s="478" t="n">
        <f aca="false">SUM(MW80:MW82,MW85)</f>
        <v>0</v>
      </c>
      <c r="MX86" s="478" t="n">
        <f aca="false">SUM(MX80:MX82,MX85)</f>
        <v>0</v>
      </c>
      <c r="MY86" s="478" t="n">
        <f aca="false">SUM(MY80:MY82,MY85)</f>
        <v>0</v>
      </c>
      <c r="MZ86" s="478" t="n">
        <f aca="false">SUM(MZ80:MZ82,MZ85)</f>
        <v>0</v>
      </c>
      <c r="NA86" s="478" t="n">
        <f aca="false">SUM(NA80:NA82,NA85)</f>
        <v>0</v>
      </c>
      <c r="NB86" s="478" t="n">
        <f aca="false">SUM(NB80:NB82,NB85)</f>
        <v>0</v>
      </c>
      <c r="NC86" s="478" t="n">
        <f aca="false">SUM(NC80:NC82,NC85)</f>
        <v>0</v>
      </c>
      <c r="ND86" s="478" t="n">
        <f aca="false">SUM(ND80:ND82,ND85)</f>
        <v>0</v>
      </c>
      <c r="NE86" s="478" t="n">
        <f aca="false">SUM(NE80:NE82,NE85)</f>
        <v>0</v>
      </c>
      <c r="NF86" s="478" t="n">
        <f aca="false">SUM(NF80:NF82,NF85)</f>
        <v>0</v>
      </c>
      <c r="NG86" s="478" t="n">
        <f aca="false">SUM(NG80:NG82,NG85)</f>
        <v>0</v>
      </c>
      <c r="NH86" s="478" t="n">
        <f aca="false">SUM(NH80:NH82,NH85)</f>
        <v>0</v>
      </c>
      <c r="NI86" s="478" t="n">
        <f aca="false">SUM(NI80:NI82,NI85)</f>
        <v>0</v>
      </c>
      <c r="NJ86" s="478" t="n">
        <f aca="false">SUM(NJ80:NJ82,NJ85)</f>
        <v>0</v>
      </c>
      <c r="NK86" s="478" t="n">
        <f aca="false">SUM(NK80:NK82,NK85)</f>
        <v>0</v>
      </c>
      <c r="NL86" s="478" t="n">
        <f aca="false">SUM(NL80:NL82,NL85)</f>
        <v>0</v>
      </c>
      <c r="NM86" s="478" t="n">
        <f aca="false">SUM(NM80:NM82,NM85)</f>
        <v>0</v>
      </c>
      <c r="NN86" s="478" t="n">
        <f aca="false">SUM(NN80:NN82,NN85)</f>
        <v>0</v>
      </c>
      <c r="NO86" s="478" t="n">
        <f aca="false">SUM(NO80:NO82,NO85)</f>
        <v>0</v>
      </c>
      <c r="NP86" s="478" t="n">
        <f aca="false">SUM(NP80:NP82,NP85)</f>
        <v>0</v>
      </c>
      <c r="NQ86" s="478" t="n">
        <f aca="false">SUM(NQ80:NQ82,NQ85)</f>
        <v>0</v>
      </c>
      <c r="NR86" s="478" t="n">
        <f aca="false">SUM(NR80:NR82,NR85)</f>
        <v>0</v>
      </c>
      <c r="NS86" s="478" t="n">
        <f aca="false">SUM(NS80:NS82,NS85)</f>
        <v>0</v>
      </c>
      <c r="NT86" s="478" t="n">
        <f aca="false">SUM(NT80:NT82,NT85)</f>
        <v>0</v>
      </c>
      <c r="NU86" s="478" t="n">
        <f aca="false">SUM(NU80:NU82,NU85)</f>
        <v>0</v>
      </c>
      <c r="NV86" s="478" t="n">
        <f aca="false">SUM(NV80:NV82,NV85)</f>
        <v>0</v>
      </c>
      <c r="NW86" s="478" t="n">
        <f aca="false">SUM(NW80:NW82,NW85)</f>
        <v>0</v>
      </c>
      <c r="NX86" s="478" t="n">
        <f aca="false">SUM(NX80:NX82,NX85)</f>
        <v>0</v>
      </c>
      <c r="NY86" s="478" t="n">
        <f aca="false">SUM(NY80:NY82,NY85)</f>
        <v>0</v>
      </c>
      <c r="NZ86" s="478" t="n">
        <f aca="false">SUM(NZ80:NZ82,NZ85)</f>
        <v>0</v>
      </c>
      <c r="OA86" s="478" t="n">
        <f aca="false">SUM(OA80:OA82,OA85)</f>
        <v>0</v>
      </c>
      <c r="OB86" s="478" t="n">
        <f aca="false">SUM(OB80:OB82,OB85)</f>
        <v>0</v>
      </c>
      <c r="OC86" s="478" t="n">
        <f aca="false">SUM(OC80:OC82,OC85)</f>
        <v>0</v>
      </c>
      <c r="OD86" s="478" t="n">
        <f aca="false">SUM(OD80:OD82,OD85)</f>
        <v>0</v>
      </c>
      <c r="OE86" s="478" t="n">
        <f aca="false">SUM(OE80:OE82,OE85)</f>
        <v>0</v>
      </c>
      <c r="OF86" s="478" t="n">
        <f aca="false">SUM(OF80:OF82,OF85)</f>
        <v>0</v>
      </c>
      <c r="OG86" s="478" t="n">
        <f aca="false">SUM(OG80:OG82,OG85)</f>
        <v>0</v>
      </c>
      <c r="OH86" s="478" t="n">
        <f aca="false">SUM(OH80:OH82,OH85)</f>
        <v>0</v>
      </c>
      <c r="OI86" s="478" t="n">
        <f aca="false">SUM(OI80:OI82,OI85)</f>
        <v>0</v>
      </c>
      <c r="OJ86" s="478" t="n">
        <f aca="false">SUM(OJ80:OJ82,OJ85)</f>
        <v>0</v>
      </c>
      <c r="OK86" s="478" t="n">
        <f aca="false">SUM(OK80:OK82,OK85)</f>
        <v>0</v>
      </c>
      <c r="OL86" s="478" t="n">
        <f aca="false">SUM(OL80:OL82,OL85)</f>
        <v>0</v>
      </c>
      <c r="OM86" s="478" t="n">
        <f aca="false">SUM(OM80:OM82,OM85)</f>
        <v>0</v>
      </c>
      <c r="ON86" s="478" t="n">
        <f aca="false">SUM(ON80:ON82,ON85)</f>
        <v>0</v>
      </c>
      <c r="OO86" s="478" t="n">
        <f aca="false">SUM(OO80:OO82,OO85)</f>
        <v>0</v>
      </c>
      <c r="OP86" s="478" t="n">
        <f aca="false">SUM(OP80:OP82,OP85)</f>
        <v>0</v>
      </c>
      <c r="OQ86" s="478" t="n">
        <f aca="false">SUM(OQ80:OQ82,OQ85)</f>
        <v>0</v>
      </c>
      <c r="OR86" s="478" t="n">
        <f aca="false">SUM(OR80:OR82,OR85)</f>
        <v>0</v>
      </c>
      <c r="OS86" s="478" t="n">
        <f aca="false">SUM(OS80:OS82,OS85)</f>
        <v>0</v>
      </c>
      <c r="OT86" s="478"/>
      <c r="OU86" s="478"/>
      <c r="OV86" s="478"/>
      <c r="OW86" s="478"/>
      <c r="OX86" s="478"/>
      <c r="OY86" s="478"/>
      <c r="OZ86" s="478"/>
      <c r="PA86" s="478"/>
      <c r="PB86" s="478"/>
      <c r="PC86" s="478"/>
      <c r="PD86" s="478"/>
      <c r="PE86" s="478"/>
      <c r="PF86" s="478"/>
      <c r="PG86" s="478"/>
      <c r="PH86" s="478"/>
      <c r="PI86" s="478"/>
      <c r="PJ86" s="478"/>
      <c r="PK86" s="478"/>
      <c r="PL86" s="478"/>
      <c r="PM86" s="478"/>
      <c r="PN86" s="478"/>
      <c r="PO86" s="478"/>
      <c r="PP86" s="478"/>
      <c r="PQ86" s="478"/>
      <c r="PR86" s="478"/>
      <c r="PS86" s="478"/>
      <c r="PT86" s="478"/>
      <c r="PU86" s="478"/>
      <c r="PV86" s="478"/>
      <c r="PW86" s="478"/>
      <c r="PX86" s="478"/>
      <c r="PY86" s="478"/>
      <c r="PZ86" s="478"/>
      <c r="QA86" s="478"/>
      <c r="QB86" s="478"/>
      <c r="QC86" s="478"/>
      <c r="QD86" s="478"/>
      <c r="QE86" s="478"/>
      <c r="QF86" s="478"/>
      <c r="QG86" s="478"/>
      <c r="QH86" s="478"/>
      <c r="QI86" s="478"/>
      <c r="QJ86" s="478"/>
      <c r="QK86" s="478"/>
      <c r="QL86" s="478"/>
      <c r="QM86" s="478"/>
      <c r="QN86" s="478"/>
      <c r="QO86" s="478"/>
      <c r="QP86" s="478"/>
      <c r="QQ86" s="478"/>
      <c r="QR86" s="478"/>
      <c r="QS86" s="478"/>
      <c r="QT86" s="478"/>
      <c r="QU86" s="478"/>
      <c r="QV86" s="478"/>
      <c r="QW86" s="478"/>
      <c r="QX86" s="478"/>
      <c r="QY86" s="478"/>
      <c r="QZ86" s="478"/>
      <c r="RA86" s="478"/>
      <c r="RB86" s="478"/>
      <c r="RC86" s="478"/>
      <c r="RD86" s="478"/>
      <c r="RE86" s="478"/>
      <c r="RF86" s="478"/>
    </row>
    <row r="87" customFormat="false" ht="12.75" hidden="false" customHeight="true" outlineLevel="0" collapsed="false">
      <c r="E87" s="478"/>
      <c r="S87" s="478"/>
      <c r="AF87" s="478"/>
      <c r="BV87" s="500"/>
    </row>
    <row r="88" customFormat="false" ht="12.75" hidden="false" customHeight="true" outlineLevel="0" collapsed="false">
      <c r="B88" s="478" t="s">
        <v>507</v>
      </c>
      <c r="E88" s="478" t="n">
        <f aca="false">SUM(AF88,AS88,BF88,BS88,CF88,CS88,DF88,DS88,EF88,ES88,FF88,FS88,GF88,GS88,HF88,HS88,IF88,IS88,JF88,JS88,KF88,KS88,LF88,LS88,MF88,MS88,NF88,NS88,OF88,OS88)</f>
        <v>0</v>
      </c>
      <c r="G88" s="478" t="n">
        <f aca="false">IF(G63=$E$30,$E$81*$I$31,0)</f>
        <v>0</v>
      </c>
      <c r="H88" s="478" t="n">
        <f aca="false">IF(H63=$E$30,$E$81*$I$31,0)</f>
        <v>0</v>
      </c>
      <c r="I88" s="478" t="n">
        <f aca="false">IF(I63=$E$30,$E$81*$I$31,0)</f>
        <v>0</v>
      </c>
      <c r="J88" s="478" t="n">
        <f aca="false">IF(J63=$E$30,$E$81*$I$31,0)</f>
        <v>0</v>
      </c>
      <c r="K88" s="478" t="n">
        <f aca="false">IF(K63=$E$30,$E$81*$I$31,0)</f>
        <v>0</v>
      </c>
      <c r="L88" s="478" t="n">
        <f aca="false">IF(L63=$E$30,$E$81*$I$31,0)</f>
        <v>0</v>
      </c>
      <c r="M88" s="478" t="n">
        <f aca="false">IF(M63=$E$30,$E$81*$I$31,0)</f>
        <v>0</v>
      </c>
      <c r="N88" s="478" t="n">
        <f aca="false">IF(N63=$E$30,$E$81*$I$31,0)</f>
        <v>0</v>
      </c>
      <c r="O88" s="478" t="n">
        <f aca="false">IF(O63=$E$30,$E$81*$I$31,0)</f>
        <v>0</v>
      </c>
      <c r="P88" s="478" t="n">
        <f aca="false">IF(P63=$E$30,$E$81*$I$31,0)</f>
        <v>0</v>
      </c>
      <c r="Q88" s="478" t="n">
        <f aca="false">IF(Q63=$E$30,$E$81*$I$31,0)</f>
        <v>0</v>
      </c>
      <c r="R88" s="478" t="n">
        <f aca="false">IF(R63=$E$30,$E$81*$I$31,0)</f>
        <v>0</v>
      </c>
      <c r="S88" s="478" t="n">
        <f aca="false">SUM(G88:R88)</f>
        <v>0</v>
      </c>
      <c r="T88" s="478" t="n">
        <f aca="false">IF(T63=$E$30,$E$81*$I$31,0)</f>
        <v>0</v>
      </c>
      <c r="U88" s="478" t="n">
        <f aca="false">IF(U63=$E$30,$E$81*$I$31,0)</f>
        <v>0</v>
      </c>
      <c r="V88" s="478" t="n">
        <f aca="false">IF(V63=$E$30,$E$81*$I$31,0)</f>
        <v>0</v>
      </c>
      <c r="W88" s="478" t="n">
        <f aca="false">IF(W63=$E$30,$E$81*$I$31,0)</f>
        <v>0</v>
      </c>
      <c r="X88" s="478" t="n">
        <f aca="false">IF(X63=$E$30,$E$81*$I$31,0)</f>
        <v>0</v>
      </c>
      <c r="Y88" s="478" t="n">
        <f aca="false">IF(Y63=$E$30,$E$81*$I$31,0)</f>
        <v>0</v>
      </c>
      <c r="Z88" s="478" t="n">
        <f aca="false">IF(Z63=$E$30,$E$81*$I$31,0)</f>
        <v>0</v>
      </c>
      <c r="AA88" s="478" t="n">
        <f aca="false">IF(AA63=$E$30,$E$81*$I$31,0)</f>
        <v>0</v>
      </c>
      <c r="AB88" s="478" t="n">
        <f aca="false">IF(AB63=$E$30,$E$81*$I$31,0)</f>
        <v>0</v>
      </c>
      <c r="AC88" s="478" t="n">
        <f aca="false">IF(AC63=$E$30,$E$81*$I$31,0)</f>
        <v>0</v>
      </c>
      <c r="AD88" s="478" t="n">
        <f aca="false">IF(AD63=$E$30,$E$81*$I$31,0)</f>
        <v>0</v>
      </c>
      <c r="AE88" s="478" t="n">
        <f aca="false">IF(AE63=$E$30,$E$81*$I$31,0)</f>
        <v>0</v>
      </c>
      <c r="AF88" s="478" t="n">
        <f aca="false">SUM(T88:AE88)</f>
        <v>0</v>
      </c>
      <c r="AG88" s="478" t="n">
        <f aca="false">IF(AG63=$E$30,$E$81*$I$31,0)</f>
        <v>0</v>
      </c>
      <c r="AH88" s="478" t="n">
        <f aca="false">IF(AH63=$E$30,$E$81*$I$31,0)</f>
        <v>0</v>
      </c>
      <c r="AI88" s="478" t="n">
        <f aca="false">IF(AI63=$E$30,$E$81*$I$31,0)</f>
        <v>0</v>
      </c>
      <c r="AJ88" s="478" t="n">
        <f aca="false">IF(AJ63=$E$30,$E$81*$I$31,0)</f>
        <v>0</v>
      </c>
      <c r="AK88" s="478" t="n">
        <f aca="false">IF(AK63=$E$30,$E$81*$I$31,0)</f>
        <v>0</v>
      </c>
      <c r="AL88" s="478" t="n">
        <f aca="false">IF(AL63=$E$30,$E$81*$I$31,0)</f>
        <v>0</v>
      </c>
      <c r="AM88" s="478" t="n">
        <f aca="false">IF(AM63=$E$30,$E$81*$I$31,0)</f>
        <v>0</v>
      </c>
      <c r="AN88" s="478" t="n">
        <f aca="false">IF(AN63=$E$30,$E$81*$I$31,0)</f>
        <v>0</v>
      </c>
      <c r="AO88" s="478" t="n">
        <f aca="false">IF(AO63=$E$30,$E$81*$I$31,0)</f>
        <v>0</v>
      </c>
      <c r="AP88" s="478" t="n">
        <f aca="false">IF(AP63=$E$30,$E$81*$I$31,0)</f>
        <v>0</v>
      </c>
      <c r="AQ88" s="478" t="n">
        <f aca="false">IF(AQ63=$E$30,$E$81*$I$31,0)</f>
        <v>0</v>
      </c>
      <c r="AR88" s="478" t="n">
        <f aca="false">IF(AR63=$E$30,$E$81*$I$31,0)</f>
        <v>0</v>
      </c>
      <c r="AS88" s="478" t="n">
        <f aca="false">SUM(AG88:AR88)</f>
        <v>0</v>
      </c>
      <c r="AT88" s="478" t="n">
        <f aca="false">IF(AT63=$E$30,$E$81*$I$31,0)</f>
        <v>0</v>
      </c>
      <c r="AU88" s="478" t="n">
        <f aca="false">IF(AU63=$E$30,$E$81*$I$31,0)</f>
        <v>0</v>
      </c>
      <c r="AV88" s="478" t="n">
        <f aca="false">IF(AV63=$E$30,$E$81*$I$31,0)</f>
        <v>0</v>
      </c>
      <c r="AW88" s="478" t="n">
        <f aca="false">IF(AW63=$E$30,$E$81*$I$31,0)</f>
        <v>0</v>
      </c>
      <c r="AX88" s="478" t="n">
        <f aca="false">IF(AX63=$E$30,$E$81*$I$31,0)</f>
        <v>0</v>
      </c>
      <c r="AY88" s="478" t="n">
        <f aca="false">IF(AY63=$E$30,$E$81*$I$31,0)</f>
        <v>0</v>
      </c>
      <c r="AZ88" s="478" t="n">
        <f aca="false">IF(AZ63=$E$30,$E$81*$I$31,0)</f>
        <v>0</v>
      </c>
      <c r="BA88" s="478" t="n">
        <f aca="false">IF(BA63=$E$30,$E$81*$I$31,0)</f>
        <v>0</v>
      </c>
      <c r="BB88" s="478" t="n">
        <f aca="false">IF(BB63=$E$30,$E$81*$I$31,0)</f>
        <v>0</v>
      </c>
      <c r="BC88" s="478" t="n">
        <f aca="false">IF(BC63=$E$30,$E$81*$I$31,0)</f>
        <v>0</v>
      </c>
      <c r="BD88" s="478" t="n">
        <f aca="false">IF(BD63=$E$30,$E$81*$I$31,0)</f>
        <v>0</v>
      </c>
      <c r="BE88" s="478" t="n">
        <f aca="false">IF(BE63=$E$30,$E$81*$I$31,0)</f>
        <v>0</v>
      </c>
      <c r="BF88" s="478" t="n">
        <f aca="false">SUM(AT88:BE88)</f>
        <v>0</v>
      </c>
      <c r="BG88" s="478" t="n">
        <f aca="false">IF(BG63=$E$30,$E$81*$I$31,0)</f>
        <v>0</v>
      </c>
      <c r="BH88" s="478" t="n">
        <f aca="false">IF(BH63=$E$30,$E$81*$I$31,0)</f>
        <v>0</v>
      </c>
      <c r="BI88" s="478" t="n">
        <f aca="false">IF(BI63=$E$30,$E$81*$I$31,0)</f>
        <v>0</v>
      </c>
      <c r="BJ88" s="478" t="n">
        <f aca="false">IF(BJ63=$E$30,$E$81*$I$31,0)</f>
        <v>0</v>
      </c>
      <c r="BK88" s="478" t="n">
        <f aca="false">IF(BK63=$E$30,$E$81*$I$31,0)</f>
        <v>0</v>
      </c>
      <c r="BL88" s="478" t="n">
        <f aca="false">IF(BL63=$E$30,$E$81*$I$31,0)</f>
        <v>0</v>
      </c>
      <c r="BM88" s="478" t="n">
        <f aca="false">IF(BM63=$E$30,$E$81*$I$31,0)</f>
        <v>0</v>
      </c>
      <c r="BN88" s="478" t="n">
        <f aca="false">IF(BN63=$E$30,$E$81*$I$31,0)</f>
        <v>0</v>
      </c>
      <c r="BO88" s="478" t="n">
        <f aca="false">IF(BO63=$E$30,$E$81*$I$31,0)</f>
        <v>0</v>
      </c>
      <c r="BP88" s="478" t="n">
        <f aca="false">IF(BP63=$E$30,$E$81*$I$31,0)</f>
        <v>0</v>
      </c>
      <c r="BQ88" s="478" t="n">
        <f aca="false">IF(BQ63=$E$30,$E$81*$I$31,0)</f>
        <v>0</v>
      </c>
      <c r="BR88" s="478" t="n">
        <f aca="false">IF(BR63=$E$30,$E$81*$I$31,0)</f>
        <v>0</v>
      </c>
      <c r="BS88" s="478" t="n">
        <f aca="false">SUM(BG88:BR88)</f>
        <v>0</v>
      </c>
      <c r="BT88" s="478" t="n">
        <f aca="false">IF(BT63=$E$30,$E$81*$I$31,0)</f>
        <v>0</v>
      </c>
      <c r="BU88" s="478" t="n">
        <f aca="false">IF(BU63=$E$30,$E$81*$I$31,0)</f>
        <v>0</v>
      </c>
      <c r="BV88" s="478" t="n">
        <f aca="false">IF(BV63=$E$30,$E$81*$I$31,0)</f>
        <v>0</v>
      </c>
      <c r="BW88" s="478" t="n">
        <f aca="false">IF(BW63=$E$30,$E$81*$I$31,0)</f>
        <v>0</v>
      </c>
      <c r="BX88" s="478" t="n">
        <f aca="false">IF(BX63=$E$30,$E$81*$I$31,0)</f>
        <v>0</v>
      </c>
      <c r="BY88" s="478" t="n">
        <f aca="false">IF(BY63=$E$30,$E$81*$I$31,0)</f>
        <v>0</v>
      </c>
      <c r="BZ88" s="478" t="n">
        <f aca="false">IF(BZ63=$E$30,$E$81*$I$31,0)</f>
        <v>0</v>
      </c>
      <c r="CA88" s="478" t="n">
        <f aca="false">IF(CA63=$E$30,$E$81*$I$31,0)</f>
        <v>0</v>
      </c>
      <c r="CB88" s="478" t="n">
        <f aca="false">IF(CB63=$E$30,$E$81*$I$31,0)</f>
        <v>0</v>
      </c>
      <c r="CC88" s="478" t="n">
        <f aca="false">IF(CC63=$E$30,$E$81*$I$31,0)</f>
        <v>0</v>
      </c>
      <c r="CD88" s="478" t="n">
        <f aca="false">IF(CD63=$E$30,$E$81*$I$31,0)</f>
        <v>0</v>
      </c>
      <c r="CE88" s="478" t="n">
        <f aca="false">IF(CE63=$E$30,$E$81*$I$31,0)</f>
        <v>0</v>
      </c>
      <c r="CF88" s="478" t="n">
        <f aca="false">SUM(BT88:CE88)</f>
        <v>0</v>
      </c>
      <c r="CG88" s="478" t="n">
        <f aca="false">IF(CG63=$E$30,$E$81*$I$31,0)</f>
        <v>0</v>
      </c>
      <c r="CH88" s="478" t="n">
        <f aca="false">IF(CH63=$E$30,$E$81*$I$31,0)</f>
        <v>0</v>
      </c>
      <c r="CI88" s="478" t="n">
        <f aca="false">IF(CI63=$E$30,$E$81*$I$31,0)</f>
        <v>0</v>
      </c>
      <c r="CJ88" s="478" t="n">
        <f aca="false">IF(CJ63=$E$30,$E$81*$I$31,0)</f>
        <v>0</v>
      </c>
      <c r="CK88" s="478" t="n">
        <f aca="false">IF(CK63=$E$30,$E$81*$I$31,0)</f>
        <v>0</v>
      </c>
      <c r="CL88" s="478" t="n">
        <f aca="false">IF(CL63=$E$30,$E$81*$I$31,0)</f>
        <v>0</v>
      </c>
      <c r="CM88" s="478" t="n">
        <f aca="false">IF(CM63=$E$30,$E$81*$I$31,0)</f>
        <v>0</v>
      </c>
      <c r="CN88" s="478" t="n">
        <f aca="false">IF(CN63=$E$30,$E$81*$I$31,0)</f>
        <v>0</v>
      </c>
      <c r="CO88" s="478" t="n">
        <f aca="false">IF(CO63=$E$30,$E$81*$I$31,0)</f>
        <v>0</v>
      </c>
      <c r="CP88" s="478" t="n">
        <f aca="false">IF(CP63=$E$30,$E$81*$I$31,0)</f>
        <v>0</v>
      </c>
      <c r="CQ88" s="478" t="n">
        <f aca="false">IF(CQ63=$E$30,$E$81*$I$31,0)</f>
        <v>0</v>
      </c>
      <c r="CR88" s="478" t="n">
        <f aca="false">IF(CR63=$E$30,$E$81*$I$31,0)</f>
        <v>0</v>
      </c>
      <c r="CS88" s="478" t="n">
        <f aca="false">SUM(CG88:CR88)</f>
        <v>0</v>
      </c>
      <c r="CT88" s="478" t="n">
        <f aca="false">IF(CT63=$E$30,$E$81*$I$31,0)</f>
        <v>0</v>
      </c>
      <c r="CU88" s="478" t="n">
        <f aca="false">IF(CU63=$E$30,$E$81*$I$31,0)</f>
        <v>0</v>
      </c>
      <c r="CV88" s="478" t="n">
        <f aca="false">IF(CV63=$E$30,$E$81*$I$31,0)</f>
        <v>0</v>
      </c>
      <c r="CW88" s="478" t="n">
        <f aca="false">IF(CW63=$E$30,$E$81*$I$31,0)</f>
        <v>0</v>
      </c>
      <c r="CX88" s="478" t="n">
        <f aca="false">IF(CX63=$E$30,$E$81*$I$31,0)</f>
        <v>0</v>
      </c>
      <c r="CY88" s="478" t="n">
        <f aca="false">IF(CY63=$E$30,$E$81*$I$31,0)</f>
        <v>0</v>
      </c>
      <c r="CZ88" s="478" t="n">
        <f aca="false">IF(CZ63=$E$30,$E$81*$I$31,0)</f>
        <v>0</v>
      </c>
      <c r="DA88" s="478" t="n">
        <f aca="false">IF(DA63=$E$30,$E$81*$I$31,0)</f>
        <v>0</v>
      </c>
      <c r="DB88" s="478" t="n">
        <f aca="false">IF(DB63=$E$30,$E$81*$I$31,0)</f>
        <v>0</v>
      </c>
      <c r="DC88" s="478" t="n">
        <f aca="false">IF(DC63=$E$30,$E$81*$I$31,0)</f>
        <v>0</v>
      </c>
      <c r="DD88" s="478" t="n">
        <f aca="false">IF(DD63=$E$30,$E$81*$I$31,0)</f>
        <v>0</v>
      </c>
      <c r="DE88" s="478" t="n">
        <f aca="false">IF(DE63=$E$30,$E$81*$I$31,0)</f>
        <v>0</v>
      </c>
      <c r="DF88" s="478" t="n">
        <f aca="false">SUM(CT88:DE88)</f>
        <v>0</v>
      </c>
      <c r="DG88" s="478" t="n">
        <f aca="false">IF(DG63=$E$30,$E$81*$I$31,0)</f>
        <v>0</v>
      </c>
      <c r="DH88" s="478" t="n">
        <f aca="false">IF(DH63=$E$30,$E$81*$I$31,0)</f>
        <v>0</v>
      </c>
      <c r="DI88" s="478" t="n">
        <f aca="false">IF(DI63=$E$30,$E$81*$I$31,0)</f>
        <v>0</v>
      </c>
      <c r="DJ88" s="478" t="n">
        <f aca="false">IF(DJ63=$E$30,$E$81*$I$31,0)</f>
        <v>0</v>
      </c>
      <c r="DK88" s="478" t="n">
        <f aca="false">IF(DK63=$E$30,$E$81*$I$31,0)</f>
        <v>0</v>
      </c>
      <c r="DL88" s="478" t="n">
        <f aca="false">IF(DL63=$E$30,$E$81*$I$31,0)</f>
        <v>0</v>
      </c>
      <c r="DM88" s="478" t="n">
        <f aca="false">IF(DM63=$E$30,$E$81*$I$31,0)</f>
        <v>0</v>
      </c>
      <c r="DN88" s="478" t="n">
        <f aca="false">IF(DN63=$E$30,$E$81*$I$31,0)</f>
        <v>0</v>
      </c>
      <c r="DO88" s="478" t="n">
        <f aca="false">IF(DO63=$E$30,$E$81*$I$31,0)</f>
        <v>0</v>
      </c>
      <c r="DP88" s="478" t="n">
        <f aca="false">IF(DP63=$E$30,$E$81*$I$31,0)</f>
        <v>0</v>
      </c>
      <c r="DQ88" s="478" t="n">
        <f aca="false">IF(DQ63=$E$30,$E$81*$I$31,0)</f>
        <v>0</v>
      </c>
      <c r="DR88" s="478" t="n">
        <f aca="false">IF(DR63=$E$30,$E$81*$I$31,0)</f>
        <v>0</v>
      </c>
      <c r="DS88" s="478" t="n">
        <f aca="false">SUM(DG88:DR88)</f>
        <v>0</v>
      </c>
      <c r="DT88" s="478" t="n">
        <f aca="false">IF(DT63=$E$30,$E$81*$I$31,0)</f>
        <v>0</v>
      </c>
      <c r="DU88" s="478" t="n">
        <f aca="false">IF(DU63=$E$30,$E$81*$I$31,0)</f>
        <v>0</v>
      </c>
      <c r="DV88" s="478" t="n">
        <f aca="false">IF(DV63=$E$30,$E$81*$I$31,0)</f>
        <v>0</v>
      </c>
      <c r="DW88" s="478" t="n">
        <f aca="false">IF(DW63=$E$30,$E$81*$I$31,0)</f>
        <v>0</v>
      </c>
      <c r="DX88" s="478" t="n">
        <f aca="false">IF(DX63=$E$30,$E$81*$I$31,0)</f>
        <v>0</v>
      </c>
      <c r="DY88" s="478" t="n">
        <f aca="false">IF(DY63=$E$30,$E$81*$I$31,0)</f>
        <v>0</v>
      </c>
      <c r="DZ88" s="478" t="n">
        <f aca="false">IF(DZ63=$E$30,$E$81*$I$31,0)</f>
        <v>0</v>
      </c>
      <c r="EA88" s="478" t="n">
        <f aca="false">IF(EA63=$E$30,$E$81*$I$31,0)</f>
        <v>0</v>
      </c>
      <c r="EB88" s="478" t="n">
        <f aca="false">IF(EB63=$E$30,$E$81*$I$31,0)</f>
        <v>0</v>
      </c>
      <c r="EC88" s="478" t="n">
        <f aca="false">IF(EC63=$E$30,$E$81*$I$31,0)</f>
        <v>0</v>
      </c>
      <c r="ED88" s="478" t="n">
        <f aca="false">IF(ED63=$E$30,$E$81*$I$31,0)</f>
        <v>0</v>
      </c>
      <c r="EE88" s="478" t="n">
        <f aca="false">IF(EE63=$E$30,$E$81*$I$31,0)</f>
        <v>0</v>
      </c>
      <c r="EF88" s="478" t="n">
        <f aca="false">SUM(DT88:EE88)</f>
        <v>0</v>
      </c>
      <c r="EG88" s="478" t="n">
        <f aca="false">IF(EG63=$E$30,$E$81*$I$31,0)</f>
        <v>0</v>
      </c>
      <c r="EH88" s="478" t="n">
        <f aca="false">IF(EH63=$E$30,$E$81*$I$31,0)</f>
        <v>0</v>
      </c>
      <c r="EI88" s="478" t="n">
        <f aca="false">IF(EI63=$E$30,$E$81*$I$31,0)</f>
        <v>0</v>
      </c>
      <c r="EJ88" s="478" t="n">
        <f aca="false">IF(EJ63=$E$30,$E$81*$I$31,0)</f>
        <v>0</v>
      </c>
      <c r="EK88" s="478" t="n">
        <f aca="false">IF(EK63=$E$30,$E$81*$I$31,0)</f>
        <v>0</v>
      </c>
      <c r="EL88" s="478" t="n">
        <f aca="false">IF(EL63=$E$30,$E$81*$I$31,0)</f>
        <v>0</v>
      </c>
      <c r="EM88" s="478" t="n">
        <f aca="false">IF(EM63=$E$30,$E$81*$I$31,0)</f>
        <v>0</v>
      </c>
      <c r="EN88" s="478" t="n">
        <f aca="false">IF(EN63=$E$30,$E$81*$I$31,0)</f>
        <v>0</v>
      </c>
      <c r="EO88" s="478" t="n">
        <f aca="false">IF(EO63=$E$30,$E$81*$I$31,0)</f>
        <v>0</v>
      </c>
      <c r="EP88" s="478" t="n">
        <f aca="false">IF(EP63=$E$30,$E$81*$I$31,0)</f>
        <v>0</v>
      </c>
      <c r="EQ88" s="478" t="n">
        <f aca="false">IF(EQ63=$E$30,$E$81*$I$31,0)</f>
        <v>0</v>
      </c>
      <c r="ER88" s="478" t="n">
        <f aca="false">IF(ER63=$E$30,$E$81*$I$31,0)</f>
        <v>0</v>
      </c>
      <c r="ES88" s="478" t="n">
        <f aca="false">SUM(EG88:ER88)</f>
        <v>0</v>
      </c>
      <c r="ET88" s="478" t="n">
        <f aca="false">IF(ET63=$E$30,$E$81*$I$31,0)</f>
        <v>0</v>
      </c>
      <c r="EU88" s="478" t="n">
        <f aca="false">IF(EU63=$E$30,$E$81*$I$31,0)</f>
        <v>0</v>
      </c>
      <c r="EV88" s="478" t="n">
        <f aca="false">IF(EV63=$E$30,$E$81*$I$31,0)</f>
        <v>0</v>
      </c>
      <c r="EW88" s="478" t="n">
        <f aca="false">IF(EW63=$E$30,$E$81*$I$31,0)</f>
        <v>0</v>
      </c>
      <c r="EX88" s="478" t="n">
        <f aca="false">IF(EX63=$E$30,$E$81*$I$31,0)</f>
        <v>0</v>
      </c>
      <c r="EY88" s="478" t="n">
        <f aca="false">IF(EY63=$E$30,$E$81*$I$31,0)</f>
        <v>0</v>
      </c>
      <c r="EZ88" s="478" t="n">
        <f aca="false">IF(EZ63=$E$30,$E$81*$I$31,0)</f>
        <v>0</v>
      </c>
      <c r="FA88" s="478" t="n">
        <f aca="false">IF(FA63=$E$30,$E$81*$I$31,0)</f>
        <v>0</v>
      </c>
      <c r="FB88" s="478" t="n">
        <f aca="false">IF(FB63=$E$30,$E$81*$I$31,0)</f>
        <v>0</v>
      </c>
      <c r="FC88" s="478" t="n">
        <f aca="false">IF(FC63=$E$30,$E$81*$I$31,0)</f>
        <v>0</v>
      </c>
      <c r="FD88" s="478" t="n">
        <f aca="false">IF(FD63=$E$30,$E$81*$I$31,0)</f>
        <v>0</v>
      </c>
      <c r="FE88" s="478" t="n">
        <f aca="false">IF(FE63=$E$30,$E$81*$I$31,0)</f>
        <v>0</v>
      </c>
      <c r="FF88" s="478" t="n">
        <f aca="false">SUM(ET88:FE88)</f>
        <v>0</v>
      </c>
      <c r="FG88" s="478" t="n">
        <f aca="false">IF(FG63=$E$30,$E$81*$I$31,0)</f>
        <v>0</v>
      </c>
      <c r="FH88" s="478" t="n">
        <f aca="false">IF(FH63=$E$30,$E$81*$I$31,0)</f>
        <v>0</v>
      </c>
      <c r="FI88" s="478" t="n">
        <f aca="false">IF(FI63=$E$30,$E$81*$I$31,0)</f>
        <v>0</v>
      </c>
      <c r="FJ88" s="478" t="n">
        <f aca="false">IF(FJ63=$E$30,$E$81*$I$31,0)</f>
        <v>0</v>
      </c>
      <c r="FK88" s="478" t="n">
        <f aca="false">IF(FK63=$E$30,$E$81*$I$31,0)</f>
        <v>0</v>
      </c>
      <c r="FL88" s="478" t="n">
        <f aca="false">IF(FL63=$E$30,$E$81*$I$31,0)</f>
        <v>0</v>
      </c>
      <c r="FM88" s="478" t="n">
        <f aca="false">IF(FM63=$E$30,$E$81*$I$31,0)</f>
        <v>0</v>
      </c>
      <c r="FN88" s="478" t="n">
        <f aca="false">IF(FN63=$E$30,$E$81*$I$31,0)</f>
        <v>0</v>
      </c>
      <c r="FO88" s="478" t="n">
        <f aca="false">IF(FO63=$E$30,$E$81*$I$31,0)</f>
        <v>0</v>
      </c>
      <c r="FP88" s="478" t="n">
        <f aca="false">IF(FP63=$E$30,$E$81*$I$31,0)</f>
        <v>0</v>
      </c>
      <c r="FQ88" s="478" t="n">
        <f aca="false">IF(FQ63=$E$30,$E$81*$I$31,0)</f>
        <v>0</v>
      </c>
      <c r="FR88" s="478" t="n">
        <f aca="false">IF(FR63=$E$30,$E$81*$I$31,0)</f>
        <v>0</v>
      </c>
      <c r="FS88" s="478" t="n">
        <f aca="false">SUM(FG88:FR88)</f>
        <v>0</v>
      </c>
      <c r="FT88" s="478" t="n">
        <f aca="false">IF(FT63=$E$30,$E$81*$I$31,0)</f>
        <v>0</v>
      </c>
      <c r="FU88" s="478" t="n">
        <f aca="false">IF(FU63=$E$30,$E$81*$I$31,0)</f>
        <v>0</v>
      </c>
      <c r="FV88" s="478" t="n">
        <f aca="false">IF(FV63=$E$30,$E$81*$I$31,0)</f>
        <v>0</v>
      </c>
      <c r="FW88" s="478" t="n">
        <f aca="false">IF(FW63=$E$30,$E$81*$I$31,0)</f>
        <v>0</v>
      </c>
      <c r="FX88" s="478" t="n">
        <f aca="false">IF(FX63=$E$30,$E$81*$I$31,0)</f>
        <v>0</v>
      </c>
      <c r="FY88" s="478" t="n">
        <f aca="false">IF(FY63=$E$30,$E$81*$I$31,0)</f>
        <v>0</v>
      </c>
      <c r="FZ88" s="478" t="n">
        <f aca="false">IF(FZ63=$E$30,$E$81*$I$31,0)</f>
        <v>0</v>
      </c>
      <c r="GA88" s="478" t="n">
        <f aca="false">IF(GA63=$E$30,$E$81*$I$31,0)</f>
        <v>0</v>
      </c>
      <c r="GB88" s="478" t="n">
        <f aca="false">IF(GB63=$E$30,$E$81*$I$31,0)</f>
        <v>0</v>
      </c>
      <c r="GC88" s="478" t="n">
        <f aca="false">IF(GC63=$E$30,$E$81*$I$31,0)</f>
        <v>0</v>
      </c>
      <c r="GD88" s="478" t="n">
        <f aca="false">IF(GD63=$E$30,$E$81*$I$31,0)</f>
        <v>0</v>
      </c>
      <c r="GE88" s="478" t="n">
        <f aca="false">IF(GE63=$E$30,$E$81*$I$31,0)</f>
        <v>0</v>
      </c>
      <c r="GF88" s="478" t="n">
        <f aca="false">SUM(FT88:GE88)</f>
        <v>0</v>
      </c>
      <c r="GG88" s="478" t="n">
        <f aca="false">IF(GG63=$E$30,$E$81*$I$31,0)</f>
        <v>0</v>
      </c>
      <c r="GH88" s="478" t="n">
        <f aca="false">IF(GH63=$E$30,$E$81*$I$31,0)</f>
        <v>0</v>
      </c>
      <c r="GI88" s="478" t="n">
        <f aca="false">IF(GI63=$E$30,$E$81*$I$31,0)</f>
        <v>0</v>
      </c>
      <c r="GJ88" s="478" t="n">
        <f aca="false">IF(GJ63=$E$30,$E$81*$I$31,0)</f>
        <v>0</v>
      </c>
      <c r="GK88" s="478" t="n">
        <f aca="false">IF(GK63=$E$30,$E$81*$I$31,0)</f>
        <v>0</v>
      </c>
      <c r="GL88" s="478" t="n">
        <f aca="false">IF(GL63=$E$30,$E$81*$I$31,0)</f>
        <v>0</v>
      </c>
      <c r="GM88" s="478" t="n">
        <f aca="false">IF(GM63=$E$30,$E$81*$I$31,0)</f>
        <v>0</v>
      </c>
      <c r="GN88" s="478" t="n">
        <f aca="false">IF(GN63=$E$30,$E$81*$I$31,0)</f>
        <v>0</v>
      </c>
      <c r="GO88" s="478" t="n">
        <f aca="false">IF(GO63=$E$30,$E$81*$I$31,0)</f>
        <v>0</v>
      </c>
      <c r="GP88" s="478" t="n">
        <f aca="false">IF(GP63=$E$30,$E$81*$I$31,0)</f>
        <v>0</v>
      </c>
      <c r="GQ88" s="478" t="n">
        <f aca="false">IF(GQ63=$E$30,$E$81*$I$31,0)</f>
        <v>0</v>
      </c>
      <c r="GR88" s="478" t="n">
        <f aca="false">IF(GR63=$E$30,$E$81*$I$31,0)</f>
        <v>0</v>
      </c>
      <c r="GS88" s="478" t="n">
        <f aca="false">SUM(GG88:GR88)</f>
        <v>0</v>
      </c>
      <c r="GT88" s="478" t="n">
        <f aca="false">IF(GT63=$E$30,$E$81*$I$31,0)</f>
        <v>0</v>
      </c>
      <c r="GU88" s="478" t="n">
        <f aca="false">IF(GU63=$E$30,$E$81*$I$31,0)</f>
        <v>0</v>
      </c>
      <c r="GV88" s="478" t="n">
        <f aca="false">IF(GV63=$E$30,$E$81*$I$31,0)</f>
        <v>0</v>
      </c>
      <c r="GW88" s="478" t="n">
        <f aca="false">IF(GW63=$E$30,$E$81*$I$31,0)</f>
        <v>0</v>
      </c>
      <c r="GX88" s="478" t="n">
        <f aca="false">IF(GX63=$E$30,$E$81*$I$31,0)</f>
        <v>0</v>
      </c>
      <c r="GY88" s="478" t="n">
        <f aca="false">IF(GY63=$E$30,$E$81*$I$31,0)</f>
        <v>0</v>
      </c>
      <c r="GZ88" s="478" t="n">
        <f aca="false">IF(GZ63=$E$30,$E$81*$I$31,0)</f>
        <v>0</v>
      </c>
      <c r="HA88" s="478" t="n">
        <f aca="false">IF(HA63=$E$30,$E$81*$I$31,0)</f>
        <v>0</v>
      </c>
      <c r="HB88" s="478" t="n">
        <f aca="false">IF(HB63=$E$30,$E$81*$I$31,0)</f>
        <v>0</v>
      </c>
      <c r="HC88" s="478" t="n">
        <f aca="false">IF(HC63=$E$30,$E$81*$I$31,0)</f>
        <v>0</v>
      </c>
      <c r="HD88" s="478" t="n">
        <f aca="false">IF(HD63=$E$30,$E$81*$I$31,0)</f>
        <v>0</v>
      </c>
      <c r="HE88" s="478" t="n">
        <f aca="false">IF(HE63=$E$30,$E$81*$I$31,0)</f>
        <v>0</v>
      </c>
      <c r="HF88" s="478" t="n">
        <f aca="false">SUM(GT88:HE88)</f>
        <v>0</v>
      </c>
      <c r="HG88" s="478" t="n">
        <f aca="false">IF(HG63=$E$30,$E$81*$I$31,0)</f>
        <v>0</v>
      </c>
      <c r="HH88" s="478" t="n">
        <f aca="false">IF(HH63=$E$30,$E$81*$I$31,0)</f>
        <v>0</v>
      </c>
      <c r="HI88" s="478" t="n">
        <f aca="false">IF(HI63=$E$30,$E$81*$I$31,0)</f>
        <v>0</v>
      </c>
      <c r="HJ88" s="478" t="n">
        <f aca="false">IF(HJ63=$E$30,$E$81*$I$31,0)</f>
        <v>0</v>
      </c>
      <c r="HK88" s="478" t="n">
        <f aca="false">IF(HK63=$E$30,$E$81*$I$31,0)</f>
        <v>0</v>
      </c>
      <c r="HL88" s="478" t="n">
        <f aca="false">IF(HL63=$E$30,$E$81*$I$31,0)</f>
        <v>0</v>
      </c>
      <c r="HM88" s="478" t="n">
        <f aca="false">IF(HM63=$E$30,$E$81*$I$31,0)</f>
        <v>0</v>
      </c>
      <c r="HN88" s="478" t="n">
        <f aca="false">IF(HN63=$E$30,$E$81*$I$31,0)</f>
        <v>0</v>
      </c>
      <c r="HO88" s="478" t="n">
        <f aca="false">IF(HO63=$E$30,$E$81*$I$31,0)</f>
        <v>0</v>
      </c>
      <c r="HP88" s="478" t="n">
        <f aca="false">IF(HP63=$E$30,$E$81*$I$31,0)</f>
        <v>0</v>
      </c>
      <c r="HQ88" s="478" t="n">
        <f aca="false">IF(HQ63=$E$30,$E$81*$I$31,0)</f>
        <v>0</v>
      </c>
      <c r="HR88" s="478" t="n">
        <f aca="false">IF(HR63=$E$30,$E$81*$I$31,0)</f>
        <v>0</v>
      </c>
      <c r="HS88" s="478" t="n">
        <f aca="false">SUM(HG88:HR88)</f>
        <v>0</v>
      </c>
      <c r="HT88" s="478" t="n">
        <f aca="false">IF(HT63=$E$30,$E$81*$I$31,0)</f>
        <v>0</v>
      </c>
      <c r="HU88" s="478" t="n">
        <f aca="false">IF(HU63=$E$30,$E$81*$I$31,0)</f>
        <v>0</v>
      </c>
      <c r="HV88" s="478" t="n">
        <f aca="false">IF(HV63=$E$30,$E$81*$I$31,0)</f>
        <v>0</v>
      </c>
      <c r="HW88" s="478" t="n">
        <f aca="false">IF(HW63=$E$30,$E$81*$I$31,0)</f>
        <v>0</v>
      </c>
      <c r="HX88" s="478" t="n">
        <f aca="false">IF(HX63=$E$30,$E$81*$I$31,0)</f>
        <v>0</v>
      </c>
      <c r="HY88" s="478" t="n">
        <f aca="false">IF(HY63=$E$30,$E$81*$I$31,0)</f>
        <v>0</v>
      </c>
      <c r="HZ88" s="478" t="n">
        <f aca="false">IF(HZ63=$E$30,$E$81*$I$31,0)</f>
        <v>0</v>
      </c>
      <c r="IA88" s="478" t="n">
        <f aca="false">IF(IA63=$E$30,$E$81*$I$31,0)</f>
        <v>0</v>
      </c>
      <c r="IB88" s="478" t="n">
        <f aca="false">IF(IB63=$E$30,$E$81*$I$31,0)</f>
        <v>0</v>
      </c>
      <c r="IC88" s="478" t="n">
        <f aca="false">IF(IC63=$E$30,$E$81*$I$31,0)</f>
        <v>0</v>
      </c>
      <c r="ID88" s="478" t="n">
        <f aca="false">IF(ID63=$E$30,$E$81*$I$31,0)</f>
        <v>0</v>
      </c>
      <c r="IE88" s="478" t="n">
        <f aca="false">IF(IE63=$E$30,$E$81*$I$31,0)</f>
        <v>0</v>
      </c>
      <c r="IF88" s="478" t="n">
        <f aca="false">SUM(HT88:IE88)</f>
        <v>0</v>
      </c>
      <c r="IG88" s="478" t="n">
        <f aca="false">IF(IG63=$E$30,$E$81*$I$31,0)</f>
        <v>0</v>
      </c>
      <c r="IH88" s="478" t="n">
        <f aca="false">IF(IH63=$E$30,$E$81*$I$31,0)</f>
        <v>0</v>
      </c>
      <c r="II88" s="478" t="n">
        <f aca="false">IF(II63=$E$30,$E$81*$I$31,0)</f>
        <v>0</v>
      </c>
      <c r="IJ88" s="478" t="n">
        <f aca="false">IF(IJ63=$E$30,$E$81*$I$31,0)</f>
        <v>0</v>
      </c>
      <c r="IK88" s="478" t="n">
        <f aca="false">IF(IK63=$E$30,$E$81*$I$31,0)</f>
        <v>0</v>
      </c>
      <c r="IL88" s="478" t="n">
        <f aca="false">IF(IL63=$E$30,$E$81*$I$31,0)</f>
        <v>0</v>
      </c>
      <c r="IM88" s="478" t="n">
        <f aca="false">IF(IM63=$E$30,$E$81*$I$31,0)</f>
        <v>0</v>
      </c>
      <c r="IN88" s="478" t="n">
        <f aca="false">IF(IN63=$E$30,$E$81*$I$31,0)</f>
        <v>0</v>
      </c>
      <c r="IO88" s="478" t="n">
        <f aca="false">IF(IO63=$E$30,$E$81*$I$31,0)</f>
        <v>0</v>
      </c>
      <c r="IP88" s="478" t="n">
        <f aca="false">IF(IP63=$E$30,$E$81*$I$31,0)</f>
        <v>0</v>
      </c>
      <c r="IQ88" s="478" t="n">
        <f aca="false">IF(IQ63=$E$30,$E$81*$I$31,0)</f>
        <v>0</v>
      </c>
      <c r="IR88" s="478" t="n">
        <f aca="false">IF(IR63=$E$30,$E$81*$I$31,0)</f>
        <v>0</v>
      </c>
      <c r="IS88" s="478" t="n">
        <f aca="false">SUM(IG88:IR88)</f>
        <v>0</v>
      </c>
      <c r="IT88" s="478" t="n">
        <f aca="false">IF(IT63=$E$30,$E$81*$I$31,0)</f>
        <v>0</v>
      </c>
      <c r="IU88" s="478" t="n">
        <f aca="false">IF(IU63=$E$30,$E$81*$I$31,0)</f>
        <v>0</v>
      </c>
      <c r="IV88" s="478" t="n">
        <f aca="false">IF(IV63=$E$30,$E$81*$I$31,0)</f>
        <v>0</v>
      </c>
      <c r="IW88" s="478" t="n">
        <f aca="false">IF(IW63=$E$30,$E$81*$I$31,0)</f>
        <v>0</v>
      </c>
      <c r="IX88" s="478" t="n">
        <f aca="false">IF(IX63=$E$30,$E$81*$I$31,0)</f>
        <v>0</v>
      </c>
      <c r="IY88" s="478" t="n">
        <f aca="false">IF(IY63=$E$30,$E$81*$I$31,0)</f>
        <v>0</v>
      </c>
      <c r="IZ88" s="478" t="n">
        <f aca="false">IF(IZ63=$E$30,$E$81*$I$31,0)</f>
        <v>0</v>
      </c>
      <c r="JA88" s="478" t="n">
        <f aca="false">IF(JA63=$E$30,$E$81*$I$31,0)</f>
        <v>0</v>
      </c>
      <c r="JB88" s="478" t="n">
        <f aca="false">IF(JB63=$E$30,$E$81*$I$31,0)</f>
        <v>0</v>
      </c>
      <c r="JC88" s="478" t="n">
        <f aca="false">IF(JC63=$E$30,$E$81*$I$31,0)</f>
        <v>0</v>
      </c>
      <c r="JD88" s="478" t="n">
        <f aca="false">IF(JD63=$E$30,$E$81*$I$31,0)</f>
        <v>0</v>
      </c>
      <c r="JE88" s="478" t="n">
        <f aca="false">IF(JE63=$E$30,$E$81*$I$31,0)</f>
        <v>0</v>
      </c>
      <c r="JF88" s="478" t="n">
        <f aca="false">SUM(IT88:JE88)</f>
        <v>0</v>
      </c>
      <c r="JG88" s="478" t="n">
        <f aca="false">IF(JG63=$E$30,$E$81*$I$31,0)</f>
        <v>0</v>
      </c>
      <c r="JH88" s="478" t="n">
        <f aca="false">IF(JH63=$E$30,$E$81*$I$31,0)</f>
        <v>0</v>
      </c>
      <c r="JI88" s="478" t="n">
        <f aca="false">IF(JI63=$E$30,$E$81*$I$31,0)</f>
        <v>0</v>
      </c>
      <c r="JJ88" s="478" t="n">
        <f aca="false">IF(JJ63=$E$30,$E$81*$I$31,0)</f>
        <v>0</v>
      </c>
      <c r="JK88" s="478" t="n">
        <f aca="false">IF(JK63=$E$30,$E$81*$I$31,0)</f>
        <v>0</v>
      </c>
      <c r="JL88" s="478" t="n">
        <f aca="false">IF(JL63=$E$30,$E$81*$I$31,0)</f>
        <v>0</v>
      </c>
      <c r="JM88" s="478" t="n">
        <f aca="false">IF(JM63=$E$30,$E$81*$I$31,0)</f>
        <v>0</v>
      </c>
      <c r="JN88" s="478" t="n">
        <f aca="false">IF(JN63=$E$30,$E$81*$I$31,0)</f>
        <v>0</v>
      </c>
      <c r="JO88" s="478" t="n">
        <f aca="false">IF(JO63=$E$30,$E$81*$I$31,0)</f>
        <v>0</v>
      </c>
      <c r="JP88" s="478" t="n">
        <f aca="false">IF(JP63=$E$30,$E$81*$I$31,0)</f>
        <v>0</v>
      </c>
      <c r="JQ88" s="478" t="n">
        <f aca="false">IF(JQ63=$E$30,$E$81*$I$31,0)</f>
        <v>0</v>
      </c>
      <c r="JR88" s="478" t="n">
        <f aca="false">IF(JR63=$E$30,$E$81*$I$31,0)</f>
        <v>0</v>
      </c>
      <c r="JS88" s="478" t="n">
        <f aca="false">SUM(JG88:JR88)</f>
        <v>0</v>
      </c>
      <c r="JT88" s="478" t="n">
        <f aca="false">IF(JT63=$E$30,$E$81*$I$31,0)</f>
        <v>0</v>
      </c>
      <c r="JU88" s="478" t="n">
        <f aca="false">IF(JU63=$E$30,$E$81*$I$31,0)</f>
        <v>0</v>
      </c>
      <c r="JV88" s="478" t="n">
        <f aca="false">IF(JV63=$E$30,$E$81*$I$31,0)</f>
        <v>0</v>
      </c>
      <c r="JW88" s="478" t="n">
        <f aca="false">IF(JW63=$E$30,$E$81*$I$31,0)</f>
        <v>0</v>
      </c>
      <c r="JX88" s="478" t="n">
        <f aca="false">IF(JX63=$E$30,$E$81*$I$31,0)</f>
        <v>0</v>
      </c>
      <c r="JY88" s="478" t="n">
        <f aca="false">IF(JY63=$E$30,$E$81*$I$31,0)</f>
        <v>0</v>
      </c>
      <c r="JZ88" s="478" t="n">
        <f aca="false">IF(JZ63=$E$30,$E$81*$I$31,0)</f>
        <v>0</v>
      </c>
      <c r="KA88" s="478" t="n">
        <f aca="false">IF(KA63=$E$30,$E$81*$I$31,0)</f>
        <v>0</v>
      </c>
      <c r="KB88" s="478" t="n">
        <f aca="false">IF(KB63=$E$30,$E$81*$I$31,0)</f>
        <v>0</v>
      </c>
      <c r="KC88" s="478" t="n">
        <f aca="false">IF(KC63=$E$30,$E$81*$I$31,0)</f>
        <v>0</v>
      </c>
      <c r="KD88" s="478" t="n">
        <f aca="false">IF(KD63=$E$30,$E$81*$I$31,0)</f>
        <v>0</v>
      </c>
      <c r="KE88" s="478" t="n">
        <f aca="false">IF(KE63=$E$30,$E$81*$I$31,0)</f>
        <v>0</v>
      </c>
      <c r="KF88" s="478" t="n">
        <f aca="false">SUM(JT88:KE88)</f>
        <v>0</v>
      </c>
      <c r="KG88" s="478" t="n">
        <f aca="false">IF(KG63=$E$30,$E$81*$I$31,0)</f>
        <v>0</v>
      </c>
      <c r="KH88" s="478" t="n">
        <f aca="false">IF(KH63=$E$30,$E$81*$I$31,0)</f>
        <v>0</v>
      </c>
      <c r="KI88" s="478" t="n">
        <f aca="false">IF(KI63=$E$30,$E$81*$I$31,0)</f>
        <v>0</v>
      </c>
      <c r="KJ88" s="478" t="n">
        <f aca="false">IF(KJ63=$E$30,$E$81*$I$31,0)</f>
        <v>0</v>
      </c>
      <c r="KK88" s="478" t="n">
        <f aca="false">IF(KK63=$E$30,$E$81*$I$31,0)</f>
        <v>0</v>
      </c>
      <c r="KL88" s="478" t="n">
        <f aca="false">IF(KL63=$E$30,$E$81*$I$31,0)</f>
        <v>0</v>
      </c>
      <c r="KM88" s="478" t="n">
        <f aca="false">IF(KM63=$E$30,$E$81*$I$31,0)</f>
        <v>0</v>
      </c>
      <c r="KN88" s="478" t="n">
        <f aca="false">IF(KN63=$E$30,$E$81*$I$31,0)</f>
        <v>0</v>
      </c>
      <c r="KO88" s="478" t="n">
        <f aca="false">IF(KO63=$E$30,$E$81*$I$31,0)</f>
        <v>0</v>
      </c>
      <c r="KP88" s="478" t="n">
        <f aca="false">IF(KP63=$E$30,$E$81*$I$31,0)</f>
        <v>0</v>
      </c>
      <c r="KQ88" s="478" t="n">
        <f aca="false">IF(KQ63=$E$30,$E$81*$I$31,0)</f>
        <v>0</v>
      </c>
      <c r="KR88" s="478" t="n">
        <f aca="false">IF(KR63=$E$30,$E$81*$I$31,0)</f>
        <v>0</v>
      </c>
      <c r="KS88" s="478" t="n">
        <f aca="false">SUM(KG88:KR88)</f>
        <v>0</v>
      </c>
      <c r="KT88" s="478" t="n">
        <f aca="false">IF(KT63=$E$30,$E$81*$I$31,0)</f>
        <v>0</v>
      </c>
      <c r="KU88" s="478" t="n">
        <f aca="false">IF(KU63=$E$30,$E$81*$I$31,0)</f>
        <v>0</v>
      </c>
      <c r="KV88" s="478" t="n">
        <f aca="false">IF(KV63=$E$30,$E$81*$I$31,0)</f>
        <v>0</v>
      </c>
      <c r="KW88" s="478" t="n">
        <f aca="false">IF(KW63=$E$30,$E$81*$I$31,0)</f>
        <v>0</v>
      </c>
      <c r="KX88" s="478" t="n">
        <f aca="false">IF(KX63=$E$30,$E$81*$I$31,0)</f>
        <v>0</v>
      </c>
      <c r="KY88" s="478" t="n">
        <f aca="false">IF(KY63=$E$30,$E$81*$I$31,0)</f>
        <v>0</v>
      </c>
      <c r="KZ88" s="478" t="n">
        <f aca="false">IF(KZ63=$E$30,$E$81*$I$31,0)</f>
        <v>0</v>
      </c>
      <c r="LA88" s="478" t="n">
        <f aca="false">IF(LA63=$E$30,$E$81*$I$31,0)</f>
        <v>0</v>
      </c>
      <c r="LB88" s="478" t="n">
        <f aca="false">IF(LB63=$E$30,$E$81*$I$31,0)</f>
        <v>0</v>
      </c>
      <c r="LC88" s="478" t="n">
        <f aca="false">IF(LC63=$E$30,$E$81*$I$31,0)</f>
        <v>0</v>
      </c>
      <c r="LD88" s="478" t="n">
        <f aca="false">IF(LD63=$E$30,$E$81*$I$31,0)</f>
        <v>0</v>
      </c>
      <c r="LE88" s="478" t="n">
        <f aca="false">IF(LE63=$E$30,$E$81*$I$31,0)</f>
        <v>0</v>
      </c>
      <c r="LF88" s="478" t="n">
        <f aca="false">SUM(KT88:LE88)</f>
        <v>0</v>
      </c>
      <c r="LG88" s="478" t="n">
        <f aca="false">IF(LG63=$E$30,$E$81*$I$31,0)</f>
        <v>0</v>
      </c>
      <c r="LH88" s="478" t="n">
        <f aca="false">IF(LH63=$E$30,$E$81*$I$31,0)</f>
        <v>0</v>
      </c>
      <c r="LI88" s="478" t="n">
        <f aca="false">IF(LI63=$E$30,$E$81*$I$31,0)</f>
        <v>0</v>
      </c>
      <c r="LJ88" s="478" t="n">
        <f aca="false">IF(LJ63=$E$30,$E$81*$I$31,0)</f>
        <v>0</v>
      </c>
      <c r="LK88" s="478" t="n">
        <f aca="false">IF(LK63=$E$30,$E$81*$I$31,0)</f>
        <v>0</v>
      </c>
      <c r="LL88" s="478" t="n">
        <f aca="false">IF(LL63=$E$30,$E$81*$I$31,0)</f>
        <v>0</v>
      </c>
      <c r="LM88" s="478" t="n">
        <f aca="false">IF(LM63=$E$30,$E$81*$I$31,0)</f>
        <v>0</v>
      </c>
      <c r="LN88" s="478" t="n">
        <f aca="false">IF(LN63=$E$30,$E$81*$I$31,0)</f>
        <v>0</v>
      </c>
      <c r="LO88" s="478" t="n">
        <f aca="false">IF(LO63=$E$30,$E$81*$I$31,0)</f>
        <v>0</v>
      </c>
      <c r="LP88" s="478" t="n">
        <f aca="false">IF(LP63=$E$30,$E$81*$I$31,0)</f>
        <v>0</v>
      </c>
      <c r="LQ88" s="478" t="n">
        <f aca="false">IF(LQ63=$E$30,$E$81*$I$31,0)</f>
        <v>0</v>
      </c>
      <c r="LR88" s="478" t="n">
        <f aca="false">IF(LR63=$E$30,$E$81*$I$31,0)</f>
        <v>0</v>
      </c>
      <c r="LS88" s="478" t="n">
        <f aca="false">SUM(LG88:LR88)</f>
        <v>0</v>
      </c>
      <c r="LT88" s="478" t="n">
        <f aca="false">IF(LT63=$E$30,$E$81*$I$31,0)</f>
        <v>0</v>
      </c>
      <c r="LU88" s="478" t="n">
        <f aca="false">IF(LU63=$E$30,$E$81*$I$31,0)</f>
        <v>0</v>
      </c>
      <c r="LV88" s="478" t="n">
        <f aca="false">IF(LV63=$E$30,$E$81*$I$31,0)</f>
        <v>0</v>
      </c>
      <c r="LW88" s="478" t="n">
        <f aca="false">IF(LW63=$E$30,$E$81*$I$31,0)</f>
        <v>0</v>
      </c>
      <c r="LX88" s="478" t="n">
        <f aca="false">IF(LX63=$E$30,$E$81*$I$31,0)</f>
        <v>0</v>
      </c>
      <c r="LY88" s="478" t="n">
        <f aca="false">IF(LY63=$E$30,$E$81*$I$31,0)</f>
        <v>0</v>
      </c>
      <c r="LZ88" s="478" t="n">
        <f aca="false">IF(LZ63=$E$30,$E$81*$I$31,0)</f>
        <v>0</v>
      </c>
      <c r="MA88" s="478" t="n">
        <f aca="false">IF(MA63=$E$30,$E$81*$I$31,0)</f>
        <v>0</v>
      </c>
      <c r="MB88" s="478" t="n">
        <f aca="false">IF(MB63=$E$30,$E$81*$I$31,0)</f>
        <v>0</v>
      </c>
      <c r="MC88" s="478" t="n">
        <f aca="false">IF(MC63=$E$30,$E$81*$I$31,0)</f>
        <v>0</v>
      </c>
      <c r="MD88" s="478" t="n">
        <f aca="false">IF(MD63=$E$30,$E$81*$I$31,0)</f>
        <v>0</v>
      </c>
      <c r="ME88" s="478" t="n">
        <f aca="false">IF(ME63=$E$30,$E$81*$I$31,0)</f>
        <v>0</v>
      </c>
      <c r="MF88" s="478" t="n">
        <f aca="false">SUM(LT88:ME88)</f>
        <v>0</v>
      </c>
      <c r="MG88" s="478" t="n">
        <f aca="false">IF(MG63=$E$30,$E$81*$I$31,0)</f>
        <v>0</v>
      </c>
      <c r="MH88" s="478" t="n">
        <f aca="false">IF(MH63=$E$30,$E$81*$I$31,0)</f>
        <v>0</v>
      </c>
      <c r="MI88" s="478" t="n">
        <f aca="false">IF(MI63=$E$30,$E$81*$I$31,0)</f>
        <v>0</v>
      </c>
      <c r="MJ88" s="478" t="n">
        <f aca="false">IF(MJ63=$E$30,$E$81*$I$31,0)</f>
        <v>0</v>
      </c>
      <c r="MK88" s="478" t="n">
        <f aca="false">IF(MK63=$E$30,$E$81*$I$31,0)</f>
        <v>0</v>
      </c>
      <c r="ML88" s="478" t="n">
        <f aca="false">IF(ML63=$E$30,$E$81*$I$31,0)</f>
        <v>0</v>
      </c>
      <c r="MM88" s="478" t="n">
        <f aca="false">IF(MM63=$E$30,$E$81*$I$31,0)</f>
        <v>0</v>
      </c>
      <c r="MN88" s="478" t="n">
        <f aca="false">IF(MN63=$E$30,$E$81*$I$31,0)</f>
        <v>0</v>
      </c>
      <c r="MO88" s="478" t="n">
        <f aca="false">IF(MO63=$E$30,$E$81*$I$31,0)</f>
        <v>0</v>
      </c>
      <c r="MP88" s="478" t="n">
        <f aca="false">IF(MP63=$E$30,$E$81*$I$31,0)</f>
        <v>0</v>
      </c>
      <c r="MQ88" s="478" t="n">
        <f aca="false">IF(MQ63=$E$30,$E$81*$I$31,0)</f>
        <v>0</v>
      </c>
      <c r="MR88" s="478" t="n">
        <f aca="false">IF(MR63=$E$30,$E$81*$I$31,0)</f>
        <v>0</v>
      </c>
      <c r="MS88" s="478" t="n">
        <f aca="false">SUM(MG88:MR88)</f>
        <v>0</v>
      </c>
      <c r="MT88" s="478" t="n">
        <f aca="false">IF(MT63=$E$30,$E$81*$I$31,0)</f>
        <v>0</v>
      </c>
      <c r="MU88" s="478" t="n">
        <f aca="false">IF(MU63=$E$30,$E$81*$I$31,0)</f>
        <v>0</v>
      </c>
      <c r="MV88" s="478" t="n">
        <f aca="false">IF(MV63=$E$30,$E$81*$I$31,0)</f>
        <v>0</v>
      </c>
      <c r="MW88" s="478" t="n">
        <f aca="false">IF(MW63=$E$30,$E$81*$I$31,0)</f>
        <v>0</v>
      </c>
      <c r="MX88" s="478" t="n">
        <f aca="false">IF(MX63=$E$30,$E$81*$I$31,0)</f>
        <v>0</v>
      </c>
      <c r="MY88" s="478" t="n">
        <f aca="false">IF(MY63=$E$30,$E$81*$I$31,0)</f>
        <v>0</v>
      </c>
      <c r="MZ88" s="478" t="n">
        <f aca="false">IF(MZ63=$E$30,$E$81*$I$31,0)</f>
        <v>0</v>
      </c>
      <c r="NA88" s="478" t="n">
        <f aca="false">IF(NA63=$E$30,$E$81*$I$31,0)</f>
        <v>0</v>
      </c>
      <c r="NB88" s="478" t="n">
        <f aca="false">IF(NB63=$E$30,$E$81*$I$31,0)</f>
        <v>0</v>
      </c>
      <c r="NC88" s="478" t="n">
        <f aca="false">IF(NC63=$E$30,$E$81*$I$31,0)</f>
        <v>0</v>
      </c>
      <c r="ND88" s="478" t="n">
        <f aca="false">IF(ND63=$E$30,$E$81*$I$31,0)</f>
        <v>0</v>
      </c>
      <c r="NE88" s="478" t="n">
        <f aca="false">IF(NE63=$E$30,$E$81*$I$31,0)</f>
        <v>0</v>
      </c>
      <c r="NF88" s="478" t="n">
        <f aca="false">SUM(MT88:NE88)</f>
        <v>0</v>
      </c>
      <c r="NG88" s="478" t="n">
        <f aca="false">IF(NG63=$E$30,$E$81*$I$31,0)</f>
        <v>0</v>
      </c>
      <c r="NH88" s="478" t="n">
        <f aca="false">IF(NH63=$E$30,$E$81*$I$31,0)</f>
        <v>0</v>
      </c>
      <c r="NI88" s="478" t="n">
        <f aca="false">IF(NI63=$E$30,$E$81*$I$31,0)</f>
        <v>0</v>
      </c>
      <c r="NJ88" s="478" t="n">
        <f aca="false">IF(NJ63=$E$30,$E$81*$I$31,0)</f>
        <v>0</v>
      </c>
      <c r="NK88" s="478" t="n">
        <f aca="false">IF(NK63=$E$30,$E$81*$I$31,0)</f>
        <v>0</v>
      </c>
      <c r="NL88" s="478" t="n">
        <f aca="false">IF(NL63=$E$30,$E$81*$I$31,0)</f>
        <v>0</v>
      </c>
      <c r="NM88" s="478" t="n">
        <f aca="false">IF(NM63=$E$30,$E$81*$I$31,0)</f>
        <v>0</v>
      </c>
      <c r="NN88" s="478" t="n">
        <f aca="false">IF(NN63=$E$30,$E$81*$I$31,0)</f>
        <v>0</v>
      </c>
      <c r="NO88" s="478" t="n">
        <f aca="false">IF(NO63=$E$30,$E$81*$I$31,0)</f>
        <v>0</v>
      </c>
      <c r="NP88" s="478" t="n">
        <f aca="false">IF(NP63=$E$30,$E$81*$I$31,0)</f>
        <v>0</v>
      </c>
      <c r="NQ88" s="478" t="n">
        <f aca="false">IF(NQ63=$E$30,$E$81*$I$31,0)</f>
        <v>0</v>
      </c>
      <c r="NR88" s="478" t="n">
        <f aca="false">IF(NR63=$E$30,$E$81*$I$31,0)</f>
        <v>0</v>
      </c>
      <c r="NS88" s="478" t="n">
        <f aca="false">SUM(NG88:NR88)</f>
        <v>0</v>
      </c>
      <c r="NT88" s="478" t="n">
        <f aca="false">IF(NT63=$E$30,$E$81*$I$31,0)</f>
        <v>0</v>
      </c>
      <c r="NU88" s="478" t="n">
        <f aca="false">IF(NU63=$E$30,$E$81*$I$31,0)</f>
        <v>0</v>
      </c>
      <c r="NV88" s="478" t="n">
        <f aca="false">IF(NV63=$E$30,$E$81*$I$31,0)</f>
        <v>0</v>
      </c>
      <c r="NW88" s="478" t="n">
        <f aca="false">IF(NW63=$E$30,$E$81*$I$31,0)</f>
        <v>0</v>
      </c>
      <c r="NX88" s="478" t="n">
        <f aca="false">IF(NX63=$E$30,$E$81*$I$31,0)</f>
        <v>0</v>
      </c>
      <c r="NY88" s="478" t="n">
        <f aca="false">IF(NY63=$E$30,$E$81*$I$31,0)</f>
        <v>0</v>
      </c>
      <c r="NZ88" s="478" t="n">
        <f aca="false">IF(NZ63=$E$30,$E$81*$I$31,0)</f>
        <v>0</v>
      </c>
      <c r="OA88" s="478" t="n">
        <f aca="false">IF(OA63=$E$30,$E$81*$I$31,0)</f>
        <v>0</v>
      </c>
      <c r="OB88" s="478" t="n">
        <f aca="false">IF(OB63=$E$30,$E$81*$I$31,0)</f>
        <v>0</v>
      </c>
      <c r="OC88" s="478" t="n">
        <f aca="false">IF(OC63=$E$30,$E$81*$I$31,0)</f>
        <v>0</v>
      </c>
      <c r="OD88" s="478" t="n">
        <f aca="false">IF(OD63=$E$30,$E$81*$I$31,0)</f>
        <v>0</v>
      </c>
      <c r="OE88" s="478" t="n">
        <f aca="false">IF(OE63=$E$30,$E$81*$I$31,0)</f>
        <v>0</v>
      </c>
      <c r="OF88" s="478" t="n">
        <f aca="false">SUM(NT88:OE88)</f>
        <v>0</v>
      </c>
      <c r="OG88" s="478" t="n">
        <f aca="false">IF(OG63=$E$30,$E$81*$I$31,0)</f>
        <v>0</v>
      </c>
      <c r="OH88" s="478" t="n">
        <f aca="false">IF(OH63=$E$30,$E$81*$I$31,0)</f>
        <v>0</v>
      </c>
      <c r="OI88" s="478" t="n">
        <f aca="false">IF(OI63=$E$30,$E$81*$I$31,0)</f>
        <v>0</v>
      </c>
      <c r="OJ88" s="478" t="n">
        <f aca="false">IF(OJ63=$E$30,$E$81*$I$31,0)</f>
        <v>0</v>
      </c>
      <c r="OK88" s="478" t="n">
        <f aca="false">IF(OK63=$E$30,$E$81*$I$31,0)</f>
        <v>0</v>
      </c>
      <c r="OL88" s="478" t="n">
        <f aca="false">IF(OL63=$E$30,$E$81*$I$31,0)</f>
        <v>0</v>
      </c>
      <c r="OM88" s="478" t="n">
        <f aca="false">IF(OM63=$E$30,$E$81*$I$31,0)</f>
        <v>0</v>
      </c>
      <c r="ON88" s="478" t="n">
        <f aca="false">IF(ON63=$E$30,$E$81*$I$31,0)</f>
        <v>0</v>
      </c>
      <c r="OO88" s="478" t="n">
        <f aca="false">IF(OO63=$E$30,$E$81*$I$31,0)</f>
        <v>0</v>
      </c>
      <c r="OP88" s="478" t="n">
        <f aca="false">IF(OP63=$E$30,$E$81*$I$31,0)</f>
        <v>0</v>
      </c>
      <c r="OQ88" s="478" t="n">
        <f aca="false">IF(OQ63=$E$30,$E$81*$I$31,0)</f>
        <v>0</v>
      </c>
      <c r="OR88" s="478" t="n">
        <f aca="false">IF(OR63=$E$30,$E$81*$I$31,0)</f>
        <v>0</v>
      </c>
      <c r="OS88" s="478" t="n">
        <f aca="false">SUM(OG88:OR88)</f>
        <v>0</v>
      </c>
    </row>
    <row r="89" customFormat="false" ht="12.75" hidden="false" customHeight="true" outlineLevel="0" collapsed="false">
      <c r="CP89" s="500"/>
    </row>
    <row r="90" customFormat="false" ht="12.75" hidden="false" customHeight="true" outlineLevel="0" collapsed="false">
      <c r="B90" s="85" t="s">
        <v>218</v>
      </c>
      <c r="C90" s="85"/>
      <c r="D90" s="85"/>
      <c r="E90" s="85" t="s">
        <v>539</v>
      </c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5"/>
      <c r="IP90" s="85"/>
      <c r="IQ90" s="85"/>
      <c r="IR90" s="85"/>
      <c r="IS90" s="85"/>
      <c r="IT90" s="85"/>
      <c r="IU90" s="85"/>
      <c r="IV90" s="85"/>
      <c r="IW90" s="85"/>
      <c r="IX90" s="85"/>
      <c r="IY90" s="85"/>
      <c r="IZ90" s="85"/>
      <c r="JA90" s="85"/>
      <c r="JB90" s="85"/>
      <c r="JC90" s="85"/>
      <c r="JD90" s="85"/>
      <c r="JE90" s="85"/>
      <c r="JF90" s="85"/>
      <c r="JG90" s="85"/>
      <c r="JH90" s="85"/>
      <c r="JI90" s="85"/>
      <c r="JJ90" s="85"/>
      <c r="JK90" s="85"/>
      <c r="JL90" s="85"/>
      <c r="JM90" s="85"/>
      <c r="JN90" s="85"/>
      <c r="JO90" s="85"/>
      <c r="JP90" s="85"/>
      <c r="JQ90" s="85"/>
      <c r="JR90" s="85"/>
      <c r="JS90" s="85"/>
      <c r="JT90" s="85"/>
      <c r="JU90" s="85"/>
      <c r="JV90" s="85"/>
      <c r="JW90" s="85"/>
      <c r="JX90" s="85"/>
      <c r="JY90" s="85"/>
      <c r="JZ90" s="85"/>
      <c r="KA90" s="85"/>
      <c r="KB90" s="85"/>
      <c r="KC90" s="85"/>
      <c r="KD90" s="85"/>
      <c r="KE90" s="85"/>
      <c r="KF90" s="85"/>
      <c r="KG90" s="85"/>
      <c r="KH90" s="85"/>
      <c r="KI90" s="85"/>
      <c r="KJ90" s="85"/>
      <c r="KK90" s="85"/>
      <c r="KL90" s="85"/>
      <c r="KM90" s="85"/>
      <c r="KN90" s="85"/>
      <c r="KO90" s="85"/>
      <c r="KP90" s="85"/>
      <c r="KQ90" s="85"/>
      <c r="KR90" s="85"/>
      <c r="KS90" s="85"/>
      <c r="KT90" s="85"/>
      <c r="KU90" s="85"/>
      <c r="KV90" s="85"/>
      <c r="KW90" s="85"/>
      <c r="KX90" s="85"/>
      <c r="KY90" s="85"/>
      <c r="KZ90" s="85"/>
      <c r="LA90" s="85"/>
      <c r="LB90" s="85"/>
      <c r="LC90" s="85"/>
      <c r="LD90" s="85"/>
      <c r="LE90" s="85"/>
      <c r="LF90" s="85"/>
      <c r="LG90" s="85"/>
      <c r="LH90" s="85"/>
      <c r="LI90" s="85"/>
      <c r="LJ90" s="85"/>
      <c r="LK90" s="85"/>
      <c r="LL90" s="85"/>
      <c r="LM90" s="85"/>
      <c r="LN90" s="85"/>
      <c r="LO90" s="85"/>
      <c r="LP90" s="85"/>
      <c r="LQ90" s="85"/>
      <c r="LR90" s="85"/>
      <c r="LS90" s="85"/>
      <c r="LT90" s="85"/>
      <c r="LU90" s="85"/>
      <c r="LV90" s="85"/>
      <c r="LW90" s="85"/>
      <c r="LX90" s="85"/>
      <c r="LY90" s="85"/>
      <c r="LZ90" s="85"/>
      <c r="MA90" s="85"/>
      <c r="MB90" s="85"/>
      <c r="MC90" s="85"/>
      <c r="MD90" s="85"/>
      <c r="ME90" s="85"/>
      <c r="MF90" s="85"/>
      <c r="MG90" s="85"/>
      <c r="MH90" s="85"/>
      <c r="MI90" s="85"/>
      <c r="MJ90" s="85"/>
      <c r="MK90" s="85"/>
      <c r="ML90" s="85"/>
      <c r="MM90" s="85"/>
      <c r="MN90" s="85"/>
      <c r="MO90" s="85"/>
      <c r="MP90" s="85"/>
      <c r="MQ90" s="85"/>
      <c r="MR90" s="85"/>
      <c r="MS90" s="85"/>
      <c r="MT90" s="85"/>
      <c r="MU90" s="85"/>
      <c r="MV90" s="85"/>
      <c r="MW90" s="85"/>
      <c r="MX90" s="85"/>
      <c r="MY90" s="85"/>
      <c r="MZ90" s="85"/>
      <c r="NA90" s="85"/>
      <c r="NB90" s="85"/>
      <c r="NC90" s="85"/>
      <c r="ND90" s="85"/>
      <c r="NE90" s="85"/>
      <c r="NF90" s="85"/>
      <c r="NG90" s="85"/>
      <c r="NH90" s="85"/>
      <c r="NI90" s="85"/>
      <c r="NJ90" s="85"/>
      <c r="NK90" s="85"/>
      <c r="NL90" s="85"/>
      <c r="NM90" s="85"/>
      <c r="NN90" s="85"/>
      <c r="NO90" s="85"/>
      <c r="NP90" s="85"/>
      <c r="NQ90" s="85"/>
      <c r="NR90" s="85"/>
      <c r="NS90" s="85"/>
      <c r="NT90" s="85"/>
      <c r="NU90" s="85"/>
      <c r="NV90" s="85"/>
      <c r="NW90" s="85"/>
      <c r="NX90" s="85"/>
      <c r="NY90" s="85"/>
      <c r="NZ90" s="85"/>
      <c r="OA90" s="85"/>
      <c r="OB90" s="85"/>
      <c r="OC90" s="85"/>
      <c r="OD90" s="85"/>
      <c r="OE90" s="85"/>
      <c r="OF90" s="85"/>
      <c r="OG90" s="85"/>
      <c r="OH90" s="85"/>
      <c r="OI90" s="85"/>
      <c r="OJ90" s="85"/>
      <c r="OK90" s="85"/>
      <c r="OL90" s="85"/>
      <c r="OM90" s="85"/>
      <c r="ON90" s="85"/>
      <c r="OO90" s="85"/>
      <c r="OP90" s="85"/>
      <c r="OQ90" s="85"/>
      <c r="OR90" s="85"/>
      <c r="OS90" s="85"/>
    </row>
    <row r="91" customFormat="false" ht="12.75" hidden="false" customHeight="true" outlineLevel="0" collapsed="false"/>
    <row r="92" customFormat="false" ht="12.75" hidden="false" customHeight="true" outlineLevel="0" collapsed="false">
      <c r="C92" s="44" t="s">
        <v>225</v>
      </c>
      <c r="D92" s="44"/>
      <c r="E92" s="488" t="str">
        <f aca="false">'Premissas Financeiras'!J28</f>
        <v>Comercial</v>
      </c>
      <c r="F92" s="44"/>
      <c r="G92" s="44" t="s">
        <v>246</v>
      </c>
      <c r="H92" s="44"/>
      <c r="I92" s="487"/>
      <c r="J92" s="44"/>
      <c r="K92" s="44" t="s">
        <v>514</v>
      </c>
      <c r="L92" s="44"/>
      <c r="M92" s="487"/>
      <c r="R92" s="44"/>
    </row>
    <row r="93" customFormat="false" ht="12.75" hidden="false" customHeight="true" outlineLevel="0" collapsed="false">
      <c r="C93" s="44"/>
      <c r="D93" s="44"/>
      <c r="E93" s="462"/>
      <c r="F93" s="44"/>
      <c r="G93" s="44"/>
      <c r="H93" s="44"/>
      <c r="I93" s="487"/>
      <c r="J93" s="44"/>
      <c r="K93" s="44"/>
      <c r="L93" s="44"/>
      <c r="M93" s="487"/>
      <c r="R93" s="44"/>
    </row>
    <row r="94" customFormat="false" ht="12.75" hidden="false" customHeight="true" outlineLevel="0" collapsed="false">
      <c r="C94" s="44" t="s">
        <v>229</v>
      </c>
      <c r="D94" s="44"/>
      <c r="E94" s="488" t="str">
        <f aca="false">'Premissas Financeiras'!J29</f>
        <v>SAC</v>
      </c>
      <c r="F94" s="44"/>
      <c r="G94" s="44" t="s">
        <v>515</v>
      </c>
      <c r="H94" s="44"/>
      <c r="I94" s="489" t="n">
        <f aca="false">'Premissas Financeiras'!J39</f>
        <v>46204</v>
      </c>
      <c r="J94" s="44"/>
      <c r="K94" s="44" t="s">
        <v>516</v>
      </c>
      <c r="L94" s="44"/>
      <c r="M94" s="489" t="n">
        <f aca="false">'Premissas Financeiras'!J42</f>
        <v>47300</v>
      </c>
      <c r="R94" s="44"/>
    </row>
    <row r="95" customFormat="false" ht="12.75" hidden="false" customHeight="true" outlineLevel="0" collapsed="false">
      <c r="C95" s="44"/>
      <c r="D95" s="44"/>
      <c r="E95" s="44"/>
      <c r="F95" s="44"/>
      <c r="J95" s="44"/>
      <c r="R95" s="44"/>
    </row>
    <row r="96" customFormat="false" ht="12.75" hidden="false" customHeight="true" outlineLevel="0" collapsed="false">
      <c r="C96" s="44" t="s">
        <v>540</v>
      </c>
      <c r="D96" s="44" t="s">
        <v>541</v>
      </c>
      <c r="E96" s="501" t="n">
        <f aca="false">'Premissas Financeiras'!J41</f>
        <v>8</v>
      </c>
      <c r="F96" s="44"/>
      <c r="G96" s="44" t="s">
        <v>518</v>
      </c>
      <c r="H96" s="44"/>
      <c r="I96" s="489" t="n">
        <f aca="false">'Premissas Financeiras'!J40</f>
        <v>46388</v>
      </c>
      <c r="J96" s="502"/>
      <c r="K96" s="44" t="s">
        <v>519</v>
      </c>
      <c r="L96" s="44"/>
      <c r="M96" s="489" t="n">
        <f aca="false">'Premissas Financeiras'!J43</f>
        <v>49491</v>
      </c>
      <c r="R96" s="44"/>
    </row>
    <row r="97" customFormat="false" ht="12.75" hidden="false" customHeight="true" outlineLevel="0" collapsed="false">
      <c r="C97" s="44"/>
      <c r="D97" s="44"/>
      <c r="E97" s="487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91"/>
      <c r="V97" s="502"/>
      <c r="W97" s="44"/>
      <c r="X97" s="44"/>
      <c r="Y97" s="491"/>
    </row>
    <row r="98" customFormat="false" ht="12.75" hidden="false" customHeight="true" outlineLevel="0" collapsed="false">
      <c r="C98" s="44" t="s">
        <v>507</v>
      </c>
      <c r="D98" s="44"/>
      <c r="E98" s="492" t="n">
        <f aca="false">'Premissas Financeiras'!J44</f>
        <v>0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V98" s="44"/>
      <c r="W98" s="44"/>
      <c r="X98" s="44"/>
      <c r="Y98" s="44"/>
    </row>
    <row r="99" customFormat="false" ht="12.75" hidden="false" customHeight="true" outlineLevel="0" collapsed="false"/>
    <row r="100" customFormat="false" ht="12.75" hidden="false" customHeight="true" outlineLevel="0" collapsed="false">
      <c r="B100" s="275" t="s">
        <v>262</v>
      </c>
      <c r="C100" s="276"/>
      <c r="D100" s="276"/>
      <c r="E100" s="276"/>
      <c r="F100" s="276"/>
      <c r="G100" s="277" t="s">
        <v>147</v>
      </c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 t="s">
        <v>124</v>
      </c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 t="s">
        <v>125</v>
      </c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 t="s">
        <v>126</v>
      </c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 t="s">
        <v>127</v>
      </c>
      <c r="BH100" s="277"/>
      <c r="BI100" s="277"/>
      <c r="BJ100" s="277"/>
      <c r="BK100" s="277"/>
      <c r="BL100" s="277"/>
      <c r="BM100" s="277"/>
      <c r="BN100" s="277"/>
      <c r="BO100" s="277"/>
      <c r="BP100" s="277"/>
      <c r="BQ100" s="277"/>
      <c r="BR100" s="277"/>
      <c r="BS100" s="277"/>
      <c r="BT100" s="277" t="s">
        <v>128</v>
      </c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 t="s">
        <v>129</v>
      </c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 t="s">
        <v>130</v>
      </c>
      <c r="CU100" s="277"/>
      <c r="CV100" s="277"/>
      <c r="CW100" s="277"/>
      <c r="CX100" s="277"/>
      <c r="CY100" s="277"/>
      <c r="CZ100" s="277"/>
      <c r="DA100" s="277"/>
      <c r="DB100" s="277"/>
      <c r="DC100" s="277"/>
      <c r="DD100" s="277"/>
      <c r="DE100" s="277"/>
      <c r="DF100" s="277"/>
      <c r="DG100" s="277" t="s">
        <v>131</v>
      </c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 t="s">
        <v>132</v>
      </c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 t="s">
        <v>133</v>
      </c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 t="s">
        <v>148</v>
      </c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 t="s">
        <v>149</v>
      </c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 t="s">
        <v>150</v>
      </c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 t="s">
        <v>151</v>
      </c>
      <c r="GH100" s="277"/>
      <c r="GI100" s="277"/>
      <c r="GJ100" s="277"/>
      <c r="GK100" s="277"/>
      <c r="GL100" s="277"/>
      <c r="GM100" s="277"/>
      <c r="GN100" s="277"/>
      <c r="GO100" s="277"/>
      <c r="GP100" s="277"/>
      <c r="GQ100" s="277"/>
      <c r="GR100" s="277"/>
      <c r="GS100" s="277"/>
      <c r="GT100" s="277" t="s">
        <v>152</v>
      </c>
      <c r="GU100" s="277"/>
      <c r="GV100" s="277"/>
      <c r="GW100" s="277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 t="s">
        <v>153</v>
      </c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 t="s">
        <v>154</v>
      </c>
      <c r="HU100" s="277"/>
      <c r="HV100" s="277"/>
      <c r="HW100" s="277"/>
      <c r="HX100" s="277"/>
      <c r="HY100" s="277"/>
      <c r="HZ100" s="277"/>
      <c r="IA100" s="277"/>
      <c r="IB100" s="277"/>
      <c r="IC100" s="277"/>
      <c r="ID100" s="277"/>
      <c r="IE100" s="277"/>
      <c r="IF100" s="277"/>
      <c r="IG100" s="277" t="s">
        <v>155</v>
      </c>
      <c r="IH100" s="277"/>
      <c r="II100" s="277"/>
      <c r="IJ100" s="277"/>
      <c r="IK100" s="277"/>
      <c r="IL100" s="277"/>
      <c r="IM100" s="277"/>
      <c r="IN100" s="277"/>
      <c r="IO100" s="277"/>
      <c r="IP100" s="277"/>
      <c r="IQ100" s="277"/>
      <c r="IR100" s="277"/>
      <c r="IS100" s="277"/>
      <c r="IT100" s="277" t="s">
        <v>156</v>
      </c>
      <c r="IU100" s="277"/>
      <c r="IV100" s="277"/>
      <c r="IW100" s="277"/>
      <c r="IX100" s="277"/>
      <c r="IY100" s="277"/>
      <c r="IZ100" s="277"/>
      <c r="JA100" s="277"/>
      <c r="JB100" s="277"/>
      <c r="JC100" s="277"/>
      <c r="JD100" s="277"/>
      <c r="JE100" s="277"/>
      <c r="JF100" s="277"/>
      <c r="JG100" s="277" t="s">
        <v>157</v>
      </c>
      <c r="JH100" s="277"/>
      <c r="JI100" s="277"/>
      <c r="JJ100" s="277"/>
      <c r="JK100" s="277"/>
      <c r="JL100" s="277"/>
      <c r="JM100" s="277"/>
      <c r="JN100" s="277"/>
      <c r="JO100" s="277"/>
      <c r="JP100" s="277"/>
      <c r="JQ100" s="277"/>
      <c r="JR100" s="277"/>
      <c r="JS100" s="277"/>
      <c r="JT100" s="277" t="s">
        <v>158</v>
      </c>
      <c r="JU100" s="277"/>
      <c r="JV100" s="277"/>
      <c r="JW100" s="277"/>
      <c r="JX100" s="277"/>
      <c r="JY100" s="277"/>
      <c r="JZ100" s="277"/>
      <c r="KA100" s="277"/>
      <c r="KB100" s="277"/>
      <c r="KC100" s="277"/>
      <c r="KD100" s="277"/>
      <c r="KE100" s="277"/>
      <c r="KF100" s="277"/>
      <c r="KG100" s="277" t="s">
        <v>159</v>
      </c>
      <c r="KH100" s="277"/>
      <c r="KI100" s="277"/>
      <c r="KJ100" s="277"/>
      <c r="KK100" s="277"/>
      <c r="KL100" s="277"/>
      <c r="KM100" s="277"/>
      <c r="KN100" s="277"/>
      <c r="KO100" s="277"/>
      <c r="KP100" s="277"/>
      <c r="KQ100" s="277"/>
      <c r="KR100" s="277"/>
      <c r="KS100" s="277"/>
      <c r="KT100" s="277" t="s">
        <v>160</v>
      </c>
      <c r="KU100" s="277"/>
      <c r="KV100" s="277"/>
      <c r="KW100" s="277"/>
      <c r="KX100" s="277"/>
      <c r="KY100" s="277"/>
      <c r="KZ100" s="277"/>
      <c r="LA100" s="277"/>
      <c r="LB100" s="277"/>
      <c r="LC100" s="277"/>
      <c r="LD100" s="277"/>
      <c r="LE100" s="277"/>
      <c r="LF100" s="277"/>
      <c r="LG100" s="277" t="s">
        <v>161</v>
      </c>
      <c r="LH100" s="277"/>
      <c r="LI100" s="277"/>
      <c r="LJ100" s="277"/>
      <c r="LK100" s="277"/>
      <c r="LL100" s="277"/>
      <c r="LM100" s="277"/>
      <c r="LN100" s="277"/>
      <c r="LO100" s="277"/>
      <c r="LP100" s="277"/>
      <c r="LQ100" s="277"/>
      <c r="LR100" s="277"/>
      <c r="LS100" s="277"/>
      <c r="LT100" s="277" t="s">
        <v>162</v>
      </c>
      <c r="LU100" s="277"/>
      <c r="LV100" s="277"/>
      <c r="LW100" s="277"/>
      <c r="LX100" s="277"/>
      <c r="LY100" s="277"/>
      <c r="LZ100" s="277"/>
      <c r="MA100" s="277"/>
      <c r="MB100" s="277"/>
      <c r="MC100" s="277"/>
      <c r="MD100" s="277"/>
      <c r="ME100" s="277"/>
      <c r="MF100" s="277"/>
      <c r="MG100" s="277" t="s">
        <v>163</v>
      </c>
      <c r="MH100" s="277"/>
      <c r="MI100" s="277"/>
      <c r="MJ100" s="277"/>
      <c r="MK100" s="277"/>
      <c r="ML100" s="277"/>
      <c r="MM100" s="277"/>
      <c r="MN100" s="277"/>
      <c r="MO100" s="277"/>
      <c r="MP100" s="277"/>
      <c r="MQ100" s="277"/>
      <c r="MR100" s="277"/>
      <c r="MS100" s="277"/>
      <c r="MT100" s="277" t="s">
        <v>164</v>
      </c>
      <c r="MU100" s="277"/>
      <c r="MV100" s="277"/>
      <c r="MW100" s="277"/>
      <c r="MX100" s="277"/>
      <c r="MY100" s="277"/>
      <c r="MZ100" s="277"/>
      <c r="NA100" s="277"/>
      <c r="NB100" s="277"/>
      <c r="NC100" s="277"/>
      <c r="ND100" s="277"/>
      <c r="NE100" s="277"/>
      <c r="NF100" s="277"/>
      <c r="NG100" s="277" t="s">
        <v>165</v>
      </c>
      <c r="NH100" s="277"/>
      <c r="NI100" s="277"/>
      <c r="NJ100" s="277"/>
      <c r="NK100" s="277"/>
      <c r="NL100" s="277"/>
      <c r="NM100" s="277"/>
      <c r="NN100" s="277"/>
      <c r="NO100" s="277"/>
      <c r="NP100" s="277"/>
      <c r="NQ100" s="277"/>
      <c r="NR100" s="277"/>
      <c r="NS100" s="277"/>
      <c r="NT100" s="277" t="s">
        <v>166</v>
      </c>
      <c r="NU100" s="277"/>
      <c r="NV100" s="277"/>
      <c r="NW100" s="277"/>
      <c r="NX100" s="277"/>
      <c r="NY100" s="277"/>
      <c r="NZ100" s="277"/>
      <c r="OA100" s="277"/>
      <c r="OB100" s="277"/>
      <c r="OC100" s="277"/>
      <c r="OD100" s="277"/>
      <c r="OE100" s="277"/>
      <c r="OF100" s="277"/>
      <c r="OG100" s="277" t="s">
        <v>167</v>
      </c>
      <c r="OH100" s="277"/>
      <c r="OI100" s="277"/>
      <c r="OJ100" s="277"/>
      <c r="OK100" s="277"/>
      <c r="OL100" s="277"/>
      <c r="OM100" s="277"/>
      <c r="ON100" s="277"/>
      <c r="OO100" s="277"/>
      <c r="OP100" s="277"/>
      <c r="OQ100" s="277"/>
      <c r="OR100" s="277"/>
      <c r="OS100" s="277"/>
    </row>
    <row r="101" customFormat="false" ht="12.75" hidden="false" customHeight="true" outlineLevel="0" collapsed="false">
      <c r="B101" s="278" t="s">
        <v>542</v>
      </c>
      <c r="C101" s="199"/>
      <c r="D101" s="200"/>
      <c r="E101" s="200"/>
      <c r="F101" s="200"/>
      <c r="G101" s="498" t="n">
        <f aca="false">G63</f>
        <v>45292</v>
      </c>
      <c r="H101" s="498" t="n">
        <f aca="false">H63</f>
        <v>45323</v>
      </c>
      <c r="I101" s="498" t="n">
        <f aca="false">I63</f>
        <v>45352</v>
      </c>
      <c r="J101" s="498" t="n">
        <f aca="false">J63</f>
        <v>45383</v>
      </c>
      <c r="K101" s="498" t="n">
        <f aca="false">K63</f>
        <v>45413</v>
      </c>
      <c r="L101" s="498" t="n">
        <f aca="false">L63</f>
        <v>45444</v>
      </c>
      <c r="M101" s="498" t="n">
        <f aca="false">M63</f>
        <v>45474</v>
      </c>
      <c r="N101" s="498" t="n">
        <f aca="false">N63</f>
        <v>45505</v>
      </c>
      <c r="O101" s="498" t="n">
        <f aca="false">O63</f>
        <v>45536</v>
      </c>
      <c r="P101" s="498" t="n">
        <f aca="false">P63</f>
        <v>45566</v>
      </c>
      <c r="Q101" s="498" t="n">
        <f aca="false">Q63</f>
        <v>45597</v>
      </c>
      <c r="R101" s="498" t="n">
        <f aca="false">R63</f>
        <v>45627</v>
      </c>
      <c r="S101" s="499" t="s">
        <v>543</v>
      </c>
      <c r="T101" s="498" t="n">
        <f aca="false">T63</f>
        <v>45658</v>
      </c>
      <c r="U101" s="498" t="n">
        <f aca="false">U63</f>
        <v>45689</v>
      </c>
      <c r="V101" s="498" t="n">
        <f aca="false">V63</f>
        <v>45717</v>
      </c>
      <c r="W101" s="498" t="n">
        <f aca="false">W63</f>
        <v>45748</v>
      </c>
      <c r="X101" s="498" t="n">
        <f aca="false">X63</f>
        <v>45778</v>
      </c>
      <c r="Y101" s="498" t="n">
        <f aca="false">Y63</f>
        <v>45809</v>
      </c>
      <c r="Z101" s="498" t="n">
        <f aca="false">Z63</f>
        <v>45839</v>
      </c>
      <c r="AA101" s="498" t="n">
        <f aca="false">AA63</f>
        <v>45870</v>
      </c>
      <c r="AB101" s="498" t="n">
        <f aca="false">AB63</f>
        <v>45901</v>
      </c>
      <c r="AC101" s="498" t="n">
        <f aca="false">AC63</f>
        <v>45931</v>
      </c>
      <c r="AD101" s="498" t="n">
        <f aca="false">AD63</f>
        <v>45962</v>
      </c>
      <c r="AE101" s="498" t="n">
        <f aca="false">AE63</f>
        <v>45992</v>
      </c>
      <c r="AF101" s="499" t="s">
        <v>544</v>
      </c>
      <c r="AG101" s="498" t="n">
        <f aca="false">AG63</f>
        <v>46023</v>
      </c>
      <c r="AH101" s="498" t="n">
        <f aca="false">AH63</f>
        <v>46054</v>
      </c>
      <c r="AI101" s="498" t="n">
        <f aca="false">AI63</f>
        <v>46082</v>
      </c>
      <c r="AJ101" s="498" t="n">
        <f aca="false">AJ63</f>
        <v>46113</v>
      </c>
      <c r="AK101" s="498" t="n">
        <f aca="false">AK63</f>
        <v>46143</v>
      </c>
      <c r="AL101" s="498" t="n">
        <f aca="false">AL63</f>
        <v>46174</v>
      </c>
      <c r="AM101" s="498" t="n">
        <f aca="false">AM63</f>
        <v>46204</v>
      </c>
      <c r="AN101" s="498" t="n">
        <f aca="false">AN63</f>
        <v>46235</v>
      </c>
      <c r="AO101" s="498" t="n">
        <f aca="false">AO63</f>
        <v>46266</v>
      </c>
      <c r="AP101" s="498" t="n">
        <f aca="false">AP63</f>
        <v>46296</v>
      </c>
      <c r="AQ101" s="498" t="n">
        <f aca="false">AQ63</f>
        <v>46327</v>
      </c>
      <c r="AR101" s="498" t="n">
        <f aca="false">AR63</f>
        <v>46357</v>
      </c>
      <c r="AS101" s="499" t="s">
        <v>545</v>
      </c>
      <c r="AT101" s="498" t="n">
        <f aca="false">AT63</f>
        <v>46388</v>
      </c>
      <c r="AU101" s="498" t="n">
        <f aca="false">AU63</f>
        <v>46419</v>
      </c>
      <c r="AV101" s="498" t="n">
        <f aca="false">AV63</f>
        <v>46447</v>
      </c>
      <c r="AW101" s="498" t="n">
        <f aca="false">AW63</f>
        <v>46478</v>
      </c>
      <c r="AX101" s="498" t="n">
        <f aca="false">AX63</f>
        <v>46508</v>
      </c>
      <c r="AY101" s="498" t="n">
        <f aca="false">AY63</f>
        <v>46539</v>
      </c>
      <c r="AZ101" s="498" t="n">
        <f aca="false">AZ63</f>
        <v>46569</v>
      </c>
      <c r="BA101" s="498" t="n">
        <f aca="false">BA63</f>
        <v>46600</v>
      </c>
      <c r="BB101" s="498" t="n">
        <f aca="false">BB63</f>
        <v>46631</v>
      </c>
      <c r="BC101" s="498" t="n">
        <f aca="false">BC63</f>
        <v>46661</v>
      </c>
      <c r="BD101" s="498" t="n">
        <f aca="false">BD63</f>
        <v>46692</v>
      </c>
      <c r="BE101" s="498" t="n">
        <f aca="false">BE63</f>
        <v>46722</v>
      </c>
      <c r="BF101" s="477" t="n">
        <f aca="false">BF63</f>
        <v>2027</v>
      </c>
      <c r="BG101" s="498" t="n">
        <f aca="false">BG63</f>
        <v>46753</v>
      </c>
      <c r="BH101" s="498" t="n">
        <f aca="false">BH63</f>
        <v>46784</v>
      </c>
      <c r="BI101" s="498" t="n">
        <f aca="false">BI63</f>
        <v>46813</v>
      </c>
      <c r="BJ101" s="498" t="n">
        <f aca="false">BJ63</f>
        <v>46844</v>
      </c>
      <c r="BK101" s="498" t="n">
        <f aca="false">BK63</f>
        <v>46874</v>
      </c>
      <c r="BL101" s="498" t="n">
        <f aca="false">BL63</f>
        <v>46905</v>
      </c>
      <c r="BM101" s="498" t="n">
        <f aca="false">BM63</f>
        <v>46935</v>
      </c>
      <c r="BN101" s="498" t="n">
        <f aca="false">BN63</f>
        <v>46966</v>
      </c>
      <c r="BO101" s="498" t="n">
        <f aca="false">BO63</f>
        <v>46997</v>
      </c>
      <c r="BP101" s="498" t="n">
        <f aca="false">BP63</f>
        <v>47027</v>
      </c>
      <c r="BQ101" s="498" t="n">
        <f aca="false">BQ63</f>
        <v>47058</v>
      </c>
      <c r="BR101" s="498" t="n">
        <f aca="false">BR63</f>
        <v>47088</v>
      </c>
      <c r="BS101" s="498" t="n">
        <f aca="false">BS63</f>
        <v>2028</v>
      </c>
      <c r="BT101" s="498" t="n">
        <f aca="false">BT63</f>
        <v>47119</v>
      </c>
      <c r="BU101" s="498" t="n">
        <f aca="false">BU63</f>
        <v>47150</v>
      </c>
      <c r="BV101" s="498" t="n">
        <f aca="false">BV63</f>
        <v>47178</v>
      </c>
      <c r="BW101" s="498" t="n">
        <f aca="false">BW63</f>
        <v>47209</v>
      </c>
      <c r="BX101" s="498" t="n">
        <f aca="false">BX63</f>
        <v>47239</v>
      </c>
      <c r="BY101" s="498" t="n">
        <f aca="false">BY63</f>
        <v>47270</v>
      </c>
      <c r="BZ101" s="498" t="n">
        <f aca="false">BZ63</f>
        <v>47300</v>
      </c>
      <c r="CA101" s="498" t="n">
        <f aca="false">CA63</f>
        <v>47331</v>
      </c>
      <c r="CB101" s="498" t="n">
        <f aca="false">CB63</f>
        <v>47362</v>
      </c>
      <c r="CC101" s="498" t="n">
        <f aca="false">CC63</f>
        <v>47392</v>
      </c>
      <c r="CD101" s="498" t="n">
        <f aca="false">CD63</f>
        <v>47423</v>
      </c>
      <c r="CE101" s="498" t="n">
        <f aca="false">CE63</f>
        <v>47453</v>
      </c>
      <c r="CF101" s="498" t="n">
        <f aca="false">CF63</f>
        <v>2029</v>
      </c>
      <c r="CG101" s="498" t="n">
        <f aca="false">CG63</f>
        <v>47484</v>
      </c>
      <c r="CH101" s="498" t="n">
        <f aca="false">CH63</f>
        <v>47515</v>
      </c>
      <c r="CI101" s="498" t="n">
        <f aca="false">CI63</f>
        <v>47543</v>
      </c>
      <c r="CJ101" s="498" t="n">
        <f aca="false">CJ63</f>
        <v>47574</v>
      </c>
      <c r="CK101" s="498" t="n">
        <f aca="false">CK63</f>
        <v>47604</v>
      </c>
      <c r="CL101" s="498" t="n">
        <f aca="false">CL63</f>
        <v>47635</v>
      </c>
      <c r="CM101" s="498" t="n">
        <f aca="false">CM63</f>
        <v>47665</v>
      </c>
      <c r="CN101" s="498" t="n">
        <f aca="false">CN63</f>
        <v>47696</v>
      </c>
      <c r="CO101" s="498" t="n">
        <f aca="false">CO63</f>
        <v>47727</v>
      </c>
      <c r="CP101" s="498" t="n">
        <f aca="false">CP63</f>
        <v>47757</v>
      </c>
      <c r="CQ101" s="498" t="n">
        <f aca="false">CQ63</f>
        <v>47788</v>
      </c>
      <c r="CR101" s="498" t="n">
        <f aca="false">CR63</f>
        <v>47818</v>
      </c>
      <c r="CS101" s="498" t="n">
        <f aca="false">CS63</f>
        <v>2030</v>
      </c>
      <c r="CT101" s="498" t="n">
        <f aca="false">CT63</f>
        <v>47849</v>
      </c>
      <c r="CU101" s="498" t="n">
        <f aca="false">CU63</f>
        <v>47880</v>
      </c>
      <c r="CV101" s="498" t="n">
        <f aca="false">CV63</f>
        <v>47908</v>
      </c>
      <c r="CW101" s="498" t="n">
        <f aca="false">CW63</f>
        <v>47939</v>
      </c>
      <c r="CX101" s="498" t="n">
        <f aca="false">CX63</f>
        <v>47969</v>
      </c>
      <c r="CY101" s="498" t="n">
        <f aca="false">CY63</f>
        <v>48000</v>
      </c>
      <c r="CZ101" s="498" t="n">
        <f aca="false">CZ63</f>
        <v>48030</v>
      </c>
      <c r="DA101" s="498" t="n">
        <f aca="false">DA63</f>
        <v>48061</v>
      </c>
      <c r="DB101" s="498" t="n">
        <f aca="false">DB63</f>
        <v>48092</v>
      </c>
      <c r="DC101" s="498" t="n">
        <f aca="false">DC63</f>
        <v>48122</v>
      </c>
      <c r="DD101" s="498" t="n">
        <f aca="false">DD63</f>
        <v>48153</v>
      </c>
      <c r="DE101" s="498" t="n">
        <f aca="false">DE63</f>
        <v>48183</v>
      </c>
      <c r="DF101" s="498" t="n">
        <f aca="false">DF63</f>
        <v>2031</v>
      </c>
      <c r="DG101" s="498" t="n">
        <f aca="false">DG63</f>
        <v>48214</v>
      </c>
      <c r="DH101" s="498" t="n">
        <f aca="false">DH63</f>
        <v>48245</v>
      </c>
      <c r="DI101" s="498" t="n">
        <f aca="false">DI63</f>
        <v>48274</v>
      </c>
      <c r="DJ101" s="498" t="n">
        <f aca="false">DJ63</f>
        <v>48305</v>
      </c>
      <c r="DK101" s="498" t="n">
        <f aca="false">DK63</f>
        <v>48335</v>
      </c>
      <c r="DL101" s="498" t="n">
        <f aca="false">DL63</f>
        <v>48366</v>
      </c>
      <c r="DM101" s="498" t="n">
        <f aca="false">DM63</f>
        <v>48396</v>
      </c>
      <c r="DN101" s="498" t="n">
        <f aca="false">DN63</f>
        <v>48427</v>
      </c>
      <c r="DO101" s="498" t="n">
        <f aca="false">DO63</f>
        <v>48458</v>
      </c>
      <c r="DP101" s="498" t="n">
        <f aca="false">DP63</f>
        <v>48488</v>
      </c>
      <c r="DQ101" s="498" t="n">
        <f aca="false">DQ63</f>
        <v>48519</v>
      </c>
      <c r="DR101" s="498" t="n">
        <f aca="false">DR63</f>
        <v>48549</v>
      </c>
      <c r="DS101" s="498" t="n">
        <f aca="false">DS63</f>
        <v>2032</v>
      </c>
      <c r="DT101" s="498" t="n">
        <f aca="false">DT63</f>
        <v>48580</v>
      </c>
      <c r="DU101" s="498" t="n">
        <f aca="false">DU63</f>
        <v>48611</v>
      </c>
      <c r="DV101" s="498" t="n">
        <f aca="false">DV63</f>
        <v>48639</v>
      </c>
      <c r="DW101" s="498" t="n">
        <f aca="false">DW63</f>
        <v>48670</v>
      </c>
      <c r="DX101" s="498" t="n">
        <f aca="false">DX63</f>
        <v>48700</v>
      </c>
      <c r="DY101" s="498" t="n">
        <f aca="false">DY63</f>
        <v>48731</v>
      </c>
      <c r="DZ101" s="498" t="n">
        <f aca="false">DZ63</f>
        <v>48761</v>
      </c>
      <c r="EA101" s="498" t="n">
        <f aca="false">EA63</f>
        <v>48792</v>
      </c>
      <c r="EB101" s="498" t="n">
        <f aca="false">EB63</f>
        <v>48823</v>
      </c>
      <c r="EC101" s="498" t="n">
        <f aca="false">EC63</f>
        <v>48853</v>
      </c>
      <c r="ED101" s="498" t="n">
        <f aca="false">ED63</f>
        <v>48884</v>
      </c>
      <c r="EE101" s="498" t="n">
        <f aca="false">EE63</f>
        <v>48914</v>
      </c>
      <c r="EF101" s="498" t="n">
        <f aca="false">EF63</f>
        <v>2033</v>
      </c>
      <c r="EG101" s="498" t="n">
        <f aca="false">EG63</f>
        <v>48945</v>
      </c>
      <c r="EH101" s="498" t="n">
        <f aca="false">EH63</f>
        <v>48976</v>
      </c>
      <c r="EI101" s="498" t="n">
        <f aca="false">EI63</f>
        <v>49004</v>
      </c>
      <c r="EJ101" s="498" t="n">
        <f aca="false">EJ63</f>
        <v>49035</v>
      </c>
      <c r="EK101" s="498" t="n">
        <f aca="false">EK63</f>
        <v>49065</v>
      </c>
      <c r="EL101" s="498" t="n">
        <f aca="false">EL63</f>
        <v>49096</v>
      </c>
      <c r="EM101" s="498" t="n">
        <f aca="false">EM63</f>
        <v>49126</v>
      </c>
      <c r="EN101" s="498" t="n">
        <f aca="false">EN63</f>
        <v>49157</v>
      </c>
      <c r="EO101" s="498" t="n">
        <f aca="false">EO63</f>
        <v>49188</v>
      </c>
      <c r="EP101" s="498" t="n">
        <f aca="false">EP63</f>
        <v>49218</v>
      </c>
      <c r="EQ101" s="498" t="n">
        <f aca="false">EQ63</f>
        <v>49249</v>
      </c>
      <c r="ER101" s="498" t="n">
        <f aca="false">ER63</f>
        <v>49279</v>
      </c>
      <c r="ES101" s="498" t="n">
        <f aca="false">ES63</f>
        <v>2034</v>
      </c>
      <c r="ET101" s="498" t="n">
        <f aca="false">ET63</f>
        <v>49310</v>
      </c>
      <c r="EU101" s="498" t="n">
        <f aca="false">EU63</f>
        <v>49341</v>
      </c>
      <c r="EV101" s="498" t="n">
        <f aca="false">EV63</f>
        <v>49369</v>
      </c>
      <c r="EW101" s="498" t="n">
        <f aca="false">EW63</f>
        <v>49400</v>
      </c>
      <c r="EX101" s="498" t="n">
        <f aca="false">EX63</f>
        <v>49430</v>
      </c>
      <c r="EY101" s="498" t="n">
        <f aca="false">EY63</f>
        <v>49461</v>
      </c>
      <c r="EZ101" s="498" t="n">
        <f aca="false">EZ63</f>
        <v>49491</v>
      </c>
      <c r="FA101" s="498" t="n">
        <f aca="false">FA63</f>
        <v>49522</v>
      </c>
      <c r="FB101" s="498" t="n">
        <f aca="false">FB63</f>
        <v>49553</v>
      </c>
      <c r="FC101" s="498" t="n">
        <f aca="false">FC63</f>
        <v>49583</v>
      </c>
      <c r="FD101" s="498" t="n">
        <f aca="false">FD63</f>
        <v>49614</v>
      </c>
      <c r="FE101" s="498" t="n">
        <f aca="false">FE63</f>
        <v>49644</v>
      </c>
      <c r="FF101" s="498" t="n">
        <f aca="false">FF63</f>
        <v>2035</v>
      </c>
      <c r="FG101" s="498" t="n">
        <f aca="false">FG63</f>
        <v>49675</v>
      </c>
      <c r="FH101" s="498" t="n">
        <f aca="false">FH63</f>
        <v>49706</v>
      </c>
      <c r="FI101" s="498" t="n">
        <f aca="false">FI63</f>
        <v>49735</v>
      </c>
      <c r="FJ101" s="498" t="n">
        <f aca="false">FJ63</f>
        <v>49766</v>
      </c>
      <c r="FK101" s="498" t="n">
        <f aca="false">FK63</f>
        <v>49796</v>
      </c>
      <c r="FL101" s="498" t="n">
        <f aca="false">FL63</f>
        <v>49827</v>
      </c>
      <c r="FM101" s="498" t="n">
        <f aca="false">FM63</f>
        <v>49857</v>
      </c>
      <c r="FN101" s="498" t="n">
        <f aca="false">FN63</f>
        <v>49888</v>
      </c>
      <c r="FO101" s="498" t="n">
        <f aca="false">FO63</f>
        <v>49919</v>
      </c>
      <c r="FP101" s="498" t="n">
        <f aca="false">FP63</f>
        <v>49949</v>
      </c>
      <c r="FQ101" s="498" t="n">
        <f aca="false">FQ63</f>
        <v>49980</v>
      </c>
      <c r="FR101" s="498" t="n">
        <f aca="false">FR63</f>
        <v>50010</v>
      </c>
      <c r="FS101" s="498" t="n">
        <f aca="false">FS63</f>
        <v>2036</v>
      </c>
      <c r="FT101" s="498" t="n">
        <f aca="false">FT63</f>
        <v>50041</v>
      </c>
      <c r="FU101" s="498" t="n">
        <f aca="false">FU63</f>
        <v>50072</v>
      </c>
      <c r="FV101" s="498" t="n">
        <f aca="false">FV63</f>
        <v>50100</v>
      </c>
      <c r="FW101" s="498" t="n">
        <f aca="false">FW63</f>
        <v>50131</v>
      </c>
      <c r="FX101" s="498" t="n">
        <f aca="false">FX63</f>
        <v>50161</v>
      </c>
      <c r="FY101" s="498" t="n">
        <f aca="false">FY63</f>
        <v>50192</v>
      </c>
      <c r="FZ101" s="498" t="n">
        <f aca="false">FZ63</f>
        <v>50222</v>
      </c>
      <c r="GA101" s="498" t="n">
        <f aca="false">GA63</f>
        <v>50253</v>
      </c>
      <c r="GB101" s="498" t="n">
        <f aca="false">GB63</f>
        <v>50284</v>
      </c>
      <c r="GC101" s="498" t="n">
        <f aca="false">GC63</f>
        <v>50314</v>
      </c>
      <c r="GD101" s="498" t="n">
        <f aca="false">GD63</f>
        <v>50345</v>
      </c>
      <c r="GE101" s="498" t="n">
        <f aca="false">GE63</f>
        <v>50375</v>
      </c>
      <c r="GF101" s="498"/>
      <c r="GG101" s="498" t="n">
        <f aca="false">GG63</f>
        <v>50406</v>
      </c>
      <c r="GH101" s="498" t="n">
        <f aca="false">GH63</f>
        <v>50437</v>
      </c>
      <c r="GI101" s="498" t="n">
        <f aca="false">GI63</f>
        <v>50465</v>
      </c>
      <c r="GJ101" s="498" t="n">
        <f aca="false">GJ63</f>
        <v>50496</v>
      </c>
      <c r="GK101" s="498" t="n">
        <f aca="false">GK63</f>
        <v>50526</v>
      </c>
      <c r="GL101" s="498" t="n">
        <f aca="false">GL63</f>
        <v>50557</v>
      </c>
      <c r="GM101" s="498" t="n">
        <f aca="false">GM63</f>
        <v>50587</v>
      </c>
      <c r="GN101" s="498" t="n">
        <f aca="false">GN63</f>
        <v>50618</v>
      </c>
      <c r="GO101" s="498" t="n">
        <f aca="false">GO63</f>
        <v>50649</v>
      </c>
      <c r="GP101" s="498" t="n">
        <f aca="false">GP63</f>
        <v>50679</v>
      </c>
      <c r="GQ101" s="498" t="n">
        <f aca="false">GQ63</f>
        <v>50710</v>
      </c>
      <c r="GR101" s="498" t="n">
        <f aca="false">GR63</f>
        <v>50740</v>
      </c>
      <c r="GS101" s="498"/>
      <c r="GT101" s="498" t="n">
        <f aca="false">GT63</f>
        <v>50771</v>
      </c>
      <c r="GU101" s="498" t="n">
        <f aca="false">GU63</f>
        <v>50802</v>
      </c>
      <c r="GV101" s="498" t="n">
        <f aca="false">GV63</f>
        <v>50830</v>
      </c>
      <c r="GW101" s="498" t="n">
        <f aca="false">GW63</f>
        <v>50861</v>
      </c>
      <c r="GX101" s="498" t="n">
        <f aca="false">GX63</f>
        <v>50891</v>
      </c>
      <c r="GY101" s="498" t="n">
        <f aca="false">GY63</f>
        <v>50922</v>
      </c>
      <c r="GZ101" s="498" t="n">
        <f aca="false">GZ63</f>
        <v>50952</v>
      </c>
      <c r="HA101" s="498" t="n">
        <f aca="false">HA63</f>
        <v>50983</v>
      </c>
      <c r="HB101" s="498" t="n">
        <f aca="false">HB63</f>
        <v>51014</v>
      </c>
      <c r="HC101" s="498" t="n">
        <f aca="false">HC63</f>
        <v>51044</v>
      </c>
      <c r="HD101" s="498" t="n">
        <f aca="false">HD63</f>
        <v>51075</v>
      </c>
      <c r="HE101" s="498" t="n">
        <f aca="false">HE63</f>
        <v>51105</v>
      </c>
      <c r="HF101" s="498"/>
      <c r="HG101" s="498" t="n">
        <f aca="false">HG63</f>
        <v>51136</v>
      </c>
      <c r="HH101" s="498" t="n">
        <f aca="false">HH63</f>
        <v>51167</v>
      </c>
      <c r="HI101" s="498" t="n">
        <f aca="false">HI63</f>
        <v>51196</v>
      </c>
      <c r="HJ101" s="498" t="n">
        <f aca="false">HJ63</f>
        <v>51227</v>
      </c>
      <c r="HK101" s="498" t="n">
        <f aca="false">HK63</f>
        <v>51257</v>
      </c>
      <c r="HL101" s="498" t="n">
        <f aca="false">HL63</f>
        <v>51288</v>
      </c>
      <c r="HM101" s="498" t="n">
        <f aca="false">HM63</f>
        <v>51318</v>
      </c>
      <c r="HN101" s="498" t="n">
        <f aca="false">HN63</f>
        <v>51349</v>
      </c>
      <c r="HO101" s="498" t="n">
        <f aca="false">HO63</f>
        <v>51380</v>
      </c>
      <c r="HP101" s="498" t="n">
        <f aca="false">HP63</f>
        <v>51410</v>
      </c>
      <c r="HQ101" s="498" t="n">
        <f aca="false">HQ63</f>
        <v>51441</v>
      </c>
      <c r="HR101" s="498" t="n">
        <f aca="false">HR63</f>
        <v>51471</v>
      </c>
      <c r="HS101" s="498"/>
      <c r="HT101" s="498" t="n">
        <f aca="false">HT63</f>
        <v>51502</v>
      </c>
      <c r="HU101" s="498" t="n">
        <f aca="false">HU63</f>
        <v>51533</v>
      </c>
      <c r="HV101" s="498" t="n">
        <f aca="false">HV63</f>
        <v>51561</v>
      </c>
      <c r="HW101" s="498" t="n">
        <f aca="false">HW63</f>
        <v>51592</v>
      </c>
      <c r="HX101" s="498" t="n">
        <f aca="false">HX63</f>
        <v>51622</v>
      </c>
      <c r="HY101" s="498" t="n">
        <f aca="false">HY63</f>
        <v>51653</v>
      </c>
      <c r="HZ101" s="498" t="n">
        <f aca="false">HZ63</f>
        <v>51683</v>
      </c>
      <c r="IA101" s="498" t="n">
        <f aca="false">IA63</f>
        <v>51714</v>
      </c>
      <c r="IB101" s="498" t="n">
        <f aca="false">IB63</f>
        <v>51745</v>
      </c>
      <c r="IC101" s="498" t="n">
        <f aca="false">IC63</f>
        <v>51775</v>
      </c>
      <c r="ID101" s="498" t="n">
        <f aca="false">ID63</f>
        <v>51806</v>
      </c>
      <c r="IE101" s="498" t="n">
        <f aca="false">IE63</f>
        <v>51836</v>
      </c>
      <c r="IF101" s="498"/>
      <c r="IG101" s="498" t="n">
        <f aca="false">IG63</f>
        <v>51867</v>
      </c>
      <c r="IH101" s="498" t="n">
        <f aca="false">IH63</f>
        <v>51898</v>
      </c>
      <c r="II101" s="498" t="n">
        <f aca="false">II63</f>
        <v>51926</v>
      </c>
      <c r="IJ101" s="498" t="n">
        <f aca="false">IJ63</f>
        <v>51957</v>
      </c>
      <c r="IK101" s="498" t="n">
        <f aca="false">IK63</f>
        <v>51987</v>
      </c>
      <c r="IL101" s="498" t="n">
        <f aca="false">IL63</f>
        <v>52018</v>
      </c>
      <c r="IM101" s="498" t="n">
        <f aca="false">IM63</f>
        <v>52048</v>
      </c>
      <c r="IN101" s="498" t="n">
        <f aca="false">IN63</f>
        <v>52079</v>
      </c>
      <c r="IO101" s="498" t="n">
        <f aca="false">IO63</f>
        <v>52110</v>
      </c>
      <c r="IP101" s="498" t="n">
        <f aca="false">IP63</f>
        <v>52140</v>
      </c>
      <c r="IQ101" s="498" t="n">
        <f aca="false">IQ63</f>
        <v>52171</v>
      </c>
      <c r="IR101" s="498" t="n">
        <f aca="false">IR63</f>
        <v>52201</v>
      </c>
      <c r="IS101" s="498" t="n">
        <f aca="false">IS63</f>
        <v>0</v>
      </c>
      <c r="IT101" s="498" t="n">
        <f aca="false">IT63</f>
        <v>52232</v>
      </c>
      <c r="IU101" s="498" t="n">
        <f aca="false">IU63</f>
        <v>52263</v>
      </c>
      <c r="IV101" s="498" t="n">
        <f aca="false">IV63</f>
        <v>52291</v>
      </c>
      <c r="IW101" s="498" t="n">
        <f aca="false">IW63</f>
        <v>52322</v>
      </c>
      <c r="IX101" s="498" t="n">
        <f aca="false">IX63</f>
        <v>52352</v>
      </c>
      <c r="IY101" s="498" t="n">
        <f aca="false">IY63</f>
        <v>52383</v>
      </c>
      <c r="IZ101" s="498" t="n">
        <f aca="false">IZ63</f>
        <v>52413</v>
      </c>
      <c r="JA101" s="498" t="n">
        <f aca="false">JA63</f>
        <v>52444</v>
      </c>
      <c r="JB101" s="498" t="n">
        <f aca="false">JB63</f>
        <v>52475</v>
      </c>
      <c r="JC101" s="498" t="n">
        <f aca="false">JC63</f>
        <v>52505</v>
      </c>
      <c r="JD101" s="498" t="n">
        <f aca="false">JD63</f>
        <v>52536</v>
      </c>
      <c r="JE101" s="498" t="n">
        <f aca="false">JE63</f>
        <v>52566</v>
      </c>
      <c r="JF101" s="498" t="n">
        <f aca="false">JF63</f>
        <v>0</v>
      </c>
      <c r="JG101" s="498" t="n">
        <f aca="false">JG63</f>
        <v>52597</v>
      </c>
      <c r="JH101" s="498" t="n">
        <f aca="false">JH63</f>
        <v>52628</v>
      </c>
      <c r="JI101" s="498" t="n">
        <f aca="false">JI63</f>
        <v>52657</v>
      </c>
      <c r="JJ101" s="498" t="n">
        <f aca="false">JJ63</f>
        <v>52688</v>
      </c>
      <c r="JK101" s="498" t="n">
        <f aca="false">JK63</f>
        <v>52718</v>
      </c>
      <c r="JL101" s="498" t="n">
        <f aca="false">JL63</f>
        <v>52749</v>
      </c>
      <c r="JM101" s="498" t="n">
        <f aca="false">JM63</f>
        <v>52779</v>
      </c>
      <c r="JN101" s="498" t="n">
        <f aca="false">JN63</f>
        <v>52810</v>
      </c>
      <c r="JO101" s="498" t="n">
        <f aca="false">JO63</f>
        <v>52841</v>
      </c>
      <c r="JP101" s="498" t="n">
        <f aca="false">JP63</f>
        <v>52871</v>
      </c>
      <c r="JQ101" s="498" t="n">
        <f aca="false">JQ63</f>
        <v>52902</v>
      </c>
      <c r="JR101" s="498" t="n">
        <f aca="false">JR63</f>
        <v>52932</v>
      </c>
      <c r="JS101" s="498" t="n">
        <f aca="false">JS63</f>
        <v>0</v>
      </c>
      <c r="JT101" s="498" t="n">
        <f aca="false">JT63</f>
        <v>52963</v>
      </c>
      <c r="JU101" s="498" t="n">
        <f aca="false">JU63</f>
        <v>52994</v>
      </c>
      <c r="JV101" s="498" t="n">
        <f aca="false">JV63</f>
        <v>53022</v>
      </c>
      <c r="JW101" s="498" t="n">
        <f aca="false">JW63</f>
        <v>53053</v>
      </c>
      <c r="JX101" s="498" t="n">
        <f aca="false">JX63</f>
        <v>53083</v>
      </c>
      <c r="JY101" s="498" t="n">
        <f aca="false">JY63</f>
        <v>53114</v>
      </c>
      <c r="JZ101" s="498" t="n">
        <f aca="false">JZ63</f>
        <v>53144</v>
      </c>
      <c r="KA101" s="498" t="n">
        <f aca="false">KA63</f>
        <v>53175</v>
      </c>
      <c r="KB101" s="498" t="n">
        <f aca="false">KB63</f>
        <v>53206</v>
      </c>
      <c r="KC101" s="498" t="n">
        <f aca="false">KC63</f>
        <v>53236</v>
      </c>
      <c r="KD101" s="498" t="n">
        <f aca="false">KD63</f>
        <v>53267</v>
      </c>
      <c r="KE101" s="498" t="n">
        <f aca="false">KE63</f>
        <v>53297</v>
      </c>
      <c r="KF101" s="498" t="n">
        <f aca="false">KF63</f>
        <v>0</v>
      </c>
      <c r="KG101" s="498" t="n">
        <f aca="false">KG63</f>
        <v>53328</v>
      </c>
      <c r="KH101" s="498" t="n">
        <f aca="false">KH63</f>
        <v>53359</v>
      </c>
      <c r="KI101" s="498" t="n">
        <f aca="false">KI63</f>
        <v>53387</v>
      </c>
      <c r="KJ101" s="498" t="n">
        <f aca="false">KJ63</f>
        <v>53418</v>
      </c>
      <c r="KK101" s="498" t="n">
        <f aca="false">KK63</f>
        <v>53448</v>
      </c>
      <c r="KL101" s="498" t="n">
        <f aca="false">KL63</f>
        <v>53479</v>
      </c>
      <c r="KM101" s="498" t="n">
        <f aca="false">KM63</f>
        <v>53509</v>
      </c>
      <c r="KN101" s="498" t="n">
        <f aca="false">KN63</f>
        <v>53540</v>
      </c>
      <c r="KO101" s="498" t="n">
        <f aca="false">KO63</f>
        <v>53571</v>
      </c>
      <c r="KP101" s="498" t="n">
        <f aca="false">KP63</f>
        <v>53601</v>
      </c>
      <c r="KQ101" s="498" t="n">
        <f aca="false">KQ63</f>
        <v>53632</v>
      </c>
      <c r="KR101" s="498" t="n">
        <f aca="false">KR63</f>
        <v>53662</v>
      </c>
      <c r="KS101" s="498" t="n">
        <f aca="false">KS63</f>
        <v>0</v>
      </c>
      <c r="KT101" s="498" t="n">
        <f aca="false">KT63</f>
        <v>53693</v>
      </c>
      <c r="KU101" s="498" t="n">
        <f aca="false">KU63</f>
        <v>53724</v>
      </c>
      <c r="KV101" s="498" t="n">
        <f aca="false">KV63</f>
        <v>53752</v>
      </c>
      <c r="KW101" s="498" t="n">
        <f aca="false">KW63</f>
        <v>53783</v>
      </c>
      <c r="KX101" s="498" t="n">
        <f aca="false">KX63</f>
        <v>53813</v>
      </c>
      <c r="KY101" s="498" t="n">
        <f aca="false">KY63</f>
        <v>53844</v>
      </c>
      <c r="KZ101" s="498" t="n">
        <f aca="false">KZ63</f>
        <v>53874</v>
      </c>
      <c r="LA101" s="498" t="n">
        <f aca="false">LA63</f>
        <v>53905</v>
      </c>
      <c r="LB101" s="498" t="n">
        <f aca="false">LB63</f>
        <v>53936</v>
      </c>
      <c r="LC101" s="498" t="n">
        <f aca="false">LC63</f>
        <v>53966</v>
      </c>
      <c r="LD101" s="498" t="n">
        <f aca="false">LD63</f>
        <v>53997</v>
      </c>
      <c r="LE101" s="498" t="n">
        <f aca="false">LE63</f>
        <v>54027</v>
      </c>
      <c r="LF101" s="498" t="n">
        <f aca="false">LF63</f>
        <v>0</v>
      </c>
      <c r="LG101" s="498" t="n">
        <f aca="false">LG63</f>
        <v>54058</v>
      </c>
      <c r="LH101" s="498" t="n">
        <f aca="false">LH63</f>
        <v>54089</v>
      </c>
      <c r="LI101" s="498" t="n">
        <f aca="false">LI63</f>
        <v>54118</v>
      </c>
      <c r="LJ101" s="498" t="n">
        <f aca="false">LJ63</f>
        <v>54149</v>
      </c>
      <c r="LK101" s="498" t="n">
        <f aca="false">LK63</f>
        <v>54179</v>
      </c>
      <c r="LL101" s="498" t="n">
        <f aca="false">LL63</f>
        <v>54210</v>
      </c>
      <c r="LM101" s="498" t="n">
        <f aca="false">LM63</f>
        <v>54240</v>
      </c>
      <c r="LN101" s="498" t="n">
        <f aca="false">LN63</f>
        <v>54271</v>
      </c>
      <c r="LO101" s="498" t="n">
        <f aca="false">LO63</f>
        <v>54302</v>
      </c>
      <c r="LP101" s="498" t="n">
        <f aca="false">LP63</f>
        <v>54332</v>
      </c>
      <c r="LQ101" s="498" t="n">
        <f aca="false">LQ63</f>
        <v>54363</v>
      </c>
      <c r="LR101" s="498" t="n">
        <f aca="false">LR63</f>
        <v>54393</v>
      </c>
      <c r="LS101" s="498" t="n">
        <f aca="false">LS63</f>
        <v>0</v>
      </c>
      <c r="LT101" s="498" t="n">
        <f aca="false">LT63</f>
        <v>54424</v>
      </c>
      <c r="LU101" s="498" t="n">
        <f aca="false">LU63</f>
        <v>54455</v>
      </c>
      <c r="LV101" s="498" t="n">
        <f aca="false">LV63</f>
        <v>54483</v>
      </c>
      <c r="LW101" s="498" t="n">
        <f aca="false">LW63</f>
        <v>54514</v>
      </c>
      <c r="LX101" s="498" t="n">
        <f aca="false">LX63</f>
        <v>54544</v>
      </c>
      <c r="LY101" s="498" t="n">
        <f aca="false">LY63</f>
        <v>54575</v>
      </c>
      <c r="LZ101" s="498" t="n">
        <f aca="false">LZ63</f>
        <v>54605</v>
      </c>
      <c r="MA101" s="498" t="n">
        <f aca="false">MA63</f>
        <v>54636</v>
      </c>
      <c r="MB101" s="498" t="n">
        <f aca="false">MB63</f>
        <v>54667</v>
      </c>
      <c r="MC101" s="498" t="n">
        <f aca="false">MC63</f>
        <v>54697</v>
      </c>
      <c r="MD101" s="498" t="n">
        <f aca="false">MD63</f>
        <v>54728</v>
      </c>
      <c r="ME101" s="498" t="n">
        <f aca="false">ME63</f>
        <v>54758</v>
      </c>
      <c r="MF101" s="498" t="n">
        <f aca="false">MF63</f>
        <v>0</v>
      </c>
      <c r="MG101" s="498" t="n">
        <f aca="false">MG63</f>
        <v>54789</v>
      </c>
      <c r="MH101" s="498" t="n">
        <f aca="false">MH63</f>
        <v>54820</v>
      </c>
      <c r="MI101" s="498" t="n">
        <f aca="false">MI63</f>
        <v>54848</v>
      </c>
      <c r="MJ101" s="498" t="n">
        <f aca="false">MJ63</f>
        <v>54879</v>
      </c>
      <c r="MK101" s="498" t="n">
        <f aca="false">MK63</f>
        <v>54909</v>
      </c>
      <c r="ML101" s="498" t="n">
        <f aca="false">ML63</f>
        <v>54940</v>
      </c>
      <c r="MM101" s="498" t="n">
        <f aca="false">MM63</f>
        <v>54970</v>
      </c>
      <c r="MN101" s="498" t="n">
        <f aca="false">MN63</f>
        <v>55001</v>
      </c>
      <c r="MO101" s="498" t="n">
        <f aca="false">MO63</f>
        <v>55032</v>
      </c>
      <c r="MP101" s="498" t="n">
        <f aca="false">MP63</f>
        <v>55062</v>
      </c>
      <c r="MQ101" s="498" t="n">
        <f aca="false">MQ63</f>
        <v>55093</v>
      </c>
      <c r="MR101" s="498" t="n">
        <f aca="false">MR63</f>
        <v>55123</v>
      </c>
      <c r="MS101" s="498" t="n">
        <f aca="false">MS63</f>
        <v>0</v>
      </c>
      <c r="MT101" s="498" t="n">
        <f aca="false">MT63</f>
        <v>55154</v>
      </c>
      <c r="MU101" s="498" t="n">
        <f aca="false">MU63</f>
        <v>55185</v>
      </c>
      <c r="MV101" s="498" t="n">
        <f aca="false">MV63</f>
        <v>55213</v>
      </c>
      <c r="MW101" s="498" t="n">
        <f aca="false">MW63</f>
        <v>55244</v>
      </c>
      <c r="MX101" s="498" t="n">
        <f aca="false">MX63</f>
        <v>55274</v>
      </c>
      <c r="MY101" s="498" t="n">
        <f aca="false">MY63</f>
        <v>55305</v>
      </c>
      <c r="MZ101" s="498" t="n">
        <f aca="false">MZ63</f>
        <v>55335</v>
      </c>
      <c r="NA101" s="498" t="n">
        <f aca="false">NA63</f>
        <v>55366</v>
      </c>
      <c r="NB101" s="498" t="n">
        <f aca="false">NB63</f>
        <v>55397</v>
      </c>
      <c r="NC101" s="498" t="n">
        <f aca="false">NC63</f>
        <v>55427</v>
      </c>
      <c r="ND101" s="498" t="n">
        <f aca="false">ND63</f>
        <v>55458</v>
      </c>
      <c r="NE101" s="498" t="n">
        <f aca="false">NE63</f>
        <v>55488</v>
      </c>
      <c r="NF101" s="498" t="n">
        <f aca="false">NF63</f>
        <v>0</v>
      </c>
      <c r="NG101" s="498" t="n">
        <f aca="false">NG63</f>
        <v>55519</v>
      </c>
      <c r="NH101" s="498" t="n">
        <f aca="false">NH63</f>
        <v>55550</v>
      </c>
      <c r="NI101" s="498" t="n">
        <f aca="false">NI63</f>
        <v>55579</v>
      </c>
      <c r="NJ101" s="498" t="n">
        <f aca="false">NJ63</f>
        <v>55610</v>
      </c>
      <c r="NK101" s="498" t="n">
        <f aca="false">NK63</f>
        <v>55640</v>
      </c>
      <c r="NL101" s="498" t="n">
        <f aca="false">NL63</f>
        <v>55671</v>
      </c>
      <c r="NM101" s="498" t="n">
        <f aca="false">NM63</f>
        <v>55701</v>
      </c>
      <c r="NN101" s="498" t="n">
        <f aca="false">NN63</f>
        <v>55732</v>
      </c>
      <c r="NO101" s="498" t="n">
        <f aca="false">NO63</f>
        <v>55763</v>
      </c>
      <c r="NP101" s="498" t="n">
        <f aca="false">NP63</f>
        <v>55793</v>
      </c>
      <c r="NQ101" s="498" t="n">
        <f aca="false">NQ63</f>
        <v>55824</v>
      </c>
      <c r="NR101" s="498" t="n">
        <f aca="false">NR63</f>
        <v>55854</v>
      </c>
      <c r="NS101" s="498" t="n">
        <f aca="false">NS63</f>
        <v>0</v>
      </c>
      <c r="NT101" s="498" t="n">
        <f aca="false">NT63</f>
        <v>55885</v>
      </c>
      <c r="NU101" s="498" t="n">
        <f aca="false">NU63</f>
        <v>55916</v>
      </c>
      <c r="NV101" s="498" t="n">
        <f aca="false">NV63</f>
        <v>55944</v>
      </c>
      <c r="NW101" s="498" t="n">
        <f aca="false">NW63</f>
        <v>55975</v>
      </c>
      <c r="NX101" s="498" t="n">
        <f aca="false">NX63</f>
        <v>56005</v>
      </c>
      <c r="NY101" s="498" t="n">
        <f aca="false">NY63</f>
        <v>56036</v>
      </c>
      <c r="NZ101" s="498" t="n">
        <f aca="false">NZ63</f>
        <v>56066</v>
      </c>
      <c r="OA101" s="498" t="n">
        <f aca="false">OA63</f>
        <v>56097</v>
      </c>
      <c r="OB101" s="498" t="n">
        <f aca="false">OB63</f>
        <v>56128</v>
      </c>
      <c r="OC101" s="498" t="n">
        <f aca="false">OC63</f>
        <v>56158</v>
      </c>
      <c r="OD101" s="498" t="n">
        <f aca="false">OD63</f>
        <v>56189</v>
      </c>
      <c r="OE101" s="498" t="n">
        <f aca="false">OE63</f>
        <v>56219</v>
      </c>
      <c r="OF101" s="498" t="n">
        <f aca="false">OF63</f>
        <v>0</v>
      </c>
      <c r="OG101" s="498" t="n">
        <f aca="false">OG63</f>
        <v>56250</v>
      </c>
      <c r="OH101" s="498" t="n">
        <f aca="false">OH63</f>
        <v>56281</v>
      </c>
      <c r="OI101" s="498" t="n">
        <f aca="false">OI63</f>
        <v>56309</v>
      </c>
      <c r="OJ101" s="498" t="n">
        <f aca="false">OJ63</f>
        <v>56340</v>
      </c>
      <c r="OK101" s="498" t="n">
        <f aca="false">OK63</f>
        <v>56370</v>
      </c>
      <c r="OL101" s="498" t="n">
        <f aca="false">OL63</f>
        <v>56401</v>
      </c>
      <c r="OM101" s="498" t="n">
        <f aca="false">OM63</f>
        <v>56431</v>
      </c>
      <c r="ON101" s="498" t="n">
        <f aca="false">ON63</f>
        <v>56462</v>
      </c>
      <c r="OO101" s="498" t="n">
        <f aca="false">OO63</f>
        <v>56493</v>
      </c>
      <c r="OP101" s="498" t="n">
        <f aca="false">OP63</f>
        <v>56523</v>
      </c>
      <c r="OQ101" s="498" t="n">
        <f aca="false">OQ63</f>
        <v>56554</v>
      </c>
      <c r="OR101" s="498" t="n">
        <f aca="false">OR63</f>
        <v>56584</v>
      </c>
      <c r="OS101" s="498" t="n">
        <f aca="false">OS63</f>
        <v>0</v>
      </c>
    </row>
    <row r="102" customFormat="false" ht="12.75" hidden="false" customHeight="true" outlineLevel="0" collapsed="false"/>
    <row r="103" customFormat="false" ht="12.75" hidden="false" customHeight="true" outlineLevel="0" collapsed="false">
      <c r="A103" s="196"/>
      <c r="B103" s="493" t="s">
        <v>524</v>
      </c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  <c r="DC103" s="196"/>
      <c r="DD103" s="196"/>
      <c r="DE103" s="196"/>
      <c r="DF103" s="196"/>
      <c r="DG103" s="196"/>
      <c r="DH103" s="196"/>
      <c r="DI103" s="196"/>
      <c r="DJ103" s="196"/>
      <c r="DK103" s="196"/>
      <c r="DL103" s="196"/>
      <c r="DM103" s="196"/>
      <c r="DN103" s="196"/>
      <c r="DO103" s="196"/>
      <c r="DP103" s="196"/>
      <c r="DQ103" s="196"/>
      <c r="DR103" s="196"/>
      <c r="DS103" s="196"/>
      <c r="DT103" s="196"/>
      <c r="DU103" s="196"/>
      <c r="DV103" s="196"/>
      <c r="DW103" s="196"/>
      <c r="DX103" s="196"/>
      <c r="DY103" s="196"/>
      <c r="DZ103" s="196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196"/>
      <c r="EL103" s="196"/>
      <c r="EM103" s="196"/>
      <c r="EN103" s="196"/>
      <c r="EO103" s="196"/>
      <c r="EP103" s="196"/>
      <c r="EQ103" s="196"/>
      <c r="ER103" s="196"/>
      <c r="ES103" s="196"/>
      <c r="ET103" s="196"/>
      <c r="EU103" s="196"/>
      <c r="EV103" s="196"/>
      <c r="EW103" s="196"/>
      <c r="EX103" s="196"/>
      <c r="EY103" s="196"/>
      <c r="EZ103" s="196"/>
      <c r="FA103" s="196"/>
      <c r="FB103" s="196"/>
      <c r="FC103" s="196"/>
      <c r="FD103" s="196"/>
      <c r="FE103" s="196"/>
      <c r="FF103" s="196"/>
      <c r="FG103" s="196"/>
      <c r="FH103" s="196"/>
      <c r="FI103" s="196"/>
      <c r="FJ103" s="196"/>
      <c r="FK103" s="196"/>
      <c r="FL103" s="196"/>
      <c r="FM103" s="196"/>
      <c r="FN103" s="196"/>
      <c r="FO103" s="196"/>
      <c r="FP103" s="196"/>
      <c r="FQ103" s="196"/>
      <c r="FR103" s="196"/>
      <c r="FS103" s="196"/>
      <c r="FT103" s="196"/>
      <c r="FU103" s="196"/>
      <c r="FV103" s="196"/>
      <c r="FW103" s="196"/>
      <c r="FX103" s="196"/>
      <c r="FY103" s="196"/>
      <c r="FZ103" s="196"/>
      <c r="GA103" s="196"/>
      <c r="GB103" s="196"/>
      <c r="GC103" s="196"/>
      <c r="GD103" s="196"/>
      <c r="GE103" s="196"/>
      <c r="GF103" s="196"/>
      <c r="GG103" s="196"/>
      <c r="GH103" s="196"/>
      <c r="GI103" s="196"/>
      <c r="GJ103" s="196"/>
      <c r="GK103" s="196"/>
      <c r="GL103" s="196"/>
      <c r="GM103" s="196"/>
      <c r="GN103" s="196"/>
      <c r="GO103" s="196"/>
      <c r="GP103" s="196"/>
      <c r="GQ103" s="196"/>
      <c r="GR103" s="196"/>
      <c r="GS103" s="196"/>
      <c r="GT103" s="196"/>
      <c r="GU103" s="196"/>
      <c r="GV103" s="196"/>
      <c r="GW103" s="196"/>
      <c r="GX103" s="196"/>
      <c r="GY103" s="196"/>
      <c r="GZ103" s="196"/>
      <c r="HA103" s="196"/>
      <c r="HB103" s="196"/>
      <c r="HC103" s="196"/>
      <c r="HD103" s="196"/>
      <c r="HE103" s="196"/>
      <c r="HF103" s="196"/>
      <c r="HG103" s="196"/>
      <c r="HH103" s="196"/>
      <c r="HI103" s="196"/>
      <c r="HJ103" s="196"/>
      <c r="HK103" s="196"/>
      <c r="HL103" s="196"/>
      <c r="HM103" s="196"/>
      <c r="HN103" s="196"/>
      <c r="HO103" s="196"/>
      <c r="HP103" s="196"/>
      <c r="HQ103" s="196"/>
      <c r="HR103" s="196"/>
      <c r="HS103" s="196"/>
      <c r="HT103" s="196"/>
      <c r="HU103" s="196"/>
      <c r="HV103" s="196"/>
      <c r="HW103" s="196"/>
      <c r="HX103" s="196"/>
      <c r="HY103" s="196"/>
      <c r="HZ103" s="196"/>
      <c r="IA103" s="196"/>
      <c r="IB103" s="196"/>
      <c r="IC103" s="196"/>
      <c r="ID103" s="196"/>
      <c r="IE103" s="196"/>
      <c r="IF103" s="196"/>
      <c r="IG103" s="196"/>
      <c r="IH103" s="196"/>
      <c r="II103" s="196"/>
      <c r="IJ103" s="196"/>
      <c r="IK103" s="196"/>
      <c r="IL103" s="196"/>
      <c r="IM103" s="196"/>
      <c r="IN103" s="196"/>
      <c r="IO103" s="196"/>
      <c r="IP103" s="196"/>
      <c r="IQ103" s="196"/>
      <c r="IR103" s="196"/>
      <c r="IS103" s="196"/>
      <c r="IT103" s="196"/>
      <c r="IU103" s="196"/>
      <c r="IV103" s="196"/>
      <c r="IW103" s="196"/>
      <c r="IX103" s="196"/>
      <c r="IY103" s="196"/>
      <c r="IZ103" s="196"/>
      <c r="JA103" s="196"/>
      <c r="JB103" s="196"/>
      <c r="JC103" s="196"/>
      <c r="JD103" s="196"/>
      <c r="JE103" s="196"/>
      <c r="JF103" s="196"/>
      <c r="JG103" s="196"/>
      <c r="JH103" s="196"/>
      <c r="JI103" s="196"/>
      <c r="JJ103" s="196"/>
      <c r="JK103" s="196"/>
      <c r="JL103" s="196"/>
      <c r="JM103" s="196"/>
      <c r="JN103" s="196"/>
      <c r="JO103" s="196"/>
      <c r="JP103" s="196"/>
      <c r="JQ103" s="196"/>
      <c r="JR103" s="196"/>
      <c r="JS103" s="196"/>
      <c r="JT103" s="196"/>
      <c r="JU103" s="196"/>
      <c r="JV103" s="196"/>
      <c r="JW103" s="196"/>
      <c r="JX103" s="196"/>
      <c r="JY103" s="196"/>
      <c r="JZ103" s="196"/>
      <c r="KA103" s="196"/>
      <c r="KB103" s="196"/>
      <c r="KC103" s="196"/>
      <c r="KD103" s="196"/>
      <c r="KE103" s="196"/>
      <c r="KF103" s="196"/>
      <c r="KG103" s="196"/>
      <c r="KH103" s="196"/>
      <c r="KI103" s="196"/>
      <c r="KJ103" s="196"/>
      <c r="KK103" s="196"/>
      <c r="KL103" s="196"/>
      <c r="KM103" s="196"/>
      <c r="KN103" s="196"/>
      <c r="KO103" s="196"/>
      <c r="KP103" s="196"/>
      <c r="KQ103" s="196"/>
      <c r="KR103" s="196"/>
      <c r="KS103" s="196"/>
      <c r="KT103" s="196"/>
      <c r="KU103" s="196"/>
      <c r="KV103" s="196"/>
      <c r="KW103" s="196"/>
      <c r="KX103" s="196"/>
      <c r="KY103" s="196"/>
      <c r="KZ103" s="196"/>
      <c r="LA103" s="196"/>
      <c r="LB103" s="196"/>
      <c r="LC103" s="196"/>
      <c r="LD103" s="196"/>
      <c r="LE103" s="196"/>
      <c r="LF103" s="196"/>
      <c r="LG103" s="196"/>
      <c r="LH103" s="196"/>
      <c r="LI103" s="196"/>
      <c r="LJ103" s="196"/>
      <c r="LK103" s="196"/>
      <c r="LL103" s="196"/>
      <c r="LM103" s="196"/>
      <c r="LN103" s="196"/>
      <c r="LO103" s="196"/>
      <c r="LP103" s="196"/>
      <c r="LQ103" s="196"/>
      <c r="LR103" s="196"/>
      <c r="LS103" s="196"/>
      <c r="LT103" s="196"/>
      <c r="LU103" s="196"/>
      <c r="LV103" s="196"/>
      <c r="LW103" s="196"/>
      <c r="LX103" s="196"/>
      <c r="LY103" s="196"/>
      <c r="LZ103" s="196"/>
      <c r="MA103" s="196"/>
      <c r="MB103" s="196"/>
      <c r="MC103" s="196"/>
      <c r="MD103" s="196"/>
      <c r="ME103" s="196"/>
      <c r="MF103" s="196"/>
      <c r="MG103" s="196"/>
      <c r="MH103" s="196"/>
      <c r="MI103" s="196"/>
      <c r="MJ103" s="196"/>
      <c r="MK103" s="196"/>
      <c r="ML103" s="196"/>
      <c r="MM103" s="196"/>
      <c r="MN103" s="196"/>
      <c r="MO103" s="196"/>
      <c r="MP103" s="196"/>
      <c r="MQ103" s="196"/>
      <c r="MR103" s="196"/>
      <c r="MS103" s="196"/>
      <c r="MT103" s="196"/>
      <c r="MU103" s="196"/>
      <c r="MV103" s="196"/>
      <c r="MW103" s="196"/>
      <c r="MX103" s="196"/>
      <c r="MY103" s="196"/>
      <c r="MZ103" s="196"/>
      <c r="NA103" s="196"/>
      <c r="NB103" s="196"/>
      <c r="NC103" s="196"/>
      <c r="ND103" s="196"/>
      <c r="NE103" s="196"/>
      <c r="NF103" s="196"/>
      <c r="NG103" s="196"/>
      <c r="NH103" s="196"/>
      <c r="NI103" s="196"/>
      <c r="NJ103" s="196"/>
      <c r="NK103" s="196"/>
      <c r="NL103" s="196"/>
      <c r="NM103" s="196"/>
      <c r="NN103" s="196"/>
      <c r="NO103" s="196"/>
      <c r="NP103" s="196"/>
      <c r="NQ103" s="196"/>
      <c r="NR103" s="196"/>
      <c r="NS103" s="196"/>
      <c r="NT103" s="196"/>
      <c r="NU103" s="196"/>
      <c r="NV103" s="196"/>
      <c r="NW103" s="196"/>
      <c r="NX103" s="196"/>
      <c r="NY103" s="196"/>
      <c r="NZ103" s="196"/>
      <c r="OA103" s="196"/>
      <c r="OB103" s="196"/>
      <c r="OC103" s="196"/>
      <c r="OD103" s="196"/>
      <c r="OE103" s="196"/>
      <c r="OF103" s="196"/>
      <c r="OG103" s="196"/>
      <c r="OH103" s="196"/>
      <c r="OI103" s="196"/>
      <c r="OJ103" s="196"/>
      <c r="OK103" s="196"/>
      <c r="OL103" s="196"/>
      <c r="OM103" s="196"/>
      <c r="ON103" s="196"/>
      <c r="OO103" s="196"/>
      <c r="OP103" s="196"/>
      <c r="OQ103" s="196"/>
      <c r="OR103" s="196"/>
      <c r="OS103" s="196"/>
      <c r="OT103" s="196"/>
      <c r="OU103" s="196"/>
      <c r="OV103" s="196"/>
      <c r="OW103" s="196"/>
      <c r="OX103" s="196"/>
      <c r="OY103" s="196"/>
      <c r="OZ103" s="196"/>
      <c r="PA103" s="196"/>
      <c r="PB103" s="196"/>
      <c r="PC103" s="196"/>
      <c r="PD103" s="196"/>
      <c r="PE103" s="196"/>
      <c r="PF103" s="196"/>
      <c r="PG103" s="196"/>
      <c r="PH103" s="196"/>
      <c r="PI103" s="196"/>
      <c r="PJ103" s="196"/>
      <c r="PK103" s="196"/>
      <c r="PL103" s="196"/>
      <c r="PM103" s="196"/>
      <c r="PN103" s="196"/>
      <c r="PO103" s="196"/>
      <c r="PP103" s="196"/>
      <c r="PQ103" s="196"/>
      <c r="PR103" s="196"/>
      <c r="PS103" s="196"/>
      <c r="PT103" s="196"/>
      <c r="PU103" s="196"/>
      <c r="PV103" s="196"/>
      <c r="PW103" s="196"/>
      <c r="PX103" s="196"/>
      <c r="PY103" s="196"/>
      <c r="PZ103" s="196"/>
      <c r="QA103" s="196"/>
      <c r="QB103" s="196"/>
      <c r="QC103" s="196"/>
      <c r="QD103" s="196"/>
      <c r="QE103" s="196"/>
      <c r="QF103" s="196"/>
      <c r="QG103" s="196"/>
      <c r="QH103" s="196"/>
      <c r="QI103" s="196"/>
      <c r="QJ103" s="196"/>
      <c r="QK103" s="196"/>
      <c r="QL103" s="196"/>
      <c r="QM103" s="196"/>
      <c r="QN103" s="196"/>
      <c r="QO103" s="196"/>
      <c r="QP103" s="196"/>
      <c r="QQ103" s="196"/>
      <c r="QR103" s="196"/>
      <c r="QS103" s="196"/>
      <c r="QT103" s="196"/>
      <c r="QU103" s="196"/>
      <c r="QV103" s="196"/>
      <c r="QW103" s="196"/>
      <c r="QX103" s="196"/>
      <c r="QY103" s="196"/>
      <c r="QZ103" s="196"/>
      <c r="RA103" s="196"/>
      <c r="RB103" s="196"/>
      <c r="RC103" s="196"/>
      <c r="RD103" s="196"/>
      <c r="RE103" s="196"/>
      <c r="RF103" s="196"/>
    </row>
    <row r="104" customFormat="false" ht="12.75" hidden="false" customHeight="true" outlineLevel="0" collapsed="false">
      <c r="A104" s="196"/>
      <c r="B104" s="89" t="s">
        <v>525</v>
      </c>
      <c r="C104" s="196"/>
      <c r="D104" s="196"/>
      <c r="E104" s="494" t="s">
        <v>51</v>
      </c>
      <c r="F104" s="196"/>
      <c r="G104" s="495" t="n">
        <f aca="false">(1+$AF104)^(1/12)-1</f>
        <v>0</v>
      </c>
      <c r="H104" s="495" t="n">
        <f aca="false">(1+$AF104)^(1/12)-1</f>
        <v>0</v>
      </c>
      <c r="I104" s="495" t="n">
        <f aca="false">(1+$AF104)^(1/12)-1</f>
        <v>0</v>
      </c>
      <c r="J104" s="495" t="n">
        <f aca="false">(1+$AF104)^(1/12)-1</f>
        <v>0</v>
      </c>
      <c r="K104" s="495" t="n">
        <f aca="false">(1+$AF104)^(1/12)-1</f>
        <v>0</v>
      </c>
      <c r="L104" s="495" t="n">
        <f aca="false">(1+$AF104)^(1/12)-1</f>
        <v>0</v>
      </c>
      <c r="M104" s="495" t="n">
        <f aca="false">(1+$AF104)^(1/12)-1</f>
        <v>0</v>
      </c>
      <c r="N104" s="495" t="n">
        <f aca="false">(1+$AF104)^(1/12)-1</f>
        <v>0</v>
      </c>
      <c r="O104" s="495" t="n">
        <f aca="false">(1+$AF104)^(1/12)-1</f>
        <v>0</v>
      </c>
      <c r="P104" s="495" t="n">
        <f aca="false">(1+$AF104)^(1/12)-1</f>
        <v>0</v>
      </c>
      <c r="Q104" s="495" t="n">
        <f aca="false">(1+$AF104)^(1/12)-1</f>
        <v>0</v>
      </c>
      <c r="R104" s="495" t="n">
        <f aca="false">(1+$AF104)^(1/12)-1</f>
        <v>0</v>
      </c>
      <c r="S104" s="495" t="n">
        <f aca="false">IF('Painel  de Controle'!$E$28="REAL",'Premissas Financeiras'!H19-'Premissas Financeiras'!H19,'Premissas Financeiras'!H19)</f>
        <v>0</v>
      </c>
      <c r="T104" s="495" t="n">
        <f aca="false">(1+$AF104)^(1/12)-1</f>
        <v>0</v>
      </c>
      <c r="U104" s="495" t="n">
        <f aca="false">(1+$AF104)^(1/12)-1</f>
        <v>0</v>
      </c>
      <c r="V104" s="495" t="n">
        <f aca="false">(1+$AF104)^(1/12)-1</f>
        <v>0</v>
      </c>
      <c r="W104" s="495" t="n">
        <f aca="false">(1+$AF104)^(1/12)-1</f>
        <v>0</v>
      </c>
      <c r="X104" s="495" t="n">
        <f aca="false">(1+$AF104)^(1/12)-1</f>
        <v>0</v>
      </c>
      <c r="Y104" s="495" t="n">
        <f aca="false">(1+$AF104)^(1/12)-1</f>
        <v>0</v>
      </c>
      <c r="Z104" s="495" t="n">
        <f aca="false">(1+$AF104)^(1/12)-1</f>
        <v>0</v>
      </c>
      <c r="AA104" s="495" t="n">
        <f aca="false">(1+$AF104)^(1/12)-1</f>
        <v>0</v>
      </c>
      <c r="AB104" s="495" t="n">
        <f aca="false">(1+$AF104)^(1/12)-1</f>
        <v>0</v>
      </c>
      <c r="AC104" s="495" t="n">
        <f aca="false">(1+$AF104)^(1/12)-1</f>
        <v>0</v>
      </c>
      <c r="AD104" s="495" t="n">
        <f aca="false">(1+$AF104)^(1/12)-1</f>
        <v>0</v>
      </c>
      <c r="AE104" s="495" t="n">
        <f aca="false">(1+$AF104)^(1/12)-1</f>
        <v>0</v>
      </c>
      <c r="AF104" s="495" t="n">
        <f aca="false">IF('Painel  de Controle'!$E$28="REAL",'Premissas Financeiras'!I$19-'Premissas Financeiras'!I$19,'Premissas Financeiras'!I$19)</f>
        <v>0</v>
      </c>
      <c r="AG104" s="495" t="n">
        <f aca="false">(1+$AS104)^(1/12)-1</f>
        <v>0</v>
      </c>
      <c r="AH104" s="495" t="n">
        <f aca="false">(1+$AS104)^(1/12)-1</f>
        <v>0</v>
      </c>
      <c r="AI104" s="495" t="n">
        <f aca="false">(1+$AS104)^(1/12)-1</f>
        <v>0</v>
      </c>
      <c r="AJ104" s="495" t="n">
        <f aca="false">(1+$AS104)^(1/12)-1</f>
        <v>0</v>
      </c>
      <c r="AK104" s="495" t="n">
        <f aca="false">(1+$AS104)^(1/12)-1</f>
        <v>0</v>
      </c>
      <c r="AL104" s="495" t="n">
        <f aca="false">(1+$AS104)^(1/12)-1</f>
        <v>0</v>
      </c>
      <c r="AM104" s="495" t="n">
        <f aca="false">(1+$AS104)^(1/12)-1</f>
        <v>0</v>
      </c>
      <c r="AN104" s="495" t="n">
        <f aca="false">(1+$AS104)^(1/12)-1</f>
        <v>0</v>
      </c>
      <c r="AO104" s="495" t="n">
        <f aca="false">(1+$AS104)^(1/12)-1</f>
        <v>0</v>
      </c>
      <c r="AP104" s="495" t="n">
        <f aca="false">(1+$AS104)^(1/12)-1</f>
        <v>0</v>
      </c>
      <c r="AQ104" s="495" t="n">
        <f aca="false">(1+$AS104)^(1/12)-1</f>
        <v>0</v>
      </c>
      <c r="AR104" s="495" t="n">
        <f aca="false">(1+$AS104)^(1/12)-1</f>
        <v>0</v>
      </c>
      <c r="AS104" s="495" t="n">
        <f aca="false">IF('Painel  de Controle'!$E$28="REAL",'Premissas Financeiras'!J$19-'Premissas Financeiras'!J$19,'Premissas Financeiras'!J$19)</f>
        <v>0</v>
      </c>
      <c r="AT104" s="495" t="n">
        <f aca="false">(1+$BF104)^(1/12)-1</f>
        <v>0</v>
      </c>
      <c r="AU104" s="495" t="n">
        <f aca="false">(1+$BF104)^(1/12)-1</f>
        <v>0</v>
      </c>
      <c r="AV104" s="495" t="n">
        <f aca="false">(1+$BF104)^(1/12)-1</f>
        <v>0</v>
      </c>
      <c r="AW104" s="495" t="n">
        <f aca="false">(1+$BF104)^(1/12)-1</f>
        <v>0</v>
      </c>
      <c r="AX104" s="495" t="n">
        <f aca="false">(1+$BF104)^(1/12)-1</f>
        <v>0</v>
      </c>
      <c r="AY104" s="495" t="n">
        <f aca="false">(1+$BF104)^(1/12)-1</f>
        <v>0</v>
      </c>
      <c r="AZ104" s="495" t="n">
        <f aca="false">(1+$BF104)^(1/12)-1</f>
        <v>0</v>
      </c>
      <c r="BA104" s="495" t="n">
        <f aca="false">(1+$BF104)^(1/12)-1</f>
        <v>0</v>
      </c>
      <c r="BB104" s="495" t="n">
        <f aca="false">(1+$BF104)^(1/12)-1</f>
        <v>0</v>
      </c>
      <c r="BC104" s="495" t="n">
        <f aca="false">(1+$BF104)^(1/12)-1</f>
        <v>0</v>
      </c>
      <c r="BD104" s="495" t="n">
        <f aca="false">(1+$BF104)^(1/12)-1</f>
        <v>0</v>
      </c>
      <c r="BE104" s="495" t="n">
        <f aca="false">(1+$BF104)^(1/12)-1</f>
        <v>0</v>
      </c>
      <c r="BF104" s="495" t="n">
        <f aca="false">IF('Painel  de Controle'!$E$28="REAL",'Premissas Financeiras'!K$19-'Premissas Financeiras'!K$19,'Premissas Financeiras'!K$19)</f>
        <v>0</v>
      </c>
      <c r="BG104" s="495" t="n">
        <f aca="false">(1+$BS104)^(1/12)-1</f>
        <v>0</v>
      </c>
      <c r="BH104" s="495" t="n">
        <f aca="false">(1+$BS104)^(1/12)-1</f>
        <v>0</v>
      </c>
      <c r="BI104" s="495" t="n">
        <f aca="false">(1+$BS104)^(1/12)-1</f>
        <v>0</v>
      </c>
      <c r="BJ104" s="495" t="n">
        <f aca="false">(1+$BS104)^(1/12)-1</f>
        <v>0</v>
      </c>
      <c r="BK104" s="495" t="n">
        <f aca="false">(1+$BS104)^(1/12)-1</f>
        <v>0</v>
      </c>
      <c r="BL104" s="495" t="n">
        <f aca="false">(1+$BS104)^(1/12)-1</f>
        <v>0</v>
      </c>
      <c r="BM104" s="495" t="n">
        <f aca="false">(1+$BS104)^(1/12)-1</f>
        <v>0</v>
      </c>
      <c r="BN104" s="495" t="n">
        <f aca="false">(1+$BS104)^(1/12)-1</f>
        <v>0</v>
      </c>
      <c r="BO104" s="495" t="n">
        <f aca="false">(1+$BS104)^(1/12)-1</f>
        <v>0</v>
      </c>
      <c r="BP104" s="495" t="n">
        <f aca="false">(1+$BS104)^(1/12)-1</f>
        <v>0</v>
      </c>
      <c r="BQ104" s="495" t="n">
        <f aca="false">(1+$BS104)^(1/12)-1</f>
        <v>0</v>
      </c>
      <c r="BR104" s="495" t="n">
        <f aca="false">(1+$BS104)^(1/12)-1</f>
        <v>0</v>
      </c>
      <c r="BS104" s="495" t="n">
        <f aca="false">IF('Painel  de Controle'!$E$28="REAL",'Premissas Financeiras'!L$19-'Premissas Financeiras'!L$19,'Premissas Financeiras'!L$19)</f>
        <v>0</v>
      </c>
      <c r="BT104" s="495" t="n">
        <f aca="false">(1+$CF104)^(1/12)-1</f>
        <v>0</v>
      </c>
      <c r="BU104" s="495" t="n">
        <f aca="false">(1+$CF104)^(1/12)-1</f>
        <v>0</v>
      </c>
      <c r="BV104" s="495" t="n">
        <f aca="false">(1+$CF104)^(1/12)-1</f>
        <v>0</v>
      </c>
      <c r="BW104" s="495" t="n">
        <f aca="false">(1+$CF104)^(1/12)-1</f>
        <v>0</v>
      </c>
      <c r="BX104" s="495" t="n">
        <f aca="false">(1+$CF104)^(1/12)-1</f>
        <v>0</v>
      </c>
      <c r="BY104" s="495" t="n">
        <f aca="false">(1+$CF104)^(1/12)-1</f>
        <v>0</v>
      </c>
      <c r="BZ104" s="495" t="n">
        <f aca="false">(1+$CF104)^(1/12)-1</f>
        <v>0</v>
      </c>
      <c r="CA104" s="495" t="n">
        <f aca="false">(1+$CF104)^(1/12)-1</f>
        <v>0</v>
      </c>
      <c r="CB104" s="495" t="n">
        <f aca="false">(1+$CF104)^(1/12)-1</f>
        <v>0</v>
      </c>
      <c r="CC104" s="495" t="n">
        <f aca="false">(1+$CF104)^(1/12)-1</f>
        <v>0</v>
      </c>
      <c r="CD104" s="495" t="n">
        <f aca="false">(1+$CF104)^(1/12)-1</f>
        <v>0</v>
      </c>
      <c r="CE104" s="495" t="n">
        <f aca="false">(1+$CF104)^(1/12)-1</f>
        <v>0</v>
      </c>
      <c r="CF104" s="495" t="n">
        <f aca="false">IF('Painel  de Controle'!$E$28="REAL",'Premissas Financeiras'!M$19-'Premissas Financeiras'!M$19,'Premissas Financeiras'!M$19)</f>
        <v>0</v>
      </c>
      <c r="CG104" s="495" t="n">
        <f aca="false">(1+$CS104)^(1/12)-1</f>
        <v>0</v>
      </c>
      <c r="CH104" s="495" t="n">
        <f aca="false">(1+$CS104)^(1/12)-1</f>
        <v>0</v>
      </c>
      <c r="CI104" s="495" t="n">
        <f aca="false">(1+$CS104)^(1/12)-1</f>
        <v>0</v>
      </c>
      <c r="CJ104" s="495" t="n">
        <f aca="false">(1+$CS104)^(1/12)-1</f>
        <v>0</v>
      </c>
      <c r="CK104" s="495" t="n">
        <f aca="false">(1+$CS104)^(1/12)-1</f>
        <v>0</v>
      </c>
      <c r="CL104" s="495" t="n">
        <f aca="false">(1+$CS104)^(1/12)-1</f>
        <v>0</v>
      </c>
      <c r="CM104" s="495" t="n">
        <f aca="false">(1+$CS104)^(1/12)-1</f>
        <v>0</v>
      </c>
      <c r="CN104" s="495" t="n">
        <f aca="false">(1+$CS104)^(1/12)-1</f>
        <v>0</v>
      </c>
      <c r="CO104" s="495" t="n">
        <f aca="false">(1+$CS104)^(1/12)-1</f>
        <v>0</v>
      </c>
      <c r="CP104" s="495" t="n">
        <f aca="false">(1+$CS104)^(1/12)-1</f>
        <v>0</v>
      </c>
      <c r="CQ104" s="495" t="n">
        <f aca="false">(1+$CS104)^(1/12)-1</f>
        <v>0</v>
      </c>
      <c r="CR104" s="495" t="n">
        <f aca="false">(1+$CS104)^(1/12)-1</f>
        <v>0</v>
      </c>
      <c r="CS104" s="495" t="n">
        <f aca="false">IF('Painel  de Controle'!$E$28="REAL",'Premissas Financeiras'!N$19-'Premissas Financeiras'!N$19,'Premissas Financeiras'!N$19)</f>
        <v>0</v>
      </c>
      <c r="CT104" s="495" t="n">
        <f aca="false">(1+$DF104)^(1/12)-1</f>
        <v>0</v>
      </c>
      <c r="CU104" s="495" t="n">
        <f aca="false">(1+$DF104)^(1/12)-1</f>
        <v>0</v>
      </c>
      <c r="CV104" s="495" t="n">
        <f aca="false">(1+$DF104)^(1/12)-1</f>
        <v>0</v>
      </c>
      <c r="CW104" s="495" t="n">
        <f aca="false">(1+$DF104)^(1/12)-1</f>
        <v>0</v>
      </c>
      <c r="CX104" s="495" t="n">
        <f aca="false">(1+$DF104)^(1/12)-1</f>
        <v>0</v>
      </c>
      <c r="CY104" s="495" t="n">
        <f aca="false">(1+$DF104)^(1/12)-1</f>
        <v>0</v>
      </c>
      <c r="CZ104" s="495" t="n">
        <f aca="false">(1+$DF104)^(1/12)-1</f>
        <v>0</v>
      </c>
      <c r="DA104" s="495" t="n">
        <f aca="false">(1+$DF104)^(1/12)-1</f>
        <v>0</v>
      </c>
      <c r="DB104" s="495" t="n">
        <f aca="false">(1+$DF104)^(1/12)-1</f>
        <v>0</v>
      </c>
      <c r="DC104" s="495" t="n">
        <f aca="false">(1+$DF104)^(1/12)-1</f>
        <v>0</v>
      </c>
      <c r="DD104" s="495" t="n">
        <f aca="false">(1+$DF104)^(1/12)-1</f>
        <v>0</v>
      </c>
      <c r="DE104" s="495" t="n">
        <f aca="false">(1+$DF104)^(1/12)-1</f>
        <v>0</v>
      </c>
      <c r="DF104" s="495" t="n">
        <f aca="false">IF('Painel  de Controle'!$E$28="REAL",'Premissas Financeiras'!O$19-'Premissas Financeiras'!O$19,'Premissas Financeiras'!O$19)</f>
        <v>0</v>
      </c>
      <c r="DG104" s="495" t="n">
        <f aca="false">(1+$DF104)^(1/12)-1</f>
        <v>0</v>
      </c>
      <c r="DH104" s="495" t="n">
        <f aca="false">(1+$DF104)^(1/12)-1</f>
        <v>0</v>
      </c>
      <c r="DI104" s="495" t="n">
        <f aca="false">(1+$DF104)^(1/12)-1</f>
        <v>0</v>
      </c>
      <c r="DJ104" s="495" t="n">
        <f aca="false">(1+$DF104)^(1/12)-1</f>
        <v>0</v>
      </c>
      <c r="DK104" s="495" t="n">
        <f aca="false">(1+$DF104)^(1/12)-1</f>
        <v>0</v>
      </c>
      <c r="DL104" s="495" t="n">
        <f aca="false">(1+$DF104)^(1/12)-1</f>
        <v>0</v>
      </c>
      <c r="DM104" s="495" t="n">
        <f aca="false">(1+$DF104)^(1/12)-1</f>
        <v>0</v>
      </c>
      <c r="DN104" s="495" t="n">
        <f aca="false">(1+$DF104)^(1/12)-1</f>
        <v>0</v>
      </c>
      <c r="DO104" s="495" t="n">
        <f aca="false">(1+$DF104)^(1/12)-1</f>
        <v>0</v>
      </c>
      <c r="DP104" s="495" t="n">
        <f aca="false">(1+$DF104)^(1/12)-1</f>
        <v>0</v>
      </c>
      <c r="DQ104" s="495" t="n">
        <f aca="false">(1+$DF104)^(1/12)-1</f>
        <v>0</v>
      </c>
      <c r="DR104" s="495" t="n">
        <f aca="false">(1+$DF104)^(1/12)-1</f>
        <v>0</v>
      </c>
      <c r="DS104" s="495" t="n">
        <f aca="false">IF('Painel  de Controle'!$E$28="REAL",'Premissas Financeiras'!P$19-'Premissas Financeiras'!P$19,'Premissas Financeiras'!P$19)</f>
        <v>0</v>
      </c>
      <c r="DT104" s="495" t="n">
        <f aca="false">(1+$DF104)^(1/12)-1</f>
        <v>0</v>
      </c>
      <c r="DU104" s="495" t="n">
        <f aca="false">(1+$DF104)^(1/12)-1</f>
        <v>0</v>
      </c>
      <c r="DV104" s="495" t="n">
        <f aca="false">(1+$DF104)^(1/12)-1</f>
        <v>0</v>
      </c>
      <c r="DW104" s="495" t="n">
        <f aca="false">(1+$DF104)^(1/12)-1</f>
        <v>0</v>
      </c>
      <c r="DX104" s="495" t="n">
        <f aca="false">(1+$DF104)^(1/12)-1</f>
        <v>0</v>
      </c>
      <c r="DY104" s="495" t="n">
        <f aca="false">(1+$DF104)^(1/12)-1</f>
        <v>0</v>
      </c>
      <c r="DZ104" s="495" t="n">
        <f aca="false">(1+$DF104)^(1/12)-1</f>
        <v>0</v>
      </c>
      <c r="EA104" s="495" t="n">
        <f aca="false">(1+$DF104)^(1/12)-1</f>
        <v>0</v>
      </c>
      <c r="EB104" s="495" t="n">
        <f aca="false">(1+$DF104)^(1/12)-1</f>
        <v>0</v>
      </c>
      <c r="EC104" s="495" t="n">
        <f aca="false">(1+$DF104)^(1/12)-1</f>
        <v>0</v>
      </c>
      <c r="ED104" s="495" t="n">
        <f aca="false">(1+$DF104)^(1/12)-1</f>
        <v>0</v>
      </c>
      <c r="EE104" s="495" t="n">
        <f aca="false">(1+$DF104)^(1/12)-1</f>
        <v>0</v>
      </c>
      <c r="EF104" s="495" t="n">
        <f aca="false">IF('Painel  de Controle'!$E$28="REAL",'Premissas Financeiras'!Q$19-'Premissas Financeiras'!Q$19,'Premissas Financeiras'!Q$19)</f>
        <v>0</v>
      </c>
      <c r="EG104" s="495" t="n">
        <f aca="false">(1+$DF104)^(1/12)-1</f>
        <v>0</v>
      </c>
      <c r="EH104" s="495" t="n">
        <f aca="false">(1+$DF104)^(1/12)-1</f>
        <v>0</v>
      </c>
      <c r="EI104" s="495" t="n">
        <f aca="false">(1+$DF104)^(1/12)-1</f>
        <v>0</v>
      </c>
      <c r="EJ104" s="495" t="n">
        <f aca="false">(1+$DF104)^(1/12)-1</f>
        <v>0</v>
      </c>
      <c r="EK104" s="495" t="n">
        <f aca="false">(1+$DF104)^(1/12)-1</f>
        <v>0</v>
      </c>
      <c r="EL104" s="495" t="n">
        <f aca="false">(1+$DF104)^(1/12)-1</f>
        <v>0</v>
      </c>
      <c r="EM104" s="495" t="n">
        <f aca="false">(1+$DF104)^(1/12)-1</f>
        <v>0</v>
      </c>
      <c r="EN104" s="495" t="n">
        <f aca="false">(1+$DF104)^(1/12)-1</f>
        <v>0</v>
      </c>
      <c r="EO104" s="495" t="n">
        <f aca="false">(1+$DF104)^(1/12)-1</f>
        <v>0</v>
      </c>
      <c r="EP104" s="495" t="n">
        <f aca="false">(1+$DF104)^(1/12)-1</f>
        <v>0</v>
      </c>
      <c r="EQ104" s="495" t="n">
        <f aca="false">(1+$DF104)^(1/12)-1</f>
        <v>0</v>
      </c>
      <c r="ER104" s="495" t="n">
        <f aca="false">(1+$DF104)^(1/12)-1</f>
        <v>0</v>
      </c>
      <c r="ES104" s="495" t="n">
        <f aca="false">IF('Painel  de Controle'!$E$28="REAL",'Premissas Financeiras'!R$19-'Premissas Financeiras'!R$19,'Premissas Financeiras'!R$19)</f>
        <v>0</v>
      </c>
      <c r="ET104" s="495" t="n">
        <f aca="false">(1+$DF104)^(1/12)-1</f>
        <v>0</v>
      </c>
      <c r="EU104" s="495" t="n">
        <f aca="false">(1+$DF104)^(1/12)-1</f>
        <v>0</v>
      </c>
      <c r="EV104" s="495" t="n">
        <f aca="false">(1+$DF104)^(1/12)-1</f>
        <v>0</v>
      </c>
      <c r="EW104" s="495" t="n">
        <f aca="false">(1+$DF104)^(1/12)-1</f>
        <v>0</v>
      </c>
      <c r="EX104" s="495" t="n">
        <f aca="false">(1+$DF104)^(1/12)-1</f>
        <v>0</v>
      </c>
      <c r="EY104" s="495" t="n">
        <f aca="false">(1+$DF104)^(1/12)-1</f>
        <v>0</v>
      </c>
      <c r="EZ104" s="495" t="n">
        <f aca="false">(1+$DF104)^(1/12)-1</f>
        <v>0</v>
      </c>
      <c r="FA104" s="495" t="n">
        <f aca="false">(1+$DF104)^(1/12)-1</f>
        <v>0</v>
      </c>
      <c r="FB104" s="495" t="n">
        <f aca="false">(1+$DF104)^(1/12)-1</f>
        <v>0</v>
      </c>
      <c r="FC104" s="495" t="n">
        <f aca="false">(1+$DF104)^(1/12)-1</f>
        <v>0</v>
      </c>
      <c r="FD104" s="495" t="n">
        <f aca="false">(1+$DF104)^(1/12)-1</f>
        <v>0</v>
      </c>
      <c r="FE104" s="495" t="n">
        <f aca="false">(1+$DF104)^(1/12)-1</f>
        <v>0</v>
      </c>
      <c r="FF104" s="495" t="n">
        <f aca="false">IF('Painel  de Controle'!$E$28="REAL",'Premissas Financeiras'!S$19-'Premissas Financeiras'!S$19,'Premissas Financeiras'!S$19)</f>
        <v>0</v>
      </c>
      <c r="FG104" s="495" t="n">
        <f aca="false">(1+$DF104)^(1/12)-1</f>
        <v>0</v>
      </c>
      <c r="FH104" s="495" t="n">
        <f aca="false">(1+$DF104)^(1/12)-1</f>
        <v>0</v>
      </c>
      <c r="FI104" s="495" t="n">
        <f aca="false">(1+$DF104)^(1/12)-1</f>
        <v>0</v>
      </c>
      <c r="FJ104" s="495" t="n">
        <f aca="false">(1+$DF104)^(1/12)-1</f>
        <v>0</v>
      </c>
      <c r="FK104" s="495" t="n">
        <f aca="false">(1+$DF104)^(1/12)-1</f>
        <v>0</v>
      </c>
      <c r="FL104" s="495" t="n">
        <f aca="false">(1+$DF104)^(1/12)-1</f>
        <v>0</v>
      </c>
      <c r="FM104" s="495" t="n">
        <f aca="false">(1+$DF104)^(1/12)-1</f>
        <v>0</v>
      </c>
      <c r="FN104" s="495" t="n">
        <f aca="false">(1+$DF104)^(1/12)-1</f>
        <v>0</v>
      </c>
      <c r="FO104" s="495" t="n">
        <f aca="false">(1+$DF104)^(1/12)-1</f>
        <v>0</v>
      </c>
      <c r="FP104" s="495" t="n">
        <f aca="false">(1+$DF104)^(1/12)-1</f>
        <v>0</v>
      </c>
      <c r="FQ104" s="495" t="n">
        <f aca="false">(1+$DF104)^(1/12)-1</f>
        <v>0</v>
      </c>
      <c r="FR104" s="495" t="n">
        <f aca="false">(1+$DF104)^(1/12)-1</f>
        <v>0</v>
      </c>
      <c r="FS104" s="495" t="n">
        <f aca="false">IF('Painel  de Controle'!$E$28="REAL",'Premissas Financeiras'!T$19-'Premissas Financeiras'!T$19,'Premissas Financeiras'!T$19)</f>
        <v>0</v>
      </c>
      <c r="FT104" s="495" t="n">
        <f aca="false">(1+$DF104)^(1/12)-1</f>
        <v>0</v>
      </c>
      <c r="FU104" s="495" t="n">
        <f aca="false">(1+$DF104)^(1/12)-1</f>
        <v>0</v>
      </c>
      <c r="FV104" s="495" t="n">
        <f aca="false">(1+$DF104)^(1/12)-1</f>
        <v>0</v>
      </c>
      <c r="FW104" s="495" t="n">
        <f aca="false">(1+$DF104)^(1/12)-1</f>
        <v>0</v>
      </c>
      <c r="FX104" s="495" t="n">
        <f aca="false">(1+$DF104)^(1/12)-1</f>
        <v>0</v>
      </c>
      <c r="FY104" s="495" t="n">
        <f aca="false">(1+$DF104)^(1/12)-1</f>
        <v>0</v>
      </c>
      <c r="FZ104" s="495" t="n">
        <f aca="false">(1+$DF104)^(1/12)-1</f>
        <v>0</v>
      </c>
      <c r="GA104" s="495" t="n">
        <f aca="false">(1+$DF104)^(1/12)-1</f>
        <v>0</v>
      </c>
      <c r="GB104" s="495" t="n">
        <f aca="false">(1+$DF104)^(1/12)-1</f>
        <v>0</v>
      </c>
      <c r="GC104" s="495" t="n">
        <f aca="false">(1+$DF104)^(1/12)-1</f>
        <v>0</v>
      </c>
      <c r="GD104" s="495" t="n">
        <f aca="false">(1+$DF104)^(1/12)-1</f>
        <v>0</v>
      </c>
      <c r="GE104" s="495" t="n">
        <f aca="false">(1+$DF104)^(1/12)-1</f>
        <v>0</v>
      </c>
      <c r="GF104" s="495" t="n">
        <f aca="false">IF('Painel  de Controle'!$E$28="REAL",'Premissas Financeiras'!U$19-'Premissas Financeiras'!U$19,'Premissas Financeiras'!U$19)</f>
        <v>0</v>
      </c>
      <c r="GG104" s="495" t="n">
        <f aca="false">(1+$DF104)^(1/12)-1</f>
        <v>0</v>
      </c>
      <c r="GH104" s="495" t="n">
        <f aca="false">(1+$DF104)^(1/12)-1</f>
        <v>0</v>
      </c>
      <c r="GI104" s="495" t="n">
        <f aca="false">(1+$DF104)^(1/12)-1</f>
        <v>0</v>
      </c>
      <c r="GJ104" s="495" t="n">
        <f aca="false">(1+$DF104)^(1/12)-1</f>
        <v>0</v>
      </c>
      <c r="GK104" s="495" t="n">
        <f aca="false">(1+$DF104)^(1/12)-1</f>
        <v>0</v>
      </c>
      <c r="GL104" s="495" t="n">
        <f aca="false">(1+$DF104)^(1/12)-1</f>
        <v>0</v>
      </c>
      <c r="GM104" s="495" t="n">
        <f aca="false">(1+$DF104)^(1/12)-1</f>
        <v>0</v>
      </c>
      <c r="GN104" s="495" t="n">
        <f aca="false">(1+$DF104)^(1/12)-1</f>
        <v>0</v>
      </c>
      <c r="GO104" s="495" t="n">
        <f aca="false">(1+$DF104)^(1/12)-1</f>
        <v>0</v>
      </c>
      <c r="GP104" s="495" t="n">
        <f aca="false">(1+$DF104)^(1/12)-1</f>
        <v>0</v>
      </c>
      <c r="GQ104" s="495" t="n">
        <f aca="false">(1+$DF104)^(1/12)-1</f>
        <v>0</v>
      </c>
      <c r="GR104" s="495" t="n">
        <f aca="false">(1+$DF104)^(1/12)-1</f>
        <v>0</v>
      </c>
      <c r="GS104" s="495" t="n">
        <f aca="false">IF('Painel  de Controle'!$E$28="REAL",'Premissas Financeiras'!V$19-'Premissas Financeiras'!V$19,'Premissas Financeiras'!V$19)</f>
        <v>0</v>
      </c>
      <c r="GT104" s="495" t="n">
        <f aca="false">(1+$DF104)^(1/12)-1</f>
        <v>0</v>
      </c>
      <c r="GU104" s="495" t="n">
        <f aca="false">(1+$DF104)^(1/12)-1</f>
        <v>0</v>
      </c>
      <c r="GV104" s="495" t="n">
        <f aca="false">(1+$DF104)^(1/12)-1</f>
        <v>0</v>
      </c>
      <c r="GW104" s="495" t="n">
        <f aca="false">(1+$DF104)^(1/12)-1</f>
        <v>0</v>
      </c>
      <c r="GX104" s="495" t="n">
        <f aca="false">(1+$DF104)^(1/12)-1</f>
        <v>0</v>
      </c>
      <c r="GY104" s="495" t="n">
        <f aca="false">(1+$DF104)^(1/12)-1</f>
        <v>0</v>
      </c>
      <c r="GZ104" s="495" t="n">
        <f aca="false">(1+$DF104)^(1/12)-1</f>
        <v>0</v>
      </c>
      <c r="HA104" s="495" t="n">
        <f aca="false">(1+$DF104)^(1/12)-1</f>
        <v>0</v>
      </c>
      <c r="HB104" s="495" t="n">
        <f aca="false">(1+$DF104)^(1/12)-1</f>
        <v>0</v>
      </c>
      <c r="HC104" s="495" t="n">
        <f aca="false">(1+$DF104)^(1/12)-1</f>
        <v>0</v>
      </c>
      <c r="HD104" s="495" t="n">
        <f aca="false">(1+$DF104)^(1/12)-1</f>
        <v>0</v>
      </c>
      <c r="HE104" s="495" t="n">
        <f aca="false">(1+$DF104)^(1/12)-1</f>
        <v>0</v>
      </c>
      <c r="HF104" s="495" t="n">
        <f aca="false">IF('Painel  de Controle'!$E$28="REAL",'Premissas Financeiras'!W$19-'Premissas Financeiras'!W$19,'Premissas Financeiras'!W$19)</f>
        <v>0</v>
      </c>
      <c r="HG104" s="495" t="n">
        <f aca="false">(1+$DF104)^(1/12)-1</f>
        <v>0</v>
      </c>
      <c r="HH104" s="495" t="n">
        <f aca="false">(1+$DF104)^(1/12)-1</f>
        <v>0</v>
      </c>
      <c r="HI104" s="495" t="n">
        <f aca="false">(1+$DF104)^(1/12)-1</f>
        <v>0</v>
      </c>
      <c r="HJ104" s="495" t="n">
        <f aca="false">(1+$DF104)^(1/12)-1</f>
        <v>0</v>
      </c>
      <c r="HK104" s="495" t="n">
        <f aca="false">(1+$DF104)^(1/12)-1</f>
        <v>0</v>
      </c>
      <c r="HL104" s="495" t="n">
        <f aca="false">(1+$DF104)^(1/12)-1</f>
        <v>0</v>
      </c>
      <c r="HM104" s="495" t="n">
        <f aca="false">(1+$DF104)^(1/12)-1</f>
        <v>0</v>
      </c>
      <c r="HN104" s="495" t="n">
        <f aca="false">(1+$DF104)^(1/12)-1</f>
        <v>0</v>
      </c>
      <c r="HO104" s="495" t="n">
        <f aca="false">(1+$DF104)^(1/12)-1</f>
        <v>0</v>
      </c>
      <c r="HP104" s="495" t="n">
        <f aca="false">(1+$DF104)^(1/12)-1</f>
        <v>0</v>
      </c>
      <c r="HQ104" s="495" t="n">
        <f aca="false">(1+$DF104)^(1/12)-1</f>
        <v>0</v>
      </c>
      <c r="HR104" s="495" t="n">
        <f aca="false">(1+$DF104)^(1/12)-1</f>
        <v>0</v>
      </c>
      <c r="HS104" s="495" t="n">
        <f aca="false">IF('Painel  de Controle'!$E$28="REAL",'Premissas Financeiras'!X$19-'Premissas Financeiras'!X$19,'Premissas Financeiras'!X$19)</f>
        <v>0</v>
      </c>
      <c r="HT104" s="495" t="n">
        <f aca="false">(1+$DF104)^(1/12)-1</f>
        <v>0</v>
      </c>
      <c r="HU104" s="495" t="n">
        <f aca="false">(1+$DF104)^(1/12)-1</f>
        <v>0</v>
      </c>
      <c r="HV104" s="495" t="n">
        <f aca="false">(1+$DF104)^(1/12)-1</f>
        <v>0</v>
      </c>
      <c r="HW104" s="495" t="n">
        <f aca="false">(1+$DF104)^(1/12)-1</f>
        <v>0</v>
      </c>
      <c r="HX104" s="495" t="n">
        <f aca="false">(1+$DF104)^(1/12)-1</f>
        <v>0</v>
      </c>
      <c r="HY104" s="495" t="n">
        <f aca="false">(1+$DF104)^(1/12)-1</f>
        <v>0</v>
      </c>
      <c r="HZ104" s="495" t="n">
        <f aca="false">(1+$DF104)^(1/12)-1</f>
        <v>0</v>
      </c>
      <c r="IA104" s="495" t="n">
        <f aca="false">(1+$DF104)^(1/12)-1</f>
        <v>0</v>
      </c>
      <c r="IB104" s="495" t="n">
        <f aca="false">(1+$DF104)^(1/12)-1</f>
        <v>0</v>
      </c>
      <c r="IC104" s="495" t="n">
        <f aca="false">(1+$DF104)^(1/12)-1</f>
        <v>0</v>
      </c>
      <c r="ID104" s="495" t="n">
        <f aca="false">(1+$DF104)^(1/12)-1</f>
        <v>0</v>
      </c>
      <c r="IE104" s="495" t="n">
        <f aca="false">(1+$DF104)^(1/12)-1</f>
        <v>0</v>
      </c>
      <c r="IF104" s="495" t="n">
        <f aca="false">IF('Painel  de Controle'!$E$28="REAL",'Premissas Financeiras'!Y$19-'Premissas Financeiras'!Y$19,'Premissas Financeiras'!Y$19)</f>
        <v>0</v>
      </c>
      <c r="IG104" s="495" t="n">
        <f aca="false">(1+$DF104)^(1/12)-1</f>
        <v>0</v>
      </c>
      <c r="IH104" s="495" t="n">
        <f aca="false">(1+$DF104)^(1/12)-1</f>
        <v>0</v>
      </c>
      <c r="II104" s="495" t="n">
        <f aca="false">(1+$DF104)^(1/12)-1</f>
        <v>0</v>
      </c>
      <c r="IJ104" s="495" t="n">
        <f aca="false">(1+$DF104)^(1/12)-1</f>
        <v>0</v>
      </c>
      <c r="IK104" s="495" t="n">
        <f aca="false">(1+$DF104)^(1/12)-1</f>
        <v>0</v>
      </c>
      <c r="IL104" s="495" t="n">
        <f aca="false">(1+$DF104)^(1/12)-1</f>
        <v>0</v>
      </c>
      <c r="IM104" s="495" t="n">
        <f aca="false">(1+$DF104)^(1/12)-1</f>
        <v>0</v>
      </c>
      <c r="IN104" s="495" t="n">
        <f aca="false">(1+$DF104)^(1/12)-1</f>
        <v>0</v>
      </c>
      <c r="IO104" s="495" t="n">
        <f aca="false">(1+$DF104)^(1/12)-1</f>
        <v>0</v>
      </c>
      <c r="IP104" s="495" t="n">
        <f aca="false">(1+$DF104)^(1/12)-1</f>
        <v>0</v>
      </c>
      <c r="IQ104" s="495" t="n">
        <f aca="false">(1+$DF104)^(1/12)-1</f>
        <v>0</v>
      </c>
      <c r="IR104" s="495" t="n">
        <f aca="false">(1+$DF104)^(1/12)-1</f>
        <v>0</v>
      </c>
      <c r="IS104" s="495" t="n">
        <f aca="false">IF('Painel  de Controle'!$E$28="REAL",'Premissas Financeiras'!Z$19-'Premissas Financeiras'!Z$19,'Premissas Financeiras'!Z$19)</f>
        <v>0</v>
      </c>
      <c r="IT104" s="495" t="n">
        <f aca="false">(1+$DF104)^(1/12)-1</f>
        <v>0</v>
      </c>
      <c r="IU104" s="495" t="n">
        <f aca="false">(1+$DF104)^(1/12)-1</f>
        <v>0</v>
      </c>
      <c r="IV104" s="495" t="n">
        <f aca="false">(1+$DF104)^(1/12)-1</f>
        <v>0</v>
      </c>
      <c r="IW104" s="495" t="n">
        <f aca="false">(1+$DF104)^(1/12)-1</f>
        <v>0</v>
      </c>
      <c r="IX104" s="495" t="n">
        <f aca="false">(1+$DF104)^(1/12)-1</f>
        <v>0</v>
      </c>
      <c r="IY104" s="495" t="n">
        <f aca="false">(1+$DF104)^(1/12)-1</f>
        <v>0</v>
      </c>
      <c r="IZ104" s="495" t="n">
        <f aca="false">(1+$DF104)^(1/12)-1</f>
        <v>0</v>
      </c>
      <c r="JA104" s="495" t="n">
        <f aca="false">(1+$DF104)^(1/12)-1</f>
        <v>0</v>
      </c>
      <c r="JB104" s="495" t="n">
        <f aca="false">(1+$DF104)^(1/12)-1</f>
        <v>0</v>
      </c>
      <c r="JC104" s="495" t="n">
        <f aca="false">(1+$DF104)^(1/12)-1</f>
        <v>0</v>
      </c>
      <c r="JD104" s="495" t="n">
        <f aca="false">(1+$DF104)^(1/12)-1</f>
        <v>0</v>
      </c>
      <c r="JE104" s="495" t="n">
        <f aca="false">(1+$DF104)^(1/12)-1</f>
        <v>0</v>
      </c>
      <c r="JF104" s="495" t="n">
        <f aca="false">IF('Painel  de Controle'!$E$28="REAL",'Premissas Financeiras'!AA$19-'Premissas Financeiras'!AA$19,'Premissas Financeiras'!AA$19)</f>
        <v>0</v>
      </c>
      <c r="JG104" s="495" t="n">
        <f aca="false">(1+$DF104)^(1/12)-1</f>
        <v>0</v>
      </c>
      <c r="JH104" s="495" t="n">
        <f aca="false">(1+$DF104)^(1/12)-1</f>
        <v>0</v>
      </c>
      <c r="JI104" s="495" t="n">
        <f aca="false">(1+$DF104)^(1/12)-1</f>
        <v>0</v>
      </c>
      <c r="JJ104" s="495" t="n">
        <f aca="false">(1+$DF104)^(1/12)-1</f>
        <v>0</v>
      </c>
      <c r="JK104" s="495" t="n">
        <f aca="false">(1+$DF104)^(1/12)-1</f>
        <v>0</v>
      </c>
      <c r="JL104" s="495" t="n">
        <f aca="false">(1+$DF104)^(1/12)-1</f>
        <v>0</v>
      </c>
      <c r="JM104" s="495" t="n">
        <f aca="false">(1+$DF104)^(1/12)-1</f>
        <v>0</v>
      </c>
      <c r="JN104" s="495" t="n">
        <f aca="false">(1+$DF104)^(1/12)-1</f>
        <v>0</v>
      </c>
      <c r="JO104" s="495" t="n">
        <f aca="false">(1+$DF104)^(1/12)-1</f>
        <v>0</v>
      </c>
      <c r="JP104" s="495" t="n">
        <f aca="false">(1+$DF104)^(1/12)-1</f>
        <v>0</v>
      </c>
      <c r="JQ104" s="495" t="n">
        <f aca="false">(1+$DF104)^(1/12)-1</f>
        <v>0</v>
      </c>
      <c r="JR104" s="495" t="n">
        <f aca="false">(1+$DF104)^(1/12)-1</f>
        <v>0</v>
      </c>
      <c r="JS104" s="495" t="n">
        <f aca="false">IF('Painel  de Controle'!$E$28="REAL",'Premissas Financeiras'!AB$19-'Premissas Financeiras'!AB$19,'Premissas Financeiras'!AB$19)</f>
        <v>0</v>
      </c>
      <c r="JT104" s="495" t="n">
        <f aca="false">(1+$DF104)^(1/12)-1</f>
        <v>0</v>
      </c>
      <c r="JU104" s="495" t="n">
        <f aca="false">(1+$DF104)^(1/12)-1</f>
        <v>0</v>
      </c>
      <c r="JV104" s="495" t="n">
        <f aca="false">(1+$DF104)^(1/12)-1</f>
        <v>0</v>
      </c>
      <c r="JW104" s="495" t="n">
        <f aca="false">(1+$DF104)^(1/12)-1</f>
        <v>0</v>
      </c>
      <c r="JX104" s="495" t="n">
        <f aca="false">(1+$DF104)^(1/12)-1</f>
        <v>0</v>
      </c>
      <c r="JY104" s="495" t="n">
        <f aca="false">(1+$DF104)^(1/12)-1</f>
        <v>0</v>
      </c>
      <c r="JZ104" s="495" t="n">
        <f aca="false">(1+$DF104)^(1/12)-1</f>
        <v>0</v>
      </c>
      <c r="KA104" s="495" t="n">
        <f aca="false">(1+$DF104)^(1/12)-1</f>
        <v>0</v>
      </c>
      <c r="KB104" s="495" t="n">
        <f aca="false">(1+$DF104)^(1/12)-1</f>
        <v>0</v>
      </c>
      <c r="KC104" s="495" t="n">
        <f aca="false">(1+$DF104)^(1/12)-1</f>
        <v>0</v>
      </c>
      <c r="KD104" s="495" t="n">
        <f aca="false">(1+$DF104)^(1/12)-1</f>
        <v>0</v>
      </c>
      <c r="KE104" s="495" t="n">
        <f aca="false">(1+$DF104)^(1/12)-1</f>
        <v>0</v>
      </c>
      <c r="KF104" s="495" t="n">
        <f aca="false">IF('Painel  de Controle'!$E$28="REAL",'Premissas Financeiras'!AC$19-'Premissas Financeiras'!AC$19,'Premissas Financeiras'!AC$19)</f>
        <v>0</v>
      </c>
      <c r="KG104" s="495" t="n">
        <f aca="false">(1+$DF104)^(1/12)-1</f>
        <v>0</v>
      </c>
      <c r="KH104" s="495" t="n">
        <f aca="false">(1+$DF104)^(1/12)-1</f>
        <v>0</v>
      </c>
      <c r="KI104" s="495" t="n">
        <f aca="false">(1+$DF104)^(1/12)-1</f>
        <v>0</v>
      </c>
      <c r="KJ104" s="495" t="n">
        <f aca="false">(1+$DF104)^(1/12)-1</f>
        <v>0</v>
      </c>
      <c r="KK104" s="495" t="n">
        <f aca="false">(1+$DF104)^(1/12)-1</f>
        <v>0</v>
      </c>
      <c r="KL104" s="495" t="n">
        <f aca="false">(1+$DF104)^(1/12)-1</f>
        <v>0</v>
      </c>
      <c r="KM104" s="495" t="n">
        <f aca="false">(1+$DF104)^(1/12)-1</f>
        <v>0</v>
      </c>
      <c r="KN104" s="495" t="n">
        <f aca="false">(1+$DF104)^(1/12)-1</f>
        <v>0</v>
      </c>
      <c r="KO104" s="495" t="n">
        <f aca="false">(1+$DF104)^(1/12)-1</f>
        <v>0</v>
      </c>
      <c r="KP104" s="495" t="n">
        <f aca="false">(1+$DF104)^(1/12)-1</f>
        <v>0</v>
      </c>
      <c r="KQ104" s="495" t="n">
        <f aca="false">(1+$DF104)^(1/12)-1</f>
        <v>0</v>
      </c>
      <c r="KR104" s="495" t="n">
        <f aca="false">(1+$DF104)^(1/12)-1</f>
        <v>0</v>
      </c>
      <c r="KS104" s="495" t="n">
        <f aca="false">IF('Painel  de Controle'!$E$28="REAL",'Premissas Financeiras'!AD$19-'Premissas Financeiras'!AD$19,'Premissas Financeiras'!AD$19)</f>
        <v>0</v>
      </c>
      <c r="KT104" s="495" t="n">
        <f aca="false">(1+$DF104)^(1/12)-1</f>
        <v>0</v>
      </c>
      <c r="KU104" s="495" t="n">
        <f aca="false">(1+$DF104)^(1/12)-1</f>
        <v>0</v>
      </c>
      <c r="KV104" s="495" t="n">
        <f aca="false">(1+$DF104)^(1/12)-1</f>
        <v>0</v>
      </c>
      <c r="KW104" s="495" t="n">
        <f aca="false">(1+$DF104)^(1/12)-1</f>
        <v>0</v>
      </c>
      <c r="KX104" s="495" t="n">
        <f aca="false">(1+$DF104)^(1/12)-1</f>
        <v>0</v>
      </c>
      <c r="KY104" s="495" t="n">
        <f aca="false">(1+$DF104)^(1/12)-1</f>
        <v>0</v>
      </c>
      <c r="KZ104" s="495" t="n">
        <f aca="false">(1+$DF104)^(1/12)-1</f>
        <v>0</v>
      </c>
      <c r="LA104" s="495" t="n">
        <f aca="false">(1+$DF104)^(1/12)-1</f>
        <v>0</v>
      </c>
      <c r="LB104" s="495" t="n">
        <f aca="false">(1+$DF104)^(1/12)-1</f>
        <v>0</v>
      </c>
      <c r="LC104" s="495" t="n">
        <f aca="false">(1+$DF104)^(1/12)-1</f>
        <v>0</v>
      </c>
      <c r="LD104" s="495" t="n">
        <f aca="false">(1+$DF104)^(1/12)-1</f>
        <v>0</v>
      </c>
      <c r="LE104" s="495" t="n">
        <f aca="false">(1+$DF104)^(1/12)-1</f>
        <v>0</v>
      </c>
      <c r="LF104" s="495" t="n">
        <f aca="false">IF('Painel  de Controle'!$E$28="REAL",'Premissas Financeiras'!AE$19-'Premissas Financeiras'!AE$19,'Premissas Financeiras'!AE$19)</f>
        <v>0</v>
      </c>
      <c r="LG104" s="495" t="n">
        <f aca="false">(1+$DF104)^(1/12)-1</f>
        <v>0</v>
      </c>
      <c r="LH104" s="495" t="n">
        <f aca="false">(1+$DF104)^(1/12)-1</f>
        <v>0</v>
      </c>
      <c r="LI104" s="495" t="n">
        <f aca="false">(1+$DF104)^(1/12)-1</f>
        <v>0</v>
      </c>
      <c r="LJ104" s="495" t="n">
        <f aca="false">(1+$DF104)^(1/12)-1</f>
        <v>0</v>
      </c>
      <c r="LK104" s="495" t="n">
        <f aca="false">(1+$DF104)^(1/12)-1</f>
        <v>0</v>
      </c>
      <c r="LL104" s="495" t="n">
        <f aca="false">(1+$DF104)^(1/12)-1</f>
        <v>0</v>
      </c>
      <c r="LM104" s="495" t="n">
        <f aca="false">(1+$DF104)^(1/12)-1</f>
        <v>0</v>
      </c>
      <c r="LN104" s="495" t="n">
        <f aca="false">(1+$DF104)^(1/12)-1</f>
        <v>0</v>
      </c>
      <c r="LO104" s="495" t="n">
        <f aca="false">(1+$DF104)^(1/12)-1</f>
        <v>0</v>
      </c>
      <c r="LP104" s="495" t="n">
        <f aca="false">(1+$DF104)^(1/12)-1</f>
        <v>0</v>
      </c>
      <c r="LQ104" s="495" t="n">
        <f aca="false">(1+$DF104)^(1/12)-1</f>
        <v>0</v>
      </c>
      <c r="LR104" s="495" t="n">
        <f aca="false">(1+$DF104)^(1/12)-1</f>
        <v>0</v>
      </c>
      <c r="LS104" s="495" t="n">
        <f aca="false">IF('Painel  de Controle'!$E$28="REAL",'Premissas Financeiras'!AF$19-'Premissas Financeiras'!AF$19,'Premissas Financeiras'!AF$19)</f>
        <v>0</v>
      </c>
      <c r="LT104" s="495" t="n">
        <f aca="false">(1+$AF104)^(1/12)-1</f>
        <v>0</v>
      </c>
      <c r="LU104" s="495" t="n">
        <f aca="false">(1+$AF104)^(1/12)-1</f>
        <v>0</v>
      </c>
      <c r="LV104" s="495" t="n">
        <f aca="false">(1+$AF104)^(1/12)-1</f>
        <v>0</v>
      </c>
      <c r="LW104" s="495" t="n">
        <f aca="false">(1+$AF104)^(1/12)-1</f>
        <v>0</v>
      </c>
      <c r="LX104" s="495" t="n">
        <f aca="false">(1+$AF104)^(1/12)-1</f>
        <v>0</v>
      </c>
      <c r="LY104" s="495" t="n">
        <f aca="false">(1+$AF104)^(1/12)-1</f>
        <v>0</v>
      </c>
      <c r="LZ104" s="495" t="n">
        <f aca="false">(1+$AF104)^(1/12)-1</f>
        <v>0</v>
      </c>
      <c r="MA104" s="495" t="n">
        <f aca="false">(1+$AF104)^(1/12)-1</f>
        <v>0</v>
      </c>
      <c r="MB104" s="495" t="n">
        <f aca="false">(1+$AF104)^(1/12)-1</f>
        <v>0</v>
      </c>
      <c r="MC104" s="495" t="n">
        <f aca="false">(1+$AF104)^(1/12)-1</f>
        <v>0</v>
      </c>
      <c r="MD104" s="495" t="n">
        <f aca="false">(1+$AF104)^(1/12)-1</f>
        <v>0</v>
      </c>
      <c r="ME104" s="495" t="n">
        <f aca="false">(1+$AF104)^(1/12)-1</f>
        <v>0</v>
      </c>
      <c r="MF104" s="495" t="n">
        <f aca="false">IF('Painel  de Controle'!$E$28="REAL",'Premissas Financeiras'!AG$19-'Premissas Financeiras'!AG$19,'Premissas Financeiras'!AG$19)</f>
        <v>0</v>
      </c>
      <c r="MG104" s="495" t="n">
        <f aca="false">(1+$AF104)^(1/12)-1</f>
        <v>0</v>
      </c>
      <c r="MH104" s="495" t="n">
        <f aca="false">(1+$AF104)^(1/12)-1</f>
        <v>0</v>
      </c>
      <c r="MI104" s="495" t="n">
        <f aca="false">(1+$AF104)^(1/12)-1</f>
        <v>0</v>
      </c>
      <c r="MJ104" s="495" t="n">
        <f aca="false">(1+$AF104)^(1/12)-1</f>
        <v>0</v>
      </c>
      <c r="MK104" s="495" t="n">
        <f aca="false">(1+$AF104)^(1/12)-1</f>
        <v>0</v>
      </c>
      <c r="ML104" s="495" t="n">
        <f aca="false">(1+$AF104)^(1/12)-1</f>
        <v>0</v>
      </c>
      <c r="MM104" s="495" t="n">
        <f aca="false">(1+$AF104)^(1/12)-1</f>
        <v>0</v>
      </c>
      <c r="MN104" s="495" t="n">
        <f aca="false">(1+$AF104)^(1/12)-1</f>
        <v>0</v>
      </c>
      <c r="MO104" s="495" t="n">
        <f aca="false">(1+$AF104)^(1/12)-1</f>
        <v>0</v>
      </c>
      <c r="MP104" s="495" t="n">
        <f aca="false">(1+$AF104)^(1/12)-1</f>
        <v>0</v>
      </c>
      <c r="MQ104" s="495" t="n">
        <f aca="false">(1+$AF104)^(1/12)-1</f>
        <v>0</v>
      </c>
      <c r="MR104" s="495" t="n">
        <f aca="false">(1+$AF104)^(1/12)-1</f>
        <v>0</v>
      </c>
      <c r="MS104" s="495" t="n">
        <f aca="false">IF('Painel  de Controle'!$E$28="REAL",'Premissas Financeiras'!AH$19-'Premissas Financeiras'!AH$19,'Premissas Financeiras'!AH$19)</f>
        <v>0</v>
      </c>
      <c r="MT104" s="495" t="n">
        <f aca="false">(1+$AF104)^(1/12)-1</f>
        <v>0</v>
      </c>
      <c r="MU104" s="495" t="n">
        <f aca="false">(1+$AF104)^(1/12)-1</f>
        <v>0</v>
      </c>
      <c r="MV104" s="495" t="n">
        <f aca="false">(1+$AF104)^(1/12)-1</f>
        <v>0</v>
      </c>
      <c r="MW104" s="495" t="n">
        <f aca="false">(1+$AF104)^(1/12)-1</f>
        <v>0</v>
      </c>
      <c r="MX104" s="495" t="n">
        <f aca="false">(1+$AF104)^(1/12)-1</f>
        <v>0</v>
      </c>
      <c r="MY104" s="495" t="n">
        <f aca="false">(1+$AF104)^(1/12)-1</f>
        <v>0</v>
      </c>
      <c r="MZ104" s="495" t="n">
        <f aca="false">(1+$AF104)^(1/12)-1</f>
        <v>0</v>
      </c>
      <c r="NA104" s="495" t="n">
        <f aca="false">(1+$AF104)^(1/12)-1</f>
        <v>0</v>
      </c>
      <c r="NB104" s="495" t="n">
        <f aca="false">(1+$AF104)^(1/12)-1</f>
        <v>0</v>
      </c>
      <c r="NC104" s="495" t="n">
        <f aca="false">(1+$AF104)^(1/12)-1</f>
        <v>0</v>
      </c>
      <c r="ND104" s="495" t="n">
        <f aca="false">(1+$AF104)^(1/12)-1</f>
        <v>0</v>
      </c>
      <c r="NE104" s="495" t="n">
        <f aca="false">(1+$AF104)^(1/12)-1</f>
        <v>0</v>
      </c>
      <c r="NF104" s="495" t="n">
        <f aca="false">IF('Painel  de Controle'!$E$28="REAL",'Premissas Financeiras'!AI$19-'Premissas Financeiras'!AI$19,'Premissas Financeiras'!AI$19)</f>
        <v>0</v>
      </c>
      <c r="NG104" s="495" t="n">
        <f aca="false">(1+$AF104)^(1/12)-1</f>
        <v>0</v>
      </c>
      <c r="NH104" s="495" t="n">
        <f aca="false">(1+$AF104)^(1/12)-1</f>
        <v>0</v>
      </c>
      <c r="NI104" s="495" t="n">
        <f aca="false">(1+$AF104)^(1/12)-1</f>
        <v>0</v>
      </c>
      <c r="NJ104" s="495" t="n">
        <f aca="false">(1+$AF104)^(1/12)-1</f>
        <v>0</v>
      </c>
      <c r="NK104" s="495" t="n">
        <f aca="false">(1+$AF104)^(1/12)-1</f>
        <v>0</v>
      </c>
      <c r="NL104" s="495" t="n">
        <f aca="false">(1+$AF104)^(1/12)-1</f>
        <v>0</v>
      </c>
      <c r="NM104" s="495" t="n">
        <f aca="false">(1+$AF104)^(1/12)-1</f>
        <v>0</v>
      </c>
      <c r="NN104" s="495" t="n">
        <f aca="false">(1+$AF104)^(1/12)-1</f>
        <v>0</v>
      </c>
      <c r="NO104" s="495" t="n">
        <f aca="false">(1+$AF104)^(1/12)-1</f>
        <v>0</v>
      </c>
      <c r="NP104" s="495" t="n">
        <f aca="false">(1+$AF104)^(1/12)-1</f>
        <v>0</v>
      </c>
      <c r="NQ104" s="495" t="n">
        <f aca="false">(1+$AF104)^(1/12)-1</f>
        <v>0</v>
      </c>
      <c r="NR104" s="495" t="n">
        <f aca="false">(1+$AF104)^(1/12)-1</f>
        <v>0</v>
      </c>
      <c r="NS104" s="495" t="n">
        <f aca="false">IF('Painel  de Controle'!$E$28="REAL",'Premissas Financeiras'!AJ$19-'Premissas Financeiras'!AJ$19,'Premissas Financeiras'!AJ$19)</f>
        <v>0</v>
      </c>
      <c r="NT104" s="495" t="n">
        <f aca="false">(1+$AF104)^(1/12)-1</f>
        <v>0</v>
      </c>
      <c r="NU104" s="495" t="n">
        <f aca="false">(1+$AF104)^(1/12)-1</f>
        <v>0</v>
      </c>
      <c r="NV104" s="495" t="n">
        <f aca="false">(1+$AF104)^(1/12)-1</f>
        <v>0</v>
      </c>
      <c r="NW104" s="495" t="n">
        <f aca="false">(1+$AF104)^(1/12)-1</f>
        <v>0</v>
      </c>
      <c r="NX104" s="495" t="n">
        <f aca="false">(1+$AF104)^(1/12)-1</f>
        <v>0</v>
      </c>
      <c r="NY104" s="495" t="n">
        <f aca="false">(1+$AF104)^(1/12)-1</f>
        <v>0</v>
      </c>
      <c r="NZ104" s="495" t="n">
        <f aca="false">(1+$AF104)^(1/12)-1</f>
        <v>0</v>
      </c>
      <c r="OA104" s="495" t="n">
        <f aca="false">(1+$AF104)^(1/12)-1</f>
        <v>0</v>
      </c>
      <c r="OB104" s="495" t="n">
        <f aca="false">(1+$AF104)^(1/12)-1</f>
        <v>0</v>
      </c>
      <c r="OC104" s="495" t="n">
        <f aca="false">(1+$AF104)^(1/12)-1</f>
        <v>0</v>
      </c>
      <c r="OD104" s="495" t="n">
        <f aca="false">(1+$AF104)^(1/12)-1</f>
        <v>0</v>
      </c>
      <c r="OE104" s="495" t="n">
        <f aca="false">(1+$AF104)^(1/12)-1</f>
        <v>0</v>
      </c>
      <c r="OF104" s="495" t="n">
        <f aca="false">IF('Painel  de Controle'!$E$28="REAL",'Premissas Financeiras'!AK$19-'Premissas Financeiras'!AK$19,'Premissas Financeiras'!AK$19)</f>
        <v>0</v>
      </c>
      <c r="OG104" s="495" t="n">
        <f aca="false">(1+$AF104)^(1/12)-1</f>
        <v>0</v>
      </c>
      <c r="OH104" s="495" t="n">
        <f aca="false">(1+$AF104)^(1/12)-1</f>
        <v>0</v>
      </c>
      <c r="OI104" s="495" t="n">
        <f aca="false">(1+$AF104)^(1/12)-1</f>
        <v>0</v>
      </c>
      <c r="OJ104" s="495" t="n">
        <f aca="false">(1+$AF104)^(1/12)-1</f>
        <v>0</v>
      </c>
      <c r="OK104" s="495" t="n">
        <f aca="false">(1+$AF104)^(1/12)-1</f>
        <v>0</v>
      </c>
      <c r="OL104" s="495" t="n">
        <f aca="false">(1+$AF104)^(1/12)-1</f>
        <v>0</v>
      </c>
      <c r="OM104" s="495" t="n">
        <f aca="false">(1+$AF104)^(1/12)-1</f>
        <v>0</v>
      </c>
      <c r="ON104" s="495" t="n">
        <f aca="false">(1+$AF104)^(1/12)-1</f>
        <v>0</v>
      </c>
      <c r="OO104" s="495" t="n">
        <f aca="false">(1+$AF104)^(1/12)-1</f>
        <v>0</v>
      </c>
      <c r="OP104" s="495" t="n">
        <f aca="false">(1+$AF104)^(1/12)-1</f>
        <v>0</v>
      </c>
      <c r="OQ104" s="495" t="n">
        <f aca="false">(1+$AF104)^(1/12)-1</f>
        <v>0</v>
      </c>
      <c r="OR104" s="495" t="n">
        <f aca="false">(1+$AF104)^(1/12)-1</f>
        <v>0</v>
      </c>
      <c r="OS104" s="495" t="n">
        <f aca="false">IF('Painel  de Controle'!$E$28="REAL",'Premissas Financeiras'!AL$19-'Premissas Financeiras'!AL$19,'Premissas Financeiras'!AL$19)</f>
        <v>0</v>
      </c>
      <c r="OT104" s="196"/>
      <c r="OU104" s="196"/>
      <c r="OV104" s="196"/>
      <c r="OW104" s="196"/>
      <c r="OX104" s="196"/>
      <c r="OY104" s="196"/>
      <c r="OZ104" s="196"/>
      <c r="PA104" s="196"/>
      <c r="PB104" s="196"/>
      <c r="PC104" s="196"/>
      <c r="PD104" s="196"/>
      <c r="PE104" s="196"/>
      <c r="PF104" s="196"/>
      <c r="PG104" s="196"/>
      <c r="PH104" s="196"/>
      <c r="PI104" s="196"/>
      <c r="PJ104" s="196"/>
      <c r="PK104" s="196"/>
      <c r="PL104" s="196"/>
      <c r="PM104" s="196"/>
      <c r="PN104" s="196"/>
      <c r="PO104" s="196"/>
      <c r="PP104" s="196"/>
      <c r="PQ104" s="196"/>
      <c r="PR104" s="196"/>
      <c r="PS104" s="196"/>
      <c r="PT104" s="196"/>
      <c r="PU104" s="196"/>
      <c r="PV104" s="196"/>
      <c r="PW104" s="196"/>
      <c r="PX104" s="196"/>
      <c r="PY104" s="196"/>
      <c r="PZ104" s="196"/>
      <c r="QA104" s="196"/>
      <c r="QB104" s="196"/>
      <c r="QC104" s="196"/>
      <c r="QD104" s="196"/>
      <c r="QE104" s="196"/>
      <c r="QF104" s="196"/>
      <c r="QG104" s="196"/>
      <c r="QH104" s="196"/>
      <c r="QI104" s="196"/>
      <c r="QJ104" s="196"/>
      <c r="QK104" s="196"/>
      <c r="QL104" s="196"/>
      <c r="QM104" s="196"/>
      <c r="QN104" s="196"/>
      <c r="QO104" s="196"/>
      <c r="QP104" s="196"/>
      <c r="QQ104" s="196"/>
      <c r="QR104" s="196"/>
      <c r="QS104" s="196"/>
      <c r="QT104" s="196"/>
      <c r="QU104" s="196"/>
      <c r="QV104" s="196"/>
      <c r="QW104" s="196"/>
      <c r="QX104" s="196"/>
      <c r="QY104" s="196"/>
      <c r="QZ104" s="196"/>
      <c r="RA104" s="196"/>
      <c r="RB104" s="196"/>
      <c r="RC104" s="196"/>
      <c r="RD104" s="196"/>
      <c r="RE104" s="196"/>
      <c r="RF104" s="196"/>
    </row>
    <row r="105" customFormat="false" ht="12.75" hidden="false" customHeight="true" outlineLevel="0" collapsed="false">
      <c r="A105" s="196"/>
      <c r="B105" s="89" t="s">
        <v>527</v>
      </c>
      <c r="C105" s="196"/>
      <c r="D105" s="196"/>
      <c r="E105" s="496" t="n">
        <f aca="false">'Premissas Financeiras'!J33</f>
        <v>0.1525271131</v>
      </c>
      <c r="F105" s="196"/>
      <c r="G105" s="495" t="n">
        <f aca="false">(1+$AF105)^(1/12)-1</f>
        <v>0.011900000002985</v>
      </c>
      <c r="H105" s="495" t="n">
        <f aca="false">(1+$AF105)^(1/12)-1</f>
        <v>0.011900000002985</v>
      </c>
      <c r="I105" s="495" t="n">
        <f aca="false">(1+$AF105)^(1/12)-1</f>
        <v>0.011900000002985</v>
      </c>
      <c r="J105" s="495" t="n">
        <f aca="false">(1+$AF105)^(1/12)-1</f>
        <v>0.011900000002985</v>
      </c>
      <c r="K105" s="495" t="n">
        <f aca="false">(1+$AF105)^(1/12)-1</f>
        <v>0.011900000002985</v>
      </c>
      <c r="L105" s="495" t="n">
        <f aca="false">(1+$AF105)^(1/12)-1</f>
        <v>0.011900000002985</v>
      </c>
      <c r="M105" s="495" t="n">
        <f aca="false">(1+$AF105)^(1/12)-1</f>
        <v>0.011900000002985</v>
      </c>
      <c r="N105" s="495" t="n">
        <f aca="false">(1+$AF105)^(1/12)-1</f>
        <v>0.011900000002985</v>
      </c>
      <c r="O105" s="495" t="n">
        <f aca="false">(1+$AF105)^(1/12)-1</f>
        <v>0.011900000002985</v>
      </c>
      <c r="P105" s="495" t="n">
        <f aca="false">(1+$AF105)^(1/12)-1</f>
        <v>0.011900000002985</v>
      </c>
      <c r="Q105" s="495" t="n">
        <f aca="false">(1+$AF105)^(1/12)-1</f>
        <v>0.011900000002985</v>
      </c>
      <c r="R105" s="495" t="n">
        <f aca="false">(1+$AF105)^(1/12)-1</f>
        <v>0.011900000002985</v>
      </c>
      <c r="S105" s="495" t="n">
        <f aca="false">$E$105</f>
        <v>0.1525271131</v>
      </c>
      <c r="T105" s="495" t="n">
        <f aca="false">(1+$AF105)^(1/12)-1</f>
        <v>0.011900000002985</v>
      </c>
      <c r="U105" s="495" t="n">
        <f aca="false">(1+$AF105)^(1/12)-1</f>
        <v>0.011900000002985</v>
      </c>
      <c r="V105" s="495" t="n">
        <f aca="false">(1+$AF105)^(1/12)-1</f>
        <v>0.011900000002985</v>
      </c>
      <c r="W105" s="495" t="n">
        <f aca="false">(1+$AF105)^(1/12)-1</f>
        <v>0.011900000002985</v>
      </c>
      <c r="X105" s="495" t="n">
        <f aca="false">(1+$AF105)^(1/12)-1</f>
        <v>0.011900000002985</v>
      </c>
      <c r="Y105" s="495" t="n">
        <f aca="false">(1+$AF105)^(1/12)-1</f>
        <v>0.011900000002985</v>
      </c>
      <c r="Z105" s="495" t="n">
        <f aca="false">(1+$AF105)^(1/12)-1</f>
        <v>0.011900000002985</v>
      </c>
      <c r="AA105" s="495" t="n">
        <f aca="false">(1+$AF105)^(1/12)-1</f>
        <v>0.011900000002985</v>
      </c>
      <c r="AB105" s="495" t="n">
        <f aca="false">(1+$AF105)^(1/12)-1</f>
        <v>0.011900000002985</v>
      </c>
      <c r="AC105" s="495" t="n">
        <f aca="false">(1+$AF105)^(1/12)-1</f>
        <v>0.011900000002985</v>
      </c>
      <c r="AD105" s="495" t="n">
        <f aca="false">(1+$AF105)^(1/12)-1</f>
        <v>0.011900000002985</v>
      </c>
      <c r="AE105" s="495" t="n">
        <f aca="false">(1+$AF105)^(1/12)-1</f>
        <v>0.011900000002985</v>
      </c>
      <c r="AF105" s="495" t="n">
        <f aca="false">$E$105</f>
        <v>0.1525271131</v>
      </c>
      <c r="AG105" s="495" t="n">
        <f aca="false">(1+$AF105)^(1/12)-1</f>
        <v>0.011900000002985</v>
      </c>
      <c r="AH105" s="495" t="n">
        <f aca="false">(1+$AF105)^(1/12)-1</f>
        <v>0.011900000002985</v>
      </c>
      <c r="AI105" s="495" t="n">
        <f aca="false">(1+$AF105)^(1/12)-1</f>
        <v>0.011900000002985</v>
      </c>
      <c r="AJ105" s="495" t="n">
        <f aca="false">(1+$AF105)^(1/12)-1</f>
        <v>0.011900000002985</v>
      </c>
      <c r="AK105" s="495" t="n">
        <f aca="false">(1+$AF105)^(1/12)-1</f>
        <v>0.011900000002985</v>
      </c>
      <c r="AL105" s="495" t="n">
        <f aca="false">(1+$AF105)^(1/12)-1</f>
        <v>0.011900000002985</v>
      </c>
      <c r="AM105" s="495" t="n">
        <f aca="false">(1+$AF105)^(1/12)-1</f>
        <v>0.011900000002985</v>
      </c>
      <c r="AN105" s="495" t="n">
        <f aca="false">(1+$AF105)^(1/12)-1</f>
        <v>0.011900000002985</v>
      </c>
      <c r="AO105" s="495" t="n">
        <f aca="false">(1+$AF105)^(1/12)-1</f>
        <v>0.011900000002985</v>
      </c>
      <c r="AP105" s="495" t="n">
        <f aca="false">(1+$AF105)^(1/12)-1</f>
        <v>0.011900000002985</v>
      </c>
      <c r="AQ105" s="495" t="n">
        <f aca="false">(1+$AF105)^(1/12)-1</f>
        <v>0.011900000002985</v>
      </c>
      <c r="AR105" s="495" t="n">
        <f aca="false">(1+$AF105)^(1/12)-1</f>
        <v>0.011900000002985</v>
      </c>
      <c r="AS105" s="495" t="n">
        <f aca="false">$E$105</f>
        <v>0.1525271131</v>
      </c>
      <c r="AT105" s="495" t="n">
        <f aca="false">(1+$AF105)^(1/12)-1</f>
        <v>0.011900000002985</v>
      </c>
      <c r="AU105" s="495" t="n">
        <f aca="false">(1+$AF105)^(1/12)-1</f>
        <v>0.011900000002985</v>
      </c>
      <c r="AV105" s="495" t="n">
        <f aca="false">(1+$AF105)^(1/12)-1</f>
        <v>0.011900000002985</v>
      </c>
      <c r="AW105" s="495" t="n">
        <f aca="false">(1+$AF105)^(1/12)-1</f>
        <v>0.011900000002985</v>
      </c>
      <c r="AX105" s="495" t="n">
        <f aca="false">(1+$AF105)^(1/12)-1</f>
        <v>0.011900000002985</v>
      </c>
      <c r="AY105" s="495" t="n">
        <f aca="false">(1+$AF105)^(1/12)-1</f>
        <v>0.011900000002985</v>
      </c>
      <c r="AZ105" s="495" t="n">
        <f aca="false">(1+$AF105)^(1/12)-1</f>
        <v>0.011900000002985</v>
      </c>
      <c r="BA105" s="495" t="n">
        <f aca="false">(1+$AF105)^(1/12)-1</f>
        <v>0.011900000002985</v>
      </c>
      <c r="BB105" s="495" t="n">
        <f aca="false">(1+$AF105)^(1/12)-1</f>
        <v>0.011900000002985</v>
      </c>
      <c r="BC105" s="495" t="n">
        <f aca="false">(1+$AF105)^(1/12)-1</f>
        <v>0.011900000002985</v>
      </c>
      <c r="BD105" s="495" t="n">
        <f aca="false">(1+$AF105)^(1/12)-1</f>
        <v>0.011900000002985</v>
      </c>
      <c r="BE105" s="495" t="n">
        <f aca="false">(1+$AF105)^(1/12)-1</f>
        <v>0.011900000002985</v>
      </c>
      <c r="BF105" s="495" t="n">
        <f aca="false">$E$105</f>
        <v>0.1525271131</v>
      </c>
      <c r="BG105" s="495" t="n">
        <f aca="false">(1+$AF105)^(1/12)-1</f>
        <v>0.011900000002985</v>
      </c>
      <c r="BH105" s="495" t="n">
        <f aca="false">(1+$AF105)^(1/12)-1</f>
        <v>0.011900000002985</v>
      </c>
      <c r="BI105" s="495" t="n">
        <f aca="false">(1+$AF105)^(1/12)-1</f>
        <v>0.011900000002985</v>
      </c>
      <c r="BJ105" s="495" t="n">
        <f aca="false">(1+$AF105)^(1/12)-1</f>
        <v>0.011900000002985</v>
      </c>
      <c r="BK105" s="495" t="n">
        <f aca="false">(1+$AF105)^(1/12)-1</f>
        <v>0.011900000002985</v>
      </c>
      <c r="BL105" s="495" t="n">
        <f aca="false">(1+$AF105)^(1/12)-1</f>
        <v>0.011900000002985</v>
      </c>
      <c r="BM105" s="495" t="n">
        <f aca="false">(1+$AF105)^(1/12)-1</f>
        <v>0.011900000002985</v>
      </c>
      <c r="BN105" s="495" t="n">
        <f aca="false">(1+$AF105)^(1/12)-1</f>
        <v>0.011900000002985</v>
      </c>
      <c r="BO105" s="495" t="n">
        <f aca="false">(1+$AF105)^(1/12)-1</f>
        <v>0.011900000002985</v>
      </c>
      <c r="BP105" s="495" t="n">
        <f aca="false">(1+$AF105)^(1/12)-1</f>
        <v>0.011900000002985</v>
      </c>
      <c r="BQ105" s="495" t="n">
        <f aca="false">(1+$AF105)^(1/12)-1</f>
        <v>0.011900000002985</v>
      </c>
      <c r="BR105" s="495" t="n">
        <f aca="false">(1+$AF105)^(1/12)-1</f>
        <v>0.011900000002985</v>
      </c>
      <c r="BS105" s="495" t="n">
        <f aca="false">$E$105</f>
        <v>0.1525271131</v>
      </c>
      <c r="BT105" s="495" t="n">
        <f aca="false">(1+$AF105)^(1/12)-1</f>
        <v>0.011900000002985</v>
      </c>
      <c r="BU105" s="495" t="n">
        <f aca="false">(1+$AF105)^(1/12)-1</f>
        <v>0.011900000002985</v>
      </c>
      <c r="BV105" s="495" t="n">
        <f aca="false">(1+$AF105)^(1/12)-1</f>
        <v>0.011900000002985</v>
      </c>
      <c r="BW105" s="495" t="n">
        <f aca="false">(1+$AF105)^(1/12)-1</f>
        <v>0.011900000002985</v>
      </c>
      <c r="BX105" s="495" t="n">
        <f aca="false">(1+$AF105)^(1/12)-1</f>
        <v>0.011900000002985</v>
      </c>
      <c r="BY105" s="495" t="n">
        <f aca="false">(1+$AF105)^(1/12)-1</f>
        <v>0.011900000002985</v>
      </c>
      <c r="BZ105" s="495" t="n">
        <f aca="false">(1+$AF105)^(1/12)-1</f>
        <v>0.011900000002985</v>
      </c>
      <c r="CA105" s="495" t="n">
        <f aca="false">(1+$AF105)^(1/12)-1</f>
        <v>0.011900000002985</v>
      </c>
      <c r="CB105" s="495" t="n">
        <f aca="false">(1+$AF105)^(1/12)-1</f>
        <v>0.011900000002985</v>
      </c>
      <c r="CC105" s="495" t="n">
        <f aca="false">(1+$AF105)^(1/12)-1</f>
        <v>0.011900000002985</v>
      </c>
      <c r="CD105" s="495" t="n">
        <f aca="false">(1+$AF105)^(1/12)-1</f>
        <v>0.011900000002985</v>
      </c>
      <c r="CE105" s="495" t="n">
        <f aca="false">(1+$AF105)^(1/12)-1</f>
        <v>0.011900000002985</v>
      </c>
      <c r="CF105" s="495" t="n">
        <f aca="false">$E$105</f>
        <v>0.1525271131</v>
      </c>
      <c r="CG105" s="495" t="n">
        <f aca="false">(1+$AF105)^(1/12)-1</f>
        <v>0.011900000002985</v>
      </c>
      <c r="CH105" s="495" t="n">
        <f aca="false">(1+$AF105)^(1/12)-1</f>
        <v>0.011900000002985</v>
      </c>
      <c r="CI105" s="495" t="n">
        <f aca="false">(1+$AF105)^(1/12)-1</f>
        <v>0.011900000002985</v>
      </c>
      <c r="CJ105" s="495" t="n">
        <f aca="false">(1+$AF105)^(1/12)-1</f>
        <v>0.011900000002985</v>
      </c>
      <c r="CK105" s="495" t="n">
        <f aca="false">(1+$AF105)^(1/12)-1</f>
        <v>0.011900000002985</v>
      </c>
      <c r="CL105" s="495" t="n">
        <f aca="false">(1+$AF105)^(1/12)-1</f>
        <v>0.011900000002985</v>
      </c>
      <c r="CM105" s="495" t="n">
        <f aca="false">(1+$AF105)^(1/12)-1</f>
        <v>0.011900000002985</v>
      </c>
      <c r="CN105" s="495" t="n">
        <f aca="false">(1+$AF105)^(1/12)-1</f>
        <v>0.011900000002985</v>
      </c>
      <c r="CO105" s="495" t="n">
        <f aca="false">(1+$AF105)^(1/12)-1</f>
        <v>0.011900000002985</v>
      </c>
      <c r="CP105" s="495" t="n">
        <f aca="false">(1+$AF105)^(1/12)-1</f>
        <v>0.011900000002985</v>
      </c>
      <c r="CQ105" s="495" t="n">
        <f aca="false">(1+$AF105)^(1/12)-1</f>
        <v>0.011900000002985</v>
      </c>
      <c r="CR105" s="495" t="n">
        <f aca="false">(1+$AF105)^(1/12)-1</f>
        <v>0.011900000002985</v>
      </c>
      <c r="CS105" s="495" t="n">
        <f aca="false">$E$105</f>
        <v>0.1525271131</v>
      </c>
      <c r="CT105" s="495" t="n">
        <f aca="false">(1+$AF105)^(1/12)-1</f>
        <v>0.011900000002985</v>
      </c>
      <c r="CU105" s="495" t="n">
        <f aca="false">(1+$AF105)^(1/12)-1</f>
        <v>0.011900000002985</v>
      </c>
      <c r="CV105" s="495" t="n">
        <f aca="false">(1+$AF105)^(1/12)-1</f>
        <v>0.011900000002985</v>
      </c>
      <c r="CW105" s="495" t="n">
        <f aca="false">(1+$AF105)^(1/12)-1</f>
        <v>0.011900000002985</v>
      </c>
      <c r="CX105" s="495" t="n">
        <f aca="false">(1+$AF105)^(1/12)-1</f>
        <v>0.011900000002985</v>
      </c>
      <c r="CY105" s="495" t="n">
        <f aca="false">(1+$AF105)^(1/12)-1</f>
        <v>0.011900000002985</v>
      </c>
      <c r="CZ105" s="495" t="n">
        <f aca="false">(1+$AF105)^(1/12)-1</f>
        <v>0.011900000002985</v>
      </c>
      <c r="DA105" s="495" t="n">
        <f aca="false">(1+$AF105)^(1/12)-1</f>
        <v>0.011900000002985</v>
      </c>
      <c r="DB105" s="495" t="n">
        <f aca="false">(1+$AF105)^(1/12)-1</f>
        <v>0.011900000002985</v>
      </c>
      <c r="DC105" s="495" t="n">
        <f aca="false">(1+$AF105)^(1/12)-1</f>
        <v>0.011900000002985</v>
      </c>
      <c r="DD105" s="495" t="n">
        <f aca="false">(1+$AF105)^(1/12)-1</f>
        <v>0.011900000002985</v>
      </c>
      <c r="DE105" s="495" t="n">
        <f aca="false">(1+$AF105)^(1/12)-1</f>
        <v>0.011900000002985</v>
      </c>
      <c r="DF105" s="495" t="n">
        <f aca="false">$E$105</f>
        <v>0.1525271131</v>
      </c>
      <c r="DG105" s="495" t="n">
        <f aca="false">(1+$AF105)^(1/12)-1</f>
        <v>0.011900000002985</v>
      </c>
      <c r="DH105" s="495" t="n">
        <f aca="false">(1+$AF105)^(1/12)-1</f>
        <v>0.011900000002985</v>
      </c>
      <c r="DI105" s="495" t="n">
        <f aca="false">(1+$AF105)^(1/12)-1</f>
        <v>0.011900000002985</v>
      </c>
      <c r="DJ105" s="495" t="n">
        <f aca="false">(1+$AF105)^(1/12)-1</f>
        <v>0.011900000002985</v>
      </c>
      <c r="DK105" s="495" t="n">
        <f aca="false">(1+$AF105)^(1/12)-1</f>
        <v>0.011900000002985</v>
      </c>
      <c r="DL105" s="495" t="n">
        <f aca="false">(1+$AF105)^(1/12)-1</f>
        <v>0.011900000002985</v>
      </c>
      <c r="DM105" s="495" t="n">
        <f aca="false">(1+$AF105)^(1/12)-1</f>
        <v>0.011900000002985</v>
      </c>
      <c r="DN105" s="495" t="n">
        <f aca="false">(1+$AF105)^(1/12)-1</f>
        <v>0.011900000002985</v>
      </c>
      <c r="DO105" s="495" t="n">
        <f aca="false">(1+$AF105)^(1/12)-1</f>
        <v>0.011900000002985</v>
      </c>
      <c r="DP105" s="495" t="n">
        <f aca="false">(1+$AF105)^(1/12)-1</f>
        <v>0.011900000002985</v>
      </c>
      <c r="DQ105" s="495" t="n">
        <f aca="false">(1+$AF105)^(1/12)-1</f>
        <v>0.011900000002985</v>
      </c>
      <c r="DR105" s="495" t="n">
        <f aca="false">(1+$AF105)^(1/12)-1</f>
        <v>0.011900000002985</v>
      </c>
      <c r="DS105" s="495" t="n">
        <f aca="false">$E$105</f>
        <v>0.1525271131</v>
      </c>
      <c r="DT105" s="495" t="n">
        <f aca="false">(1+$AF105)^(1/12)-1</f>
        <v>0.011900000002985</v>
      </c>
      <c r="DU105" s="495" t="n">
        <f aca="false">(1+$AF105)^(1/12)-1</f>
        <v>0.011900000002985</v>
      </c>
      <c r="DV105" s="495" t="n">
        <f aca="false">(1+$AF105)^(1/12)-1</f>
        <v>0.011900000002985</v>
      </c>
      <c r="DW105" s="495" t="n">
        <f aca="false">(1+$AF105)^(1/12)-1</f>
        <v>0.011900000002985</v>
      </c>
      <c r="DX105" s="495" t="n">
        <f aca="false">(1+$AF105)^(1/12)-1</f>
        <v>0.011900000002985</v>
      </c>
      <c r="DY105" s="495" t="n">
        <f aca="false">(1+$AF105)^(1/12)-1</f>
        <v>0.011900000002985</v>
      </c>
      <c r="DZ105" s="495" t="n">
        <f aca="false">(1+$AF105)^(1/12)-1</f>
        <v>0.011900000002985</v>
      </c>
      <c r="EA105" s="495" t="n">
        <f aca="false">(1+$AF105)^(1/12)-1</f>
        <v>0.011900000002985</v>
      </c>
      <c r="EB105" s="495" t="n">
        <f aca="false">(1+$AF105)^(1/12)-1</f>
        <v>0.011900000002985</v>
      </c>
      <c r="EC105" s="495" t="n">
        <f aca="false">(1+$AF105)^(1/12)-1</f>
        <v>0.011900000002985</v>
      </c>
      <c r="ED105" s="495" t="n">
        <f aca="false">(1+$AF105)^(1/12)-1</f>
        <v>0.011900000002985</v>
      </c>
      <c r="EE105" s="495" t="n">
        <f aca="false">(1+$AF105)^(1/12)-1</f>
        <v>0.011900000002985</v>
      </c>
      <c r="EF105" s="495" t="n">
        <f aca="false">$E$105</f>
        <v>0.1525271131</v>
      </c>
      <c r="EG105" s="495" t="n">
        <f aca="false">(1+$AF105)^(1/12)-1</f>
        <v>0.011900000002985</v>
      </c>
      <c r="EH105" s="495" t="n">
        <f aca="false">(1+$AF105)^(1/12)-1</f>
        <v>0.011900000002985</v>
      </c>
      <c r="EI105" s="495" t="n">
        <f aca="false">(1+$AF105)^(1/12)-1</f>
        <v>0.011900000002985</v>
      </c>
      <c r="EJ105" s="495" t="n">
        <f aca="false">(1+$AF105)^(1/12)-1</f>
        <v>0.011900000002985</v>
      </c>
      <c r="EK105" s="495" t="n">
        <f aca="false">(1+$AF105)^(1/12)-1</f>
        <v>0.011900000002985</v>
      </c>
      <c r="EL105" s="495" t="n">
        <f aca="false">(1+$AF105)^(1/12)-1</f>
        <v>0.011900000002985</v>
      </c>
      <c r="EM105" s="495" t="n">
        <f aca="false">(1+$AF105)^(1/12)-1</f>
        <v>0.011900000002985</v>
      </c>
      <c r="EN105" s="495" t="n">
        <f aca="false">(1+$AF105)^(1/12)-1</f>
        <v>0.011900000002985</v>
      </c>
      <c r="EO105" s="495" t="n">
        <f aca="false">(1+$AF105)^(1/12)-1</f>
        <v>0.011900000002985</v>
      </c>
      <c r="EP105" s="495" t="n">
        <f aca="false">(1+$AF105)^(1/12)-1</f>
        <v>0.011900000002985</v>
      </c>
      <c r="EQ105" s="495" t="n">
        <f aca="false">(1+$AF105)^(1/12)-1</f>
        <v>0.011900000002985</v>
      </c>
      <c r="ER105" s="495" t="n">
        <f aca="false">(1+$AF105)^(1/12)-1</f>
        <v>0.011900000002985</v>
      </c>
      <c r="ES105" s="495" t="n">
        <f aca="false">$E$105</f>
        <v>0.1525271131</v>
      </c>
      <c r="ET105" s="495" t="n">
        <f aca="false">(1+$AF105)^(1/12)-1</f>
        <v>0.011900000002985</v>
      </c>
      <c r="EU105" s="495" t="n">
        <f aca="false">(1+$AF105)^(1/12)-1</f>
        <v>0.011900000002985</v>
      </c>
      <c r="EV105" s="495" t="n">
        <f aca="false">(1+$AF105)^(1/12)-1</f>
        <v>0.011900000002985</v>
      </c>
      <c r="EW105" s="495" t="n">
        <f aca="false">(1+$AF105)^(1/12)-1</f>
        <v>0.011900000002985</v>
      </c>
      <c r="EX105" s="495" t="n">
        <f aca="false">(1+$AF105)^(1/12)-1</f>
        <v>0.011900000002985</v>
      </c>
      <c r="EY105" s="495" t="n">
        <f aca="false">(1+$AF105)^(1/12)-1</f>
        <v>0.011900000002985</v>
      </c>
      <c r="EZ105" s="495" t="n">
        <f aca="false">(1+$AF105)^(1/12)-1</f>
        <v>0.011900000002985</v>
      </c>
      <c r="FA105" s="495" t="n">
        <f aca="false">(1+$AF105)^(1/12)-1</f>
        <v>0.011900000002985</v>
      </c>
      <c r="FB105" s="495" t="n">
        <f aca="false">(1+$AF105)^(1/12)-1</f>
        <v>0.011900000002985</v>
      </c>
      <c r="FC105" s="495" t="n">
        <f aca="false">(1+$AF105)^(1/12)-1</f>
        <v>0.011900000002985</v>
      </c>
      <c r="FD105" s="495" t="n">
        <f aca="false">(1+$AF105)^(1/12)-1</f>
        <v>0.011900000002985</v>
      </c>
      <c r="FE105" s="495" t="n">
        <f aca="false">(1+$AF105)^(1/12)-1</f>
        <v>0.011900000002985</v>
      </c>
      <c r="FF105" s="495" t="n">
        <f aca="false">$E$105</f>
        <v>0.1525271131</v>
      </c>
      <c r="FG105" s="495" t="n">
        <f aca="false">(1+$AF105)^(1/12)-1</f>
        <v>0.011900000002985</v>
      </c>
      <c r="FH105" s="495" t="n">
        <f aca="false">(1+$AF105)^(1/12)-1</f>
        <v>0.011900000002985</v>
      </c>
      <c r="FI105" s="495" t="n">
        <f aca="false">(1+$AF105)^(1/12)-1</f>
        <v>0.011900000002985</v>
      </c>
      <c r="FJ105" s="495" t="n">
        <f aca="false">(1+$AF105)^(1/12)-1</f>
        <v>0.011900000002985</v>
      </c>
      <c r="FK105" s="495" t="n">
        <f aca="false">(1+$AF105)^(1/12)-1</f>
        <v>0.011900000002985</v>
      </c>
      <c r="FL105" s="495" t="n">
        <f aca="false">(1+$AF105)^(1/12)-1</f>
        <v>0.011900000002985</v>
      </c>
      <c r="FM105" s="495" t="n">
        <f aca="false">(1+$AF105)^(1/12)-1</f>
        <v>0.011900000002985</v>
      </c>
      <c r="FN105" s="495" t="n">
        <f aca="false">(1+$AF105)^(1/12)-1</f>
        <v>0.011900000002985</v>
      </c>
      <c r="FO105" s="495" t="n">
        <f aca="false">(1+$AF105)^(1/12)-1</f>
        <v>0.011900000002985</v>
      </c>
      <c r="FP105" s="495" t="n">
        <f aca="false">(1+$AF105)^(1/12)-1</f>
        <v>0.011900000002985</v>
      </c>
      <c r="FQ105" s="495" t="n">
        <f aca="false">(1+$AF105)^(1/12)-1</f>
        <v>0.011900000002985</v>
      </c>
      <c r="FR105" s="495" t="n">
        <f aca="false">(1+$AF105)^(1/12)-1</f>
        <v>0.011900000002985</v>
      </c>
      <c r="FS105" s="495" t="n">
        <f aca="false">$E$105</f>
        <v>0.1525271131</v>
      </c>
      <c r="FT105" s="495" t="n">
        <f aca="false">(1+$AF105)^(1/12)-1</f>
        <v>0.011900000002985</v>
      </c>
      <c r="FU105" s="495" t="n">
        <f aca="false">(1+$AF105)^(1/12)-1</f>
        <v>0.011900000002985</v>
      </c>
      <c r="FV105" s="495" t="n">
        <f aca="false">(1+$AF105)^(1/12)-1</f>
        <v>0.011900000002985</v>
      </c>
      <c r="FW105" s="495" t="n">
        <f aca="false">(1+$AF105)^(1/12)-1</f>
        <v>0.011900000002985</v>
      </c>
      <c r="FX105" s="495" t="n">
        <f aca="false">(1+$AF105)^(1/12)-1</f>
        <v>0.011900000002985</v>
      </c>
      <c r="FY105" s="495" t="n">
        <f aca="false">(1+$AF105)^(1/12)-1</f>
        <v>0.011900000002985</v>
      </c>
      <c r="FZ105" s="495" t="n">
        <f aca="false">(1+$AF105)^(1/12)-1</f>
        <v>0.011900000002985</v>
      </c>
      <c r="GA105" s="495" t="n">
        <f aca="false">(1+$AF105)^(1/12)-1</f>
        <v>0.011900000002985</v>
      </c>
      <c r="GB105" s="495" t="n">
        <f aca="false">(1+$AF105)^(1/12)-1</f>
        <v>0.011900000002985</v>
      </c>
      <c r="GC105" s="495" t="n">
        <f aca="false">(1+$AF105)^(1/12)-1</f>
        <v>0.011900000002985</v>
      </c>
      <c r="GD105" s="495" t="n">
        <f aca="false">(1+$AF105)^(1/12)-1</f>
        <v>0.011900000002985</v>
      </c>
      <c r="GE105" s="495" t="n">
        <f aca="false">(1+$AF105)^(1/12)-1</f>
        <v>0.011900000002985</v>
      </c>
      <c r="GF105" s="495" t="n">
        <f aca="false">$E$105</f>
        <v>0.1525271131</v>
      </c>
      <c r="GG105" s="495" t="n">
        <f aca="false">(1+$AF105)^(1/12)-1</f>
        <v>0.011900000002985</v>
      </c>
      <c r="GH105" s="495" t="n">
        <f aca="false">(1+$AF105)^(1/12)-1</f>
        <v>0.011900000002985</v>
      </c>
      <c r="GI105" s="495" t="n">
        <f aca="false">(1+$AF105)^(1/12)-1</f>
        <v>0.011900000002985</v>
      </c>
      <c r="GJ105" s="495" t="n">
        <f aca="false">(1+$AF105)^(1/12)-1</f>
        <v>0.011900000002985</v>
      </c>
      <c r="GK105" s="495" t="n">
        <f aca="false">(1+$AF105)^(1/12)-1</f>
        <v>0.011900000002985</v>
      </c>
      <c r="GL105" s="495" t="n">
        <f aca="false">(1+$AF105)^(1/12)-1</f>
        <v>0.011900000002985</v>
      </c>
      <c r="GM105" s="495" t="n">
        <f aca="false">(1+$AF105)^(1/12)-1</f>
        <v>0.011900000002985</v>
      </c>
      <c r="GN105" s="495" t="n">
        <f aca="false">(1+$AF105)^(1/12)-1</f>
        <v>0.011900000002985</v>
      </c>
      <c r="GO105" s="495" t="n">
        <f aca="false">(1+$AF105)^(1/12)-1</f>
        <v>0.011900000002985</v>
      </c>
      <c r="GP105" s="495" t="n">
        <f aca="false">(1+$AF105)^(1/12)-1</f>
        <v>0.011900000002985</v>
      </c>
      <c r="GQ105" s="495" t="n">
        <f aca="false">(1+$AF105)^(1/12)-1</f>
        <v>0.011900000002985</v>
      </c>
      <c r="GR105" s="495" t="n">
        <f aca="false">(1+$AF105)^(1/12)-1</f>
        <v>0.011900000002985</v>
      </c>
      <c r="GS105" s="495" t="n">
        <f aca="false">$E$105</f>
        <v>0.1525271131</v>
      </c>
      <c r="GT105" s="495" t="n">
        <f aca="false">(1+$AF105)^(1/12)-1</f>
        <v>0.011900000002985</v>
      </c>
      <c r="GU105" s="495" t="n">
        <f aca="false">(1+$AF105)^(1/12)-1</f>
        <v>0.011900000002985</v>
      </c>
      <c r="GV105" s="495" t="n">
        <f aca="false">(1+$AF105)^(1/12)-1</f>
        <v>0.011900000002985</v>
      </c>
      <c r="GW105" s="495" t="n">
        <f aca="false">(1+$AF105)^(1/12)-1</f>
        <v>0.011900000002985</v>
      </c>
      <c r="GX105" s="495" t="n">
        <f aca="false">(1+$AF105)^(1/12)-1</f>
        <v>0.011900000002985</v>
      </c>
      <c r="GY105" s="495" t="n">
        <f aca="false">(1+$AF105)^(1/12)-1</f>
        <v>0.011900000002985</v>
      </c>
      <c r="GZ105" s="495" t="n">
        <f aca="false">(1+$AF105)^(1/12)-1</f>
        <v>0.011900000002985</v>
      </c>
      <c r="HA105" s="495" t="n">
        <f aca="false">(1+$AF105)^(1/12)-1</f>
        <v>0.011900000002985</v>
      </c>
      <c r="HB105" s="495" t="n">
        <f aca="false">(1+$AF105)^(1/12)-1</f>
        <v>0.011900000002985</v>
      </c>
      <c r="HC105" s="495" t="n">
        <f aca="false">(1+$AF105)^(1/12)-1</f>
        <v>0.011900000002985</v>
      </c>
      <c r="HD105" s="495" t="n">
        <f aca="false">(1+$AF105)^(1/12)-1</f>
        <v>0.011900000002985</v>
      </c>
      <c r="HE105" s="495" t="n">
        <f aca="false">(1+$AF105)^(1/12)-1</f>
        <v>0.011900000002985</v>
      </c>
      <c r="HF105" s="495" t="n">
        <f aca="false">$E$105</f>
        <v>0.1525271131</v>
      </c>
      <c r="HG105" s="495" t="n">
        <f aca="false">(1+$AF105)^(1/12)-1</f>
        <v>0.011900000002985</v>
      </c>
      <c r="HH105" s="495" t="n">
        <f aca="false">(1+$AF105)^(1/12)-1</f>
        <v>0.011900000002985</v>
      </c>
      <c r="HI105" s="495" t="n">
        <f aca="false">(1+$AF105)^(1/12)-1</f>
        <v>0.011900000002985</v>
      </c>
      <c r="HJ105" s="495" t="n">
        <f aca="false">(1+$AF105)^(1/12)-1</f>
        <v>0.011900000002985</v>
      </c>
      <c r="HK105" s="495" t="n">
        <f aca="false">(1+$AF105)^(1/12)-1</f>
        <v>0.011900000002985</v>
      </c>
      <c r="HL105" s="495" t="n">
        <f aca="false">(1+$AF105)^(1/12)-1</f>
        <v>0.011900000002985</v>
      </c>
      <c r="HM105" s="495" t="n">
        <f aca="false">(1+$AF105)^(1/12)-1</f>
        <v>0.011900000002985</v>
      </c>
      <c r="HN105" s="495" t="n">
        <f aca="false">(1+$AF105)^(1/12)-1</f>
        <v>0.011900000002985</v>
      </c>
      <c r="HO105" s="495" t="n">
        <f aca="false">(1+$AF105)^(1/12)-1</f>
        <v>0.011900000002985</v>
      </c>
      <c r="HP105" s="495" t="n">
        <f aca="false">(1+$AF105)^(1/12)-1</f>
        <v>0.011900000002985</v>
      </c>
      <c r="HQ105" s="495" t="n">
        <f aca="false">(1+$AF105)^(1/12)-1</f>
        <v>0.011900000002985</v>
      </c>
      <c r="HR105" s="495" t="n">
        <f aca="false">(1+$AF105)^(1/12)-1</f>
        <v>0.011900000002985</v>
      </c>
      <c r="HS105" s="495" t="n">
        <f aca="false">$E$105</f>
        <v>0.1525271131</v>
      </c>
      <c r="HT105" s="495" t="n">
        <f aca="false">(1+$AF105)^(1/12)-1</f>
        <v>0.011900000002985</v>
      </c>
      <c r="HU105" s="495" t="n">
        <f aca="false">(1+$AF105)^(1/12)-1</f>
        <v>0.011900000002985</v>
      </c>
      <c r="HV105" s="495" t="n">
        <f aca="false">(1+$AF105)^(1/12)-1</f>
        <v>0.011900000002985</v>
      </c>
      <c r="HW105" s="495" t="n">
        <f aca="false">(1+$AF105)^(1/12)-1</f>
        <v>0.011900000002985</v>
      </c>
      <c r="HX105" s="495" t="n">
        <f aca="false">(1+$AF105)^(1/12)-1</f>
        <v>0.011900000002985</v>
      </c>
      <c r="HY105" s="495" t="n">
        <f aca="false">(1+$AF105)^(1/12)-1</f>
        <v>0.011900000002985</v>
      </c>
      <c r="HZ105" s="495" t="n">
        <f aca="false">(1+$AF105)^(1/12)-1</f>
        <v>0.011900000002985</v>
      </c>
      <c r="IA105" s="495" t="n">
        <f aca="false">(1+$AF105)^(1/12)-1</f>
        <v>0.011900000002985</v>
      </c>
      <c r="IB105" s="495" t="n">
        <f aca="false">(1+$AF105)^(1/12)-1</f>
        <v>0.011900000002985</v>
      </c>
      <c r="IC105" s="495" t="n">
        <f aca="false">(1+$AF105)^(1/12)-1</f>
        <v>0.011900000002985</v>
      </c>
      <c r="ID105" s="495" t="n">
        <f aca="false">(1+$AF105)^(1/12)-1</f>
        <v>0.011900000002985</v>
      </c>
      <c r="IE105" s="495" t="n">
        <f aca="false">(1+$AF105)^(1/12)-1</f>
        <v>0.011900000002985</v>
      </c>
      <c r="IF105" s="495" t="n">
        <f aca="false">$E$105</f>
        <v>0.1525271131</v>
      </c>
      <c r="IG105" s="495" t="n">
        <f aca="false">(1+$AF105)^(1/12)-1</f>
        <v>0.011900000002985</v>
      </c>
      <c r="IH105" s="495" t="n">
        <f aca="false">(1+$AF105)^(1/12)-1</f>
        <v>0.011900000002985</v>
      </c>
      <c r="II105" s="495" t="n">
        <f aca="false">(1+$AF105)^(1/12)-1</f>
        <v>0.011900000002985</v>
      </c>
      <c r="IJ105" s="495" t="n">
        <f aca="false">(1+$AF105)^(1/12)-1</f>
        <v>0.011900000002985</v>
      </c>
      <c r="IK105" s="495" t="n">
        <f aca="false">(1+$AF105)^(1/12)-1</f>
        <v>0.011900000002985</v>
      </c>
      <c r="IL105" s="495" t="n">
        <f aca="false">(1+$AF105)^(1/12)-1</f>
        <v>0.011900000002985</v>
      </c>
      <c r="IM105" s="495" t="n">
        <f aca="false">(1+$AF105)^(1/12)-1</f>
        <v>0.011900000002985</v>
      </c>
      <c r="IN105" s="495" t="n">
        <f aca="false">(1+$AF105)^(1/12)-1</f>
        <v>0.011900000002985</v>
      </c>
      <c r="IO105" s="495" t="n">
        <f aca="false">(1+$AF105)^(1/12)-1</f>
        <v>0.011900000002985</v>
      </c>
      <c r="IP105" s="495" t="n">
        <f aca="false">(1+$AF105)^(1/12)-1</f>
        <v>0.011900000002985</v>
      </c>
      <c r="IQ105" s="495" t="n">
        <f aca="false">(1+$AF105)^(1/12)-1</f>
        <v>0.011900000002985</v>
      </c>
      <c r="IR105" s="495" t="n">
        <f aca="false">(1+$AF105)^(1/12)-1</f>
        <v>0.011900000002985</v>
      </c>
      <c r="IS105" s="495" t="n">
        <f aca="false">$E$105</f>
        <v>0.1525271131</v>
      </c>
      <c r="IT105" s="495" t="n">
        <f aca="false">(1+$AF105)^(1/12)-1</f>
        <v>0.011900000002985</v>
      </c>
      <c r="IU105" s="495" t="n">
        <f aca="false">(1+$AF105)^(1/12)-1</f>
        <v>0.011900000002985</v>
      </c>
      <c r="IV105" s="495" t="n">
        <f aca="false">(1+$AF105)^(1/12)-1</f>
        <v>0.011900000002985</v>
      </c>
      <c r="IW105" s="495" t="n">
        <f aca="false">(1+$AF105)^(1/12)-1</f>
        <v>0.011900000002985</v>
      </c>
      <c r="IX105" s="495" t="n">
        <f aca="false">(1+$AF105)^(1/12)-1</f>
        <v>0.011900000002985</v>
      </c>
      <c r="IY105" s="495" t="n">
        <f aca="false">(1+$AF105)^(1/12)-1</f>
        <v>0.011900000002985</v>
      </c>
      <c r="IZ105" s="495" t="n">
        <f aca="false">(1+$AF105)^(1/12)-1</f>
        <v>0.011900000002985</v>
      </c>
      <c r="JA105" s="495" t="n">
        <f aca="false">(1+$AF105)^(1/12)-1</f>
        <v>0.011900000002985</v>
      </c>
      <c r="JB105" s="495" t="n">
        <f aca="false">(1+$AF105)^(1/12)-1</f>
        <v>0.011900000002985</v>
      </c>
      <c r="JC105" s="495" t="n">
        <f aca="false">(1+$AF105)^(1/12)-1</f>
        <v>0.011900000002985</v>
      </c>
      <c r="JD105" s="495" t="n">
        <f aca="false">(1+$AF105)^(1/12)-1</f>
        <v>0.011900000002985</v>
      </c>
      <c r="JE105" s="495" t="n">
        <f aca="false">(1+$AF105)^(1/12)-1</f>
        <v>0.011900000002985</v>
      </c>
      <c r="JF105" s="495" t="n">
        <f aca="false">$E$105</f>
        <v>0.1525271131</v>
      </c>
      <c r="JG105" s="495" t="n">
        <f aca="false">(1+$AF105)^(1/12)-1</f>
        <v>0.011900000002985</v>
      </c>
      <c r="JH105" s="495" t="n">
        <f aca="false">(1+$AF105)^(1/12)-1</f>
        <v>0.011900000002985</v>
      </c>
      <c r="JI105" s="495" t="n">
        <f aca="false">(1+$AF105)^(1/12)-1</f>
        <v>0.011900000002985</v>
      </c>
      <c r="JJ105" s="495" t="n">
        <f aca="false">(1+$AF105)^(1/12)-1</f>
        <v>0.011900000002985</v>
      </c>
      <c r="JK105" s="495" t="n">
        <f aca="false">(1+$AF105)^(1/12)-1</f>
        <v>0.011900000002985</v>
      </c>
      <c r="JL105" s="495" t="n">
        <f aca="false">(1+$AF105)^(1/12)-1</f>
        <v>0.011900000002985</v>
      </c>
      <c r="JM105" s="495" t="n">
        <f aca="false">(1+$AF105)^(1/12)-1</f>
        <v>0.011900000002985</v>
      </c>
      <c r="JN105" s="495" t="n">
        <f aca="false">(1+$AF105)^(1/12)-1</f>
        <v>0.011900000002985</v>
      </c>
      <c r="JO105" s="495" t="n">
        <f aca="false">(1+$AF105)^(1/12)-1</f>
        <v>0.011900000002985</v>
      </c>
      <c r="JP105" s="495" t="n">
        <f aca="false">(1+$AF105)^(1/12)-1</f>
        <v>0.011900000002985</v>
      </c>
      <c r="JQ105" s="495" t="n">
        <f aca="false">(1+$AF105)^(1/12)-1</f>
        <v>0.011900000002985</v>
      </c>
      <c r="JR105" s="495" t="n">
        <f aca="false">(1+$AF105)^(1/12)-1</f>
        <v>0.011900000002985</v>
      </c>
      <c r="JS105" s="495" t="n">
        <f aca="false">$E$105</f>
        <v>0.1525271131</v>
      </c>
      <c r="JT105" s="495" t="n">
        <f aca="false">(1+$AF105)^(1/12)-1</f>
        <v>0.011900000002985</v>
      </c>
      <c r="JU105" s="495" t="n">
        <f aca="false">(1+$AF105)^(1/12)-1</f>
        <v>0.011900000002985</v>
      </c>
      <c r="JV105" s="495" t="n">
        <f aca="false">(1+$AF105)^(1/12)-1</f>
        <v>0.011900000002985</v>
      </c>
      <c r="JW105" s="495" t="n">
        <f aca="false">(1+$AF105)^(1/12)-1</f>
        <v>0.011900000002985</v>
      </c>
      <c r="JX105" s="495" t="n">
        <f aca="false">(1+$AF105)^(1/12)-1</f>
        <v>0.011900000002985</v>
      </c>
      <c r="JY105" s="495" t="n">
        <f aca="false">(1+$AF105)^(1/12)-1</f>
        <v>0.011900000002985</v>
      </c>
      <c r="JZ105" s="495" t="n">
        <f aca="false">(1+$AF105)^(1/12)-1</f>
        <v>0.011900000002985</v>
      </c>
      <c r="KA105" s="495" t="n">
        <f aca="false">(1+$AF105)^(1/12)-1</f>
        <v>0.011900000002985</v>
      </c>
      <c r="KB105" s="495" t="n">
        <f aca="false">(1+$AF105)^(1/12)-1</f>
        <v>0.011900000002985</v>
      </c>
      <c r="KC105" s="495" t="n">
        <f aca="false">(1+$AF105)^(1/12)-1</f>
        <v>0.011900000002985</v>
      </c>
      <c r="KD105" s="495" t="n">
        <f aca="false">(1+$AF105)^(1/12)-1</f>
        <v>0.011900000002985</v>
      </c>
      <c r="KE105" s="495" t="n">
        <f aca="false">(1+$AF105)^(1/12)-1</f>
        <v>0.011900000002985</v>
      </c>
      <c r="KF105" s="495" t="n">
        <f aca="false">$E$105</f>
        <v>0.1525271131</v>
      </c>
      <c r="KG105" s="495" t="n">
        <f aca="false">(1+$AF105)^(1/12)-1</f>
        <v>0.011900000002985</v>
      </c>
      <c r="KH105" s="495" t="n">
        <f aca="false">(1+$AF105)^(1/12)-1</f>
        <v>0.011900000002985</v>
      </c>
      <c r="KI105" s="495" t="n">
        <f aca="false">(1+$AF105)^(1/12)-1</f>
        <v>0.011900000002985</v>
      </c>
      <c r="KJ105" s="495" t="n">
        <f aca="false">(1+$AF105)^(1/12)-1</f>
        <v>0.011900000002985</v>
      </c>
      <c r="KK105" s="495" t="n">
        <f aca="false">(1+$AF105)^(1/12)-1</f>
        <v>0.011900000002985</v>
      </c>
      <c r="KL105" s="495" t="n">
        <f aca="false">(1+$AF105)^(1/12)-1</f>
        <v>0.011900000002985</v>
      </c>
      <c r="KM105" s="495" t="n">
        <f aca="false">(1+$AF105)^(1/12)-1</f>
        <v>0.011900000002985</v>
      </c>
      <c r="KN105" s="495" t="n">
        <f aca="false">(1+$AF105)^(1/12)-1</f>
        <v>0.011900000002985</v>
      </c>
      <c r="KO105" s="495" t="n">
        <f aca="false">(1+$AF105)^(1/12)-1</f>
        <v>0.011900000002985</v>
      </c>
      <c r="KP105" s="495" t="n">
        <f aca="false">(1+$AF105)^(1/12)-1</f>
        <v>0.011900000002985</v>
      </c>
      <c r="KQ105" s="495" t="n">
        <f aca="false">(1+$AF105)^(1/12)-1</f>
        <v>0.011900000002985</v>
      </c>
      <c r="KR105" s="495" t="n">
        <f aca="false">(1+$AF105)^(1/12)-1</f>
        <v>0.011900000002985</v>
      </c>
      <c r="KS105" s="495" t="n">
        <f aca="false">$E$105</f>
        <v>0.1525271131</v>
      </c>
      <c r="KT105" s="495" t="n">
        <f aca="false">(1+$AF105)^(1/12)-1</f>
        <v>0.011900000002985</v>
      </c>
      <c r="KU105" s="495" t="n">
        <f aca="false">(1+$AF105)^(1/12)-1</f>
        <v>0.011900000002985</v>
      </c>
      <c r="KV105" s="495" t="n">
        <f aca="false">(1+$AF105)^(1/12)-1</f>
        <v>0.011900000002985</v>
      </c>
      <c r="KW105" s="495" t="n">
        <f aca="false">(1+$AF105)^(1/12)-1</f>
        <v>0.011900000002985</v>
      </c>
      <c r="KX105" s="495" t="n">
        <f aca="false">(1+$AF105)^(1/12)-1</f>
        <v>0.011900000002985</v>
      </c>
      <c r="KY105" s="495" t="n">
        <f aca="false">(1+$AF105)^(1/12)-1</f>
        <v>0.011900000002985</v>
      </c>
      <c r="KZ105" s="495" t="n">
        <f aca="false">(1+$AF105)^(1/12)-1</f>
        <v>0.011900000002985</v>
      </c>
      <c r="LA105" s="495" t="n">
        <f aca="false">(1+$AF105)^(1/12)-1</f>
        <v>0.011900000002985</v>
      </c>
      <c r="LB105" s="495" t="n">
        <f aca="false">(1+$AF105)^(1/12)-1</f>
        <v>0.011900000002985</v>
      </c>
      <c r="LC105" s="495" t="n">
        <f aca="false">(1+$AF105)^(1/12)-1</f>
        <v>0.011900000002985</v>
      </c>
      <c r="LD105" s="495" t="n">
        <f aca="false">(1+$AF105)^(1/12)-1</f>
        <v>0.011900000002985</v>
      </c>
      <c r="LE105" s="495" t="n">
        <f aca="false">(1+$AF105)^(1/12)-1</f>
        <v>0.011900000002985</v>
      </c>
      <c r="LF105" s="495" t="n">
        <f aca="false">$E$105</f>
        <v>0.1525271131</v>
      </c>
      <c r="LG105" s="495" t="n">
        <f aca="false">(1+$AF105)^(1/12)-1</f>
        <v>0.011900000002985</v>
      </c>
      <c r="LH105" s="495" t="n">
        <f aca="false">(1+$AF105)^(1/12)-1</f>
        <v>0.011900000002985</v>
      </c>
      <c r="LI105" s="495" t="n">
        <f aca="false">(1+$AF105)^(1/12)-1</f>
        <v>0.011900000002985</v>
      </c>
      <c r="LJ105" s="495" t="n">
        <f aca="false">(1+$AF105)^(1/12)-1</f>
        <v>0.011900000002985</v>
      </c>
      <c r="LK105" s="495" t="n">
        <f aca="false">(1+$AF105)^(1/12)-1</f>
        <v>0.011900000002985</v>
      </c>
      <c r="LL105" s="495" t="n">
        <f aca="false">(1+$AF105)^(1/12)-1</f>
        <v>0.011900000002985</v>
      </c>
      <c r="LM105" s="495" t="n">
        <f aca="false">(1+$AF105)^(1/12)-1</f>
        <v>0.011900000002985</v>
      </c>
      <c r="LN105" s="495" t="n">
        <f aca="false">(1+$AF105)^(1/12)-1</f>
        <v>0.011900000002985</v>
      </c>
      <c r="LO105" s="495" t="n">
        <f aca="false">(1+$AF105)^(1/12)-1</f>
        <v>0.011900000002985</v>
      </c>
      <c r="LP105" s="495" t="n">
        <f aca="false">(1+$AF105)^(1/12)-1</f>
        <v>0.011900000002985</v>
      </c>
      <c r="LQ105" s="495" t="n">
        <f aca="false">(1+$AF105)^(1/12)-1</f>
        <v>0.011900000002985</v>
      </c>
      <c r="LR105" s="495" t="n">
        <f aca="false">(1+$AF105)^(1/12)-1</f>
        <v>0.011900000002985</v>
      </c>
      <c r="LS105" s="495" t="n">
        <f aca="false">$E$105</f>
        <v>0.1525271131</v>
      </c>
      <c r="LT105" s="495" t="n">
        <f aca="false">(1+$AF105)^(1/12)-1</f>
        <v>0.011900000002985</v>
      </c>
      <c r="LU105" s="495" t="n">
        <f aca="false">(1+$AF105)^(1/12)-1</f>
        <v>0.011900000002985</v>
      </c>
      <c r="LV105" s="495" t="n">
        <f aca="false">(1+$AF105)^(1/12)-1</f>
        <v>0.011900000002985</v>
      </c>
      <c r="LW105" s="495" t="n">
        <f aca="false">(1+$AF105)^(1/12)-1</f>
        <v>0.011900000002985</v>
      </c>
      <c r="LX105" s="495" t="n">
        <f aca="false">(1+$AF105)^(1/12)-1</f>
        <v>0.011900000002985</v>
      </c>
      <c r="LY105" s="495" t="n">
        <f aca="false">(1+$AF105)^(1/12)-1</f>
        <v>0.011900000002985</v>
      </c>
      <c r="LZ105" s="495" t="n">
        <f aca="false">(1+$AF105)^(1/12)-1</f>
        <v>0.011900000002985</v>
      </c>
      <c r="MA105" s="495" t="n">
        <f aca="false">(1+$AF105)^(1/12)-1</f>
        <v>0.011900000002985</v>
      </c>
      <c r="MB105" s="495" t="n">
        <f aca="false">(1+$AF105)^(1/12)-1</f>
        <v>0.011900000002985</v>
      </c>
      <c r="MC105" s="495" t="n">
        <f aca="false">(1+$AF105)^(1/12)-1</f>
        <v>0.011900000002985</v>
      </c>
      <c r="MD105" s="495" t="n">
        <f aca="false">(1+$AF105)^(1/12)-1</f>
        <v>0.011900000002985</v>
      </c>
      <c r="ME105" s="495" t="n">
        <f aca="false">(1+$AF105)^(1/12)-1</f>
        <v>0.011900000002985</v>
      </c>
      <c r="MF105" s="495" t="n">
        <f aca="false">$E$105</f>
        <v>0.1525271131</v>
      </c>
      <c r="MG105" s="495" t="n">
        <f aca="false">(1+$AF105)^(1/12)-1</f>
        <v>0.011900000002985</v>
      </c>
      <c r="MH105" s="495" t="n">
        <f aca="false">(1+$AF105)^(1/12)-1</f>
        <v>0.011900000002985</v>
      </c>
      <c r="MI105" s="495" t="n">
        <f aca="false">(1+$AF105)^(1/12)-1</f>
        <v>0.011900000002985</v>
      </c>
      <c r="MJ105" s="495" t="n">
        <f aca="false">(1+$AF105)^(1/12)-1</f>
        <v>0.011900000002985</v>
      </c>
      <c r="MK105" s="495" t="n">
        <f aca="false">(1+$AF105)^(1/12)-1</f>
        <v>0.011900000002985</v>
      </c>
      <c r="ML105" s="495" t="n">
        <f aca="false">(1+$AF105)^(1/12)-1</f>
        <v>0.011900000002985</v>
      </c>
      <c r="MM105" s="495" t="n">
        <f aca="false">(1+$AF105)^(1/12)-1</f>
        <v>0.011900000002985</v>
      </c>
      <c r="MN105" s="495" t="n">
        <f aca="false">(1+$AF105)^(1/12)-1</f>
        <v>0.011900000002985</v>
      </c>
      <c r="MO105" s="495" t="n">
        <f aca="false">(1+$AF105)^(1/12)-1</f>
        <v>0.011900000002985</v>
      </c>
      <c r="MP105" s="495" t="n">
        <f aca="false">(1+$AF105)^(1/12)-1</f>
        <v>0.011900000002985</v>
      </c>
      <c r="MQ105" s="495" t="n">
        <f aca="false">(1+$AF105)^(1/12)-1</f>
        <v>0.011900000002985</v>
      </c>
      <c r="MR105" s="495" t="n">
        <f aca="false">(1+$AF105)^(1/12)-1</f>
        <v>0.011900000002985</v>
      </c>
      <c r="MS105" s="495" t="n">
        <f aca="false">$E$105</f>
        <v>0.1525271131</v>
      </c>
      <c r="MT105" s="495" t="n">
        <f aca="false">(1+$AF105)^(1/12)-1</f>
        <v>0.011900000002985</v>
      </c>
      <c r="MU105" s="495" t="n">
        <f aca="false">(1+$AF105)^(1/12)-1</f>
        <v>0.011900000002985</v>
      </c>
      <c r="MV105" s="495" t="n">
        <f aca="false">(1+$AF105)^(1/12)-1</f>
        <v>0.011900000002985</v>
      </c>
      <c r="MW105" s="495" t="n">
        <f aca="false">(1+$AF105)^(1/12)-1</f>
        <v>0.011900000002985</v>
      </c>
      <c r="MX105" s="495" t="n">
        <f aca="false">(1+$AF105)^(1/12)-1</f>
        <v>0.011900000002985</v>
      </c>
      <c r="MY105" s="495" t="n">
        <f aca="false">(1+$AF105)^(1/12)-1</f>
        <v>0.011900000002985</v>
      </c>
      <c r="MZ105" s="495" t="n">
        <f aca="false">(1+$AF105)^(1/12)-1</f>
        <v>0.011900000002985</v>
      </c>
      <c r="NA105" s="495" t="n">
        <f aca="false">(1+$AF105)^(1/12)-1</f>
        <v>0.011900000002985</v>
      </c>
      <c r="NB105" s="495" t="n">
        <f aca="false">(1+$AF105)^(1/12)-1</f>
        <v>0.011900000002985</v>
      </c>
      <c r="NC105" s="495" t="n">
        <f aca="false">(1+$AF105)^(1/12)-1</f>
        <v>0.011900000002985</v>
      </c>
      <c r="ND105" s="495" t="n">
        <f aca="false">(1+$AF105)^(1/12)-1</f>
        <v>0.011900000002985</v>
      </c>
      <c r="NE105" s="495" t="n">
        <f aca="false">(1+$AF105)^(1/12)-1</f>
        <v>0.011900000002985</v>
      </c>
      <c r="NF105" s="495" t="n">
        <f aca="false">$E$105</f>
        <v>0.1525271131</v>
      </c>
      <c r="NG105" s="495" t="n">
        <f aca="false">(1+$AF105)^(1/12)-1</f>
        <v>0.011900000002985</v>
      </c>
      <c r="NH105" s="495" t="n">
        <f aca="false">(1+$AF105)^(1/12)-1</f>
        <v>0.011900000002985</v>
      </c>
      <c r="NI105" s="495" t="n">
        <f aca="false">(1+$AF105)^(1/12)-1</f>
        <v>0.011900000002985</v>
      </c>
      <c r="NJ105" s="495" t="n">
        <f aca="false">(1+$AF105)^(1/12)-1</f>
        <v>0.011900000002985</v>
      </c>
      <c r="NK105" s="495" t="n">
        <f aca="false">(1+$AF105)^(1/12)-1</f>
        <v>0.011900000002985</v>
      </c>
      <c r="NL105" s="495" t="n">
        <f aca="false">(1+$AF105)^(1/12)-1</f>
        <v>0.011900000002985</v>
      </c>
      <c r="NM105" s="495" t="n">
        <f aca="false">(1+$AF105)^(1/12)-1</f>
        <v>0.011900000002985</v>
      </c>
      <c r="NN105" s="495" t="n">
        <f aca="false">(1+$AF105)^(1/12)-1</f>
        <v>0.011900000002985</v>
      </c>
      <c r="NO105" s="495" t="n">
        <f aca="false">(1+$AF105)^(1/12)-1</f>
        <v>0.011900000002985</v>
      </c>
      <c r="NP105" s="495" t="n">
        <f aca="false">(1+$AF105)^(1/12)-1</f>
        <v>0.011900000002985</v>
      </c>
      <c r="NQ105" s="495" t="n">
        <f aca="false">(1+$AF105)^(1/12)-1</f>
        <v>0.011900000002985</v>
      </c>
      <c r="NR105" s="495" t="n">
        <f aca="false">(1+$AF105)^(1/12)-1</f>
        <v>0.011900000002985</v>
      </c>
      <c r="NS105" s="495" t="n">
        <f aca="false">$E$105</f>
        <v>0.1525271131</v>
      </c>
      <c r="NT105" s="495" t="n">
        <f aca="false">(1+$AF105)^(1/12)-1</f>
        <v>0.011900000002985</v>
      </c>
      <c r="NU105" s="495" t="n">
        <f aca="false">(1+$AF105)^(1/12)-1</f>
        <v>0.011900000002985</v>
      </c>
      <c r="NV105" s="495" t="n">
        <f aca="false">(1+$AF105)^(1/12)-1</f>
        <v>0.011900000002985</v>
      </c>
      <c r="NW105" s="495" t="n">
        <f aca="false">(1+$AF105)^(1/12)-1</f>
        <v>0.011900000002985</v>
      </c>
      <c r="NX105" s="495" t="n">
        <f aca="false">(1+$AF105)^(1/12)-1</f>
        <v>0.011900000002985</v>
      </c>
      <c r="NY105" s="495" t="n">
        <f aca="false">(1+$AF105)^(1/12)-1</f>
        <v>0.011900000002985</v>
      </c>
      <c r="NZ105" s="495" t="n">
        <f aca="false">(1+$AF105)^(1/12)-1</f>
        <v>0.011900000002985</v>
      </c>
      <c r="OA105" s="495" t="n">
        <f aca="false">(1+$AF105)^(1/12)-1</f>
        <v>0.011900000002985</v>
      </c>
      <c r="OB105" s="495" t="n">
        <f aca="false">(1+$AF105)^(1/12)-1</f>
        <v>0.011900000002985</v>
      </c>
      <c r="OC105" s="495" t="n">
        <f aca="false">(1+$AF105)^(1/12)-1</f>
        <v>0.011900000002985</v>
      </c>
      <c r="OD105" s="495" t="n">
        <f aca="false">(1+$AF105)^(1/12)-1</f>
        <v>0.011900000002985</v>
      </c>
      <c r="OE105" s="495" t="n">
        <f aca="false">(1+$AF105)^(1/12)-1</f>
        <v>0.011900000002985</v>
      </c>
      <c r="OF105" s="495" t="n">
        <f aca="false">$E$105</f>
        <v>0.1525271131</v>
      </c>
      <c r="OG105" s="495" t="n">
        <f aca="false">(1+$AF105)^(1/12)-1</f>
        <v>0.011900000002985</v>
      </c>
      <c r="OH105" s="495" t="n">
        <f aca="false">(1+$AF105)^(1/12)-1</f>
        <v>0.011900000002985</v>
      </c>
      <c r="OI105" s="495" t="n">
        <f aca="false">(1+$AF105)^(1/12)-1</f>
        <v>0.011900000002985</v>
      </c>
      <c r="OJ105" s="495" t="n">
        <f aca="false">(1+$AF105)^(1/12)-1</f>
        <v>0.011900000002985</v>
      </c>
      <c r="OK105" s="495" t="n">
        <f aca="false">(1+$AF105)^(1/12)-1</f>
        <v>0.011900000002985</v>
      </c>
      <c r="OL105" s="495" t="n">
        <f aca="false">(1+$AF105)^(1/12)-1</f>
        <v>0.011900000002985</v>
      </c>
      <c r="OM105" s="495" t="n">
        <f aca="false">(1+$AF105)^(1/12)-1</f>
        <v>0.011900000002985</v>
      </c>
      <c r="ON105" s="495" t="n">
        <f aca="false">(1+$AF105)^(1/12)-1</f>
        <v>0.011900000002985</v>
      </c>
      <c r="OO105" s="495" t="n">
        <f aca="false">(1+$AF105)^(1/12)-1</f>
        <v>0.011900000002985</v>
      </c>
      <c r="OP105" s="495" t="n">
        <f aca="false">(1+$AF105)^(1/12)-1</f>
        <v>0.011900000002985</v>
      </c>
      <c r="OQ105" s="495" t="n">
        <f aca="false">(1+$AF105)^(1/12)-1</f>
        <v>0.011900000002985</v>
      </c>
      <c r="OR105" s="495" t="n">
        <f aca="false">(1+$AF105)^(1/12)-1</f>
        <v>0.011900000002985</v>
      </c>
      <c r="OS105" s="495" t="n">
        <f aca="false">$E$105</f>
        <v>0.1525271131</v>
      </c>
      <c r="OT105" s="196"/>
      <c r="OU105" s="196"/>
      <c r="OV105" s="196"/>
      <c r="OW105" s="196"/>
      <c r="OX105" s="196"/>
      <c r="OY105" s="196"/>
      <c r="OZ105" s="196"/>
      <c r="PA105" s="196"/>
      <c r="PB105" s="196"/>
      <c r="PC105" s="196"/>
      <c r="PD105" s="196"/>
      <c r="PE105" s="196"/>
      <c r="PF105" s="196"/>
      <c r="PG105" s="196"/>
      <c r="PH105" s="196"/>
      <c r="PI105" s="196"/>
      <c r="PJ105" s="196"/>
      <c r="PK105" s="196"/>
      <c r="PL105" s="196"/>
      <c r="PM105" s="196"/>
      <c r="PN105" s="196"/>
      <c r="PO105" s="196"/>
      <c r="PP105" s="196"/>
      <c r="PQ105" s="196"/>
      <c r="PR105" s="196"/>
      <c r="PS105" s="196"/>
      <c r="PT105" s="196"/>
      <c r="PU105" s="196"/>
      <c r="PV105" s="196"/>
      <c r="PW105" s="196"/>
      <c r="PX105" s="196"/>
      <c r="PY105" s="196"/>
      <c r="PZ105" s="196"/>
      <c r="QA105" s="196"/>
      <c r="QB105" s="196"/>
      <c r="QC105" s="196"/>
      <c r="QD105" s="196"/>
      <c r="QE105" s="196"/>
      <c r="QF105" s="196"/>
      <c r="QG105" s="196"/>
      <c r="QH105" s="196"/>
      <c r="QI105" s="196"/>
      <c r="QJ105" s="196"/>
      <c r="QK105" s="196"/>
      <c r="QL105" s="196"/>
      <c r="QM105" s="196"/>
      <c r="QN105" s="196"/>
      <c r="QO105" s="196"/>
      <c r="QP105" s="196"/>
      <c r="QQ105" s="196"/>
      <c r="QR105" s="196"/>
      <c r="QS105" s="196"/>
      <c r="QT105" s="196"/>
      <c r="QU105" s="196"/>
      <c r="QV105" s="196"/>
      <c r="QW105" s="196"/>
      <c r="QX105" s="196"/>
      <c r="QY105" s="196"/>
      <c r="QZ105" s="196"/>
      <c r="RA105" s="196"/>
      <c r="RB105" s="196"/>
      <c r="RC105" s="196"/>
      <c r="RD105" s="196"/>
      <c r="RE105" s="196"/>
      <c r="RF105" s="196"/>
    </row>
    <row r="106" customFormat="false" ht="12.75" hidden="false" customHeight="true" outlineLevel="0" collapsed="false">
      <c r="A106" s="196"/>
      <c r="B106" s="89" t="s">
        <v>528</v>
      </c>
      <c r="C106" s="196"/>
      <c r="D106" s="196"/>
      <c r="E106" s="196"/>
      <c r="F106" s="196"/>
      <c r="G106" s="495" t="n">
        <f aca="false">G104+G105</f>
        <v>0.011900000002985</v>
      </c>
      <c r="H106" s="495" t="n">
        <f aca="false">H104+H105</f>
        <v>0.011900000002985</v>
      </c>
      <c r="I106" s="495" t="n">
        <f aca="false">I104+I105</f>
        <v>0.011900000002985</v>
      </c>
      <c r="J106" s="495" t="n">
        <f aca="false">J104+J105</f>
        <v>0.011900000002985</v>
      </c>
      <c r="K106" s="495" t="n">
        <f aca="false">K104+K105</f>
        <v>0.011900000002985</v>
      </c>
      <c r="L106" s="495" t="n">
        <f aca="false">L104+L105</f>
        <v>0.011900000002985</v>
      </c>
      <c r="M106" s="495" t="n">
        <f aca="false">M104+M105</f>
        <v>0.011900000002985</v>
      </c>
      <c r="N106" s="495" t="n">
        <f aca="false">N104+N105</f>
        <v>0.011900000002985</v>
      </c>
      <c r="O106" s="495" t="n">
        <f aca="false">O104+O105</f>
        <v>0.011900000002985</v>
      </c>
      <c r="P106" s="495" t="n">
        <f aca="false">P104+P105</f>
        <v>0.011900000002985</v>
      </c>
      <c r="Q106" s="495" t="n">
        <f aca="false">Q104+Q105</f>
        <v>0.011900000002985</v>
      </c>
      <c r="R106" s="495" t="n">
        <f aca="false">R104+R105</f>
        <v>0.011900000002985</v>
      </c>
      <c r="S106" s="495" t="n">
        <f aca="false">S104+S105</f>
        <v>0.1525271131</v>
      </c>
      <c r="T106" s="495" t="n">
        <f aca="false">T104+T105</f>
        <v>0.011900000002985</v>
      </c>
      <c r="U106" s="495" t="n">
        <f aca="false">U104+U105</f>
        <v>0.011900000002985</v>
      </c>
      <c r="V106" s="495" t="n">
        <f aca="false">V104+V105</f>
        <v>0.011900000002985</v>
      </c>
      <c r="W106" s="495" t="n">
        <f aca="false">W104+W105</f>
        <v>0.011900000002985</v>
      </c>
      <c r="X106" s="495" t="n">
        <f aca="false">X104+X105</f>
        <v>0.011900000002985</v>
      </c>
      <c r="Y106" s="495" t="n">
        <f aca="false">Y104+Y105</f>
        <v>0.011900000002985</v>
      </c>
      <c r="Z106" s="495" t="n">
        <f aca="false">Z104+Z105</f>
        <v>0.011900000002985</v>
      </c>
      <c r="AA106" s="495" t="n">
        <f aca="false">AA104+AA105</f>
        <v>0.011900000002985</v>
      </c>
      <c r="AB106" s="495" t="n">
        <f aca="false">AB104+AB105</f>
        <v>0.011900000002985</v>
      </c>
      <c r="AC106" s="495" t="n">
        <f aca="false">AC104+AC105</f>
        <v>0.011900000002985</v>
      </c>
      <c r="AD106" s="495" t="n">
        <f aca="false">AD104+AD105</f>
        <v>0.011900000002985</v>
      </c>
      <c r="AE106" s="495" t="n">
        <f aca="false">AE104+AE105</f>
        <v>0.011900000002985</v>
      </c>
      <c r="AF106" s="495" t="n">
        <f aca="false">AF104+AF105</f>
        <v>0.1525271131</v>
      </c>
      <c r="AG106" s="495" t="n">
        <f aca="false">AG104+AG105</f>
        <v>0.011900000002985</v>
      </c>
      <c r="AH106" s="495" t="n">
        <f aca="false">AH104+AH105</f>
        <v>0.011900000002985</v>
      </c>
      <c r="AI106" s="495" t="n">
        <f aca="false">AI104+AI105</f>
        <v>0.011900000002985</v>
      </c>
      <c r="AJ106" s="495" t="n">
        <f aca="false">AJ104+AJ105</f>
        <v>0.011900000002985</v>
      </c>
      <c r="AK106" s="495" t="n">
        <f aca="false">AK104+AK105</f>
        <v>0.011900000002985</v>
      </c>
      <c r="AL106" s="495" t="n">
        <f aca="false">AL104+AL105</f>
        <v>0.011900000002985</v>
      </c>
      <c r="AM106" s="495" t="n">
        <f aca="false">AM104+AM105</f>
        <v>0.011900000002985</v>
      </c>
      <c r="AN106" s="495" t="n">
        <f aca="false">AN104+AN105</f>
        <v>0.011900000002985</v>
      </c>
      <c r="AO106" s="495" t="n">
        <f aca="false">AO104+AO105</f>
        <v>0.011900000002985</v>
      </c>
      <c r="AP106" s="495" t="n">
        <f aca="false">AP104+AP105</f>
        <v>0.011900000002985</v>
      </c>
      <c r="AQ106" s="495" t="n">
        <f aca="false">AQ104+AQ105</f>
        <v>0.011900000002985</v>
      </c>
      <c r="AR106" s="495" t="n">
        <f aca="false">AR104+AR105</f>
        <v>0.011900000002985</v>
      </c>
      <c r="AS106" s="495" t="n">
        <f aca="false">AS104+AS105</f>
        <v>0.1525271131</v>
      </c>
      <c r="AT106" s="495" t="n">
        <f aca="false">AT104+AT105</f>
        <v>0.011900000002985</v>
      </c>
      <c r="AU106" s="495" t="n">
        <f aca="false">AU104+AU105</f>
        <v>0.011900000002985</v>
      </c>
      <c r="AV106" s="495" t="n">
        <f aca="false">AV104+AV105</f>
        <v>0.011900000002985</v>
      </c>
      <c r="AW106" s="495" t="n">
        <f aca="false">AW104+AW105</f>
        <v>0.011900000002985</v>
      </c>
      <c r="AX106" s="495" t="n">
        <f aca="false">AX104+AX105</f>
        <v>0.011900000002985</v>
      </c>
      <c r="AY106" s="495" t="n">
        <f aca="false">AY104+AY105</f>
        <v>0.011900000002985</v>
      </c>
      <c r="AZ106" s="495" t="n">
        <f aca="false">AZ104+AZ105</f>
        <v>0.011900000002985</v>
      </c>
      <c r="BA106" s="495" t="n">
        <f aca="false">BA104+BA105</f>
        <v>0.011900000002985</v>
      </c>
      <c r="BB106" s="495" t="n">
        <f aca="false">BB104+BB105</f>
        <v>0.011900000002985</v>
      </c>
      <c r="BC106" s="495" t="n">
        <f aca="false">BC104+BC105</f>
        <v>0.011900000002985</v>
      </c>
      <c r="BD106" s="495" t="n">
        <f aca="false">BD104+BD105</f>
        <v>0.011900000002985</v>
      </c>
      <c r="BE106" s="495" t="n">
        <f aca="false">BE104+BE105</f>
        <v>0.011900000002985</v>
      </c>
      <c r="BF106" s="495" t="n">
        <f aca="false">BF104+BF105</f>
        <v>0.1525271131</v>
      </c>
      <c r="BG106" s="495" t="n">
        <f aca="false">BG104+BG105</f>
        <v>0.011900000002985</v>
      </c>
      <c r="BH106" s="495" t="n">
        <f aca="false">BH104+BH105</f>
        <v>0.011900000002985</v>
      </c>
      <c r="BI106" s="495" t="n">
        <f aca="false">BI104+BI105</f>
        <v>0.011900000002985</v>
      </c>
      <c r="BJ106" s="495" t="n">
        <f aca="false">BJ104+BJ105</f>
        <v>0.011900000002985</v>
      </c>
      <c r="BK106" s="495" t="n">
        <f aca="false">BK104+BK105</f>
        <v>0.011900000002985</v>
      </c>
      <c r="BL106" s="495" t="n">
        <f aca="false">BL104+BL105</f>
        <v>0.011900000002985</v>
      </c>
      <c r="BM106" s="495" t="n">
        <f aca="false">BM104+BM105</f>
        <v>0.011900000002985</v>
      </c>
      <c r="BN106" s="495" t="n">
        <f aca="false">BN104+BN105</f>
        <v>0.011900000002985</v>
      </c>
      <c r="BO106" s="495" t="n">
        <f aca="false">BO104+BO105</f>
        <v>0.011900000002985</v>
      </c>
      <c r="BP106" s="495" t="n">
        <f aca="false">BP104+BP105</f>
        <v>0.011900000002985</v>
      </c>
      <c r="BQ106" s="495" t="n">
        <f aca="false">BQ104+BQ105</f>
        <v>0.011900000002985</v>
      </c>
      <c r="BR106" s="495" t="n">
        <f aca="false">BR104+BR105</f>
        <v>0.011900000002985</v>
      </c>
      <c r="BS106" s="495" t="n">
        <f aca="false">BS104+BS105</f>
        <v>0.1525271131</v>
      </c>
      <c r="BT106" s="495" t="n">
        <f aca="false">BT104+BT105</f>
        <v>0.011900000002985</v>
      </c>
      <c r="BU106" s="495" t="n">
        <f aca="false">BU104+BU105</f>
        <v>0.011900000002985</v>
      </c>
      <c r="BV106" s="495" t="n">
        <f aca="false">BV104+BV105</f>
        <v>0.011900000002985</v>
      </c>
      <c r="BW106" s="495" t="n">
        <f aca="false">BW104+BW105</f>
        <v>0.011900000002985</v>
      </c>
      <c r="BX106" s="495" t="n">
        <f aca="false">BX104+BX105</f>
        <v>0.011900000002985</v>
      </c>
      <c r="BY106" s="495" t="n">
        <f aca="false">BY104+BY105</f>
        <v>0.011900000002985</v>
      </c>
      <c r="BZ106" s="495" t="n">
        <f aca="false">BZ104+BZ105</f>
        <v>0.011900000002985</v>
      </c>
      <c r="CA106" s="495" t="n">
        <f aca="false">CA104+CA105</f>
        <v>0.011900000002985</v>
      </c>
      <c r="CB106" s="495" t="n">
        <f aca="false">CB104+CB105</f>
        <v>0.011900000002985</v>
      </c>
      <c r="CC106" s="495" t="n">
        <f aca="false">CC104+CC105</f>
        <v>0.011900000002985</v>
      </c>
      <c r="CD106" s="495" t="n">
        <f aca="false">CD104+CD105</f>
        <v>0.011900000002985</v>
      </c>
      <c r="CE106" s="495" t="n">
        <f aca="false">CE104+CE105</f>
        <v>0.011900000002985</v>
      </c>
      <c r="CF106" s="495" t="n">
        <f aca="false">CF104+CF105</f>
        <v>0.1525271131</v>
      </c>
      <c r="CG106" s="495" t="n">
        <f aca="false">CG104+CG105</f>
        <v>0.011900000002985</v>
      </c>
      <c r="CH106" s="495" t="n">
        <f aca="false">CH104+CH105</f>
        <v>0.011900000002985</v>
      </c>
      <c r="CI106" s="495" t="n">
        <f aca="false">CI104+CI105</f>
        <v>0.011900000002985</v>
      </c>
      <c r="CJ106" s="495" t="n">
        <f aca="false">CJ104+CJ105</f>
        <v>0.011900000002985</v>
      </c>
      <c r="CK106" s="495" t="n">
        <f aca="false">CK104+CK105</f>
        <v>0.011900000002985</v>
      </c>
      <c r="CL106" s="495" t="n">
        <f aca="false">CL104+CL105</f>
        <v>0.011900000002985</v>
      </c>
      <c r="CM106" s="495" t="n">
        <f aca="false">CM104+CM105</f>
        <v>0.011900000002985</v>
      </c>
      <c r="CN106" s="495" t="n">
        <f aca="false">CN104+CN105</f>
        <v>0.011900000002985</v>
      </c>
      <c r="CO106" s="495" t="n">
        <f aca="false">CO104+CO105</f>
        <v>0.011900000002985</v>
      </c>
      <c r="CP106" s="495" t="n">
        <f aca="false">CP104+CP105</f>
        <v>0.011900000002985</v>
      </c>
      <c r="CQ106" s="495" t="n">
        <f aca="false">CQ104+CQ105</f>
        <v>0.011900000002985</v>
      </c>
      <c r="CR106" s="495" t="n">
        <f aca="false">CR104+CR105</f>
        <v>0.011900000002985</v>
      </c>
      <c r="CS106" s="495" t="n">
        <f aca="false">CS104+CS105</f>
        <v>0.1525271131</v>
      </c>
      <c r="CT106" s="495" t="n">
        <f aca="false">CT104+CT105</f>
        <v>0.011900000002985</v>
      </c>
      <c r="CU106" s="495" t="n">
        <f aca="false">CU104+CU105</f>
        <v>0.011900000002985</v>
      </c>
      <c r="CV106" s="495" t="n">
        <f aca="false">CV104+CV105</f>
        <v>0.011900000002985</v>
      </c>
      <c r="CW106" s="495" t="n">
        <f aca="false">CW104+CW105</f>
        <v>0.011900000002985</v>
      </c>
      <c r="CX106" s="495" t="n">
        <f aca="false">CX104+CX105</f>
        <v>0.011900000002985</v>
      </c>
      <c r="CY106" s="495" t="n">
        <f aca="false">CY104+CY105</f>
        <v>0.011900000002985</v>
      </c>
      <c r="CZ106" s="495" t="n">
        <f aca="false">CZ104+CZ105</f>
        <v>0.011900000002985</v>
      </c>
      <c r="DA106" s="495" t="n">
        <f aca="false">DA104+DA105</f>
        <v>0.011900000002985</v>
      </c>
      <c r="DB106" s="495" t="n">
        <f aca="false">DB104+DB105</f>
        <v>0.011900000002985</v>
      </c>
      <c r="DC106" s="495" t="n">
        <f aca="false">DC104+DC105</f>
        <v>0.011900000002985</v>
      </c>
      <c r="DD106" s="495" t="n">
        <f aca="false">DD104+DD105</f>
        <v>0.011900000002985</v>
      </c>
      <c r="DE106" s="495" t="n">
        <f aca="false">DE104+DE105</f>
        <v>0.011900000002985</v>
      </c>
      <c r="DF106" s="495" t="n">
        <f aca="false">DF104+DF105</f>
        <v>0.1525271131</v>
      </c>
      <c r="DG106" s="495" t="n">
        <f aca="false">DG104+DG105</f>
        <v>0.011900000002985</v>
      </c>
      <c r="DH106" s="495" t="n">
        <f aca="false">DH104+DH105</f>
        <v>0.011900000002985</v>
      </c>
      <c r="DI106" s="495" t="n">
        <f aca="false">DI104+DI105</f>
        <v>0.011900000002985</v>
      </c>
      <c r="DJ106" s="495" t="n">
        <f aca="false">DJ104+DJ105</f>
        <v>0.011900000002985</v>
      </c>
      <c r="DK106" s="495" t="n">
        <f aca="false">DK104+DK105</f>
        <v>0.011900000002985</v>
      </c>
      <c r="DL106" s="495" t="n">
        <f aca="false">DL104+DL105</f>
        <v>0.011900000002985</v>
      </c>
      <c r="DM106" s="495" t="n">
        <f aca="false">DM104+DM105</f>
        <v>0.011900000002985</v>
      </c>
      <c r="DN106" s="495" t="n">
        <f aca="false">DN104+DN105</f>
        <v>0.011900000002985</v>
      </c>
      <c r="DO106" s="495" t="n">
        <f aca="false">DO104+DO105</f>
        <v>0.011900000002985</v>
      </c>
      <c r="DP106" s="495" t="n">
        <f aca="false">DP104+DP105</f>
        <v>0.011900000002985</v>
      </c>
      <c r="DQ106" s="495" t="n">
        <f aca="false">DQ104+DQ105</f>
        <v>0.011900000002985</v>
      </c>
      <c r="DR106" s="495" t="n">
        <f aca="false">DR104+DR105</f>
        <v>0.011900000002985</v>
      </c>
      <c r="DS106" s="495" t="n">
        <f aca="false">DS104+DS105</f>
        <v>0.1525271131</v>
      </c>
      <c r="DT106" s="495" t="n">
        <f aca="false">DT104+DT105</f>
        <v>0.011900000002985</v>
      </c>
      <c r="DU106" s="495" t="n">
        <f aca="false">DU104+DU105</f>
        <v>0.011900000002985</v>
      </c>
      <c r="DV106" s="495" t="n">
        <f aca="false">DV104+DV105</f>
        <v>0.011900000002985</v>
      </c>
      <c r="DW106" s="495" t="n">
        <f aca="false">DW104+DW105</f>
        <v>0.011900000002985</v>
      </c>
      <c r="DX106" s="495" t="n">
        <f aca="false">DX104+DX105</f>
        <v>0.011900000002985</v>
      </c>
      <c r="DY106" s="495" t="n">
        <f aca="false">DY104+DY105</f>
        <v>0.011900000002985</v>
      </c>
      <c r="DZ106" s="495" t="n">
        <f aca="false">DZ104+DZ105</f>
        <v>0.011900000002985</v>
      </c>
      <c r="EA106" s="495" t="n">
        <f aca="false">EA104+EA105</f>
        <v>0.011900000002985</v>
      </c>
      <c r="EB106" s="495" t="n">
        <f aca="false">EB104+EB105</f>
        <v>0.011900000002985</v>
      </c>
      <c r="EC106" s="495" t="n">
        <f aca="false">EC104+EC105</f>
        <v>0.011900000002985</v>
      </c>
      <c r="ED106" s="495" t="n">
        <f aca="false">ED104+ED105</f>
        <v>0.011900000002985</v>
      </c>
      <c r="EE106" s="495" t="n">
        <f aca="false">EE104+EE105</f>
        <v>0.011900000002985</v>
      </c>
      <c r="EF106" s="495" t="n">
        <f aca="false">EF104+EF105</f>
        <v>0.1525271131</v>
      </c>
      <c r="EG106" s="495" t="n">
        <f aca="false">EG104+EG105</f>
        <v>0.011900000002985</v>
      </c>
      <c r="EH106" s="495" t="n">
        <f aca="false">EH104+EH105</f>
        <v>0.011900000002985</v>
      </c>
      <c r="EI106" s="495" t="n">
        <f aca="false">EI104+EI105</f>
        <v>0.011900000002985</v>
      </c>
      <c r="EJ106" s="495" t="n">
        <f aca="false">EJ104+EJ105</f>
        <v>0.011900000002985</v>
      </c>
      <c r="EK106" s="495" t="n">
        <f aca="false">EK104+EK105</f>
        <v>0.011900000002985</v>
      </c>
      <c r="EL106" s="495" t="n">
        <f aca="false">EL104+EL105</f>
        <v>0.011900000002985</v>
      </c>
      <c r="EM106" s="495" t="n">
        <f aca="false">EM104+EM105</f>
        <v>0.011900000002985</v>
      </c>
      <c r="EN106" s="495" t="n">
        <f aca="false">EN104+EN105</f>
        <v>0.011900000002985</v>
      </c>
      <c r="EO106" s="495" t="n">
        <f aca="false">EO104+EO105</f>
        <v>0.011900000002985</v>
      </c>
      <c r="EP106" s="495" t="n">
        <f aca="false">EP104+EP105</f>
        <v>0.011900000002985</v>
      </c>
      <c r="EQ106" s="495" t="n">
        <f aca="false">EQ104+EQ105</f>
        <v>0.011900000002985</v>
      </c>
      <c r="ER106" s="495" t="n">
        <f aca="false">ER104+ER105</f>
        <v>0.011900000002985</v>
      </c>
      <c r="ES106" s="495" t="n">
        <f aca="false">ES104+ES105</f>
        <v>0.1525271131</v>
      </c>
      <c r="ET106" s="495" t="n">
        <f aca="false">ET104+ET105</f>
        <v>0.011900000002985</v>
      </c>
      <c r="EU106" s="495" t="n">
        <f aca="false">EU104+EU105</f>
        <v>0.011900000002985</v>
      </c>
      <c r="EV106" s="495" t="n">
        <f aca="false">EV104+EV105</f>
        <v>0.011900000002985</v>
      </c>
      <c r="EW106" s="495" t="n">
        <f aca="false">EW104+EW105</f>
        <v>0.011900000002985</v>
      </c>
      <c r="EX106" s="495" t="n">
        <f aca="false">EX104+EX105</f>
        <v>0.011900000002985</v>
      </c>
      <c r="EY106" s="495" t="n">
        <f aca="false">EY104+EY105</f>
        <v>0.011900000002985</v>
      </c>
      <c r="EZ106" s="495" t="n">
        <f aca="false">EZ104+EZ105</f>
        <v>0.011900000002985</v>
      </c>
      <c r="FA106" s="495" t="n">
        <f aca="false">FA104+FA105</f>
        <v>0.011900000002985</v>
      </c>
      <c r="FB106" s="495" t="n">
        <f aca="false">FB104+FB105</f>
        <v>0.011900000002985</v>
      </c>
      <c r="FC106" s="495" t="n">
        <f aca="false">FC104+FC105</f>
        <v>0.011900000002985</v>
      </c>
      <c r="FD106" s="495" t="n">
        <f aca="false">FD104+FD105</f>
        <v>0.011900000002985</v>
      </c>
      <c r="FE106" s="495" t="n">
        <f aca="false">FE104+FE105</f>
        <v>0.011900000002985</v>
      </c>
      <c r="FF106" s="495" t="n">
        <f aca="false">FF104+FF105</f>
        <v>0.1525271131</v>
      </c>
      <c r="FG106" s="495" t="n">
        <f aca="false">FG104+FG105</f>
        <v>0.011900000002985</v>
      </c>
      <c r="FH106" s="495" t="n">
        <f aca="false">FH104+FH105</f>
        <v>0.011900000002985</v>
      </c>
      <c r="FI106" s="495" t="n">
        <f aca="false">FI104+FI105</f>
        <v>0.011900000002985</v>
      </c>
      <c r="FJ106" s="495" t="n">
        <f aca="false">FJ104+FJ105</f>
        <v>0.011900000002985</v>
      </c>
      <c r="FK106" s="495" t="n">
        <f aca="false">FK104+FK105</f>
        <v>0.011900000002985</v>
      </c>
      <c r="FL106" s="495" t="n">
        <f aca="false">FL104+FL105</f>
        <v>0.011900000002985</v>
      </c>
      <c r="FM106" s="495" t="n">
        <f aca="false">FM104+FM105</f>
        <v>0.011900000002985</v>
      </c>
      <c r="FN106" s="495" t="n">
        <f aca="false">FN104+FN105</f>
        <v>0.011900000002985</v>
      </c>
      <c r="FO106" s="495" t="n">
        <f aca="false">FO104+FO105</f>
        <v>0.011900000002985</v>
      </c>
      <c r="FP106" s="495" t="n">
        <f aca="false">FP104+FP105</f>
        <v>0.011900000002985</v>
      </c>
      <c r="FQ106" s="495" t="n">
        <f aca="false">FQ104+FQ105</f>
        <v>0.011900000002985</v>
      </c>
      <c r="FR106" s="495" t="n">
        <f aca="false">FR104+FR105</f>
        <v>0.011900000002985</v>
      </c>
      <c r="FS106" s="495" t="n">
        <f aca="false">FS104+FS105</f>
        <v>0.1525271131</v>
      </c>
      <c r="FT106" s="495" t="n">
        <f aca="false">FT104+FT105</f>
        <v>0.011900000002985</v>
      </c>
      <c r="FU106" s="495" t="n">
        <f aca="false">FU104+FU105</f>
        <v>0.011900000002985</v>
      </c>
      <c r="FV106" s="495" t="n">
        <f aca="false">FV104+FV105</f>
        <v>0.011900000002985</v>
      </c>
      <c r="FW106" s="495" t="n">
        <f aca="false">FW104+FW105</f>
        <v>0.011900000002985</v>
      </c>
      <c r="FX106" s="495" t="n">
        <f aca="false">FX104+FX105</f>
        <v>0.011900000002985</v>
      </c>
      <c r="FY106" s="495" t="n">
        <f aca="false">FY104+FY105</f>
        <v>0.011900000002985</v>
      </c>
      <c r="FZ106" s="495" t="n">
        <f aca="false">FZ104+FZ105</f>
        <v>0.011900000002985</v>
      </c>
      <c r="GA106" s="495" t="n">
        <f aca="false">GA104+GA105</f>
        <v>0.011900000002985</v>
      </c>
      <c r="GB106" s="495" t="n">
        <f aca="false">GB104+GB105</f>
        <v>0.011900000002985</v>
      </c>
      <c r="GC106" s="495" t="n">
        <f aca="false">GC104+GC105</f>
        <v>0.011900000002985</v>
      </c>
      <c r="GD106" s="495" t="n">
        <f aca="false">GD104+GD105</f>
        <v>0.011900000002985</v>
      </c>
      <c r="GE106" s="495" t="n">
        <f aca="false">GE104+GE105</f>
        <v>0.011900000002985</v>
      </c>
      <c r="GF106" s="495" t="n">
        <f aca="false">GF104+GF105</f>
        <v>0.1525271131</v>
      </c>
      <c r="GG106" s="495" t="n">
        <f aca="false">GG104+GG105</f>
        <v>0.011900000002985</v>
      </c>
      <c r="GH106" s="495" t="n">
        <f aca="false">GH104+GH105</f>
        <v>0.011900000002985</v>
      </c>
      <c r="GI106" s="495" t="n">
        <f aca="false">GI104+GI105</f>
        <v>0.011900000002985</v>
      </c>
      <c r="GJ106" s="495" t="n">
        <f aca="false">GJ104+GJ105</f>
        <v>0.011900000002985</v>
      </c>
      <c r="GK106" s="495" t="n">
        <f aca="false">GK104+GK105</f>
        <v>0.011900000002985</v>
      </c>
      <c r="GL106" s="495" t="n">
        <f aca="false">GL104+GL105</f>
        <v>0.011900000002985</v>
      </c>
      <c r="GM106" s="495" t="n">
        <f aca="false">GM104+GM105</f>
        <v>0.011900000002985</v>
      </c>
      <c r="GN106" s="495" t="n">
        <f aca="false">GN104+GN105</f>
        <v>0.011900000002985</v>
      </c>
      <c r="GO106" s="495" t="n">
        <f aca="false">GO104+GO105</f>
        <v>0.011900000002985</v>
      </c>
      <c r="GP106" s="495" t="n">
        <f aca="false">GP104+GP105</f>
        <v>0.011900000002985</v>
      </c>
      <c r="GQ106" s="495" t="n">
        <f aca="false">GQ104+GQ105</f>
        <v>0.011900000002985</v>
      </c>
      <c r="GR106" s="495" t="n">
        <f aca="false">GR104+GR105</f>
        <v>0.011900000002985</v>
      </c>
      <c r="GS106" s="495" t="n">
        <f aca="false">GS104+GS105</f>
        <v>0.1525271131</v>
      </c>
      <c r="GT106" s="495" t="n">
        <f aca="false">GT104+GT105</f>
        <v>0.011900000002985</v>
      </c>
      <c r="GU106" s="495" t="n">
        <f aca="false">GU104+GU105</f>
        <v>0.011900000002985</v>
      </c>
      <c r="GV106" s="495" t="n">
        <f aca="false">GV104+GV105</f>
        <v>0.011900000002985</v>
      </c>
      <c r="GW106" s="495" t="n">
        <f aca="false">GW104+GW105</f>
        <v>0.011900000002985</v>
      </c>
      <c r="GX106" s="495" t="n">
        <f aca="false">GX104+GX105</f>
        <v>0.011900000002985</v>
      </c>
      <c r="GY106" s="495" t="n">
        <f aca="false">GY104+GY105</f>
        <v>0.011900000002985</v>
      </c>
      <c r="GZ106" s="495" t="n">
        <f aca="false">GZ104+GZ105</f>
        <v>0.011900000002985</v>
      </c>
      <c r="HA106" s="495" t="n">
        <f aca="false">HA104+HA105</f>
        <v>0.011900000002985</v>
      </c>
      <c r="HB106" s="495" t="n">
        <f aca="false">HB104+HB105</f>
        <v>0.011900000002985</v>
      </c>
      <c r="HC106" s="495" t="n">
        <f aca="false">HC104+HC105</f>
        <v>0.011900000002985</v>
      </c>
      <c r="HD106" s="495" t="n">
        <f aca="false">HD104+HD105</f>
        <v>0.011900000002985</v>
      </c>
      <c r="HE106" s="495" t="n">
        <f aca="false">HE104+HE105</f>
        <v>0.011900000002985</v>
      </c>
      <c r="HF106" s="495" t="n">
        <f aca="false">HF104+HF105</f>
        <v>0.1525271131</v>
      </c>
      <c r="HG106" s="495" t="n">
        <f aca="false">HG104+HG105</f>
        <v>0.011900000002985</v>
      </c>
      <c r="HH106" s="495" t="n">
        <f aca="false">HH104+HH105</f>
        <v>0.011900000002985</v>
      </c>
      <c r="HI106" s="495" t="n">
        <f aca="false">HI104+HI105</f>
        <v>0.011900000002985</v>
      </c>
      <c r="HJ106" s="495" t="n">
        <f aca="false">HJ104+HJ105</f>
        <v>0.011900000002985</v>
      </c>
      <c r="HK106" s="495" t="n">
        <f aca="false">HK104+HK105</f>
        <v>0.011900000002985</v>
      </c>
      <c r="HL106" s="495" t="n">
        <f aca="false">HL104+HL105</f>
        <v>0.011900000002985</v>
      </c>
      <c r="HM106" s="495" t="n">
        <f aca="false">HM104+HM105</f>
        <v>0.011900000002985</v>
      </c>
      <c r="HN106" s="495" t="n">
        <f aca="false">HN104+HN105</f>
        <v>0.011900000002985</v>
      </c>
      <c r="HO106" s="495" t="n">
        <f aca="false">HO104+HO105</f>
        <v>0.011900000002985</v>
      </c>
      <c r="HP106" s="495" t="n">
        <f aca="false">HP104+HP105</f>
        <v>0.011900000002985</v>
      </c>
      <c r="HQ106" s="495" t="n">
        <f aca="false">HQ104+HQ105</f>
        <v>0.011900000002985</v>
      </c>
      <c r="HR106" s="495" t="n">
        <f aca="false">HR104+HR105</f>
        <v>0.011900000002985</v>
      </c>
      <c r="HS106" s="495" t="n">
        <f aca="false">HS104+HS105</f>
        <v>0.1525271131</v>
      </c>
      <c r="HT106" s="495" t="n">
        <f aca="false">HT104+HT105</f>
        <v>0.011900000002985</v>
      </c>
      <c r="HU106" s="495" t="n">
        <f aca="false">HU104+HU105</f>
        <v>0.011900000002985</v>
      </c>
      <c r="HV106" s="495" t="n">
        <f aca="false">HV104+HV105</f>
        <v>0.011900000002985</v>
      </c>
      <c r="HW106" s="495" t="n">
        <f aca="false">HW104+HW105</f>
        <v>0.011900000002985</v>
      </c>
      <c r="HX106" s="495" t="n">
        <f aca="false">HX104+HX105</f>
        <v>0.011900000002985</v>
      </c>
      <c r="HY106" s="495" t="n">
        <f aca="false">HY104+HY105</f>
        <v>0.011900000002985</v>
      </c>
      <c r="HZ106" s="495" t="n">
        <f aca="false">HZ104+HZ105</f>
        <v>0.011900000002985</v>
      </c>
      <c r="IA106" s="495" t="n">
        <f aca="false">IA104+IA105</f>
        <v>0.011900000002985</v>
      </c>
      <c r="IB106" s="495" t="n">
        <f aca="false">IB104+IB105</f>
        <v>0.011900000002985</v>
      </c>
      <c r="IC106" s="495" t="n">
        <f aca="false">IC104+IC105</f>
        <v>0.011900000002985</v>
      </c>
      <c r="ID106" s="495" t="n">
        <f aca="false">ID104+ID105</f>
        <v>0.011900000002985</v>
      </c>
      <c r="IE106" s="495" t="n">
        <f aca="false">IE104+IE105</f>
        <v>0.011900000002985</v>
      </c>
      <c r="IF106" s="495" t="n">
        <f aca="false">IF104+IF105</f>
        <v>0.1525271131</v>
      </c>
      <c r="IG106" s="495" t="n">
        <f aca="false">IG104+IG105</f>
        <v>0.011900000002985</v>
      </c>
      <c r="IH106" s="495" t="n">
        <f aca="false">IH104+IH105</f>
        <v>0.011900000002985</v>
      </c>
      <c r="II106" s="495" t="n">
        <f aca="false">II104+II105</f>
        <v>0.011900000002985</v>
      </c>
      <c r="IJ106" s="495" t="n">
        <f aca="false">IJ104+IJ105</f>
        <v>0.011900000002985</v>
      </c>
      <c r="IK106" s="495" t="n">
        <f aca="false">IK104+IK105</f>
        <v>0.011900000002985</v>
      </c>
      <c r="IL106" s="495" t="n">
        <f aca="false">IL104+IL105</f>
        <v>0.011900000002985</v>
      </c>
      <c r="IM106" s="495" t="n">
        <f aca="false">IM104+IM105</f>
        <v>0.011900000002985</v>
      </c>
      <c r="IN106" s="495" t="n">
        <f aca="false">IN104+IN105</f>
        <v>0.011900000002985</v>
      </c>
      <c r="IO106" s="495" t="n">
        <f aca="false">IO104+IO105</f>
        <v>0.011900000002985</v>
      </c>
      <c r="IP106" s="495" t="n">
        <f aca="false">IP104+IP105</f>
        <v>0.011900000002985</v>
      </c>
      <c r="IQ106" s="495" t="n">
        <f aca="false">IQ104+IQ105</f>
        <v>0.011900000002985</v>
      </c>
      <c r="IR106" s="495" t="n">
        <f aca="false">IR104+IR105</f>
        <v>0.011900000002985</v>
      </c>
      <c r="IS106" s="495" t="n">
        <f aca="false">IS104+IS105</f>
        <v>0.1525271131</v>
      </c>
      <c r="IT106" s="495" t="n">
        <f aca="false">IT104+IT105</f>
        <v>0.011900000002985</v>
      </c>
      <c r="IU106" s="495" t="n">
        <f aca="false">IU104+IU105</f>
        <v>0.011900000002985</v>
      </c>
      <c r="IV106" s="495" t="n">
        <f aca="false">IV104+IV105</f>
        <v>0.011900000002985</v>
      </c>
      <c r="IW106" s="495" t="n">
        <f aca="false">IW104+IW105</f>
        <v>0.011900000002985</v>
      </c>
      <c r="IX106" s="495" t="n">
        <f aca="false">IX104+IX105</f>
        <v>0.011900000002985</v>
      </c>
      <c r="IY106" s="495" t="n">
        <f aca="false">IY104+IY105</f>
        <v>0.011900000002985</v>
      </c>
      <c r="IZ106" s="495" t="n">
        <f aca="false">IZ104+IZ105</f>
        <v>0.011900000002985</v>
      </c>
      <c r="JA106" s="495" t="n">
        <f aca="false">JA104+JA105</f>
        <v>0.011900000002985</v>
      </c>
      <c r="JB106" s="495" t="n">
        <f aca="false">JB104+JB105</f>
        <v>0.011900000002985</v>
      </c>
      <c r="JC106" s="495" t="n">
        <f aca="false">JC104+JC105</f>
        <v>0.011900000002985</v>
      </c>
      <c r="JD106" s="495" t="n">
        <f aca="false">JD104+JD105</f>
        <v>0.011900000002985</v>
      </c>
      <c r="JE106" s="495" t="n">
        <f aca="false">JE104+JE105</f>
        <v>0.011900000002985</v>
      </c>
      <c r="JF106" s="495" t="n">
        <f aca="false">JF104+JF105</f>
        <v>0.1525271131</v>
      </c>
      <c r="JG106" s="495" t="n">
        <f aca="false">JG104+JG105</f>
        <v>0.011900000002985</v>
      </c>
      <c r="JH106" s="495" t="n">
        <f aca="false">JH104+JH105</f>
        <v>0.011900000002985</v>
      </c>
      <c r="JI106" s="495" t="n">
        <f aca="false">JI104+JI105</f>
        <v>0.011900000002985</v>
      </c>
      <c r="JJ106" s="495" t="n">
        <f aca="false">JJ104+JJ105</f>
        <v>0.011900000002985</v>
      </c>
      <c r="JK106" s="495" t="n">
        <f aca="false">JK104+JK105</f>
        <v>0.011900000002985</v>
      </c>
      <c r="JL106" s="495" t="n">
        <f aca="false">JL104+JL105</f>
        <v>0.011900000002985</v>
      </c>
      <c r="JM106" s="495" t="n">
        <f aca="false">JM104+JM105</f>
        <v>0.011900000002985</v>
      </c>
      <c r="JN106" s="495" t="n">
        <f aca="false">JN104+JN105</f>
        <v>0.011900000002985</v>
      </c>
      <c r="JO106" s="495" t="n">
        <f aca="false">JO104+JO105</f>
        <v>0.011900000002985</v>
      </c>
      <c r="JP106" s="495" t="n">
        <f aca="false">JP104+JP105</f>
        <v>0.011900000002985</v>
      </c>
      <c r="JQ106" s="495" t="n">
        <f aca="false">JQ104+JQ105</f>
        <v>0.011900000002985</v>
      </c>
      <c r="JR106" s="495" t="n">
        <f aca="false">JR104+JR105</f>
        <v>0.011900000002985</v>
      </c>
      <c r="JS106" s="495" t="n">
        <f aca="false">JS104+JS105</f>
        <v>0.1525271131</v>
      </c>
      <c r="JT106" s="495" t="n">
        <f aca="false">JT104+JT105</f>
        <v>0.011900000002985</v>
      </c>
      <c r="JU106" s="495" t="n">
        <f aca="false">JU104+JU105</f>
        <v>0.011900000002985</v>
      </c>
      <c r="JV106" s="495" t="n">
        <f aca="false">JV104+JV105</f>
        <v>0.011900000002985</v>
      </c>
      <c r="JW106" s="495" t="n">
        <f aca="false">JW104+JW105</f>
        <v>0.011900000002985</v>
      </c>
      <c r="JX106" s="495" t="n">
        <f aca="false">JX104+JX105</f>
        <v>0.011900000002985</v>
      </c>
      <c r="JY106" s="495" t="n">
        <f aca="false">JY104+JY105</f>
        <v>0.011900000002985</v>
      </c>
      <c r="JZ106" s="495" t="n">
        <f aca="false">JZ104+JZ105</f>
        <v>0.011900000002985</v>
      </c>
      <c r="KA106" s="495" t="n">
        <f aca="false">KA104+KA105</f>
        <v>0.011900000002985</v>
      </c>
      <c r="KB106" s="495" t="n">
        <f aca="false">KB104+KB105</f>
        <v>0.011900000002985</v>
      </c>
      <c r="KC106" s="495" t="n">
        <f aca="false">KC104+KC105</f>
        <v>0.011900000002985</v>
      </c>
      <c r="KD106" s="495" t="n">
        <f aca="false">KD104+KD105</f>
        <v>0.011900000002985</v>
      </c>
      <c r="KE106" s="495" t="n">
        <f aca="false">KE104+KE105</f>
        <v>0.011900000002985</v>
      </c>
      <c r="KF106" s="495" t="n">
        <f aca="false">KF104+KF105</f>
        <v>0.1525271131</v>
      </c>
      <c r="KG106" s="495" t="n">
        <f aca="false">KG104+KG105</f>
        <v>0.011900000002985</v>
      </c>
      <c r="KH106" s="495" t="n">
        <f aca="false">KH104+KH105</f>
        <v>0.011900000002985</v>
      </c>
      <c r="KI106" s="495" t="n">
        <f aca="false">KI104+KI105</f>
        <v>0.011900000002985</v>
      </c>
      <c r="KJ106" s="495" t="n">
        <f aca="false">KJ104+KJ105</f>
        <v>0.011900000002985</v>
      </c>
      <c r="KK106" s="495" t="n">
        <f aca="false">KK104+KK105</f>
        <v>0.011900000002985</v>
      </c>
      <c r="KL106" s="495" t="n">
        <f aca="false">KL104+KL105</f>
        <v>0.011900000002985</v>
      </c>
      <c r="KM106" s="495" t="n">
        <f aca="false">KM104+KM105</f>
        <v>0.011900000002985</v>
      </c>
      <c r="KN106" s="495" t="n">
        <f aca="false">KN104+KN105</f>
        <v>0.011900000002985</v>
      </c>
      <c r="KO106" s="495" t="n">
        <f aca="false">KO104+KO105</f>
        <v>0.011900000002985</v>
      </c>
      <c r="KP106" s="495" t="n">
        <f aca="false">KP104+KP105</f>
        <v>0.011900000002985</v>
      </c>
      <c r="KQ106" s="495" t="n">
        <f aca="false">KQ104+KQ105</f>
        <v>0.011900000002985</v>
      </c>
      <c r="KR106" s="495" t="n">
        <f aca="false">KR104+KR105</f>
        <v>0.011900000002985</v>
      </c>
      <c r="KS106" s="495" t="n">
        <f aca="false">KS104+KS105</f>
        <v>0.1525271131</v>
      </c>
      <c r="KT106" s="495" t="n">
        <f aca="false">KT104+KT105</f>
        <v>0.011900000002985</v>
      </c>
      <c r="KU106" s="495" t="n">
        <f aca="false">KU104+KU105</f>
        <v>0.011900000002985</v>
      </c>
      <c r="KV106" s="495" t="n">
        <f aca="false">KV104+KV105</f>
        <v>0.011900000002985</v>
      </c>
      <c r="KW106" s="495" t="n">
        <f aca="false">KW104+KW105</f>
        <v>0.011900000002985</v>
      </c>
      <c r="KX106" s="495" t="n">
        <f aca="false">KX104+KX105</f>
        <v>0.011900000002985</v>
      </c>
      <c r="KY106" s="495" t="n">
        <f aca="false">KY104+KY105</f>
        <v>0.011900000002985</v>
      </c>
      <c r="KZ106" s="495" t="n">
        <f aca="false">KZ104+KZ105</f>
        <v>0.011900000002985</v>
      </c>
      <c r="LA106" s="495" t="n">
        <f aca="false">LA104+LA105</f>
        <v>0.011900000002985</v>
      </c>
      <c r="LB106" s="495" t="n">
        <f aca="false">LB104+LB105</f>
        <v>0.011900000002985</v>
      </c>
      <c r="LC106" s="495" t="n">
        <f aca="false">LC104+LC105</f>
        <v>0.011900000002985</v>
      </c>
      <c r="LD106" s="495" t="n">
        <f aca="false">LD104+LD105</f>
        <v>0.011900000002985</v>
      </c>
      <c r="LE106" s="495" t="n">
        <f aca="false">LE104+LE105</f>
        <v>0.011900000002985</v>
      </c>
      <c r="LF106" s="495" t="n">
        <f aca="false">LF104+LF105</f>
        <v>0.1525271131</v>
      </c>
      <c r="LG106" s="495" t="n">
        <f aca="false">LG104+LG105</f>
        <v>0.011900000002985</v>
      </c>
      <c r="LH106" s="495" t="n">
        <f aca="false">LH104+LH105</f>
        <v>0.011900000002985</v>
      </c>
      <c r="LI106" s="495" t="n">
        <f aca="false">LI104+LI105</f>
        <v>0.011900000002985</v>
      </c>
      <c r="LJ106" s="495" t="n">
        <f aca="false">LJ104+LJ105</f>
        <v>0.011900000002985</v>
      </c>
      <c r="LK106" s="495" t="n">
        <f aca="false">LK104+LK105</f>
        <v>0.011900000002985</v>
      </c>
      <c r="LL106" s="495" t="n">
        <f aca="false">LL104+LL105</f>
        <v>0.011900000002985</v>
      </c>
      <c r="LM106" s="495" t="n">
        <f aca="false">LM104+LM105</f>
        <v>0.011900000002985</v>
      </c>
      <c r="LN106" s="495" t="n">
        <f aca="false">LN104+LN105</f>
        <v>0.011900000002985</v>
      </c>
      <c r="LO106" s="495" t="n">
        <f aca="false">LO104+LO105</f>
        <v>0.011900000002985</v>
      </c>
      <c r="LP106" s="495" t="n">
        <f aca="false">LP104+LP105</f>
        <v>0.011900000002985</v>
      </c>
      <c r="LQ106" s="495" t="n">
        <f aca="false">LQ104+LQ105</f>
        <v>0.011900000002985</v>
      </c>
      <c r="LR106" s="495" t="n">
        <f aca="false">LR104+LR105</f>
        <v>0.011900000002985</v>
      </c>
      <c r="LS106" s="495" t="n">
        <f aca="false">LS104+LS105</f>
        <v>0.1525271131</v>
      </c>
      <c r="LT106" s="495" t="n">
        <f aca="false">LT104+LT105</f>
        <v>0.011900000002985</v>
      </c>
      <c r="LU106" s="495" t="n">
        <f aca="false">LU104+LU105</f>
        <v>0.011900000002985</v>
      </c>
      <c r="LV106" s="495" t="n">
        <f aca="false">LV104+LV105</f>
        <v>0.011900000002985</v>
      </c>
      <c r="LW106" s="495" t="n">
        <f aca="false">LW104+LW105</f>
        <v>0.011900000002985</v>
      </c>
      <c r="LX106" s="495" t="n">
        <f aca="false">LX104+LX105</f>
        <v>0.011900000002985</v>
      </c>
      <c r="LY106" s="495" t="n">
        <f aca="false">LY104+LY105</f>
        <v>0.011900000002985</v>
      </c>
      <c r="LZ106" s="495" t="n">
        <f aca="false">LZ104+LZ105</f>
        <v>0.011900000002985</v>
      </c>
      <c r="MA106" s="495" t="n">
        <f aca="false">MA104+MA105</f>
        <v>0.011900000002985</v>
      </c>
      <c r="MB106" s="495" t="n">
        <f aca="false">MB104+MB105</f>
        <v>0.011900000002985</v>
      </c>
      <c r="MC106" s="495" t="n">
        <f aca="false">MC104+MC105</f>
        <v>0.011900000002985</v>
      </c>
      <c r="MD106" s="495" t="n">
        <f aca="false">MD104+MD105</f>
        <v>0.011900000002985</v>
      </c>
      <c r="ME106" s="495" t="n">
        <f aca="false">ME104+ME105</f>
        <v>0.011900000002985</v>
      </c>
      <c r="MF106" s="495" t="n">
        <f aca="false">MF104+MF105</f>
        <v>0.1525271131</v>
      </c>
      <c r="MG106" s="495" t="n">
        <f aca="false">MG104+MG105</f>
        <v>0.011900000002985</v>
      </c>
      <c r="MH106" s="495" t="n">
        <f aca="false">MH104+MH105</f>
        <v>0.011900000002985</v>
      </c>
      <c r="MI106" s="495" t="n">
        <f aca="false">MI104+MI105</f>
        <v>0.011900000002985</v>
      </c>
      <c r="MJ106" s="495" t="n">
        <f aca="false">MJ104+MJ105</f>
        <v>0.011900000002985</v>
      </c>
      <c r="MK106" s="495" t="n">
        <f aca="false">MK104+MK105</f>
        <v>0.011900000002985</v>
      </c>
      <c r="ML106" s="495" t="n">
        <f aca="false">ML104+ML105</f>
        <v>0.011900000002985</v>
      </c>
      <c r="MM106" s="495" t="n">
        <f aca="false">MM104+MM105</f>
        <v>0.011900000002985</v>
      </c>
      <c r="MN106" s="495" t="n">
        <f aca="false">MN104+MN105</f>
        <v>0.011900000002985</v>
      </c>
      <c r="MO106" s="495" t="n">
        <f aca="false">MO104+MO105</f>
        <v>0.011900000002985</v>
      </c>
      <c r="MP106" s="495" t="n">
        <f aca="false">MP104+MP105</f>
        <v>0.011900000002985</v>
      </c>
      <c r="MQ106" s="495" t="n">
        <f aca="false">MQ104+MQ105</f>
        <v>0.011900000002985</v>
      </c>
      <c r="MR106" s="495" t="n">
        <f aca="false">MR104+MR105</f>
        <v>0.011900000002985</v>
      </c>
      <c r="MS106" s="495" t="n">
        <f aca="false">MS104+MS105</f>
        <v>0.1525271131</v>
      </c>
      <c r="MT106" s="495" t="n">
        <f aca="false">MT104+MT105</f>
        <v>0.011900000002985</v>
      </c>
      <c r="MU106" s="495" t="n">
        <f aca="false">MU104+MU105</f>
        <v>0.011900000002985</v>
      </c>
      <c r="MV106" s="495" t="n">
        <f aca="false">MV104+MV105</f>
        <v>0.011900000002985</v>
      </c>
      <c r="MW106" s="495" t="n">
        <f aca="false">MW104+MW105</f>
        <v>0.011900000002985</v>
      </c>
      <c r="MX106" s="495" t="n">
        <f aca="false">MX104+MX105</f>
        <v>0.011900000002985</v>
      </c>
      <c r="MY106" s="495" t="n">
        <f aca="false">MY104+MY105</f>
        <v>0.011900000002985</v>
      </c>
      <c r="MZ106" s="495" t="n">
        <f aca="false">MZ104+MZ105</f>
        <v>0.011900000002985</v>
      </c>
      <c r="NA106" s="495" t="n">
        <f aca="false">NA104+NA105</f>
        <v>0.011900000002985</v>
      </c>
      <c r="NB106" s="495" t="n">
        <f aca="false">NB104+NB105</f>
        <v>0.011900000002985</v>
      </c>
      <c r="NC106" s="495" t="n">
        <f aca="false">NC104+NC105</f>
        <v>0.011900000002985</v>
      </c>
      <c r="ND106" s="495" t="n">
        <f aca="false">ND104+ND105</f>
        <v>0.011900000002985</v>
      </c>
      <c r="NE106" s="495" t="n">
        <f aca="false">NE104+NE105</f>
        <v>0.011900000002985</v>
      </c>
      <c r="NF106" s="495" t="n">
        <f aca="false">NF104+NF105</f>
        <v>0.1525271131</v>
      </c>
      <c r="NG106" s="495" t="n">
        <f aca="false">NG104+NG105</f>
        <v>0.011900000002985</v>
      </c>
      <c r="NH106" s="495" t="n">
        <f aca="false">NH104+NH105</f>
        <v>0.011900000002985</v>
      </c>
      <c r="NI106" s="495" t="n">
        <f aca="false">NI104+NI105</f>
        <v>0.011900000002985</v>
      </c>
      <c r="NJ106" s="495" t="n">
        <f aca="false">NJ104+NJ105</f>
        <v>0.011900000002985</v>
      </c>
      <c r="NK106" s="495" t="n">
        <f aca="false">NK104+NK105</f>
        <v>0.011900000002985</v>
      </c>
      <c r="NL106" s="495" t="n">
        <f aca="false">NL104+NL105</f>
        <v>0.011900000002985</v>
      </c>
      <c r="NM106" s="495" t="n">
        <f aca="false">NM104+NM105</f>
        <v>0.011900000002985</v>
      </c>
      <c r="NN106" s="495" t="n">
        <f aca="false">NN104+NN105</f>
        <v>0.011900000002985</v>
      </c>
      <c r="NO106" s="495" t="n">
        <f aca="false">NO104+NO105</f>
        <v>0.011900000002985</v>
      </c>
      <c r="NP106" s="495" t="n">
        <f aca="false">NP104+NP105</f>
        <v>0.011900000002985</v>
      </c>
      <c r="NQ106" s="495" t="n">
        <f aca="false">NQ104+NQ105</f>
        <v>0.011900000002985</v>
      </c>
      <c r="NR106" s="495" t="n">
        <f aca="false">NR104+NR105</f>
        <v>0.011900000002985</v>
      </c>
      <c r="NS106" s="495" t="n">
        <f aca="false">NS104+NS105</f>
        <v>0.1525271131</v>
      </c>
      <c r="NT106" s="495" t="n">
        <f aca="false">NT104+NT105</f>
        <v>0.011900000002985</v>
      </c>
      <c r="NU106" s="495" t="n">
        <f aca="false">NU104+NU105</f>
        <v>0.011900000002985</v>
      </c>
      <c r="NV106" s="495" t="n">
        <f aca="false">NV104+NV105</f>
        <v>0.011900000002985</v>
      </c>
      <c r="NW106" s="495" t="n">
        <f aca="false">NW104+NW105</f>
        <v>0.011900000002985</v>
      </c>
      <c r="NX106" s="495" t="n">
        <f aca="false">NX104+NX105</f>
        <v>0.011900000002985</v>
      </c>
      <c r="NY106" s="495" t="n">
        <f aca="false">NY104+NY105</f>
        <v>0.011900000002985</v>
      </c>
      <c r="NZ106" s="495" t="n">
        <f aca="false">NZ104+NZ105</f>
        <v>0.011900000002985</v>
      </c>
      <c r="OA106" s="495" t="n">
        <f aca="false">OA104+OA105</f>
        <v>0.011900000002985</v>
      </c>
      <c r="OB106" s="495" t="n">
        <f aca="false">OB104+OB105</f>
        <v>0.011900000002985</v>
      </c>
      <c r="OC106" s="495" t="n">
        <f aca="false">OC104+OC105</f>
        <v>0.011900000002985</v>
      </c>
      <c r="OD106" s="495" t="n">
        <f aca="false">OD104+OD105</f>
        <v>0.011900000002985</v>
      </c>
      <c r="OE106" s="495" t="n">
        <f aca="false">OE104+OE105</f>
        <v>0.011900000002985</v>
      </c>
      <c r="OF106" s="495" t="n">
        <f aca="false">OF104+OF105</f>
        <v>0.1525271131</v>
      </c>
      <c r="OG106" s="495" t="n">
        <f aca="false">OG104+OG105</f>
        <v>0.011900000002985</v>
      </c>
      <c r="OH106" s="495" t="n">
        <f aca="false">OH104+OH105</f>
        <v>0.011900000002985</v>
      </c>
      <c r="OI106" s="495" t="n">
        <f aca="false">OI104+OI105</f>
        <v>0.011900000002985</v>
      </c>
      <c r="OJ106" s="495" t="n">
        <f aca="false">OJ104+OJ105</f>
        <v>0.011900000002985</v>
      </c>
      <c r="OK106" s="495" t="n">
        <f aca="false">OK104+OK105</f>
        <v>0.011900000002985</v>
      </c>
      <c r="OL106" s="495" t="n">
        <f aca="false">OL104+OL105</f>
        <v>0.011900000002985</v>
      </c>
      <c r="OM106" s="495" t="n">
        <f aca="false">OM104+OM105</f>
        <v>0.011900000002985</v>
      </c>
      <c r="ON106" s="495" t="n">
        <f aca="false">ON104+ON105</f>
        <v>0.011900000002985</v>
      </c>
      <c r="OO106" s="495" t="n">
        <f aca="false">OO104+OO105</f>
        <v>0.011900000002985</v>
      </c>
      <c r="OP106" s="495" t="n">
        <f aca="false">OP104+OP105</f>
        <v>0.011900000002985</v>
      </c>
      <c r="OQ106" s="495" t="n">
        <f aca="false">OQ104+OQ105</f>
        <v>0.011900000002985</v>
      </c>
      <c r="OR106" s="495" t="n">
        <f aca="false">OR104+OR105</f>
        <v>0.011900000002985</v>
      </c>
      <c r="OS106" s="495" t="n">
        <f aca="false">OS104+OS105</f>
        <v>0.1525271131</v>
      </c>
      <c r="OT106" s="196"/>
      <c r="OU106" s="196"/>
      <c r="OV106" s="196"/>
      <c r="OW106" s="196"/>
      <c r="OX106" s="196"/>
      <c r="OY106" s="196"/>
      <c r="OZ106" s="196"/>
      <c r="PA106" s="196"/>
      <c r="PB106" s="196"/>
      <c r="PC106" s="196"/>
      <c r="PD106" s="196"/>
      <c r="PE106" s="196"/>
      <c r="PF106" s="196"/>
      <c r="PG106" s="196"/>
      <c r="PH106" s="196"/>
      <c r="PI106" s="196"/>
      <c r="PJ106" s="196"/>
      <c r="PK106" s="196"/>
      <c r="PL106" s="196"/>
      <c r="PM106" s="196"/>
      <c r="PN106" s="196"/>
      <c r="PO106" s="196"/>
      <c r="PP106" s="196"/>
      <c r="PQ106" s="196"/>
      <c r="PR106" s="196"/>
      <c r="PS106" s="196"/>
      <c r="PT106" s="196"/>
      <c r="PU106" s="196"/>
      <c r="PV106" s="196"/>
      <c r="PW106" s="196"/>
      <c r="PX106" s="196"/>
      <c r="PY106" s="196"/>
      <c r="PZ106" s="196"/>
      <c r="QA106" s="196"/>
      <c r="QB106" s="196"/>
      <c r="QC106" s="196"/>
      <c r="QD106" s="196"/>
      <c r="QE106" s="196"/>
      <c r="QF106" s="196"/>
      <c r="QG106" s="196"/>
      <c r="QH106" s="196"/>
      <c r="QI106" s="196"/>
      <c r="QJ106" s="196"/>
      <c r="QK106" s="196"/>
      <c r="QL106" s="196"/>
      <c r="QM106" s="196"/>
      <c r="QN106" s="196"/>
      <c r="QO106" s="196"/>
      <c r="QP106" s="196"/>
      <c r="QQ106" s="196"/>
      <c r="QR106" s="196"/>
      <c r="QS106" s="196"/>
      <c r="QT106" s="196"/>
      <c r="QU106" s="196"/>
      <c r="QV106" s="196"/>
      <c r="QW106" s="196"/>
      <c r="QX106" s="196"/>
      <c r="QY106" s="196"/>
      <c r="QZ106" s="196"/>
      <c r="RA106" s="196"/>
      <c r="RB106" s="196"/>
      <c r="RC106" s="196"/>
      <c r="RD106" s="196"/>
      <c r="RE106" s="196"/>
      <c r="RF106" s="196"/>
    </row>
    <row r="107" customFormat="false" ht="12.75" hidden="false" customHeight="true" outlineLevel="0" collapsed="false">
      <c r="A107" s="196"/>
      <c r="B107" s="196"/>
      <c r="C107" s="196"/>
      <c r="D107" s="196"/>
      <c r="E107" s="196"/>
      <c r="F107" s="196"/>
      <c r="G107" s="495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495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  <c r="DC107" s="196"/>
      <c r="DD107" s="196"/>
      <c r="DE107" s="196"/>
      <c r="DF107" s="196"/>
      <c r="DG107" s="196"/>
      <c r="DH107" s="196"/>
      <c r="DI107" s="196"/>
      <c r="DJ107" s="196"/>
      <c r="DK107" s="196"/>
      <c r="DL107" s="196"/>
      <c r="DM107" s="196"/>
      <c r="DN107" s="196"/>
      <c r="DO107" s="196"/>
      <c r="DP107" s="196"/>
      <c r="DQ107" s="196"/>
      <c r="DR107" s="196"/>
      <c r="DS107" s="196"/>
      <c r="DT107" s="196"/>
      <c r="DU107" s="196"/>
      <c r="DV107" s="196"/>
      <c r="DW107" s="196"/>
      <c r="DX107" s="196"/>
      <c r="DY107" s="196"/>
      <c r="DZ107" s="196"/>
      <c r="EA107" s="196"/>
      <c r="EB107" s="196"/>
      <c r="EC107" s="196"/>
      <c r="ED107" s="196"/>
      <c r="EE107" s="196"/>
      <c r="EF107" s="196"/>
      <c r="EG107" s="196"/>
      <c r="EH107" s="196"/>
      <c r="EI107" s="196"/>
      <c r="EJ107" s="196"/>
      <c r="EK107" s="196"/>
      <c r="EL107" s="196"/>
      <c r="EM107" s="196"/>
      <c r="EN107" s="196"/>
      <c r="EO107" s="196"/>
      <c r="EP107" s="196"/>
      <c r="EQ107" s="196"/>
      <c r="ER107" s="196"/>
      <c r="ES107" s="196"/>
      <c r="ET107" s="196"/>
      <c r="EU107" s="196"/>
      <c r="EV107" s="196"/>
      <c r="EW107" s="196"/>
      <c r="EX107" s="196"/>
      <c r="EY107" s="196"/>
      <c r="EZ107" s="196"/>
      <c r="FA107" s="196"/>
      <c r="FB107" s="196"/>
      <c r="FC107" s="196"/>
      <c r="FD107" s="196"/>
      <c r="FE107" s="196"/>
      <c r="FF107" s="196"/>
      <c r="FG107" s="196"/>
      <c r="FH107" s="196"/>
      <c r="FI107" s="196"/>
      <c r="FJ107" s="196"/>
      <c r="FK107" s="196"/>
      <c r="FL107" s="196"/>
      <c r="FM107" s="196"/>
      <c r="FN107" s="196"/>
      <c r="FO107" s="196"/>
      <c r="FP107" s="196"/>
      <c r="FQ107" s="196"/>
      <c r="FR107" s="196"/>
      <c r="FS107" s="196"/>
      <c r="FT107" s="196"/>
      <c r="FU107" s="196"/>
      <c r="FV107" s="196"/>
      <c r="FW107" s="196"/>
      <c r="FX107" s="196"/>
      <c r="FY107" s="196"/>
      <c r="FZ107" s="196"/>
      <c r="GA107" s="196"/>
      <c r="GB107" s="196"/>
      <c r="GC107" s="196"/>
      <c r="GD107" s="196"/>
      <c r="GE107" s="196"/>
      <c r="GF107" s="196"/>
      <c r="GG107" s="196"/>
      <c r="GH107" s="196"/>
      <c r="GI107" s="196"/>
      <c r="GJ107" s="196"/>
      <c r="GK107" s="196"/>
      <c r="GL107" s="196"/>
      <c r="GM107" s="196"/>
      <c r="GN107" s="196"/>
      <c r="GO107" s="196"/>
      <c r="GP107" s="196"/>
      <c r="GQ107" s="196"/>
      <c r="GR107" s="196"/>
      <c r="GS107" s="196"/>
      <c r="GT107" s="196"/>
      <c r="GU107" s="196"/>
      <c r="GV107" s="196"/>
      <c r="GW107" s="196"/>
      <c r="GX107" s="196"/>
      <c r="GY107" s="196"/>
      <c r="GZ107" s="196"/>
      <c r="HA107" s="196"/>
      <c r="HB107" s="196"/>
      <c r="HC107" s="196"/>
      <c r="HD107" s="196"/>
      <c r="HE107" s="196"/>
      <c r="HF107" s="196"/>
      <c r="HG107" s="196"/>
      <c r="HH107" s="196"/>
      <c r="HI107" s="196"/>
      <c r="HJ107" s="196"/>
      <c r="HK107" s="196"/>
      <c r="HL107" s="196"/>
      <c r="HM107" s="196"/>
      <c r="HN107" s="196"/>
      <c r="HO107" s="196"/>
      <c r="HP107" s="196"/>
      <c r="HQ107" s="196"/>
      <c r="HR107" s="196"/>
      <c r="HS107" s="196"/>
      <c r="HT107" s="196"/>
      <c r="HU107" s="196"/>
      <c r="HV107" s="196"/>
      <c r="HW107" s="196"/>
      <c r="HX107" s="196"/>
      <c r="HY107" s="196"/>
      <c r="HZ107" s="196"/>
      <c r="IA107" s="196"/>
      <c r="IB107" s="196"/>
      <c r="IC107" s="196"/>
      <c r="ID107" s="196"/>
      <c r="IE107" s="196"/>
      <c r="IF107" s="196"/>
      <c r="IG107" s="196"/>
      <c r="IH107" s="196"/>
      <c r="II107" s="196"/>
      <c r="IJ107" s="196"/>
      <c r="IK107" s="196"/>
      <c r="IL107" s="196"/>
      <c r="IM107" s="196"/>
      <c r="IN107" s="196"/>
      <c r="IO107" s="196"/>
      <c r="IP107" s="196"/>
      <c r="IQ107" s="196"/>
      <c r="IR107" s="196"/>
      <c r="IS107" s="196"/>
      <c r="IT107" s="196"/>
      <c r="IU107" s="196"/>
      <c r="IV107" s="196"/>
      <c r="IW107" s="196"/>
      <c r="IX107" s="196"/>
      <c r="IY107" s="196"/>
      <c r="IZ107" s="196"/>
      <c r="JA107" s="196"/>
      <c r="JB107" s="196"/>
      <c r="JC107" s="196"/>
      <c r="JD107" s="196"/>
      <c r="JE107" s="196"/>
      <c r="JF107" s="196"/>
      <c r="JG107" s="196"/>
      <c r="JH107" s="196"/>
      <c r="JI107" s="196"/>
      <c r="JJ107" s="196"/>
      <c r="JK107" s="196"/>
      <c r="JL107" s="196"/>
      <c r="JM107" s="196"/>
      <c r="JN107" s="196"/>
      <c r="JO107" s="196"/>
      <c r="JP107" s="196"/>
      <c r="JQ107" s="196"/>
      <c r="JR107" s="196"/>
      <c r="JS107" s="196"/>
      <c r="JT107" s="196"/>
      <c r="JU107" s="196"/>
      <c r="JV107" s="196"/>
      <c r="JW107" s="196"/>
      <c r="JX107" s="196"/>
      <c r="JY107" s="196"/>
      <c r="JZ107" s="196"/>
      <c r="KA107" s="196"/>
      <c r="KB107" s="196"/>
      <c r="KC107" s="196"/>
      <c r="KD107" s="196"/>
      <c r="KE107" s="196"/>
      <c r="KF107" s="196"/>
      <c r="KG107" s="196"/>
      <c r="KH107" s="196"/>
      <c r="KI107" s="196"/>
      <c r="KJ107" s="196"/>
      <c r="KK107" s="196"/>
      <c r="KL107" s="196"/>
      <c r="KM107" s="196"/>
      <c r="KN107" s="196"/>
      <c r="KO107" s="196"/>
      <c r="KP107" s="196"/>
      <c r="KQ107" s="196"/>
      <c r="KR107" s="196"/>
      <c r="KS107" s="196"/>
      <c r="KT107" s="196"/>
      <c r="KU107" s="196"/>
      <c r="KV107" s="196"/>
      <c r="KW107" s="196"/>
      <c r="KX107" s="196"/>
      <c r="KY107" s="196"/>
      <c r="KZ107" s="196"/>
      <c r="LA107" s="196"/>
      <c r="LB107" s="196"/>
      <c r="LC107" s="196"/>
      <c r="LD107" s="196"/>
      <c r="LE107" s="196"/>
      <c r="LF107" s="196"/>
      <c r="LG107" s="196"/>
      <c r="LH107" s="196"/>
      <c r="LI107" s="196"/>
      <c r="LJ107" s="196"/>
      <c r="LK107" s="196"/>
      <c r="LL107" s="196"/>
      <c r="LM107" s="196"/>
      <c r="LN107" s="196"/>
      <c r="LO107" s="196"/>
      <c r="LP107" s="196"/>
      <c r="LQ107" s="196"/>
      <c r="LR107" s="196"/>
      <c r="LS107" s="196"/>
      <c r="LT107" s="196"/>
      <c r="LU107" s="196"/>
      <c r="LV107" s="196"/>
      <c r="LW107" s="196"/>
      <c r="LX107" s="196"/>
      <c r="LY107" s="196"/>
      <c r="LZ107" s="196"/>
      <c r="MA107" s="196"/>
      <c r="MB107" s="196"/>
      <c r="MC107" s="196"/>
      <c r="MD107" s="196"/>
      <c r="ME107" s="196"/>
      <c r="MF107" s="196"/>
      <c r="MG107" s="196"/>
      <c r="MH107" s="196"/>
      <c r="MI107" s="196"/>
      <c r="MJ107" s="196"/>
      <c r="MK107" s="196"/>
      <c r="ML107" s="196"/>
      <c r="MM107" s="196"/>
      <c r="MN107" s="196"/>
      <c r="MO107" s="196"/>
      <c r="MP107" s="196"/>
      <c r="MQ107" s="196"/>
      <c r="MR107" s="196"/>
      <c r="MS107" s="196"/>
      <c r="MT107" s="196"/>
      <c r="MU107" s="196"/>
      <c r="MV107" s="196"/>
      <c r="MW107" s="196"/>
      <c r="MX107" s="196"/>
      <c r="MY107" s="196"/>
      <c r="MZ107" s="196"/>
      <c r="NA107" s="196"/>
      <c r="NB107" s="196"/>
      <c r="NC107" s="196"/>
      <c r="ND107" s="196"/>
      <c r="NE107" s="196"/>
      <c r="NF107" s="196"/>
      <c r="NG107" s="196"/>
      <c r="NH107" s="196"/>
      <c r="NI107" s="196"/>
      <c r="NJ107" s="196"/>
      <c r="NK107" s="196"/>
      <c r="NL107" s="196"/>
      <c r="NM107" s="196"/>
      <c r="NN107" s="196"/>
      <c r="NO107" s="196"/>
      <c r="NP107" s="196"/>
      <c r="NQ107" s="196"/>
      <c r="NR107" s="196"/>
      <c r="NS107" s="196"/>
      <c r="NT107" s="196"/>
      <c r="NU107" s="196"/>
      <c r="NV107" s="196"/>
      <c r="NW107" s="196"/>
      <c r="NX107" s="196"/>
      <c r="NY107" s="196"/>
      <c r="NZ107" s="196"/>
      <c r="OA107" s="196"/>
      <c r="OB107" s="196"/>
      <c r="OC107" s="196"/>
      <c r="OD107" s="196"/>
      <c r="OE107" s="196"/>
      <c r="OF107" s="196"/>
      <c r="OG107" s="196"/>
      <c r="OH107" s="196"/>
      <c r="OI107" s="196"/>
      <c r="OJ107" s="196"/>
      <c r="OK107" s="196"/>
      <c r="OL107" s="196"/>
      <c r="OM107" s="196"/>
      <c r="ON107" s="196"/>
      <c r="OO107" s="196"/>
      <c r="OP107" s="196"/>
      <c r="OQ107" s="196"/>
      <c r="OR107" s="196"/>
      <c r="OS107" s="196"/>
      <c r="OT107" s="196"/>
      <c r="OU107" s="196"/>
      <c r="OV107" s="196"/>
      <c r="OW107" s="196"/>
      <c r="OX107" s="196"/>
      <c r="OY107" s="196"/>
      <c r="OZ107" s="196"/>
      <c r="PA107" s="196"/>
      <c r="PB107" s="196"/>
      <c r="PC107" s="196"/>
      <c r="PD107" s="196"/>
      <c r="PE107" s="196"/>
      <c r="PF107" s="196"/>
      <c r="PG107" s="196"/>
      <c r="PH107" s="196"/>
      <c r="PI107" s="196"/>
      <c r="PJ107" s="196"/>
      <c r="PK107" s="196"/>
      <c r="PL107" s="196"/>
      <c r="PM107" s="196"/>
      <c r="PN107" s="196"/>
      <c r="PO107" s="196"/>
      <c r="PP107" s="196"/>
      <c r="PQ107" s="196"/>
      <c r="PR107" s="196"/>
      <c r="PS107" s="196"/>
      <c r="PT107" s="196"/>
      <c r="PU107" s="196"/>
      <c r="PV107" s="196"/>
      <c r="PW107" s="196"/>
      <c r="PX107" s="196"/>
      <c r="PY107" s="196"/>
      <c r="PZ107" s="196"/>
      <c r="QA107" s="196"/>
      <c r="QB107" s="196"/>
      <c r="QC107" s="196"/>
      <c r="QD107" s="196"/>
      <c r="QE107" s="196"/>
      <c r="QF107" s="196"/>
      <c r="QG107" s="196"/>
      <c r="QH107" s="196"/>
      <c r="QI107" s="196"/>
      <c r="QJ107" s="196"/>
      <c r="QK107" s="196"/>
      <c r="QL107" s="196"/>
      <c r="QM107" s="196"/>
      <c r="QN107" s="196"/>
      <c r="QO107" s="196"/>
      <c r="QP107" s="196"/>
      <c r="QQ107" s="196"/>
      <c r="QR107" s="196"/>
      <c r="QS107" s="196"/>
      <c r="QT107" s="196"/>
      <c r="QU107" s="196"/>
      <c r="QV107" s="196"/>
      <c r="QW107" s="196"/>
      <c r="QX107" s="196"/>
      <c r="QY107" s="196"/>
      <c r="QZ107" s="196"/>
      <c r="RA107" s="196"/>
      <c r="RB107" s="196"/>
      <c r="RC107" s="196"/>
      <c r="RD107" s="196"/>
      <c r="RE107" s="196"/>
      <c r="RF107" s="196"/>
    </row>
    <row r="108" customFormat="false" ht="12.75" hidden="false" customHeight="true" outlineLevel="0" collapsed="false">
      <c r="A108" s="196"/>
      <c r="B108" s="493" t="s">
        <v>529</v>
      </c>
      <c r="C108" s="196"/>
      <c r="D108" s="196"/>
      <c r="E108" s="196"/>
      <c r="F108" s="196"/>
      <c r="G108" s="495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495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  <c r="DC108" s="196"/>
      <c r="DD108" s="196"/>
      <c r="DE108" s="196"/>
      <c r="DF108" s="196"/>
      <c r="DG108" s="196"/>
      <c r="DH108" s="196"/>
      <c r="DI108" s="196"/>
      <c r="DJ108" s="196"/>
      <c r="DK108" s="196"/>
      <c r="DL108" s="196"/>
      <c r="DM108" s="196"/>
      <c r="DN108" s="196"/>
      <c r="DO108" s="196"/>
      <c r="DP108" s="196"/>
      <c r="DQ108" s="196"/>
      <c r="DR108" s="196"/>
      <c r="DS108" s="196"/>
      <c r="DT108" s="196"/>
      <c r="DU108" s="196"/>
      <c r="DV108" s="196"/>
      <c r="DW108" s="196"/>
      <c r="DX108" s="196"/>
      <c r="DY108" s="196"/>
      <c r="DZ108" s="196"/>
      <c r="EA108" s="196"/>
      <c r="EB108" s="196"/>
      <c r="EC108" s="196"/>
      <c r="ED108" s="196"/>
      <c r="EE108" s="196"/>
      <c r="EF108" s="196"/>
      <c r="EG108" s="196"/>
      <c r="EH108" s="196"/>
      <c r="EI108" s="196"/>
      <c r="EJ108" s="196"/>
      <c r="EK108" s="196"/>
      <c r="EL108" s="196"/>
      <c r="EM108" s="196"/>
      <c r="EN108" s="196"/>
      <c r="EO108" s="196"/>
      <c r="EP108" s="196"/>
      <c r="EQ108" s="196"/>
      <c r="ER108" s="196"/>
      <c r="ES108" s="196"/>
      <c r="ET108" s="196"/>
      <c r="EU108" s="196"/>
      <c r="EV108" s="196"/>
      <c r="EW108" s="196"/>
      <c r="EX108" s="196"/>
      <c r="EY108" s="196"/>
      <c r="EZ108" s="196"/>
      <c r="FA108" s="196"/>
      <c r="FB108" s="196"/>
      <c r="FC108" s="196"/>
      <c r="FD108" s="196"/>
      <c r="FE108" s="196"/>
      <c r="FF108" s="196"/>
      <c r="FG108" s="196"/>
      <c r="FH108" s="196"/>
      <c r="FI108" s="196"/>
      <c r="FJ108" s="196"/>
      <c r="FK108" s="196"/>
      <c r="FL108" s="196"/>
      <c r="FM108" s="196"/>
      <c r="FN108" s="196"/>
      <c r="FO108" s="196"/>
      <c r="FP108" s="196"/>
      <c r="FQ108" s="196"/>
      <c r="FR108" s="196"/>
      <c r="FS108" s="196"/>
      <c r="FT108" s="196"/>
      <c r="FU108" s="196"/>
      <c r="FV108" s="196"/>
      <c r="FW108" s="196"/>
      <c r="FX108" s="196"/>
      <c r="FY108" s="196"/>
      <c r="FZ108" s="196"/>
      <c r="GA108" s="196"/>
      <c r="GB108" s="196"/>
      <c r="GC108" s="196"/>
      <c r="GD108" s="196"/>
      <c r="GE108" s="196"/>
      <c r="GF108" s="196"/>
      <c r="GG108" s="196"/>
      <c r="GH108" s="196"/>
      <c r="GI108" s="196"/>
      <c r="GJ108" s="196"/>
      <c r="GK108" s="196"/>
      <c r="GL108" s="196"/>
      <c r="GM108" s="196"/>
      <c r="GN108" s="196"/>
      <c r="GO108" s="196"/>
      <c r="GP108" s="196"/>
      <c r="GQ108" s="196"/>
      <c r="GR108" s="196"/>
      <c r="GS108" s="196"/>
      <c r="GT108" s="196"/>
      <c r="GU108" s="196"/>
      <c r="GV108" s="196"/>
      <c r="GW108" s="196"/>
      <c r="GX108" s="196"/>
      <c r="GY108" s="196"/>
      <c r="GZ108" s="196"/>
      <c r="HA108" s="196"/>
      <c r="HB108" s="196"/>
      <c r="HC108" s="196"/>
      <c r="HD108" s="196"/>
      <c r="HE108" s="196"/>
      <c r="HF108" s="196"/>
      <c r="HG108" s="196"/>
      <c r="HH108" s="196"/>
      <c r="HI108" s="196"/>
      <c r="HJ108" s="196"/>
      <c r="HK108" s="196"/>
      <c r="HL108" s="196"/>
      <c r="HM108" s="196"/>
      <c r="HN108" s="196"/>
      <c r="HO108" s="196"/>
      <c r="HP108" s="196"/>
      <c r="HQ108" s="196"/>
      <c r="HR108" s="196"/>
      <c r="HS108" s="196"/>
      <c r="HT108" s="196"/>
      <c r="HU108" s="196"/>
      <c r="HV108" s="196"/>
      <c r="HW108" s="196"/>
      <c r="HX108" s="196"/>
      <c r="HY108" s="196"/>
      <c r="HZ108" s="196"/>
      <c r="IA108" s="196"/>
      <c r="IB108" s="196"/>
      <c r="IC108" s="196"/>
      <c r="ID108" s="196"/>
      <c r="IE108" s="196"/>
      <c r="IF108" s="196"/>
      <c r="IG108" s="196"/>
      <c r="IH108" s="196"/>
      <c r="II108" s="196"/>
      <c r="IJ108" s="196"/>
      <c r="IK108" s="196"/>
      <c r="IL108" s="196"/>
      <c r="IM108" s="196"/>
      <c r="IN108" s="196"/>
      <c r="IO108" s="196"/>
      <c r="IP108" s="196"/>
      <c r="IQ108" s="196"/>
      <c r="IR108" s="196"/>
      <c r="IS108" s="196"/>
      <c r="IT108" s="196"/>
      <c r="IU108" s="196"/>
      <c r="IV108" s="196"/>
      <c r="IW108" s="196"/>
      <c r="IX108" s="196"/>
      <c r="IY108" s="196"/>
      <c r="IZ108" s="196"/>
      <c r="JA108" s="196"/>
      <c r="JB108" s="196"/>
      <c r="JC108" s="196"/>
      <c r="JD108" s="196"/>
      <c r="JE108" s="196"/>
      <c r="JF108" s="196"/>
      <c r="JG108" s="196"/>
      <c r="JH108" s="196"/>
      <c r="JI108" s="196"/>
      <c r="JJ108" s="196"/>
      <c r="JK108" s="196"/>
      <c r="JL108" s="196"/>
      <c r="JM108" s="196"/>
      <c r="JN108" s="196"/>
      <c r="JO108" s="196"/>
      <c r="JP108" s="196"/>
      <c r="JQ108" s="196"/>
      <c r="JR108" s="196"/>
      <c r="JS108" s="196"/>
      <c r="JT108" s="196"/>
      <c r="JU108" s="196"/>
      <c r="JV108" s="196"/>
      <c r="JW108" s="196"/>
      <c r="JX108" s="196"/>
      <c r="JY108" s="196"/>
      <c r="JZ108" s="196"/>
      <c r="KA108" s="196"/>
      <c r="KB108" s="196"/>
      <c r="KC108" s="196"/>
      <c r="KD108" s="196"/>
      <c r="KE108" s="196"/>
      <c r="KF108" s="196"/>
      <c r="KG108" s="196"/>
      <c r="KH108" s="196"/>
      <c r="KI108" s="196"/>
      <c r="KJ108" s="196"/>
      <c r="KK108" s="196"/>
      <c r="KL108" s="196"/>
      <c r="KM108" s="196"/>
      <c r="KN108" s="196"/>
      <c r="KO108" s="196"/>
      <c r="KP108" s="196"/>
      <c r="KQ108" s="196"/>
      <c r="KR108" s="196"/>
      <c r="KS108" s="196"/>
      <c r="KT108" s="196"/>
      <c r="KU108" s="196"/>
      <c r="KV108" s="196"/>
      <c r="KW108" s="196"/>
      <c r="KX108" s="196"/>
      <c r="KY108" s="196"/>
      <c r="KZ108" s="196"/>
      <c r="LA108" s="196"/>
      <c r="LB108" s="196"/>
      <c r="LC108" s="196"/>
      <c r="LD108" s="196"/>
      <c r="LE108" s="196"/>
      <c r="LF108" s="196"/>
      <c r="LG108" s="196"/>
      <c r="LH108" s="196"/>
      <c r="LI108" s="196"/>
      <c r="LJ108" s="196"/>
      <c r="LK108" s="196"/>
      <c r="LL108" s="196"/>
      <c r="LM108" s="196"/>
      <c r="LN108" s="196"/>
      <c r="LO108" s="196"/>
      <c r="LP108" s="196"/>
      <c r="LQ108" s="196"/>
      <c r="LR108" s="196"/>
      <c r="LS108" s="196"/>
      <c r="LT108" s="196"/>
      <c r="LU108" s="196"/>
      <c r="LV108" s="196"/>
      <c r="LW108" s="196"/>
      <c r="LX108" s="196"/>
      <c r="LY108" s="196"/>
      <c r="LZ108" s="196"/>
      <c r="MA108" s="196"/>
      <c r="MB108" s="196"/>
      <c r="MC108" s="196"/>
      <c r="MD108" s="196"/>
      <c r="ME108" s="196"/>
      <c r="MF108" s="196"/>
      <c r="MG108" s="196"/>
      <c r="MH108" s="196"/>
      <c r="MI108" s="196"/>
      <c r="MJ108" s="196"/>
      <c r="MK108" s="196"/>
      <c r="ML108" s="196"/>
      <c r="MM108" s="196"/>
      <c r="MN108" s="196"/>
      <c r="MO108" s="196"/>
      <c r="MP108" s="196"/>
      <c r="MQ108" s="196"/>
      <c r="MR108" s="196"/>
      <c r="MS108" s="196"/>
      <c r="MT108" s="196"/>
      <c r="MU108" s="196"/>
      <c r="MV108" s="196"/>
      <c r="MW108" s="196"/>
      <c r="MX108" s="196"/>
      <c r="MY108" s="196"/>
      <c r="MZ108" s="196"/>
      <c r="NA108" s="196"/>
      <c r="NB108" s="196"/>
      <c r="NC108" s="196"/>
      <c r="ND108" s="196"/>
      <c r="NE108" s="196"/>
      <c r="NF108" s="196"/>
      <c r="NG108" s="196"/>
      <c r="NH108" s="196"/>
      <c r="NI108" s="196"/>
      <c r="NJ108" s="196"/>
      <c r="NK108" s="196"/>
      <c r="NL108" s="196"/>
      <c r="NM108" s="196"/>
      <c r="NN108" s="196"/>
      <c r="NO108" s="196"/>
      <c r="NP108" s="196"/>
      <c r="NQ108" s="196"/>
      <c r="NR108" s="196"/>
      <c r="NS108" s="196"/>
      <c r="NT108" s="196"/>
      <c r="NU108" s="196"/>
      <c r="NV108" s="196"/>
      <c r="NW108" s="196"/>
      <c r="NX108" s="196"/>
      <c r="NY108" s="196"/>
      <c r="NZ108" s="196"/>
      <c r="OA108" s="196"/>
      <c r="OB108" s="196"/>
      <c r="OC108" s="196"/>
      <c r="OD108" s="196"/>
      <c r="OE108" s="196"/>
      <c r="OF108" s="196"/>
      <c r="OG108" s="196"/>
      <c r="OH108" s="196"/>
      <c r="OI108" s="196"/>
      <c r="OJ108" s="196"/>
      <c r="OK108" s="196"/>
      <c r="OL108" s="196"/>
      <c r="OM108" s="196"/>
      <c r="ON108" s="196"/>
      <c r="OO108" s="196"/>
      <c r="OP108" s="196"/>
      <c r="OQ108" s="196"/>
      <c r="OR108" s="196"/>
      <c r="OS108" s="196"/>
      <c r="OT108" s="196"/>
      <c r="OU108" s="196"/>
      <c r="OV108" s="196"/>
      <c r="OW108" s="196"/>
      <c r="OX108" s="196"/>
      <c r="OY108" s="196"/>
      <c r="OZ108" s="196"/>
      <c r="PA108" s="196"/>
      <c r="PB108" s="196"/>
      <c r="PC108" s="196"/>
      <c r="PD108" s="196"/>
      <c r="PE108" s="196"/>
      <c r="PF108" s="196"/>
      <c r="PG108" s="196"/>
      <c r="PH108" s="196"/>
      <c r="PI108" s="196"/>
      <c r="PJ108" s="196"/>
      <c r="PK108" s="196"/>
      <c r="PL108" s="196"/>
      <c r="PM108" s="196"/>
      <c r="PN108" s="196"/>
      <c r="PO108" s="196"/>
      <c r="PP108" s="196"/>
      <c r="PQ108" s="196"/>
      <c r="PR108" s="196"/>
      <c r="PS108" s="196"/>
      <c r="PT108" s="196"/>
      <c r="PU108" s="196"/>
      <c r="PV108" s="196"/>
      <c r="PW108" s="196"/>
      <c r="PX108" s="196"/>
      <c r="PY108" s="196"/>
      <c r="PZ108" s="196"/>
      <c r="QA108" s="196"/>
      <c r="QB108" s="196"/>
      <c r="QC108" s="196"/>
      <c r="QD108" s="196"/>
      <c r="QE108" s="196"/>
      <c r="QF108" s="196"/>
      <c r="QG108" s="196"/>
      <c r="QH108" s="196"/>
      <c r="QI108" s="196"/>
      <c r="QJ108" s="196"/>
      <c r="QK108" s="196"/>
      <c r="QL108" s="196"/>
      <c r="QM108" s="196"/>
      <c r="QN108" s="196"/>
      <c r="QO108" s="196"/>
      <c r="QP108" s="196"/>
      <c r="QQ108" s="196"/>
      <c r="QR108" s="196"/>
      <c r="QS108" s="196"/>
      <c r="QT108" s="196"/>
      <c r="QU108" s="196"/>
      <c r="QV108" s="196"/>
      <c r="QW108" s="196"/>
      <c r="QX108" s="196"/>
      <c r="QY108" s="196"/>
      <c r="QZ108" s="196"/>
      <c r="RA108" s="196"/>
      <c r="RB108" s="196"/>
      <c r="RC108" s="196"/>
      <c r="RD108" s="196"/>
      <c r="RE108" s="196"/>
      <c r="RF108" s="196"/>
    </row>
    <row r="109" customFormat="false" ht="12.75" hidden="false" customHeight="true" outlineLevel="0" collapsed="false">
      <c r="A109" s="196"/>
      <c r="B109" s="219" t="s">
        <v>530</v>
      </c>
      <c r="C109" s="196"/>
      <c r="D109" s="196"/>
      <c r="E109" s="196"/>
      <c r="F109" s="196"/>
      <c r="G109" s="196" t="n">
        <f aca="false">IF(F121=0,0,IF(AND(G101&gt;=$I94,G101&lt;=$I96),0,1))</f>
        <v>0</v>
      </c>
      <c r="H109" s="196" t="n">
        <f aca="false">IF(G121=0,0,IF(AND(H101&gt;=$I94,H101&lt;=$I96),0,1))</f>
        <v>0</v>
      </c>
      <c r="I109" s="196" t="n">
        <f aca="false">IF(H121=0,0,IF(AND(I101&gt;=$I94,I101&lt;=$I96),0,1))</f>
        <v>0</v>
      </c>
      <c r="J109" s="196" t="n">
        <f aca="false">IF(I121=0,0,IF(AND(J101&gt;=$I94,J101&lt;=$I96),0,1))</f>
        <v>0</v>
      </c>
      <c r="K109" s="196" t="n">
        <f aca="false">IF(J121=0,0,IF(AND(K101&gt;=$I94,K101&lt;=$I96),0,1))</f>
        <v>0</v>
      </c>
      <c r="L109" s="196" t="n">
        <f aca="false">IF(K121=0,0,IF(AND(L101&gt;=$I94,L101&lt;=$I96),0,1))</f>
        <v>0</v>
      </c>
      <c r="M109" s="196" t="n">
        <f aca="false">IF(L121=0,0,IF(AND(M101&gt;=$I94,M101&lt;=$I96),0,1))</f>
        <v>0</v>
      </c>
      <c r="N109" s="196" t="n">
        <f aca="false">IF(M121=0,0,IF(AND(N101&gt;=$I94,N101&lt;=$I96),0,1))</f>
        <v>0</v>
      </c>
      <c r="O109" s="196" t="n">
        <f aca="false">IF(N121=0,0,IF(AND(O101&gt;=$I94,O101&lt;=$I96),0,1))</f>
        <v>0</v>
      </c>
      <c r="P109" s="196" t="n">
        <f aca="false">IF(O121=0,0,IF(AND(P101&gt;=$I94,P101&lt;=$I96),0,1))</f>
        <v>0</v>
      </c>
      <c r="Q109" s="196" t="n">
        <f aca="false">IF(P121=0,0,IF(AND(Q101&gt;=$I94,Q101&lt;=$I96),0,1))</f>
        <v>0</v>
      </c>
      <c r="R109" s="196" t="n">
        <f aca="false">IF(Q121=0,0,IF(AND(R101&gt;=$I94,R101&lt;=$I96),0,1))</f>
        <v>0</v>
      </c>
      <c r="S109" s="196"/>
      <c r="T109" s="196" t="n">
        <f aca="false">IF(S121=0,0,IF(AND(T101&gt;=$I94,T101&lt;=$I96),0,1))</f>
        <v>0</v>
      </c>
      <c r="U109" s="196" t="n">
        <f aca="false">IF(T121=0,0,IF(AND(U101&gt;=$I94,U101&lt;=$I96),0,1))</f>
        <v>0</v>
      </c>
      <c r="V109" s="196" t="n">
        <f aca="false">IF(U121=0,0,IF(AND(V101&gt;=$I94,V101&lt;=$I96),0,1))</f>
        <v>0</v>
      </c>
      <c r="W109" s="196" t="n">
        <f aca="false">IF(V121=0,0,IF(AND(W101&gt;=$I94,W101&lt;=$I96),0,1))</f>
        <v>0</v>
      </c>
      <c r="X109" s="196" t="n">
        <f aca="false">IF(W121=0,0,IF(AND(X101&gt;=$I94,X101&lt;=$I96),0,1))</f>
        <v>0</v>
      </c>
      <c r="Y109" s="196" t="n">
        <f aca="false">IF(X121=0,0,IF(AND(Y101&gt;=$I94,Y101&lt;=$I96),0,1))</f>
        <v>0</v>
      </c>
      <c r="Z109" s="196" t="n">
        <f aca="false">IF(Y121=0,0,IF(AND(Z101&gt;=$I94,Z101&lt;=$I96),0,1))</f>
        <v>0</v>
      </c>
      <c r="AA109" s="196" t="n">
        <f aca="false">IF(Z121=0,0,IF(AND(AA101&gt;=$I94,AA101&lt;=$I96),0,1))</f>
        <v>0</v>
      </c>
      <c r="AB109" s="196" t="n">
        <f aca="false">IF(AA121=0,0,IF(AND(AB101&gt;=$I94,AB101&lt;=$I96),0,1))</f>
        <v>0</v>
      </c>
      <c r="AC109" s="196" t="n">
        <f aca="false">IF(AB121=0,0,IF(AND(AC101&gt;=$I94,AC101&lt;=$I96),0,1))</f>
        <v>0</v>
      </c>
      <c r="AD109" s="196" t="n">
        <f aca="false">IF(AC121=0,0,IF(AND(AD101&gt;=$I94,AD101&lt;=$I96),0,1))</f>
        <v>0</v>
      </c>
      <c r="AE109" s="196" t="n">
        <f aca="false">IF(AD121=0,0,IF(AND(AE101&gt;=$I94,AE101&lt;=$I96),0,1))</f>
        <v>0</v>
      </c>
      <c r="AF109" s="196"/>
      <c r="AG109" s="196" t="n">
        <f aca="false">IF(AF121=0,0,IF(AND(AG101&gt;=$I94,AG101&lt;=$I96),0,1))</f>
        <v>0</v>
      </c>
      <c r="AH109" s="196" t="n">
        <f aca="false">IF(AG121=0,0,IF(AND(AH101&gt;=$I94,AH101&lt;=$I96),0,1))</f>
        <v>0</v>
      </c>
      <c r="AI109" s="196" t="n">
        <f aca="false">IF(AH121=0,0,IF(AND(AI101&gt;=$I94,AI101&lt;=$I96),0,1))</f>
        <v>0</v>
      </c>
      <c r="AJ109" s="196" t="n">
        <f aca="false">IF(AI121=0,0,IF(AND(AJ101&gt;=$I94,AJ101&lt;=$I96),0,1))</f>
        <v>0</v>
      </c>
      <c r="AK109" s="196" t="n">
        <f aca="false">IF(AJ121=0,0,IF(AND(AK101&gt;=$I94,AK101&lt;=$I96),0,1))</f>
        <v>0</v>
      </c>
      <c r="AL109" s="196" t="n">
        <f aca="false">IF(AK121=0,0,IF(AND(AL101&gt;=$I94,AL101&lt;=$I96),0,1))</f>
        <v>0</v>
      </c>
      <c r="AM109" s="196" t="n">
        <f aca="false">IF(AL121=0,0,IF(AND(AM101&gt;=$I94,AM101&lt;=$I96),0,1))</f>
        <v>0</v>
      </c>
      <c r="AN109" s="196" t="n">
        <f aca="false">IF(AM121=0,0,IF(AND(AN101&gt;=$I94,AN101&lt;=$I96),0,1))</f>
        <v>0</v>
      </c>
      <c r="AO109" s="196" t="n">
        <f aca="false">IF(AN121=0,0,IF(AND(AO101&gt;=$I94,AO101&lt;=$I96),0,1))</f>
        <v>0</v>
      </c>
      <c r="AP109" s="196" t="n">
        <f aca="false">IF(AO121=0,0,IF(AND(AP101&gt;=$I94,AP101&lt;=$I96),0,1))</f>
        <v>0</v>
      </c>
      <c r="AQ109" s="196" t="n">
        <f aca="false">IF(AP121=0,0,IF(AND(AQ101&gt;=$I94,AQ101&lt;=$I96),0,1))</f>
        <v>0</v>
      </c>
      <c r="AR109" s="196" t="n">
        <f aca="false">IF(AQ121=0,0,IF(AND(AR101&gt;=$I94,AR101&lt;=$I96),0,1))</f>
        <v>0</v>
      </c>
      <c r="AS109" s="196"/>
      <c r="AT109" s="196" t="n">
        <f aca="false">IF(AS121=0,0,IF(AND(AT101&gt;=$I94,AT101&lt;=$I96),0,1))</f>
        <v>0</v>
      </c>
      <c r="AU109" s="196" t="n">
        <f aca="false">IF(AT121=0,0,IF(AND(AU101&gt;=$I94,AU101&lt;=$I96),0,1))</f>
        <v>0</v>
      </c>
      <c r="AV109" s="196" t="n">
        <f aca="false">IF(AU121=0,0,IF(AND(AV101&gt;=$I94,AV101&lt;=$I96),0,1))</f>
        <v>0</v>
      </c>
      <c r="AW109" s="196" t="n">
        <f aca="false">IF(AV121=0,0,IF(AND(AW101&gt;=$I94,AW101&lt;=$I96),0,1))</f>
        <v>0</v>
      </c>
      <c r="AX109" s="196" t="n">
        <f aca="false">IF(AW121=0,0,IF(AND(AX101&gt;=$I94,AX101&lt;=$I96),0,1))</f>
        <v>0</v>
      </c>
      <c r="AY109" s="196" t="n">
        <f aca="false">IF(AX121=0,0,IF(AND(AY101&gt;=$I94,AY101&lt;=$I96),0,1))</f>
        <v>0</v>
      </c>
      <c r="AZ109" s="196" t="n">
        <f aca="false">IF(AY121=0,0,IF(AND(AZ101&gt;=$I94,AZ101&lt;=$I96),0,1))</f>
        <v>0</v>
      </c>
      <c r="BA109" s="196" t="n">
        <f aca="false">IF(AZ121=0,0,IF(AND(BA101&gt;=$I94,BA101&lt;=$I96),0,1))</f>
        <v>0</v>
      </c>
      <c r="BB109" s="196" t="n">
        <f aca="false">IF(BA121=0,0,IF(AND(BB101&gt;=$I94,BB101&lt;=$I96),0,1))</f>
        <v>0</v>
      </c>
      <c r="BC109" s="196" t="n">
        <f aca="false">IF(BB121=0,0,IF(AND(BC101&gt;=$I94,BC101&lt;=$I96),0,1))</f>
        <v>0</v>
      </c>
      <c r="BD109" s="196" t="n">
        <f aca="false">IF(BC121=0,0,IF(AND(BD101&gt;=$I94,BD101&lt;=$I96),0,1))</f>
        <v>0</v>
      </c>
      <c r="BE109" s="196" t="n">
        <f aca="false">IF(BD121=0,0,IF(AND(BE101&gt;=$I94,BE101&lt;=$I96),0,1))</f>
        <v>0</v>
      </c>
      <c r="BF109" s="196"/>
      <c r="BG109" s="196" t="n">
        <f aca="false">IF(BF121=0,0,IF(AND(BG101&gt;=$I94,BG101&lt;=$I96),0,1))</f>
        <v>0</v>
      </c>
      <c r="BH109" s="196" t="n">
        <f aca="false">IF(BG121=0,0,IF(AND(BH101&gt;=$I94,BH101&lt;=$I96),0,1))</f>
        <v>0</v>
      </c>
      <c r="BI109" s="196" t="n">
        <f aca="false">IF(BH121=0,0,IF(AND(BI101&gt;=$I94,BI101&lt;=$I96),0,1))</f>
        <v>0</v>
      </c>
      <c r="BJ109" s="196" t="n">
        <f aca="false">IF(BI121=0,0,IF(AND(BJ101&gt;=$I94,BJ101&lt;=$I96),0,1))</f>
        <v>0</v>
      </c>
      <c r="BK109" s="196" t="n">
        <f aca="false">IF(BJ121=0,0,IF(AND(BK101&gt;=$I94,BK101&lt;=$I96),0,1))</f>
        <v>0</v>
      </c>
      <c r="BL109" s="196" t="n">
        <f aca="false">IF(BK121=0,0,IF(AND(BL101&gt;=$I94,BL101&lt;=$I96),0,1))</f>
        <v>0</v>
      </c>
      <c r="BM109" s="196" t="n">
        <f aca="false">IF(BL121=0,0,IF(AND(BM101&gt;=$I94,BM101&lt;=$I96),0,1))</f>
        <v>0</v>
      </c>
      <c r="BN109" s="196" t="n">
        <f aca="false">IF(BM121=0,0,IF(AND(BN101&gt;=$I94,BN101&lt;=$I96),0,1))</f>
        <v>0</v>
      </c>
      <c r="BO109" s="196" t="n">
        <f aca="false">IF(BN121=0,0,IF(AND(BO101&gt;=$I94,BO101&lt;=$I96),0,1))</f>
        <v>0</v>
      </c>
      <c r="BP109" s="196" t="n">
        <f aca="false">IF(BO121=0,0,IF(AND(BP101&gt;=$I94,BP101&lt;=$I96),0,1))</f>
        <v>0</v>
      </c>
      <c r="BQ109" s="196" t="n">
        <f aca="false">IF(BP121=0,0,IF(AND(BQ101&gt;=$I94,BQ101&lt;=$I96),0,1))</f>
        <v>0</v>
      </c>
      <c r="BR109" s="196" t="n">
        <f aca="false">IF(BQ121=0,0,IF(AND(BR101&gt;=$I94,BR101&lt;=$I96),0,1))</f>
        <v>0</v>
      </c>
      <c r="BS109" s="196"/>
      <c r="BT109" s="196" t="n">
        <f aca="false">IF(BS121=0,0,IF(AND(BT101&gt;=$I94,BT101&lt;=$I96),0,1))</f>
        <v>0</v>
      </c>
      <c r="BU109" s="196" t="n">
        <f aca="false">IF(BT121=0,0,IF(AND(BU101&gt;=$I94,BU101&lt;=$I96),0,1))</f>
        <v>0</v>
      </c>
      <c r="BV109" s="196" t="n">
        <f aca="false">IF(BU121=0,0,IF(AND(BV101&gt;=$I94,BV101&lt;=$I96),0,1))</f>
        <v>0</v>
      </c>
      <c r="BW109" s="196" t="n">
        <f aca="false">IF(BV121=0,0,IF(AND(BW101&gt;=$I94,BW101&lt;=$I96),0,1))</f>
        <v>0</v>
      </c>
      <c r="BX109" s="196" t="n">
        <f aca="false">IF(BW121=0,0,IF(AND(BX101&gt;=$I94,BX101&lt;=$I96),0,1))</f>
        <v>0</v>
      </c>
      <c r="BY109" s="196" t="n">
        <f aca="false">IF(BX121=0,0,IF(AND(BY101&gt;=$I94,BY101&lt;=$I96),0,1))</f>
        <v>0</v>
      </c>
      <c r="BZ109" s="196" t="n">
        <f aca="false">IF(BY121=0,0,IF(AND(BZ101&gt;=$I94,BZ101&lt;=$I96),0,1))</f>
        <v>0</v>
      </c>
      <c r="CA109" s="196" t="n">
        <f aca="false">IF(BZ121=0,0,IF(AND(CA101&gt;=$I94,CA101&lt;=$I96),0,1))</f>
        <v>0</v>
      </c>
      <c r="CB109" s="196" t="n">
        <f aca="false">IF(CA121=0,0,IF(AND(CB101&gt;=$I94,CB101&lt;=$I96),0,1))</f>
        <v>0</v>
      </c>
      <c r="CC109" s="196" t="n">
        <f aca="false">IF(CB121=0,0,IF(AND(CC101&gt;=$I94,CC101&lt;=$I96),0,1))</f>
        <v>0</v>
      </c>
      <c r="CD109" s="196" t="n">
        <f aca="false">IF(CC121=0,0,IF(AND(CD101&gt;=$I94,CD101&lt;=$I96),0,1))</f>
        <v>0</v>
      </c>
      <c r="CE109" s="196" t="n">
        <f aca="false">IF(CD121=0,0,IF(AND(CE101&gt;=$I94,CE101&lt;=$I96),0,1))</f>
        <v>0</v>
      </c>
      <c r="CF109" s="196"/>
      <c r="CG109" s="196" t="n">
        <f aca="false">IF(CF121=0,0,IF(AND(CG101&gt;=$I94,CG101&lt;=$I96),0,1))</f>
        <v>0</v>
      </c>
      <c r="CH109" s="196" t="n">
        <f aca="false">IF(CG121=0,0,IF(AND(CH101&gt;=$I94,CH101&lt;=$I96),0,1))</f>
        <v>0</v>
      </c>
      <c r="CI109" s="196" t="n">
        <f aca="false">IF(CH121=0,0,IF(AND(CI101&gt;=$I94,CI101&lt;=$I96),0,1))</f>
        <v>0</v>
      </c>
      <c r="CJ109" s="196" t="n">
        <f aca="false">IF(CI121=0,0,IF(AND(CJ101&gt;=$I94,CJ101&lt;=$I96),0,1))</f>
        <v>0</v>
      </c>
      <c r="CK109" s="196" t="n">
        <f aca="false">IF(CJ121=0,0,IF(AND(CK101&gt;=$I94,CK101&lt;=$I96),0,1))</f>
        <v>0</v>
      </c>
      <c r="CL109" s="196" t="n">
        <f aca="false">IF(CK121=0,0,IF(AND(CL101&gt;=$I94,CL101&lt;=$I96),0,1))</f>
        <v>0</v>
      </c>
      <c r="CM109" s="196" t="n">
        <f aca="false">IF(CL121=0,0,IF(AND(CM101&gt;=$I94,CM101&lt;=$I96),0,1))</f>
        <v>0</v>
      </c>
      <c r="CN109" s="196" t="n">
        <f aca="false">IF(CM121=0,0,IF(AND(CN101&gt;=$I94,CN101&lt;=$I96),0,1))</f>
        <v>0</v>
      </c>
      <c r="CO109" s="196" t="n">
        <f aca="false">IF(CN121=0,0,IF(AND(CO101&gt;=$I94,CO101&lt;=$I96),0,1))</f>
        <v>0</v>
      </c>
      <c r="CP109" s="196" t="n">
        <f aca="false">IF(CO121=0,0,IF(AND(CP101&gt;=$I94,CP101&lt;=$I96),0,1))</f>
        <v>0</v>
      </c>
      <c r="CQ109" s="196" t="n">
        <f aca="false">IF(CP121=0,0,IF(AND(CQ101&gt;=$I94,CQ101&lt;=$I96),0,1))</f>
        <v>0</v>
      </c>
      <c r="CR109" s="196" t="n">
        <f aca="false">IF(CQ121=0,0,IF(AND(CR101&gt;=$I94,CR101&lt;=$I96),0,1))</f>
        <v>0</v>
      </c>
      <c r="CS109" s="196"/>
      <c r="CT109" s="196" t="n">
        <f aca="false">IF(CS121=0,0,IF(AND(CT101&gt;=$I94,CT101&lt;=$I96),0,1))</f>
        <v>0</v>
      </c>
      <c r="CU109" s="196" t="n">
        <f aca="false">IF(CT121=0,0,IF(AND(CU101&gt;=$I94,CU101&lt;=$I96),0,1))</f>
        <v>0</v>
      </c>
      <c r="CV109" s="196" t="n">
        <f aca="false">IF(CU121=0,0,IF(AND(CV101&gt;=$I94,CV101&lt;=$I96),0,1))</f>
        <v>0</v>
      </c>
      <c r="CW109" s="196" t="n">
        <f aca="false">IF(CV121=0,0,IF(AND(CW101&gt;=$I94,CW101&lt;=$I96),0,1))</f>
        <v>0</v>
      </c>
      <c r="CX109" s="196" t="n">
        <f aca="false">IF(CW121=0,0,IF(AND(CX101&gt;=$I94,CX101&lt;=$I96),0,1))</f>
        <v>0</v>
      </c>
      <c r="CY109" s="196" t="n">
        <f aca="false">IF(CX121=0,0,IF(AND(CY101&gt;=$I94,CY101&lt;=$I96),0,1))</f>
        <v>0</v>
      </c>
      <c r="CZ109" s="196" t="n">
        <f aca="false">IF(CY121=0,0,IF(AND(CZ101&gt;=$I94,CZ101&lt;=$I96),0,1))</f>
        <v>0</v>
      </c>
      <c r="DA109" s="196" t="n">
        <f aca="false">IF(CZ121=0,0,IF(AND(DA101&gt;=$I94,DA101&lt;=$I96),0,1))</f>
        <v>0</v>
      </c>
      <c r="DB109" s="196" t="n">
        <f aca="false">IF(DA121=0,0,IF(AND(DB101&gt;=$I94,DB101&lt;=$I96),0,1))</f>
        <v>0</v>
      </c>
      <c r="DC109" s="196" t="n">
        <f aca="false">IF(DB121=0,0,IF(AND(DC101&gt;=$I94,DC101&lt;=$I96),0,1))</f>
        <v>0</v>
      </c>
      <c r="DD109" s="196" t="n">
        <f aca="false">IF(DC121=0,0,IF(AND(DD101&gt;=$I94,DD101&lt;=$I96),0,1))</f>
        <v>0</v>
      </c>
      <c r="DE109" s="196" t="n">
        <f aca="false">IF(DD121=0,0,IF(AND(DE101&gt;=$I94,DE101&lt;=$I96),0,1))</f>
        <v>0</v>
      </c>
      <c r="DF109" s="196"/>
      <c r="DG109" s="196" t="n">
        <f aca="false">IF(DF121=0,0,IF(AND(DG101&gt;=$I94,DG101&lt;=$I96),0,1))</f>
        <v>0</v>
      </c>
      <c r="DH109" s="196" t="n">
        <f aca="false">IF(DG121=0,0,IF(AND(DH101&gt;=$I94,DH101&lt;=$I96),0,1))</f>
        <v>0</v>
      </c>
      <c r="DI109" s="196" t="n">
        <f aca="false">IF(DH121=0,0,IF(AND(DI101&gt;=$I94,DI101&lt;=$I96),0,1))</f>
        <v>0</v>
      </c>
      <c r="DJ109" s="196" t="n">
        <f aca="false">IF(DI121=0,0,IF(AND(DJ101&gt;=$I94,DJ101&lt;=$I96),0,1))</f>
        <v>0</v>
      </c>
      <c r="DK109" s="196" t="n">
        <f aca="false">IF(DJ121=0,0,IF(AND(DK101&gt;=$I94,DK101&lt;=$I96),0,1))</f>
        <v>0</v>
      </c>
      <c r="DL109" s="196" t="n">
        <f aca="false">IF(DK121=0,0,IF(AND(DL101&gt;=$I94,DL101&lt;=$I96),0,1))</f>
        <v>0</v>
      </c>
      <c r="DM109" s="196" t="n">
        <f aca="false">IF(DL121=0,0,IF(AND(DM101&gt;=$I94,DM101&lt;=$I96),0,1))</f>
        <v>0</v>
      </c>
      <c r="DN109" s="196" t="n">
        <f aca="false">IF(DM121=0,0,IF(AND(DN101&gt;=$I94,DN101&lt;=$I96),0,1))</f>
        <v>0</v>
      </c>
      <c r="DO109" s="196" t="n">
        <f aca="false">IF(DN121=0,0,IF(AND(DO101&gt;=$I94,DO101&lt;=$I96),0,1))</f>
        <v>0</v>
      </c>
      <c r="DP109" s="196" t="n">
        <f aca="false">IF(DO121=0,0,IF(AND(DP101&gt;=$I94,DP101&lt;=$I96),0,1))</f>
        <v>0</v>
      </c>
      <c r="DQ109" s="196" t="n">
        <f aca="false">IF(DP121=0,0,IF(AND(DQ101&gt;=$I94,DQ101&lt;=$I96),0,1))</f>
        <v>0</v>
      </c>
      <c r="DR109" s="196" t="n">
        <f aca="false">IF(DQ121=0,0,IF(AND(DR101&gt;=$I94,DR101&lt;=$I96),0,1))</f>
        <v>0</v>
      </c>
      <c r="DS109" s="196"/>
      <c r="DT109" s="196" t="n">
        <f aca="false">IF(DS121=0,0,IF(AND(DT101&gt;=$I94,DT101&lt;=$I96),0,1))</f>
        <v>0</v>
      </c>
      <c r="DU109" s="196" t="n">
        <f aca="false">IF(DT121=0,0,IF(AND(DU101&gt;=$I94,DU101&lt;=$I96),0,1))</f>
        <v>0</v>
      </c>
      <c r="DV109" s="196" t="n">
        <f aca="false">IF(DU121=0,0,IF(AND(DV101&gt;=$I94,DV101&lt;=$I96),0,1))</f>
        <v>0</v>
      </c>
      <c r="DW109" s="196" t="n">
        <f aca="false">IF(DV121=0,0,IF(AND(DW101&gt;=$I94,DW101&lt;=$I96),0,1))</f>
        <v>0</v>
      </c>
      <c r="DX109" s="196" t="n">
        <f aca="false">IF(DW121=0,0,IF(AND(DX101&gt;=$I94,DX101&lt;=$I96),0,1))</f>
        <v>0</v>
      </c>
      <c r="DY109" s="196" t="n">
        <f aca="false">IF(DX121=0,0,IF(AND(DY101&gt;=$I94,DY101&lt;=$I96),0,1))</f>
        <v>0</v>
      </c>
      <c r="DZ109" s="196" t="n">
        <f aca="false">IF(DY121=0,0,IF(AND(DZ101&gt;=$I94,DZ101&lt;=$I96),0,1))</f>
        <v>0</v>
      </c>
      <c r="EA109" s="196" t="n">
        <f aca="false">IF(DZ121=0,0,IF(AND(EA101&gt;=$I94,EA101&lt;=$I96),0,1))</f>
        <v>0</v>
      </c>
      <c r="EB109" s="196" t="n">
        <f aca="false">IF(EA121=0,0,IF(AND(EB101&gt;=$I94,EB101&lt;=$I96),0,1))</f>
        <v>0</v>
      </c>
      <c r="EC109" s="196" t="n">
        <f aca="false">IF(EB121=0,0,IF(AND(EC101&gt;=$I94,EC101&lt;=$I96),0,1))</f>
        <v>0</v>
      </c>
      <c r="ED109" s="196" t="n">
        <f aca="false">IF(EC121=0,0,IF(AND(ED101&gt;=$I94,ED101&lt;=$I96),0,1))</f>
        <v>0</v>
      </c>
      <c r="EE109" s="196" t="n">
        <f aca="false">IF(ED121=0,0,IF(AND(EE101&gt;=$I94,EE101&lt;=$I96),0,1))</f>
        <v>0</v>
      </c>
      <c r="EF109" s="196"/>
      <c r="EG109" s="196" t="n">
        <f aca="false">IF(EF121=0,0,IF(AND(EG101&gt;=$I94,EG101&lt;=$I96),0,1))</f>
        <v>0</v>
      </c>
      <c r="EH109" s="196" t="n">
        <f aca="false">IF(EG121=0,0,IF(AND(EH101&gt;=$I94,EH101&lt;=$I96),0,1))</f>
        <v>0</v>
      </c>
      <c r="EI109" s="196" t="n">
        <f aca="false">IF(EH121=0,0,IF(AND(EI101&gt;=$I94,EI101&lt;=$I96),0,1))</f>
        <v>0</v>
      </c>
      <c r="EJ109" s="196" t="n">
        <f aca="false">IF(EI121=0,0,IF(AND(EJ101&gt;=$I94,EJ101&lt;=$I96),0,1))</f>
        <v>0</v>
      </c>
      <c r="EK109" s="196" t="n">
        <f aca="false">IF(EJ121=0,0,IF(AND(EK101&gt;=$I94,EK101&lt;=$I96),0,1))</f>
        <v>0</v>
      </c>
      <c r="EL109" s="196" t="n">
        <f aca="false">IF(EK121=0,0,IF(AND(EL101&gt;=$I94,EL101&lt;=$I96),0,1))</f>
        <v>0</v>
      </c>
      <c r="EM109" s="196" t="n">
        <f aca="false">IF(EL121=0,0,IF(AND(EM101&gt;=$I94,EM101&lt;=$I96),0,1))</f>
        <v>0</v>
      </c>
      <c r="EN109" s="196" t="n">
        <f aca="false">IF(EM121=0,0,IF(AND(EN101&gt;=$I94,EN101&lt;=$I96),0,1))</f>
        <v>0</v>
      </c>
      <c r="EO109" s="196" t="n">
        <f aca="false">IF(EN121=0,0,IF(AND(EO101&gt;=$I94,EO101&lt;=$I96),0,1))</f>
        <v>0</v>
      </c>
      <c r="EP109" s="196" t="n">
        <f aca="false">IF(EO121=0,0,IF(AND(EP101&gt;=$I94,EP101&lt;=$I96),0,1))</f>
        <v>0</v>
      </c>
      <c r="EQ109" s="196" t="n">
        <f aca="false">IF(EP121=0,0,IF(AND(EQ101&gt;=$I94,EQ101&lt;=$I96),0,1))</f>
        <v>0</v>
      </c>
      <c r="ER109" s="196" t="n">
        <f aca="false">IF(EQ121=0,0,IF(AND(ER101&gt;=$I94,ER101&lt;=$I96),0,1))</f>
        <v>0</v>
      </c>
      <c r="ES109" s="196"/>
      <c r="ET109" s="196" t="n">
        <f aca="false">IF(ES121=0,0,IF(AND(ET101&gt;=$I94,ET101&lt;=$I96),0,1))</f>
        <v>0</v>
      </c>
      <c r="EU109" s="196" t="n">
        <f aca="false">IF(ET121=0,0,IF(AND(EU101&gt;=$I94,EU101&lt;=$I96),0,1))</f>
        <v>0</v>
      </c>
      <c r="EV109" s="196" t="n">
        <f aca="false">IF(EU121=0,0,IF(AND(EV101&gt;=$I94,EV101&lt;=$I96),0,1))</f>
        <v>0</v>
      </c>
      <c r="EW109" s="196" t="n">
        <f aca="false">IF(EV121=0,0,IF(AND(EW101&gt;=$I94,EW101&lt;=$I96),0,1))</f>
        <v>0</v>
      </c>
      <c r="EX109" s="196" t="n">
        <f aca="false">IF(EW121=0,0,IF(AND(EX101&gt;=$I94,EX101&lt;=$I96),0,1))</f>
        <v>0</v>
      </c>
      <c r="EY109" s="196" t="n">
        <f aca="false">IF(EX121=0,0,IF(AND(EY101&gt;=$I94,EY101&lt;=$I96),0,1))</f>
        <v>0</v>
      </c>
      <c r="EZ109" s="196" t="n">
        <f aca="false">IF(EY121=0,0,IF(AND(EZ101&gt;=$I94,EZ101&lt;=$I96),0,1))</f>
        <v>0</v>
      </c>
      <c r="FA109" s="196" t="n">
        <f aca="false">IF(EZ121=0,0,IF(AND(FA101&gt;=$I94,FA101&lt;=$I96),0,1))</f>
        <v>0</v>
      </c>
      <c r="FB109" s="196" t="n">
        <f aca="false">IF(FA121=0,0,IF(AND(FB101&gt;=$I94,FB101&lt;=$I96),0,1))</f>
        <v>0</v>
      </c>
      <c r="FC109" s="196" t="n">
        <f aca="false">IF(FB121=0,0,IF(AND(FC101&gt;=$I94,FC101&lt;=$I96),0,1))</f>
        <v>0</v>
      </c>
      <c r="FD109" s="196" t="n">
        <f aca="false">IF(FC121=0,0,IF(AND(FD101&gt;=$I94,FD101&lt;=$I96),0,1))</f>
        <v>0</v>
      </c>
      <c r="FE109" s="196" t="n">
        <f aca="false">IF(FD121=0,0,IF(AND(FE101&gt;=$I94,FE101&lt;=$I96),0,1))</f>
        <v>0</v>
      </c>
      <c r="FF109" s="196"/>
      <c r="FG109" s="196" t="n">
        <f aca="false">IF(FF121=0,0,IF(AND(FG101&gt;=$I94,FG101&lt;=$I96),0,1))</f>
        <v>0</v>
      </c>
      <c r="FH109" s="196" t="n">
        <f aca="false">IF(FG121=0,0,IF(AND(FH101&gt;=$I94,FH101&lt;=$I96),0,1))</f>
        <v>0</v>
      </c>
      <c r="FI109" s="196" t="n">
        <f aca="false">IF(FH121=0,0,IF(AND(FI101&gt;=$I94,FI101&lt;=$I96),0,1))</f>
        <v>0</v>
      </c>
      <c r="FJ109" s="196" t="n">
        <f aca="false">IF(FI121=0,0,IF(AND(FJ101&gt;=$I94,FJ101&lt;=$I96),0,1))</f>
        <v>0</v>
      </c>
      <c r="FK109" s="196" t="n">
        <f aca="false">IF(FJ121=0,0,IF(AND(FK101&gt;=$I94,FK101&lt;=$I96),0,1))</f>
        <v>0</v>
      </c>
      <c r="FL109" s="196" t="n">
        <f aca="false">IF(FK121=0,0,IF(AND(FL101&gt;=$I94,FL101&lt;=$I96),0,1))</f>
        <v>0</v>
      </c>
      <c r="FM109" s="196" t="n">
        <f aca="false">IF(FL121=0,0,IF(AND(FM101&gt;=$I94,FM101&lt;=$I96),0,1))</f>
        <v>0</v>
      </c>
      <c r="FN109" s="196" t="n">
        <f aca="false">IF(FM121=0,0,IF(AND(FN101&gt;=$I94,FN101&lt;=$I96),0,1))</f>
        <v>0</v>
      </c>
      <c r="FO109" s="196" t="n">
        <f aca="false">IF(FN121=0,0,IF(AND(FO101&gt;=$I94,FO101&lt;=$I96),0,1))</f>
        <v>0</v>
      </c>
      <c r="FP109" s="196" t="n">
        <f aca="false">IF(FO121=0,0,IF(AND(FP101&gt;=$I94,FP101&lt;=$I96),0,1))</f>
        <v>0</v>
      </c>
      <c r="FQ109" s="196" t="n">
        <f aca="false">IF(FP121=0,0,IF(AND(FQ101&gt;=$I94,FQ101&lt;=$I96),0,1))</f>
        <v>0</v>
      </c>
      <c r="FR109" s="196" t="n">
        <f aca="false">IF(FQ121=0,0,IF(AND(FR101&gt;=$I94,FR101&lt;=$I96),0,1))</f>
        <v>0</v>
      </c>
      <c r="FS109" s="196"/>
      <c r="FT109" s="196" t="n">
        <f aca="false">IF(FS121=0,0,IF(AND(FT101&gt;=$I94,FT101&lt;=$I96),0,1))</f>
        <v>0</v>
      </c>
      <c r="FU109" s="196" t="n">
        <f aca="false">IF(FT121=0,0,IF(AND(FU101&gt;=$I94,FU101&lt;=$I96),0,1))</f>
        <v>0</v>
      </c>
      <c r="FV109" s="196" t="n">
        <f aca="false">IF(FU121=0,0,IF(AND(FV101&gt;=$I94,FV101&lt;=$I96),0,1))</f>
        <v>0</v>
      </c>
      <c r="FW109" s="196" t="n">
        <f aca="false">IF(FV121=0,0,IF(AND(FW101&gt;=$I94,FW101&lt;=$I96),0,1))</f>
        <v>0</v>
      </c>
      <c r="FX109" s="196" t="n">
        <f aca="false">IF(FW121=0,0,IF(AND(FX101&gt;=$I94,FX101&lt;=$I96),0,1))</f>
        <v>0</v>
      </c>
      <c r="FY109" s="196" t="n">
        <f aca="false">IF(FX121=0,0,IF(AND(FY101&gt;=$I94,FY101&lt;=$I96),0,1))</f>
        <v>0</v>
      </c>
      <c r="FZ109" s="196" t="n">
        <f aca="false">IF(FY121=0,0,IF(AND(FZ101&gt;=$I94,FZ101&lt;=$I96),0,1))</f>
        <v>0</v>
      </c>
      <c r="GA109" s="196" t="n">
        <f aca="false">IF(FZ121=0,0,IF(AND(GA101&gt;=$I94,GA101&lt;=$I96),0,1))</f>
        <v>0</v>
      </c>
      <c r="GB109" s="196" t="n">
        <f aca="false">IF(GA121=0,0,IF(AND(GB101&gt;=$I94,GB101&lt;=$I96),0,1))</f>
        <v>0</v>
      </c>
      <c r="GC109" s="196" t="n">
        <f aca="false">IF(GB121=0,0,IF(AND(GC101&gt;=$I94,GC101&lt;=$I96),0,1))</f>
        <v>0</v>
      </c>
      <c r="GD109" s="196" t="n">
        <f aca="false">IF(GC121=0,0,IF(AND(GD101&gt;=$I94,GD101&lt;=$I96),0,1))</f>
        <v>0</v>
      </c>
      <c r="GE109" s="196" t="n">
        <f aca="false">IF(GD121=0,0,IF(AND(GE101&gt;=$I94,GE101&lt;=$I96),0,1))</f>
        <v>0</v>
      </c>
      <c r="GF109" s="196"/>
      <c r="GG109" s="196" t="n">
        <f aca="false">IF(GF121=0,0,IF(AND(GG101&gt;=$I94,GG101&lt;=$I96),0,1))</f>
        <v>0</v>
      </c>
      <c r="GH109" s="196" t="n">
        <f aca="false">IF(GG121=0,0,IF(AND(GH101&gt;=$I94,GH101&lt;=$I96),0,1))</f>
        <v>0</v>
      </c>
      <c r="GI109" s="196" t="n">
        <f aca="false">IF(GH121=0,0,IF(AND(GI101&gt;=$I94,GI101&lt;=$I96),0,1))</f>
        <v>0</v>
      </c>
      <c r="GJ109" s="196" t="n">
        <f aca="false">IF(GI121=0,0,IF(AND(GJ101&gt;=$I94,GJ101&lt;=$I96),0,1))</f>
        <v>0</v>
      </c>
      <c r="GK109" s="196" t="n">
        <f aca="false">IF(GJ121=0,0,IF(AND(GK101&gt;=$I94,GK101&lt;=$I96),0,1))</f>
        <v>0</v>
      </c>
      <c r="GL109" s="196" t="n">
        <f aca="false">IF(GK121=0,0,IF(AND(GL101&gt;=$I94,GL101&lt;=$I96),0,1))</f>
        <v>0</v>
      </c>
      <c r="GM109" s="196" t="n">
        <f aca="false">IF(GL121=0,0,IF(AND(GM101&gt;=$I94,GM101&lt;=$I96),0,1))</f>
        <v>0</v>
      </c>
      <c r="GN109" s="196" t="n">
        <f aca="false">IF(GM121=0,0,IF(AND(GN101&gt;=$I94,GN101&lt;=$I96),0,1))</f>
        <v>0</v>
      </c>
      <c r="GO109" s="196" t="n">
        <f aca="false">IF(GN121=0,0,IF(AND(GO101&gt;=$I94,GO101&lt;=$I96),0,1))</f>
        <v>0</v>
      </c>
      <c r="GP109" s="196" t="n">
        <f aca="false">IF(GO121=0,0,IF(AND(GP101&gt;=$I94,GP101&lt;=$I96),0,1))</f>
        <v>0</v>
      </c>
      <c r="GQ109" s="196" t="n">
        <f aca="false">IF(GP121=0,0,IF(AND(GQ101&gt;=$I94,GQ101&lt;=$I96),0,1))</f>
        <v>0</v>
      </c>
      <c r="GR109" s="196" t="n">
        <f aca="false">IF(GQ121=0,0,IF(AND(GR101&gt;=$I94,GR101&lt;=$I96),0,1))</f>
        <v>0</v>
      </c>
      <c r="GS109" s="196"/>
      <c r="GT109" s="196" t="n">
        <f aca="false">IF(GS121=0,0,IF(AND(GT101&gt;=$I94,GT101&lt;=$I96),0,1))</f>
        <v>0</v>
      </c>
      <c r="GU109" s="196" t="n">
        <f aca="false">IF(GT121=0,0,IF(AND(GU101&gt;=$I94,GU101&lt;=$I96),0,1))</f>
        <v>0</v>
      </c>
      <c r="GV109" s="196" t="n">
        <f aca="false">IF(GU121=0,0,IF(AND(GV101&gt;=$I94,GV101&lt;=$I96),0,1))</f>
        <v>0</v>
      </c>
      <c r="GW109" s="196" t="n">
        <f aca="false">IF(GV121=0,0,IF(AND(GW101&gt;=$I94,GW101&lt;=$I96),0,1))</f>
        <v>0</v>
      </c>
      <c r="GX109" s="196" t="n">
        <f aca="false">IF(GW121=0,0,IF(AND(GX101&gt;=$I94,GX101&lt;=$I96),0,1))</f>
        <v>0</v>
      </c>
      <c r="GY109" s="196" t="n">
        <f aca="false">IF(GX121=0,0,IF(AND(GY101&gt;=$I94,GY101&lt;=$I96),0,1))</f>
        <v>0</v>
      </c>
      <c r="GZ109" s="196" t="n">
        <f aca="false">IF(GY121=0,0,IF(AND(GZ101&gt;=$I94,GZ101&lt;=$I96),0,1))</f>
        <v>0</v>
      </c>
      <c r="HA109" s="196" t="n">
        <f aca="false">IF(GZ121=0,0,IF(AND(HA101&gt;=$I94,HA101&lt;=$I96),0,1))</f>
        <v>0</v>
      </c>
      <c r="HB109" s="196" t="n">
        <f aca="false">IF(HA121=0,0,IF(AND(HB101&gt;=$I94,HB101&lt;=$I96),0,1))</f>
        <v>0</v>
      </c>
      <c r="HC109" s="196" t="n">
        <f aca="false">IF(HB121=0,0,IF(AND(HC101&gt;=$I94,HC101&lt;=$I96),0,1))</f>
        <v>0</v>
      </c>
      <c r="HD109" s="196" t="n">
        <f aca="false">IF(HC121=0,0,IF(AND(HD101&gt;=$I94,HD101&lt;=$I96),0,1))</f>
        <v>0</v>
      </c>
      <c r="HE109" s="196" t="n">
        <f aca="false">IF(HD121=0,0,IF(AND(HE101&gt;=$I94,HE101&lt;=$I96),0,1))</f>
        <v>0</v>
      </c>
      <c r="HF109" s="196"/>
      <c r="HG109" s="196" t="n">
        <f aca="false">IF(HF121=0,0,IF(AND(HG101&gt;=$I94,HG101&lt;=$I96),0,1))</f>
        <v>0</v>
      </c>
      <c r="HH109" s="196" t="n">
        <f aca="false">IF(HG121=0,0,IF(AND(HH101&gt;=$I94,HH101&lt;=$I96),0,1))</f>
        <v>0</v>
      </c>
      <c r="HI109" s="196" t="n">
        <f aca="false">IF(HH121=0,0,IF(AND(HI101&gt;=$I94,HI101&lt;=$I96),0,1))</f>
        <v>0</v>
      </c>
      <c r="HJ109" s="196" t="n">
        <f aca="false">IF(HI121=0,0,IF(AND(HJ101&gt;=$I94,HJ101&lt;=$I96),0,1))</f>
        <v>0</v>
      </c>
      <c r="HK109" s="196" t="n">
        <f aca="false">IF(HJ121=0,0,IF(AND(HK101&gt;=$I94,HK101&lt;=$I96),0,1))</f>
        <v>0</v>
      </c>
      <c r="HL109" s="196" t="n">
        <f aca="false">IF(HK121=0,0,IF(AND(HL101&gt;=$I94,HL101&lt;=$I96),0,1))</f>
        <v>0</v>
      </c>
      <c r="HM109" s="196" t="n">
        <f aca="false">IF(HL121=0,0,IF(AND(HM101&gt;=$I94,HM101&lt;=$I96),0,1))</f>
        <v>0</v>
      </c>
      <c r="HN109" s="196" t="n">
        <f aca="false">IF(HM121=0,0,IF(AND(HN101&gt;=$I94,HN101&lt;=$I96),0,1))</f>
        <v>0</v>
      </c>
      <c r="HO109" s="196" t="n">
        <f aca="false">IF(HN121=0,0,IF(AND(HO101&gt;=$I94,HO101&lt;=$I96),0,1))</f>
        <v>0</v>
      </c>
      <c r="HP109" s="196" t="n">
        <f aca="false">IF(HO121=0,0,IF(AND(HP101&gt;=$I94,HP101&lt;=$I96),0,1))</f>
        <v>0</v>
      </c>
      <c r="HQ109" s="196" t="n">
        <f aca="false">IF(HP121=0,0,IF(AND(HQ101&gt;=$I94,HQ101&lt;=$I96),0,1))</f>
        <v>0</v>
      </c>
      <c r="HR109" s="196" t="n">
        <f aca="false">IF(HQ121=0,0,IF(AND(HR101&gt;=$I94,HR101&lt;=$I96),0,1))</f>
        <v>0</v>
      </c>
      <c r="HS109" s="196"/>
      <c r="HT109" s="196" t="n">
        <f aca="false">IF(HS121=0,0,IF(AND(HT101&gt;=$I94,HT101&lt;=$I96),0,1))</f>
        <v>0</v>
      </c>
      <c r="HU109" s="196" t="n">
        <f aca="false">IF(HT121=0,0,IF(AND(HU101&gt;=$I94,HU101&lt;=$I96),0,1))</f>
        <v>0</v>
      </c>
      <c r="HV109" s="196" t="n">
        <f aca="false">IF(HU121=0,0,IF(AND(HV101&gt;=$I94,HV101&lt;=$I96),0,1))</f>
        <v>0</v>
      </c>
      <c r="HW109" s="196" t="n">
        <f aca="false">IF(HV121=0,0,IF(AND(HW101&gt;=$I94,HW101&lt;=$I96),0,1))</f>
        <v>0</v>
      </c>
      <c r="HX109" s="196" t="n">
        <f aca="false">IF(HW121=0,0,IF(AND(HX101&gt;=$I94,HX101&lt;=$I96),0,1))</f>
        <v>0</v>
      </c>
      <c r="HY109" s="196" t="n">
        <f aca="false">IF(HX121=0,0,IF(AND(HY101&gt;=$I94,HY101&lt;=$I96),0,1))</f>
        <v>0</v>
      </c>
      <c r="HZ109" s="196" t="n">
        <f aca="false">IF(HY121=0,0,IF(AND(HZ101&gt;=$I94,HZ101&lt;=$I96),0,1))</f>
        <v>0</v>
      </c>
      <c r="IA109" s="196" t="n">
        <f aca="false">IF(HZ121=0,0,IF(AND(IA101&gt;=$I94,IA101&lt;=$I96),0,1))</f>
        <v>0</v>
      </c>
      <c r="IB109" s="196" t="n">
        <f aca="false">IF(IA121=0,0,IF(AND(IB101&gt;=$I94,IB101&lt;=$I96),0,1))</f>
        <v>0</v>
      </c>
      <c r="IC109" s="196" t="n">
        <f aca="false">IF(IB121=0,0,IF(AND(IC101&gt;=$I94,IC101&lt;=$I96),0,1))</f>
        <v>0</v>
      </c>
      <c r="ID109" s="196" t="n">
        <f aca="false">IF(IC121=0,0,IF(AND(ID101&gt;=$I94,ID101&lt;=$I96),0,1))</f>
        <v>0</v>
      </c>
      <c r="IE109" s="196" t="n">
        <f aca="false">IF(ID121=0,0,IF(AND(IE101&gt;=$I94,IE101&lt;=$I96),0,1))</f>
        <v>0</v>
      </c>
      <c r="IF109" s="196"/>
      <c r="IG109" s="196" t="n">
        <f aca="false">IF(IF121=0,0,IF(AND(IG101&gt;=$I94,IG101&lt;=$I96),0,1))</f>
        <v>0</v>
      </c>
      <c r="IH109" s="196" t="n">
        <f aca="false">IF(IG121=0,0,IF(AND(IH101&gt;=$I94,IH101&lt;=$I96),0,1))</f>
        <v>0</v>
      </c>
      <c r="II109" s="196" t="n">
        <f aca="false">IF(IH121=0,0,IF(AND(II101&gt;=$I94,II101&lt;=$I96),0,1))</f>
        <v>0</v>
      </c>
      <c r="IJ109" s="196" t="n">
        <f aca="false">IF(II121=0,0,IF(AND(IJ101&gt;=$I94,IJ101&lt;=$I96),0,1))</f>
        <v>0</v>
      </c>
      <c r="IK109" s="196" t="n">
        <f aca="false">IF(IJ121=0,0,IF(AND(IK101&gt;=$I94,IK101&lt;=$I96),0,1))</f>
        <v>0</v>
      </c>
      <c r="IL109" s="196" t="n">
        <f aca="false">IF(IK121=0,0,IF(AND(IL101&gt;=$I94,IL101&lt;=$I96),0,1))</f>
        <v>0</v>
      </c>
      <c r="IM109" s="196" t="n">
        <f aca="false">IF(IL121=0,0,IF(AND(IM101&gt;=$I94,IM101&lt;=$I96),0,1))</f>
        <v>0</v>
      </c>
      <c r="IN109" s="196" t="n">
        <f aca="false">IF(IM121=0,0,IF(AND(IN101&gt;=$I94,IN101&lt;=$I96),0,1))</f>
        <v>0</v>
      </c>
      <c r="IO109" s="196" t="n">
        <f aca="false">IF(IN121=0,0,IF(AND(IO101&gt;=$I94,IO101&lt;=$I96),0,1))</f>
        <v>0</v>
      </c>
      <c r="IP109" s="196" t="n">
        <f aca="false">IF(IO121=0,0,IF(AND(IP101&gt;=$I94,IP101&lt;=$I96),0,1))</f>
        <v>0</v>
      </c>
      <c r="IQ109" s="196" t="n">
        <f aca="false">IF(IP121=0,0,IF(AND(IQ101&gt;=$I94,IQ101&lt;=$I96),0,1))</f>
        <v>0</v>
      </c>
      <c r="IR109" s="196" t="n">
        <f aca="false">IF(IQ121=0,0,IF(AND(IR101&gt;=$I94,IR101&lt;=$I96),0,1))</f>
        <v>0</v>
      </c>
      <c r="IS109" s="196"/>
      <c r="IT109" s="196" t="n">
        <f aca="false">IF(IS121=0,0,IF(AND(IT101&gt;=$I94,IT101&lt;=$I96),0,1))</f>
        <v>0</v>
      </c>
      <c r="IU109" s="196" t="n">
        <f aca="false">IF(IT121=0,0,IF(AND(IU101&gt;=$I94,IU101&lt;=$I96),0,1))</f>
        <v>0</v>
      </c>
      <c r="IV109" s="196" t="n">
        <f aca="false">IF(IU121=0,0,IF(AND(IV101&gt;=$I94,IV101&lt;=$I96),0,1))</f>
        <v>0</v>
      </c>
      <c r="IW109" s="196" t="n">
        <f aca="false">IF(IV121=0,0,IF(AND(IW101&gt;=$I94,IW101&lt;=$I96),0,1))</f>
        <v>0</v>
      </c>
      <c r="IX109" s="196" t="n">
        <f aca="false">IF(IW121=0,0,IF(AND(IX101&gt;=$I94,IX101&lt;=$I96),0,1))</f>
        <v>0</v>
      </c>
      <c r="IY109" s="196" t="n">
        <f aca="false">IF(IX121=0,0,IF(AND(IY101&gt;=$I94,IY101&lt;=$I96),0,1))</f>
        <v>0</v>
      </c>
      <c r="IZ109" s="196" t="n">
        <f aca="false">IF(IY121=0,0,IF(AND(IZ101&gt;=$I94,IZ101&lt;=$I96),0,1))</f>
        <v>0</v>
      </c>
      <c r="JA109" s="196" t="n">
        <f aca="false">IF(IZ121=0,0,IF(AND(JA101&gt;=$I94,JA101&lt;=$I96),0,1))</f>
        <v>0</v>
      </c>
      <c r="JB109" s="196" t="n">
        <f aca="false">IF(JA121=0,0,IF(AND(JB101&gt;=$I94,JB101&lt;=$I96),0,1))</f>
        <v>0</v>
      </c>
      <c r="JC109" s="196" t="n">
        <f aca="false">IF(JB121=0,0,IF(AND(JC101&gt;=$I94,JC101&lt;=$I96),0,1))</f>
        <v>0</v>
      </c>
      <c r="JD109" s="196" t="n">
        <f aca="false">IF(JC121=0,0,IF(AND(JD101&gt;=$I94,JD101&lt;=$I96),0,1))</f>
        <v>0</v>
      </c>
      <c r="JE109" s="196" t="n">
        <f aca="false">IF(JD121=0,0,IF(AND(JE101&gt;=$I94,JE101&lt;=$I96),0,1))</f>
        <v>0</v>
      </c>
      <c r="JF109" s="196"/>
      <c r="JG109" s="196" t="n">
        <f aca="false">IF(JF121=0,0,IF(AND(JG101&gt;=$I94,JG101&lt;=$I96),0,1))</f>
        <v>0</v>
      </c>
      <c r="JH109" s="196" t="n">
        <f aca="false">IF(JG121=0,0,IF(AND(JH101&gt;=$I94,JH101&lt;=$I96),0,1))</f>
        <v>0</v>
      </c>
      <c r="JI109" s="196" t="n">
        <f aca="false">IF(JH121=0,0,IF(AND(JI101&gt;=$I94,JI101&lt;=$I96),0,1))</f>
        <v>0</v>
      </c>
      <c r="JJ109" s="196" t="n">
        <f aca="false">IF(JI121=0,0,IF(AND(JJ101&gt;=$I94,JJ101&lt;=$I96),0,1))</f>
        <v>0</v>
      </c>
      <c r="JK109" s="196" t="n">
        <f aca="false">IF(JJ121=0,0,IF(AND(JK101&gt;=$I94,JK101&lt;=$I96),0,1))</f>
        <v>0</v>
      </c>
      <c r="JL109" s="196" t="n">
        <f aca="false">IF(JK121=0,0,IF(AND(JL101&gt;=$I94,JL101&lt;=$I96),0,1))</f>
        <v>0</v>
      </c>
      <c r="JM109" s="196" t="n">
        <f aca="false">IF(JL121=0,0,IF(AND(JM101&gt;=$I94,JM101&lt;=$I96),0,1))</f>
        <v>0</v>
      </c>
      <c r="JN109" s="196" t="n">
        <f aca="false">IF(JM121=0,0,IF(AND(JN101&gt;=$I94,JN101&lt;=$I96),0,1))</f>
        <v>0</v>
      </c>
      <c r="JO109" s="196" t="n">
        <f aca="false">IF(JN121=0,0,IF(AND(JO101&gt;=$I94,JO101&lt;=$I96),0,1))</f>
        <v>0</v>
      </c>
      <c r="JP109" s="196" t="n">
        <f aca="false">IF(JO121=0,0,IF(AND(JP101&gt;=$I94,JP101&lt;=$I96),0,1))</f>
        <v>0</v>
      </c>
      <c r="JQ109" s="196" t="n">
        <f aca="false">IF(JP121=0,0,IF(AND(JQ101&gt;=$I94,JQ101&lt;=$I96),0,1))</f>
        <v>0</v>
      </c>
      <c r="JR109" s="196" t="n">
        <f aca="false">IF(JQ121=0,0,IF(AND(JR101&gt;=$I94,JR101&lt;=$I96),0,1))</f>
        <v>0</v>
      </c>
      <c r="JS109" s="196"/>
      <c r="JT109" s="196" t="n">
        <f aca="false">IF(JS121=0,0,IF(AND(JT101&gt;=$I94,JT101&lt;=$I96),0,1))</f>
        <v>0</v>
      </c>
      <c r="JU109" s="196" t="n">
        <f aca="false">IF(JT121=0,0,IF(AND(JU101&gt;=$I94,JU101&lt;=$I96),0,1))</f>
        <v>0</v>
      </c>
      <c r="JV109" s="196" t="n">
        <f aca="false">IF(JU121=0,0,IF(AND(JV101&gt;=$I94,JV101&lt;=$I96),0,1))</f>
        <v>0</v>
      </c>
      <c r="JW109" s="196" t="n">
        <f aca="false">IF(JV121=0,0,IF(AND(JW101&gt;=$I94,JW101&lt;=$I96),0,1))</f>
        <v>0</v>
      </c>
      <c r="JX109" s="196" t="n">
        <f aca="false">IF(JW121=0,0,IF(AND(JX101&gt;=$I94,JX101&lt;=$I96),0,1))</f>
        <v>0</v>
      </c>
      <c r="JY109" s="196" t="n">
        <f aca="false">IF(JX121=0,0,IF(AND(JY101&gt;=$I94,JY101&lt;=$I96),0,1))</f>
        <v>0</v>
      </c>
      <c r="JZ109" s="196" t="n">
        <f aca="false">IF(JY121=0,0,IF(AND(JZ101&gt;=$I94,JZ101&lt;=$I96),0,1))</f>
        <v>0</v>
      </c>
      <c r="KA109" s="196" t="n">
        <f aca="false">IF(JZ121=0,0,IF(AND(KA101&gt;=$I94,KA101&lt;=$I96),0,1))</f>
        <v>0</v>
      </c>
      <c r="KB109" s="196" t="n">
        <f aca="false">IF(KA121=0,0,IF(AND(KB101&gt;=$I94,KB101&lt;=$I96),0,1))</f>
        <v>0</v>
      </c>
      <c r="KC109" s="196" t="n">
        <f aca="false">IF(KB121=0,0,IF(AND(KC101&gt;=$I94,KC101&lt;=$I96),0,1))</f>
        <v>0</v>
      </c>
      <c r="KD109" s="196" t="n">
        <f aca="false">IF(KC121=0,0,IF(AND(KD101&gt;=$I94,KD101&lt;=$I96),0,1))</f>
        <v>0</v>
      </c>
      <c r="KE109" s="196" t="n">
        <f aca="false">IF(KD121=0,0,IF(AND(KE101&gt;=$I94,KE101&lt;=$I96),0,1))</f>
        <v>0</v>
      </c>
      <c r="KF109" s="196"/>
      <c r="KG109" s="196" t="n">
        <f aca="false">IF(KF121=0,0,IF(AND(KG101&gt;=$I94,KG101&lt;=$I96),0,1))</f>
        <v>0</v>
      </c>
      <c r="KH109" s="196" t="n">
        <f aca="false">IF(KG121=0,0,IF(AND(KH101&gt;=$I94,KH101&lt;=$I96),0,1))</f>
        <v>0</v>
      </c>
      <c r="KI109" s="196" t="n">
        <f aca="false">IF(KH121=0,0,IF(AND(KI101&gt;=$I94,KI101&lt;=$I96),0,1))</f>
        <v>0</v>
      </c>
      <c r="KJ109" s="196" t="n">
        <f aca="false">IF(KI121=0,0,IF(AND(KJ101&gt;=$I94,KJ101&lt;=$I96),0,1))</f>
        <v>0</v>
      </c>
      <c r="KK109" s="196" t="n">
        <f aca="false">IF(KJ121=0,0,IF(AND(KK101&gt;=$I94,KK101&lt;=$I96),0,1))</f>
        <v>0</v>
      </c>
      <c r="KL109" s="196" t="n">
        <f aca="false">IF(KK121=0,0,IF(AND(KL101&gt;=$I94,KL101&lt;=$I96),0,1))</f>
        <v>0</v>
      </c>
      <c r="KM109" s="196" t="n">
        <f aca="false">IF(KL121=0,0,IF(AND(KM101&gt;=$I94,KM101&lt;=$I96),0,1))</f>
        <v>0</v>
      </c>
      <c r="KN109" s="196" t="n">
        <f aca="false">IF(KM121=0,0,IF(AND(KN101&gt;=$I94,KN101&lt;=$I96),0,1))</f>
        <v>0</v>
      </c>
      <c r="KO109" s="196" t="n">
        <f aca="false">IF(KN121=0,0,IF(AND(KO101&gt;=$I94,KO101&lt;=$I96),0,1))</f>
        <v>0</v>
      </c>
      <c r="KP109" s="196" t="n">
        <f aca="false">IF(KO121=0,0,IF(AND(KP101&gt;=$I94,KP101&lt;=$I96),0,1))</f>
        <v>0</v>
      </c>
      <c r="KQ109" s="196" t="n">
        <f aca="false">IF(KP121=0,0,IF(AND(KQ101&gt;=$I94,KQ101&lt;=$I96),0,1))</f>
        <v>0</v>
      </c>
      <c r="KR109" s="196" t="n">
        <f aca="false">IF(KQ121=0,0,IF(AND(KR101&gt;=$I94,KR101&lt;=$I96),0,1))</f>
        <v>0</v>
      </c>
      <c r="KS109" s="196"/>
      <c r="KT109" s="196" t="n">
        <f aca="false">IF(KS121=0,0,IF(AND(KT101&gt;=$I94,KT101&lt;=$I96),0,1))</f>
        <v>0</v>
      </c>
      <c r="KU109" s="196" t="n">
        <f aca="false">IF(KT121=0,0,IF(AND(KU101&gt;=$I94,KU101&lt;=$I96),0,1))</f>
        <v>0</v>
      </c>
      <c r="KV109" s="196" t="n">
        <f aca="false">IF(KU121=0,0,IF(AND(KV101&gt;=$I94,KV101&lt;=$I96),0,1))</f>
        <v>0</v>
      </c>
      <c r="KW109" s="196" t="n">
        <f aca="false">IF(KV121=0,0,IF(AND(KW101&gt;=$I94,KW101&lt;=$I96),0,1))</f>
        <v>0</v>
      </c>
      <c r="KX109" s="196" t="n">
        <f aca="false">IF(KW121=0,0,IF(AND(KX101&gt;=$I94,KX101&lt;=$I96),0,1))</f>
        <v>0</v>
      </c>
      <c r="KY109" s="196" t="n">
        <f aca="false">IF(KX121=0,0,IF(AND(KY101&gt;=$I94,KY101&lt;=$I96),0,1))</f>
        <v>0</v>
      </c>
      <c r="KZ109" s="196" t="n">
        <f aca="false">IF(KY121=0,0,IF(AND(KZ101&gt;=$I94,KZ101&lt;=$I96),0,1))</f>
        <v>0</v>
      </c>
      <c r="LA109" s="196" t="n">
        <f aca="false">IF(KZ121=0,0,IF(AND(LA101&gt;=$I94,LA101&lt;=$I96),0,1))</f>
        <v>0</v>
      </c>
      <c r="LB109" s="196" t="n">
        <f aca="false">IF(LA121=0,0,IF(AND(LB101&gt;=$I94,LB101&lt;=$I96),0,1))</f>
        <v>0</v>
      </c>
      <c r="LC109" s="196" t="n">
        <f aca="false">IF(LB121=0,0,IF(AND(LC101&gt;=$I94,LC101&lt;=$I96),0,1))</f>
        <v>0</v>
      </c>
      <c r="LD109" s="196" t="n">
        <f aca="false">IF(LC121=0,0,IF(AND(LD101&gt;=$I94,LD101&lt;=$I96),0,1))</f>
        <v>0</v>
      </c>
      <c r="LE109" s="196" t="n">
        <f aca="false">IF(LD121=0,0,IF(AND(LE101&gt;=$I94,LE101&lt;=$I96),0,1))</f>
        <v>0</v>
      </c>
      <c r="LF109" s="196"/>
      <c r="LG109" s="196" t="n">
        <f aca="false">IF(LF121=0,0,IF(AND(LG101&gt;=$I94,LG101&lt;=$I96),0,1))</f>
        <v>0</v>
      </c>
      <c r="LH109" s="196" t="n">
        <f aca="false">IF(LG121=0,0,IF(AND(LH101&gt;=$I94,LH101&lt;=$I96),0,1))</f>
        <v>0</v>
      </c>
      <c r="LI109" s="196" t="n">
        <f aca="false">IF(LH121=0,0,IF(AND(LI101&gt;=$I94,LI101&lt;=$I96),0,1))</f>
        <v>0</v>
      </c>
      <c r="LJ109" s="196" t="n">
        <f aca="false">IF(LI121=0,0,IF(AND(LJ101&gt;=$I94,LJ101&lt;=$I96),0,1))</f>
        <v>0</v>
      </c>
      <c r="LK109" s="196" t="n">
        <f aca="false">IF(LJ121=0,0,IF(AND(LK101&gt;=$I94,LK101&lt;=$I96),0,1))</f>
        <v>0</v>
      </c>
      <c r="LL109" s="196" t="n">
        <f aca="false">IF(LK121=0,0,IF(AND(LL101&gt;=$I94,LL101&lt;=$I96),0,1))</f>
        <v>0</v>
      </c>
      <c r="LM109" s="196" t="n">
        <f aca="false">IF(LL121=0,0,IF(AND(LM101&gt;=$I94,LM101&lt;=$I96),0,1))</f>
        <v>0</v>
      </c>
      <c r="LN109" s="196" t="n">
        <f aca="false">IF(LM121=0,0,IF(AND(LN101&gt;=$I94,LN101&lt;=$I96),0,1))</f>
        <v>0</v>
      </c>
      <c r="LO109" s="196" t="n">
        <f aca="false">IF(LN121=0,0,IF(AND(LO101&gt;=$I94,LO101&lt;=$I96),0,1))</f>
        <v>0</v>
      </c>
      <c r="LP109" s="196" t="n">
        <f aca="false">IF(LO121=0,0,IF(AND(LP101&gt;=$I94,LP101&lt;=$I96),0,1))</f>
        <v>0</v>
      </c>
      <c r="LQ109" s="196" t="n">
        <f aca="false">IF(LP121=0,0,IF(AND(LQ101&gt;=$I94,LQ101&lt;=$I96),0,1))</f>
        <v>0</v>
      </c>
      <c r="LR109" s="196" t="n">
        <f aca="false">IF(LQ121=0,0,IF(AND(LR101&gt;=$I94,LR101&lt;=$I96),0,1))</f>
        <v>0</v>
      </c>
      <c r="LS109" s="196"/>
      <c r="LT109" s="196" t="n">
        <f aca="false">IF(LS121=0,0,IF(AND(LT101&gt;=$I94,LT101&lt;=$I96),0,1))</f>
        <v>0</v>
      </c>
      <c r="LU109" s="196" t="n">
        <f aca="false">IF(LT121=0,0,IF(AND(LU101&gt;=$I94,LU101&lt;=$I96),0,1))</f>
        <v>0</v>
      </c>
      <c r="LV109" s="196" t="n">
        <f aca="false">IF(LU121=0,0,IF(AND(LV101&gt;=$I94,LV101&lt;=$I96),0,1))</f>
        <v>0</v>
      </c>
      <c r="LW109" s="196" t="n">
        <f aca="false">IF(LV121=0,0,IF(AND(LW101&gt;=$I94,LW101&lt;=$I96),0,1))</f>
        <v>0</v>
      </c>
      <c r="LX109" s="196" t="n">
        <f aca="false">IF(LW121=0,0,IF(AND(LX101&gt;=$I94,LX101&lt;=$I96),0,1))</f>
        <v>0</v>
      </c>
      <c r="LY109" s="196" t="n">
        <f aca="false">IF(LX121=0,0,IF(AND(LY101&gt;=$I94,LY101&lt;=$I96),0,1))</f>
        <v>0</v>
      </c>
      <c r="LZ109" s="196" t="n">
        <f aca="false">IF(LY121=0,0,IF(AND(LZ101&gt;=$I94,LZ101&lt;=$I96),0,1))</f>
        <v>0</v>
      </c>
      <c r="MA109" s="196" t="n">
        <f aca="false">IF(LZ121=0,0,IF(AND(MA101&gt;=$I94,MA101&lt;=$I96),0,1))</f>
        <v>0</v>
      </c>
      <c r="MB109" s="196" t="n">
        <f aca="false">IF(MA121=0,0,IF(AND(MB101&gt;=$I94,MB101&lt;=$I96),0,1))</f>
        <v>0</v>
      </c>
      <c r="MC109" s="196" t="n">
        <f aca="false">IF(MB121=0,0,IF(AND(MC101&gt;=$I94,MC101&lt;=$I96),0,1))</f>
        <v>0</v>
      </c>
      <c r="MD109" s="196" t="n">
        <f aca="false">IF(MC121=0,0,IF(AND(MD101&gt;=$I94,MD101&lt;=$I96),0,1))</f>
        <v>0</v>
      </c>
      <c r="ME109" s="196" t="n">
        <f aca="false">IF(MD121=0,0,IF(AND(ME101&gt;=$I94,ME101&lt;=$I96),0,1))</f>
        <v>0</v>
      </c>
      <c r="MF109" s="196"/>
      <c r="MG109" s="196" t="n">
        <f aca="false">IF(MF121=0,0,IF(AND(MG101&gt;=$I94,MG101&lt;=$I96),0,1))</f>
        <v>0</v>
      </c>
      <c r="MH109" s="196" t="n">
        <f aca="false">IF(MG121=0,0,IF(AND(MH101&gt;=$I94,MH101&lt;=$I96),0,1))</f>
        <v>0</v>
      </c>
      <c r="MI109" s="196" t="n">
        <f aca="false">IF(MH121=0,0,IF(AND(MI101&gt;=$I94,MI101&lt;=$I96),0,1))</f>
        <v>0</v>
      </c>
      <c r="MJ109" s="196" t="n">
        <f aca="false">IF(MI121=0,0,IF(AND(MJ101&gt;=$I94,MJ101&lt;=$I96),0,1))</f>
        <v>0</v>
      </c>
      <c r="MK109" s="196" t="n">
        <f aca="false">IF(MJ121=0,0,IF(AND(MK101&gt;=$I94,MK101&lt;=$I96),0,1))</f>
        <v>0</v>
      </c>
      <c r="ML109" s="196" t="n">
        <f aca="false">IF(MK121=0,0,IF(AND(ML101&gt;=$I94,ML101&lt;=$I96),0,1))</f>
        <v>0</v>
      </c>
      <c r="MM109" s="196" t="n">
        <f aca="false">IF(ML121=0,0,IF(AND(MM101&gt;=$I94,MM101&lt;=$I96),0,1))</f>
        <v>0</v>
      </c>
      <c r="MN109" s="196" t="n">
        <f aca="false">IF(MM121=0,0,IF(AND(MN101&gt;=$I94,MN101&lt;=$I96),0,1))</f>
        <v>0</v>
      </c>
      <c r="MO109" s="196" t="n">
        <f aca="false">IF(MN121=0,0,IF(AND(MO101&gt;=$I94,MO101&lt;=$I96),0,1))</f>
        <v>0</v>
      </c>
      <c r="MP109" s="196" t="n">
        <f aca="false">IF(MO121=0,0,IF(AND(MP101&gt;=$I94,MP101&lt;=$I96),0,1))</f>
        <v>0</v>
      </c>
      <c r="MQ109" s="196" t="n">
        <f aca="false">IF(MP121=0,0,IF(AND(MQ101&gt;=$I94,MQ101&lt;=$I96),0,1))</f>
        <v>0</v>
      </c>
      <c r="MR109" s="196" t="n">
        <f aca="false">IF(MQ121=0,0,IF(AND(MR101&gt;=$I94,MR101&lt;=$I96),0,1))</f>
        <v>0</v>
      </c>
      <c r="MS109" s="196"/>
      <c r="MT109" s="196" t="n">
        <f aca="false">IF(MS121=0,0,IF(AND(MT101&gt;=$I94,MT101&lt;=$I96),0,1))</f>
        <v>0</v>
      </c>
      <c r="MU109" s="196" t="n">
        <f aca="false">IF(MT121=0,0,IF(AND(MU101&gt;=$I94,MU101&lt;=$I96),0,1))</f>
        <v>0</v>
      </c>
      <c r="MV109" s="196" t="n">
        <f aca="false">IF(MU121=0,0,IF(AND(MV101&gt;=$I94,MV101&lt;=$I96),0,1))</f>
        <v>0</v>
      </c>
      <c r="MW109" s="196" t="n">
        <f aca="false">IF(MV121=0,0,IF(AND(MW101&gt;=$I94,MW101&lt;=$I96),0,1))</f>
        <v>0</v>
      </c>
      <c r="MX109" s="196" t="n">
        <f aca="false">IF(MW121=0,0,IF(AND(MX101&gt;=$I94,MX101&lt;=$I96),0,1))</f>
        <v>0</v>
      </c>
      <c r="MY109" s="196" t="n">
        <f aca="false">IF(MX121=0,0,IF(AND(MY101&gt;=$I94,MY101&lt;=$I96),0,1))</f>
        <v>0</v>
      </c>
      <c r="MZ109" s="196" t="n">
        <f aca="false">IF(MY121=0,0,IF(AND(MZ101&gt;=$I94,MZ101&lt;=$I96),0,1))</f>
        <v>0</v>
      </c>
      <c r="NA109" s="196" t="n">
        <f aca="false">IF(MZ121=0,0,IF(AND(NA101&gt;=$I94,NA101&lt;=$I96),0,1))</f>
        <v>0</v>
      </c>
      <c r="NB109" s="196" t="n">
        <f aca="false">IF(NA121=0,0,IF(AND(NB101&gt;=$I94,NB101&lt;=$I96),0,1))</f>
        <v>0</v>
      </c>
      <c r="NC109" s="196" t="n">
        <f aca="false">IF(NB121=0,0,IF(AND(NC101&gt;=$I94,NC101&lt;=$I96),0,1))</f>
        <v>0</v>
      </c>
      <c r="ND109" s="196" t="n">
        <f aca="false">IF(NC121=0,0,IF(AND(ND101&gt;=$I94,ND101&lt;=$I96),0,1))</f>
        <v>0</v>
      </c>
      <c r="NE109" s="196" t="n">
        <f aca="false">IF(ND121=0,0,IF(AND(NE101&gt;=$I94,NE101&lt;=$I96),0,1))</f>
        <v>0</v>
      </c>
      <c r="NF109" s="196"/>
      <c r="NG109" s="196" t="n">
        <f aca="false">IF(NF121=0,0,IF(AND(NG101&gt;=$I94,NG101&lt;=$I96),0,1))</f>
        <v>0</v>
      </c>
      <c r="NH109" s="196" t="n">
        <f aca="false">IF(NG121=0,0,IF(AND(NH101&gt;=$I94,NH101&lt;=$I96),0,1))</f>
        <v>0</v>
      </c>
      <c r="NI109" s="196" t="n">
        <f aca="false">IF(NH121=0,0,IF(AND(NI101&gt;=$I94,NI101&lt;=$I96),0,1))</f>
        <v>0</v>
      </c>
      <c r="NJ109" s="196" t="n">
        <f aca="false">IF(NI121=0,0,IF(AND(NJ101&gt;=$I94,NJ101&lt;=$I96),0,1))</f>
        <v>0</v>
      </c>
      <c r="NK109" s="196" t="n">
        <f aca="false">IF(NJ121=0,0,IF(AND(NK101&gt;=$I94,NK101&lt;=$I96),0,1))</f>
        <v>0</v>
      </c>
      <c r="NL109" s="196" t="n">
        <f aca="false">IF(NK121=0,0,IF(AND(NL101&gt;=$I94,NL101&lt;=$I96),0,1))</f>
        <v>0</v>
      </c>
      <c r="NM109" s="196" t="n">
        <f aca="false">IF(NL121=0,0,IF(AND(NM101&gt;=$I94,NM101&lt;=$I96),0,1))</f>
        <v>0</v>
      </c>
      <c r="NN109" s="196" t="n">
        <f aca="false">IF(NM121=0,0,IF(AND(NN101&gt;=$I94,NN101&lt;=$I96),0,1))</f>
        <v>0</v>
      </c>
      <c r="NO109" s="196" t="n">
        <f aca="false">IF(NN121=0,0,IF(AND(NO101&gt;=$I94,NO101&lt;=$I96),0,1))</f>
        <v>0</v>
      </c>
      <c r="NP109" s="196" t="n">
        <f aca="false">IF(NO121=0,0,IF(AND(NP101&gt;=$I94,NP101&lt;=$I96),0,1))</f>
        <v>0</v>
      </c>
      <c r="NQ109" s="196" t="n">
        <f aca="false">IF(NP121=0,0,IF(AND(NQ101&gt;=$I94,NQ101&lt;=$I96),0,1))</f>
        <v>0</v>
      </c>
      <c r="NR109" s="196" t="n">
        <f aca="false">IF(NQ121=0,0,IF(AND(NR101&gt;=$I94,NR101&lt;=$I96),0,1))</f>
        <v>0</v>
      </c>
      <c r="NS109" s="196"/>
      <c r="NT109" s="196" t="n">
        <f aca="false">IF(NS121=0,0,IF(AND(NT101&gt;=$I94,NT101&lt;=$I96),0,1))</f>
        <v>0</v>
      </c>
      <c r="NU109" s="196" t="n">
        <f aca="false">IF(NT121=0,0,IF(AND(NU101&gt;=$I94,NU101&lt;=$I96),0,1))</f>
        <v>0</v>
      </c>
      <c r="NV109" s="196" t="n">
        <f aca="false">IF(NU121=0,0,IF(AND(NV101&gt;=$I94,NV101&lt;=$I96),0,1))</f>
        <v>0</v>
      </c>
      <c r="NW109" s="196" t="n">
        <f aca="false">IF(NV121=0,0,IF(AND(NW101&gt;=$I94,NW101&lt;=$I96),0,1))</f>
        <v>0</v>
      </c>
      <c r="NX109" s="196" t="n">
        <f aca="false">IF(NW121=0,0,IF(AND(NX101&gt;=$I94,NX101&lt;=$I96),0,1))</f>
        <v>0</v>
      </c>
      <c r="NY109" s="196" t="n">
        <f aca="false">IF(NX121=0,0,IF(AND(NY101&gt;=$I94,NY101&lt;=$I96),0,1))</f>
        <v>0</v>
      </c>
      <c r="NZ109" s="196" t="n">
        <f aca="false">IF(NY121=0,0,IF(AND(NZ101&gt;=$I94,NZ101&lt;=$I96),0,1))</f>
        <v>0</v>
      </c>
      <c r="OA109" s="196" t="n">
        <f aca="false">IF(NZ121=0,0,IF(AND(OA101&gt;=$I94,OA101&lt;=$I96),0,1))</f>
        <v>0</v>
      </c>
      <c r="OB109" s="196" t="n">
        <f aca="false">IF(OA121=0,0,IF(AND(OB101&gt;=$I94,OB101&lt;=$I96),0,1))</f>
        <v>0</v>
      </c>
      <c r="OC109" s="196" t="n">
        <f aca="false">IF(OB121=0,0,IF(AND(OC101&gt;=$I94,OC101&lt;=$I96),0,1))</f>
        <v>0</v>
      </c>
      <c r="OD109" s="196" t="n">
        <f aca="false">IF(OC121=0,0,IF(AND(OD101&gt;=$I94,OD101&lt;=$I96),0,1))</f>
        <v>0</v>
      </c>
      <c r="OE109" s="196" t="n">
        <f aca="false">IF(OD121=0,0,IF(AND(OE101&gt;=$I94,OE101&lt;=$I96),0,1))</f>
        <v>0</v>
      </c>
      <c r="OF109" s="196"/>
      <c r="OG109" s="196" t="n">
        <f aca="false">IF(OF121=0,0,IF(AND(OG101&gt;=$I94,OG101&lt;=$I96),0,1))</f>
        <v>0</v>
      </c>
      <c r="OH109" s="196" t="n">
        <f aca="false">IF(OG121=0,0,IF(AND(OH101&gt;=$I94,OH101&lt;=$I96),0,1))</f>
        <v>0</v>
      </c>
      <c r="OI109" s="196" t="n">
        <f aca="false">IF(OH121=0,0,IF(AND(OI101&gt;=$I94,OI101&lt;=$I96),0,1))</f>
        <v>0</v>
      </c>
      <c r="OJ109" s="196" t="n">
        <f aca="false">IF(OI121=0,0,IF(AND(OJ101&gt;=$I94,OJ101&lt;=$I96),0,1))</f>
        <v>0</v>
      </c>
      <c r="OK109" s="196" t="n">
        <f aca="false">IF(OJ121=0,0,IF(AND(OK101&gt;=$I94,OK101&lt;=$I96),0,1))</f>
        <v>0</v>
      </c>
      <c r="OL109" s="196" t="n">
        <f aca="false">IF(OK121=0,0,IF(AND(OL101&gt;=$I94,OL101&lt;=$I96),0,1))</f>
        <v>0</v>
      </c>
      <c r="OM109" s="196" t="n">
        <f aca="false">IF(OL121=0,0,IF(AND(OM101&gt;=$I94,OM101&lt;=$I96),0,1))</f>
        <v>0</v>
      </c>
      <c r="ON109" s="196" t="n">
        <f aca="false">IF(OM121=0,0,IF(AND(ON101&gt;=$I94,ON101&lt;=$I96),0,1))</f>
        <v>0</v>
      </c>
      <c r="OO109" s="196" t="n">
        <f aca="false">IF(ON121=0,0,IF(AND(OO101&gt;=$I94,OO101&lt;=$I96),0,1))</f>
        <v>0</v>
      </c>
      <c r="OP109" s="196" t="n">
        <f aca="false">IF(OO121=0,0,IF(AND(OP101&gt;=$I94,OP101&lt;=$I96),0,1))</f>
        <v>0</v>
      </c>
      <c r="OQ109" s="196" t="n">
        <f aca="false">IF(OP121=0,0,IF(AND(OQ101&gt;=$I94,OQ101&lt;=$I96),0,1))</f>
        <v>0</v>
      </c>
      <c r="OR109" s="196" t="n">
        <f aca="false">IF(OQ121=0,0,IF(AND(OR101&gt;=$I94,OR101&lt;=$I96),0,1))</f>
        <v>0</v>
      </c>
      <c r="OS109" s="196"/>
      <c r="OT109" s="196"/>
      <c r="OU109" s="196"/>
      <c r="OV109" s="196"/>
      <c r="OW109" s="196"/>
      <c r="OX109" s="196"/>
      <c r="OY109" s="196"/>
      <c r="OZ109" s="196"/>
      <c r="PA109" s="196"/>
      <c r="PB109" s="196"/>
      <c r="PC109" s="196"/>
      <c r="PD109" s="196"/>
      <c r="PE109" s="196"/>
      <c r="PF109" s="196"/>
      <c r="PG109" s="196"/>
      <c r="PH109" s="196"/>
      <c r="PI109" s="196"/>
      <c r="PJ109" s="196"/>
      <c r="PK109" s="196"/>
      <c r="PL109" s="196"/>
      <c r="PM109" s="196"/>
      <c r="PN109" s="196"/>
      <c r="PO109" s="196"/>
      <c r="PP109" s="196"/>
      <c r="PQ109" s="196"/>
      <c r="PR109" s="196"/>
      <c r="PS109" s="196"/>
      <c r="PT109" s="196"/>
      <c r="PU109" s="196"/>
      <c r="PV109" s="196"/>
      <c r="PW109" s="196"/>
      <c r="PX109" s="196"/>
      <c r="PY109" s="196"/>
      <c r="PZ109" s="196"/>
      <c r="QA109" s="196"/>
      <c r="QB109" s="196"/>
      <c r="QC109" s="196"/>
      <c r="QD109" s="196"/>
      <c r="QE109" s="196"/>
      <c r="QF109" s="196"/>
      <c r="QG109" s="196"/>
      <c r="QH109" s="196"/>
      <c r="QI109" s="196"/>
      <c r="QJ109" s="196"/>
      <c r="QK109" s="196"/>
      <c r="QL109" s="196"/>
      <c r="QM109" s="196"/>
      <c r="QN109" s="196"/>
      <c r="QO109" s="196"/>
      <c r="QP109" s="196"/>
      <c r="QQ109" s="196"/>
      <c r="QR109" s="196"/>
      <c r="QS109" s="196"/>
      <c r="QT109" s="196"/>
      <c r="QU109" s="196"/>
      <c r="QV109" s="196"/>
      <c r="QW109" s="196"/>
      <c r="QX109" s="196"/>
      <c r="QY109" s="196"/>
      <c r="QZ109" s="196"/>
      <c r="RA109" s="196"/>
      <c r="RB109" s="196"/>
      <c r="RC109" s="196"/>
      <c r="RD109" s="196"/>
      <c r="RE109" s="196"/>
      <c r="RF109" s="196"/>
    </row>
    <row r="110" customFormat="false" ht="12.75" hidden="false" customHeight="true" outlineLevel="0" collapsed="false">
      <c r="A110" s="196"/>
      <c r="B110" s="219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196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6"/>
      <c r="DQ110" s="196"/>
      <c r="DR110" s="196"/>
      <c r="DS110" s="196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  <c r="EG110" s="196"/>
      <c r="EH110" s="196"/>
      <c r="EI110" s="196"/>
      <c r="EJ110" s="196"/>
      <c r="EK110" s="196"/>
      <c r="EL110" s="196"/>
      <c r="EM110" s="196"/>
      <c r="EN110" s="196"/>
      <c r="EO110" s="196"/>
      <c r="EP110" s="196"/>
      <c r="EQ110" s="196"/>
      <c r="ER110" s="196"/>
      <c r="ES110" s="196"/>
      <c r="ET110" s="196"/>
      <c r="EU110" s="196"/>
      <c r="EV110" s="196"/>
      <c r="EW110" s="196"/>
      <c r="EX110" s="196"/>
      <c r="EY110" s="196"/>
      <c r="EZ110" s="196"/>
      <c r="FA110" s="196"/>
      <c r="FB110" s="196"/>
      <c r="FC110" s="196"/>
      <c r="FD110" s="196"/>
      <c r="FE110" s="196"/>
      <c r="FF110" s="196"/>
      <c r="FG110" s="196"/>
      <c r="FH110" s="196"/>
      <c r="FI110" s="196"/>
      <c r="FJ110" s="196"/>
      <c r="FK110" s="196"/>
      <c r="FL110" s="196"/>
      <c r="FM110" s="196"/>
      <c r="FN110" s="196"/>
      <c r="FO110" s="196"/>
      <c r="FP110" s="196"/>
      <c r="FQ110" s="196"/>
      <c r="FR110" s="196"/>
      <c r="FS110" s="196"/>
      <c r="FT110" s="196"/>
      <c r="FU110" s="196"/>
      <c r="FV110" s="196"/>
      <c r="FW110" s="196"/>
      <c r="FX110" s="196"/>
      <c r="FY110" s="196"/>
      <c r="FZ110" s="196"/>
      <c r="GA110" s="196"/>
      <c r="GB110" s="196"/>
      <c r="GC110" s="196"/>
      <c r="GD110" s="196"/>
      <c r="GE110" s="196"/>
      <c r="GF110" s="196"/>
      <c r="GG110" s="196"/>
      <c r="GH110" s="196"/>
      <c r="GI110" s="196"/>
      <c r="GJ110" s="196"/>
      <c r="GK110" s="196"/>
      <c r="GL110" s="196"/>
      <c r="GM110" s="196"/>
      <c r="GN110" s="196"/>
      <c r="GO110" s="196"/>
      <c r="GP110" s="196"/>
      <c r="GQ110" s="196"/>
      <c r="GR110" s="196"/>
      <c r="GS110" s="196"/>
      <c r="GT110" s="196"/>
      <c r="GU110" s="196"/>
      <c r="GV110" s="196"/>
      <c r="GW110" s="196"/>
      <c r="GX110" s="196"/>
      <c r="GY110" s="196"/>
      <c r="GZ110" s="196"/>
      <c r="HA110" s="196"/>
      <c r="HB110" s="196"/>
      <c r="HC110" s="196"/>
      <c r="HD110" s="196"/>
      <c r="HE110" s="196"/>
      <c r="HF110" s="196"/>
      <c r="HG110" s="196"/>
      <c r="HH110" s="196"/>
      <c r="HI110" s="196"/>
      <c r="HJ110" s="196"/>
      <c r="HK110" s="196"/>
      <c r="HL110" s="196"/>
      <c r="HM110" s="196"/>
      <c r="HN110" s="196"/>
      <c r="HO110" s="196"/>
      <c r="HP110" s="196"/>
      <c r="HQ110" s="196"/>
      <c r="HR110" s="196"/>
      <c r="HS110" s="196"/>
      <c r="HT110" s="196"/>
      <c r="HU110" s="196"/>
      <c r="HV110" s="196"/>
      <c r="HW110" s="196"/>
      <c r="HX110" s="196"/>
      <c r="HY110" s="196"/>
      <c r="HZ110" s="196"/>
      <c r="IA110" s="196"/>
      <c r="IB110" s="196"/>
      <c r="IC110" s="196"/>
      <c r="ID110" s="196"/>
      <c r="IE110" s="196"/>
      <c r="IF110" s="196"/>
      <c r="IG110" s="196"/>
      <c r="IH110" s="196"/>
      <c r="II110" s="196"/>
      <c r="IJ110" s="196"/>
      <c r="IK110" s="196"/>
      <c r="IL110" s="196"/>
      <c r="IM110" s="196"/>
      <c r="IN110" s="196"/>
      <c r="IO110" s="196"/>
      <c r="IP110" s="196"/>
      <c r="IQ110" s="196"/>
      <c r="IR110" s="196"/>
      <c r="IS110" s="196"/>
      <c r="IT110" s="196"/>
      <c r="IU110" s="196"/>
      <c r="IV110" s="196"/>
      <c r="IW110" s="196"/>
      <c r="IX110" s="196"/>
      <c r="IY110" s="196"/>
      <c r="IZ110" s="196"/>
      <c r="JA110" s="196"/>
      <c r="JB110" s="196"/>
      <c r="JC110" s="196"/>
      <c r="JD110" s="196"/>
      <c r="JE110" s="196"/>
      <c r="JF110" s="196"/>
      <c r="JG110" s="196"/>
      <c r="JH110" s="196"/>
      <c r="JI110" s="196"/>
      <c r="JJ110" s="196"/>
      <c r="JK110" s="196"/>
      <c r="JL110" s="196"/>
      <c r="JM110" s="196"/>
      <c r="JN110" s="196"/>
      <c r="JO110" s="196"/>
      <c r="JP110" s="196"/>
      <c r="JQ110" s="196"/>
      <c r="JR110" s="196"/>
      <c r="JS110" s="196"/>
      <c r="JT110" s="196"/>
      <c r="JU110" s="196"/>
      <c r="JV110" s="196"/>
      <c r="JW110" s="196"/>
      <c r="JX110" s="196"/>
      <c r="JY110" s="196"/>
      <c r="JZ110" s="196"/>
      <c r="KA110" s="196"/>
      <c r="KB110" s="196"/>
      <c r="KC110" s="196"/>
      <c r="KD110" s="196"/>
      <c r="KE110" s="196"/>
      <c r="KF110" s="196"/>
      <c r="KG110" s="196"/>
      <c r="KH110" s="196"/>
      <c r="KI110" s="196"/>
      <c r="KJ110" s="196"/>
      <c r="KK110" s="196"/>
      <c r="KL110" s="196"/>
      <c r="KM110" s="196"/>
      <c r="KN110" s="196"/>
      <c r="KO110" s="196"/>
      <c r="KP110" s="196"/>
      <c r="KQ110" s="196"/>
      <c r="KR110" s="196"/>
      <c r="KS110" s="196"/>
      <c r="KT110" s="196"/>
      <c r="KU110" s="196"/>
      <c r="KV110" s="196"/>
      <c r="KW110" s="196"/>
      <c r="KX110" s="196"/>
      <c r="KY110" s="196"/>
      <c r="KZ110" s="196"/>
      <c r="LA110" s="196"/>
      <c r="LB110" s="196"/>
      <c r="LC110" s="196"/>
      <c r="LD110" s="196"/>
      <c r="LE110" s="196"/>
      <c r="LF110" s="196"/>
      <c r="LG110" s="196"/>
      <c r="LH110" s="196"/>
      <c r="LI110" s="196"/>
      <c r="LJ110" s="196"/>
      <c r="LK110" s="196"/>
      <c r="LL110" s="196"/>
      <c r="LM110" s="196"/>
      <c r="LN110" s="196"/>
      <c r="LO110" s="196"/>
      <c r="LP110" s="196"/>
      <c r="LQ110" s="196"/>
      <c r="LR110" s="196"/>
      <c r="LS110" s="196"/>
      <c r="LT110" s="196"/>
      <c r="LU110" s="196"/>
      <c r="LV110" s="196"/>
      <c r="LW110" s="196"/>
      <c r="LX110" s="196"/>
      <c r="LY110" s="196"/>
      <c r="LZ110" s="196"/>
      <c r="MA110" s="196"/>
      <c r="MB110" s="196"/>
      <c r="MC110" s="196"/>
      <c r="MD110" s="196"/>
      <c r="ME110" s="196"/>
      <c r="MF110" s="196"/>
      <c r="MG110" s="196"/>
      <c r="MH110" s="196"/>
      <c r="MI110" s="196"/>
      <c r="MJ110" s="196"/>
      <c r="MK110" s="196"/>
      <c r="ML110" s="196"/>
      <c r="MM110" s="196"/>
      <c r="MN110" s="196"/>
      <c r="MO110" s="196"/>
      <c r="MP110" s="196"/>
      <c r="MQ110" s="196"/>
      <c r="MR110" s="196"/>
      <c r="MS110" s="196"/>
      <c r="MT110" s="196"/>
      <c r="MU110" s="196"/>
      <c r="MV110" s="196"/>
      <c r="MW110" s="196"/>
      <c r="MX110" s="196"/>
      <c r="MY110" s="196"/>
      <c r="MZ110" s="196"/>
      <c r="NA110" s="196"/>
      <c r="NB110" s="196"/>
      <c r="NC110" s="196"/>
      <c r="ND110" s="196"/>
      <c r="NE110" s="196"/>
      <c r="NF110" s="196"/>
      <c r="NG110" s="196"/>
      <c r="NH110" s="196"/>
      <c r="NI110" s="196"/>
      <c r="NJ110" s="196"/>
      <c r="NK110" s="196"/>
      <c r="NL110" s="196"/>
      <c r="NM110" s="196"/>
      <c r="NN110" s="196"/>
      <c r="NO110" s="196"/>
      <c r="NP110" s="196"/>
      <c r="NQ110" s="196"/>
      <c r="NR110" s="196"/>
      <c r="NS110" s="196"/>
      <c r="NT110" s="196"/>
      <c r="NU110" s="196"/>
      <c r="NV110" s="196"/>
      <c r="NW110" s="196"/>
      <c r="NX110" s="196"/>
      <c r="NY110" s="196"/>
      <c r="NZ110" s="196"/>
      <c r="OA110" s="196"/>
      <c r="OB110" s="196"/>
      <c r="OC110" s="196"/>
      <c r="OD110" s="196"/>
      <c r="OE110" s="196"/>
      <c r="OF110" s="196"/>
      <c r="OG110" s="196"/>
      <c r="OH110" s="196"/>
      <c r="OI110" s="196"/>
      <c r="OJ110" s="196"/>
      <c r="OK110" s="196"/>
      <c r="OL110" s="196"/>
      <c r="OM110" s="196"/>
      <c r="ON110" s="196"/>
      <c r="OO110" s="196"/>
      <c r="OP110" s="196"/>
      <c r="OQ110" s="196"/>
      <c r="OR110" s="196"/>
      <c r="OS110" s="196"/>
      <c r="OT110" s="196"/>
      <c r="OU110" s="196"/>
      <c r="OV110" s="196"/>
      <c r="OW110" s="196"/>
      <c r="OX110" s="196"/>
      <c r="OY110" s="196"/>
      <c r="OZ110" s="196"/>
      <c r="PA110" s="196"/>
      <c r="PB110" s="196"/>
      <c r="PC110" s="196"/>
      <c r="PD110" s="196"/>
      <c r="PE110" s="196"/>
      <c r="PF110" s="196"/>
      <c r="PG110" s="196"/>
      <c r="PH110" s="196"/>
      <c r="PI110" s="196"/>
      <c r="PJ110" s="196"/>
      <c r="PK110" s="196"/>
      <c r="PL110" s="196"/>
      <c r="PM110" s="196"/>
      <c r="PN110" s="196"/>
      <c r="PO110" s="196"/>
      <c r="PP110" s="196"/>
      <c r="PQ110" s="196"/>
      <c r="PR110" s="196"/>
      <c r="PS110" s="196"/>
      <c r="PT110" s="196"/>
      <c r="PU110" s="196"/>
      <c r="PV110" s="196"/>
      <c r="PW110" s="196"/>
      <c r="PX110" s="196"/>
      <c r="PY110" s="196"/>
      <c r="PZ110" s="196"/>
      <c r="QA110" s="196"/>
      <c r="QB110" s="196"/>
      <c r="QC110" s="196"/>
      <c r="QD110" s="196"/>
      <c r="QE110" s="196"/>
      <c r="QF110" s="196"/>
      <c r="QG110" s="196"/>
      <c r="QH110" s="196"/>
      <c r="QI110" s="196"/>
      <c r="QJ110" s="196"/>
      <c r="QK110" s="196"/>
      <c r="QL110" s="196"/>
      <c r="QM110" s="196"/>
      <c r="QN110" s="196"/>
      <c r="QO110" s="196"/>
      <c r="QP110" s="196"/>
      <c r="QQ110" s="196"/>
      <c r="QR110" s="196"/>
      <c r="QS110" s="196"/>
      <c r="QT110" s="196"/>
      <c r="QU110" s="196"/>
      <c r="QV110" s="196"/>
      <c r="QW110" s="196"/>
      <c r="QX110" s="196"/>
      <c r="QY110" s="196"/>
      <c r="QZ110" s="196"/>
      <c r="RA110" s="196"/>
      <c r="RB110" s="196"/>
      <c r="RC110" s="196"/>
      <c r="RD110" s="196"/>
      <c r="RE110" s="196"/>
      <c r="RF110" s="196"/>
    </row>
    <row r="111" customFormat="false" ht="12.75" hidden="false" customHeight="true" outlineLevel="0" collapsed="false">
      <c r="A111" s="196"/>
      <c r="B111" s="219" t="s">
        <v>531</v>
      </c>
      <c r="C111" s="196"/>
      <c r="D111" s="196"/>
      <c r="E111" s="196"/>
      <c r="F111" s="196"/>
      <c r="G111" s="196" t="n">
        <f aca="false">IF(AND(G101&gt;=$M$94,G101&lt;=$M$96),1,0)</f>
        <v>0</v>
      </c>
      <c r="H111" s="196" t="n">
        <f aca="false">IF(AND(H101&gt;=$M$94,H101&lt;=$M$96),1,0)</f>
        <v>0</v>
      </c>
      <c r="I111" s="196" t="n">
        <f aca="false">IF(AND(I101&gt;=$M$94,I101&lt;=$M$96),1,0)</f>
        <v>0</v>
      </c>
      <c r="J111" s="196" t="n">
        <f aca="false">IF(AND(J101&gt;=$M$94,J101&lt;=$M$96),1,0)</f>
        <v>0</v>
      </c>
      <c r="K111" s="196" t="n">
        <f aca="false">IF(AND(K101&gt;=$M$94,K101&lt;=$M$96),1,0)</f>
        <v>0</v>
      </c>
      <c r="L111" s="196" t="n">
        <f aca="false">IF(AND(L101&gt;=$M$94,L101&lt;=$M$96),1,0)</f>
        <v>0</v>
      </c>
      <c r="M111" s="196" t="n">
        <f aca="false">IF(AND(M101&gt;=$M$94,M101&lt;=$M$96),1,0)</f>
        <v>0</v>
      </c>
      <c r="N111" s="196" t="n">
        <f aca="false">IF(AND(N101&gt;=$M$94,N101&lt;=$M$96),1,0)</f>
        <v>0</v>
      </c>
      <c r="O111" s="196" t="n">
        <f aca="false">IF(AND(O101&gt;=$M$94,O101&lt;=$M$96),1,0)</f>
        <v>0</v>
      </c>
      <c r="P111" s="196" t="n">
        <f aca="false">IF(AND(P101&gt;=$M$94,P101&lt;=$M$96),1,0)</f>
        <v>0</v>
      </c>
      <c r="Q111" s="196" t="n">
        <f aca="false">IF(AND(Q101&gt;=$M$94,Q101&lt;=$M$96),1,0)</f>
        <v>0</v>
      </c>
      <c r="R111" s="196" t="n">
        <f aca="false">IF(AND(R101&gt;=$M$94,R101&lt;=$M$96),1,0)</f>
        <v>0</v>
      </c>
      <c r="S111" s="196"/>
      <c r="T111" s="196" t="n">
        <f aca="false">IF(AND(T101&gt;=$M$94,T101&lt;=$M$96),1,0)</f>
        <v>0</v>
      </c>
      <c r="U111" s="196" t="n">
        <f aca="false">IF(AND(U101&gt;=$M$94,U101&lt;=$M$96),1,0)</f>
        <v>0</v>
      </c>
      <c r="V111" s="196" t="n">
        <f aca="false">IF(AND(V101&gt;=$M$94,V101&lt;=$M$96),1,0)</f>
        <v>0</v>
      </c>
      <c r="W111" s="196" t="n">
        <f aca="false">IF(AND(W101&gt;=$M$94,W101&lt;=$M$96),1,0)</f>
        <v>0</v>
      </c>
      <c r="X111" s="196" t="n">
        <f aca="false">IF(AND(X101&gt;=$M$94,X101&lt;=$M$96),1,0)</f>
        <v>0</v>
      </c>
      <c r="Y111" s="196" t="n">
        <f aca="false">IF(AND(Y101&gt;=$M$94,Y101&lt;=$M$96),1,0)</f>
        <v>0</v>
      </c>
      <c r="Z111" s="196" t="n">
        <f aca="false">IF(AND(Z101&gt;=$M$94,Z101&lt;=$M$96),1,0)</f>
        <v>0</v>
      </c>
      <c r="AA111" s="196" t="n">
        <f aca="false">IF(AND(AA101&gt;=$M$94,AA101&lt;=$M$96),1,0)</f>
        <v>0</v>
      </c>
      <c r="AB111" s="196" t="n">
        <f aca="false">IF(AND(AB101&gt;=$M$94,AB101&lt;=$M$96),1,0)</f>
        <v>0</v>
      </c>
      <c r="AC111" s="196" t="n">
        <f aca="false">IF(AND(AC101&gt;=$M$94,AC101&lt;=$M$96),1,0)</f>
        <v>0</v>
      </c>
      <c r="AD111" s="196" t="n">
        <f aca="false">IF(AND(AD101&gt;=$M$94,AD101&lt;=$M$96),1,0)</f>
        <v>0</v>
      </c>
      <c r="AE111" s="196" t="n">
        <f aca="false">IF(AND(AE101&gt;=$M$94,AE101&lt;=$M$96),1,0)</f>
        <v>0</v>
      </c>
      <c r="AF111" s="196"/>
      <c r="AG111" s="196" t="n">
        <f aca="false">IF(AND(AG101&gt;=$M$94,AG101&lt;=$M$96),1,0)</f>
        <v>0</v>
      </c>
      <c r="AH111" s="196" t="n">
        <f aca="false">IF(AND(AH101&gt;=$M$94,AH101&lt;=$M$96),1,0)</f>
        <v>0</v>
      </c>
      <c r="AI111" s="196" t="n">
        <f aca="false">IF(AND(AI101&gt;=$M$94,AI101&lt;=$M$96),1,0)</f>
        <v>0</v>
      </c>
      <c r="AJ111" s="196" t="n">
        <f aca="false">IF(AND(AJ101&gt;=$M$94,AJ101&lt;=$M$96),1,0)</f>
        <v>0</v>
      </c>
      <c r="AK111" s="196" t="n">
        <f aca="false">IF(AND(AK101&gt;=$M$94,AK101&lt;=$M$96),1,0)</f>
        <v>0</v>
      </c>
      <c r="AL111" s="196" t="n">
        <f aca="false">IF(AND(AL101&gt;=$M$94,AL101&lt;=$M$96),1,0)</f>
        <v>0</v>
      </c>
      <c r="AM111" s="196" t="n">
        <f aca="false">IF(AND(AM101&gt;=$M$94,AM101&lt;=$M$96),1,0)</f>
        <v>0</v>
      </c>
      <c r="AN111" s="196" t="n">
        <f aca="false">IF(AND(AN101&gt;=$M$94,AN101&lt;=$M$96),1,0)</f>
        <v>0</v>
      </c>
      <c r="AO111" s="196" t="n">
        <f aca="false">IF(AND(AO101&gt;=$M$94,AO101&lt;=$M$96),1,0)</f>
        <v>0</v>
      </c>
      <c r="AP111" s="196" t="n">
        <f aca="false">IF(AND(AP101&gt;=$M$94,AP101&lt;=$M$96),1,0)</f>
        <v>0</v>
      </c>
      <c r="AQ111" s="196" t="n">
        <f aca="false">IF(AND(AQ101&gt;=$M$94,AQ101&lt;=$M$96),1,0)</f>
        <v>0</v>
      </c>
      <c r="AR111" s="196" t="n">
        <f aca="false">IF(AND(AR101&gt;=$M$94,AR101&lt;=$M$96),1,0)</f>
        <v>0</v>
      </c>
      <c r="AS111" s="196"/>
      <c r="AT111" s="196" t="n">
        <f aca="false">IF(AND(AT101&gt;=$M$94,AT101&lt;=$M$96),1,0)</f>
        <v>0</v>
      </c>
      <c r="AU111" s="196" t="n">
        <f aca="false">IF(AND(AU101&gt;=$M$94,AU101&lt;=$M$96),1,0)</f>
        <v>0</v>
      </c>
      <c r="AV111" s="196" t="n">
        <f aca="false">IF(AND(AV101&gt;=$M$94,AV101&lt;=$M$96),1,0)</f>
        <v>0</v>
      </c>
      <c r="AW111" s="196" t="n">
        <f aca="false">IF(AND(AW101&gt;=$M$94,AW101&lt;=$M$96),1,0)</f>
        <v>0</v>
      </c>
      <c r="AX111" s="196" t="n">
        <f aca="false">IF(AND(AX101&gt;=$M$94,AX101&lt;=$M$96),1,0)</f>
        <v>0</v>
      </c>
      <c r="AY111" s="196" t="n">
        <f aca="false">IF(AND(AY101&gt;=$M$94,AY101&lt;=$M$96),1,0)</f>
        <v>0</v>
      </c>
      <c r="AZ111" s="196" t="n">
        <f aca="false">IF(AND(AZ101&gt;=$M$94,AZ101&lt;=$M$96),1,0)</f>
        <v>0</v>
      </c>
      <c r="BA111" s="196" t="n">
        <f aca="false">IF(AND(BA101&gt;=$M$94,BA101&lt;=$M$96),1,0)</f>
        <v>0</v>
      </c>
      <c r="BB111" s="196" t="n">
        <f aca="false">IF(AND(BB101&gt;=$M$94,BB101&lt;=$M$96),1,0)</f>
        <v>0</v>
      </c>
      <c r="BC111" s="196" t="n">
        <f aca="false">IF(AND(BC101&gt;=$M$94,BC101&lt;=$M$96),1,0)</f>
        <v>0</v>
      </c>
      <c r="BD111" s="196" t="n">
        <f aca="false">IF(AND(BD101&gt;=$M$94,BD101&lt;=$M$96),1,0)</f>
        <v>0</v>
      </c>
      <c r="BE111" s="196" t="n">
        <f aca="false">IF(AND(BE101&gt;=$M$94,BE101&lt;=$M$96),1,0)</f>
        <v>0</v>
      </c>
      <c r="BF111" s="196"/>
      <c r="BG111" s="196" t="n">
        <f aca="false">IF(AND(BG101&gt;=$M$94,BG101&lt;=$M$96),1,0)</f>
        <v>0</v>
      </c>
      <c r="BH111" s="196" t="n">
        <f aca="false">IF(AND(BH101&gt;=$M$94,BH101&lt;=$M$96),1,0)</f>
        <v>0</v>
      </c>
      <c r="BI111" s="196" t="n">
        <f aca="false">IF(AND(BI101&gt;=$M$94,BI101&lt;=$M$96),1,0)</f>
        <v>0</v>
      </c>
      <c r="BJ111" s="196" t="n">
        <f aca="false">IF(AND(BJ101&gt;=$M$94,BJ101&lt;=$M$96),1,0)</f>
        <v>0</v>
      </c>
      <c r="BK111" s="196" t="n">
        <f aca="false">IF(AND(BK101&gt;=$M$94,BK101&lt;=$M$96),1,0)</f>
        <v>0</v>
      </c>
      <c r="BL111" s="196" t="n">
        <f aca="false">IF(AND(BL101&gt;=$M$94,BL101&lt;=$M$96),1,0)</f>
        <v>0</v>
      </c>
      <c r="BM111" s="196" t="n">
        <f aca="false">IF(AND(BM101&gt;=$M$94,BM101&lt;=$M$96),1,0)</f>
        <v>0</v>
      </c>
      <c r="BN111" s="196" t="n">
        <f aca="false">IF(AND(BN101&gt;=$M$94,BN101&lt;=$M$96),1,0)</f>
        <v>0</v>
      </c>
      <c r="BO111" s="196" t="n">
        <f aca="false">IF(AND(BO101&gt;=$M$94,BO101&lt;=$M$96),1,0)</f>
        <v>0</v>
      </c>
      <c r="BP111" s="196" t="n">
        <f aca="false">IF(AND(BP101&gt;=$M$94,BP101&lt;=$M$96),1,0)</f>
        <v>0</v>
      </c>
      <c r="BQ111" s="196" t="n">
        <f aca="false">IF(AND(BQ101&gt;=$M$94,BQ101&lt;=$M$96),1,0)</f>
        <v>0</v>
      </c>
      <c r="BR111" s="196" t="n">
        <f aca="false">IF(AND(BR101&gt;=$M$94,BR101&lt;=$M$96),1,0)</f>
        <v>0</v>
      </c>
      <c r="BS111" s="196"/>
      <c r="BT111" s="196" t="n">
        <f aca="false">IF(AND(BT101&gt;=$M$94,BT101&lt;=$M$96),1,0)</f>
        <v>0</v>
      </c>
      <c r="BU111" s="196" t="n">
        <f aca="false">IF(AND(BU101&gt;=$M$94,BU101&lt;=$M$96),1,0)</f>
        <v>0</v>
      </c>
      <c r="BV111" s="196" t="n">
        <f aca="false">IF(AND(BV101&gt;=$M$94,BV101&lt;=$M$96),1,0)</f>
        <v>0</v>
      </c>
      <c r="BW111" s="196" t="n">
        <f aca="false">IF(AND(BW101&gt;=$M$94,BW101&lt;=$M$96),1,0)</f>
        <v>0</v>
      </c>
      <c r="BX111" s="196" t="n">
        <f aca="false">IF(AND(BX101&gt;=$M$94,BX101&lt;=$M$96),1,0)</f>
        <v>0</v>
      </c>
      <c r="BY111" s="196" t="n">
        <f aca="false">IF(AND(BY101&gt;=$M$94,BY101&lt;=$M$96),1,0)</f>
        <v>0</v>
      </c>
      <c r="BZ111" s="196" t="n">
        <f aca="false">IF(AND(BZ101&gt;=$M$94,BZ101&lt;=$M$96),1,0)</f>
        <v>1</v>
      </c>
      <c r="CA111" s="196" t="n">
        <f aca="false">IF(AND(CA101&gt;=$M$94,CA101&lt;=$M$96),1,0)</f>
        <v>1</v>
      </c>
      <c r="CB111" s="196" t="n">
        <f aca="false">IF(AND(CB101&gt;=$M$94,CB101&lt;=$M$96),1,0)</f>
        <v>1</v>
      </c>
      <c r="CC111" s="196" t="n">
        <f aca="false">IF(AND(CC101&gt;=$M$94,CC101&lt;=$M$96),1,0)</f>
        <v>1</v>
      </c>
      <c r="CD111" s="196" t="n">
        <f aca="false">IF(AND(CD101&gt;=$M$94,CD101&lt;=$M$96),1,0)</f>
        <v>1</v>
      </c>
      <c r="CE111" s="196" t="n">
        <f aca="false">IF(AND(CE101&gt;=$M$94,CE101&lt;=$M$96),1,0)</f>
        <v>1</v>
      </c>
      <c r="CF111" s="196"/>
      <c r="CG111" s="196" t="n">
        <f aca="false">IF(AND(CG101&gt;=$M$94,CG101&lt;=$M$96),1,0)</f>
        <v>1</v>
      </c>
      <c r="CH111" s="196" t="n">
        <f aca="false">IF(AND(CH101&gt;=$M$94,CH101&lt;=$M$96),1,0)</f>
        <v>1</v>
      </c>
      <c r="CI111" s="196" t="n">
        <f aca="false">IF(AND(CI101&gt;=$M$94,CI101&lt;=$M$96),1,0)</f>
        <v>1</v>
      </c>
      <c r="CJ111" s="196" t="n">
        <f aca="false">IF(AND(CJ101&gt;=$M$94,CJ101&lt;=$M$96),1,0)</f>
        <v>1</v>
      </c>
      <c r="CK111" s="196" t="n">
        <f aca="false">IF(AND(CK101&gt;=$M$94,CK101&lt;=$M$96),1,0)</f>
        <v>1</v>
      </c>
      <c r="CL111" s="196" t="n">
        <f aca="false">IF(AND(CL101&gt;=$M$94,CL101&lt;=$M$96),1,0)</f>
        <v>1</v>
      </c>
      <c r="CM111" s="196" t="n">
        <f aca="false">IF(AND(CM101&gt;=$M$94,CM101&lt;=$M$96),1,0)</f>
        <v>1</v>
      </c>
      <c r="CN111" s="196" t="n">
        <f aca="false">IF(AND(CN101&gt;=$M$94,CN101&lt;=$M$96),1,0)</f>
        <v>1</v>
      </c>
      <c r="CO111" s="196" t="n">
        <f aca="false">IF(AND(CO101&gt;=$M$94,CO101&lt;=$M$96),1,0)</f>
        <v>1</v>
      </c>
      <c r="CP111" s="196" t="n">
        <f aca="false">IF(AND(CP101&gt;=$M$94,CP101&lt;=$M$96),1,0)</f>
        <v>1</v>
      </c>
      <c r="CQ111" s="196" t="n">
        <f aca="false">IF(AND(CQ101&gt;=$M$94,CQ101&lt;=$M$96),1,0)</f>
        <v>1</v>
      </c>
      <c r="CR111" s="196" t="n">
        <f aca="false">IF(AND(CR101&gt;=$M$94,CR101&lt;=$M$96),1,0)</f>
        <v>1</v>
      </c>
      <c r="CS111" s="196"/>
      <c r="CT111" s="196" t="n">
        <f aca="false">IF(AND(CT101&gt;=$M$94,CT101&lt;=$M$96),1,0)</f>
        <v>1</v>
      </c>
      <c r="CU111" s="196" t="n">
        <f aca="false">IF(AND(CU101&gt;=$M$94,CU101&lt;=$M$96),1,0)</f>
        <v>1</v>
      </c>
      <c r="CV111" s="196" t="n">
        <f aca="false">IF(AND(CV101&gt;=$M$94,CV101&lt;=$M$96),1,0)</f>
        <v>1</v>
      </c>
      <c r="CW111" s="196" t="n">
        <f aca="false">IF(AND(CW101&gt;=$M$94,CW101&lt;=$M$96),1,0)</f>
        <v>1</v>
      </c>
      <c r="CX111" s="196" t="n">
        <f aca="false">IF(AND(CX101&gt;=$M$94,CX101&lt;=$M$96),1,0)</f>
        <v>1</v>
      </c>
      <c r="CY111" s="196" t="n">
        <f aca="false">IF(AND(CY101&gt;=$M$94,CY101&lt;=$M$96),1,0)</f>
        <v>1</v>
      </c>
      <c r="CZ111" s="196" t="n">
        <f aca="false">IF(AND(CZ101&gt;=$M$94,CZ101&lt;=$M$96),1,0)</f>
        <v>1</v>
      </c>
      <c r="DA111" s="196" t="n">
        <f aca="false">IF(AND(DA101&gt;=$M$94,DA101&lt;=$M$96),1,0)</f>
        <v>1</v>
      </c>
      <c r="DB111" s="196" t="n">
        <f aca="false">IF(AND(DB101&gt;=$M$94,DB101&lt;=$M$96),1,0)</f>
        <v>1</v>
      </c>
      <c r="DC111" s="196" t="n">
        <f aca="false">IF(AND(DC101&gt;=$M$94,DC101&lt;=$M$96),1,0)</f>
        <v>1</v>
      </c>
      <c r="DD111" s="196" t="n">
        <f aca="false">IF(AND(DD101&gt;=$M$94,DD101&lt;=$M$96),1,0)</f>
        <v>1</v>
      </c>
      <c r="DE111" s="196" t="n">
        <f aca="false">IF(AND(DE101&gt;=$M$94,DE101&lt;=$M$96),1,0)</f>
        <v>1</v>
      </c>
      <c r="DF111" s="196"/>
      <c r="DG111" s="196" t="n">
        <f aca="false">IF(AND(DG101&gt;=$M$94,DG101&lt;=$M$96),1,0)</f>
        <v>1</v>
      </c>
      <c r="DH111" s="196" t="n">
        <f aca="false">IF(AND(DH101&gt;=$M$94,DH101&lt;=$M$96),1,0)</f>
        <v>1</v>
      </c>
      <c r="DI111" s="196" t="n">
        <f aca="false">IF(AND(DI101&gt;=$M$94,DI101&lt;=$M$96),1,0)</f>
        <v>1</v>
      </c>
      <c r="DJ111" s="196" t="n">
        <f aca="false">IF(AND(DJ101&gt;=$M$94,DJ101&lt;=$M$96),1,0)</f>
        <v>1</v>
      </c>
      <c r="DK111" s="196" t="n">
        <f aca="false">IF(AND(DK101&gt;=$M$94,DK101&lt;=$M$96),1,0)</f>
        <v>1</v>
      </c>
      <c r="DL111" s="196" t="n">
        <f aca="false">IF(AND(DL101&gt;=$M$94,DL101&lt;=$M$96),1,0)</f>
        <v>1</v>
      </c>
      <c r="DM111" s="196" t="n">
        <f aca="false">IF(AND(DM101&gt;=$M$94,DM101&lt;=$M$96),1,0)</f>
        <v>1</v>
      </c>
      <c r="DN111" s="196" t="n">
        <f aca="false">IF(AND(DN101&gt;=$M$94,DN101&lt;=$M$96),1,0)</f>
        <v>1</v>
      </c>
      <c r="DO111" s="196" t="n">
        <f aca="false">IF(AND(DO101&gt;=$M$94,DO101&lt;=$M$96),1,0)</f>
        <v>1</v>
      </c>
      <c r="DP111" s="196" t="n">
        <f aca="false">IF(AND(DP101&gt;=$M$94,DP101&lt;=$M$96),1,0)</f>
        <v>1</v>
      </c>
      <c r="DQ111" s="196" t="n">
        <f aca="false">IF(AND(DQ101&gt;=$M$94,DQ101&lt;=$M$96),1,0)</f>
        <v>1</v>
      </c>
      <c r="DR111" s="196" t="n">
        <f aca="false">IF(AND(DR101&gt;=$M$94,DR101&lt;=$M$96),1,0)</f>
        <v>1</v>
      </c>
      <c r="DS111" s="196"/>
      <c r="DT111" s="196" t="n">
        <f aca="false">IF(AND(DT101&gt;=$M$94,DT101&lt;=$M$96),1,0)</f>
        <v>1</v>
      </c>
      <c r="DU111" s="196" t="n">
        <f aca="false">IF(AND(DU101&gt;=$M$94,DU101&lt;=$M$96),1,0)</f>
        <v>1</v>
      </c>
      <c r="DV111" s="196" t="n">
        <f aca="false">IF(AND(DV101&gt;=$M$94,DV101&lt;=$M$96),1,0)</f>
        <v>1</v>
      </c>
      <c r="DW111" s="196" t="n">
        <f aca="false">IF(AND(DW101&gt;=$M$94,DW101&lt;=$M$96),1,0)</f>
        <v>1</v>
      </c>
      <c r="DX111" s="196" t="n">
        <f aca="false">IF(AND(DX101&gt;=$M$94,DX101&lt;=$M$96),1,0)</f>
        <v>1</v>
      </c>
      <c r="DY111" s="196" t="n">
        <f aca="false">IF(AND(DY101&gt;=$M$94,DY101&lt;=$M$96),1,0)</f>
        <v>1</v>
      </c>
      <c r="DZ111" s="196" t="n">
        <f aca="false">IF(AND(DZ101&gt;=$M$94,DZ101&lt;=$M$96),1,0)</f>
        <v>1</v>
      </c>
      <c r="EA111" s="196" t="n">
        <f aca="false">IF(AND(EA101&gt;=$M$94,EA101&lt;=$M$96),1,0)</f>
        <v>1</v>
      </c>
      <c r="EB111" s="196" t="n">
        <f aca="false">IF(AND(EB101&gt;=$M$94,EB101&lt;=$M$96),1,0)</f>
        <v>1</v>
      </c>
      <c r="EC111" s="196" t="n">
        <f aca="false">IF(AND(EC101&gt;=$M$94,EC101&lt;=$M$96),1,0)</f>
        <v>1</v>
      </c>
      <c r="ED111" s="196" t="n">
        <f aca="false">IF(AND(ED101&gt;=$M$94,ED101&lt;=$M$96),1,0)</f>
        <v>1</v>
      </c>
      <c r="EE111" s="196" t="n">
        <f aca="false">IF(AND(EE101&gt;=$M$94,EE101&lt;=$M$96),1,0)</f>
        <v>1</v>
      </c>
      <c r="EF111" s="196"/>
      <c r="EG111" s="196" t="n">
        <f aca="false">IF(AND(EG101&gt;=$M$94,EG101&lt;=$M$96),1,0)</f>
        <v>1</v>
      </c>
      <c r="EH111" s="196" t="n">
        <f aca="false">IF(AND(EH101&gt;=$M$94,EH101&lt;=$M$96),1,0)</f>
        <v>1</v>
      </c>
      <c r="EI111" s="196" t="n">
        <f aca="false">IF(AND(EI101&gt;=$M$94,EI101&lt;=$M$96),1,0)</f>
        <v>1</v>
      </c>
      <c r="EJ111" s="196" t="n">
        <f aca="false">IF(AND(EJ101&gt;=$M$94,EJ101&lt;=$M$96),1,0)</f>
        <v>1</v>
      </c>
      <c r="EK111" s="196" t="n">
        <f aca="false">IF(AND(EK101&gt;=$M$94,EK101&lt;=$M$96),1,0)</f>
        <v>1</v>
      </c>
      <c r="EL111" s="196" t="n">
        <f aca="false">IF(AND(EL101&gt;=$M$94,EL101&lt;=$M$96),1,0)</f>
        <v>1</v>
      </c>
      <c r="EM111" s="196" t="n">
        <f aca="false">IF(AND(EM101&gt;=$M$94,EM101&lt;=$M$96),1,0)</f>
        <v>1</v>
      </c>
      <c r="EN111" s="196" t="n">
        <f aca="false">IF(AND(EN101&gt;=$M$94,EN101&lt;=$M$96),1,0)</f>
        <v>1</v>
      </c>
      <c r="EO111" s="196" t="n">
        <f aca="false">IF(AND(EO101&gt;=$M$94,EO101&lt;=$M$96),1,0)</f>
        <v>1</v>
      </c>
      <c r="EP111" s="196" t="n">
        <f aca="false">IF(AND(EP101&gt;=$M$94,EP101&lt;=$M$96),1,0)</f>
        <v>1</v>
      </c>
      <c r="EQ111" s="196" t="n">
        <f aca="false">IF(AND(EQ101&gt;=$M$94,EQ101&lt;=$M$96),1,0)</f>
        <v>1</v>
      </c>
      <c r="ER111" s="196" t="n">
        <f aca="false">IF(AND(ER101&gt;=$M$94,ER101&lt;=$M$96),1,0)</f>
        <v>1</v>
      </c>
      <c r="ES111" s="196"/>
      <c r="ET111" s="196" t="n">
        <f aca="false">IF(AND(ET101&gt;=$M$94,ET101&lt;=$M$96),1,0)</f>
        <v>1</v>
      </c>
      <c r="EU111" s="196" t="n">
        <f aca="false">IF(AND(EU101&gt;=$M$94,EU101&lt;=$M$96),1,0)</f>
        <v>1</v>
      </c>
      <c r="EV111" s="196" t="n">
        <f aca="false">IF(AND(EV101&gt;=$M$94,EV101&lt;=$M$96),1,0)</f>
        <v>1</v>
      </c>
      <c r="EW111" s="196" t="n">
        <f aca="false">IF(AND(EW101&gt;=$M$94,EW101&lt;=$M$96),1,0)</f>
        <v>1</v>
      </c>
      <c r="EX111" s="196" t="n">
        <f aca="false">IF(AND(EX101&gt;=$M$94,EX101&lt;=$M$96),1,0)</f>
        <v>1</v>
      </c>
      <c r="EY111" s="196" t="n">
        <f aca="false">IF(AND(EY101&gt;=$M$94,EY101&lt;=$M$96),1,0)</f>
        <v>1</v>
      </c>
      <c r="EZ111" s="196" t="n">
        <f aca="false">IF(AND(EZ101&gt;=$M$94,EZ101&lt;=$M$96),1,0)</f>
        <v>1</v>
      </c>
      <c r="FA111" s="196" t="n">
        <f aca="false">IF(AND(FA101&gt;=$M$94,FA101&lt;=$M$96),1,0)</f>
        <v>0</v>
      </c>
      <c r="FB111" s="196" t="n">
        <f aca="false">IF(AND(FB101&gt;=$M$94,FB101&lt;=$M$96),1,0)</f>
        <v>0</v>
      </c>
      <c r="FC111" s="196" t="n">
        <f aca="false">IF(AND(FC101&gt;=$M$94,FC101&lt;=$M$96),1,0)</f>
        <v>0</v>
      </c>
      <c r="FD111" s="196" t="n">
        <f aca="false">IF(AND(FD101&gt;=$M$94,FD101&lt;=$M$96),1,0)</f>
        <v>0</v>
      </c>
      <c r="FE111" s="196" t="n">
        <f aca="false">IF(AND(FE101&gt;=$M$94,FE101&lt;=$M$96),1,0)</f>
        <v>0</v>
      </c>
      <c r="FF111" s="196"/>
      <c r="FG111" s="196" t="n">
        <f aca="false">IF(AND(FG101&gt;=$M$94,FG101&lt;=$M$96),1,0)</f>
        <v>0</v>
      </c>
      <c r="FH111" s="196" t="n">
        <f aca="false">IF(AND(FH101&gt;=$M$94,FH101&lt;=$M$96),1,0)</f>
        <v>0</v>
      </c>
      <c r="FI111" s="196" t="n">
        <f aca="false">IF(AND(FI101&gt;=$M$94,FI101&lt;=$M$96),1,0)</f>
        <v>0</v>
      </c>
      <c r="FJ111" s="196" t="n">
        <f aca="false">IF(AND(FJ101&gt;=$M$94,FJ101&lt;=$M$96),1,0)</f>
        <v>0</v>
      </c>
      <c r="FK111" s="196" t="n">
        <f aca="false">IF(AND(FK101&gt;=$M$94,FK101&lt;=$M$96),1,0)</f>
        <v>0</v>
      </c>
      <c r="FL111" s="196" t="n">
        <f aca="false">IF(AND(FL101&gt;=$M$94,FL101&lt;=$M$96),1,0)</f>
        <v>0</v>
      </c>
      <c r="FM111" s="196" t="n">
        <f aca="false">IF(AND(FM101&gt;=$M$94,FM101&lt;=$M$96),1,0)</f>
        <v>0</v>
      </c>
      <c r="FN111" s="196" t="n">
        <f aca="false">IF(AND(FN101&gt;=$M$94,FN101&lt;=$M$96),1,0)</f>
        <v>0</v>
      </c>
      <c r="FO111" s="196" t="n">
        <f aca="false">IF(AND(FO101&gt;=$M$94,FO101&lt;=$M$96),1,0)</f>
        <v>0</v>
      </c>
      <c r="FP111" s="196" t="n">
        <f aca="false">IF(AND(FP101&gt;=$M$94,FP101&lt;=$M$96),1,0)</f>
        <v>0</v>
      </c>
      <c r="FQ111" s="196" t="n">
        <f aca="false">IF(AND(FQ101&gt;=$M$94,FQ101&lt;=$M$96),1,0)</f>
        <v>0</v>
      </c>
      <c r="FR111" s="196" t="n">
        <f aca="false">IF(AND(FR101&gt;=$M$94,FR101&lt;=$M$96),1,0)</f>
        <v>0</v>
      </c>
      <c r="FS111" s="196"/>
      <c r="FT111" s="196" t="n">
        <f aca="false">IF(AND(FT101&gt;=$M$94,FT101&lt;=$M$96),1,0)</f>
        <v>0</v>
      </c>
      <c r="FU111" s="196" t="n">
        <f aca="false">IF(AND(FU101&gt;=$M$94,FU101&lt;=$M$96),1,0)</f>
        <v>0</v>
      </c>
      <c r="FV111" s="196" t="n">
        <f aca="false">IF(AND(FV101&gt;=$M$94,FV101&lt;=$M$96),1,0)</f>
        <v>0</v>
      </c>
      <c r="FW111" s="196" t="n">
        <f aca="false">IF(AND(FW101&gt;=$M$94,FW101&lt;=$M$96),1,0)</f>
        <v>0</v>
      </c>
      <c r="FX111" s="196" t="n">
        <f aca="false">IF(AND(FX101&gt;=$M$94,FX101&lt;=$M$96),1,0)</f>
        <v>0</v>
      </c>
      <c r="FY111" s="196" t="n">
        <f aca="false">IF(AND(FY101&gt;=$M$94,FY101&lt;=$M$96),1,0)</f>
        <v>0</v>
      </c>
      <c r="FZ111" s="196" t="n">
        <f aca="false">IF(AND(FZ101&gt;=$M$94,FZ101&lt;=$M$96),1,0)</f>
        <v>0</v>
      </c>
      <c r="GA111" s="196" t="n">
        <f aca="false">IF(AND(GA101&gt;=$M$94,GA101&lt;=$M$96),1,0)</f>
        <v>0</v>
      </c>
      <c r="GB111" s="196" t="n">
        <f aca="false">IF(AND(GB101&gt;=$M$94,GB101&lt;=$M$96),1,0)</f>
        <v>0</v>
      </c>
      <c r="GC111" s="196" t="n">
        <f aca="false">IF(AND(GC101&gt;=$M$94,GC101&lt;=$M$96),1,0)</f>
        <v>0</v>
      </c>
      <c r="GD111" s="196" t="n">
        <f aca="false">IF(AND(GD101&gt;=$M$94,GD101&lt;=$M$96),1,0)</f>
        <v>0</v>
      </c>
      <c r="GE111" s="196" t="n">
        <f aca="false">IF(AND(GE101&gt;=$M$94,GE101&lt;=$M$96),1,0)</f>
        <v>0</v>
      </c>
      <c r="GF111" s="196"/>
      <c r="GG111" s="196" t="n">
        <f aca="false">IF(AND(GG101&gt;=$M$94,GG101&lt;=$M$96),1,0)</f>
        <v>0</v>
      </c>
      <c r="GH111" s="196" t="n">
        <f aca="false">IF(AND(GH101&gt;=$M$94,GH101&lt;=$M$96),1,0)</f>
        <v>0</v>
      </c>
      <c r="GI111" s="196" t="n">
        <f aca="false">IF(AND(GI101&gt;=$M$94,GI101&lt;=$M$96),1,0)</f>
        <v>0</v>
      </c>
      <c r="GJ111" s="196" t="n">
        <f aca="false">IF(AND(GJ101&gt;=$M$94,GJ101&lt;=$M$96),1,0)</f>
        <v>0</v>
      </c>
      <c r="GK111" s="196" t="n">
        <f aca="false">IF(AND(GK101&gt;=$M$94,GK101&lt;=$M$96),1,0)</f>
        <v>0</v>
      </c>
      <c r="GL111" s="196" t="n">
        <f aca="false">IF(AND(GL101&gt;=$M$94,GL101&lt;=$M$96),1,0)</f>
        <v>0</v>
      </c>
      <c r="GM111" s="196" t="n">
        <f aca="false">IF(AND(GM101&gt;=$M$94,GM101&lt;=$M$96),1,0)</f>
        <v>0</v>
      </c>
      <c r="GN111" s="196" t="n">
        <f aca="false">IF(AND(GN101&gt;=$M$94,GN101&lt;=$M$96),1,0)</f>
        <v>0</v>
      </c>
      <c r="GO111" s="196" t="n">
        <f aca="false">IF(AND(GO101&gt;=$M$94,GO101&lt;=$M$96),1,0)</f>
        <v>0</v>
      </c>
      <c r="GP111" s="196" t="n">
        <f aca="false">IF(AND(GP101&gt;=$M$94,GP101&lt;=$M$96),1,0)</f>
        <v>0</v>
      </c>
      <c r="GQ111" s="196" t="n">
        <f aca="false">IF(AND(GQ101&gt;=$M$94,GQ101&lt;=$M$96),1,0)</f>
        <v>0</v>
      </c>
      <c r="GR111" s="196" t="n">
        <f aca="false">IF(AND(GR101&gt;=$M$94,GR101&lt;=$M$96),1,0)</f>
        <v>0</v>
      </c>
      <c r="GS111" s="196"/>
      <c r="GT111" s="196" t="n">
        <f aca="false">IF(AND(GT101&gt;=$M$94,GT101&lt;=$M$96),1,0)</f>
        <v>0</v>
      </c>
      <c r="GU111" s="196" t="n">
        <f aca="false">IF(AND(GU101&gt;=$M$94,GU101&lt;=$M$96),1,0)</f>
        <v>0</v>
      </c>
      <c r="GV111" s="196" t="n">
        <f aca="false">IF(AND(GV101&gt;=$M$94,GV101&lt;=$M$96),1,0)</f>
        <v>0</v>
      </c>
      <c r="GW111" s="196" t="n">
        <f aca="false">IF(AND(GW101&gt;=$M$94,GW101&lt;=$M$96),1,0)</f>
        <v>0</v>
      </c>
      <c r="GX111" s="196" t="n">
        <f aca="false">IF(AND(GX101&gt;=$M$94,GX101&lt;=$M$96),1,0)</f>
        <v>0</v>
      </c>
      <c r="GY111" s="196" t="n">
        <f aca="false">IF(AND(GY101&gt;=$M$94,GY101&lt;=$M$96),1,0)</f>
        <v>0</v>
      </c>
      <c r="GZ111" s="196" t="n">
        <f aca="false">IF(AND(GZ101&gt;=$M$94,GZ101&lt;=$M$96),1,0)</f>
        <v>0</v>
      </c>
      <c r="HA111" s="196" t="n">
        <f aca="false">IF(AND(HA101&gt;=$M$94,HA101&lt;=$M$96),1,0)</f>
        <v>0</v>
      </c>
      <c r="HB111" s="196" t="n">
        <f aca="false">IF(AND(HB101&gt;=$M$94,HB101&lt;=$M$96),1,0)</f>
        <v>0</v>
      </c>
      <c r="HC111" s="196" t="n">
        <f aca="false">IF(AND(HC101&gt;=$M$94,HC101&lt;=$M$96),1,0)</f>
        <v>0</v>
      </c>
      <c r="HD111" s="196" t="n">
        <f aca="false">IF(AND(HD101&gt;=$M$94,HD101&lt;=$M$96),1,0)</f>
        <v>0</v>
      </c>
      <c r="HE111" s="196" t="n">
        <f aca="false">IF(AND(HE101&gt;=$M$94,HE101&lt;=$M$96),1,0)</f>
        <v>0</v>
      </c>
      <c r="HF111" s="196"/>
      <c r="HG111" s="196" t="n">
        <f aca="false">IF(AND(HG101&gt;=$M$94,HG101&lt;=$M$96),1,0)</f>
        <v>0</v>
      </c>
      <c r="HH111" s="196" t="n">
        <f aca="false">IF(AND(HH101&gt;=$M$94,HH101&lt;=$M$96),1,0)</f>
        <v>0</v>
      </c>
      <c r="HI111" s="196" t="n">
        <f aca="false">IF(AND(HI101&gt;=$M$94,HI101&lt;=$M$96),1,0)</f>
        <v>0</v>
      </c>
      <c r="HJ111" s="196" t="n">
        <f aca="false">IF(AND(HJ101&gt;=$M$94,HJ101&lt;=$M$96),1,0)</f>
        <v>0</v>
      </c>
      <c r="HK111" s="196" t="n">
        <f aca="false">IF(AND(HK101&gt;=$M$94,HK101&lt;=$M$96),1,0)</f>
        <v>0</v>
      </c>
      <c r="HL111" s="196" t="n">
        <f aca="false">IF(AND(HL101&gt;=$M$94,HL101&lt;=$M$96),1,0)</f>
        <v>0</v>
      </c>
      <c r="HM111" s="196" t="n">
        <f aca="false">IF(AND(HM101&gt;=$M$94,HM101&lt;=$M$96),1,0)</f>
        <v>0</v>
      </c>
      <c r="HN111" s="196" t="n">
        <f aca="false">IF(AND(HN101&gt;=$M$94,HN101&lt;=$M$96),1,0)</f>
        <v>0</v>
      </c>
      <c r="HO111" s="196" t="n">
        <f aca="false">IF(AND(HO101&gt;=$M$94,HO101&lt;=$M$96),1,0)</f>
        <v>0</v>
      </c>
      <c r="HP111" s="196" t="n">
        <f aca="false">IF(AND(HP101&gt;=$M$94,HP101&lt;=$M$96),1,0)</f>
        <v>0</v>
      </c>
      <c r="HQ111" s="196" t="n">
        <f aca="false">IF(AND(HQ101&gt;=$M$94,HQ101&lt;=$M$96),1,0)</f>
        <v>0</v>
      </c>
      <c r="HR111" s="196" t="n">
        <f aca="false">IF(AND(HR101&gt;=$M$94,HR101&lt;=$M$96),1,0)</f>
        <v>0</v>
      </c>
      <c r="HS111" s="196"/>
      <c r="HT111" s="196" t="n">
        <f aca="false">IF(AND(HT101&gt;=$M$94,HT101&lt;=$M$96),1,0)</f>
        <v>0</v>
      </c>
      <c r="HU111" s="196" t="n">
        <f aca="false">IF(AND(HU101&gt;=$M$94,HU101&lt;=$M$96),1,0)</f>
        <v>0</v>
      </c>
      <c r="HV111" s="196" t="n">
        <f aca="false">IF(AND(HV101&gt;=$M$94,HV101&lt;=$M$96),1,0)</f>
        <v>0</v>
      </c>
      <c r="HW111" s="196" t="n">
        <f aca="false">IF(AND(HW101&gt;=$M$94,HW101&lt;=$M$96),1,0)</f>
        <v>0</v>
      </c>
      <c r="HX111" s="196" t="n">
        <f aca="false">IF(AND(HX101&gt;=$M$94,HX101&lt;=$M$96),1,0)</f>
        <v>0</v>
      </c>
      <c r="HY111" s="196" t="n">
        <f aca="false">IF(AND(HY101&gt;=$M$94,HY101&lt;=$M$96),1,0)</f>
        <v>0</v>
      </c>
      <c r="HZ111" s="196" t="n">
        <f aca="false">IF(AND(HZ101&gt;=$M$94,HZ101&lt;=$M$96),1,0)</f>
        <v>0</v>
      </c>
      <c r="IA111" s="196" t="n">
        <f aca="false">IF(AND(IA101&gt;=$M$94,IA101&lt;=$M$96),1,0)</f>
        <v>0</v>
      </c>
      <c r="IB111" s="196" t="n">
        <f aca="false">IF(AND(IB101&gt;=$M$94,IB101&lt;=$M$96),1,0)</f>
        <v>0</v>
      </c>
      <c r="IC111" s="196" t="n">
        <f aca="false">IF(AND(IC101&gt;=$M$94,IC101&lt;=$M$96),1,0)</f>
        <v>0</v>
      </c>
      <c r="ID111" s="196" t="n">
        <f aca="false">IF(AND(ID101&gt;=$M$94,ID101&lt;=$M$96),1,0)</f>
        <v>0</v>
      </c>
      <c r="IE111" s="196" t="n">
        <f aca="false">IF(AND(IE101&gt;=$M$94,IE101&lt;=$M$96),1,0)</f>
        <v>0</v>
      </c>
      <c r="IF111" s="196"/>
      <c r="IG111" s="196" t="n">
        <f aca="false">IF(AND(IG101&gt;=$M$94,IG101&lt;=$M$96),1,0)</f>
        <v>0</v>
      </c>
      <c r="IH111" s="196" t="n">
        <f aca="false">IF(AND(IH101&gt;=$M$94,IH101&lt;=$M$96),1,0)</f>
        <v>0</v>
      </c>
      <c r="II111" s="196" t="n">
        <f aca="false">IF(AND(II101&gt;=$M$94,II101&lt;=$M$96),1,0)</f>
        <v>0</v>
      </c>
      <c r="IJ111" s="196" t="n">
        <f aca="false">IF(AND(IJ101&gt;=$M$94,IJ101&lt;=$M$96),1,0)</f>
        <v>0</v>
      </c>
      <c r="IK111" s="196" t="n">
        <f aca="false">IF(AND(IK101&gt;=$M$94,IK101&lt;=$M$96),1,0)</f>
        <v>0</v>
      </c>
      <c r="IL111" s="196" t="n">
        <f aca="false">IF(AND(IL101&gt;=$M$94,IL101&lt;=$M$96),1,0)</f>
        <v>0</v>
      </c>
      <c r="IM111" s="196" t="n">
        <f aca="false">IF(AND(IM101&gt;=$M$94,IM101&lt;=$M$96),1,0)</f>
        <v>0</v>
      </c>
      <c r="IN111" s="196" t="n">
        <f aca="false">IF(AND(IN101&gt;=$M$94,IN101&lt;=$M$96),1,0)</f>
        <v>0</v>
      </c>
      <c r="IO111" s="196" t="n">
        <f aca="false">IF(AND(IO101&gt;=$M$94,IO101&lt;=$M$96),1,0)</f>
        <v>0</v>
      </c>
      <c r="IP111" s="196" t="n">
        <f aca="false">IF(AND(IP101&gt;=$M$94,IP101&lt;=$M$96),1,0)</f>
        <v>0</v>
      </c>
      <c r="IQ111" s="196" t="n">
        <f aca="false">IF(AND(IQ101&gt;=$M$94,IQ101&lt;=$M$96),1,0)</f>
        <v>0</v>
      </c>
      <c r="IR111" s="196" t="n">
        <f aca="false">IF(AND(IR101&gt;=$M$94,IR101&lt;=$M$96),1,0)</f>
        <v>0</v>
      </c>
      <c r="IS111" s="196"/>
      <c r="IT111" s="196" t="n">
        <f aca="false">IF(AND(IT101&gt;=$M$94,IT101&lt;=$M$96),1,0)</f>
        <v>0</v>
      </c>
      <c r="IU111" s="196" t="n">
        <f aca="false">IF(AND(IU101&gt;=$M$94,IU101&lt;=$M$96),1,0)</f>
        <v>0</v>
      </c>
      <c r="IV111" s="196" t="n">
        <f aca="false">IF(AND(IV101&gt;=$M$94,IV101&lt;=$M$96),1,0)</f>
        <v>0</v>
      </c>
      <c r="IW111" s="196" t="n">
        <f aca="false">IF(AND(IW101&gt;=$M$94,IW101&lt;=$M$96),1,0)</f>
        <v>0</v>
      </c>
      <c r="IX111" s="196" t="n">
        <f aca="false">IF(AND(IX101&gt;=$M$94,IX101&lt;=$M$96),1,0)</f>
        <v>0</v>
      </c>
      <c r="IY111" s="196" t="n">
        <f aca="false">IF(AND(IY101&gt;=$M$94,IY101&lt;=$M$96),1,0)</f>
        <v>0</v>
      </c>
      <c r="IZ111" s="196" t="n">
        <f aca="false">IF(AND(IZ101&gt;=$M$94,IZ101&lt;=$M$96),1,0)</f>
        <v>0</v>
      </c>
      <c r="JA111" s="196" t="n">
        <f aca="false">IF(AND(JA101&gt;=$M$94,JA101&lt;=$M$96),1,0)</f>
        <v>0</v>
      </c>
      <c r="JB111" s="196" t="n">
        <f aca="false">IF(AND(JB101&gt;=$M$94,JB101&lt;=$M$96),1,0)</f>
        <v>0</v>
      </c>
      <c r="JC111" s="196" t="n">
        <f aca="false">IF(AND(JC101&gt;=$M$94,JC101&lt;=$M$96),1,0)</f>
        <v>0</v>
      </c>
      <c r="JD111" s="196" t="n">
        <f aca="false">IF(AND(JD101&gt;=$M$94,JD101&lt;=$M$96),1,0)</f>
        <v>0</v>
      </c>
      <c r="JE111" s="196" t="n">
        <f aca="false">IF(AND(JE101&gt;=$M$94,JE101&lt;=$M$96),1,0)</f>
        <v>0</v>
      </c>
      <c r="JF111" s="196"/>
      <c r="JG111" s="196" t="n">
        <f aca="false">IF(AND(JG101&gt;=$M$94,JG101&lt;=$M$96),1,0)</f>
        <v>0</v>
      </c>
      <c r="JH111" s="196" t="n">
        <f aca="false">IF(AND(JH101&gt;=$M$94,JH101&lt;=$M$96),1,0)</f>
        <v>0</v>
      </c>
      <c r="JI111" s="196" t="n">
        <f aca="false">IF(AND(JI101&gt;=$M$94,JI101&lt;=$M$96),1,0)</f>
        <v>0</v>
      </c>
      <c r="JJ111" s="196" t="n">
        <f aca="false">IF(AND(JJ101&gt;=$M$94,JJ101&lt;=$M$96),1,0)</f>
        <v>0</v>
      </c>
      <c r="JK111" s="196" t="n">
        <f aca="false">IF(AND(JK101&gt;=$M$94,JK101&lt;=$M$96),1,0)</f>
        <v>0</v>
      </c>
      <c r="JL111" s="196" t="n">
        <f aca="false">IF(AND(JL101&gt;=$M$94,JL101&lt;=$M$96),1,0)</f>
        <v>0</v>
      </c>
      <c r="JM111" s="196" t="n">
        <f aca="false">IF(AND(JM101&gt;=$M$94,JM101&lt;=$M$96),1,0)</f>
        <v>0</v>
      </c>
      <c r="JN111" s="196" t="n">
        <f aca="false">IF(AND(JN101&gt;=$M$94,JN101&lt;=$M$96),1,0)</f>
        <v>0</v>
      </c>
      <c r="JO111" s="196" t="n">
        <f aca="false">IF(AND(JO101&gt;=$M$94,JO101&lt;=$M$96),1,0)</f>
        <v>0</v>
      </c>
      <c r="JP111" s="196" t="n">
        <f aca="false">IF(AND(JP101&gt;=$M$94,JP101&lt;=$M$96),1,0)</f>
        <v>0</v>
      </c>
      <c r="JQ111" s="196" t="n">
        <f aca="false">IF(AND(JQ101&gt;=$M$94,JQ101&lt;=$M$96),1,0)</f>
        <v>0</v>
      </c>
      <c r="JR111" s="196" t="n">
        <f aca="false">IF(AND(JR101&gt;=$M$94,JR101&lt;=$M$96),1,0)</f>
        <v>0</v>
      </c>
      <c r="JS111" s="196"/>
      <c r="JT111" s="196" t="n">
        <f aca="false">IF(AND(JT101&gt;=$M$94,JT101&lt;=$M$96),1,0)</f>
        <v>0</v>
      </c>
      <c r="JU111" s="196" t="n">
        <f aca="false">IF(AND(JU101&gt;=$M$94,JU101&lt;=$M$96),1,0)</f>
        <v>0</v>
      </c>
      <c r="JV111" s="196" t="n">
        <f aca="false">IF(AND(JV101&gt;=$M$94,JV101&lt;=$M$96),1,0)</f>
        <v>0</v>
      </c>
      <c r="JW111" s="196" t="n">
        <f aca="false">IF(AND(JW101&gt;=$M$94,JW101&lt;=$M$96),1,0)</f>
        <v>0</v>
      </c>
      <c r="JX111" s="196" t="n">
        <f aca="false">IF(AND(JX101&gt;=$M$94,JX101&lt;=$M$96),1,0)</f>
        <v>0</v>
      </c>
      <c r="JY111" s="196" t="n">
        <f aca="false">IF(AND(JY101&gt;=$M$94,JY101&lt;=$M$96),1,0)</f>
        <v>0</v>
      </c>
      <c r="JZ111" s="196" t="n">
        <f aca="false">IF(AND(JZ101&gt;=$M$94,JZ101&lt;=$M$96),1,0)</f>
        <v>0</v>
      </c>
      <c r="KA111" s="196" t="n">
        <f aca="false">IF(AND(KA101&gt;=$M$94,KA101&lt;=$M$96),1,0)</f>
        <v>0</v>
      </c>
      <c r="KB111" s="196" t="n">
        <f aca="false">IF(AND(KB101&gt;=$M$94,KB101&lt;=$M$96),1,0)</f>
        <v>0</v>
      </c>
      <c r="KC111" s="196" t="n">
        <f aca="false">IF(AND(KC101&gt;=$M$94,KC101&lt;=$M$96),1,0)</f>
        <v>0</v>
      </c>
      <c r="KD111" s="196" t="n">
        <f aca="false">IF(AND(KD101&gt;=$M$94,KD101&lt;=$M$96),1,0)</f>
        <v>0</v>
      </c>
      <c r="KE111" s="196" t="n">
        <f aca="false">IF(AND(KE101&gt;=$M$94,KE101&lt;=$M$96),1,0)</f>
        <v>0</v>
      </c>
      <c r="KF111" s="196"/>
      <c r="KG111" s="196" t="n">
        <f aca="false">IF(AND(KG101&gt;=$M$94,KG101&lt;=$M$96),1,0)</f>
        <v>0</v>
      </c>
      <c r="KH111" s="196" t="n">
        <f aca="false">IF(AND(KH101&gt;=$M$94,KH101&lt;=$M$96),1,0)</f>
        <v>0</v>
      </c>
      <c r="KI111" s="196" t="n">
        <f aca="false">IF(AND(KI101&gt;=$M$94,KI101&lt;=$M$96),1,0)</f>
        <v>0</v>
      </c>
      <c r="KJ111" s="196" t="n">
        <f aca="false">IF(AND(KJ101&gt;=$M$94,KJ101&lt;=$M$96),1,0)</f>
        <v>0</v>
      </c>
      <c r="KK111" s="196" t="n">
        <f aca="false">IF(AND(KK101&gt;=$M$94,KK101&lt;=$M$96),1,0)</f>
        <v>0</v>
      </c>
      <c r="KL111" s="196" t="n">
        <f aca="false">IF(AND(KL101&gt;=$M$94,KL101&lt;=$M$96),1,0)</f>
        <v>0</v>
      </c>
      <c r="KM111" s="196" t="n">
        <f aca="false">IF(AND(KM101&gt;=$M$94,KM101&lt;=$M$96),1,0)</f>
        <v>0</v>
      </c>
      <c r="KN111" s="196" t="n">
        <f aca="false">IF(AND(KN101&gt;=$M$94,KN101&lt;=$M$96),1,0)</f>
        <v>0</v>
      </c>
      <c r="KO111" s="196" t="n">
        <f aca="false">IF(AND(KO101&gt;=$M$94,KO101&lt;=$M$96),1,0)</f>
        <v>0</v>
      </c>
      <c r="KP111" s="196" t="n">
        <f aca="false">IF(AND(KP101&gt;=$M$94,KP101&lt;=$M$96),1,0)</f>
        <v>0</v>
      </c>
      <c r="KQ111" s="196" t="n">
        <f aca="false">IF(AND(KQ101&gt;=$M$94,KQ101&lt;=$M$96),1,0)</f>
        <v>0</v>
      </c>
      <c r="KR111" s="196" t="n">
        <f aca="false">IF(AND(KR101&gt;=$M$94,KR101&lt;=$M$96),1,0)</f>
        <v>0</v>
      </c>
      <c r="KS111" s="196"/>
      <c r="KT111" s="196" t="n">
        <f aca="false">IF(AND(KT101&gt;=$M$94,KT101&lt;=$M$96),1,0)</f>
        <v>0</v>
      </c>
      <c r="KU111" s="196" t="n">
        <f aca="false">IF(AND(KU101&gt;=$M$94,KU101&lt;=$M$96),1,0)</f>
        <v>0</v>
      </c>
      <c r="KV111" s="196" t="n">
        <f aca="false">IF(AND(KV101&gt;=$M$94,KV101&lt;=$M$96),1,0)</f>
        <v>0</v>
      </c>
      <c r="KW111" s="196" t="n">
        <f aca="false">IF(AND(KW101&gt;=$M$94,KW101&lt;=$M$96),1,0)</f>
        <v>0</v>
      </c>
      <c r="KX111" s="196" t="n">
        <f aca="false">IF(AND(KX101&gt;=$M$94,KX101&lt;=$M$96),1,0)</f>
        <v>0</v>
      </c>
      <c r="KY111" s="196" t="n">
        <f aca="false">IF(AND(KY101&gt;=$M$94,KY101&lt;=$M$96),1,0)</f>
        <v>0</v>
      </c>
      <c r="KZ111" s="196" t="n">
        <f aca="false">IF(AND(KZ101&gt;=$M$94,KZ101&lt;=$M$96),1,0)</f>
        <v>0</v>
      </c>
      <c r="LA111" s="196" t="n">
        <f aca="false">IF(AND(LA101&gt;=$M$94,LA101&lt;=$M$96),1,0)</f>
        <v>0</v>
      </c>
      <c r="LB111" s="196" t="n">
        <f aca="false">IF(AND(LB101&gt;=$M$94,LB101&lt;=$M$96),1,0)</f>
        <v>0</v>
      </c>
      <c r="LC111" s="196" t="n">
        <f aca="false">IF(AND(LC101&gt;=$M$94,LC101&lt;=$M$96),1,0)</f>
        <v>0</v>
      </c>
      <c r="LD111" s="196" t="n">
        <f aca="false">IF(AND(LD101&gt;=$M$94,LD101&lt;=$M$96),1,0)</f>
        <v>0</v>
      </c>
      <c r="LE111" s="196" t="n">
        <f aca="false">IF(AND(LE101&gt;=$M$94,LE101&lt;=$M$96),1,0)</f>
        <v>0</v>
      </c>
      <c r="LF111" s="196"/>
      <c r="LG111" s="196" t="n">
        <f aca="false">IF(AND(LG101&gt;=$M$94,LG101&lt;=$M$96),1,0)</f>
        <v>0</v>
      </c>
      <c r="LH111" s="196" t="n">
        <f aca="false">IF(AND(LH101&gt;=$M$94,LH101&lt;=$M$96),1,0)</f>
        <v>0</v>
      </c>
      <c r="LI111" s="196" t="n">
        <f aca="false">IF(AND(LI101&gt;=$M$94,LI101&lt;=$M$96),1,0)</f>
        <v>0</v>
      </c>
      <c r="LJ111" s="196" t="n">
        <f aca="false">IF(AND(LJ101&gt;=$M$94,LJ101&lt;=$M$96),1,0)</f>
        <v>0</v>
      </c>
      <c r="LK111" s="196" t="n">
        <f aca="false">IF(AND(LK101&gt;=$M$94,LK101&lt;=$M$96),1,0)</f>
        <v>0</v>
      </c>
      <c r="LL111" s="196" t="n">
        <f aca="false">IF(AND(LL101&gt;=$M$94,LL101&lt;=$M$96),1,0)</f>
        <v>0</v>
      </c>
      <c r="LM111" s="196" t="n">
        <f aca="false">IF(AND(LM101&gt;=$M$94,LM101&lt;=$M$96),1,0)</f>
        <v>0</v>
      </c>
      <c r="LN111" s="196" t="n">
        <f aca="false">IF(AND(LN101&gt;=$M$94,LN101&lt;=$M$96),1,0)</f>
        <v>0</v>
      </c>
      <c r="LO111" s="196" t="n">
        <f aca="false">IF(AND(LO101&gt;=$M$94,LO101&lt;=$M$96),1,0)</f>
        <v>0</v>
      </c>
      <c r="LP111" s="196" t="n">
        <f aca="false">IF(AND(LP101&gt;=$M$94,LP101&lt;=$M$96),1,0)</f>
        <v>0</v>
      </c>
      <c r="LQ111" s="196" t="n">
        <f aca="false">IF(AND(LQ101&gt;=$M$94,LQ101&lt;=$M$96),1,0)</f>
        <v>0</v>
      </c>
      <c r="LR111" s="196" t="n">
        <f aca="false">IF(AND(LR101&gt;=$M$94,LR101&lt;=$M$96),1,0)</f>
        <v>0</v>
      </c>
      <c r="LS111" s="196"/>
      <c r="LT111" s="196" t="n">
        <f aca="false">IF(AND(LT101&gt;=$M$94,LT101&lt;=$M$96),1,0)</f>
        <v>0</v>
      </c>
      <c r="LU111" s="196" t="n">
        <f aca="false">IF(AND(LU101&gt;=$M$94,LU101&lt;=$M$96),1,0)</f>
        <v>0</v>
      </c>
      <c r="LV111" s="196" t="n">
        <f aca="false">IF(AND(LV101&gt;=$M$94,LV101&lt;=$M$96),1,0)</f>
        <v>0</v>
      </c>
      <c r="LW111" s="196" t="n">
        <f aca="false">IF(AND(LW101&gt;=$M$94,LW101&lt;=$M$96),1,0)</f>
        <v>0</v>
      </c>
      <c r="LX111" s="196" t="n">
        <f aca="false">IF(AND(LX101&gt;=$M$94,LX101&lt;=$M$96),1,0)</f>
        <v>0</v>
      </c>
      <c r="LY111" s="196" t="n">
        <f aca="false">IF(AND(LY101&gt;=$M$94,LY101&lt;=$M$96),1,0)</f>
        <v>0</v>
      </c>
      <c r="LZ111" s="196" t="n">
        <f aca="false">IF(AND(LZ101&gt;=$M$94,LZ101&lt;=$M$96),1,0)</f>
        <v>0</v>
      </c>
      <c r="MA111" s="196" t="n">
        <f aca="false">IF(AND(MA101&gt;=$M$94,MA101&lt;=$M$96),1,0)</f>
        <v>0</v>
      </c>
      <c r="MB111" s="196" t="n">
        <f aca="false">IF(AND(MB101&gt;=$M$94,MB101&lt;=$M$96),1,0)</f>
        <v>0</v>
      </c>
      <c r="MC111" s="196" t="n">
        <f aca="false">IF(AND(MC101&gt;=$M$94,MC101&lt;=$M$96),1,0)</f>
        <v>0</v>
      </c>
      <c r="MD111" s="196" t="n">
        <f aca="false">IF(AND(MD101&gt;=$M$94,MD101&lt;=$M$96),1,0)</f>
        <v>0</v>
      </c>
      <c r="ME111" s="196" t="n">
        <f aca="false">IF(AND(ME101&gt;=$M$94,ME101&lt;=$M$96),1,0)</f>
        <v>0</v>
      </c>
      <c r="MF111" s="196"/>
      <c r="MG111" s="196" t="n">
        <f aca="false">IF(AND(MG101&gt;=$M$94,MG101&lt;=$M$96),1,0)</f>
        <v>0</v>
      </c>
      <c r="MH111" s="196" t="n">
        <f aca="false">IF(AND(MH101&gt;=$M$94,MH101&lt;=$M$96),1,0)</f>
        <v>0</v>
      </c>
      <c r="MI111" s="196" t="n">
        <f aca="false">IF(AND(MI101&gt;=$M$94,MI101&lt;=$M$96),1,0)</f>
        <v>0</v>
      </c>
      <c r="MJ111" s="196" t="n">
        <f aca="false">IF(AND(MJ101&gt;=$M$94,MJ101&lt;=$M$96),1,0)</f>
        <v>0</v>
      </c>
      <c r="MK111" s="196" t="n">
        <f aca="false">IF(AND(MK101&gt;=$M$94,MK101&lt;=$M$96),1,0)</f>
        <v>0</v>
      </c>
      <c r="ML111" s="196" t="n">
        <f aca="false">IF(AND(ML101&gt;=$M$94,ML101&lt;=$M$96),1,0)</f>
        <v>0</v>
      </c>
      <c r="MM111" s="196" t="n">
        <f aca="false">IF(AND(MM101&gt;=$M$94,MM101&lt;=$M$96),1,0)</f>
        <v>0</v>
      </c>
      <c r="MN111" s="196" t="n">
        <f aca="false">IF(AND(MN101&gt;=$M$94,MN101&lt;=$M$96),1,0)</f>
        <v>0</v>
      </c>
      <c r="MO111" s="196" t="n">
        <f aca="false">IF(AND(MO101&gt;=$M$94,MO101&lt;=$M$96),1,0)</f>
        <v>0</v>
      </c>
      <c r="MP111" s="196" t="n">
        <f aca="false">IF(AND(MP101&gt;=$M$94,MP101&lt;=$M$96),1,0)</f>
        <v>0</v>
      </c>
      <c r="MQ111" s="196" t="n">
        <f aca="false">IF(AND(MQ101&gt;=$M$94,MQ101&lt;=$M$96),1,0)</f>
        <v>0</v>
      </c>
      <c r="MR111" s="196" t="n">
        <f aca="false">IF(AND(MR101&gt;=$M$94,MR101&lt;=$M$96),1,0)</f>
        <v>0</v>
      </c>
      <c r="MS111" s="196"/>
      <c r="MT111" s="196" t="n">
        <f aca="false">IF(AND(MT101&gt;=$M$94,MT101&lt;=$M$96),1,0)</f>
        <v>0</v>
      </c>
      <c r="MU111" s="196" t="n">
        <f aca="false">IF(AND(MU101&gt;=$M$94,MU101&lt;=$M$96),1,0)</f>
        <v>0</v>
      </c>
      <c r="MV111" s="196" t="n">
        <f aca="false">IF(AND(MV101&gt;=$M$94,MV101&lt;=$M$96),1,0)</f>
        <v>0</v>
      </c>
      <c r="MW111" s="196" t="n">
        <f aca="false">IF(AND(MW101&gt;=$M$94,MW101&lt;=$M$96),1,0)</f>
        <v>0</v>
      </c>
      <c r="MX111" s="196" t="n">
        <f aca="false">IF(AND(MX101&gt;=$M$94,MX101&lt;=$M$96),1,0)</f>
        <v>0</v>
      </c>
      <c r="MY111" s="196" t="n">
        <f aca="false">IF(AND(MY101&gt;=$M$94,MY101&lt;=$M$96),1,0)</f>
        <v>0</v>
      </c>
      <c r="MZ111" s="196" t="n">
        <f aca="false">IF(AND(MZ101&gt;=$M$94,MZ101&lt;=$M$96),1,0)</f>
        <v>0</v>
      </c>
      <c r="NA111" s="196" t="n">
        <f aca="false">IF(AND(NA101&gt;=$M$94,NA101&lt;=$M$96),1,0)</f>
        <v>0</v>
      </c>
      <c r="NB111" s="196" t="n">
        <f aca="false">IF(AND(NB101&gt;=$M$94,NB101&lt;=$M$96),1,0)</f>
        <v>0</v>
      </c>
      <c r="NC111" s="196" t="n">
        <f aca="false">IF(AND(NC101&gt;=$M$94,NC101&lt;=$M$96),1,0)</f>
        <v>0</v>
      </c>
      <c r="ND111" s="196" t="n">
        <f aca="false">IF(AND(ND101&gt;=$M$94,ND101&lt;=$M$96),1,0)</f>
        <v>0</v>
      </c>
      <c r="NE111" s="196" t="n">
        <f aca="false">IF(AND(NE101&gt;=$M$94,NE101&lt;=$M$96),1,0)</f>
        <v>0</v>
      </c>
      <c r="NF111" s="196"/>
      <c r="NG111" s="196" t="n">
        <f aca="false">IF(AND(NG101&gt;=$M$94,NG101&lt;=$M$96),1,0)</f>
        <v>0</v>
      </c>
      <c r="NH111" s="196" t="n">
        <f aca="false">IF(AND(NH101&gt;=$M$94,NH101&lt;=$M$96),1,0)</f>
        <v>0</v>
      </c>
      <c r="NI111" s="196" t="n">
        <f aca="false">IF(AND(NI101&gt;=$M$94,NI101&lt;=$M$96),1,0)</f>
        <v>0</v>
      </c>
      <c r="NJ111" s="196" t="n">
        <f aca="false">IF(AND(NJ101&gt;=$M$94,NJ101&lt;=$M$96),1,0)</f>
        <v>0</v>
      </c>
      <c r="NK111" s="196" t="n">
        <f aca="false">IF(AND(NK101&gt;=$M$94,NK101&lt;=$M$96),1,0)</f>
        <v>0</v>
      </c>
      <c r="NL111" s="196" t="n">
        <f aca="false">IF(AND(NL101&gt;=$M$94,NL101&lt;=$M$96),1,0)</f>
        <v>0</v>
      </c>
      <c r="NM111" s="196" t="n">
        <f aca="false">IF(AND(NM101&gt;=$M$94,NM101&lt;=$M$96),1,0)</f>
        <v>0</v>
      </c>
      <c r="NN111" s="196" t="n">
        <f aca="false">IF(AND(NN101&gt;=$M$94,NN101&lt;=$M$96),1,0)</f>
        <v>0</v>
      </c>
      <c r="NO111" s="196" t="n">
        <f aca="false">IF(AND(NO101&gt;=$M$94,NO101&lt;=$M$96),1,0)</f>
        <v>0</v>
      </c>
      <c r="NP111" s="196" t="n">
        <f aca="false">IF(AND(NP101&gt;=$M$94,NP101&lt;=$M$96),1,0)</f>
        <v>0</v>
      </c>
      <c r="NQ111" s="196" t="n">
        <f aca="false">IF(AND(NQ101&gt;=$M$94,NQ101&lt;=$M$96),1,0)</f>
        <v>0</v>
      </c>
      <c r="NR111" s="196" t="n">
        <f aca="false">IF(AND(NR101&gt;=$M$94,NR101&lt;=$M$96),1,0)</f>
        <v>0</v>
      </c>
      <c r="NS111" s="196"/>
      <c r="NT111" s="196" t="n">
        <f aca="false">IF(AND(NT101&gt;=$M$94,NT101&lt;=$M$96),1,0)</f>
        <v>0</v>
      </c>
      <c r="NU111" s="196" t="n">
        <f aca="false">IF(AND(NU101&gt;=$M$94,NU101&lt;=$M$96),1,0)</f>
        <v>0</v>
      </c>
      <c r="NV111" s="196" t="n">
        <f aca="false">IF(AND(NV101&gt;=$M$94,NV101&lt;=$M$96),1,0)</f>
        <v>0</v>
      </c>
      <c r="NW111" s="196" t="n">
        <f aca="false">IF(AND(NW101&gt;=$M$94,NW101&lt;=$M$96),1,0)</f>
        <v>0</v>
      </c>
      <c r="NX111" s="196" t="n">
        <f aca="false">IF(AND(NX101&gt;=$M$94,NX101&lt;=$M$96),1,0)</f>
        <v>0</v>
      </c>
      <c r="NY111" s="196" t="n">
        <f aca="false">IF(AND(NY101&gt;=$M$94,NY101&lt;=$M$96),1,0)</f>
        <v>0</v>
      </c>
      <c r="NZ111" s="196" t="n">
        <f aca="false">IF(AND(NZ101&gt;=$M$94,NZ101&lt;=$M$96),1,0)</f>
        <v>0</v>
      </c>
      <c r="OA111" s="196" t="n">
        <f aca="false">IF(AND(OA101&gt;=$M$94,OA101&lt;=$M$96),1,0)</f>
        <v>0</v>
      </c>
      <c r="OB111" s="196" t="n">
        <f aca="false">IF(AND(OB101&gt;=$M$94,OB101&lt;=$M$96),1,0)</f>
        <v>0</v>
      </c>
      <c r="OC111" s="196" t="n">
        <f aca="false">IF(AND(OC101&gt;=$M$94,OC101&lt;=$M$96),1,0)</f>
        <v>0</v>
      </c>
      <c r="OD111" s="196" t="n">
        <f aca="false">IF(AND(OD101&gt;=$M$94,OD101&lt;=$M$96),1,0)</f>
        <v>0</v>
      </c>
      <c r="OE111" s="196" t="n">
        <f aca="false">IF(AND(OE101&gt;=$M$94,OE101&lt;=$M$96),1,0)</f>
        <v>0</v>
      </c>
      <c r="OF111" s="196"/>
      <c r="OG111" s="196" t="n">
        <f aca="false">IF(AND(OG101&gt;=$M$94,OG101&lt;=$M$96),1,0)</f>
        <v>0</v>
      </c>
      <c r="OH111" s="196" t="n">
        <f aca="false">IF(AND(OH101&gt;=$M$94,OH101&lt;=$M$96),1,0)</f>
        <v>0</v>
      </c>
      <c r="OI111" s="196" t="n">
        <f aca="false">IF(AND(OI101&gt;=$M$94,OI101&lt;=$M$96),1,0)</f>
        <v>0</v>
      </c>
      <c r="OJ111" s="196" t="n">
        <f aca="false">IF(AND(OJ101&gt;=$M$94,OJ101&lt;=$M$96),1,0)</f>
        <v>0</v>
      </c>
      <c r="OK111" s="196" t="n">
        <f aca="false">IF(AND(OK101&gt;=$M$94,OK101&lt;=$M$96),1,0)</f>
        <v>0</v>
      </c>
      <c r="OL111" s="196" t="n">
        <f aca="false">IF(AND(OL101&gt;=$M$94,OL101&lt;=$M$96),1,0)</f>
        <v>0</v>
      </c>
      <c r="OM111" s="196" t="n">
        <f aca="false">IF(AND(OM101&gt;=$M$94,OM101&lt;=$M$96),1,0)</f>
        <v>0</v>
      </c>
      <c r="ON111" s="196" t="n">
        <f aca="false">IF(AND(ON101&gt;=$M$94,ON101&lt;=$M$96),1,0)</f>
        <v>0</v>
      </c>
      <c r="OO111" s="196" t="n">
        <f aca="false">IF(AND(OO101&gt;=$M$94,OO101&lt;=$M$96),1,0)</f>
        <v>0</v>
      </c>
      <c r="OP111" s="196" t="n">
        <f aca="false">IF(AND(OP101&gt;=$M$94,OP101&lt;=$M$96),1,0)</f>
        <v>0</v>
      </c>
      <c r="OQ111" s="196" t="n">
        <f aca="false">IF(AND(OQ101&gt;=$M$94,OQ101&lt;=$M$96),1,0)</f>
        <v>0</v>
      </c>
      <c r="OR111" s="196" t="n">
        <f aca="false">IF(AND(OR101&gt;=$M$94,OR101&lt;=$M$96),1,0)</f>
        <v>0</v>
      </c>
      <c r="OS111" s="196"/>
      <c r="OT111" s="196"/>
      <c r="OU111" s="196"/>
      <c r="OV111" s="196"/>
      <c r="OW111" s="196"/>
      <c r="OX111" s="196"/>
      <c r="OY111" s="196"/>
      <c r="OZ111" s="196"/>
      <c r="PA111" s="196"/>
      <c r="PB111" s="196"/>
      <c r="PC111" s="196"/>
      <c r="PD111" s="196"/>
      <c r="PE111" s="196"/>
      <c r="PF111" s="196"/>
      <c r="PG111" s="196"/>
      <c r="PH111" s="196"/>
      <c r="PI111" s="196"/>
      <c r="PJ111" s="196"/>
      <c r="PK111" s="196"/>
      <c r="PL111" s="196"/>
      <c r="PM111" s="196"/>
      <c r="PN111" s="196"/>
      <c r="PO111" s="196"/>
      <c r="PP111" s="196"/>
      <c r="PQ111" s="196"/>
      <c r="PR111" s="196"/>
      <c r="PS111" s="196"/>
      <c r="PT111" s="196"/>
      <c r="PU111" s="196"/>
      <c r="PV111" s="196"/>
      <c r="PW111" s="196"/>
      <c r="PX111" s="196"/>
      <c r="PY111" s="196"/>
      <c r="PZ111" s="196"/>
      <c r="QA111" s="196"/>
      <c r="QB111" s="196"/>
      <c r="QC111" s="196"/>
      <c r="QD111" s="196"/>
      <c r="QE111" s="196"/>
      <c r="QF111" s="196"/>
      <c r="QG111" s="196"/>
      <c r="QH111" s="196"/>
      <c r="QI111" s="196"/>
      <c r="QJ111" s="196"/>
      <c r="QK111" s="196"/>
      <c r="QL111" s="196"/>
      <c r="QM111" s="196"/>
      <c r="QN111" s="196"/>
      <c r="QO111" s="196"/>
      <c r="QP111" s="196"/>
      <c r="QQ111" s="196"/>
      <c r="QR111" s="196"/>
      <c r="QS111" s="196"/>
      <c r="QT111" s="196"/>
      <c r="QU111" s="196"/>
      <c r="QV111" s="196"/>
      <c r="QW111" s="196"/>
      <c r="QX111" s="196"/>
      <c r="QY111" s="196"/>
      <c r="QZ111" s="196"/>
      <c r="RA111" s="196"/>
      <c r="RB111" s="196"/>
      <c r="RC111" s="196"/>
      <c r="RD111" s="196"/>
      <c r="RE111" s="196"/>
      <c r="RF111" s="196"/>
    </row>
    <row r="112" customFormat="false" ht="12.75" hidden="false" customHeight="true" outlineLevel="0" collapsed="false">
      <c r="A112" s="196"/>
      <c r="B112" s="219" t="s">
        <v>532</v>
      </c>
      <c r="C112" s="196"/>
      <c r="D112" s="196"/>
      <c r="E112" s="478" t="n">
        <f aca="false">SUM(G111:OS111)</f>
        <v>73</v>
      </c>
      <c r="F112" s="196"/>
      <c r="G112" s="478" t="n">
        <f aca="false">$E112-G111</f>
        <v>73</v>
      </c>
      <c r="H112" s="478" t="n">
        <f aca="false">G112-H111</f>
        <v>73</v>
      </c>
      <c r="I112" s="478" t="n">
        <f aca="false">H112-I111</f>
        <v>73</v>
      </c>
      <c r="J112" s="478" t="n">
        <f aca="false">I112-J111</f>
        <v>73</v>
      </c>
      <c r="K112" s="478" t="n">
        <f aca="false">J112-K111</f>
        <v>73</v>
      </c>
      <c r="L112" s="478" t="n">
        <f aca="false">K112-L111</f>
        <v>73</v>
      </c>
      <c r="M112" s="478" t="n">
        <f aca="false">L112-M111</f>
        <v>73</v>
      </c>
      <c r="N112" s="478" t="n">
        <f aca="false">M112-N111</f>
        <v>73</v>
      </c>
      <c r="O112" s="478" t="n">
        <f aca="false">N112-O111</f>
        <v>73</v>
      </c>
      <c r="P112" s="478" t="n">
        <f aca="false">O112-P111</f>
        <v>73</v>
      </c>
      <c r="Q112" s="478" t="n">
        <f aca="false">P112-Q111</f>
        <v>73</v>
      </c>
      <c r="R112" s="478" t="n">
        <f aca="false">Q112-R111</f>
        <v>73</v>
      </c>
      <c r="S112" s="196"/>
      <c r="T112" s="478" t="n">
        <f aca="false">$R112-T111</f>
        <v>73</v>
      </c>
      <c r="U112" s="478" t="n">
        <f aca="false">T112-U111</f>
        <v>73</v>
      </c>
      <c r="V112" s="478" t="n">
        <f aca="false">U112-V111</f>
        <v>73</v>
      </c>
      <c r="W112" s="478" t="n">
        <f aca="false">V112-W111</f>
        <v>73</v>
      </c>
      <c r="X112" s="478" t="n">
        <f aca="false">W112-X111</f>
        <v>73</v>
      </c>
      <c r="Y112" s="478" t="n">
        <f aca="false">X112-Y111</f>
        <v>73</v>
      </c>
      <c r="Z112" s="478" t="n">
        <f aca="false">Y112-Z111</f>
        <v>73</v>
      </c>
      <c r="AA112" s="478" t="n">
        <f aca="false">Z112-AA111</f>
        <v>73</v>
      </c>
      <c r="AB112" s="478" t="n">
        <f aca="false">AA112-AB111</f>
        <v>73</v>
      </c>
      <c r="AC112" s="478" t="n">
        <f aca="false">AB112-AC111</f>
        <v>73</v>
      </c>
      <c r="AD112" s="478" t="n">
        <f aca="false">AC112-AD111</f>
        <v>73</v>
      </c>
      <c r="AE112" s="478" t="n">
        <f aca="false">AD112-AE111</f>
        <v>73</v>
      </c>
      <c r="AF112" s="196"/>
      <c r="AG112" s="478" t="n">
        <f aca="false">AE112-AG111</f>
        <v>73</v>
      </c>
      <c r="AH112" s="478" t="n">
        <f aca="false">AG112-AH111</f>
        <v>73</v>
      </c>
      <c r="AI112" s="478" t="n">
        <f aca="false">AH112-AI111</f>
        <v>73</v>
      </c>
      <c r="AJ112" s="478" t="n">
        <f aca="false">AI112-AJ111</f>
        <v>73</v>
      </c>
      <c r="AK112" s="478" t="n">
        <f aca="false">AJ112-AK111</f>
        <v>73</v>
      </c>
      <c r="AL112" s="478" t="n">
        <f aca="false">AK112-AL111</f>
        <v>73</v>
      </c>
      <c r="AM112" s="478" t="n">
        <f aca="false">AL112-AM111</f>
        <v>73</v>
      </c>
      <c r="AN112" s="478" t="n">
        <f aca="false">AM112-AN111</f>
        <v>73</v>
      </c>
      <c r="AO112" s="478" t="n">
        <f aca="false">AN112-AO111</f>
        <v>73</v>
      </c>
      <c r="AP112" s="478" t="n">
        <f aca="false">AO112-AP111</f>
        <v>73</v>
      </c>
      <c r="AQ112" s="478" t="n">
        <f aca="false">AP112-AQ111</f>
        <v>73</v>
      </c>
      <c r="AR112" s="478" t="n">
        <f aca="false">AQ112-AR111</f>
        <v>73</v>
      </c>
      <c r="AS112" s="196"/>
      <c r="AT112" s="478" t="n">
        <f aca="false">AR112-AT111</f>
        <v>73</v>
      </c>
      <c r="AU112" s="478" t="n">
        <f aca="false">AT112-AU111</f>
        <v>73</v>
      </c>
      <c r="AV112" s="478" t="n">
        <f aca="false">AU112-AV111</f>
        <v>73</v>
      </c>
      <c r="AW112" s="478" t="n">
        <f aca="false">AV112-AW111</f>
        <v>73</v>
      </c>
      <c r="AX112" s="478" t="n">
        <f aca="false">AW112-AX111</f>
        <v>73</v>
      </c>
      <c r="AY112" s="478" t="n">
        <f aca="false">AX112-AY111</f>
        <v>73</v>
      </c>
      <c r="AZ112" s="478" t="n">
        <f aca="false">AY112-AZ111</f>
        <v>73</v>
      </c>
      <c r="BA112" s="478" t="n">
        <f aca="false">AZ112-BA111</f>
        <v>73</v>
      </c>
      <c r="BB112" s="478" t="n">
        <f aca="false">BA112-BB111</f>
        <v>73</v>
      </c>
      <c r="BC112" s="478" t="n">
        <f aca="false">BB112-BC111</f>
        <v>73</v>
      </c>
      <c r="BD112" s="478" t="n">
        <f aca="false">BC112-BD111</f>
        <v>73</v>
      </c>
      <c r="BE112" s="478" t="n">
        <f aca="false">BD112-BE111</f>
        <v>73</v>
      </c>
      <c r="BF112" s="196"/>
      <c r="BG112" s="478" t="n">
        <f aca="false">BE112-BG111</f>
        <v>73</v>
      </c>
      <c r="BH112" s="478" t="n">
        <f aca="false">BG112-BH111</f>
        <v>73</v>
      </c>
      <c r="BI112" s="478" t="n">
        <f aca="false">BH112-BI111</f>
        <v>73</v>
      </c>
      <c r="BJ112" s="478" t="n">
        <f aca="false">BI112-BJ111</f>
        <v>73</v>
      </c>
      <c r="BK112" s="478" t="n">
        <f aca="false">BJ112-BK111</f>
        <v>73</v>
      </c>
      <c r="BL112" s="478" t="n">
        <f aca="false">BK112-BL111</f>
        <v>73</v>
      </c>
      <c r="BM112" s="478" t="n">
        <f aca="false">BL112-BM111</f>
        <v>73</v>
      </c>
      <c r="BN112" s="478" t="n">
        <f aca="false">BM112-BN111</f>
        <v>73</v>
      </c>
      <c r="BO112" s="478" t="n">
        <f aca="false">BN112-BO111</f>
        <v>73</v>
      </c>
      <c r="BP112" s="478" t="n">
        <f aca="false">BO112-BP111</f>
        <v>73</v>
      </c>
      <c r="BQ112" s="478" t="n">
        <f aca="false">BP112-BQ111</f>
        <v>73</v>
      </c>
      <c r="BR112" s="478" t="n">
        <f aca="false">BQ112-BR111</f>
        <v>73</v>
      </c>
      <c r="BS112" s="196"/>
      <c r="BT112" s="478" t="n">
        <f aca="false">BR112-BT111</f>
        <v>73</v>
      </c>
      <c r="BU112" s="478" t="n">
        <f aca="false">BT112-BU111</f>
        <v>73</v>
      </c>
      <c r="BV112" s="478" t="n">
        <f aca="false">BU112-BV111</f>
        <v>73</v>
      </c>
      <c r="BW112" s="478" t="n">
        <f aca="false">BV112-BW111</f>
        <v>73</v>
      </c>
      <c r="BX112" s="478" t="n">
        <f aca="false">BW112-BX111</f>
        <v>73</v>
      </c>
      <c r="BY112" s="478" t="n">
        <f aca="false">BX112-BY111</f>
        <v>73</v>
      </c>
      <c r="BZ112" s="478" t="n">
        <f aca="false">BY112-BZ111</f>
        <v>72</v>
      </c>
      <c r="CA112" s="478" t="n">
        <f aca="false">BZ112-CA111</f>
        <v>71</v>
      </c>
      <c r="CB112" s="478" t="n">
        <f aca="false">CA112-CB111</f>
        <v>70</v>
      </c>
      <c r="CC112" s="478" t="n">
        <f aca="false">CB112-CC111</f>
        <v>69</v>
      </c>
      <c r="CD112" s="478" t="n">
        <f aca="false">CC112-CD111</f>
        <v>68</v>
      </c>
      <c r="CE112" s="478" t="n">
        <f aca="false">CD112-CE111</f>
        <v>67</v>
      </c>
      <c r="CF112" s="196"/>
      <c r="CG112" s="478" t="n">
        <f aca="false">CE112-CG111</f>
        <v>66</v>
      </c>
      <c r="CH112" s="478" t="n">
        <f aca="false">CG112-CH111</f>
        <v>65</v>
      </c>
      <c r="CI112" s="478" t="n">
        <f aca="false">CH112-CI111</f>
        <v>64</v>
      </c>
      <c r="CJ112" s="478" t="n">
        <f aca="false">CI112-CJ111</f>
        <v>63</v>
      </c>
      <c r="CK112" s="478" t="n">
        <f aca="false">CJ112-CK111</f>
        <v>62</v>
      </c>
      <c r="CL112" s="478" t="n">
        <f aca="false">CK112-CL111</f>
        <v>61</v>
      </c>
      <c r="CM112" s="478" t="n">
        <f aca="false">CL112-CM111</f>
        <v>60</v>
      </c>
      <c r="CN112" s="478" t="n">
        <f aca="false">CM112-CN111</f>
        <v>59</v>
      </c>
      <c r="CO112" s="478" t="n">
        <f aca="false">CN112-CO111</f>
        <v>58</v>
      </c>
      <c r="CP112" s="478" t="n">
        <f aca="false">CO112-CP111</f>
        <v>57</v>
      </c>
      <c r="CQ112" s="478" t="n">
        <f aca="false">CP112-CQ111</f>
        <v>56</v>
      </c>
      <c r="CR112" s="478" t="n">
        <f aca="false">CQ112-CR111</f>
        <v>55</v>
      </c>
      <c r="CS112" s="196"/>
      <c r="CT112" s="478" t="n">
        <f aca="false">CR112-CT111</f>
        <v>54</v>
      </c>
      <c r="CU112" s="478" t="n">
        <f aca="false">CT112-CU111</f>
        <v>53</v>
      </c>
      <c r="CV112" s="478" t="n">
        <f aca="false">CU112-CV111</f>
        <v>52</v>
      </c>
      <c r="CW112" s="478" t="n">
        <f aca="false">CV112-CW111</f>
        <v>51</v>
      </c>
      <c r="CX112" s="478" t="n">
        <f aca="false">CW112-CX111</f>
        <v>50</v>
      </c>
      <c r="CY112" s="478" t="n">
        <f aca="false">CX112-CY111</f>
        <v>49</v>
      </c>
      <c r="CZ112" s="478" t="n">
        <f aca="false">CY112-CZ111</f>
        <v>48</v>
      </c>
      <c r="DA112" s="478" t="n">
        <f aca="false">CZ112-DA111</f>
        <v>47</v>
      </c>
      <c r="DB112" s="478" t="n">
        <f aca="false">DA112-DB111</f>
        <v>46</v>
      </c>
      <c r="DC112" s="478" t="n">
        <f aca="false">DB112-DC111</f>
        <v>45</v>
      </c>
      <c r="DD112" s="478" t="n">
        <f aca="false">DC112-DD111</f>
        <v>44</v>
      </c>
      <c r="DE112" s="478" t="n">
        <f aca="false">DD112-DE111</f>
        <v>43</v>
      </c>
      <c r="DF112" s="196"/>
      <c r="DG112" s="478" t="n">
        <f aca="false">DE112-DG111</f>
        <v>42</v>
      </c>
      <c r="DH112" s="478" t="n">
        <f aca="false">DG112-DH111</f>
        <v>41</v>
      </c>
      <c r="DI112" s="478" t="n">
        <f aca="false">DH112-DI111</f>
        <v>40</v>
      </c>
      <c r="DJ112" s="478" t="n">
        <f aca="false">DI112-DJ111</f>
        <v>39</v>
      </c>
      <c r="DK112" s="478" t="n">
        <f aca="false">DJ112-DK111</f>
        <v>38</v>
      </c>
      <c r="DL112" s="478" t="n">
        <f aca="false">DK112-DL111</f>
        <v>37</v>
      </c>
      <c r="DM112" s="478" t="n">
        <f aca="false">DL112-DM111</f>
        <v>36</v>
      </c>
      <c r="DN112" s="478" t="n">
        <f aca="false">DM112-DN111</f>
        <v>35</v>
      </c>
      <c r="DO112" s="478" t="n">
        <f aca="false">DN112-DO111</f>
        <v>34</v>
      </c>
      <c r="DP112" s="478" t="n">
        <f aca="false">DO112-DP111</f>
        <v>33</v>
      </c>
      <c r="DQ112" s="478" t="n">
        <f aca="false">DP112-DQ111</f>
        <v>32</v>
      </c>
      <c r="DR112" s="478" t="n">
        <f aca="false">DQ112-DR111</f>
        <v>31</v>
      </c>
      <c r="DS112" s="196"/>
      <c r="DT112" s="478" t="n">
        <f aca="false">DR112-DT111</f>
        <v>30</v>
      </c>
      <c r="DU112" s="478" t="n">
        <f aca="false">DT112-DU111</f>
        <v>29</v>
      </c>
      <c r="DV112" s="478" t="n">
        <f aca="false">DU112-DV111</f>
        <v>28</v>
      </c>
      <c r="DW112" s="478" t="n">
        <f aca="false">DV112-DW111</f>
        <v>27</v>
      </c>
      <c r="DX112" s="478" t="n">
        <f aca="false">DW112-DX111</f>
        <v>26</v>
      </c>
      <c r="DY112" s="478" t="n">
        <f aca="false">DX112-DY111</f>
        <v>25</v>
      </c>
      <c r="DZ112" s="478" t="n">
        <f aca="false">DY112-DZ111</f>
        <v>24</v>
      </c>
      <c r="EA112" s="478" t="n">
        <f aca="false">DZ112-EA111</f>
        <v>23</v>
      </c>
      <c r="EB112" s="478" t="n">
        <f aca="false">EA112-EB111</f>
        <v>22</v>
      </c>
      <c r="EC112" s="478" t="n">
        <f aca="false">EB112-EC111</f>
        <v>21</v>
      </c>
      <c r="ED112" s="478" t="n">
        <f aca="false">EC112-ED111</f>
        <v>20</v>
      </c>
      <c r="EE112" s="478" t="n">
        <f aca="false">ED112-EE111</f>
        <v>19</v>
      </c>
      <c r="EF112" s="196"/>
      <c r="EG112" s="478" t="n">
        <f aca="false">EE112-EG111</f>
        <v>18</v>
      </c>
      <c r="EH112" s="478" t="n">
        <f aca="false">EG112-EH111</f>
        <v>17</v>
      </c>
      <c r="EI112" s="478" t="n">
        <f aca="false">EH112-EI111</f>
        <v>16</v>
      </c>
      <c r="EJ112" s="478" t="n">
        <f aca="false">EI112-EJ111</f>
        <v>15</v>
      </c>
      <c r="EK112" s="478" t="n">
        <f aca="false">EJ112-EK111</f>
        <v>14</v>
      </c>
      <c r="EL112" s="478" t="n">
        <f aca="false">EK112-EL111</f>
        <v>13</v>
      </c>
      <c r="EM112" s="478" t="n">
        <f aca="false">EL112-EM111</f>
        <v>12</v>
      </c>
      <c r="EN112" s="478" t="n">
        <f aca="false">EM112-EN111</f>
        <v>11</v>
      </c>
      <c r="EO112" s="478" t="n">
        <f aca="false">EN112-EO111</f>
        <v>10</v>
      </c>
      <c r="EP112" s="478" t="n">
        <f aca="false">EO112-EP111</f>
        <v>9</v>
      </c>
      <c r="EQ112" s="478" t="n">
        <f aca="false">EP112-EQ111</f>
        <v>8</v>
      </c>
      <c r="ER112" s="478" t="n">
        <f aca="false">EQ112-ER111</f>
        <v>7</v>
      </c>
      <c r="ES112" s="196"/>
      <c r="ET112" s="478" t="n">
        <f aca="false">ER112-ET111</f>
        <v>6</v>
      </c>
      <c r="EU112" s="478" t="n">
        <f aca="false">ET112-EU111</f>
        <v>5</v>
      </c>
      <c r="EV112" s="478" t="n">
        <f aca="false">EU112-EV111</f>
        <v>4</v>
      </c>
      <c r="EW112" s="478" t="n">
        <f aca="false">EV112-EW111</f>
        <v>3</v>
      </c>
      <c r="EX112" s="478" t="n">
        <f aca="false">EW112-EX111</f>
        <v>2</v>
      </c>
      <c r="EY112" s="478" t="n">
        <f aca="false">EX112-EY111</f>
        <v>1</v>
      </c>
      <c r="EZ112" s="478" t="n">
        <f aca="false">EY112-EZ111</f>
        <v>0</v>
      </c>
      <c r="FA112" s="478" t="n">
        <f aca="false">EZ112-FA111</f>
        <v>0</v>
      </c>
      <c r="FB112" s="478" t="n">
        <f aca="false">FA112-FB111</f>
        <v>0</v>
      </c>
      <c r="FC112" s="478" t="n">
        <f aca="false">FB112-FC111</f>
        <v>0</v>
      </c>
      <c r="FD112" s="478" t="n">
        <f aca="false">FC112-FD111</f>
        <v>0</v>
      </c>
      <c r="FE112" s="478" t="n">
        <f aca="false">FD112-FE111</f>
        <v>0</v>
      </c>
      <c r="FF112" s="196"/>
      <c r="FG112" s="478" t="n">
        <f aca="false">FE112-FG111</f>
        <v>0</v>
      </c>
      <c r="FH112" s="478" t="n">
        <f aca="false">FG112-FH111</f>
        <v>0</v>
      </c>
      <c r="FI112" s="478" t="n">
        <f aca="false">FH112-FI111</f>
        <v>0</v>
      </c>
      <c r="FJ112" s="478" t="n">
        <f aca="false">FI112-FJ111</f>
        <v>0</v>
      </c>
      <c r="FK112" s="478" t="n">
        <f aca="false">FJ112-FK111</f>
        <v>0</v>
      </c>
      <c r="FL112" s="478" t="n">
        <f aca="false">FK112-FL111</f>
        <v>0</v>
      </c>
      <c r="FM112" s="478" t="n">
        <f aca="false">FL112-FM111</f>
        <v>0</v>
      </c>
      <c r="FN112" s="478" t="n">
        <f aca="false">FM112-FN111</f>
        <v>0</v>
      </c>
      <c r="FO112" s="478" t="n">
        <f aca="false">FN112-FO111</f>
        <v>0</v>
      </c>
      <c r="FP112" s="478" t="n">
        <f aca="false">FO112-FP111</f>
        <v>0</v>
      </c>
      <c r="FQ112" s="478" t="n">
        <f aca="false">FP112-FQ111</f>
        <v>0</v>
      </c>
      <c r="FR112" s="478" t="n">
        <f aca="false">FQ112-FR111</f>
        <v>0</v>
      </c>
      <c r="FS112" s="196"/>
      <c r="FT112" s="478" t="n">
        <f aca="false">FR112-FT111</f>
        <v>0</v>
      </c>
      <c r="FU112" s="478" t="n">
        <f aca="false">FT112-FU111</f>
        <v>0</v>
      </c>
      <c r="FV112" s="478" t="n">
        <f aca="false">FU112-FV111</f>
        <v>0</v>
      </c>
      <c r="FW112" s="478" t="n">
        <f aca="false">FV112-FW111</f>
        <v>0</v>
      </c>
      <c r="FX112" s="478" t="n">
        <f aca="false">FW112-FX111</f>
        <v>0</v>
      </c>
      <c r="FY112" s="478" t="n">
        <f aca="false">FX112-FY111</f>
        <v>0</v>
      </c>
      <c r="FZ112" s="478" t="n">
        <f aca="false">FY112-FZ111</f>
        <v>0</v>
      </c>
      <c r="GA112" s="478" t="n">
        <f aca="false">FZ112-GA111</f>
        <v>0</v>
      </c>
      <c r="GB112" s="478" t="n">
        <f aca="false">GA112-GB111</f>
        <v>0</v>
      </c>
      <c r="GC112" s="478" t="n">
        <f aca="false">GB112-GC111</f>
        <v>0</v>
      </c>
      <c r="GD112" s="478" t="n">
        <f aca="false">GC112-GD111</f>
        <v>0</v>
      </c>
      <c r="GE112" s="478" t="n">
        <f aca="false">GD112-GE111</f>
        <v>0</v>
      </c>
      <c r="GF112" s="196"/>
      <c r="GG112" s="478" t="n">
        <f aca="false">GE112-GG111</f>
        <v>0</v>
      </c>
      <c r="GH112" s="478" t="n">
        <f aca="false">GG112-GH111</f>
        <v>0</v>
      </c>
      <c r="GI112" s="478" t="n">
        <f aca="false">GH112-GI111</f>
        <v>0</v>
      </c>
      <c r="GJ112" s="478" t="n">
        <f aca="false">GI112-GJ111</f>
        <v>0</v>
      </c>
      <c r="GK112" s="478" t="n">
        <f aca="false">GJ112-GK111</f>
        <v>0</v>
      </c>
      <c r="GL112" s="478" t="n">
        <f aca="false">GK112-GL111</f>
        <v>0</v>
      </c>
      <c r="GM112" s="478" t="n">
        <f aca="false">GL112-GM111</f>
        <v>0</v>
      </c>
      <c r="GN112" s="478" t="n">
        <f aca="false">GM112-GN111</f>
        <v>0</v>
      </c>
      <c r="GO112" s="478" t="n">
        <f aca="false">GN112-GO111</f>
        <v>0</v>
      </c>
      <c r="GP112" s="478" t="n">
        <f aca="false">GO112-GP111</f>
        <v>0</v>
      </c>
      <c r="GQ112" s="478" t="n">
        <f aca="false">GP112-GQ111</f>
        <v>0</v>
      </c>
      <c r="GR112" s="478" t="n">
        <f aca="false">GQ112-GR111</f>
        <v>0</v>
      </c>
      <c r="GS112" s="196"/>
      <c r="GT112" s="478" t="n">
        <f aca="false">GR112-GT111</f>
        <v>0</v>
      </c>
      <c r="GU112" s="478" t="n">
        <f aca="false">GT112-GU111</f>
        <v>0</v>
      </c>
      <c r="GV112" s="478" t="n">
        <f aca="false">GU112-GV111</f>
        <v>0</v>
      </c>
      <c r="GW112" s="478" t="n">
        <f aca="false">GV112-GW111</f>
        <v>0</v>
      </c>
      <c r="GX112" s="478" t="n">
        <f aca="false">GW112-GX111</f>
        <v>0</v>
      </c>
      <c r="GY112" s="478" t="n">
        <f aca="false">GX112-GY111</f>
        <v>0</v>
      </c>
      <c r="GZ112" s="478" t="n">
        <f aca="false">GY112-GZ111</f>
        <v>0</v>
      </c>
      <c r="HA112" s="478" t="n">
        <f aca="false">GZ112-HA111</f>
        <v>0</v>
      </c>
      <c r="HB112" s="478" t="n">
        <f aca="false">HA112-HB111</f>
        <v>0</v>
      </c>
      <c r="HC112" s="478" t="n">
        <f aca="false">HB112-HC111</f>
        <v>0</v>
      </c>
      <c r="HD112" s="478" t="n">
        <f aca="false">HC112-HD111</f>
        <v>0</v>
      </c>
      <c r="HE112" s="478" t="n">
        <f aca="false">HD112-HE111</f>
        <v>0</v>
      </c>
      <c r="HF112" s="196"/>
      <c r="HG112" s="478" t="n">
        <f aca="false">HE112-HG111</f>
        <v>0</v>
      </c>
      <c r="HH112" s="478" t="n">
        <f aca="false">HG112-HH111</f>
        <v>0</v>
      </c>
      <c r="HI112" s="478" t="n">
        <f aca="false">HH112-HI111</f>
        <v>0</v>
      </c>
      <c r="HJ112" s="478" t="n">
        <f aca="false">HI112-HJ111</f>
        <v>0</v>
      </c>
      <c r="HK112" s="478" t="n">
        <f aca="false">HJ112-HK111</f>
        <v>0</v>
      </c>
      <c r="HL112" s="478" t="n">
        <f aca="false">HK112-HL111</f>
        <v>0</v>
      </c>
      <c r="HM112" s="478" t="n">
        <f aca="false">HL112-HM111</f>
        <v>0</v>
      </c>
      <c r="HN112" s="478" t="n">
        <f aca="false">HM112-HN111</f>
        <v>0</v>
      </c>
      <c r="HO112" s="478" t="n">
        <f aca="false">HN112-HO111</f>
        <v>0</v>
      </c>
      <c r="HP112" s="478" t="n">
        <f aca="false">HO112-HP111</f>
        <v>0</v>
      </c>
      <c r="HQ112" s="478" t="n">
        <f aca="false">HP112-HQ111</f>
        <v>0</v>
      </c>
      <c r="HR112" s="478" t="n">
        <f aca="false">HQ112-HR111</f>
        <v>0</v>
      </c>
      <c r="HS112" s="196"/>
      <c r="HT112" s="478" t="n">
        <f aca="false">HR112-HT111</f>
        <v>0</v>
      </c>
      <c r="HU112" s="478" t="n">
        <f aca="false">HT112-HU111</f>
        <v>0</v>
      </c>
      <c r="HV112" s="478" t="n">
        <f aca="false">HU112-HV111</f>
        <v>0</v>
      </c>
      <c r="HW112" s="478" t="n">
        <f aca="false">HV112-HW111</f>
        <v>0</v>
      </c>
      <c r="HX112" s="478" t="n">
        <f aca="false">HW112-HX111</f>
        <v>0</v>
      </c>
      <c r="HY112" s="478" t="n">
        <f aca="false">HX112-HY111</f>
        <v>0</v>
      </c>
      <c r="HZ112" s="478" t="n">
        <f aca="false">HY112-HZ111</f>
        <v>0</v>
      </c>
      <c r="IA112" s="478" t="n">
        <f aca="false">HZ112-IA111</f>
        <v>0</v>
      </c>
      <c r="IB112" s="478" t="n">
        <f aca="false">IA112-IB111</f>
        <v>0</v>
      </c>
      <c r="IC112" s="478" t="n">
        <f aca="false">IB112-IC111</f>
        <v>0</v>
      </c>
      <c r="ID112" s="478" t="n">
        <f aca="false">IC112-ID111</f>
        <v>0</v>
      </c>
      <c r="IE112" s="478" t="n">
        <f aca="false">ID112-IE111</f>
        <v>0</v>
      </c>
      <c r="IF112" s="196"/>
      <c r="IG112" s="478" t="n">
        <f aca="false">IE112-IG111</f>
        <v>0</v>
      </c>
      <c r="IH112" s="478" t="n">
        <f aca="false">IG112-IH111</f>
        <v>0</v>
      </c>
      <c r="II112" s="478" t="n">
        <f aca="false">IH112-II111</f>
        <v>0</v>
      </c>
      <c r="IJ112" s="478" t="n">
        <f aca="false">II112-IJ111</f>
        <v>0</v>
      </c>
      <c r="IK112" s="478" t="n">
        <f aca="false">IJ112-IK111</f>
        <v>0</v>
      </c>
      <c r="IL112" s="478" t="n">
        <f aca="false">IK112-IL111</f>
        <v>0</v>
      </c>
      <c r="IM112" s="478" t="n">
        <f aca="false">IL112-IM111</f>
        <v>0</v>
      </c>
      <c r="IN112" s="478" t="n">
        <f aca="false">IM112-IN111</f>
        <v>0</v>
      </c>
      <c r="IO112" s="478" t="n">
        <f aca="false">IN112-IO111</f>
        <v>0</v>
      </c>
      <c r="IP112" s="478" t="n">
        <f aca="false">IO112-IP111</f>
        <v>0</v>
      </c>
      <c r="IQ112" s="478" t="n">
        <f aca="false">IP112-IQ111</f>
        <v>0</v>
      </c>
      <c r="IR112" s="478" t="n">
        <f aca="false">IQ112-IR111</f>
        <v>0</v>
      </c>
      <c r="IS112" s="196"/>
      <c r="IT112" s="478" t="n">
        <f aca="false">IR112-IT111</f>
        <v>0</v>
      </c>
      <c r="IU112" s="478" t="n">
        <f aca="false">IT112-IU111</f>
        <v>0</v>
      </c>
      <c r="IV112" s="478" t="n">
        <f aca="false">IU112-IV111</f>
        <v>0</v>
      </c>
      <c r="IW112" s="478" t="n">
        <f aca="false">IV112-IW111</f>
        <v>0</v>
      </c>
      <c r="IX112" s="478" t="n">
        <f aca="false">IW112-IX111</f>
        <v>0</v>
      </c>
      <c r="IY112" s="478" t="n">
        <f aca="false">IX112-IY111</f>
        <v>0</v>
      </c>
      <c r="IZ112" s="478" t="n">
        <f aca="false">IY112-IZ111</f>
        <v>0</v>
      </c>
      <c r="JA112" s="478" t="n">
        <f aca="false">IZ112-JA111</f>
        <v>0</v>
      </c>
      <c r="JB112" s="478" t="n">
        <f aca="false">JA112-JB111</f>
        <v>0</v>
      </c>
      <c r="JC112" s="478" t="n">
        <f aca="false">JB112-JC111</f>
        <v>0</v>
      </c>
      <c r="JD112" s="478" t="n">
        <f aca="false">JC112-JD111</f>
        <v>0</v>
      </c>
      <c r="JE112" s="478" t="n">
        <f aca="false">JD112-JE111</f>
        <v>0</v>
      </c>
      <c r="JF112" s="196"/>
      <c r="JG112" s="478" t="n">
        <f aca="false">JE112-JG111</f>
        <v>0</v>
      </c>
      <c r="JH112" s="478" t="n">
        <f aca="false">JG112-JH111</f>
        <v>0</v>
      </c>
      <c r="JI112" s="478" t="n">
        <f aca="false">JH112-JI111</f>
        <v>0</v>
      </c>
      <c r="JJ112" s="478" t="n">
        <f aca="false">JI112-JJ111</f>
        <v>0</v>
      </c>
      <c r="JK112" s="478" t="n">
        <f aca="false">JJ112-JK111</f>
        <v>0</v>
      </c>
      <c r="JL112" s="478" t="n">
        <f aca="false">JK112-JL111</f>
        <v>0</v>
      </c>
      <c r="JM112" s="478" t="n">
        <f aca="false">JL112-JM111</f>
        <v>0</v>
      </c>
      <c r="JN112" s="478" t="n">
        <f aca="false">JM112-JN111</f>
        <v>0</v>
      </c>
      <c r="JO112" s="478" t="n">
        <f aca="false">JN112-JO111</f>
        <v>0</v>
      </c>
      <c r="JP112" s="478" t="n">
        <f aca="false">JO112-JP111</f>
        <v>0</v>
      </c>
      <c r="JQ112" s="478" t="n">
        <f aca="false">JP112-JQ111</f>
        <v>0</v>
      </c>
      <c r="JR112" s="478" t="n">
        <f aca="false">JQ112-JR111</f>
        <v>0</v>
      </c>
      <c r="JS112" s="196"/>
      <c r="JT112" s="478" t="n">
        <f aca="false">JR112-JT111</f>
        <v>0</v>
      </c>
      <c r="JU112" s="478" t="n">
        <f aca="false">JT112-JU111</f>
        <v>0</v>
      </c>
      <c r="JV112" s="478" t="n">
        <f aca="false">JU112-JV111</f>
        <v>0</v>
      </c>
      <c r="JW112" s="478" t="n">
        <f aca="false">JV112-JW111</f>
        <v>0</v>
      </c>
      <c r="JX112" s="478" t="n">
        <f aca="false">JW112-JX111</f>
        <v>0</v>
      </c>
      <c r="JY112" s="478" t="n">
        <f aca="false">JX112-JY111</f>
        <v>0</v>
      </c>
      <c r="JZ112" s="478" t="n">
        <f aca="false">JY112-JZ111</f>
        <v>0</v>
      </c>
      <c r="KA112" s="478" t="n">
        <f aca="false">JZ112-KA111</f>
        <v>0</v>
      </c>
      <c r="KB112" s="478" t="n">
        <f aca="false">KA112-KB111</f>
        <v>0</v>
      </c>
      <c r="KC112" s="478" t="n">
        <f aca="false">KB112-KC111</f>
        <v>0</v>
      </c>
      <c r="KD112" s="478" t="n">
        <f aca="false">KC112-KD111</f>
        <v>0</v>
      </c>
      <c r="KE112" s="478" t="n">
        <f aca="false">KD112-KE111</f>
        <v>0</v>
      </c>
      <c r="KF112" s="196"/>
      <c r="KG112" s="478" t="n">
        <f aca="false">KE112-KG111</f>
        <v>0</v>
      </c>
      <c r="KH112" s="478" t="n">
        <f aca="false">KG112-KH111</f>
        <v>0</v>
      </c>
      <c r="KI112" s="478" t="n">
        <f aca="false">KH112-KI111</f>
        <v>0</v>
      </c>
      <c r="KJ112" s="478" t="n">
        <f aca="false">KI112-KJ111</f>
        <v>0</v>
      </c>
      <c r="KK112" s="478" t="n">
        <f aca="false">KJ112-KK111</f>
        <v>0</v>
      </c>
      <c r="KL112" s="478" t="n">
        <f aca="false">KK112-KL111</f>
        <v>0</v>
      </c>
      <c r="KM112" s="478" t="n">
        <f aca="false">KL112-KM111</f>
        <v>0</v>
      </c>
      <c r="KN112" s="478" t="n">
        <f aca="false">KM112-KN111</f>
        <v>0</v>
      </c>
      <c r="KO112" s="478" t="n">
        <f aca="false">KN112-KO111</f>
        <v>0</v>
      </c>
      <c r="KP112" s="478" t="n">
        <f aca="false">KO112-KP111</f>
        <v>0</v>
      </c>
      <c r="KQ112" s="478" t="n">
        <f aca="false">KP112-KQ111</f>
        <v>0</v>
      </c>
      <c r="KR112" s="478" t="n">
        <f aca="false">KQ112-KR111</f>
        <v>0</v>
      </c>
      <c r="KS112" s="196"/>
      <c r="KT112" s="478" t="n">
        <f aca="false">KR112-KT111</f>
        <v>0</v>
      </c>
      <c r="KU112" s="478" t="n">
        <f aca="false">KT112-KU111</f>
        <v>0</v>
      </c>
      <c r="KV112" s="478" t="n">
        <f aca="false">KU112-KV111</f>
        <v>0</v>
      </c>
      <c r="KW112" s="478" t="n">
        <f aca="false">KV112-KW111</f>
        <v>0</v>
      </c>
      <c r="KX112" s="478" t="n">
        <f aca="false">KW112-KX111</f>
        <v>0</v>
      </c>
      <c r="KY112" s="478" t="n">
        <f aca="false">KX112-KY111</f>
        <v>0</v>
      </c>
      <c r="KZ112" s="478" t="n">
        <f aca="false">KY112-KZ111</f>
        <v>0</v>
      </c>
      <c r="LA112" s="478" t="n">
        <f aca="false">KZ112-LA111</f>
        <v>0</v>
      </c>
      <c r="LB112" s="478" t="n">
        <f aca="false">LA112-LB111</f>
        <v>0</v>
      </c>
      <c r="LC112" s="478" t="n">
        <f aca="false">LB112-LC111</f>
        <v>0</v>
      </c>
      <c r="LD112" s="478" t="n">
        <f aca="false">LC112-LD111</f>
        <v>0</v>
      </c>
      <c r="LE112" s="478" t="n">
        <f aca="false">LD112-LE111</f>
        <v>0</v>
      </c>
      <c r="LF112" s="196"/>
      <c r="LG112" s="478" t="n">
        <f aca="false">LE112-LG111</f>
        <v>0</v>
      </c>
      <c r="LH112" s="478" t="n">
        <f aca="false">LG112-LH111</f>
        <v>0</v>
      </c>
      <c r="LI112" s="478" t="n">
        <f aca="false">LH112-LI111</f>
        <v>0</v>
      </c>
      <c r="LJ112" s="478" t="n">
        <f aca="false">LI112-LJ111</f>
        <v>0</v>
      </c>
      <c r="LK112" s="478" t="n">
        <f aca="false">LJ112-LK111</f>
        <v>0</v>
      </c>
      <c r="LL112" s="478" t="n">
        <f aca="false">LK112-LL111</f>
        <v>0</v>
      </c>
      <c r="LM112" s="478" t="n">
        <f aca="false">LL112-LM111</f>
        <v>0</v>
      </c>
      <c r="LN112" s="478" t="n">
        <f aca="false">LM112-LN111</f>
        <v>0</v>
      </c>
      <c r="LO112" s="478" t="n">
        <f aca="false">LN112-LO111</f>
        <v>0</v>
      </c>
      <c r="LP112" s="478" t="n">
        <f aca="false">LO112-LP111</f>
        <v>0</v>
      </c>
      <c r="LQ112" s="478" t="n">
        <f aca="false">LP112-LQ111</f>
        <v>0</v>
      </c>
      <c r="LR112" s="478" t="n">
        <f aca="false">LQ112-LR111</f>
        <v>0</v>
      </c>
      <c r="LS112" s="196"/>
      <c r="LT112" s="478" t="n">
        <f aca="false">LR112-LT111</f>
        <v>0</v>
      </c>
      <c r="LU112" s="478" t="n">
        <f aca="false">LT112-LU111</f>
        <v>0</v>
      </c>
      <c r="LV112" s="478" t="n">
        <f aca="false">LU112-LV111</f>
        <v>0</v>
      </c>
      <c r="LW112" s="478" t="n">
        <f aca="false">LV112-LW111</f>
        <v>0</v>
      </c>
      <c r="LX112" s="478" t="n">
        <f aca="false">LW112-LX111</f>
        <v>0</v>
      </c>
      <c r="LY112" s="478" t="n">
        <f aca="false">LX112-LY111</f>
        <v>0</v>
      </c>
      <c r="LZ112" s="478" t="n">
        <f aca="false">LY112-LZ111</f>
        <v>0</v>
      </c>
      <c r="MA112" s="478" t="n">
        <f aca="false">LZ112-MA111</f>
        <v>0</v>
      </c>
      <c r="MB112" s="478" t="n">
        <f aca="false">MA112-MB111</f>
        <v>0</v>
      </c>
      <c r="MC112" s="478" t="n">
        <f aca="false">MB112-MC111</f>
        <v>0</v>
      </c>
      <c r="MD112" s="478" t="n">
        <f aca="false">MC112-MD111</f>
        <v>0</v>
      </c>
      <c r="ME112" s="478" t="n">
        <f aca="false">MD112-ME111</f>
        <v>0</v>
      </c>
      <c r="MF112" s="196"/>
      <c r="MG112" s="478" t="n">
        <f aca="false">ME112-MG111</f>
        <v>0</v>
      </c>
      <c r="MH112" s="478" t="n">
        <f aca="false">MG112-MH111</f>
        <v>0</v>
      </c>
      <c r="MI112" s="478" t="n">
        <f aca="false">MH112-MI111</f>
        <v>0</v>
      </c>
      <c r="MJ112" s="478" t="n">
        <f aca="false">MI112-MJ111</f>
        <v>0</v>
      </c>
      <c r="MK112" s="478" t="n">
        <f aca="false">MJ112-MK111</f>
        <v>0</v>
      </c>
      <c r="ML112" s="478" t="n">
        <f aca="false">MK112-ML111</f>
        <v>0</v>
      </c>
      <c r="MM112" s="478" t="n">
        <f aca="false">ML112-MM111</f>
        <v>0</v>
      </c>
      <c r="MN112" s="478" t="n">
        <f aca="false">MM112-MN111</f>
        <v>0</v>
      </c>
      <c r="MO112" s="478" t="n">
        <f aca="false">MN112-MO111</f>
        <v>0</v>
      </c>
      <c r="MP112" s="478" t="n">
        <f aca="false">MO112-MP111</f>
        <v>0</v>
      </c>
      <c r="MQ112" s="478" t="n">
        <f aca="false">MP112-MQ111</f>
        <v>0</v>
      </c>
      <c r="MR112" s="478" t="n">
        <f aca="false">MQ112-MR111</f>
        <v>0</v>
      </c>
      <c r="MS112" s="196"/>
      <c r="MT112" s="478" t="n">
        <f aca="false">MR112-MT111</f>
        <v>0</v>
      </c>
      <c r="MU112" s="478" t="n">
        <f aca="false">MT112-MU111</f>
        <v>0</v>
      </c>
      <c r="MV112" s="478" t="n">
        <f aca="false">MU112-MV111</f>
        <v>0</v>
      </c>
      <c r="MW112" s="478" t="n">
        <f aca="false">MV112-MW111</f>
        <v>0</v>
      </c>
      <c r="MX112" s="478" t="n">
        <f aca="false">MW112-MX111</f>
        <v>0</v>
      </c>
      <c r="MY112" s="478" t="n">
        <f aca="false">MX112-MY111</f>
        <v>0</v>
      </c>
      <c r="MZ112" s="478" t="n">
        <f aca="false">MY112-MZ111</f>
        <v>0</v>
      </c>
      <c r="NA112" s="478" t="n">
        <f aca="false">MZ112-NA111</f>
        <v>0</v>
      </c>
      <c r="NB112" s="478" t="n">
        <f aca="false">NA112-NB111</f>
        <v>0</v>
      </c>
      <c r="NC112" s="478" t="n">
        <f aca="false">NB112-NC111</f>
        <v>0</v>
      </c>
      <c r="ND112" s="478" t="n">
        <f aca="false">NC112-ND111</f>
        <v>0</v>
      </c>
      <c r="NE112" s="478" t="n">
        <f aca="false">ND112-NE111</f>
        <v>0</v>
      </c>
      <c r="NF112" s="196"/>
      <c r="NG112" s="478" t="n">
        <f aca="false">NE112-NG111</f>
        <v>0</v>
      </c>
      <c r="NH112" s="478" t="n">
        <f aca="false">NG112-NH111</f>
        <v>0</v>
      </c>
      <c r="NI112" s="478" t="n">
        <f aca="false">NH112-NI111</f>
        <v>0</v>
      </c>
      <c r="NJ112" s="478" t="n">
        <f aca="false">NI112-NJ111</f>
        <v>0</v>
      </c>
      <c r="NK112" s="478" t="n">
        <f aca="false">NJ112-NK111</f>
        <v>0</v>
      </c>
      <c r="NL112" s="478" t="n">
        <f aca="false">NK112-NL111</f>
        <v>0</v>
      </c>
      <c r="NM112" s="478" t="n">
        <f aca="false">NL112-NM111</f>
        <v>0</v>
      </c>
      <c r="NN112" s="478" t="n">
        <f aca="false">NM112-NN111</f>
        <v>0</v>
      </c>
      <c r="NO112" s="478" t="n">
        <f aca="false">NN112-NO111</f>
        <v>0</v>
      </c>
      <c r="NP112" s="478" t="n">
        <f aca="false">NO112-NP111</f>
        <v>0</v>
      </c>
      <c r="NQ112" s="478" t="n">
        <f aca="false">NP112-NQ111</f>
        <v>0</v>
      </c>
      <c r="NR112" s="478" t="n">
        <f aca="false">NQ112-NR111</f>
        <v>0</v>
      </c>
      <c r="NS112" s="196"/>
      <c r="NT112" s="478" t="n">
        <f aca="false">NR112-NT111</f>
        <v>0</v>
      </c>
      <c r="NU112" s="478" t="n">
        <f aca="false">NT112-NU111</f>
        <v>0</v>
      </c>
      <c r="NV112" s="478" t="n">
        <f aca="false">NU112-NV111</f>
        <v>0</v>
      </c>
      <c r="NW112" s="478" t="n">
        <f aca="false">NV112-NW111</f>
        <v>0</v>
      </c>
      <c r="NX112" s="478" t="n">
        <f aca="false">NW112-NX111</f>
        <v>0</v>
      </c>
      <c r="NY112" s="478" t="n">
        <f aca="false">NX112-NY111</f>
        <v>0</v>
      </c>
      <c r="NZ112" s="478" t="n">
        <f aca="false">NY112-NZ111</f>
        <v>0</v>
      </c>
      <c r="OA112" s="478" t="n">
        <f aca="false">NZ112-OA111</f>
        <v>0</v>
      </c>
      <c r="OB112" s="478" t="n">
        <f aca="false">OA112-OB111</f>
        <v>0</v>
      </c>
      <c r="OC112" s="478" t="n">
        <f aca="false">OB112-OC111</f>
        <v>0</v>
      </c>
      <c r="OD112" s="478" t="n">
        <f aca="false">OC112-OD111</f>
        <v>0</v>
      </c>
      <c r="OE112" s="478" t="n">
        <f aca="false">OD112-OE111</f>
        <v>0</v>
      </c>
      <c r="OF112" s="196"/>
      <c r="OG112" s="478" t="n">
        <f aca="false">OE112-OG111</f>
        <v>0</v>
      </c>
      <c r="OH112" s="478" t="n">
        <f aca="false">OG112-OH111</f>
        <v>0</v>
      </c>
      <c r="OI112" s="478" t="n">
        <f aca="false">OH112-OI111</f>
        <v>0</v>
      </c>
      <c r="OJ112" s="478" t="n">
        <f aca="false">OI112-OJ111</f>
        <v>0</v>
      </c>
      <c r="OK112" s="478" t="n">
        <f aca="false">OJ112-OK111</f>
        <v>0</v>
      </c>
      <c r="OL112" s="478" t="n">
        <f aca="false">OK112-OL111</f>
        <v>0</v>
      </c>
      <c r="OM112" s="478" t="n">
        <f aca="false">OL112-OM111</f>
        <v>0</v>
      </c>
      <c r="ON112" s="478" t="n">
        <f aca="false">OM112-ON111</f>
        <v>0</v>
      </c>
      <c r="OO112" s="478" t="n">
        <f aca="false">ON112-OO111</f>
        <v>0</v>
      </c>
      <c r="OP112" s="478" t="n">
        <f aca="false">OO112-OP111</f>
        <v>0</v>
      </c>
      <c r="OQ112" s="478" t="n">
        <f aca="false">OP112-OQ111</f>
        <v>0</v>
      </c>
      <c r="OR112" s="478" t="n">
        <f aca="false">OQ112-OR111</f>
        <v>0</v>
      </c>
      <c r="OS112" s="196"/>
      <c r="OT112" s="196"/>
      <c r="OU112" s="196"/>
      <c r="OV112" s="196"/>
      <c r="OW112" s="196"/>
      <c r="OX112" s="196"/>
      <c r="OY112" s="196"/>
      <c r="OZ112" s="196"/>
      <c r="PA112" s="196"/>
      <c r="PB112" s="196"/>
      <c r="PC112" s="196"/>
      <c r="PD112" s="196"/>
      <c r="PE112" s="196"/>
      <c r="PF112" s="196"/>
      <c r="PG112" s="196"/>
      <c r="PH112" s="196"/>
      <c r="PI112" s="196"/>
      <c r="PJ112" s="196"/>
      <c r="PK112" s="196"/>
      <c r="PL112" s="196"/>
      <c r="PM112" s="196"/>
      <c r="PN112" s="196"/>
      <c r="PO112" s="196"/>
      <c r="PP112" s="196"/>
      <c r="PQ112" s="196"/>
      <c r="PR112" s="196"/>
      <c r="PS112" s="196"/>
      <c r="PT112" s="196"/>
      <c r="PU112" s="196"/>
      <c r="PV112" s="196"/>
      <c r="PW112" s="196"/>
      <c r="PX112" s="196"/>
      <c r="PY112" s="196"/>
      <c r="PZ112" s="196"/>
      <c r="QA112" s="196"/>
      <c r="QB112" s="196"/>
      <c r="QC112" s="196"/>
      <c r="QD112" s="196"/>
      <c r="QE112" s="196"/>
      <c r="QF112" s="196"/>
      <c r="QG112" s="196"/>
      <c r="QH112" s="196"/>
      <c r="QI112" s="196"/>
      <c r="QJ112" s="196"/>
      <c r="QK112" s="196"/>
      <c r="QL112" s="196"/>
      <c r="QM112" s="196"/>
      <c r="QN112" s="196"/>
      <c r="QO112" s="196"/>
      <c r="QP112" s="196"/>
      <c r="QQ112" s="196"/>
      <c r="QR112" s="196"/>
      <c r="QS112" s="196"/>
      <c r="QT112" s="196"/>
      <c r="QU112" s="196"/>
      <c r="QV112" s="196"/>
      <c r="QW112" s="196"/>
      <c r="QX112" s="196"/>
      <c r="QY112" s="196"/>
      <c r="QZ112" s="196"/>
      <c r="RA112" s="196"/>
      <c r="RB112" s="196"/>
      <c r="RC112" s="196"/>
      <c r="RD112" s="196"/>
      <c r="RE112" s="196"/>
      <c r="RF112" s="196"/>
    </row>
    <row r="113" customFormat="false" ht="12.75" hidden="false" customHeight="true" outlineLevel="0" collapsed="false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  <c r="DC113" s="196"/>
      <c r="DD113" s="196"/>
      <c r="DE113" s="196"/>
      <c r="DF113" s="196"/>
      <c r="DG113" s="196"/>
      <c r="DH113" s="196"/>
      <c r="DI113" s="196"/>
      <c r="DJ113" s="196"/>
      <c r="DK113" s="196"/>
      <c r="DL113" s="196"/>
      <c r="DM113" s="196"/>
      <c r="DN113" s="196"/>
      <c r="DO113" s="196"/>
      <c r="DP113" s="196"/>
      <c r="DQ113" s="196"/>
      <c r="DR113" s="196"/>
      <c r="DS113" s="196"/>
      <c r="DT113" s="196"/>
      <c r="DU113" s="196"/>
      <c r="DV113" s="196"/>
      <c r="DW113" s="196"/>
      <c r="DX113" s="196"/>
      <c r="DY113" s="196"/>
      <c r="DZ113" s="196"/>
      <c r="EA113" s="196"/>
      <c r="EB113" s="196"/>
      <c r="EC113" s="196"/>
      <c r="ED113" s="196"/>
      <c r="EE113" s="196"/>
      <c r="EF113" s="196"/>
      <c r="EG113" s="196"/>
      <c r="EH113" s="196"/>
      <c r="EI113" s="196"/>
      <c r="EJ113" s="196"/>
      <c r="EK113" s="196"/>
      <c r="EL113" s="196"/>
      <c r="EM113" s="196"/>
      <c r="EN113" s="196"/>
      <c r="EO113" s="196"/>
      <c r="EP113" s="196"/>
      <c r="EQ113" s="196"/>
      <c r="ER113" s="196"/>
      <c r="ES113" s="196"/>
      <c r="ET113" s="196"/>
      <c r="EU113" s="196"/>
      <c r="EV113" s="196"/>
      <c r="EW113" s="196"/>
      <c r="EX113" s="196"/>
      <c r="EY113" s="196"/>
      <c r="EZ113" s="196"/>
      <c r="FA113" s="196"/>
      <c r="FB113" s="196"/>
      <c r="FC113" s="196"/>
      <c r="FD113" s="196"/>
      <c r="FE113" s="196"/>
      <c r="FF113" s="196"/>
      <c r="FG113" s="196"/>
      <c r="FH113" s="196"/>
      <c r="FI113" s="196"/>
      <c r="FJ113" s="196"/>
      <c r="FK113" s="196"/>
      <c r="FL113" s="196"/>
      <c r="FM113" s="196"/>
      <c r="FN113" s="196"/>
      <c r="FO113" s="196"/>
      <c r="FP113" s="196"/>
      <c r="FQ113" s="196"/>
      <c r="FR113" s="196"/>
      <c r="FS113" s="196"/>
      <c r="FT113" s="196"/>
      <c r="FU113" s="196"/>
      <c r="FV113" s="196"/>
      <c r="FW113" s="196"/>
      <c r="FX113" s="196"/>
      <c r="FY113" s="196"/>
      <c r="FZ113" s="196"/>
      <c r="GA113" s="196"/>
      <c r="GB113" s="196"/>
      <c r="GC113" s="196"/>
      <c r="GD113" s="196"/>
      <c r="GE113" s="196"/>
      <c r="GF113" s="196"/>
      <c r="GG113" s="196"/>
      <c r="GH113" s="196"/>
      <c r="GI113" s="196"/>
      <c r="GJ113" s="196"/>
      <c r="GK113" s="196"/>
      <c r="GL113" s="196"/>
      <c r="GM113" s="196"/>
      <c r="GN113" s="196"/>
      <c r="GO113" s="196"/>
      <c r="GP113" s="196"/>
      <c r="GQ113" s="196"/>
      <c r="GR113" s="196"/>
      <c r="GS113" s="196"/>
      <c r="GT113" s="196"/>
      <c r="GU113" s="196"/>
      <c r="GV113" s="196"/>
      <c r="GW113" s="196"/>
      <c r="GX113" s="196"/>
      <c r="GY113" s="196"/>
      <c r="GZ113" s="196"/>
      <c r="HA113" s="196"/>
      <c r="HB113" s="196"/>
      <c r="HC113" s="196"/>
      <c r="HD113" s="196"/>
      <c r="HE113" s="196"/>
      <c r="HF113" s="196"/>
      <c r="HG113" s="196"/>
      <c r="HH113" s="196"/>
      <c r="HI113" s="196"/>
      <c r="HJ113" s="196"/>
      <c r="HK113" s="196"/>
      <c r="HL113" s="196"/>
      <c r="HM113" s="196"/>
      <c r="HN113" s="196"/>
      <c r="HO113" s="196"/>
      <c r="HP113" s="196"/>
      <c r="HQ113" s="196"/>
      <c r="HR113" s="196"/>
      <c r="HS113" s="196"/>
      <c r="HT113" s="196"/>
      <c r="HU113" s="196"/>
      <c r="HV113" s="196"/>
      <c r="HW113" s="196"/>
      <c r="HX113" s="196"/>
      <c r="HY113" s="196"/>
      <c r="HZ113" s="196"/>
      <c r="IA113" s="196"/>
      <c r="IB113" s="196"/>
      <c r="IC113" s="196"/>
      <c r="ID113" s="196"/>
      <c r="IE113" s="196"/>
      <c r="IF113" s="196"/>
      <c r="IG113" s="196"/>
      <c r="IH113" s="196"/>
      <c r="II113" s="196"/>
      <c r="IJ113" s="196"/>
      <c r="IK113" s="196"/>
      <c r="IL113" s="196"/>
      <c r="IM113" s="196"/>
      <c r="IN113" s="196"/>
      <c r="IO113" s="196"/>
      <c r="IP113" s="196"/>
      <c r="IQ113" s="196"/>
      <c r="IR113" s="196"/>
      <c r="IS113" s="196"/>
      <c r="IT113" s="196"/>
      <c r="IU113" s="196"/>
      <c r="IV113" s="196"/>
      <c r="IW113" s="196"/>
      <c r="IX113" s="196"/>
      <c r="IY113" s="196"/>
      <c r="IZ113" s="196"/>
      <c r="JA113" s="196"/>
      <c r="JB113" s="196"/>
      <c r="JC113" s="196"/>
      <c r="JD113" s="196"/>
      <c r="JE113" s="196"/>
      <c r="JF113" s="196"/>
      <c r="JG113" s="196"/>
      <c r="JH113" s="196"/>
      <c r="JI113" s="196"/>
      <c r="JJ113" s="196"/>
      <c r="JK113" s="196"/>
      <c r="JL113" s="196"/>
      <c r="JM113" s="196"/>
      <c r="JN113" s="196"/>
      <c r="JO113" s="196"/>
      <c r="JP113" s="196"/>
      <c r="JQ113" s="196"/>
      <c r="JR113" s="196"/>
      <c r="JS113" s="196"/>
      <c r="JT113" s="196"/>
      <c r="JU113" s="196"/>
      <c r="JV113" s="196"/>
      <c r="JW113" s="196"/>
      <c r="JX113" s="196"/>
      <c r="JY113" s="196"/>
      <c r="JZ113" s="196"/>
      <c r="KA113" s="196"/>
      <c r="KB113" s="196"/>
      <c r="KC113" s="196"/>
      <c r="KD113" s="196"/>
      <c r="KE113" s="196"/>
      <c r="KF113" s="196"/>
      <c r="KG113" s="196"/>
      <c r="KH113" s="196"/>
      <c r="KI113" s="196"/>
      <c r="KJ113" s="196"/>
      <c r="KK113" s="196"/>
      <c r="KL113" s="196"/>
      <c r="KM113" s="196"/>
      <c r="KN113" s="196"/>
      <c r="KO113" s="196"/>
      <c r="KP113" s="196"/>
      <c r="KQ113" s="196"/>
      <c r="KR113" s="196"/>
      <c r="KS113" s="196"/>
      <c r="KT113" s="196"/>
      <c r="KU113" s="196"/>
      <c r="KV113" s="196"/>
      <c r="KW113" s="196"/>
      <c r="KX113" s="196"/>
      <c r="KY113" s="196"/>
      <c r="KZ113" s="196"/>
      <c r="LA113" s="196"/>
      <c r="LB113" s="196"/>
      <c r="LC113" s="196"/>
      <c r="LD113" s="196"/>
      <c r="LE113" s="196"/>
      <c r="LF113" s="196"/>
      <c r="LG113" s="196"/>
      <c r="LH113" s="196"/>
      <c r="LI113" s="196"/>
      <c r="LJ113" s="196"/>
      <c r="LK113" s="196"/>
      <c r="LL113" s="196"/>
      <c r="LM113" s="196"/>
      <c r="LN113" s="196"/>
      <c r="LO113" s="196"/>
      <c r="LP113" s="196"/>
      <c r="LQ113" s="196"/>
      <c r="LR113" s="196"/>
      <c r="LS113" s="196"/>
      <c r="LT113" s="196"/>
      <c r="LU113" s="196"/>
      <c r="LV113" s="196"/>
      <c r="LW113" s="196"/>
      <c r="LX113" s="196"/>
      <c r="LY113" s="196"/>
      <c r="LZ113" s="196"/>
      <c r="MA113" s="196"/>
      <c r="MB113" s="196"/>
      <c r="MC113" s="196"/>
      <c r="MD113" s="196"/>
      <c r="ME113" s="196"/>
      <c r="MF113" s="196"/>
      <c r="MG113" s="196"/>
      <c r="MH113" s="196"/>
      <c r="MI113" s="196"/>
      <c r="MJ113" s="196"/>
      <c r="MK113" s="196"/>
      <c r="ML113" s="196"/>
      <c r="MM113" s="196"/>
      <c r="MN113" s="196"/>
      <c r="MO113" s="196"/>
      <c r="MP113" s="196"/>
      <c r="MQ113" s="196"/>
      <c r="MR113" s="196"/>
      <c r="MS113" s="196"/>
      <c r="MT113" s="196"/>
      <c r="MU113" s="196"/>
      <c r="MV113" s="196"/>
      <c r="MW113" s="196"/>
      <c r="MX113" s="196"/>
      <c r="MY113" s="196"/>
      <c r="MZ113" s="196"/>
      <c r="NA113" s="196"/>
      <c r="NB113" s="196"/>
      <c r="NC113" s="196"/>
      <c r="ND113" s="196"/>
      <c r="NE113" s="196"/>
      <c r="NF113" s="196"/>
      <c r="NG113" s="196"/>
      <c r="NH113" s="196"/>
      <c r="NI113" s="196"/>
      <c r="NJ113" s="196"/>
      <c r="NK113" s="196"/>
      <c r="NL113" s="196"/>
      <c r="NM113" s="196"/>
      <c r="NN113" s="196"/>
      <c r="NO113" s="196"/>
      <c r="NP113" s="196"/>
      <c r="NQ113" s="196"/>
      <c r="NR113" s="196"/>
      <c r="NS113" s="196"/>
      <c r="NT113" s="196"/>
      <c r="NU113" s="196"/>
      <c r="NV113" s="196"/>
      <c r="NW113" s="196"/>
      <c r="NX113" s="196"/>
      <c r="NY113" s="196"/>
      <c r="NZ113" s="196"/>
      <c r="OA113" s="196"/>
      <c r="OB113" s="196"/>
      <c r="OC113" s="196"/>
      <c r="OD113" s="196"/>
      <c r="OE113" s="196"/>
      <c r="OF113" s="196"/>
      <c r="OG113" s="196"/>
      <c r="OH113" s="196"/>
      <c r="OI113" s="196"/>
      <c r="OJ113" s="196"/>
      <c r="OK113" s="196"/>
      <c r="OL113" s="196"/>
      <c r="OM113" s="196"/>
      <c r="ON113" s="196"/>
      <c r="OO113" s="196"/>
      <c r="OP113" s="196"/>
      <c r="OQ113" s="196"/>
      <c r="OR113" s="196"/>
      <c r="OS113" s="196"/>
      <c r="OT113" s="196"/>
      <c r="OU113" s="196"/>
      <c r="OV113" s="196"/>
      <c r="OW113" s="196"/>
      <c r="OX113" s="196"/>
      <c r="OY113" s="196"/>
      <c r="OZ113" s="196"/>
      <c r="PA113" s="196"/>
      <c r="PB113" s="196"/>
      <c r="PC113" s="196"/>
      <c r="PD113" s="196"/>
      <c r="PE113" s="196"/>
      <c r="PF113" s="196"/>
      <c r="PG113" s="196"/>
      <c r="PH113" s="196"/>
      <c r="PI113" s="196"/>
      <c r="PJ113" s="196"/>
      <c r="PK113" s="196"/>
      <c r="PL113" s="196"/>
      <c r="PM113" s="196"/>
      <c r="PN113" s="196"/>
      <c r="PO113" s="196"/>
      <c r="PP113" s="196"/>
      <c r="PQ113" s="196"/>
      <c r="PR113" s="196"/>
      <c r="PS113" s="196"/>
      <c r="PT113" s="196"/>
      <c r="PU113" s="196"/>
      <c r="PV113" s="196"/>
      <c r="PW113" s="196"/>
      <c r="PX113" s="196"/>
      <c r="PY113" s="196"/>
      <c r="PZ113" s="196"/>
      <c r="QA113" s="196"/>
      <c r="QB113" s="196"/>
      <c r="QC113" s="196"/>
      <c r="QD113" s="196"/>
      <c r="QE113" s="196"/>
      <c r="QF113" s="196"/>
      <c r="QG113" s="196"/>
      <c r="QH113" s="196"/>
      <c r="QI113" s="196"/>
      <c r="QJ113" s="196"/>
      <c r="QK113" s="196"/>
      <c r="QL113" s="196"/>
      <c r="QM113" s="196"/>
      <c r="QN113" s="196"/>
      <c r="QO113" s="196"/>
      <c r="QP113" s="196"/>
      <c r="QQ113" s="196"/>
      <c r="QR113" s="196"/>
      <c r="QS113" s="196"/>
      <c r="QT113" s="196"/>
      <c r="QU113" s="196"/>
      <c r="QV113" s="196"/>
      <c r="QW113" s="196"/>
      <c r="QX113" s="196"/>
      <c r="QY113" s="196"/>
      <c r="QZ113" s="196"/>
      <c r="RA113" s="196"/>
      <c r="RB113" s="196"/>
      <c r="RC113" s="196"/>
      <c r="RD113" s="196"/>
      <c r="RE113" s="196"/>
      <c r="RF113" s="196"/>
    </row>
    <row r="114" customFormat="false" ht="12.75" hidden="false" customHeight="true" outlineLevel="0" collapsed="false">
      <c r="A114" s="196"/>
      <c r="B114" s="497" t="s">
        <v>535</v>
      </c>
      <c r="C114" s="196"/>
      <c r="D114" s="196"/>
      <c r="E114" s="196" t="s">
        <v>536</v>
      </c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196"/>
      <c r="JQ114" s="196"/>
      <c r="JR114" s="196"/>
      <c r="JS114" s="196"/>
      <c r="JT114" s="196"/>
      <c r="JU114" s="196"/>
      <c r="JV114" s="196"/>
      <c r="JW114" s="196"/>
      <c r="JX114" s="196"/>
      <c r="JY114" s="196"/>
      <c r="JZ114" s="196"/>
      <c r="KA114" s="196"/>
      <c r="KB114" s="196"/>
      <c r="KC114" s="196"/>
      <c r="KD114" s="196"/>
      <c r="KE114" s="196"/>
      <c r="KF114" s="196"/>
      <c r="KG114" s="196"/>
      <c r="KH114" s="196"/>
      <c r="KI114" s="196"/>
      <c r="KJ114" s="196"/>
      <c r="KK114" s="196"/>
      <c r="KL114" s="196"/>
      <c r="KM114" s="196"/>
      <c r="KN114" s="196"/>
      <c r="KO114" s="196"/>
      <c r="KP114" s="196"/>
      <c r="KQ114" s="196"/>
      <c r="KR114" s="196"/>
      <c r="KS114" s="196"/>
      <c r="KT114" s="196"/>
      <c r="KU114" s="196"/>
      <c r="KV114" s="196"/>
      <c r="KW114" s="196"/>
      <c r="KX114" s="196"/>
      <c r="KY114" s="196"/>
      <c r="KZ114" s="196"/>
      <c r="LA114" s="196"/>
      <c r="LB114" s="196"/>
      <c r="LC114" s="196"/>
      <c r="LD114" s="196"/>
      <c r="LE114" s="196"/>
      <c r="LF114" s="196"/>
      <c r="LG114" s="196"/>
      <c r="LH114" s="196"/>
      <c r="LI114" s="196"/>
      <c r="LJ114" s="196"/>
      <c r="LK114" s="196"/>
      <c r="LL114" s="196"/>
      <c r="LM114" s="196"/>
      <c r="LN114" s="196"/>
      <c r="LO114" s="196"/>
      <c r="LP114" s="196"/>
      <c r="LQ114" s="196"/>
      <c r="LR114" s="196"/>
      <c r="LS114" s="196"/>
      <c r="LT114" s="196"/>
      <c r="LU114" s="196"/>
      <c r="LV114" s="196"/>
      <c r="LW114" s="196"/>
      <c r="LX114" s="196"/>
      <c r="LY114" s="196"/>
      <c r="LZ114" s="196"/>
      <c r="MA114" s="196"/>
      <c r="MB114" s="196"/>
      <c r="MC114" s="196"/>
      <c r="MD114" s="196"/>
      <c r="ME114" s="196"/>
      <c r="MF114" s="196"/>
      <c r="MG114" s="196"/>
      <c r="MH114" s="196"/>
      <c r="MI114" s="196"/>
      <c r="MJ114" s="196"/>
      <c r="MK114" s="196"/>
      <c r="ML114" s="196"/>
      <c r="MM114" s="196"/>
      <c r="MN114" s="196"/>
      <c r="MO114" s="196"/>
      <c r="MP114" s="196"/>
      <c r="MQ114" s="196"/>
      <c r="MR114" s="196"/>
      <c r="MS114" s="196"/>
      <c r="MT114" s="196"/>
      <c r="MU114" s="196"/>
      <c r="MV114" s="196"/>
      <c r="MW114" s="196"/>
      <c r="MX114" s="196"/>
      <c r="MY114" s="196"/>
      <c r="MZ114" s="196"/>
      <c r="NA114" s="196"/>
      <c r="NB114" s="196"/>
      <c r="NC114" s="196"/>
      <c r="ND114" s="196"/>
      <c r="NE114" s="196"/>
      <c r="NF114" s="196"/>
      <c r="NG114" s="196"/>
      <c r="NH114" s="196"/>
      <c r="NI114" s="196"/>
      <c r="NJ114" s="196"/>
      <c r="NK114" s="196"/>
      <c r="NL114" s="196"/>
      <c r="NM114" s="196"/>
      <c r="NN114" s="196"/>
      <c r="NO114" s="196"/>
      <c r="NP114" s="196"/>
      <c r="NQ114" s="196"/>
      <c r="NR114" s="196"/>
      <c r="NS114" s="196"/>
      <c r="NT114" s="196"/>
      <c r="NU114" s="196"/>
      <c r="NV114" s="196"/>
      <c r="NW114" s="196"/>
      <c r="NX114" s="196"/>
      <c r="NY114" s="196"/>
      <c r="NZ114" s="196"/>
      <c r="OA114" s="196"/>
      <c r="OB114" s="196"/>
      <c r="OC114" s="196"/>
      <c r="OD114" s="196"/>
      <c r="OE114" s="196"/>
      <c r="OF114" s="196"/>
      <c r="OG114" s="196"/>
      <c r="OH114" s="196"/>
      <c r="OI114" s="196"/>
      <c r="OJ114" s="196"/>
      <c r="OK114" s="196"/>
      <c r="OL114" s="196"/>
      <c r="OM114" s="196"/>
      <c r="ON114" s="196"/>
      <c r="OO114" s="196"/>
      <c r="OP114" s="196"/>
      <c r="OQ114" s="196"/>
      <c r="OR114" s="196"/>
      <c r="OS114" s="196"/>
      <c r="OT114" s="196"/>
      <c r="OU114" s="196"/>
      <c r="OV114" s="196"/>
      <c r="OW114" s="196"/>
      <c r="OX114" s="196"/>
      <c r="OY114" s="196"/>
      <c r="OZ114" s="196"/>
      <c r="PA114" s="196"/>
      <c r="PB114" s="196"/>
      <c r="PC114" s="196"/>
      <c r="PD114" s="196"/>
      <c r="PE114" s="196"/>
      <c r="PF114" s="196"/>
      <c r="PG114" s="196"/>
      <c r="PH114" s="196"/>
      <c r="PI114" s="196"/>
      <c r="PJ114" s="196"/>
      <c r="PK114" s="196"/>
      <c r="PL114" s="196"/>
      <c r="PM114" s="196"/>
      <c r="PN114" s="196"/>
      <c r="PO114" s="196"/>
      <c r="PP114" s="196"/>
      <c r="PQ114" s="196"/>
      <c r="PR114" s="196"/>
      <c r="PS114" s="196"/>
      <c r="PT114" s="196"/>
      <c r="PU114" s="196"/>
      <c r="PV114" s="196"/>
      <c r="PW114" s="196"/>
      <c r="PX114" s="196"/>
      <c r="PY114" s="196"/>
      <c r="PZ114" s="196"/>
      <c r="QA114" s="196"/>
      <c r="QB114" s="196"/>
      <c r="QC114" s="196"/>
      <c r="QD114" s="196"/>
      <c r="QE114" s="196"/>
      <c r="QF114" s="196"/>
      <c r="QG114" s="196"/>
      <c r="QH114" s="196"/>
      <c r="QI114" s="196"/>
      <c r="QJ114" s="196"/>
      <c r="QK114" s="196"/>
      <c r="QL114" s="196"/>
      <c r="QM114" s="196"/>
      <c r="QN114" s="196"/>
      <c r="QO114" s="196"/>
      <c r="QP114" s="196"/>
      <c r="QQ114" s="196"/>
      <c r="QR114" s="196"/>
      <c r="QS114" s="196"/>
      <c r="QT114" s="196"/>
      <c r="QU114" s="196"/>
      <c r="QV114" s="196"/>
      <c r="QW114" s="196"/>
      <c r="QX114" s="196"/>
      <c r="QY114" s="196"/>
      <c r="QZ114" s="196"/>
      <c r="RA114" s="196"/>
      <c r="RB114" s="196"/>
      <c r="RC114" s="196"/>
      <c r="RD114" s="196"/>
      <c r="RE114" s="196"/>
      <c r="RF114" s="196"/>
    </row>
    <row r="115" customFormat="false" ht="12.75" hidden="false" customHeight="true" outlineLevel="0" collapsed="false">
      <c r="A115" s="478"/>
      <c r="B115" s="479" t="s">
        <v>498</v>
      </c>
      <c r="C115" s="478"/>
      <c r="D115" s="478"/>
      <c r="E115" s="478"/>
      <c r="F115" s="478"/>
      <c r="G115" s="478" t="n">
        <f aca="false">F121</f>
        <v>0</v>
      </c>
      <c r="H115" s="478" t="n">
        <f aca="false">G121</f>
        <v>0</v>
      </c>
      <c r="I115" s="478" t="n">
        <f aca="false">H121</f>
        <v>0</v>
      </c>
      <c r="J115" s="478"/>
      <c r="K115" s="478"/>
      <c r="L115" s="478"/>
      <c r="M115" s="478"/>
      <c r="N115" s="478"/>
      <c r="O115" s="478"/>
      <c r="P115" s="478"/>
      <c r="Q115" s="478"/>
      <c r="R115" s="478"/>
      <c r="S115" s="478" t="n">
        <f aca="false">F121</f>
        <v>0</v>
      </c>
      <c r="T115" s="478" t="n">
        <f aca="false">S121</f>
        <v>0</v>
      </c>
      <c r="U115" s="478" t="n">
        <f aca="false">T121</f>
        <v>0</v>
      </c>
      <c r="V115" s="478" t="n">
        <f aca="false">U121</f>
        <v>0</v>
      </c>
      <c r="W115" s="478" t="n">
        <f aca="false">V121</f>
        <v>0</v>
      </c>
      <c r="X115" s="478" t="n">
        <f aca="false">W121</f>
        <v>0</v>
      </c>
      <c r="Y115" s="478" t="n">
        <f aca="false">X121</f>
        <v>0</v>
      </c>
      <c r="Z115" s="478" t="n">
        <f aca="false">Y121</f>
        <v>0</v>
      </c>
      <c r="AA115" s="478" t="n">
        <f aca="false">Z121</f>
        <v>0</v>
      </c>
      <c r="AB115" s="478" t="n">
        <f aca="false">AA121</f>
        <v>0</v>
      </c>
      <c r="AC115" s="478" t="n">
        <f aca="false">AB121</f>
        <v>0</v>
      </c>
      <c r="AD115" s="478" t="n">
        <f aca="false">AC121</f>
        <v>0</v>
      </c>
      <c r="AE115" s="478" t="n">
        <f aca="false">AD121</f>
        <v>0</v>
      </c>
      <c r="AF115" s="478" t="n">
        <f aca="false">S121</f>
        <v>0</v>
      </c>
      <c r="AG115" s="478" t="n">
        <f aca="false">AE121</f>
        <v>0</v>
      </c>
      <c r="AH115" s="478" t="n">
        <f aca="false">AG121</f>
        <v>0</v>
      </c>
      <c r="AI115" s="478" t="n">
        <f aca="false">AH121</f>
        <v>0</v>
      </c>
      <c r="AJ115" s="478" t="n">
        <f aca="false">AI121</f>
        <v>0</v>
      </c>
      <c r="AK115" s="478" t="n">
        <f aca="false">AJ121</f>
        <v>0</v>
      </c>
      <c r="AL115" s="478" t="n">
        <f aca="false">AK121</f>
        <v>0</v>
      </c>
      <c r="AM115" s="478" t="n">
        <f aca="false">AL121</f>
        <v>0</v>
      </c>
      <c r="AN115" s="478" t="n">
        <f aca="false">AM121</f>
        <v>0</v>
      </c>
      <c r="AO115" s="478" t="n">
        <f aca="false">AN121</f>
        <v>0</v>
      </c>
      <c r="AP115" s="478" t="n">
        <f aca="false">AO121</f>
        <v>0</v>
      </c>
      <c r="AQ115" s="478" t="n">
        <f aca="false">AP121</f>
        <v>0</v>
      </c>
      <c r="AR115" s="478" t="n">
        <f aca="false">AQ121</f>
        <v>0</v>
      </c>
      <c r="AS115" s="478" t="n">
        <f aca="false">AF121</f>
        <v>0</v>
      </c>
      <c r="AT115" s="478" t="n">
        <f aca="false">AR121</f>
        <v>0</v>
      </c>
      <c r="AU115" s="478" t="n">
        <f aca="false">AT121</f>
        <v>0</v>
      </c>
      <c r="AV115" s="478" t="n">
        <f aca="false">AU121</f>
        <v>0</v>
      </c>
      <c r="AW115" s="478" t="n">
        <f aca="false">AV121</f>
        <v>0</v>
      </c>
      <c r="AX115" s="478" t="n">
        <f aca="false">AW121</f>
        <v>0</v>
      </c>
      <c r="AY115" s="478" t="n">
        <f aca="false">AX121</f>
        <v>0</v>
      </c>
      <c r="AZ115" s="478" t="n">
        <f aca="false">AY121</f>
        <v>0</v>
      </c>
      <c r="BA115" s="478" t="n">
        <f aca="false">AZ121</f>
        <v>0</v>
      </c>
      <c r="BB115" s="478" t="n">
        <f aca="false">BA121</f>
        <v>0</v>
      </c>
      <c r="BC115" s="478" t="n">
        <f aca="false">BB121</f>
        <v>0</v>
      </c>
      <c r="BD115" s="478" t="n">
        <f aca="false">BC121</f>
        <v>0</v>
      </c>
      <c r="BE115" s="478" t="n">
        <f aca="false">BD121</f>
        <v>0</v>
      </c>
      <c r="BF115" s="478" t="n">
        <f aca="false">AS121</f>
        <v>0</v>
      </c>
      <c r="BG115" s="478" t="n">
        <f aca="false">BE121</f>
        <v>0</v>
      </c>
      <c r="BH115" s="478" t="n">
        <f aca="false">BG121</f>
        <v>0</v>
      </c>
      <c r="BI115" s="478" t="n">
        <f aca="false">BH121</f>
        <v>0</v>
      </c>
      <c r="BJ115" s="478" t="n">
        <f aca="false">BI121</f>
        <v>0</v>
      </c>
      <c r="BK115" s="478" t="n">
        <f aca="false">BJ121</f>
        <v>0</v>
      </c>
      <c r="BL115" s="478" t="n">
        <f aca="false">BK121</f>
        <v>0</v>
      </c>
      <c r="BM115" s="478" t="n">
        <f aca="false">BL121</f>
        <v>0</v>
      </c>
      <c r="BN115" s="478" t="n">
        <f aca="false">BM121</f>
        <v>0</v>
      </c>
      <c r="BO115" s="478" t="n">
        <f aca="false">BN121</f>
        <v>0</v>
      </c>
      <c r="BP115" s="478" t="n">
        <f aca="false">BO121</f>
        <v>0</v>
      </c>
      <c r="BQ115" s="478" t="n">
        <f aca="false">BP121</f>
        <v>0</v>
      </c>
      <c r="BR115" s="478" t="n">
        <f aca="false">BQ121</f>
        <v>0</v>
      </c>
      <c r="BS115" s="478" t="n">
        <f aca="false">BF121</f>
        <v>0</v>
      </c>
      <c r="BT115" s="478" t="n">
        <f aca="false">BR121</f>
        <v>0</v>
      </c>
      <c r="BU115" s="478" t="n">
        <f aca="false">BT121</f>
        <v>0</v>
      </c>
      <c r="BV115" s="478" t="n">
        <f aca="false">BU121</f>
        <v>0</v>
      </c>
      <c r="BW115" s="478" t="n">
        <f aca="false">BV121</f>
        <v>0</v>
      </c>
      <c r="BX115" s="478" t="n">
        <f aca="false">BW121</f>
        <v>0</v>
      </c>
      <c r="BY115" s="478" t="n">
        <f aca="false">BX121</f>
        <v>0</v>
      </c>
      <c r="BZ115" s="478" t="n">
        <f aca="false">BY121</f>
        <v>0</v>
      </c>
      <c r="CA115" s="478" t="n">
        <f aca="false">BZ121</f>
        <v>0</v>
      </c>
      <c r="CB115" s="478" t="n">
        <f aca="false">CA121</f>
        <v>0</v>
      </c>
      <c r="CC115" s="478" t="n">
        <f aca="false">CB121</f>
        <v>0</v>
      </c>
      <c r="CD115" s="478" t="n">
        <f aca="false">CC121</f>
        <v>0</v>
      </c>
      <c r="CE115" s="478" t="n">
        <f aca="false">CD121</f>
        <v>0</v>
      </c>
      <c r="CF115" s="478" t="n">
        <f aca="false">BS121</f>
        <v>0</v>
      </c>
      <c r="CG115" s="478" t="n">
        <f aca="false">CE121</f>
        <v>0</v>
      </c>
      <c r="CH115" s="478" t="n">
        <f aca="false">CG121</f>
        <v>0</v>
      </c>
      <c r="CI115" s="478" t="n">
        <f aca="false">CH121</f>
        <v>0</v>
      </c>
      <c r="CJ115" s="478" t="n">
        <f aca="false">CI121</f>
        <v>0</v>
      </c>
      <c r="CK115" s="478" t="n">
        <f aca="false">CJ121</f>
        <v>0</v>
      </c>
      <c r="CL115" s="478" t="n">
        <f aca="false">CK121</f>
        <v>0</v>
      </c>
      <c r="CM115" s="478" t="n">
        <f aca="false">CL121</f>
        <v>0</v>
      </c>
      <c r="CN115" s="478" t="n">
        <f aca="false">CM121</f>
        <v>0</v>
      </c>
      <c r="CO115" s="478" t="n">
        <f aca="false">CN121</f>
        <v>0</v>
      </c>
      <c r="CP115" s="478" t="n">
        <f aca="false">CO121</f>
        <v>0</v>
      </c>
      <c r="CQ115" s="478" t="n">
        <f aca="false">CP121</f>
        <v>0</v>
      </c>
      <c r="CR115" s="478" t="n">
        <f aca="false">CQ121</f>
        <v>0</v>
      </c>
      <c r="CS115" s="478" t="n">
        <f aca="false">CF121</f>
        <v>0</v>
      </c>
      <c r="CT115" s="478" t="n">
        <f aca="false">CR121</f>
        <v>0</v>
      </c>
      <c r="CU115" s="478" t="n">
        <f aca="false">CT121</f>
        <v>0</v>
      </c>
      <c r="CV115" s="478" t="n">
        <f aca="false">CU121</f>
        <v>0</v>
      </c>
      <c r="CW115" s="478" t="n">
        <f aca="false">CV121</f>
        <v>0</v>
      </c>
      <c r="CX115" s="478" t="n">
        <f aca="false">CW121</f>
        <v>0</v>
      </c>
      <c r="CY115" s="478" t="n">
        <f aca="false">CX121</f>
        <v>0</v>
      </c>
      <c r="CZ115" s="478" t="n">
        <f aca="false">CY121</f>
        <v>0</v>
      </c>
      <c r="DA115" s="478" t="n">
        <f aca="false">CZ121</f>
        <v>0</v>
      </c>
      <c r="DB115" s="478" t="n">
        <f aca="false">DA121</f>
        <v>0</v>
      </c>
      <c r="DC115" s="478" t="n">
        <f aca="false">DB121</f>
        <v>0</v>
      </c>
      <c r="DD115" s="478" t="n">
        <f aca="false">DC121</f>
        <v>0</v>
      </c>
      <c r="DE115" s="478" t="n">
        <f aca="false">DD121</f>
        <v>0</v>
      </c>
      <c r="DF115" s="478" t="n">
        <f aca="false">CS121</f>
        <v>0</v>
      </c>
      <c r="DG115" s="478" t="n">
        <f aca="false">DE121</f>
        <v>0</v>
      </c>
      <c r="DH115" s="478" t="n">
        <f aca="false">DG121</f>
        <v>0</v>
      </c>
      <c r="DI115" s="478" t="n">
        <f aca="false">DH121</f>
        <v>0</v>
      </c>
      <c r="DJ115" s="478" t="n">
        <f aca="false">DI121</f>
        <v>0</v>
      </c>
      <c r="DK115" s="478" t="n">
        <f aca="false">DJ121</f>
        <v>0</v>
      </c>
      <c r="DL115" s="478" t="n">
        <f aca="false">DK121</f>
        <v>0</v>
      </c>
      <c r="DM115" s="478" t="n">
        <f aca="false">DL121</f>
        <v>0</v>
      </c>
      <c r="DN115" s="478" t="n">
        <f aca="false">DM121</f>
        <v>0</v>
      </c>
      <c r="DO115" s="478" t="n">
        <f aca="false">DN121</f>
        <v>0</v>
      </c>
      <c r="DP115" s="478" t="n">
        <f aca="false">DO121</f>
        <v>0</v>
      </c>
      <c r="DQ115" s="478" t="n">
        <f aca="false">DP121</f>
        <v>0</v>
      </c>
      <c r="DR115" s="478" t="n">
        <f aca="false">DQ121</f>
        <v>0</v>
      </c>
      <c r="DS115" s="478" t="n">
        <f aca="false">DF121</f>
        <v>0</v>
      </c>
      <c r="DT115" s="478" t="n">
        <f aca="false">DR121</f>
        <v>0</v>
      </c>
      <c r="DU115" s="478" t="n">
        <f aca="false">DT121</f>
        <v>0</v>
      </c>
      <c r="DV115" s="478" t="n">
        <f aca="false">DU121</f>
        <v>0</v>
      </c>
      <c r="DW115" s="478" t="n">
        <f aca="false">DV121</f>
        <v>0</v>
      </c>
      <c r="DX115" s="478" t="n">
        <f aca="false">DW121</f>
        <v>0</v>
      </c>
      <c r="DY115" s="478" t="n">
        <f aca="false">DX121</f>
        <v>0</v>
      </c>
      <c r="DZ115" s="478" t="n">
        <f aca="false">DY121</f>
        <v>0</v>
      </c>
      <c r="EA115" s="478" t="n">
        <f aca="false">DZ121</f>
        <v>0</v>
      </c>
      <c r="EB115" s="478" t="n">
        <f aca="false">EA121</f>
        <v>0</v>
      </c>
      <c r="EC115" s="478" t="n">
        <f aca="false">EB121</f>
        <v>0</v>
      </c>
      <c r="ED115" s="478" t="n">
        <f aca="false">EC121</f>
        <v>0</v>
      </c>
      <c r="EE115" s="478" t="n">
        <f aca="false">ED121</f>
        <v>0</v>
      </c>
      <c r="EF115" s="478" t="n">
        <f aca="false">DS121</f>
        <v>0</v>
      </c>
      <c r="EG115" s="478" t="n">
        <f aca="false">EE121</f>
        <v>0</v>
      </c>
      <c r="EH115" s="478" t="n">
        <f aca="false">EG121</f>
        <v>0</v>
      </c>
      <c r="EI115" s="478" t="n">
        <f aca="false">EH121</f>
        <v>0</v>
      </c>
      <c r="EJ115" s="478" t="n">
        <f aca="false">EI121</f>
        <v>0</v>
      </c>
      <c r="EK115" s="478" t="n">
        <f aca="false">EJ121</f>
        <v>0</v>
      </c>
      <c r="EL115" s="478" t="n">
        <f aca="false">EK121</f>
        <v>0</v>
      </c>
      <c r="EM115" s="478" t="n">
        <f aca="false">EL121</f>
        <v>0</v>
      </c>
      <c r="EN115" s="478" t="n">
        <f aca="false">EM121</f>
        <v>0</v>
      </c>
      <c r="EO115" s="478" t="n">
        <f aca="false">EN121</f>
        <v>0</v>
      </c>
      <c r="EP115" s="478" t="n">
        <f aca="false">EO121</f>
        <v>0</v>
      </c>
      <c r="EQ115" s="478" t="n">
        <f aca="false">EP121</f>
        <v>0</v>
      </c>
      <c r="ER115" s="478" t="n">
        <f aca="false">EQ121</f>
        <v>0</v>
      </c>
      <c r="ES115" s="478" t="n">
        <f aca="false">EF121</f>
        <v>0</v>
      </c>
      <c r="ET115" s="478" t="n">
        <f aca="false">ER121</f>
        <v>0</v>
      </c>
      <c r="EU115" s="478" t="n">
        <f aca="false">ET121</f>
        <v>0</v>
      </c>
      <c r="EV115" s="478" t="n">
        <f aca="false">EU121</f>
        <v>0</v>
      </c>
      <c r="EW115" s="478" t="n">
        <f aca="false">EV121</f>
        <v>0</v>
      </c>
      <c r="EX115" s="478" t="n">
        <f aca="false">EW121</f>
        <v>0</v>
      </c>
      <c r="EY115" s="478" t="n">
        <f aca="false">EX121</f>
        <v>0</v>
      </c>
      <c r="EZ115" s="478" t="n">
        <f aca="false">EY121</f>
        <v>0</v>
      </c>
      <c r="FA115" s="478" t="n">
        <f aca="false">EZ121</f>
        <v>0</v>
      </c>
      <c r="FB115" s="478" t="n">
        <f aca="false">FA121</f>
        <v>0</v>
      </c>
      <c r="FC115" s="478" t="n">
        <f aca="false">FB121</f>
        <v>0</v>
      </c>
      <c r="FD115" s="478" t="n">
        <f aca="false">FC121</f>
        <v>0</v>
      </c>
      <c r="FE115" s="478" t="n">
        <f aca="false">FD121</f>
        <v>0</v>
      </c>
      <c r="FF115" s="478" t="n">
        <f aca="false">ES121</f>
        <v>0</v>
      </c>
      <c r="FG115" s="478" t="n">
        <f aca="false">FE121</f>
        <v>0</v>
      </c>
      <c r="FH115" s="478" t="n">
        <f aca="false">FG121</f>
        <v>0</v>
      </c>
      <c r="FI115" s="478" t="n">
        <f aca="false">FH121</f>
        <v>0</v>
      </c>
      <c r="FJ115" s="478" t="n">
        <f aca="false">FI121</f>
        <v>0</v>
      </c>
      <c r="FK115" s="478" t="n">
        <f aca="false">FJ121</f>
        <v>0</v>
      </c>
      <c r="FL115" s="478" t="n">
        <f aca="false">FK121</f>
        <v>0</v>
      </c>
      <c r="FM115" s="478" t="n">
        <f aca="false">FL121</f>
        <v>0</v>
      </c>
      <c r="FN115" s="478" t="n">
        <f aca="false">FM121</f>
        <v>0</v>
      </c>
      <c r="FO115" s="478" t="n">
        <f aca="false">FN121</f>
        <v>0</v>
      </c>
      <c r="FP115" s="478" t="n">
        <f aca="false">FO121</f>
        <v>0</v>
      </c>
      <c r="FQ115" s="478" t="n">
        <f aca="false">FP121</f>
        <v>0</v>
      </c>
      <c r="FR115" s="478" t="n">
        <f aca="false">FQ121</f>
        <v>0</v>
      </c>
      <c r="FS115" s="478" t="n">
        <f aca="false">FF121</f>
        <v>0</v>
      </c>
      <c r="FT115" s="478" t="n">
        <f aca="false">FR121</f>
        <v>0</v>
      </c>
      <c r="FU115" s="478" t="n">
        <f aca="false">FT121</f>
        <v>0</v>
      </c>
      <c r="FV115" s="478" t="n">
        <f aca="false">FU121</f>
        <v>0</v>
      </c>
      <c r="FW115" s="478" t="n">
        <f aca="false">FV121</f>
        <v>0</v>
      </c>
      <c r="FX115" s="478" t="n">
        <f aca="false">FW121</f>
        <v>0</v>
      </c>
      <c r="FY115" s="478" t="n">
        <f aca="false">FX121</f>
        <v>0</v>
      </c>
      <c r="FZ115" s="478" t="n">
        <f aca="false">FY121</f>
        <v>0</v>
      </c>
      <c r="GA115" s="478" t="n">
        <f aca="false">FZ121</f>
        <v>0</v>
      </c>
      <c r="GB115" s="478" t="n">
        <f aca="false">GA121</f>
        <v>0</v>
      </c>
      <c r="GC115" s="478" t="n">
        <f aca="false">GB121</f>
        <v>0</v>
      </c>
      <c r="GD115" s="478" t="n">
        <f aca="false">GC121</f>
        <v>0</v>
      </c>
      <c r="GE115" s="478" t="n">
        <f aca="false">GD121</f>
        <v>0</v>
      </c>
      <c r="GF115" s="478" t="n">
        <f aca="false">FS121</f>
        <v>0</v>
      </c>
      <c r="GG115" s="478" t="n">
        <f aca="false">GE121</f>
        <v>0</v>
      </c>
      <c r="GH115" s="478" t="n">
        <f aca="false">GG121</f>
        <v>0</v>
      </c>
      <c r="GI115" s="478" t="n">
        <f aca="false">GH121</f>
        <v>0</v>
      </c>
      <c r="GJ115" s="478" t="n">
        <f aca="false">GI121</f>
        <v>0</v>
      </c>
      <c r="GK115" s="478" t="n">
        <f aca="false">GJ121</f>
        <v>0</v>
      </c>
      <c r="GL115" s="478" t="n">
        <f aca="false">GK121</f>
        <v>0</v>
      </c>
      <c r="GM115" s="478" t="n">
        <f aca="false">GL121</f>
        <v>0</v>
      </c>
      <c r="GN115" s="478" t="n">
        <f aca="false">GM121</f>
        <v>0</v>
      </c>
      <c r="GO115" s="478" t="n">
        <f aca="false">GN121</f>
        <v>0</v>
      </c>
      <c r="GP115" s="478" t="n">
        <f aca="false">GO121</f>
        <v>0</v>
      </c>
      <c r="GQ115" s="478" t="n">
        <f aca="false">GP121</f>
        <v>0</v>
      </c>
      <c r="GR115" s="478" t="n">
        <f aca="false">GQ121</f>
        <v>0</v>
      </c>
      <c r="GS115" s="478" t="n">
        <f aca="false">GF121</f>
        <v>0</v>
      </c>
      <c r="GT115" s="478" t="n">
        <f aca="false">GR121</f>
        <v>0</v>
      </c>
      <c r="GU115" s="478" t="n">
        <f aca="false">GT121</f>
        <v>0</v>
      </c>
      <c r="GV115" s="478" t="n">
        <f aca="false">GU121</f>
        <v>0</v>
      </c>
      <c r="GW115" s="478" t="n">
        <f aca="false">GV121</f>
        <v>0</v>
      </c>
      <c r="GX115" s="478" t="n">
        <f aca="false">GW121</f>
        <v>0</v>
      </c>
      <c r="GY115" s="478" t="n">
        <f aca="false">GX121</f>
        <v>0</v>
      </c>
      <c r="GZ115" s="478" t="n">
        <f aca="false">GY121</f>
        <v>0</v>
      </c>
      <c r="HA115" s="478" t="n">
        <f aca="false">GZ121</f>
        <v>0</v>
      </c>
      <c r="HB115" s="478" t="n">
        <f aca="false">HA121</f>
        <v>0</v>
      </c>
      <c r="HC115" s="478" t="n">
        <f aca="false">HB121</f>
        <v>0</v>
      </c>
      <c r="HD115" s="478" t="n">
        <f aca="false">HC121</f>
        <v>0</v>
      </c>
      <c r="HE115" s="478" t="n">
        <f aca="false">HD121</f>
        <v>0</v>
      </c>
      <c r="HF115" s="478" t="n">
        <f aca="false">GS121</f>
        <v>0</v>
      </c>
      <c r="HG115" s="478" t="n">
        <f aca="false">HE121</f>
        <v>0</v>
      </c>
      <c r="HH115" s="478" t="n">
        <f aca="false">HG121</f>
        <v>0</v>
      </c>
      <c r="HI115" s="478" t="n">
        <f aca="false">HH121</f>
        <v>0</v>
      </c>
      <c r="HJ115" s="478" t="n">
        <f aca="false">HI121</f>
        <v>0</v>
      </c>
      <c r="HK115" s="478" t="n">
        <f aca="false">HJ121</f>
        <v>0</v>
      </c>
      <c r="HL115" s="478" t="n">
        <f aca="false">HK121</f>
        <v>0</v>
      </c>
      <c r="HM115" s="478" t="n">
        <f aca="false">HL121</f>
        <v>0</v>
      </c>
      <c r="HN115" s="478" t="n">
        <f aca="false">HM121</f>
        <v>0</v>
      </c>
      <c r="HO115" s="478" t="n">
        <f aca="false">HN121</f>
        <v>0</v>
      </c>
      <c r="HP115" s="478" t="n">
        <f aca="false">HO121</f>
        <v>0</v>
      </c>
      <c r="HQ115" s="478" t="n">
        <f aca="false">HP121</f>
        <v>0</v>
      </c>
      <c r="HR115" s="478" t="n">
        <f aca="false">HQ121</f>
        <v>0</v>
      </c>
      <c r="HS115" s="478" t="n">
        <f aca="false">HF121</f>
        <v>0</v>
      </c>
      <c r="HT115" s="478" t="n">
        <f aca="false">HR121</f>
        <v>0</v>
      </c>
      <c r="HU115" s="478" t="n">
        <f aca="false">HT121</f>
        <v>0</v>
      </c>
      <c r="HV115" s="478" t="n">
        <f aca="false">HU121</f>
        <v>0</v>
      </c>
      <c r="HW115" s="478" t="n">
        <f aca="false">HV121</f>
        <v>0</v>
      </c>
      <c r="HX115" s="478" t="n">
        <f aca="false">HW121</f>
        <v>0</v>
      </c>
      <c r="HY115" s="478" t="n">
        <f aca="false">HX121</f>
        <v>0</v>
      </c>
      <c r="HZ115" s="478" t="n">
        <f aca="false">HY121</f>
        <v>0</v>
      </c>
      <c r="IA115" s="478" t="n">
        <f aca="false">HZ121</f>
        <v>0</v>
      </c>
      <c r="IB115" s="478" t="n">
        <f aca="false">IA121</f>
        <v>0</v>
      </c>
      <c r="IC115" s="478" t="n">
        <f aca="false">IB121</f>
        <v>0</v>
      </c>
      <c r="ID115" s="478" t="n">
        <f aca="false">IC121</f>
        <v>0</v>
      </c>
      <c r="IE115" s="478" t="n">
        <f aca="false">ID121</f>
        <v>0</v>
      </c>
      <c r="IF115" s="478" t="n">
        <f aca="false">HS121</f>
        <v>0</v>
      </c>
      <c r="IG115" s="478" t="n">
        <f aca="false">IE121</f>
        <v>0</v>
      </c>
      <c r="IH115" s="478" t="n">
        <f aca="false">IG121</f>
        <v>0</v>
      </c>
      <c r="II115" s="478" t="n">
        <f aca="false">IH121</f>
        <v>0</v>
      </c>
      <c r="IJ115" s="478" t="n">
        <f aca="false">II121</f>
        <v>0</v>
      </c>
      <c r="IK115" s="478" t="n">
        <f aca="false">IJ121</f>
        <v>0</v>
      </c>
      <c r="IL115" s="478" t="n">
        <f aca="false">IK121</f>
        <v>0</v>
      </c>
      <c r="IM115" s="478" t="n">
        <f aca="false">IL121</f>
        <v>0</v>
      </c>
      <c r="IN115" s="478" t="n">
        <f aca="false">IM121</f>
        <v>0</v>
      </c>
      <c r="IO115" s="478" t="n">
        <f aca="false">IN121</f>
        <v>0</v>
      </c>
      <c r="IP115" s="478" t="n">
        <f aca="false">IO121</f>
        <v>0</v>
      </c>
      <c r="IQ115" s="478" t="n">
        <f aca="false">IP121</f>
        <v>0</v>
      </c>
      <c r="IR115" s="478" t="n">
        <f aca="false">IQ121</f>
        <v>0</v>
      </c>
      <c r="IS115" s="478" t="n">
        <f aca="false">IF121</f>
        <v>0</v>
      </c>
      <c r="IT115" s="478" t="n">
        <f aca="false">IR121</f>
        <v>0</v>
      </c>
      <c r="IU115" s="478" t="n">
        <f aca="false">IT121</f>
        <v>0</v>
      </c>
      <c r="IV115" s="478" t="n">
        <f aca="false">IU121</f>
        <v>0</v>
      </c>
      <c r="IW115" s="478" t="n">
        <f aca="false">IV121</f>
        <v>0</v>
      </c>
      <c r="IX115" s="478" t="n">
        <f aca="false">IW121</f>
        <v>0</v>
      </c>
      <c r="IY115" s="478" t="n">
        <f aca="false">IX121</f>
        <v>0</v>
      </c>
      <c r="IZ115" s="478" t="n">
        <f aca="false">IY121</f>
        <v>0</v>
      </c>
      <c r="JA115" s="478" t="n">
        <f aca="false">IZ121</f>
        <v>0</v>
      </c>
      <c r="JB115" s="478" t="n">
        <f aca="false">JA121</f>
        <v>0</v>
      </c>
      <c r="JC115" s="478" t="n">
        <f aca="false">JB121</f>
        <v>0</v>
      </c>
      <c r="JD115" s="478" t="n">
        <f aca="false">JC121</f>
        <v>0</v>
      </c>
      <c r="JE115" s="478" t="n">
        <f aca="false">JD121</f>
        <v>0</v>
      </c>
      <c r="JF115" s="478" t="n">
        <f aca="false">IS121</f>
        <v>0</v>
      </c>
      <c r="JG115" s="478" t="n">
        <f aca="false">JE121</f>
        <v>0</v>
      </c>
      <c r="JH115" s="478" t="n">
        <f aca="false">JG121</f>
        <v>0</v>
      </c>
      <c r="JI115" s="478" t="n">
        <f aca="false">JH121</f>
        <v>0</v>
      </c>
      <c r="JJ115" s="478" t="n">
        <f aca="false">JI121</f>
        <v>0</v>
      </c>
      <c r="JK115" s="478" t="n">
        <f aca="false">JJ121</f>
        <v>0</v>
      </c>
      <c r="JL115" s="478" t="n">
        <f aca="false">JK121</f>
        <v>0</v>
      </c>
      <c r="JM115" s="478" t="n">
        <f aca="false">JL121</f>
        <v>0</v>
      </c>
      <c r="JN115" s="478" t="n">
        <f aca="false">JM121</f>
        <v>0</v>
      </c>
      <c r="JO115" s="478" t="n">
        <f aca="false">JN121</f>
        <v>0</v>
      </c>
      <c r="JP115" s="478" t="n">
        <f aca="false">JO121</f>
        <v>0</v>
      </c>
      <c r="JQ115" s="478" t="n">
        <f aca="false">JP121</f>
        <v>0</v>
      </c>
      <c r="JR115" s="478" t="n">
        <f aca="false">JQ121</f>
        <v>0</v>
      </c>
      <c r="JS115" s="478" t="n">
        <f aca="false">JF121</f>
        <v>0</v>
      </c>
      <c r="JT115" s="478" t="n">
        <f aca="false">JR121</f>
        <v>0</v>
      </c>
      <c r="JU115" s="478" t="n">
        <f aca="false">JT121</f>
        <v>0</v>
      </c>
      <c r="JV115" s="478" t="n">
        <f aca="false">JU121</f>
        <v>0</v>
      </c>
      <c r="JW115" s="478" t="n">
        <f aca="false">JV121</f>
        <v>0</v>
      </c>
      <c r="JX115" s="478" t="n">
        <f aca="false">JW121</f>
        <v>0</v>
      </c>
      <c r="JY115" s="478" t="n">
        <f aca="false">JX121</f>
        <v>0</v>
      </c>
      <c r="JZ115" s="478" t="n">
        <f aca="false">JY121</f>
        <v>0</v>
      </c>
      <c r="KA115" s="478" t="n">
        <f aca="false">JZ121</f>
        <v>0</v>
      </c>
      <c r="KB115" s="478" t="n">
        <f aca="false">KA121</f>
        <v>0</v>
      </c>
      <c r="KC115" s="478" t="n">
        <f aca="false">KB121</f>
        <v>0</v>
      </c>
      <c r="KD115" s="478" t="n">
        <f aca="false">KC121</f>
        <v>0</v>
      </c>
      <c r="KE115" s="478" t="n">
        <f aca="false">KD121</f>
        <v>0</v>
      </c>
      <c r="KF115" s="478" t="n">
        <f aca="false">JS121</f>
        <v>0</v>
      </c>
      <c r="KG115" s="478" t="n">
        <f aca="false">KE121</f>
        <v>0</v>
      </c>
      <c r="KH115" s="478" t="n">
        <f aca="false">KG121</f>
        <v>0</v>
      </c>
      <c r="KI115" s="478" t="n">
        <f aca="false">KH121</f>
        <v>0</v>
      </c>
      <c r="KJ115" s="478" t="n">
        <f aca="false">KI121</f>
        <v>0</v>
      </c>
      <c r="KK115" s="478" t="n">
        <f aca="false">KJ121</f>
        <v>0</v>
      </c>
      <c r="KL115" s="478" t="n">
        <f aca="false">KK121</f>
        <v>0</v>
      </c>
      <c r="KM115" s="478" t="n">
        <f aca="false">KL121</f>
        <v>0</v>
      </c>
      <c r="KN115" s="478" t="n">
        <f aca="false">KM121</f>
        <v>0</v>
      </c>
      <c r="KO115" s="478" t="n">
        <f aca="false">KN121</f>
        <v>0</v>
      </c>
      <c r="KP115" s="478" t="n">
        <f aca="false">KO121</f>
        <v>0</v>
      </c>
      <c r="KQ115" s="478" t="n">
        <f aca="false">KP121</f>
        <v>0</v>
      </c>
      <c r="KR115" s="478" t="n">
        <f aca="false">KQ121</f>
        <v>0</v>
      </c>
      <c r="KS115" s="478" t="n">
        <f aca="false">KF121</f>
        <v>0</v>
      </c>
      <c r="KT115" s="478" t="n">
        <f aca="false">KR121</f>
        <v>0</v>
      </c>
      <c r="KU115" s="478" t="n">
        <f aca="false">KT121</f>
        <v>0</v>
      </c>
      <c r="KV115" s="478" t="n">
        <f aca="false">KU121</f>
        <v>0</v>
      </c>
      <c r="KW115" s="478" t="n">
        <f aca="false">KV121</f>
        <v>0</v>
      </c>
      <c r="KX115" s="478" t="n">
        <f aca="false">KW121</f>
        <v>0</v>
      </c>
      <c r="KY115" s="478" t="n">
        <f aca="false">KX121</f>
        <v>0</v>
      </c>
      <c r="KZ115" s="478" t="n">
        <f aca="false">KY121</f>
        <v>0</v>
      </c>
      <c r="LA115" s="478" t="n">
        <f aca="false">KZ121</f>
        <v>0</v>
      </c>
      <c r="LB115" s="478" t="n">
        <f aca="false">LA121</f>
        <v>0</v>
      </c>
      <c r="LC115" s="478" t="n">
        <f aca="false">LB121</f>
        <v>0</v>
      </c>
      <c r="LD115" s="478" t="n">
        <f aca="false">LC121</f>
        <v>0</v>
      </c>
      <c r="LE115" s="478" t="n">
        <f aca="false">LD121</f>
        <v>0</v>
      </c>
      <c r="LF115" s="478" t="n">
        <f aca="false">KS121</f>
        <v>0</v>
      </c>
      <c r="LG115" s="478" t="n">
        <f aca="false">LE121</f>
        <v>0</v>
      </c>
      <c r="LH115" s="478" t="n">
        <f aca="false">LG121</f>
        <v>0</v>
      </c>
      <c r="LI115" s="478" t="n">
        <f aca="false">LH121</f>
        <v>0</v>
      </c>
      <c r="LJ115" s="478" t="n">
        <f aca="false">LI121</f>
        <v>0</v>
      </c>
      <c r="LK115" s="478" t="n">
        <f aca="false">LJ121</f>
        <v>0</v>
      </c>
      <c r="LL115" s="478" t="n">
        <f aca="false">LK121</f>
        <v>0</v>
      </c>
      <c r="LM115" s="478" t="n">
        <f aca="false">LL121</f>
        <v>0</v>
      </c>
      <c r="LN115" s="478" t="n">
        <f aca="false">LM121</f>
        <v>0</v>
      </c>
      <c r="LO115" s="478" t="n">
        <f aca="false">LN121</f>
        <v>0</v>
      </c>
      <c r="LP115" s="478" t="n">
        <f aca="false">LO121</f>
        <v>0</v>
      </c>
      <c r="LQ115" s="478" t="n">
        <f aca="false">LP121</f>
        <v>0</v>
      </c>
      <c r="LR115" s="478" t="n">
        <f aca="false">LQ121</f>
        <v>0</v>
      </c>
      <c r="LS115" s="478" t="n">
        <f aca="false">LF121</f>
        <v>0</v>
      </c>
      <c r="LT115" s="478" t="n">
        <f aca="false">LR121</f>
        <v>0</v>
      </c>
      <c r="LU115" s="478" t="n">
        <f aca="false">LT121</f>
        <v>0</v>
      </c>
      <c r="LV115" s="478" t="n">
        <f aca="false">LU121</f>
        <v>0</v>
      </c>
      <c r="LW115" s="478" t="n">
        <f aca="false">LV121</f>
        <v>0</v>
      </c>
      <c r="LX115" s="478" t="n">
        <f aca="false">LW121</f>
        <v>0</v>
      </c>
      <c r="LY115" s="478" t="n">
        <f aca="false">LX121</f>
        <v>0</v>
      </c>
      <c r="LZ115" s="478" t="n">
        <f aca="false">LY121</f>
        <v>0</v>
      </c>
      <c r="MA115" s="478" t="n">
        <f aca="false">LZ121</f>
        <v>0</v>
      </c>
      <c r="MB115" s="478" t="n">
        <f aca="false">MA121</f>
        <v>0</v>
      </c>
      <c r="MC115" s="478" t="n">
        <f aca="false">MB121</f>
        <v>0</v>
      </c>
      <c r="MD115" s="478" t="n">
        <f aca="false">MC121</f>
        <v>0</v>
      </c>
      <c r="ME115" s="478" t="n">
        <f aca="false">MD121</f>
        <v>0</v>
      </c>
      <c r="MF115" s="478" t="n">
        <f aca="false">LS121</f>
        <v>0</v>
      </c>
      <c r="MG115" s="478" t="n">
        <f aca="false">ME121</f>
        <v>0</v>
      </c>
      <c r="MH115" s="478" t="n">
        <f aca="false">MG121</f>
        <v>0</v>
      </c>
      <c r="MI115" s="478" t="n">
        <f aca="false">MH121</f>
        <v>0</v>
      </c>
      <c r="MJ115" s="478" t="n">
        <f aca="false">MI121</f>
        <v>0</v>
      </c>
      <c r="MK115" s="478" t="n">
        <f aca="false">MJ121</f>
        <v>0</v>
      </c>
      <c r="ML115" s="478" t="n">
        <f aca="false">MK121</f>
        <v>0</v>
      </c>
      <c r="MM115" s="478" t="n">
        <f aca="false">ML121</f>
        <v>0</v>
      </c>
      <c r="MN115" s="478" t="n">
        <f aca="false">MM121</f>
        <v>0</v>
      </c>
      <c r="MO115" s="478" t="n">
        <f aca="false">MN121</f>
        <v>0</v>
      </c>
      <c r="MP115" s="478" t="n">
        <f aca="false">MO121</f>
        <v>0</v>
      </c>
      <c r="MQ115" s="478" t="n">
        <f aca="false">MP121</f>
        <v>0</v>
      </c>
      <c r="MR115" s="478" t="n">
        <f aca="false">MQ121</f>
        <v>0</v>
      </c>
      <c r="MS115" s="478" t="n">
        <f aca="false">MF121</f>
        <v>0</v>
      </c>
      <c r="MT115" s="478" t="n">
        <f aca="false">MR121</f>
        <v>0</v>
      </c>
      <c r="MU115" s="478" t="n">
        <f aca="false">MT121</f>
        <v>0</v>
      </c>
      <c r="MV115" s="478" t="n">
        <f aca="false">MU121</f>
        <v>0</v>
      </c>
      <c r="MW115" s="478" t="n">
        <f aca="false">MV121</f>
        <v>0</v>
      </c>
      <c r="MX115" s="478" t="n">
        <f aca="false">MW121</f>
        <v>0</v>
      </c>
      <c r="MY115" s="478" t="n">
        <f aca="false">MX121</f>
        <v>0</v>
      </c>
      <c r="MZ115" s="478" t="n">
        <f aca="false">MY121</f>
        <v>0</v>
      </c>
      <c r="NA115" s="478" t="n">
        <f aca="false">MZ121</f>
        <v>0</v>
      </c>
      <c r="NB115" s="478" t="n">
        <f aca="false">NA121</f>
        <v>0</v>
      </c>
      <c r="NC115" s="478" t="n">
        <f aca="false">NB121</f>
        <v>0</v>
      </c>
      <c r="ND115" s="478" t="n">
        <f aca="false">NC121</f>
        <v>0</v>
      </c>
      <c r="NE115" s="478" t="n">
        <f aca="false">ND121</f>
        <v>0</v>
      </c>
      <c r="NF115" s="478" t="n">
        <f aca="false">MS121</f>
        <v>0</v>
      </c>
      <c r="NG115" s="478" t="n">
        <f aca="false">NE121</f>
        <v>0</v>
      </c>
      <c r="NH115" s="478" t="n">
        <f aca="false">NG121</f>
        <v>0</v>
      </c>
      <c r="NI115" s="478" t="n">
        <f aca="false">NH121</f>
        <v>0</v>
      </c>
      <c r="NJ115" s="478" t="n">
        <f aca="false">NI121</f>
        <v>0</v>
      </c>
      <c r="NK115" s="478" t="n">
        <f aca="false">NJ121</f>
        <v>0</v>
      </c>
      <c r="NL115" s="478" t="n">
        <f aca="false">NK121</f>
        <v>0</v>
      </c>
      <c r="NM115" s="478" t="n">
        <f aca="false">NL121</f>
        <v>0</v>
      </c>
      <c r="NN115" s="478" t="n">
        <f aca="false">NM121</f>
        <v>0</v>
      </c>
      <c r="NO115" s="478" t="n">
        <f aca="false">NN121</f>
        <v>0</v>
      </c>
      <c r="NP115" s="478" t="n">
        <f aca="false">NO121</f>
        <v>0</v>
      </c>
      <c r="NQ115" s="478" t="n">
        <f aca="false">NP121</f>
        <v>0</v>
      </c>
      <c r="NR115" s="478" t="n">
        <f aca="false">NQ121</f>
        <v>0</v>
      </c>
      <c r="NS115" s="478" t="n">
        <f aca="false">NF121</f>
        <v>0</v>
      </c>
      <c r="NT115" s="478" t="n">
        <f aca="false">NR121</f>
        <v>0</v>
      </c>
      <c r="NU115" s="478" t="n">
        <f aca="false">NT121</f>
        <v>0</v>
      </c>
      <c r="NV115" s="478" t="n">
        <f aca="false">NU121</f>
        <v>0</v>
      </c>
      <c r="NW115" s="478" t="n">
        <f aca="false">NV121</f>
        <v>0</v>
      </c>
      <c r="NX115" s="478" t="n">
        <f aca="false">NW121</f>
        <v>0</v>
      </c>
      <c r="NY115" s="478" t="n">
        <f aca="false">NX121</f>
        <v>0</v>
      </c>
      <c r="NZ115" s="478" t="n">
        <f aca="false">NY121</f>
        <v>0</v>
      </c>
      <c r="OA115" s="478" t="n">
        <f aca="false">NZ121</f>
        <v>0</v>
      </c>
      <c r="OB115" s="478" t="n">
        <f aca="false">OA121</f>
        <v>0</v>
      </c>
      <c r="OC115" s="478" t="n">
        <f aca="false">OB121</f>
        <v>0</v>
      </c>
      <c r="OD115" s="478" t="n">
        <f aca="false">OC121</f>
        <v>0</v>
      </c>
      <c r="OE115" s="478" t="n">
        <f aca="false">OD121</f>
        <v>0</v>
      </c>
      <c r="OF115" s="478" t="n">
        <f aca="false">NS121</f>
        <v>0</v>
      </c>
      <c r="OG115" s="478" t="n">
        <f aca="false">OE121</f>
        <v>0</v>
      </c>
      <c r="OH115" s="478" t="n">
        <f aca="false">OG121</f>
        <v>0</v>
      </c>
      <c r="OI115" s="478" t="n">
        <f aca="false">OH121</f>
        <v>0</v>
      </c>
      <c r="OJ115" s="478" t="n">
        <f aca="false">OI121</f>
        <v>0</v>
      </c>
      <c r="OK115" s="478" t="n">
        <f aca="false">OJ121</f>
        <v>0</v>
      </c>
      <c r="OL115" s="478" t="n">
        <f aca="false">OK121</f>
        <v>0</v>
      </c>
      <c r="OM115" s="478" t="n">
        <f aca="false">OL121</f>
        <v>0</v>
      </c>
      <c r="ON115" s="478" t="n">
        <f aca="false">OM121</f>
        <v>0</v>
      </c>
      <c r="OO115" s="478" t="n">
        <f aca="false">ON121</f>
        <v>0</v>
      </c>
      <c r="OP115" s="478" t="n">
        <f aca="false">OO121</f>
        <v>0</v>
      </c>
      <c r="OQ115" s="478" t="n">
        <f aca="false">OP121</f>
        <v>0</v>
      </c>
      <c r="OR115" s="478" t="n">
        <f aca="false">OQ121</f>
        <v>0</v>
      </c>
      <c r="OS115" s="478" t="n">
        <f aca="false">OF121</f>
        <v>0</v>
      </c>
      <c r="OT115" s="478"/>
      <c r="OU115" s="478"/>
      <c r="OV115" s="478"/>
      <c r="OW115" s="478"/>
      <c r="OX115" s="478"/>
      <c r="OY115" s="478"/>
      <c r="OZ115" s="478"/>
      <c r="PA115" s="478"/>
      <c r="PB115" s="478"/>
      <c r="PC115" s="478"/>
      <c r="PD115" s="478"/>
      <c r="PE115" s="478"/>
      <c r="PF115" s="478"/>
      <c r="PG115" s="478"/>
      <c r="PH115" s="478"/>
      <c r="PI115" s="478"/>
      <c r="PJ115" s="478"/>
      <c r="PK115" s="478"/>
      <c r="PL115" s="478"/>
      <c r="PM115" s="478"/>
      <c r="PN115" s="478"/>
      <c r="PO115" s="478"/>
      <c r="PP115" s="478"/>
      <c r="PQ115" s="478"/>
      <c r="PR115" s="478"/>
      <c r="PS115" s="478"/>
      <c r="PT115" s="478"/>
      <c r="PU115" s="478"/>
      <c r="PV115" s="478"/>
      <c r="PW115" s="478"/>
      <c r="PX115" s="478"/>
      <c r="PY115" s="478"/>
      <c r="PZ115" s="478"/>
      <c r="QA115" s="478"/>
      <c r="QB115" s="478"/>
      <c r="QC115" s="478"/>
      <c r="QD115" s="478"/>
      <c r="QE115" s="478"/>
      <c r="QF115" s="478"/>
      <c r="QG115" s="478"/>
      <c r="QH115" s="478"/>
      <c r="QI115" s="478"/>
      <c r="QJ115" s="478"/>
      <c r="QK115" s="478"/>
      <c r="QL115" s="478"/>
      <c r="QM115" s="478"/>
      <c r="QN115" s="478"/>
      <c r="QO115" s="478"/>
      <c r="QP115" s="478"/>
      <c r="QQ115" s="478"/>
      <c r="QR115" s="478"/>
      <c r="QS115" s="478"/>
      <c r="QT115" s="478"/>
      <c r="QU115" s="478"/>
      <c r="QV115" s="478"/>
      <c r="QW115" s="478"/>
      <c r="QX115" s="478"/>
      <c r="QY115" s="478"/>
      <c r="QZ115" s="478"/>
      <c r="RA115" s="478"/>
      <c r="RB115" s="478"/>
      <c r="RC115" s="478"/>
      <c r="RD115" s="478"/>
      <c r="RE115" s="478"/>
      <c r="RF115" s="478"/>
    </row>
    <row r="116" customFormat="false" ht="12.75" hidden="false" customHeight="true" outlineLevel="0" collapsed="false">
      <c r="A116" s="478"/>
      <c r="B116" s="479" t="s">
        <v>499</v>
      </c>
      <c r="C116" s="478"/>
      <c r="D116" s="478"/>
      <c r="E116" s="478" t="n">
        <f aca="false">SUM(S116,AF116,AS116,BF116,BS116,CF116,CS116,DF116,DS116,EF116,ES116,FF116,FS116,GF116,GS116,HF116,HS116,IF116,IS116,JF116,JS116,KF116,KS116,LF116,LS116,MF116,MS116,NF116,NS116,OF116,OS116)</f>
        <v>0</v>
      </c>
      <c r="F116" s="478"/>
      <c r="G116" s="478" t="n">
        <f aca="false">'Premissas Financeiras'!H52</f>
        <v>0</v>
      </c>
      <c r="H116" s="478" t="n">
        <f aca="false">'Premissas Financeiras'!I52</f>
        <v>0</v>
      </c>
      <c r="I116" s="478" t="n">
        <f aca="false">'Premissas Financeiras'!J52</f>
        <v>0</v>
      </c>
      <c r="J116" s="478" t="n">
        <f aca="false">'Premissas Financeiras'!K52</f>
        <v>0</v>
      </c>
      <c r="K116" s="478" t="n">
        <f aca="false">'Premissas Financeiras'!L52</f>
        <v>0</v>
      </c>
      <c r="L116" s="478" t="n">
        <f aca="false">'Premissas Financeiras'!M52</f>
        <v>0</v>
      </c>
      <c r="M116" s="478" t="n">
        <f aca="false">'Premissas Financeiras'!N52</f>
        <v>0</v>
      </c>
      <c r="N116" s="478" t="n">
        <f aca="false">'Premissas Financeiras'!O52</f>
        <v>0</v>
      </c>
      <c r="O116" s="478" t="n">
        <f aca="false">'Premissas Financeiras'!P52</f>
        <v>0</v>
      </c>
      <c r="P116" s="478" t="n">
        <f aca="false">'Premissas Financeiras'!Q52</f>
        <v>0</v>
      </c>
      <c r="Q116" s="478" t="n">
        <f aca="false">'Premissas Financeiras'!R52</f>
        <v>0</v>
      </c>
      <c r="R116" s="478" t="n">
        <f aca="false">'Premissas Financeiras'!S52</f>
        <v>0</v>
      </c>
      <c r="S116" s="478" t="n">
        <f aca="false">SUM(G116:R116)</f>
        <v>0</v>
      </c>
      <c r="T116" s="478" t="n">
        <f aca="false">'Premissas Financeiras'!U52</f>
        <v>0</v>
      </c>
      <c r="U116" s="478" t="n">
        <f aca="false">'Premissas Financeiras'!V52</f>
        <v>0</v>
      </c>
      <c r="V116" s="478" t="n">
        <f aca="false">'Premissas Financeiras'!W52</f>
        <v>0</v>
      </c>
      <c r="W116" s="478" t="n">
        <f aca="false">'Premissas Financeiras'!X52</f>
        <v>0</v>
      </c>
      <c r="X116" s="478" t="n">
        <f aca="false">'Premissas Financeiras'!Y52</f>
        <v>0</v>
      </c>
      <c r="Y116" s="478" t="n">
        <f aca="false">'Premissas Financeiras'!Z52</f>
        <v>0</v>
      </c>
      <c r="Z116" s="478" t="n">
        <f aca="false">'Premissas Financeiras'!AA52</f>
        <v>0</v>
      </c>
      <c r="AA116" s="478" t="n">
        <f aca="false">'Premissas Financeiras'!AB52</f>
        <v>0</v>
      </c>
      <c r="AB116" s="478" t="n">
        <f aca="false">'Premissas Financeiras'!AC52</f>
        <v>0</v>
      </c>
      <c r="AC116" s="478" t="n">
        <f aca="false">'Premissas Financeiras'!AD52</f>
        <v>0</v>
      </c>
      <c r="AD116" s="478" t="n">
        <f aca="false">'Premissas Financeiras'!AE52</f>
        <v>0</v>
      </c>
      <c r="AE116" s="478" t="n">
        <f aca="false">'Premissas Financeiras'!AF52</f>
        <v>0</v>
      </c>
      <c r="AF116" s="478" t="n">
        <f aca="false">SUM(T116:AE116)</f>
        <v>0</v>
      </c>
      <c r="AG116" s="478" t="n">
        <f aca="false">'Premissas Financeiras'!AH52</f>
        <v>0</v>
      </c>
      <c r="AH116" s="478" t="n">
        <f aca="false">'Premissas Financeiras'!AI52</f>
        <v>0</v>
      </c>
      <c r="AI116" s="478" t="n">
        <f aca="false">'Premissas Financeiras'!AJ52</f>
        <v>0</v>
      </c>
      <c r="AJ116" s="478" t="n">
        <f aca="false">'Premissas Financeiras'!AK52</f>
        <v>0</v>
      </c>
      <c r="AK116" s="478" t="n">
        <f aca="false">'Premissas Financeiras'!AL52</f>
        <v>0</v>
      </c>
      <c r="AL116" s="478" t="n">
        <f aca="false">'Premissas Financeiras'!AM52</f>
        <v>0</v>
      </c>
      <c r="AM116" s="478" t="n">
        <f aca="false">'Premissas Financeiras'!AN52</f>
        <v>0</v>
      </c>
      <c r="AN116" s="478" t="n">
        <f aca="false">'Premissas Financeiras'!AO52</f>
        <v>0</v>
      </c>
      <c r="AO116" s="478" t="n">
        <f aca="false">'Premissas Financeiras'!AP52</f>
        <v>0</v>
      </c>
      <c r="AP116" s="478" t="n">
        <f aca="false">'Premissas Financeiras'!AQ52</f>
        <v>0</v>
      </c>
      <c r="AQ116" s="478" t="n">
        <f aca="false">'Premissas Financeiras'!AR52</f>
        <v>0</v>
      </c>
      <c r="AR116" s="478" t="n">
        <f aca="false">'Premissas Financeiras'!AS52</f>
        <v>0</v>
      </c>
      <c r="AS116" s="478" t="n">
        <f aca="false">SUM(AG116:AR116)</f>
        <v>0</v>
      </c>
      <c r="AT116" s="478" t="n">
        <f aca="false">'Premissas Financeiras'!AU52</f>
        <v>0</v>
      </c>
      <c r="AU116" s="478" t="n">
        <f aca="false">'Premissas Financeiras'!AV52</f>
        <v>0</v>
      </c>
      <c r="AV116" s="478" t="n">
        <f aca="false">'Premissas Financeiras'!AW52</f>
        <v>0</v>
      </c>
      <c r="AW116" s="478" t="n">
        <f aca="false">'Premissas Financeiras'!AX52</f>
        <v>0</v>
      </c>
      <c r="AX116" s="478" t="n">
        <f aca="false">'Premissas Financeiras'!AY52</f>
        <v>0</v>
      </c>
      <c r="AY116" s="478" t="n">
        <f aca="false">'Premissas Financeiras'!AZ52</f>
        <v>0</v>
      </c>
      <c r="AZ116" s="478" t="n">
        <f aca="false">'Premissas Financeiras'!BA52</f>
        <v>0</v>
      </c>
      <c r="BA116" s="478" t="n">
        <f aca="false">'Premissas Financeiras'!BB52</f>
        <v>0</v>
      </c>
      <c r="BB116" s="478" t="n">
        <f aca="false">'Premissas Financeiras'!BC52</f>
        <v>0</v>
      </c>
      <c r="BC116" s="478" t="n">
        <f aca="false">'Premissas Financeiras'!BD52</f>
        <v>0</v>
      </c>
      <c r="BD116" s="478" t="n">
        <f aca="false">'Premissas Financeiras'!BE52</f>
        <v>0</v>
      </c>
      <c r="BE116" s="478" t="n">
        <f aca="false">'Premissas Financeiras'!BF52</f>
        <v>0</v>
      </c>
      <c r="BF116" s="478" t="n">
        <f aca="false">SUM(AT116:BE116)</f>
        <v>0</v>
      </c>
      <c r="BG116" s="478" t="n">
        <f aca="false">'Premissas Financeiras'!BH52</f>
        <v>0</v>
      </c>
      <c r="BH116" s="478" t="n">
        <f aca="false">'Premissas Financeiras'!BI52</f>
        <v>0</v>
      </c>
      <c r="BI116" s="478" t="n">
        <f aca="false">'Premissas Financeiras'!BJ52</f>
        <v>0</v>
      </c>
      <c r="BJ116" s="478" t="n">
        <f aca="false">'Premissas Financeiras'!BK52</f>
        <v>0</v>
      </c>
      <c r="BK116" s="478" t="n">
        <f aca="false">'Premissas Financeiras'!BL52</f>
        <v>0</v>
      </c>
      <c r="BL116" s="478" t="n">
        <f aca="false">'Premissas Financeiras'!BM52</f>
        <v>0</v>
      </c>
      <c r="BM116" s="478" t="n">
        <f aca="false">'Premissas Financeiras'!BN52</f>
        <v>0</v>
      </c>
      <c r="BN116" s="478" t="n">
        <f aca="false">'Premissas Financeiras'!BO52</f>
        <v>0</v>
      </c>
      <c r="BO116" s="478" t="n">
        <f aca="false">'Premissas Financeiras'!BP52</f>
        <v>0</v>
      </c>
      <c r="BP116" s="478" t="n">
        <f aca="false">'Premissas Financeiras'!BQ52</f>
        <v>0</v>
      </c>
      <c r="BQ116" s="478" t="n">
        <f aca="false">'Premissas Financeiras'!BR52</f>
        <v>0</v>
      </c>
      <c r="BR116" s="478" t="n">
        <f aca="false">'Premissas Financeiras'!BS52</f>
        <v>0</v>
      </c>
      <c r="BS116" s="478" t="n">
        <f aca="false">SUM(BG116:BR116)</f>
        <v>0</v>
      </c>
      <c r="BT116" s="478" t="n">
        <f aca="false">'Premissas Financeiras'!BU52</f>
        <v>0</v>
      </c>
      <c r="BU116" s="478" t="n">
        <f aca="false">'Premissas Financeiras'!BV52</f>
        <v>0</v>
      </c>
      <c r="BV116" s="478" t="n">
        <f aca="false">'Premissas Financeiras'!BW52</f>
        <v>0</v>
      </c>
      <c r="BW116" s="478" t="n">
        <f aca="false">'Premissas Financeiras'!BX52</f>
        <v>0</v>
      </c>
      <c r="BX116" s="478" t="n">
        <f aca="false">'Premissas Financeiras'!BY52</f>
        <v>0</v>
      </c>
      <c r="BY116" s="478" t="n">
        <f aca="false">'Premissas Financeiras'!BZ52</f>
        <v>0</v>
      </c>
      <c r="BZ116" s="478" t="n">
        <f aca="false">'Premissas Financeiras'!CA52</f>
        <v>0</v>
      </c>
      <c r="CA116" s="478" t="n">
        <f aca="false">'Premissas Financeiras'!CB52</f>
        <v>0</v>
      </c>
      <c r="CB116" s="478" t="n">
        <f aca="false">'Premissas Financeiras'!CC52</f>
        <v>0</v>
      </c>
      <c r="CC116" s="478" t="n">
        <f aca="false">'Premissas Financeiras'!CD52</f>
        <v>0</v>
      </c>
      <c r="CD116" s="478" t="n">
        <f aca="false">'Premissas Financeiras'!CE52</f>
        <v>0</v>
      </c>
      <c r="CE116" s="478" t="n">
        <f aca="false">'Premissas Financeiras'!CF52</f>
        <v>0</v>
      </c>
      <c r="CF116" s="478" t="n">
        <f aca="false">SUM(BT116:CE116)</f>
        <v>0</v>
      </c>
      <c r="CG116" s="478" t="n">
        <f aca="false">'Premissas Financeiras'!CH52</f>
        <v>0</v>
      </c>
      <c r="CH116" s="478" t="n">
        <f aca="false">'Premissas Financeiras'!CI52</f>
        <v>0</v>
      </c>
      <c r="CI116" s="478" t="n">
        <f aca="false">'Premissas Financeiras'!CJ52</f>
        <v>0</v>
      </c>
      <c r="CJ116" s="478" t="n">
        <f aca="false">'Premissas Financeiras'!CK52</f>
        <v>0</v>
      </c>
      <c r="CK116" s="478" t="n">
        <f aca="false">'Premissas Financeiras'!CL52</f>
        <v>0</v>
      </c>
      <c r="CL116" s="478" t="n">
        <f aca="false">'Premissas Financeiras'!CM52</f>
        <v>0</v>
      </c>
      <c r="CM116" s="478" t="n">
        <f aca="false">'Premissas Financeiras'!CN52</f>
        <v>0</v>
      </c>
      <c r="CN116" s="478" t="n">
        <f aca="false">'Premissas Financeiras'!CO52</f>
        <v>0</v>
      </c>
      <c r="CO116" s="478" t="n">
        <f aca="false">'Premissas Financeiras'!CP52</f>
        <v>0</v>
      </c>
      <c r="CP116" s="478" t="n">
        <f aca="false">'Premissas Financeiras'!CQ52</f>
        <v>0</v>
      </c>
      <c r="CQ116" s="478" t="n">
        <f aca="false">'Premissas Financeiras'!CR52</f>
        <v>0</v>
      </c>
      <c r="CR116" s="478" t="n">
        <f aca="false">'Premissas Financeiras'!CS52</f>
        <v>0</v>
      </c>
      <c r="CS116" s="478" t="n">
        <f aca="false">SUM(CG116:CR116)</f>
        <v>0</v>
      </c>
      <c r="CT116" s="478" t="n">
        <f aca="false">'Premissas Financeiras'!CU52</f>
        <v>0</v>
      </c>
      <c r="CU116" s="478" t="n">
        <f aca="false">'Premissas Financeiras'!CV52</f>
        <v>0</v>
      </c>
      <c r="CV116" s="478" t="n">
        <f aca="false">'Premissas Financeiras'!CW52</f>
        <v>0</v>
      </c>
      <c r="CW116" s="478" t="n">
        <f aca="false">'Premissas Financeiras'!CX52</f>
        <v>0</v>
      </c>
      <c r="CX116" s="478" t="n">
        <f aca="false">'Premissas Financeiras'!CY52</f>
        <v>0</v>
      </c>
      <c r="CY116" s="478" t="n">
        <f aca="false">'Premissas Financeiras'!CZ52</f>
        <v>0</v>
      </c>
      <c r="CZ116" s="478" t="n">
        <f aca="false">'Premissas Financeiras'!DA52</f>
        <v>0</v>
      </c>
      <c r="DA116" s="478" t="n">
        <f aca="false">'Premissas Financeiras'!DB52</f>
        <v>0</v>
      </c>
      <c r="DB116" s="478" t="n">
        <f aca="false">'Premissas Financeiras'!DC52</f>
        <v>0</v>
      </c>
      <c r="DC116" s="478" t="n">
        <f aca="false">'Premissas Financeiras'!DD52</f>
        <v>0</v>
      </c>
      <c r="DD116" s="478" t="n">
        <f aca="false">'Premissas Financeiras'!DE52</f>
        <v>0</v>
      </c>
      <c r="DE116" s="478" t="n">
        <f aca="false">'Premissas Financeiras'!DF52</f>
        <v>0</v>
      </c>
      <c r="DF116" s="478" t="n">
        <f aca="false">SUM(CT116:DE116)</f>
        <v>0</v>
      </c>
      <c r="DG116" s="478" t="n">
        <f aca="false">'Premissas Financeiras'!DH52</f>
        <v>0</v>
      </c>
      <c r="DH116" s="478" t="n">
        <f aca="false">'Premissas Financeiras'!DI52</f>
        <v>0</v>
      </c>
      <c r="DI116" s="478" t="n">
        <f aca="false">'Premissas Financeiras'!DJ52</f>
        <v>0</v>
      </c>
      <c r="DJ116" s="478" t="n">
        <f aca="false">'Premissas Financeiras'!DK52</f>
        <v>0</v>
      </c>
      <c r="DK116" s="478" t="n">
        <f aca="false">'Premissas Financeiras'!DL52</f>
        <v>0</v>
      </c>
      <c r="DL116" s="478" t="n">
        <f aca="false">'Premissas Financeiras'!DM52</f>
        <v>0</v>
      </c>
      <c r="DM116" s="478" t="n">
        <f aca="false">'Premissas Financeiras'!DN52</f>
        <v>0</v>
      </c>
      <c r="DN116" s="478" t="n">
        <f aca="false">'Premissas Financeiras'!DO52</f>
        <v>0</v>
      </c>
      <c r="DO116" s="478" t="n">
        <f aca="false">'Premissas Financeiras'!DP52</f>
        <v>0</v>
      </c>
      <c r="DP116" s="478" t="n">
        <f aca="false">'Premissas Financeiras'!DQ52</f>
        <v>0</v>
      </c>
      <c r="DQ116" s="478" t="n">
        <f aca="false">'Premissas Financeiras'!DR52</f>
        <v>0</v>
      </c>
      <c r="DR116" s="478" t="n">
        <f aca="false">'Premissas Financeiras'!DS52</f>
        <v>0</v>
      </c>
      <c r="DS116" s="478" t="n">
        <f aca="false">SUM(DG116:DR116)</f>
        <v>0</v>
      </c>
      <c r="DT116" s="478" t="n">
        <f aca="false">'Premissas Financeiras'!DU52</f>
        <v>0</v>
      </c>
      <c r="DU116" s="478" t="n">
        <f aca="false">'Premissas Financeiras'!DV52</f>
        <v>0</v>
      </c>
      <c r="DV116" s="478" t="n">
        <f aca="false">'Premissas Financeiras'!DW52</f>
        <v>0</v>
      </c>
      <c r="DW116" s="478" t="n">
        <f aca="false">'Premissas Financeiras'!DX52</f>
        <v>0</v>
      </c>
      <c r="DX116" s="478" t="n">
        <f aca="false">'Premissas Financeiras'!DY52</f>
        <v>0</v>
      </c>
      <c r="DY116" s="478" t="n">
        <f aca="false">'Premissas Financeiras'!DZ52</f>
        <v>0</v>
      </c>
      <c r="DZ116" s="478" t="n">
        <f aca="false">'Premissas Financeiras'!EA52</f>
        <v>0</v>
      </c>
      <c r="EA116" s="478" t="n">
        <f aca="false">'Premissas Financeiras'!EB52</f>
        <v>0</v>
      </c>
      <c r="EB116" s="478" t="n">
        <f aca="false">'Premissas Financeiras'!EC52</f>
        <v>0</v>
      </c>
      <c r="EC116" s="478" t="n">
        <f aca="false">'Premissas Financeiras'!ED52</f>
        <v>0</v>
      </c>
      <c r="ED116" s="478" t="n">
        <f aca="false">'Premissas Financeiras'!EE52</f>
        <v>0</v>
      </c>
      <c r="EE116" s="478" t="n">
        <f aca="false">'Premissas Financeiras'!EF52</f>
        <v>0</v>
      </c>
      <c r="EF116" s="478" t="n">
        <f aca="false">SUM(DT116:EE116)</f>
        <v>0</v>
      </c>
      <c r="EG116" s="478" t="n">
        <f aca="false">'Premissas Financeiras'!EH52</f>
        <v>0</v>
      </c>
      <c r="EH116" s="478" t="n">
        <f aca="false">'Premissas Financeiras'!EI52</f>
        <v>0</v>
      </c>
      <c r="EI116" s="478" t="n">
        <f aca="false">'Premissas Financeiras'!EJ52</f>
        <v>0</v>
      </c>
      <c r="EJ116" s="478" t="n">
        <f aca="false">'Premissas Financeiras'!EK52</f>
        <v>0</v>
      </c>
      <c r="EK116" s="478" t="n">
        <f aca="false">'Premissas Financeiras'!EL52</f>
        <v>0</v>
      </c>
      <c r="EL116" s="478" t="n">
        <f aca="false">'Premissas Financeiras'!EM52</f>
        <v>0</v>
      </c>
      <c r="EM116" s="478" t="n">
        <f aca="false">'Premissas Financeiras'!EN52</f>
        <v>0</v>
      </c>
      <c r="EN116" s="478" t="n">
        <f aca="false">'Premissas Financeiras'!EO52</f>
        <v>0</v>
      </c>
      <c r="EO116" s="478" t="n">
        <f aca="false">'Premissas Financeiras'!EP52</f>
        <v>0</v>
      </c>
      <c r="EP116" s="478" t="n">
        <f aca="false">'Premissas Financeiras'!EQ52</f>
        <v>0</v>
      </c>
      <c r="EQ116" s="478" t="n">
        <f aca="false">'Premissas Financeiras'!ER52</f>
        <v>0</v>
      </c>
      <c r="ER116" s="478" t="n">
        <f aca="false">'Premissas Financeiras'!ES52</f>
        <v>0</v>
      </c>
      <c r="ES116" s="478" t="n">
        <f aca="false">SUM(EG116:ER116)</f>
        <v>0</v>
      </c>
      <c r="ET116" s="478" t="n">
        <f aca="false">'Premissas Financeiras'!EU52</f>
        <v>0</v>
      </c>
      <c r="EU116" s="478" t="n">
        <f aca="false">'Premissas Financeiras'!EV52</f>
        <v>0</v>
      </c>
      <c r="EV116" s="478" t="n">
        <f aca="false">'Premissas Financeiras'!EW52</f>
        <v>0</v>
      </c>
      <c r="EW116" s="478" t="n">
        <f aca="false">'Premissas Financeiras'!EX52</f>
        <v>0</v>
      </c>
      <c r="EX116" s="478" t="n">
        <f aca="false">'Premissas Financeiras'!EY52</f>
        <v>0</v>
      </c>
      <c r="EY116" s="478" t="n">
        <f aca="false">'Premissas Financeiras'!EZ52</f>
        <v>0</v>
      </c>
      <c r="EZ116" s="478" t="n">
        <f aca="false">'Premissas Financeiras'!FA52</f>
        <v>0</v>
      </c>
      <c r="FA116" s="478" t="n">
        <f aca="false">'Premissas Financeiras'!FB52</f>
        <v>0</v>
      </c>
      <c r="FB116" s="478" t="n">
        <f aca="false">'Premissas Financeiras'!FC52</f>
        <v>0</v>
      </c>
      <c r="FC116" s="478" t="n">
        <f aca="false">'Premissas Financeiras'!FD52</f>
        <v>0</v>
      </c>
      <c r="FD116" s="478" t="n">
        <f aca="false">'Premissas Financeiras'!FE52</f>
        <v>0</v>
      </c>
      <c r="FE116" s="478" t="n">
        <f aca="false">'Premissas Financeiras'!FF52</f>
        <v>0</v>
      </c>
      <c r="FF116" s="478" t="n">
        <f aca="false">SUM(ET116:FE116)</f>
        <v>0</v>
      </c>
      <c r="FG116" s="478" t="n">
        <f aca="false">'Premissas Financeiras'!FH52</f>
        <v>0</v>
      </c>
      <c r="FH116" s="478" t="n">
        <f aca="false">'Premissas Financeiras'!FI52</f>
        <v>0</v>
      </c>
      <c r="FI116" s="478" t="n">
        <f aca="false">'Premissas Financeiras'!FJ52</f>
        <v>0</v>
      </c>
      <c r="FJ116" s="478" t="n">
        <f aca="false">'Premissas Financeiras'!FK52</f>
        <v>0</v>
      </c>
      <c r="FK116" s="478" t="n">
        <f aca="false">'Premissas Financeiras'!FL52</f>
        <v>0</v>
      </c>
      <c r="FL116" s="478" t="n">
        <f aca="false">'Premissas Financeiras'!FM52</f>
        <v>0</v>
      </c>
      <c r="FM116" s="478" t="n">
        <f aca="false">'Premissas Financeiras'!FN52</f>
        <v>0</v>
      </c>
      <c r="FN116" s="478" t="n">
        <f aca="false">'Premissas Financeiras'!FO52</f>
        <v>0</v>
      </c>
      <c r="FO116" s="478" t="n">
        <f aca="false">'Premissas Financeiras'!FP52</f>
        <v>0</v>
      </c>
      <c r="FP116" s="478" t="n">
        <f aca="false">'Premissas Financeiras'!FQ52</f>
        <v>0</v>
      </c>
      <c r="FQ116" s="478" t="n">
        <f aca="false">'Premissas Financeiras'!FR52</f>
        <v>0</v>
      </c>
      <c r="FR116" s="478" t="n">
        <f aca="false">'Premissas Financeiras'!FS52</f>
        <v>0</v>
      </c>
      <c r="FS116" s="478" t="n">
        <f aca="false">SUM(FG116:FR116)</f>
        <v>0</v>
      </c>
      <c r="FT116" s="478" t="n">
        <f aca="false">'Premissas Financeiras'!FU52</f>
        <v>0</v>
      </c>
      <c r="FU116" s="478" t="n">
        <f aca="false">'Premissas Financeiras'!FV52</f>
        <v>0</v>
      </c>
      <c r="FV116" s="478" t="n">
        <f aca="false">'Premissas Financeiras'!FW52</f>
        <v>0</v>
      </c>
      <c r="FW116" s="478" t="n">
        <f aca="false">'Premissas Financeiras'!FX52</f>
        <v>0</v>
      </c>
      <c r="FX116" s="478" t="n">
        <f aca="false">'Premissas Financeiras'!FY52</f>
        <v>0</v>
      </c>
      <c r="FY116" s="478" t="n">
        <f aca="false">'Premissas Financeiras'!FZ52</f>
        <v>0</v>
      </c>
      <c r="FZ116" s="478" t="n">
        <f aca="false">'Premissas Financeiras'!GA52</f>
        <v>0</v>
      </c>
      <c r="GA116" s="478" t="n">
        <f aca="false">'Premissas Financeiras'!GB52</f>
        <v>0</v>
      </c>
      <c r="GB116" s="478" t="n">
        <f aca="false">'Premissas Financeiras'!GC52</f>
        <v>0</v>
      </c>
      <c r="GC116" s="478" t="n">
        <f aca="false">'Premissas Financeiras'!GD52</f>
        <v>0</v>
      </c>
      <c r="GD116" s="478" t="n">
        <f aca="false">'Premissas Financeiras'!GE52</f>
        <v>0</v>
      </c>
      <c r="GE116" s="478" t="n">
        <f aca="false">'Premissas Financeiras'!GF52</f>
        <v>0</v>
      </c>
      <c r="GF116" s="478" t="n">
        <f aca="false">SUM(FT116:GE116)</f>
        <v>0</v>
      </c>
      <c r="GG116" s="478" t="n">
        <f aca="false">'Premissas Financeiras'!GH52</f>
        <v>0</v>
      </c>
      <c r="GH116" s="478" t="n">
        <f aca="false">'Premissas Financeiras'!GI52</f>
        <v>0</v>
      </c>
      <c r="GI116" s="478" t="n">
        <f aca="false">'Premissas Financeiras'!GJ52</f>
        <v>0</v>
      </c>
      <c r="GJ116" s="478" t="n">
        <f aca="false">'Premissas Financeiras'!GK52</f>
        <v>0</v>
      </c>
      <c r="GK116" s="478" t="n">
        <f aca="false">'Premissas Financeiras'!GL52</f>
        <v>0</v>
      </c>
      <c r="GL116" s="478" t="n">
        <f aca="false">'Premissas Financeiras'!GM52</f>
        <v>0</v>
      </c>
      <c r="GM116" s="478" t="n">
        <f aca="false">'Premissas Financeiras'!GN52</f>
        <v>0</v>
      </c>
      <c r="GN116" s="478" t="n">
        <f aca="false">'Premissas Financeiras'!GO52</f>
        <v>0</v>
      </c>
      <c r="GO116" s="478" t="n">
        <f aca="false">'Premissas Financeiras'!GP52</f>
        <v>0</v>
      </c>
      <c r="GP116" s="478" t="n">
        <f aca="false">'Premissas Financeiras'!GQ52</f>
        <v>0</v>
      </c>
      <c r="GQ116" s="478" t="n">
        <f aca="false">'Premissas Financeiras'!GR52</f>
        <v>0</v>
      </c>
      <c r="GR116" s="478" t="n">
        <f aca="false">'Premissas Financeiras'!GS52</f>
        <v>0</v>
      </c>
      <c r="GS116" s="478" t="n">
        <f aca="false">SUM(GG116:GR116)</f>
        <v>0</v>
      </c>
      <c r="GT116" s="478" t="n">
        <f aca="false">'Premissas Financeiras'!GU52</f>
        <v>0</v>
      </c>
      <c r="GU116" s="478" t="n">
        <f aca="false">'Premissas Financeiras'!GV52</f>
        <v>0</v>
      </c>
      <c r="GV116" s="478" t="n">
        <f aca="false">'Premissas Financeiras'!GW52</f>
        <v>0</v>
      </c>
      <c r="GW116" s="478" t="n">
        <f aca="false">'Premissas Financeiras'!GX52</f>
        <v>0</v>
      </c>
      <c r="GX116" s="478" t="n">
        <f aca="false">'Premissas Financeiras'!GY52</f>
        <v>0</v>
      </c>
      <c r="GY116" s="478" t="n">
        <f aca="false">'Premissas Financeiras'!GZ52</f>
        <v>0</v>
      </c>
      <c r="GZ116" s="478" t="n">
        <f aca="false">'Premissas Financeiras'!HA52</f>
        <v>0</v>
      </c>
      <c r="HA116" s="478" t="n">
        <f aca="false">'Premissas Financeiras'!HB52</f>
        <v>0</v>
      </c>
      <c r="HB116" s="478" t="n">
        <f aca="false">'Premissas Financeiras'!HC52</f>
        <v>0</v>
      </c>
      <c r="HC116" s="478" t="n">
        <f aca="false">'Premissas Financeiras'!HD52</f>
        <v>0</v>
      </c>
      <c r="HD116" s="478" t="n">
        <f aca="false">'Premissas Financeiras'!HE52</f>
        <v>0</v>
      </c>
      <c r="HE116" s="478" t="n">
        <f aca="false">'Premissas Financeiras'!HF52</f>
        <v>0</v>
      </c>
      <c r="HF116" s="478" t="n">
        <f aca="false">SUM(GT116:HE116)</f>
        <v>0</v>
      </c>
      <c r="HG116" s="478" t="n">
        <f aca="false">'Premissas Financeiras'!HH52</f>
        <v>0</v>
      </c>
      <c r="HH116" s="478" t="n">
        <f aca="false">'Premissas Financeiras'!HI52</f>
        <v>0</v>
      </c>
      <c r="HI116" s="478" t="n">
        <f aca="false">'Premissas Financeiras'!HJ52</f>
        <v>0</v>
      </c>
      <c r="HJ116" s="478" t="n">
        <f aca="false">'Premissas Financeiras'!HK52</f>
        <v>0</v>
      </c>
      <c r="HK116" s="478" t="n">
        <f aca="false">'Premissas Financeiras'!HL52</f>
        <v>0</v>
      </c>
      <c r="HL116" s="478" t="n">
        <f aca="false">'Premissas Financeiras'!HM52</f>
        <v>0</v>
      </c>
      <c r="HM116" s="478" t="n">
        <f aca="false">'Premissas Financeiras'!HN52</f>
        <v>0</v>
      </c>
      <c r="HN116" s="478" t="n">
        <f aca="false">'Premissas Financeiras'!HO52</f>
        <v>0</v>
      </c>
      <c r="HO116" s="478" t="n">
        <f aca="false">'Premissas Financeiras'!HP52</f>
        <v>0</v>
      </c>
      <c r="HP116" s="478" t="n">
        <f aca="false">'Premissas Financeiras'!HQ52</f>
        <v>0</v>
      </c>
      <c r="HQ116" s="478" t="n">
        <f aca="false">'Premissas Financeiras'!HR52</f>
        <v>0</v>
      </c>
      <c r="HR116" s="478" t="n">
        <f aca="false">'Premissas Financeiras'!HS52</f>
        <v>0</v>
      </c>
      <c r="HS116" s="478" t="n">
        <f aca="false">SUM(HG116:HR116)</f>
        <v>0</v>
      </c>
      <c r="HT116" s="478" t="n">
        <f aca="false">'Premissas Financeiras'!HU52</f>
        <v>0</v>
      </c>
      <c r="HU116" s="478" t="n">
        <f aca="false">'Premissas Financeiras'!HV52</f>
        <v>0</v>
      </c>
      <c r="HV116" s="478" t="n">
        <f aca="false">'Premissas Financeiras'!HW52</f>
        <v>0</v>
      </c>
      <c r="HW116" s="478" t="n">
        <f aca="false">'Premissas Financeiras'!HX52</f>
        <v>0</v>
      </c>
      <c r="HX116" s="478" t="n">
        <f aca="false">'Premissas Financeiras'!HY52</f>
        <v>0</v>
      </c>
      <c r="HY116" s="478" t="n">
        <f aca="false">'Premissas Financeiras'!HZ52</f>
        <v>0</v>
      </c>
      <c r="HZ116" s="478" t="n">
        <f aca="false">'Premissas Financeiras'!IA52</f>
        <v>0</v>
      </c>
      <c r="IA116" s="478" t="n">
        <f aca="false">'Premissas Financeiras'!IB52</f>
        <v>0</v>
      </c>
      <c r="IB116" s="478" t="n">
        <f aca="false">'Premissas Financeiras'!IC52</f>
        <v>0</v>
      </c>
      <c r="IC116" s="478" t="n">
        <f aca="false">'Premissas Financeiras'!ID52</f>
        <v>0</v>
      </c>
      <c r="ID116" s="478" t="n">
        <f aca="false">'Premissas Financeiras'!IE52</f>
        <v>0</v>
      </c>
      <c r="IE116" s="478" t="n">
        <f aca="false">'Premissas Financeiras'!IF52</f>
        <v>0</v>
      </c>
      <c r="IF116" s="478" t="n">
        <f aca="false">SUM(HT116:IE116)</f>
        <v>0</v>
      </c>
      <c r="IG116" s="478" t="n">
        <f aca="false">'Premissas Financeiras'!IH52</f>
        <v>0</v>
      </c>
      <c r="IH116" s="478" t="n">
        <f aca="false">'Premissas Financeiras'!II52</f>
        <v>0</v>
      </c>
      <c r="II116" s="478" t="n">
        <f aca="false">'Premissas Financeiras'!IJ52</f>
        <v>0</v>
      </c>
      <c r="IJ116" s="478" t="n">
        <f aca="false">'Premissas Financeiras'!IK52</f>
        <v>0</v>
      </c>
      <c r="IK116" s="478" t="n">
        <f aca="false">'Premissas Financeiras'!IL52</f>
        <v>0</v>
      </c>
      <c r="IL116" s="478" t="n">
        <f aca="false">'Premissas Financeiras'!IM52</f>
        <v>0</v>
      </c>
      <c r="IM116" s="478" t="n">
        <f aca="false">'Premissas Financeiras'!IN52</f>
        <v>0</v>
      </c>
      <c r="IN116" s="478" t="n">
        <f aca="false">'Premissas Financeiras'!IO52</f>
        <v>0</v>
      </c>
      <c r="IO116" s="478" t="n">
        <f aca="false">'Premissas Financeiras'!IP52</f>
        <v>0</v>
      </c>
      <c r="IP116" s="478" t="n">
        <f aca="false">'Premissas Financeiras'!IQ52</f>
        <v>0</v>
      </c>
      <c r="IQ116" s="478" t="n">
        <f aca="false">'Premissas Financeiras'!IR52</f>
        <v>0</v>
      </c>
      <c r="IR116" s="478" t="n">
        <f aca="false">'Premissas Financeiras'!IS52</f>
        <v>0</v>
      </c>
      <c r="IS116" s="478" t="n">
        <f aca="false">SUM(IG116:IR116)</f>
        <v>0</v>
      </c>
      <c r="IT116" s="478" t="n">
        <f aca="false">'Premissas Financeiras'!IU52</f>
        <v>0</v>
      </c>
      <c r="IU116" s="478" t="n">
        <f aca="false">'Premissas Financeiras'!IV52</f>
        <v>0</v>
      </c>
      <c r="IV116" s="478" t="n">
        <f aca="false">'Premissas Financeiras'!IW52</f>
        <v>0</v>
      </c>
      <c r="IW116" s="478" t="n">
        <f aca="false">'Premissas Financeiras'!IX52</f>
        <v>0</v>
      </c>
      <c r="IX116" s="478" t="n">
        <f aca="false">'Premissas Financeiras'!IY52</f>
        <v>0</v>
      </c>
      <c r="IY116" s="478" t="n">
        <f aca="false">'Premissas Financeiras'!IZ52</f>
        <v>0</v>
      </c>
      <c r="IZ116" s="478" t="n">
        <f aca="false">'Premissas Financeiras'!JA52</f>
        <v>0</v>
      </c>
      <c r="JA116" s="478" t="n">
        <f aca="false">'Premissas Financeiras'!JB52</f>
        <v>0</v>
      </c>
      <c r="JB116" s="478" t="n">
        <f aca="false">'Premissas Financeiras'!JC52</f>
        <v>0</v>
      </c>
      <c r="JC116" s="478" t="n">
        <f aca="false">'Premissas Financeiras'!JD52</f>
        <v>0</v>
      </c>
      <c r="JD116" s="478" t="n">
        <f aca="false">'Premissas Financeiras'!JE52</f>
        <v>0</v>
      </c>
      <c r="JE116" s="478" t="n">
        <f aca="false">'Premissas Financeiras'!JF52</f>
        <v>0</v>
      </c>
      <c r="JF116" s="478" t="n">
        <f aca="false">SUM(IT116:JE116)</f>
        <v>0</v>
      </c>
      <c r="JG116" s="478" t="n">
        <f aca="false">'Premissas Financeiras'!JH52</f>
        <v>0</v>
      </c>
      <c r="JH116" s="478" t="n">
        <f aca="false">'Premissas Financeiras'!JI52</f>
        <v>0</v>
      </c>
      <c r="JI116" s="478" t="n">
        <f aca="false">'Premissas Financeiras'!JJ52</f>
        <v>0</v>
      </c>
      <c r="JJ116" s="478" t="n">
        <f aca="false">'Premissas Financeiras'!JK52</f>
        <v>0</v>
      </c>
      <c r="JK116" s="478" t="n">
        <f aca="false">'Premissas Financeiras'!JL52</f>
        <v>0</v>
      </c>
      <c r="JL116" s="478" t="n">
        <f aca="false">'Premissas Financeiras'!JM52</f>
        <v>0</v>
      </c>
      <c r="JM116" s="478" t="n">
        <f aca="false">'Premissas Financeiras'!JN52</f>
        <v>0</v>
      </c>
      <c r="JN116" s="478" t="n">
        <f aca="false">'Premissas Financeiras'!JO52</f>
        <v>0</v>
      </c>
      <c r="JO116" s="478" t="n">
        <f aca="false">'Premissas Financeiras'!JP52</f>
        <v>0</v>
      </c>
      <c r="JP116" s="478" t="n">
        <f aca="false">'Premissas Financeiras'!JQ52</f>
        <v>0</v>
      </c>
      <c r="JQ116" s="478" t="n">
        <f aca="false">'Premissas Financeiras'!JR52</f>
        <v>0</v>
      </c>
      <c r="JR116" s="478" t="n">
        <f aca="false">'Premissas Financeiras'!JS52</f>
        <v>0</v>
      </c>
      <c r="JS116" s="478" t="n">
        <f aca="false">SUM(JG116:JR116)</f>
        <v>0</v>
      </c>
      <c r="JT116" s="478" t="n">
        <f aca="false">'Premissas Financeiras'!JU52</f>
        <v>0</v>
      </c>
      <c r="JU116" s="478" t="n">
        <f aca="false">'Premissas Financeiras'!JV52</f>
        <v>0</v>
      </c>
      <c r="JV116" s="478" t="n">
        <f aca="false">'Premissas Financeiras'!JW52</f>
        <v>0</v>
      </c>
      <c r="JW116" s="478" t="n">
        <f aca="false">'Premissas Financeiras'!JX52</f>
        <v>0</v>
      </c>
      <c r="JX116" s="478" t="n">
        <f aca="false">'Premissas Financeiras'!JY52</f>
        <v>0</v>
      </c>
      <c r="JY116" s="478" t="n">
        <f aca="false">'Premissas Financeiras'!JZ52</f>
        <v>0</v>
      </c>
      <c r="JZ116" s="478" t="n">
        <f aca="false">'Premissas Financeiras'!KA52</f>
        <v>0</v>
      </c>
      <c r="KA116" s="478" t="n">
        <f aca="false">'Premissas Financeiras'!KB52</f>
        <v>0</v>
      </c>
      <c r="KB116" s="478" t="n">
        <f aca="false">'Premissas Financeiras'!KC52</f>
        <v>0</v>
      </c>
      <c r="KC116" s="478" t="n">
        <f aca="false">'Premissas Financeiras'!KD52</f>
        <v>0</v>
      </c>
      <c r="KD116" s="478" t="n">
        <f aca="false">'Premissas Financeiras'!KE52</f>
        <v>0</v>
      </c>
      <c r="KE116" s="478" t="n">
        <f aca="false">'Premissas Financeiras'!KF52</f>
        <v>0</v>
      </c>
      <c r="KF116" s="478" t="n">
        <f aca="false">SUM(JT116:KE116)</f>
        <v>0</v>
      </c>
      <c r="KG116" s="478" t="n">
        <f aca="false">'Premissas Financeiras'!KH52</f>
        <v>0</v>
      </c>
      <c r="KH116" s="478" t="n">
        <f aca="false">'Premissas Financeiras'!KI52</f>
        <v>0</v>
      </c>
      <c r="KI116" s="478" t="n">
        <f aca="false">'Premissas Financeiras'!KJ52</f>
        <v>0</v>
      </c>
      <c r="KJ116" s="478" t="n">
        <f aca="false">'Premissas Financeiras'!KK52</f>
        <v>0</v>
      </c>
      <c r="KK116" s="478" t="n">
        <f aca="false">'Premissas Financeiras'!KL52</f>
        <v>0</v>
      </c>
      <c r="KL116" s="478" t="n">
        <f aca="false">'Premissas Financeiras'!KM52</f>
        <v>0</v>
      </c>
      <c r="KM116" s="478" t="n">
        <f aca="false">'Premissas Financeiras'!KN52</f>
        <v>0</v>
      </c>
      <c r="KN116" s="478" t="n">
        <f aca="false">'Premissas Financeiras'!KO52</f>
        <v>0</v>
      </c>
      <c r="KO116" s="478" t="n">
        <f aca="false">'Premissas Financeiras'!KP52</f>
        <v>0</v>
      </c>
      <c r="KP116" s="478" t="n">
        <f aca="false">'Premissas Financeiras'!KQ52</f>
        <v>0</v>
      </c>
      <c r="KQ116" s="478" t="n">
        <f aca="false">'Premissas Financeiras'!KR52</f>
        <v>0</v>
      </c>
      <c r="KR116" s="478" t="n">
        <f aca="false">'Premissas Financeiras'!KS52</f>
        <v>0</v>
      </c>
      <c r="KS116" s="478" t="n">
        <f aca="false">SUM(KG116:KR116)</f>
        <v>0</v>
      </c>
      <c r="KT116" s="478" t="n">
        <f aca="false">'Premissas Financeiras'!KU52</f>
        <v>0</v>
      </c>
      <c r="KU116" s="478" t="n">
        <f aca="false">'Premissas Financeiras'!KV52</f>
        <v>0</v>
      </c>
      <c r="KV116" s="478" t="n">
        <f aca="false">'Premissas Financeiras'!KW52</f>
        <v>0</v>
      </c>
      <c r="KW116" s="478" t="n">
        <f aca="false">'Premissas Financeiras'!KX52</f>
        <v>0</v>
      </c>
      <c r="KX116" s="478" t="n">
        <f aca="false">'Premissas Financeiras'!KY52</f>
        <v>0</v>
      </c>
      <c r="KY116" s="478" t="n">
        <f aca="false">'Premissas Financeiras'!KZ52</f>
        <v>0</v>
      </c>
      <c r="KZ116" s="478" t="n">
        <f aca="false">'Premissas Financeiras'!LA52</f>
        <v>0</v>
      </c>
      <c r="LA116" s="478" t="n">
        <f aca="false">'Premissas Financeiras'!LB52</f>
        <v>0</v>
      </c>
      <c r="LB116" s="478" t="n">
        <f aca="false">'Premissas Financeiras'!LC52</f>
        <v>0</v>
      </c>
      <c r="LC116" s="478" t="n">
        <f aca="false">'Premissas Financeiras'!LD52</f>
        <v>0</v>
      </c>
      <c r="LD116" s="478" t="n">
        <f aca="false">'Premissas Financeiras'!LE52</f>
        <v>0</v>
      </c>
      <c r="LE116" s="478" t="n">
        <f aca="false">'Premissas Financeiras'!LF52</f>
        <v>0</v>
      </c>
      <c r="LF116" s="478" t="n">
        <f aca="false">SUM(KT116:LE116)</f>
        <v>0</v>
      </c>
      <c r="LG116" s="478" t="n">
        <f aca="false">'Premissas Financeiras'!LH52</f>
        <v>0</v>
      </c>
      <c r="LH116" s="478" t="n">
        <f aca="false">'Premissas Financeiras'!LI52</f>
        <v>0</v>
      </c>
      <c r="LI116" s="478" t="n">
        <f aca="false">'Premissas Financeiras'!LJ52</f>
        <v>0</v>
      </c>
      <c r="LJ116" s="478" t="n">
        <f aca="false">'Premissas Financeiras'!LK52</f>
        <v>0</v>
      </c>
      <c r="LK116" s="478" t="n">
        <f aca="false">'Premissas Financeiras'!LL52</f>
        <v>0</v>
      </c>
      <c r="LL116" s="478" t="n">
        <f aca="false">'Premissas Financeiras'!LM52</f>
        <v>0</v>
      </c>
      <c r="LM116" s="478" t="n">
        <f aca="false">'Premissas Financeiras'!LN52</f>
        <v>0</v>
      </c>
      <c r="LN116" s="478" t="n">
        <f aca="false">'Premissas Financeiras'!LO52</f>
        <v>0</v>
      </c>
      <c r="LO116" s="478" t="n">
        <f aca="false">'Premissas Financeiras'!LP52</f>
        <v>0</v>
      </c>
      <c r="LP116" s="478" t="n">
        <f aca="false">'Premissas Financeiras'!LQ52</f>
        <v>0</v>
      </c>
      <c r="LQ116" s="478" t="n">
        <f aca="false">'Premissas Financeiras'!LR52</f>
        <v>0</v>
      </c>
      <c r="LR116" s="478" t="n">
        <f aca="false">'Premissas Financeiras'!LS52</f>
        <v>0</v>
      </c>
      <c r="LS116" s="478" t="n">
        <f aca="false">SUM(LG116:LR116)</f>
        <v>0</v>
      </c>
      <c r="LT116" s="478" t="n">
        <f aca="false">'Premissas Financeiras'!LU52</f>
        <v>0</v>
      </c>
      <c r="LU116" s="478" t="n">
        <f aca="false">'Premissas Financeiras'!LV52</f>
        <v>0</v>
      </c>
      <c r="LV116" s="478" t="n">
        <f aca="false">'Premissas Financeiras'!LW52</f>
        <v>0</v>
      </c>
      <c r="LW116" s="478" t="n">
        <f aca="false">'Premissas Financeiras'!LX52</f>
        <v>0</v>
      </c>
      <c r="LX116" s="478" t="n">
        <f aca="false">'Premissas Financeiras'!LY52</f>
        <v>0</v>
      </c>
      <c r="LY116" s="478" t="n">
        <f aca="false">'Premissas Financeiras'!LZ52</f>
        <v>0</v>
      </c>
      <c r="LZ116" s="478" t="n">
        <f aca="false">'Premissas Financeiras'!MA52</f>
        <v>0</v>
      </c>
      <c r="MA116" s="478" t="n">
        <f aca="false">'Premissas Financeiras'!MB52</f>
        <v>0</v>
      </c>
      <c r="MB116" s="478" t="n">
        <f aca="false">'Premissas Financeiras'!MC52</f>
        <v>0</v>
      </c>
      <c r="MC116" s="478" t="n">
        <f aca="false">'Premissas Financeiras'!MD52</f>
        <v>0</v>
      </c>
      <c r="MD116" s="478" t="n">
        <f aca="false">'Premissas Financeiras'!ME52</f>
        <v>0</v>
      </c>
      <c r="ME116" s="478" t="n">
        <f aca="false">'Premissas Financeiras'!MF52</f>
        <v>0</v>
      </c>
      <c r="MF116" s="478" t="n">
        <f aca="false">SUM(LT116:ME116)</f>
        <v>0</v>
      </c>
      <c r="MG116" s="478" t="n">
        <f aca="false">'Premissas Financeiras'!MH52</f>
        <v>0</v>
      </c>
      <c r="MH116" s="478" t="n">
        <f aca="false">'Premissas Financeiras'!MI52</f>
        <v>0</v>
      </c>
      <c r="MI116" s="478" t="n">
        <f aca="false">'Premissas Financeiras'!MJ52</f>
        <v>0</v>
      </c>
      <c r="MJ116" s="478" t="n">
        <f aca="false">'Premissas Financeiras'!MK52</f>
        <v>0</v>
      </c>
      <c r="MK116" s="478" t="n">
        <f aca="false">'Premissas Financeiras'!ML52</f>
        <v>0</v>
      </c>
      <c r="ML116" s="478" t="n">
        <f aca="false">'Premissas Financeiras'!MM52</f>
        <v>0</v>
      </c>
      <c r="MM116" s="478" t="n">
        <f aca="false">'Premissas Financeiras'!MN52</f>
        <v>0</v>
      </c>
      <c r="MN116" s="478" t="n">
        <f aca="false">'Premissas Financeiras'!MO52</f>
        <v>0</v>
      </c>
      <c r="MO116" s="478" t="n">
        <f aca="false">'Premissas Financeiras'!MP52</f>
        <v>0</v>
      </c>
      <c r="MP116" s="478" t="n">
        <f aca="false">'Premissas Financeiras'!MQ52</f>
        <v>0</v>
      </c>
      <c r="MQ116" s="478" t="n">
        <f aca="false">'Premissas Financeiras'!MR52</f>
        <v>0</v>
      </c>
      <c r="MR116" s="478" t="n">
        <f aca="false">'Premissas Financeiras'!MS52</f>
        <v>0</v>
      </c>
      <c r="MS116" s="478" t="n">
        <f aca="false">SUM(MG116:MR116)</f>
        <v>0</v>
      </c>
      <c r="MT116" s="478" t="n">
        <f aca="false">'Premissas Financeiras'!MU52</f>
        <v>0</v>
      </c>
      <c r="MU116" s="478" t="n">
        <f aca="false">'Premissas Financeiras'!MV52</f>
        <v>0</v>
      </c>
      <c r="MV116" s="478" t="n">
        <f aca="false">'Premissas Financeiras'!MW52</f>
        <v>0</v>
      </c>
      <c r="MW116" s="478" t="n">
        <f aca="false">'Premissas Financeiras'!MX52</f>
        <v>0</v>
      </c>
      <c r="MX116" s="478" t="n">
        <f aca="false">'Premissas Financeiras'!MY52</f>
        <v>0</v>
      </c>
      <c r="MY116" s="478" t="n">
        <f aca="false">'Premissas Financeiras'!MZ52</f>
        <v>0</v>
      </c>
      <c r="MZ116" s="478" t="n">
        <f aca="false">'Premissas Financeiras'!NA52</f>
        <v>0</v>
      </c>
      <c r="NA116" s="478" t="n">
        <f aca="false">'Premissas Financeiras'!NB52</f>
        <v>0</v>
      </c>
      <c r="NB116" s="478" t="n">
        <f aca="false">'Premissas Financeiras'!NC52</f>
        <v>0</v>
      </c>
      <c r="NC116" s="478" t="n">
        <f aca="false">'Premissas Financeiras'!ND52</f>
        <v>0</v>
      </c>
      <c r="ND116" s="478" t="n">
        <f aca="false">'Premissas Financeiras'!NE52</f>
        <v>0</v>
      </c>
      <c r="NE116" s="478" t="n">
        <f aca="false">'Premissas Financeiras'!NF52</f>
        <v>0</v>
      </c>
      <c r="NF116" s="478" t="n">
        <f aca="false">SUM(MT116:NE116)</f>
        <v>0</v>
      </c>
      <c r="NG116" s="478" t="n">
        <f aca="false">'Premissas Financeiras'!NH52</f>
        <v>0</v>
      </c>
      <c r="NH116" s="478" t="n">
        <f aca="false">'Premissas Financeiras'!NI52</f>
        <v>0</v>
      </c>
      <c r="NI116" s="478" t="n">
        <f aca="false">'Premissas Financeiras'!NJ52</f>
        <v>0</v>
      </c>
      <c r="NJ116" s="478" t="n">
        <f aca="false">'Premissas Financeiras'!NK52</f>
        <v>0</v>
      </c>
      <c r="NK116" s="478" t="n">
        <f aca="false">'Premissas Financeiras'!NL52</f>
        <v>0</v>
      </c>
      <c r="NL116" s="478" t="n">
        <f aca="false">'Premissas Financeiras'!NM52</f>
        <v>0</v>
      </c>
      <c r="NM116" s="478" t="n">
        <f aca="false">'Premissas Financeiras'!NN52</f>
        <v>0</v>
      </c>
      <c r="NN116" s="478" t="n">
        <f aca="false">'Premissas Financeiras'!NO52</f>
        <v>0</v>
      </c>
      <c r="NO116" s="478" t="n">
        <f aca="false">'Premissas Financeiras'!NP52</f>
        <v>0</v>
      </c>
      <c r="NP116" s="478" t="n">
        <f aca="false">'Premissas Financeiras'!NQ52</f>
        <v>0</v>
      </c>
      <c r="NQ116" s="478" t="n">
        <f aca="false">'Premissas Financeiras'!NR52</f>
        <v>0</v>
      </c>
      <c r="NR116" s="478" t="n">
        <f aca="false">'Premissas Financeiras'!NS52</f>
        <v>0</v>
      </c>
      <c r="NS116" s="478" t="n">
        <f aca="false">SUM(NG116:NR116)</f>
        <v>0</v>
      </c>
      <c r="NT116" s="478" t="n">
        <f aca="false">'Premissas Financeiras'!NU52</f>
        <v>0</v>
      </c>
      <c r="NU116" s="478" t="n">
        <f aca="false">'Premissas Financeiras'!NV52</f>
        <v>0</v>
      </c>
      <c r="NV116" s="478" t="n">
        <f aca="false">'Premissas Financeiras'!NW52</f>
        <v>0</v>
      </c>
      <c r="NW116" s="478" t="n">
        <f aca="false">'Premissas Financeiras'!NX52</f>
        <v>0</v>
      </c>
      <c r="NX116" s="478" t="n">
        <f aca="false">'Premissas Financeiras'!NY52</f>
        <v>0</v>
      </c>
      <c r="NY116" s="478" t="n">
        <f aca="false">'Premissas Financeiras'!NZ52</f>
        <v>0</v>
      </c>
      <c r="NZ116" s="478" t="n">
        <f aca="false">'Premissas Financeiras'!OA52</f>
        <v>0</v>
      </c>
      <c r="OA116" s="478" t="n">
        <f aca="false">'Premissas Financeiras'!OB52</f>
        <v>0</v>
      </c>
      <c r="OB116" s="478" t="n">
        <f aca="false">'Premissas Financeiras'!OC52</f>
        <v>0</v>
      </c>
      <c r="OC116" s="478" t="n">
        <f aca="false">'Premissas Financeiras'!OD52</f>
        <v>0</v>
      </c>
      <c r="OD116" s="478" t="n">
        <f aca="false">'Premissas Financeiras'!OE52</f>
        <v>0</v>
      </c>
      <c r="OE116" s="478" t="n">
        <f aca="false">'Premissas Financeiras'!OF52</f>
        <v>0</v>
      </c>
      <c r="OF116" s="478" t="n">
        <f aca="false">SUM(NT116:OE116)</f>
        <v>0</v>
      </c>
      <c r="OG116" s="478" t="n">
        <f aca="false">'Premissas Financeiras'!OH52</f>
        <v>0</v>
      </c>
      <c r="OH116" s="478" t="n">
        <f aca="false">'Premissas Financeiras'!OI52</f>
        <v>0</v>
      </c>
      <c r="OI116" s="478" t="n">
        <f aca="false">'Premissas Financeiras'!OJ52</f>
        <v>0</v>
      </c>
      <c r="OJ116" s="478" t="n">
        <f aca="false">'Premissas Financeiras'!OK52</f>
        <v>0</v>
      </c>
      <c r="OK116" s="478" t="n">
        <f aca="false">'Premissas Financeiras'!OL52</f>
        <v>0</v>
      </c>
      <c r="OL116" s="478" t="n">
        <f aca="false">'Premissas Financeiras'!OM52</f>
        <v>0</v>
      </c>
      <c r="OM116" s="478" t="n">
        <f aca="false">'Premissas Financeiras'!ON52</f>
        <v>0</v>
      </c>
      <c r="ON116" s="478" t="n">
        <f aca="false">'Premissas Financeiras'!OO52</f>
        <v>0</v>
      </c>
      <c r="OO116" s="478" t="n">
        <f aca="false">'Premissas Financeiras'!OP52</f>
        <v>0</v>
      </c>
      <c r="OP116" s="478" t="n">
        <f aca="false">'Premissas Financeiras'!OQ52</f>
        <v>0</v>
      </c>
      <c r="OQ116" s="478" t="n">
        <f aca="false">'Premissas Financeiras'!OR52</f>
        <v>0</v>
      </c>
      <c r="OR116" s="478" t="n">
        <f aca="false">'Premissas Financeiras'!OS52</f>
        <v>0</v>
      </c>
      <c r="OS116" s="478" t="n">
        <f aca="false">SUM(OG116:OR116)</f>
        <v>0</v>
      </c>
      <c r="OT116" s="478"/>
      <c r="OU116" s="478"/>
      <c r="OV116" s="478"/>
      <c r="OW116" s="478"/>
      <c r="OX116" s="478"/>
      <c r="OY116" s="478"/>
      <c r="OZ116" s="478"/>
      <c r="PA116" s="478"/>
      <c r="PB116" s="478"/>
      <c r="PC116" s="478"/>
      <c r="PD116" s="478"/>
      <c r="PE116" s="478"/>
      <c r="PF116" s="478"/>
      <c r="PG116" s="478"/>
      <c r="PH116" s="478"/>
      <c r="PI116" s="478"/>
      <c r="PJ116" s="478"/>
      <c r="PK116" s="478"/>
      <c r="PL116" s="478"/>
      <c r="PM116" s="478"/>
      <c r="PN116" s="478"/>
      <c r="PO116" s="478"/>
      <c r="PP116" s="478"/>
      <c r="PQ116" s="478"/>
      <c r="PR116" s="478"/>
      <c r="PS116" s="478"/>
      <c r="PT116" s="478"/>
      <c r="PU116" s="478"/>
      <c r="PV116" s="478"/>
      <c r="PW116" s="478"/>
      <c r="PX116" s="478"/>
      <c r="PY116" s="478"/>
      <c r="PZ116" s="478"/>
      <c r="QA116" s="478"/>
      <c r="QB116" s="478"/>
      <c r="QC116" s="478"/>
      <c r="QD116" s="478"/>
      <c r="QE116" s="478"/>
      <c r="QF116" s="478"/>
      <c r="QG116" s="478"/>
      <c r="QH116" s="478"/>
      <c r="QI116" s="478"/>
      <c r="QJ116" s="478"/>
      <c r="QK116" s="478"/>
      <c r="QL116" s="478"/>
      <c r="QM116" s="478"/>
      <c r="QN116" s="478"/>
      <c r="QO116" s="478"/>
      <c r="QP116" s="478"/>
      <c r="QQ116" s="478"/>
      <c r="QR116" s="478"/>
      <c r="QS116" s="478"/>
      <c r="QT116" s="478"/>
      <c r="QU116" s="478"/>
      <c r="QV116" s="478"/>
      <c r="QW116" s="478"/>
      <c r="QX116" s="478"/>
      <c r="QY116" s="478"/>
      <c r="QZ116" s="478"/>
      <c r="RA116" s="478"/>
      <c r="RB116" s="478"/>
      <c r="RC116" s="478"/>
      <c r="RD116" s="478"/>
      <c r="RE116" s="478"/>
      <c r="RF116" s="478"/>
    </row>
    <row r="117" customFormat="false" ht="12.75" hidden="false" customHeight="true" outlineLevel="0" collapsed="false">
      <c r="A117" s="478"/>
      <c r="B117" s="479" t="s">
        <v>500</v>
      </c>
      <c r="C117" s="478"/>
      <c r="D117" s="478"/>
      <c r="E117" s="478" t="n">
        <f aca="false">SUM(S117,AF117,AS117,BF117,BS117,CF117,CS117,DF117,DS117,EF117,ES117,FF117,FS117,GF117,GS117,HF117,HS117,IF117,IS117,JF117,JS117,KF117,KS117,LF117,LS117,MF117,MS117,NF117,NS117,OF117,OS117)</f>
        <v>0</v>
      </c>
      <c r="F117" s="478"/>
      <c r="G117" s="478" t="n">
        <f aca="false">F121*G109</f>
        <v>0</v>
      </c>
      <c r="H117" s="478" t="n">
        <f aca="false">G121*H109</f>
        <v>0</v>
      </c>
      <c r="I117" s="478" t="n">
        <f aca="false">H121*I109</f>
        <v>0</v>
      </c>
      <c r="J117" s="478" t="n">
        <f aca="false">I121*J109</f>
        <v>0</v>
      </c>
      <c r="K117" s="478" t="n">
        <f aca="false">J121*K109</f>
        <v>0</v>
      </c>
      <c r="L117" s="478" t="n">
        <f aca="false">K121*L109</f>
        <v>0</v>
      </c>
      <c r="M117" s="478" t="n">
        <f aca="false">L121*M109</f>
        <v>0</v>
      </c>
      <c r="N117" s="478" t="n">
        <f aca="false">M121*N109</f>
        <v>0</v>
      </c>
      <c r="O117" s="478" t="n">
        <f aca="false">N121*O109</f>
        <v>0</v>
      </c>
      <c r="P117" s="478" t="n">
        <f aca="false">O121*P109</f>
        <v>0</v>
      </c>
      <c r="Q117" s="478" t="n">
        <f aca="false">P121*Q109</f>
        <v>0</v>
      </c>
      <c r="R117" s="478" t="n">
        <f aca="false">Q121*R109</f>
        <v>0</v>
      </c>
      <c r="S117" s="478" t="n">
        <f aca="false">SUM(G117:R117)</f>
        <v>0</v>
      </c>
      <c r="T117" s="478" t="n">
        <f aca="false">R121 * T106</f>
        <v>0</v>
      </c>
      <c r="U117" s="478" t="n">
        <f aca="false">T121 * U106</f>
        <v>0</v>
      </c>
      <c r="V117" s="478" t="n">
        <f aca="false">U121 * V106</f>
        <v>0</v>
      </c>
      <c r="W117" s="478" t="n">
        <f aca="false">V121 * W106</f>
        <v>0</v>
      </c>
      <c r="X117" s="478" t="n">
        <f aca="false">W121 * X106</f>
        <v>0</v>
      </c>
      <c r="Y117" s="478" t="n">
        <f aca="false">X121 * Y106</f>
        <v>0</v>
      </c>
      <c r="Z117" s="478" t="n">
        <f aca="false">Y121 * Z106</f>
        <v>0</v>
      </c>
      <c r="AA117" s="478" t="n">
        <f aca="false">Z121 * AA106</f>
        <v>0</v>
      </c>
      <c r="AB117" s="478" t="n">
        <f aca="false">AA121 * AB106</f>
        <v>0</v>
      </c>
      <c r="AC117" s="478" t="n">
        <f aca="false">AB121 * AC106</f>
        <v>0</v>
      </c>
      <c r="AD117" s="478" t="n">
        <f aca="false">AC121 * AD106</f>
        <v>0</v>
      </c>
      <c r="AE117" s="478" t="n">
        <f aca="false">AD121 * AE106</f>
        <v>0</v>
      </c>
      <c r="AF117" s="478" t="n">
        <f aca="false">SUM(T117:AE117)</f>
        <v>0</v>
      </c>
      <c r="AG117" s="478" t="n">
        <f aca="false">AE121 * AG106</f>
        <v>0</v>
      </c>
      <c r="AH117" s="478" t="n">
        <f aca="false">AG121 * AH106</f>
        <v>0</v>
      </c>
      <c r="AI117" s="478" t="n">
        <f aca="false">AH121 * AI106</f>
        <v>0</v>
      </c>
      <c r="AJ117" s="478" t="n">
        <f aca="false">AI121 * AJ106</f>
        <v>0</v>
      </c>
      <c r="AK117" s="478" t="n">
        <f aca="false">AJ121 * AK106</f>
        <v>0</v>
      </c>
      <c r="AL117" s="478" t="n">
        <f aca="false">AK121 * AL106</f>
        <v>0</v>
      </c>
      <c r="AM117" s="478" t="n">
        <f aca="false">AL121 * AM106</f>
        <v>0</v>
      </c>
      <c r="AN117" s="478" t="n">
        <f aca="false">AM121 * AN106</f>
        <v>0</v>
      </c>
      <c r="AO117" s="478" t="n">
        <f aca="false">AN121 * AO106</f>
        <v>0</v>
      </c>
      <c r="AP117" s="478" t="n">
        <f aca="false">AO121 * AP106</f>
        <v>0</v>
      </c>
      <c r="AQ117" s="478" t="n">
        <f aca="false">AP121 * AQ106</f>
        <v>0</v>
      </c>
      <c r="AR117" s="478" t="n">
        <f aca="false">AQ121 * AR106</f>
        <v>0</v>
      </c>
      <c r="AS117" s="478" t="n">
        <f aca="false">SUM(AG117:AR117)</f>
        <v>0</v>
      </c>
      <c r="AT117" s="478" t="n">
        <f aca="false">AR121 * AT106</f>
        <v>0</v>
      </c>
      <c r="AU117" s="478" t="n">
        <f aca="false">AT121 * AU106</f>
        <v>0</v>
      </c>
      <c r="AV117" s="478" t="n">
        <f aca="false">AU121 * AV106</f>
        <v>0</v>
      </c>
      <c r="AW117" s="478" t="n">
        <f aca="false">AV121 * AW106</f>
        <v>0</v>
      </c>
      <c r="AX117" s="478" t="n">
        <f aca="false">AW121 * AX106</f>
        <v>0</v>
      </c>
      <c r="AY117" s="478" t="n">
        <f aca="false">AX121 * AY106</f>
        <v>0</v>
      </c>
      <c r="AZ117" s="478" t="n">
        <f aca="false">AY121 * AZ106</f>
        <v>0</v>
      </c>
      <c r="BA117" s="478" t="n">
        <f aca="false">AZ121 * BA106</f>
        <v>0</v>
      </c>
      <c r="BB117" s="478" t="n">
        <f aca="false">BA121 * BB106</f>
        <v>0</v>
      </c>
      <c r="BC117" s="478" t="n">
        <f aca="false">BB121 * BC106</f>
        <v>0</v>
      </c>
      <c r="BD117" s="478" t="n">
        <f aca="false">BC121 * BD106</f>
        <v>0</v>
      </c>
      <c r="BE117" s="478" t="n">
        <f aca="false">BD121 * BE106</f>
        <v>0</v>
      </c>
      <c r="BF117" s="478" t="n">
        <f aca="false">SUM(AT117:BE117)</f>
        <v>0</v>
      </c>
      <c r="BG117" s="478" t="n">
        <f aca="false">BE121 * BG106</f>
        <v>0</v>
      </c>
      <c r="BH117" s="478" t="n">
        <f aca="false">BG121 * BH106</f>
        <v>0</v>
      </c>
      <c r="BI117" s="478" t="n">
        <f aca="false">BH121 * BI106</f>
        <v>0</v>
      </c>
      <c r="BJ117" s="478" t="n">
        <f aca="false">BI121 * BJ106</f>
        <v>0</v>
      </c>
      <c r="BK117" s="478" t="n">
        <f aca="false">BJ121 * BK106</f>
        <v>0</v>
      </c>
      <c r="BL117" s="478" t="n">
        <f aca="false">BK121 * BL106</f>
        <v>0</v>
      </c>
      <c r="BM117" s="478" t="n">
        <f aca="false">BL121 * BM106</f>
        <v>0</v>
      </c>
      <c r="BN117" s="478" t="n">
        <f aca="false">BM121 * BN106</f>
        <v>0</v>
      </c>
      <c r="BO117" s="478" t="n">
        <f aca="false">BN121 * BO106</f>
        <v>0</v>
      </c>
      <c r="BP117" s="478" t="n">
        <f aca="false">BO121 * BP106</f>
        <v>0</v>
      </c>
      <c r="BQ117" s="478" t="n">
        <f aca="false">BP121 * BQ106</f>
        <v>0</v>
      </c>
      <c r="BR117" s="478" t="n">
        <f aca="false">BQ121 * BR106</f>
        <v>0</v>
      </c>
      <c r="BS117" s="478" t="n">
        <f aca="false">SUM(BG117:BR117)</f>
        <v>0</v>
      </c>
      <c r="BT117" s="478" t="n">
        <f aca="false">BR121 * BT106</f>
        <v>0</v>
      </c>
      <c r="BU117" s="478" t="n">
        <f aca="false">BT121 * BU106</f>
        <v>0</v>
      </c>
      <c r="BV117" s="478" t="n">
        <f aca="false">BU121 * BV106</f>
        <v>0</v>
      </c>
      <c r="BW117" s="478" t="n">
        <f aca="false">BV121 * BW106</f>
        <v>0</v>
      </c>
      <c r="BX117" s="478" t="n">
        <f aca="false">BW121 * BX106</f>
        <v>0</v>
      </c>
      <c r="BY117" s="478" t="n">
        <f aca="false">BX121 * BY106</f>
        <v>0</v>
      </c>
      <c r="BZ117" s="478" t="n">
        <f aca="false">BY121 * BZ106</f>
        <v>0</v>
      </c>
      <c r="CA117" s="478" t="n">
        <f aca="false">BZ121 * CA106</f>
        <v>0</v>
      </c>
      <c r="CB117" s="478" t="n">
        <f aca="false">CA121 * CB106</f>
        <v>0</v>
      </c>
      <c r="CC117" s="478" t="n">
        <f aca="false">CB121 * CC106</f>
        <v>0</v>
      </c>
      <c r="CD117" s="478" t="n">
        <f aca="false">CC121 * CD106</f>
        <v>0</v>
      </c>
      <c r="CE117" s="478" t="n">
        <f aca="false">CD121 * CE106</f>
        <v>0</v>
      </c>
      <c r="CF117" s="478" t="n">
        <f aca="false">SUM(BT117:CE117)</f>
        <v>0</v>
      </c>
      <c r="CG117" s="478" t="n">
        <f aca="false">CE121 * CG106</f>
        <v>0</v>
      </c>
      <c r="CH117" s="478" t="n">
        <f aca="false">CG121 * CH106</f>
        <v>0</v>
      </c>
      <c r="CI117" s="478" t="n">
        <f aca="false">CH121 * CI106</f>
        <v>0</v>
      </c>
      <c r="CJ117" s="478" t="n">
        <f aca="false">CI121 * CJ106</f>
        <v>0</v>
      </c>
      <c r="CK117" s="478" t="n">
        <f aca="false">CJ121 * CK106</f>
        <v>0</v>
      </c>
      <c r="CL117" s="478" t="n">
        <f aca="false">CK121 * CL106</f>
        <v>0</v>
      </c>
      <c r="CM117" s="478" t="n">
        <f aca="false">CL121 * CM106</f>
        <v>0</v>
      </c>
      <c r="CN117" s="478" t="n">
        <f aca="false">CM121 * CN106</f>
        <v>0</v>
      </c>
      <c r="CO117" s="478" t="n">
        <f aca="false">CN121 * CO106</f>
        <v>0</v>
      </c>
      <c r="CP117" s="478" t="n">
        <f aca="false">CO121 * CP106</f>
        <v>0</v>
      </c>
      <c r="CQ117" s="478" t="n">
        <f aca="false">CP121 * CQ106</f>
        <v>0</v>
      </c>
      <c r="CR117" s="478" t="n">
        <f aca="false">CQ121 * CR106</f>
        <v>0</v>
      </c>
      <c r="CS117" s="478" t="n">
        <f aca="false">SUM(CG117:CR117)</f>
        <v>0</v>
      </c>
      <c r="CT117" s="478" t="n">
        <f aca="false">CR121 * CT106</f>
        <v>0</v>
      </c>
      <c r="CU117" s="478" t="n">
        <f aca="false">CT121 * CU106</f>
        <v>0</v>
      </c>
      <c r="CV117" s="478" t="n">
        <f aca="false">CU121 * CV106</f>
        <v>0</v>
      </c>
      <c r="CW117" s="478" t="n">
        <f aca="false">CV121 * CW106</f>
        <v>0</v>
      </c>
      <c r="CX117" s="478" t="n">
        <f aca="false">CW121 * CX106</f>
        <v>0</v>
      </c>
      <c r="CY117" s="478" t="n">
        <f aca="false">CX121 * CY106</f>
        <v>0</v>
      </c>
      <c r="CZ117" s="478" t="n">
        <f aca="false">CY121 * CZ106</f>
        <v>0</v>
      </c>
      <c r="DA117" s="478" t="n">
        <f aca="false">CZ121 * DA106</f>
        <v>0</v>
      </c>
      <c r="DB117" s="478" t="n">
        <f aca="false">DA121 * DB106</f>
        <v>0</v>
      </c>
      <c r="DC117" s="478" t="n">
        <f aca="false">DB121 * DC106</f>
        <v>0</v>
      </c>
      <c r="DD117" s="478" t="n">
        <f aca="false">DC121 * DD106</f>
        <v>0</v>
      </c>
      <c r="DE117" s="478" t="n">
        <f aca="false">DD121 * DE106</f>
        <v>0</v>
      </c>
      <c r="DF117" s="478" t="n">
        <f aca="false">SUM(CT117:DE117)</f>
        <v>0</v>
      </c>
      <c r="DG117" s="478" t="n">
        <f aca="false">DE121 * DG106</f>
        <v>0</v>
      </c>
      <c r="DH117" s="478" t="n">
        <f aca="false">DG121 * DH106</f>
        <v>0</v>
      </c>
      <c r="DI117" s="478" t="n">
        <f aca="false">DH121 * DI106</f>
        <v>0</v>
      </c>
      <c r="DJ117" s="478" t="n">
        <f aca="false">DI121 * DJ106</f>
        <v>0</v>
      </c>
      <c r="DK117" s="478" t="n">
        <f aca="false">DJ121 * DK106</f>
        <v>0</v>
      </c>
      <c r="DL117" s="478" t="n">
        <f aca="false">DK121 * DL106</f>
        <v>0</v>
      </c>
      <c r="DM117" s="478" t="n">
        <f aca="false">DL121 * DM106</f>
        <v>0</v>
      </c>
      <c r="DN117" s="478" t="n">
        <f aca="false">DM121 * DN106</f>
        <v>0</v>
      </c>
      <c r="DO117" s="478" t="n">
        <f aca="false">DN121 * DO106</f>
        <v>0</v>
      </c>
      <c r="DP117" s="478" t="n">
        <f aca="false">DO121 * DP106</f>
        <v>0</v>
      </c>
      <c r="DQ117" s="478" t="n">
        <f aca="false">DP121 * DQ106</f>
        <v>0</v>
      </c>
      <c r="DR117" s="478" t="n">
        <f aca="false">DQ121 * DR106</f>
        <v>0</v>
      </c>
      <c r="DS117" s="478" t="n">
        <f aca="false">SUM(DG117:DR117)</f>
        <v>0</v>
      </c>
      <c r="DT117" s="478" t="n">
        <f aca="false">DR121 * DT106</f>
        <v>0</v>
      </c>
      <c r="DU117" s="478" t="n">
        <f aca="false">DT121 * DU106</f>
        <v>0</v>
      </c>
      <c r="DV117" s="478" t="n">
        <f aca="false">DU121 * DV106</f>
        <v>0</v>
      </c>
      <c r="DW117" s="478" t="n">
        <f aca="false">DV121 * DW106</f>
        <v>0</v>
      </c>
      <c r="DX117" s="478" t="n">
        <f aca="false">DW121 * DX106</f>
        <v>0</v>
      </c>
      <c r="DY117" s="478" t="n">
        <f aca="false">DX121 * DY106</f>
        <v>0</v>
      </c>
      <c r="DZ117" s="478" t="n">
        <f aca="false">DY121 * DZ106</f>
        <v>0</v>
      </c>
      <c r="EA117" s="478" t="n">
        <f aca="false">DZ121 * EA106</f>
        <v>0</v>
      </c>
      <c r="EB117" s="478" t="n">
        <f aca="false">EA121 * EB106</f>
        <v>0</v>
      </c>
      <c r="EC117" s="478" t="n">
        <f aca="false">EB121 * EC106</f>
        <v>0</v>
      </c>
      <c r="ED117" s="478" t="n">
        <f aca="false">EC121 * ED106</f>
        <v>0</v>
      </c>
      <c r="EE117" s="478" t="n">
        <f aca="false">ED121 * EE106</f>
        <v>0</v>
      </c>
      <c r="EF117" s="478" t="n">
        <f aca="false">SUM(DT117:EE117)</f>
        <v>0</v>
      </c>
      <c r="EG117" s="478" t="n">
        <f aca="false">EE121 * EG106</f>
        <v>0</v>
      </c>
      <c r="EH117" s="478" t="n">
        <f aca="false">EG121 * EH106</f>
        <v>0</v>
      </c>
      <c r="EI117" s="478" t="n">
        <f aca="false">EH121 * EI106</f>
        <v>0</v>
      </c>
      <c r="EJ117" s="478" t="n">
        <f aca="false">EI121 * EJ106</f>
        <v>0</v>
      </c>
      <c r="EK117" s="478" t="n">
        <f aca="false">EJ121 * EK106</f>
        <v>0</v>
      </c>
      <c r="EL117" s="478" t="n">
        <f aca="false">EK121 * EL106</f>
        <v>0</v>
      </c>
      <c r="EM117" s="478" t="n">
        <f aca="false">EL121 * EM106</f>
        <v>0</v>
      </c>
      <c r="EN117" s="478" t="n">
        <f aca="false">EM121 * EN106</f>
        <v>0</v>
      </c>
      <c r="EO117" s="478" t="n">
        <f aca="false">EN121 * EO106</f>
        <v>0</v>
      </c>
      <c r="EP117" s="478" t="n">
        <f aca="false">EO121 * EP106</f>
        <v>0</v>
      </c>
      <c r="EQ117" s="478" t="n">
        <f aca="false">EP121 * EQ106</f>
        <v>0</v>
      </c>
      <c r="ER117" s="478" t="n">
        <f aca="false">EQ121 * ER106</f>
        <v>0</v>
      </c>
      <c r="ES117" s="478" t="n">
        <f aca="false">SUM(EG117:ER117)</f>
        <v>0</v>
      </c>
      <c r="ET117" s="478" t="n">
        <f aca="false">ER121 * ET106</f>
        <v>0</v>
      </c>
      <c r="EU117" s="478" t="n">
        <f aca="false">ET121 * EU106</f>
        <v>0</v>
      </c>
      <c r="EV117" s="478" t="n">
        <f aca="false">EU121 * EV106</f>
        <v>0</v>
      </c>
      <c r="EW117" s="478" t="n">
        <f aca="false">EV121 * EW106</f>
        <v>0</v>
      </c>
      <c r="EX117" s="478" t="n">
        <f aca="false">EW121 * EX106</f>
        <v>0</v>
      </c>
      <c r="EY117" s="478" t="n">
        <f aca="false">EX121 * EY106</f>
        <v>0</v>
      </c>
      <c r="EZ117" s="478" t="n">
        <f aca="false">EY121 * EZ106</f>
        <v>0</v>
      </c>
      <c r="FA117" s="478" t="n">
        <f aca="false">EZ121 * FA106</f>
        <v>0</v>
      </c>
      <c r="FB117" s="478" t="n">
        <f aca="false">FA121 * FB106</f>
        <v>0</v>
      </c>
      <c r="FC117" s="478" t="n">
        <f aca="false">FB121 * FC106</f>
        <v>0</v>
      </c>
      <c r="FD117" s="478" t="n">
        <f aca="false">FC121 * FD106</f>
        <v>0</v>
      </c>
      <c r="FE117" s="478" t="n">
        <f aca="false">FD121 * FE106</f>
        <v>0</v>
      </c>
      <c r="FF117" s="478" t="n">
        <f aca="false">SUM(ET117:FE117)</f>
        <v>0</v>
      </c>
      <c r="FG117" s="478" t="n">
        <f aca="false">FE121 * FG106</f>
        <v>0</v>
      </c>
      <c r="FH117" s="478" t="n">
        <f aca="false">FG121 * FH106</f>
        <v>0</v>
      </c>
      <c r="FI117" s="478" t="n">
        <f aca="false">FH121 * FI106</f>
        <v>0</v>
      </c>
      <c r="FJ117" s="478" t="n">
        <f aca="false">FI121 * FJ106</f>
        <v>0</v>
      </c>
      <c r="FK117" s="478" t="n">
        <f aca="false">FJ121 * FK106</f>
        <v>0</v>
      </c>
      <c r="FL117" s="478" t="n">
        <f aca="false">FK121 * FL106</f>
        <v>0</v>
      </c>
      <c r="FM117" s="478" t="n">
        <f aca="false">FL121 * FM106</f>
        <v>0</v>
      </c>
      <c r="FN117" s="478" t="n">
        <f aca="false">FM121 * FN106</f>
        <v>0</v>
      </c>
      <c r="FO117" s="478" t="n">
        <f aca="false">FN121 * FO106</f>
        <v>0</v>
      </c>
      <c r="FP117" s="478" t="n">
        <f aca="false">FO121 * FP106</f>
        <v>0</v>
      </c>
      <c r="FQ117" s="478" t="n">
        <f aca="false">FP121 * FQ106</f>
        <v>0</v>
      </c>
      <c r="FR117" s="478" t="n">
        <f aca="false">FQ121 * FR106</f>
        <v>0</v>
      </c>
      <c r="FS117" s="478" t="n">
        <f aca="false">SUM(FG117:FR117)</f>
        <v>0</v>
      </c>
      <c r="FT117" s="478" t="n">
        <f aca="false">FR121 * FT106</f>
        <v>0</v>
      </c>
      <c r="FU117" s="478" t="n">
        <f aca="false">FT121 * FU106</f>
        <v>0</v>
      </c>
      <c r="FV117" s="478" t="n">
        <f aca="false">FU121 * FV106</f>
        <v>0</v>
      </c>
      <c r="FW117" s="478" t="n">
        <f aca="false">FV121 * FW106</f>
        <v>0</v>
      </c>
      <c r="FX117" s="478" t="n">
        <f aca="false">FW121 * FX106</f>
        <v>0</v>
      </c>
      <c r="FY117" s="478" t="n">
        <f aca="false">FX121 * FY106</f>
        <v>0</v>
      </c>
      <c r="FZ117" s="478" t="n">
        <f aca="false">FY121 * FZ106</f>
        <v>0</v>
      </c>
      <c r="GA117" s="478" t="n">
        <f aca="false">FZ121 * GA106</f>
        <v>0</v>
      </c>
      <c r="GB117" s="478" t="n">
        <f aca="false">GA121 * GB106</f>
        <v>0</v>
      </c>
      <c r="GC117" s="478" t="n">
        <f aca="false">GB121 * GC106</f>
        <v>0</v>
      </c>
      <c r="GD117" s="478" t="n">
        <f aca="false">GC121 * GD106</f>
        <v>0</v>
      </c>
      <c r="GE117" s="478" t="n">
        <f aca="false">GD121 * GE106</f>
        <v>0</v>
      </c>
      <c r="GF117" s="478" t="n">
        <f aca="false">SUM(FT117:GE117)</f>
        <v>0</v>
      </c>
      <c r="GG117" s="478" t="n">
        <f aca="false">GE121 * GG106</f>
        <v>0</v>
      </c>
      <c r="GH117" s="478" t="n">
        <f aca="false">GG121 * GH106</f>
        <v>0</v>
      </c>
      <c r="GI117" s="478" t="n">
        <f aca="false">GH121 * GI106</f>
        <v>0</v>
      </c>
      <c r="GJ117" s="478" t="n">
        <f aca="false">GI121 * GJ106</f>
        <v>0</v>
      </c>
      <c r="GK117" s="478" t="n">
        <f aca="false">GJ121 * GK106</f>
        <v>0</v>
      </c>
      <c r="GL117" s="478" t="n">
        <f aca="false">GK121 * GL106</f>
        <v>0</v>
      </c>
      <c r="GM117" s="478" t="n">
        <f aca="false">GL121 * GM106</f>
        <v>0</v>
      </c>
      <c r="GN117" s="478" t="n">
        <f aca="false">GM121 * GN106</f>
        <v>0</v>
      </c>
      <c r="GO117" s="478" t="n">
        <f aca="false">GN121 * GO106</f>
        <v>0</v>
      </c>
      <c r="GP117" s="478" t="n">
        <f aca="false">GO121 * GP106</f>
        <v>0</v>
      </c>
      <c r="GQ117" s="478" t="n">
        <f aca="false">GP121 * GQ106</f>
        <v>0</v>
      </c>
      <c r="GR117" s="478" t="n">
        <f aca="false">GQ121 * GR106</f>
        <v>0</v>
      </c>
      <c r="GS117" s="478" t="n">
        <f aca="false">SUM(GG117:GR117)</f>
        <v>0</v>
      </c>
      <c r="GT117" s="478" t="n">
        <f aca="false">GR121 * GT106</f>
        <v>0</v>
      </c>
      <c r="GU117" s="478" t="n">
        <f aca="false">GT121 * GU106</f>
        <v>0</v>
      </c>
      <c r="GV117" s="478" t="n">
        <f aca="false">GU121 * GV106</f>
        <v>0</v>
      </c>
      <c r="GW117" s="478" t="n">
        <f aca="false">GV121 * GW106</f>
        <v>0</v>
      </c>
      <c r="GX117" s="478" t="n">
        <f aca="false">GW121 * GX106</f>
        <v>0</v>
      </c>
      <c r="GY117" s="478" t="n">
        <f aca="false">GX121 * GY106</f>
        <v>0</v>
      </c>
      <c r="GZ117" s="478" t="n">
        <f aca="false">GY121 * GZ106</f>
        <v>0</v>
      </c>
      <c r="HA117" s="478" t="n">
        <f aca="false">GZ121 * HA106</f>
        <v>0</v>
      </c>
      <c r="HB117" s="478" t="n">
        <f aca="false">HA121 * HB106</f>
        <v>0</v>
      </c>
      <c r="HC117" s="478" t="n">
        <f aca="false">HB121 * HC106</f>
        <v>0</v>
      </c>
      <c r="HD117" s="478" t="n">
        <f aca="false">HC121 * HD106</f>
        <v>0</v>
      </c>
      <c r="HE117" s="478" t="n">
        <f aca="false">HD121 * HE106</f>
        <v>0</v>
      </c>
      <c r="HF117" s="478" t="n">
        <f aca="false">SUM(GT117:HE117)</f>
        <v>0</v>
      </c>
      <c r="HG117" s="478" t="n">
        <f aca="false">HE121 * HG106</f>
        <v>0</v>
      </c>
      <c r="HH117" s="478" t="n">
        <f aca="false">HG121 * HH106</f>
        <v>0</v>
      </c>
      <c r="HI117" s="478" t="n">
        <f aca="false">HH121 * HI106</f>
        <v>0</v>
      </c>
      <c r="HJ117" s="478" t="n">
        <f aca="false">HI121 * HJ106</f>
        <v>0</v>
      </c>
      <c r="HK117" s="478" t="n">
        <f aca="false">HJ121 * HK106</f>
        <v>0</v>
      </c>
      <c r="HL117" s="478" t="n">
        <f aca="false">HK121 * HL106</f>
        <v>0</v>
      </c>
      <c r="HM117" s="478" t="n">
        <f aca="false">HL121 * HM106</f>
        <v>0</v>
      </c>
      <c r="HN117" s="478" t="n">
        <f aca="false">HM121 * HN106</f>
        <v>0</v>
      </c>
      <c r="HO117" s="478" t="n">
        <f aca="false">HN121 * HO106</f>
        <v>0</v>
      </c>
      <c r="HP117" s="478" t="n">
        <f aca="false">HO121 * HP106</f>
        <v>0</v>
      </c>
      <c r="HQ117" s="478" t="n">
        <f aca="false">HP121 * HQ106</f>
        <v>0</v>
      </c>
      <c r="HR117" s="478" t="n">
        <f aca="false">HQ121 * HR106</f>
        <v>0</v>
      </c>
      <c r="HS117" s="478" t="n">
        <f aca="false">SUM(HG117:HR117)</f>
        <v>0</v>
      </c>
      <c r="HT117" s="478" t="n">
        <f aca="false">SUM(HT115:HT116)*HT106</f>
        <v>0</v>
      </c>
      <c r="HU117" s="478" t="n">
        <f aca="false">SUM(HU115:HU116)*HU106</f>
        <v>0</v>
      </c>
      <c r="HV117" s="478" t="n">
        <f aca="false">SUM(HV115:HV116)*HV106</f>
        <v>0</v>
      </c>
      <c r="HW117" s="478" t="n">
        <f aca="false">SUM(HW115:HW116)*HW106</f>
        <v>0</v>
      </c>
      <c r="HX117" s="478" t="n">
        <f aca="false">SUM(HX115:HX116)*HX106</f>
        <v>0</v>
      </c>
      <c r="HY117" s="478" t="n">
        <f aca="false">SUM(HY115:HY116)*HY106</f>
        <v>0</v>
      </c>
      <c r="HZ117" s="478" t="n">
        <f aca="false">SUM(HZ115:HZ116)*HZ106</f>
        <v>0</v>
      </c>
      <c r="IA117" s="478" t="n">
        <f aca="false">SUM(IA115:IA116)*IA106</f>
        <v>0</v>
      </c>
      <c r="IB117" s="478" t="n">
        <f aca="false">SUM(IB115:IB116)*IB106</f>
        <v>0</v>
      </c>
      <c r="IC117" s="478" t="n">
        <f aca="false">SUM(IC115:IC116)*IC106</f>
        <v>0</v>
      </c>
      <c r="ID117" s="478" t="n">
        <f aca="false">SUM(ID115:ID116)*ID106</f>
        <v>0</v>
      </c>
      <c r="IE117" s="478" t="n">
        <f aca="false">SUM(IE115:IE116)*IE106</f>
        <v>0</v>
      </c>
      <c r="IF117" s="478" t="n">
        <f aca="false">SUM(HT117:IE117)</f>
        <v>0</v>
      </c>
      <c r="IG117" s="478" t="n">
        <f aca="false">SUM(IG115:IG116)*IG106</f>
        <v>0</v>
      </c>
      <c r="IH117" s="478" t="n">
        <f aca="false">SUM(IH115:IH116)*IH106</f>
        <v>0</v>
      </c>
      <c r="II117" s="478" t="n">
        <f aca="false">SUM(II115:II116)*II106</f>
        <v>0</v>
      </c>
      <c r="IJ117" s="478" t="n">
        <f aca="false">SUM(IJ115:IJ116)*IJ106</f>
        <v>0</v>
      </c>
      <c r="IK117" s="478" t="n">
        <f aca="false">SUM(IK115:IK116)*IK106</f>
        <v>0</v>
      </c>
      <c r="IL117" s="478" t="n">
        <f aca="false">SUM(IL115:IL116)*IL106</f>
        <v>0</v>
      </c>
      <c r="IM117" s="478" t="n">
        <f aca="false">SUM(IM115:IM116)*IM106</f>
        <v>0</v>
      </c>
      <c r="IN117" s="478" t="n">
        <f aca="false">SUM(IN115:IN116)*IN106</f>
        <v>0</v>
      </c>
      <c r="IO117" s="478" t="n">
        <f aca="false">SUM(IO115:IO116)*IO106</f>
        <v>0</v>
      </c>
      <c r="IP117" s="478" t="n">
        <f aca="false">SUM(IP115:IP116)*IP106</f>
        <v>0</v>
      </c>
      <c r="IQ117" s="478" t="n">
        <f aca="false">SUM(IQ115:IQ116)*IQ106</f>
        <v>0</v>
      </c>
      <c r="IR117" s="478" t="n">
        <f aca="false">SUM(IR115:IR116)*IR106</f>
        <v>0</v>
      </c>
      <c r="IS117" s="478" t="n">
        <f aca="false">SUM(IG117:IR117)</f>
        <v>0</v>
      </c>
      <c r="IT117" s="478" t="n">
        <f aca="false">SUM(IT115:IT116)*IT106</f>
        <v>0</v>
      </c>
      <c r="IU117" s="478" t="n">
        <f aca="false">SUM(IU115:IU116)*IU106</f>
        <v>0</v>
      </c>
      <c r="IV117" s="478" t="n">
        <f aca="false">SUM(IV115:IV116)*IV106</f>
        <v>0</v>
      </c>
      <c r="IW117" s="478" t="n">
        <f aca="false">SUM(IW115:IW116)*IW106</f>
        <v>0</v>
      </c>
      <c r="IX117" s="478" t="n">
        <f aca="false">SUM(IX115:IX116)*IX106</f>
        <v>0</v>
      </c>
      <c r="IY117" s="478" t="n">
        <f aca="false">SUM(IY115:IY116)*IY106</f>
        <v>0</v>
      </c>
      <c r="IZ117" s="478" t="n">
        <f aca="false">SUM(IZ115:IZ116)*IZ106</f>
        <v>0</v>
      </c>
      <c r="JA117" s="478" t="n">
        <f aca="false">SUM(JA115:JA116)*JA106</f>
        <v>0</v>
      </c>
      <c r="JB117" s="478" t="n">
        <f aca="false">SUM(JB115:JB116)*JB106</f>
        <v>0</v>
      </c>
      <c r="JC117" s="478" t="n">
        <f aca="false">SUM(JC115:JC116)*JC106</f>
        <v>0</v>
      </c>
      <c r="JD117" s="478" t="n">
        <f aca="false">SUM(JD115:JD116)*JD106</f>
        <v>0</v>
      </c>
      <c r="JE117" s="478" t="n">
        <f aca="false">SUM(JE115:JE116)*JE106</f>
        <v>0</v>
      </c>
      <c r="JF117" s="478" t="n">
        <f aca="false">SUM(IT117:JE117)</f>
        <v>0</v>
      </c>
      <c r="JG117" s="478" t="n">
        <f aca="false">SUM(JG115:JG116)*JG106</f>
        <v>0</v>
      </c>
      <c r="JH117" s="478" t="n">
        <f aca="false">SUM(JH115:JH116)*JH106</f>
        <v>0</v>
      </c>
      <c r="JI117" s="478" t="n">
        <f aca="false">SUM(JI115:JI116)*JI106</f>
        <v>0</v>
      </c>
      <c r="JJ117" s="478" t="n">
        <f aca="false">SUM(JJ115:JJ116)*JJ106</f>
        <v>0</v>
      </c>
      <c r="JK117" s="478" t="n">
        <f aca="false">SUM(JK115:JK116)*JK106</f>
        <v>0</v>
      </c>
      <c r="JL117" s="478" t="n">
        <f aca="false">SUM(JL115:JL116)*JL106</f>
        <v>0</v>
      </c>
      <c r="JM117" s="478" t="n">
        <f aca="false">SUM(JM115:JM116)*JM106</f>
        <v>0</v>
      </c>
      <c r="JN117" s="478" t="n">
        <f aca="false">SUM(JN115:JN116)*JN106</f>
        <v>0</v>
      </c>
      <c r="JO117" s="478" t="n">
        <f aca="false">SUM(JO115:JO116)*JO106</f>
        <v>0</v>
      </c>
      <c r="JP117" s="478" t="n">
        <f aca="false">SUM(JP115:JP116)*JP106</f>
        <v>0</v>
      </c>
      <c r="JQ117" s="478" t="n">
        <f aca="false">SUM(JQ115:JQ116)*JQ106</f>
        <v>0</v>
      </c>
      <c r="JR117" s="478" t="n">
        <f aca="false">SUM(JR115:JR116)*JR106</f>
        <v>0</v>
      </c>
      <c r="JS117" s="478" t="n">
        <f aca="false">SUM(JG117:JR117)</f>
        <v>0</v>
      </c>
      <c r="JT117" s="478" t="n">
        <f aca="false">SUM(JT115:JT116)*JT106</f>
        <v>0</v>
      </c>
      <c r="JU117" s="478" t="n">
        <f aca="false">SUM(JU115:JU116)*JU106</f>
        <v>0</v>
      </c>
      <c r="JV117" s="478" t="n">
        <f aca="false">SUM(JV115:JV116)*JV106</f>
        <v>0</v>
      </c>
      <c r="JW117" s="478" t="n">
        <f aca="false">SUM(JW115:JW116)*JW106</f>
        <v>0</v>
      </c>
      <c r="JX117" s="478" t="n">
        <f aca="false">SUM(JX115:JX116)*JX106</f>
        <v>0</v>
      </c>
      <c r="JY117" s="478" t="n">
        <f aca="false">SUM(JY115:JY116)*JY106</f>
        <v>0</v>
      </c>
      <c r="JZ117" s="478" t="n">
        <f aca="false">SUM(JZ115:JZ116)*JZ106</f>
        <v>0</v>
      </c>
      <c r="KA117" s="478" t="n">
        <f aca="false">SUM(KA115:KA116)*KA106</f>
        <v>0</v>
      </c>
      <c r="KB117" s="478" t="n">
        <f aca="false">SUM(KB115:KB116)*KB106</f>
        <v>0</v>
      </c>
      <c r="KC117" s="478" t="n">
        <f aca="false">SUM(KC115:KC116)*KC106</f>
        <v>0</v>
      </c>
      <c r="KD117" s="478" t="n">
        <f aca="false">SUM(KD115:KD116)*KD106</f>
        <v>0</v>
      </c>
      <c r="KE117" s="478" t="n">
        <f aca="false">SUM(KE115:KE116)*KE106</f>
        <v>0</v>
      </c>
      <c r="KF117" s="478" t="n">
        <f aca="false">SUM(JT117:KE117)</f>
        <v>0</v>
      </c>
      <c r="KG117" s="478" t="n">
        <f aca="false">SUM(KG115:KG116)*KG106</f>
        <v>0</v>
      </c>
      <c r="KH117" s="478" t="n">
        <f aca="false">SUM(KH115:KH116)*KH106</f>
        <v>0</v>
      </c>
      <c r="KI117" s="478" t="n">
        <f aca="false">SUM(KI115:KI116)*KI106</f>
        <v>0</v>
      </c>
      <c r="KJ117" s="478" t="n">
        <f aca="false">SUM(KJ115:KJ116)*KJ106</f>
        <v>0</v>
      </c>
      <c r="KK117" s="478" t="n">
        <f aca="false">SUM(KK115:KK116)*KK106</f>
        <v>0</v>
      </c>
      <c r="KL117" s="478" t="n">
        <f aca="false">SUM(KL115:KL116)*KL106</f>
        <v>0</v>
      </c>
      <c r="KM117" s="478" t="n">
        <f aca="false">SUM(KM115:KM116)*KM106</f>
        <v>0</v>
      </c>
      <c r="KN117" s="478" t="n">
        <f aca="false">SUM(KN115:KN116)*KN106</f>
        <v>0</v>
      </c>
      <c r="KO117" s="478" t="n">
        <f aca="false">SUM(KO115:KO116)*KO106</f>
        <v>0</v>
      </c>
      <c r="KP117" s="478" t="n">
        <f aca="false">SUM(KP115:KP116)*KP106</f>
        <v>0</v>
      </c>
      <c r="KQ117" s="478" t="n">
        <f aca="false">SUM(KQ115:KQ116)*KQ106</f>
        <v>0</v>
      </c>
      <c r="KR117" s="478" t="n">
        <f aca="false">SUM(KR115:KR116)*KR106</f>
        <v>0</v>
      </c>
      <c r="KS117" s="478" t="n">
        <f aca="false">SUM(KG117:KR117)</f>
        <v>0</v>
      </c>
      <c r="KT117" s="478" t="n">
        <f aca="false">SUM(KT115:KT116)*KT106</f>
        <v>0</v>
      </c>
      <c r="KU117" s="478" t="n">
        <f aca="false">SUM(KU115:KU116)*KU106</f>
        <v>0</v>
      </c>
      <c r="KV117" s="478" t="n">
        <f aca="false">SUM(KV115:KV116)*KV106</f>
        <v>0</v>
      </c>
      <c r="KW117" s="478" t="n">
        <f aca="false">SUM(KW115:KW116)*KW106</f>
        <v>0</v>
      </c>
      <c r="KX117" s="478" t="n">
        <f aca="false">SUM(KX115:KX116)*KX106</f>
        <v>0</v>
      </c>
      <c r="KY117" s="478" t="n">
        <f aca="false">SUM(KY115:KY116)*KY106</f>
        <v>0</v>
      </c>
      <c r="KZ117" s="478" t="n">
        <f aca="false">SUM(KZ115:KZ116)*KZ106</f>
        <v>0</v>
      </c>
      <c r="LA117" s="478" t="n">
        <f aca="false">SUM(LA115:LA116)*LA106</f>
        <v>0</v>
      </c>
      <c r="LB117" s="478" t="n">
        <f aca="false">SUM(LB115:LB116)*LB106</f>
        <v>0</v>
      </c>
      <c r="LC117" s="478" t="n">
        <f aca="false">SUM(LC115:LC116)*LC106</f>
        <v>0</v>
      </c>
      <c r="LD117" s="478" t="n">
        <f aca="false">SUM(LD115:LD116)*LD106</f>
        <v>0</v>
      </c>
      <c r="LE117" s="478" t="n">
        <f aca="false">SUM(LE115:LE116)*LE106</f>
        <v>0</v>
      </c>
      <c r="LF117" s="478" t="n">
        <f aca="false">SUM(KT117:LE117)</f>
        <v>0</v>
      </c>
      <c r="LG117" s="478" t="n">
        <f aca="false">SUM(LG115:LG116)*LG106</f>
        <v>0</v>
      </c>
      <c r="LH117" s="478" t="n">
        <f aca="false">SUM(LH115:LH116)*LH106</f>
        <v>0</v>
      </c>
      <c r="LI117" s="478" t="n">
        <f aca="false">SUM(LI115:LI116)*LI106</f>
        <v>0</v>
      </c>
      <c r="LJ117" s="478" t="n">
        <f aca="false">SUM(LJ115:LJ116)*LJ106</f>
        <v>0</v>
      </c>
      <c r="LK117" s="478" t="n">
        <f aca="false">SUM(LK115:LK116)*LK106</f>
        <v>0</v>
      </c>
      <c r="LL117" s="478" t="n">
        <f aca="false">SUM(LL115:LL116)*LL106</f>
        <v>0</v>
      </c>
      <c r="LM117" s="478" t="n">
        <f aca="false">SUM(LM115:LM116)*LM106</f>
        <v>0</v>
      </c>
      <c r="LN117" s="478" t="n">
        <f aca="false">SUM(LN115:LN116)*LN106</f>
        <v>0</v>
      </c>
      <c r="LO117" s="478" t="n">
        <f aca="false">SUM(LO115:LO116)*LO106</f>
        <v>0</v>
      </c>
      <c r="LP117" s="478" t="n">
        <f aca="false">SUM(LP115:LP116)*LP106</f>
        <v>0</v>
      </c>
      <c r="LQ117" s="478" t="n">
        <f aca="false">SUM(LQ115:LQ116)*LQ106</f>
        <v>0</v>
      </c>
      <c r="LR117" s="478" t="n">
        <f aca="false">SUM(LR115:LR116)*LR106</f>
        <v>0</v>
      </c>
      <c r="LS117" s="478" t="n">
        <f aca="false">SUM(LG117:LR117)</f>
        <v>0</v>
      </c>
      <c r="LT117" s="478" t="n">
        <f aca="false">SUM(LT115:LT116)*LT106</f>
        <v>0</v>
      </c>
      <c r="LU117" s="478" t="n">
        <f aca="false">SUM(LU115:LU116)*LU106</f>
        <v>0</v>
      </c>
      <c r="LV117" s="478" t="n">
        <f aca="false">SUM(LV115:LV116)*LV106</f>
        <v>0</v>
      </c>
      <c r="LW117" s="478" t="n">
        <f aca="false">SUM(LW115:LW116)*LW106</f>
        <v>0</v>
      </c>
      <c r="LX117" s="478" t="n">
        <f aca="false">SUM(LX115:LX116)*LX106</f>
        <v>0</v>
      </c>
      <c r="LY117" s="478" t="n">
        <f aca="false">SUM(LY115:LY116)*LY106</f>
        <v>0</v>
      </c>
      <c r="LZ117" s="478" t="n">
        <f aca="false">SUM(LZ115:LZ116)*LZ106</f>
        <v>0</v>
      </c>
      <c r="MA117" s="478" t="n">
        <f aca="false">SUM(MA115:MA116)*MA106</f>
        <v>0</v>
      </c>
      <c r="MB117" s="478" t="n">
        <f aca="false">SUM(MB115:MB116)*MB106</f>
        <v>0</v>
      </c>
      <c r="MC117" s="478" t="n">
        <f aca="false">SUM(MC115:MC116)*MC106</f>
        <v>0</v>
      </c>
      <c r="MD117" s="478" t="n">
        <f aca="false">SUM(MD115:MD116)*MD106</f>
        <v>0</v>
      </c>
      <c r="ME117" s="478" t="n">
        <f aca="false">SUM(ME115:ME116)*ME106</f>
        <v>0</v>
      </c>
      <c r="MF117" s="478" t="n">
        <f aca="false">SUM(LT117:ME117)</f>
        <v>0</v>
      </c>
      <c r="MG117" s="478" t="n">
        <f aca="false">SUM(MG115:MG116)*MG106</f>
        <v>0</v>
      </c>
      <c r="MH117" s="478" t="n">
        <f aca="false">SUM(MH115:MH116)*MH106</f>
        <v>0</v>
      </c>
      <c r="MI117" s="478" t="n">
        <f aca="false">SUM(MI115:MI116)*MI106</f>
        <v>0</v>
      </c>
      <c r="MJ117" s="478" t="n">
        <f aca="false">SUM(MJ115:MJ116)*MJ106</f>
        <v>0</v>
      </c>
      <c r="MK117" s="478" t="n">
        <f aca="false">SUM(MK115:MK116)*MK106</f>
        <v>0</v>
      </c>
      <c r="ML117" s="478" t="n">
        <f aca="false">SUM(ML115:ML116)*ML106</f>
        <v>0</v>
      </c>
      <c r="MM117" s="478" t="n">
        <f aca="false">SUM(MM115:MM116)*MM106</f>
        <v>0</v>
      </c>
      <c r="MN117" s="478" t="n">
        <f aca="false">SUM(MN115:MN116)*MN106</f>
        <v>0</v>
      </c>
      <c r="MO117" s="478" t="n">
        <f aca="false">SUM(MO115:MO116)*MO106</f>
        <v>0</v>
      </c>
      <c r="MP117" s="478" t="n">
        <f aca="false">SUM(MP115:MP116)*MP106</f>
        <v>0</v>
      </c>
      <c r="MQ117" s="478" t="n">
        <f aca="false">SUM(MQ115:MQ116)*MQ106</f>
        <v>0</v>
      </c>
      <c r="MR117" s="478" t="n">
        <f aca="false">SUM(MR115:MR116)*MR106</f>
        <v>0</v>
      </c>
      <c r="MS117" s="478" t="n">
        <f aca="false">SUM(MG117:MR117)</f>
        <v>0</v>
      </c>
      <c r="MT117" s="478" t="n">
        <f aca="false">SUM(MT115:MT116)*MT106</f>
        <v>0</v>
      </c>
      <c r="MU117" s="478" t="n">
        <f aca="false">SUM(MU115:MU116)*MU106</f>
        <v>0</v>
      </c>
      <c r="MV117" s="478" t="n">
        <f aca="false">SUM(MV115:MV116)*MV106</f>
        <v>0</v>
      </c>
      <c r="MW117" s="478" t="n">
        <f aca="false">SUM(MW115:MW116)*MW106</f>
        <v>0</v>
      </c>
      <c r="MX117" s="478" t="n">
        <f aca="false">SUM(MX115:MX116)*MX106</f>
        <v>0</v>
      </c>
      <c r="MY117" s="478" t="n">
        <f aca="false">SUM(MY115:MY116)*MY106</f>
        <v>0</v>
      </c>
      <c r="MZ117" s="478" t="n">
        <f aca="false">SUM(MZ115:MZ116)*MZ106</f>
        <v>0</v>
      </c>
      <c r="NA117" s="478" t="n">
        <f aca="false">SUM(NA115:NA116)*NA106</f>
        <v>0</v>
      </c>
      <c r="NB117" s="478" t="n">
        <f aca="false">SUM(NB115:NB116)*NB106</f>
        <v>0</v>
      </c>
      <c r="NC117" s="478" t="n">
        <f aca="false">SUM(NC115:NC116)*NC106</f>
        <v>0</v>
      </c>
      <c r="ND117" s="478" t="n">
        <f aca="false">SUM(ND115:ND116)*ND106</f>
        <v>0</v>
      </c>
      <c r="NE117" s="478" t="n">
        <f aca="false">SUM(NE115:NE116)*NE106</f>
        <v>0</v>
      </c>
      <c r="NF117" s="478" t="n">
        <f aca="false">SUM(MT117:NE117)</f>
        <v>0</v>
      </c>
      <c r="NG117" s="478" t="n">
        <f aca="false">SUM(NG115:NG116)*NG106</f>
        <v>0</v>
      </c>
      <c r="NH117" s="478" t="n">
        <f aca="false">SUM(NH115:NH116)*NH106</f>
        <v>0</v>
      </c>
      <c r="NI117" s="478" t="n">
        <f aca="false">SUM(NI115:NI116)*NI106</f>
        <v>0</v>
      </c>
      <c r="NJ117" s="478" t="n">
        <f aca="false">SUM(NJ115:NJ116)*NJ106</f>
        <v>0</v>
      </c>
      <c r="NK117" s="478" t="n">
        <f aca="false">SUM(NK115:NK116)*NK106</f>
        <v>0</v>
      </c>
      <c r="NL117" s="478" t="n">
        <f aca="false">SUM(NL115:NL116)*NL106</f>
        <v>0</v>
      </c>
      <c r="NM117" s="478" t="n">
        <f aca="false">SUM(NM115:NM116)*NM106</f>
        <v>0</v>
      </c>
      <c r="NN117" s="478" t="n">
        <f aca="false">SUM(NN115:NN116)*NN106</f>
        <v>0</v>
      </c>
      <c r="NO117" s="478" t="n">
        <f aca="false">SUM(NO115:NO116)*NO106</f>
        <v>0</v>
      </c>
      <c r="NP117" s="478" t="n">
        <f aca="false">SUM(NP115:NP116)*NP106</f>
        <v>0</v>
      </c>
      <c r="NQ117" s="478" t="n">
        <f aca="false">SUM(NQ115:NQ116)*NQ106</f>
        <v>0</v>
      </c>
      <c r="NR117" s="478" t="n">
        <f aca="false">SUM(NR115:NR116)*NR106</f>
        <v>0</v>
      </c>
      <c r="NS117" s="478" t="n">
        <f aca="false">SUM(NG117:NR117)</f>
        <v>0</v>
      </c>
      <c r="NT117" s="478" t="n">
        <f aca="false">SUM(NT115:NT116)*NT106</f>
        <v>0</v>
      </c>
      <c r="NU117" s="478" t="n">
        <f aca="false">SUM(NU115:NU116)*NU106</f>
        <v>0</v>
      </c>
      <c r="NV117" s="478" t="n">
        <f aca="false">SUM(NV115:NV116)*NV106</f>
        <v>0</v>
      </c>
      <c r="NW117" s="478" t="n">
        <f aca="false">SUM(NW115:NW116)*NW106</f>
        <v>0</v>
      </c>
      <c r="NX117" s="478" t="n">
        <f aca="false">SUM(NX115:NX116)*NX106</f>
        <v>0</v>
      </c>
      <c r="NY117" s="478" t="n">
        <f aca="false">SUM(NY115:NY116)*NY106</f>
        <v>0</v>
      </c>
      <c r="NZ117" s="478" t="n">
        <f aca="false">SUM(NZ115:NZ116)*NZ106</f>
        <v>0</v>
      </c>
      <c r="OA117" s="478" t="n">
        <f aca="false">SUM(OA115:OA116)*OA106</f>
        <v>0</v>
      </c>
      <c r="OB117" s="478" t="n">
        <f aca="false">SUM(OB115:OB116)*OB106</f>
        <v>0</v>
      </c>
      <c r="OC117" s="478" t="n">
        <f aca="false">SUM(OC115:OC116)*OC106</f>
        <v>0</v>
      </c>
      <c r="OD117" s="478" t="n">
        <f aca="false">SUM(OD115:OD116)*OD106</f>
        <v>0</v>
      </c>
      <c r="OE117" s="478" t="n">
        <f aca="false">SUM(OE115:OE116)*OE106</f>
        <v>0</v>
      </c>
      <c r="OF117" s="478" t="n">
        <f aca="false">SUM(NT117:OE117)</f>
        <v>0</v>
      </c>
      <c r="OG117" s="478" t="n">
        <f aca="false">SUM(OG115:OG116)*OG106</f>
        <v>0</v>
      </c>
      <c r="OH117" s="478" t="n">
        <f aca="false">SUM(OH115:OH116)*OH106</f>
        <v>0</v>
      </c>
      <c r="OI117" s="478" t="n">
        <f aca="false">SUM(OI115:OI116)*OI106</f>
        <v>0</v>
      </c>
      <c r="OJ117" s="478" t="n">
        <f aca="false">SUM(OJ115:OJ116)*OJ106</f>
        <v>0</v>
      </c>
      <c r="OK117" s="478" t="n">
        <f aca="false">SUM(OK115:OK116)*OK106</f>
        <v>0</v>
      </c>
      <c r="OL117" s="478" t="n">
        <f aca="false">SUM(OL115:OL116)*OL106</f>
        <v>0</v>
      </c>
      <c r="OM117" s="478" t="n">
        <f aca="false">SUM(OM115:OM116)*OM106</f>
        <v>0</v>
      </c>
      <c r="ON117" s="478" t="n">
        <f aca="false">SUM(ON115:ON116)*ON106</f>
        <v>0</v>
      </c>
      <c r="OO117" s="478" t="n">
        <f aca="false">SUM(OO115:OO116)*OO106</f>
        <v>0</v>
      </c>
      <c r="OP117" s="478" t="n">
        <f aca="false">SUM(OP115:OP116)*OP106</f>
        <v>0</v>
      </c>
      <c r="OQ117" s="478" t="n">
        <f aca="false">SUM(OQ115:OQ116)*OQ106</f>
        <v>0</v>
      </c>
      <c r="OR117" s="478" t="n">
        <f aca="false">SUM(OR115:OR116)*OR106</f>
        <v>0</v>
      </c>
      <c r="OS117" s="478" t="n">
        <f aca="false">SUM(OG117:OR117)</f>
        <v>0</v>
      </c>
      <c r="OT117" s="478"/>
      <c r="OU117" s="478"/>
      <c r="OV117" s="478"/>
      <c r="OW117" s="478"/>
      <c r="OX117" s="478"/>
      <c r="OY117" s="478"/>
      <c r="OZ117" s="478"/>
      <c r="PA117" s="478"/>
      <c r="PB117" s="478"/>
      <c r="PC117" s="478"/>
      <c r="PD117" s="478"/>
      <c r="PE117" s="478"/>
      <c r="PF117" s="478"/>
      <c r="PG117" s="478"/>
      <c r="PH117" s="478"/>
      <c r="PI117" s="478"/>
      <c r="PJ117" s="478"/>
      <c r="PK117" s="478"/>
      <c r="PL117" s="478"/>
      <c r="PM117" s="478"/>
      <c r="PN117" s="478"/>
      <c r="PO117" s="478"/>
      <c r="PP117" s="478"/>
      <c r="PQ117" s="478"/>
      <c r="PR117" s="478"/>
      <c r="PS117" s="478"/>
      <c r="PT117" s="478"/>
      <c r="PU117" s="478"/>
      <c r="PV117" s="478"/>
      <c r="PW117" s="478"/>
      <c r="PX117" s="478"/>
      <c r="PY117" s="478"/>
      <c r="PZ117" s="478"/>
      <c r="QA117" s="478"/>
      <c r="QB117" s="478"/>
      <c r="QC117" s="478"/>
      <c r="QD117" s="478"/>
      <c r="QE117" s="478"/>
      <c r="QF117" s="478"/>
      <c r="QG117" s="478"/>
      <c r="QH117" s="478"/>
      <c r="QI117" s="478"/>
      <c r="QJ117" s="478"/>
      <c r="QK117" s="478"/>
      <c r="QL117" s="478"/>
      <c r="QM117" s="478"/>
      <c r="QN117" s="478"/>
      <c r="QO117" s="478"/>
      <c r="QP117" s="478"/>
      <c r="QQ117" s="478"/>
      <c r="QR117" s="478"/>
      <c r="QS117" s="478"/>
      <c r="QT117" s="478"/>
      <c r="QU117" s="478"/>
      <c r="QV117" s="478"/>
      <c r="QW117" s="478"/>
      <c r="QX117" s="478"/>
      <c r="QY117" s="478"/>
      <c r="QZ117" s="478"/>
      <c r="RA117" s="478"/>
      <c r="RB117" s="478"/>
      <c r="RC117" s="478"/>
      <c r="RD117" s="478"/>
      <c r="RE117" s="478"/>
      <c r="RF117" s="478"/>
    </row>
    <row r="118" customFormat="false" ht="12.75" hidden="false" customHeight="true" outlineLevel="0" collapsed="false">
      <c r="A118" s="478"/>
      <c r="B118" s="479" t="s">
        <v>501</v>
      </c>
      <c r="C118" s="478"/>
      <c r="D118" s="478"/>
      <c r="E118" s="478" t="n">
        <f aca="false">SUM(S118,AF118,AS118,BF118,BS118,CF118,CS118,DF118,DS118,EF118,ES118,FF118,FS118,GF118,GS118,HF118,HS118,IF118,IS118,JF118,JS118,KF118,KS118,LF118,LS118,MF118,MS118,NF118,NS118,OF118,OS118)</f>
        <v>0</v>
      </c>
      <c r="F118" s="478"/>
      <c r="G118" s="478" t="n">
        <f aca="false">IF(G109=1,-G117,0)</f>
        <v>0</v>
      </c>
      <c r="H118" s="478" t="n">
        <f aca="false">IF(H109=1,-H117,0)</f>
        <v>0</v>
      </c>
      <c r="I118" s="478" t="n">
        <f aca="false">IF(I109=1,-I117,0)</f>
        <v>0</v>
      </c>
      <c r="J118" s="478" t="n">
        <f aca="false">IF(J109=1,-J117,0)</f>
        <v>0</v>
      </c>
      <c r="K118" s="478" t="n">
        <f aca="false">IF(K109=1,-K117,0)</f>
        <v>0</v>
      </c>
      <c r="L118" s="478" t="n">
        <f aca="false">IF(L109=1,-L117,0)</f>
        <v>0</v>
      </c>
      <c r="M118" s="478" t="n">
        <f aca="false">IF(M109=1,-M117,0)</f>
        <v>0</v>
      </c>
      <c r="N118" s="478" t="n">
        <f aca="false">IF(N109=1,-N117,0)</f>
        <v>0</v>
      </c>
      <c r="O118" s="478" t="n">
        <f aca="false">IF(O109=1,-O117,0)</f>
        <v>0</v>
      </c>
      <c r="P118" s="478" t="n">
        <f aca="false">IF(P109=1,-P117,0)</f>
        <v>0</v>
      </c>
      <c r="Q118" s="478" t="n">
        <f aca="false">IF(Q109=1,-Q117,0)</f>
        <v>0</v>
      </c>
      <c r="R118" s="478" t="n">
        <f aca="false">IF(R109=1,-R117,0)</f>
        <v>0</v>
      </c>
      <c r="S118" s="478" t="n">
        <f aca="false">SUM(G118:R118)</f>
        <v>0</v>
      </c>
      <c r="T118" s="478" t="n">
        <f aca="false">IF(T109=1,-T117,0)</f>
        <v>0</v>
      </c>
      <c r="U118" s="478" t="n">
        <f aca="false">IF(U109=1,-U117,0)</f>
        <v>0</v>
      </c>
      <c r="V118" s="478" t="n">
        <f aca="false">IF(V109=1,-V117,0)</f>
        <v>0</v>
      </c>
      <c r="W118" s="478" t="n">
        <f aca="false">IF(W109=1,-W117,0)</f>
        <v>0</v>
      </c>
      <c r="X118" s="478" t="n">
        <f aca="false">IF(X109=1,-X117,0)</f>
        <v>0</v>
      </c>
      <c r="Y118" s="478" t="n">
        <f aca="false">IF(Y109=1,-Y117,0)</f>
        <v>0</v>
      </c>
      <c r="Z118" s="478" t="n">
        <f aca="false">IF(Z109=1,-Z117,0)</f>
        <v>0</v>
      </c>
      <c r="AA118" s="478" t="n">
        <f aca="false">IF(AA109=1,-AA117,0)</f>
        <v>0</v>
      </c>
      <c r="AB118" s="478" t="n">
        <f aca="false">IF(AB109=1,-AB117,0)</f>
        <v>0</v>
      </c>
      <c r="AC118" s="478" t="n">
        <f aca="false">IF(AC109=1,-AC117,0)</f>
        <v>0</v>
      </c>
      <c r="AD118" s="478" t="n">
        <f aca="false">IF(AD109=1,-AD117,0)</f>
        <v>0</v>
      </c>
      <c r="AE118" s="478" t="n">
        <f aca="false">IF(AE109=1,-AE117,0)</f>
        <v>0</v>
      </c>
      <c r="AF118" s="478" t="n">
        <f aca="false">SUM(T118:AE118)</f>
        <v>0</v>
      </c>
      <c r="AG118" s="478" t="n">
        <f aca="false">IF(AG109=1,-AG117,0)</f>
        <v>0</v>
      </c>
      <c r="AH118" s="478" t="n">
        <f aca="false">IF(AH109=1,-AH117,0)</f>
        <v>0</v>
      </c>
      <c r="AI118" s="478" t="n">
        <f aca="false">IF(AI109=1,-AI117,0)</f>
        <v>0</v>
      </c>
      <c r="AJ118" s="478" t="n">
        <f aca="false">IF(AJ109=1,-AJ117,0)</f>
        <v>0</v>
      </c>
      <c r="AK118" s="478" t="n">
        <f aca="false">IF(AK109=1,-AK117,0)</f>
        <v>0</v>
      </c>
      <c r="AL118" s="478" t="n">
        <f aca="false">IF(AL109=1,-AL117,0)</f>
        <v>0</v>
      </c>
      <c r="AM118" s="478" t="n">
        <f aca="false">IF(AM109=1,-AM117,0)</f>
        <v>0</v>
      </c>
      <c r="AN118" s="478" t="n">
        <f aca="false">IF(AN109=1,-AN117,0)</f>
        <v>0</v>
      </c>
      <c r="AO118" s="478" t="n">
        <f aca="false">IF(AO109=1,-AO117,0)</f>
        <v>0</v>
      </c>
      <c r="AP118" s="478" t="n">
        <f aca="false">IF(AP109=1,-AP117,0)</f>
        <v>0</v>
      </c>
      <c r="AQ118" s="478" t="n">
        <f aca="false">IF(AQ109=1,-AQ117,0)</f>
        <v>0</v>
      </c>
      <c r="AR118" s="478" t="n">
        <f aca="false">IF(AR109=1,-AR117,0)</f>
        <v>0</v>
      </c>
      <c r="AS118" s="478" t="n">
        <f aca="false">SUM(AG118:AR118)</f>
        <v>0</v>
      </c>
      <c r="AT118" s="478" t="n">
        <f aca="false">IF(AT109=1,-AT117,0)</f>
        <v>0</v>
      </c>
      <c r="AU118" s="478" t="n">
        <f aca="false">IF(AU109=1,-AU117,0)</f>
        <v>0</v>
      </c>
      <c r="AV118" s="478" t="n">
        <f aca="false">IF(AV109=1,-AV117,0)</f>
        <v>0</v>
      </c>
      <c r="AW118" s="478" t="n">
        <f aca="false">IF(AW109=1,-AW117,0)</f>
        <v>0</v>
      </c>
      <c r="AX118" s="478" t="n">
        <f aca="false">IF(AX109=1,-AX117,0)</f>
        <v>0</v>
      </c>
      <c r="AY118" s="478" t="n">
        <f aca="false">IF(AY109=1,-AY117,0)</f>
        <v>0</v>
      </c>
      <c r="AZ118" s="478" t="n">
        <f aca="false">IF(AZ109=1,-AZ117,0)</f>
        <v>0</v>
      </c>
      <c r="BA118" s="478" t="n">
        <f aca="false">IF(BA109=1,-BA117,0)</f>
        <v>0</v>
      </c>
      <c r="BB118" s="478" t="n">
        <f aca="false">IF(BB109=1,-BB117,0)</f>
        <v>0</v>
      </c>
      <c r="BC118" s="478" t="n">
        <f aca="false">IF(BC109=1,-BC117,0)</f>
        <v>0</v>
      </c>
      <c r="BD118" s="478" t="n">
        <f aca="false">IF(BD109=1,-BD117,0)</f>
        <v>0</v>
      </c>
      <c r="BE118" s="478" t="n">
        <f aca="false">IF(BE109=1,-BE117,0)</f>
        <v>0</v>
      </c>
      <c r="BF118" s="478" t="n">
        <f aca="false">SUM(AT118:BE118)</f>
        <v>0</v>
      </c>
      <c r="BG118" s="478" t="n">
        <f aca="false">IF(BG109=1,-BG117,0)</f>
        <v>0</v>
      </c>
      <c r="BH118" s="478" t="n">
        <f aca="false">IF(BH109=1,-BH117,0)</f>
        <v>0</v>
      </c>
      <c r="BI118" s="478" t="n">
        <f aca="false">IF(BI109=1,-BI117,0)</f>
        <v>0</v>
      </c>
      <c r="BJ118" s="478" t="n">
        <f aca="false">IF(BJ109=1,-BJ117,0)</f>
        <v>0</v>
      </c>
      <c r="BK118" s="478" t="n">
        <f aca="false">IF(BK109=1,-BK117,0)</f>
        <v>0</v>
      </c>
      <c r="BL118" s="478" t="n">
        <f aca="false">IF(BL109=1,-BL117,0)</f>
        <v>0</v>
      </c>
      <c r="BM118" s="478" t="n">
        <f aca="false">IF(BM109=1,-BM117,0)</f>
        <v>0</v>
      </c>
      <c r="BN118" s="478" t="n">
        <f aca="false">IF(BN109=1,-BN117,0)</f>
        <v>0</v>
      </c>
      <c r="BO118" s="478" t="n">
        <f aca="false">IF(BO109=1,-BO117,0)</f>
        <v>0</v>
      </c>
      <c r="BP118" s="478" t="n">
        <f aca="false">IF(BP109=1,-BP117,0)</f>
        <v>0</v>
      </c>
      <c r="BQ118" s="478" t="n">
        <f aca="false">IF(BQ109=1,-BQ117,0)</f>
        <v>0</v>
      </c>
      <c r="BR118" s="478" t="n">
        <f aca="false">IF(BR109=1,-BR117,0)</f>
        <v>0</v>
      </c>
      <c r="BS118" s="478" t="n">
        <f aca="false">SUM(BG118:BR118)</f>
        <v>0</v>
      </c>
      <c r="BT118" s="478" t="n">
        <f aca="false">IF(BT109=1,-BT117,0)</f>
        <v>0</v>
      </c>
      <c r="BU118" s="478" t="n">
        <f aca="false">IF(BU109=1,-BU117,0)</f>
        <v>0</v>
      </c>
      <c r="BV118" s="478" t="n">
        <f aca="false">IF(BV109=1,-BV117,0)</f>
        <v>0</v>
      </c>
      <c r="BW118" s="478" t="n">
        <f aca="false">IF(BW109=1,-BW117,0)</f>
        <v>0</v>
      </c>
      <c r="BX118" s="478" t="n">
        <f aca="false">IF(BX109=1,-BX117,0)</f>
        <v>0</v>
      </c>
      <c r="BY118" s="478" t="n">
        <f aca="false">IF(BY109=1,-BY117,0)</f>
        <v>0</v>
      </c>
      <c r="BZ118" s="478" t="n">
        <f aca="false">IF(BZ109=1,-BZ117,0)</f>
        <v>0</v>
      </c>
      <c r="CA118" s="478" t="n">
        <f aca="false">IF(CA109=1,-CA117,0)</f>
        <v>0</v>
      </c>
      <c r="CB118" s="478" t="n">
        <f aca="false">IF(CB109=1,-CB117,0)</f>
        <v>0</v>
      </c>
      <c r="CC118" s="478" t="n">
        <f aca="false">IF(CC109=1,-CC117,0)</f>
        <v>0</v>
      </c>
      <c r="CD118" s="478" t="n">
        <f aca="false">IF(CD109=1,-CD117,0)</f>
        <v>0</v>
      </c>
      <c r="CE118" s="478" t="n">
        <f aca="false">IF(CE109=1,-CE117,0)</f>
        <v>0</v>
      </c>
      <c r="CF118" s="478" t="n">
        <f aca="false">SUM(BT118:CE118)</f>
        <v>0</v>
      </c>
      <c r="CG118" s="478" t="n">
        <f aca="false">IF(CG109=1,-CG117,0)</f>
        <v>0</v>
      </c>
      <c r="CH118" s="478" t="n">
        <f aca="false">IF(CH109=1,-CH117,0)</f>
        <v>0</v>
      </c>
      <c r="CI118" s="478" t="n">
        <f aca="false">IF(CI109=1,-CI117,0)</f>
        <v>0</v>
      </c>
      <c r="CJ118" s="478" t="n">
        <f aca="false">IF(CJ109=1,-CJ117,0)</f>
        <v>0</v>
      </c>
      <c r="CK118" s="478" t="n">
        <f aca="false">IF(CK109=1,-CK117,0)</f>
        <v>0</v>
      </c>
      <c r="CL118" s="478" t="n">
        <f aca="false">IF(CL109=1,-CL117,0)</f>
        <v>0</v>
      </c>
      <c r="CM118" s="478" t="n">
        <f aca="false">IF(CM109=1,-CM117,0)</f>
        <v>0</v>
      </c>
      <c r="CN118" s="478" t="n">
        <f aca="false">IF(CN109=1,-CN117,0)</f>
        <v>0</v>
      </c>
      <c r="CO118" s="478" t="n">
        <f aca="false">IF(CO109=1,-CO117,0)</f>
        <v>0</v>
      </c>
      <c r="CP118" s="478" t="n">
        <f aca="false">IF(CP109=1,-CP117,0)</f>
        <v>0</v>
      </c>
      <c r="CQ118" s="478" t="n">
        <f aca="false">IF(CQ109=1,-CQ117,0)</f>
        <v>0</v>
      </c>
      <c r="CR118" s="478" t="n">
        <f aca="false">IF(CR109=1,-CR117,0)</f>
        <v>0</v>
      </c>
      <c r="CS118" s="478" t="n">
        <f aca="false">SUM(CG118:CR118)</f>
        <v>0</v>
      </c>
      <c r="CT118" s="478" t="n">
        <f aca="false">IF(CT109=1,-CT117,0)</f>
        <v>0</v>
      </c>
      <c r="CU118" s="478" t="n">
        <f aca="false">IF(CU109=1,-CU117,0)</f>
        <v>0</v>
      </c>
      <c r="CV118" s="478" t="n">
        <f aca="false">IF(CV109=1,-CV117,0)</f>
        <v>0</v>
      </c>
      <c r="CW118" s="478" t="n">
        <f aca="false">IF(CW109=1,-CW117,0)</f>
        <v>0</v>
      </c>
      <c r="CX118" s="478" t="n">
        <f aca="false">IF(CX109=1,-CX117,0)</f>
        <v>0</v>
      </c>
      <c r="CY118" s="478" t="n">
        <f aca="false">IF(CY109=1,-CY117,0)</f>
        <v>0</v>
      </c>
      <c r="CZ118" s="478" t="n">
        <f aca="false">IF(CZ109=1,-CZ117,0)</f>
        <v>0</v>
      </c>
      <c r="DA118" s="478" t="n">
        <f aca="false">IF(DA109=1,-DA117,0)</f>
        <v>0</v>
      </c>
      <c r="DB118" s="478" t="n">
        <f aca="false">IF(DB109=1,-DB117,0)</f>
        <v>0</v>
      </c>
      <c r="DC118" s="478" t="n">
        <f aca="false">IF(DC109=1,-DC117,0)</f>
        <v>0</v>
      </c>
      <c r="DD118" s="478" t="n">
        <f aca="false">IF(DD109=1,-DD117,0)</f>
        <v>0</v>
      </c>
      <c r="DE118" s="478" t="n">
        <f aca="false">IF(DE109=1,-DE117,0)</f>
        <v>0</v>
      </c>
      <c r="DF118" s="478" t="n">
        <f aca="false">SUM(CT118:DE118)</f>
        <v>0</v>
      </c>
      <c r="DG118" s="478" t="n">
        <f aca="false">IF(DG109=1,-DG117,0)</f>
        <v>0</v>
      </c>
      <c r="DH118" s="478" t="n">
        <f aca="false">IF(DH109=1,-DH117,0)</f>
        <v>0</v>
      </c>
      <c r="DI118" s="478" t="n">
        <f aca="false">IF(DI109=1,-DI117,0)</f>
        <v>0</v>
      </c>
      <c r="DJ118" s="478" t="n">
        <f aca="false">IF(DJ109=1,-DJ117,0)</f>
        <v>0</v>
      </c>
      <c r="DK118" s="478" t="n">
        <f aca="false">IF(DK109=1,-DK117,0)</f>
        <v>0</v>
      </c>
      <c r="DL118" s="478" t="n">
        <f aca="false">IF(DL109=1,-DL117,0)</f>
        <v>0</v>
      </c>
      <c r="DM118" s="478" t="n">
        <f aca="false">IF(DM109=1,-DM117,0)</f>
        <v>0</v>
      </c>
      <c r="DN118" s="478" t="n">
        <f aca="false">IF(DN109=1,-DN117,0)</f>
        <v>0</v>
      </c>
      <c r="DO118" s="478" t="n">
        <f aca="false">IF(DO109=1,-DO117,0)</f>
        <v>0</v>
      </c>
      <c r="DP118" s="478" t="n">
        <f aca="false">IF(DP109=1,-DP117,0)</f>
        <v>0</v>
      </c>
      <c r="DQ118" s="478" t="n">
        <f aca="false">IF(DQ109=1,-DQ117,0)</f>
        <v>0</v>
      </c>
      <c r="DR118" s="478" t="n">
        <f aca="false">IF(DR109=1,-DR117,0)</f>
        <v>0</v>
      </c>
      <c r="DS118" s="478" t="n">
        <f aca="false">SUM(DG118:DR118)</f>
        <v>0</v>
      </c>
      <c r="DT118" s="478" t="n">
        <f aca="false">IF(DT109=1,-DT117,0)</f>
        <v>0</v>
      </c>
      <c r="DU118" s="478" t="n">
        <f aca="false">IF(DU109=1,-DU117,0)</f>
        <v>0</v>
      </c>
      <c r="DV118" s="478" t="n">
        <f aca="false">IF(DV109=1,-DV117,0)</f>
        <v>0</v>
      </c>
      <c r="DW118" s="478" t="n">
        <f aca="false">IF(DW109=1,-DW117,0)</f>
        <v>0</v>
      </c>
      <c r="DX118" s="478" t="n">
        <f aca="false">IF(DX109=1,-DX117,0)</f>
        <v>0</v>
      </c>
      <c r="DY118" s="478" t="n">
        <f aca="false">IF(DY109=1,-DY117,0)</f>
        <v>0</v>
      </c>
      <c r="DZ118" s="478" t="n">
        <f aca="false">IF(DZ109=1,-DZ117,0)</f>
        <v>0</v>
      </c>
      <c r="EA118" s="478" t="n">
        <f aca="false">IF(EA109=1,-EA117,0)</f>
        <v>0</v>
      </c>
      <c r="EB118" s="478" t="n">
        <f aca="false">IF(EB109=1,-EB117,0)</f>
        <v>0</v>
      </c>
      <c r="EC118" s="478" t="n">
        <f aca="false">IF(EC109=1,-EC117,0)</f>
        <v>0</v>
      </c>
      <c r="ED118" s="478" t="n">
        <f aca="false">IF(ED109=1,-ED117,0)</f>
        <v>0</v>
      </c>
      <c r="EE118" s="478" t="n">
        <f aca="false">IF(EE109=1,-EE117,0)</f>
        <v>0</v>
      </c>
      <c r="EF118" s="478" t="n">
        <f aca="false">SUM(DT118:EE118)</f>
        <v>0</v>
      </c>
      <c r="EG118" s="478" t="n">
        <f aca="false">IF(EG109=1,-EG117,0)</f>
        <v>0</v>
      </c>
      <c r="EH118" s="478" t="n">
        <f aca="false">IF(EH109=1,-EH117,0)</f>
        <v>0</v>
      </c>
      <c r="EI118" s="478" t="n">
        <f aca="false">IF(EI109=1,-EI117,0)</f>
        <v>0</v>
      </c>
      <c r="EJ118" s="478" t="n">
        <f aca="false">IF(EJ109=1,-EJ117,0)</f>
        <v>0</v>
      </c>
      <c r="EK118" s="478" t="n">
        <f aca="false">IF(EK109=1,-EK117,0)</f>
        <v>0</v>
      </c>
      <c r="EL118" s="478" t="n">
        <f aca="false">IF(EL109=1,-EL117,0)</f>
        <v>0</v>
      </c>
      <c r="EM118" s="478" t="n">
        <f aca="false">IF(EM109=1,-EM117,0)</f>
        <v>0</v>
      </c>
      <c r="EN118" s="478" t="n">
        <f aca="false">IF(EN109=1,-EN117,0)</f>
        <v>0</v>
      </c>
      <c r="EO118" s="478" t="n">
        <f aca="false">IF(EO109=1,-EO117,0)</f>
        <v>0</v>
      </c>
      <c r="EP118" s="478" t="n">
        <f aca="false">IF(EP109=1,-EP117,0)</f>
        <v>0</v>
      </c>
      <c r="EQ118" s="478" t="n">
        <f aca="false">IF(EQ109=1,-EQ117,0)</f>
        <v>0</v>
      </c>
      <c r="ER118" s="478" t="n">
        <f aca="false">IF(ER109=1,-ER117,0)</f>
        <v>0</v>
      </c>
      <c r="ES118" s="478" t="n">
        <f aca="false">SUM(EG118:ER118)</f>
        <v>0</v>
      </c>
      <c r="ET118" s="478" t="n">
        <f aca="false">IF(ET109=1,-ET117,0)</f>
        <v>0</v>
      </c>
      <c r="EU118" s="478" t="n">
        <f aca="false">IF(EU109=1,-EU117,0)</f>
        <v>0</v>
      </c>
      <c r="EV118" s="478" t="n">
        <f aca="false">IF(EV109=1,-EV117,0)</f>
        <v>0</v>
      </c>
      <c r="EW118" s="478" t="n">
        <f aca="false">IF(EW109=1,-EW117,0)</f>
        <v>0</v>
      </c>
      <c r="EX118" s="478" t="n">
        <f aca="false">IF(EX109=1,-EX117,0)</f>
        <v>0</v>
      </c>
      <c r="EY118" s="478" t="n">
        <f aca="false">IF(EY109=1,-EY117,0)</f>
        <v>0</v>
      </c>
      <c r="EZ118" s="478" t="n">
        <f aca="false">IF(EZ109=1,-EZ117,0)</f>
        <v>0</v>
      </c>
      <c r="FA118" s="478" t="n">
        <f aca="false">IF(FA109=1,-FA117,0)</f>
        <v>0</v>
      </c>
      <c r="FB118" s="478" t="n">
        <f aca="false">IF(FB109=1,-FB117,0)</f>
        <v>0</v>
      </c>
      <c r="FC118" s="478" t="n">
        <f aca="false">IF(FC109=1,-FC117,0)</f>
        <v>0</v>
      </c>
      <c r="FD118" s="478" t="n">
        <f aca="false">IF(FD109=1,-FD117,0)</f>
        <v>0</v>
      </c>
      <c r="FE118" s="478" t="n">
        <f aca="false">IF(FE109=1,-FE117,0)</f>
        <v>0</v>
      </c>
      <c r="FF118" s="478" t="n">
        <f aca="false">SUM(ET118:FE118)</f>
        <v>0</v>
      </c>
      <c r="FG118" s="478" t="n">
        <f aca="false">IF(FG109=1,-FG117,0)</f>
        <v>0</v>
      </c>
      <c r="FH118" s="478" t="n">
        <f aca="false">IF(FH109=1,-FH117,0)</f>
        <v>0</v>
      </c>
      <c r="FI118" s="478" t="n">
        <f aca="false">IF(FI109=1,-FI117,0)</f>
        <v>0</v>
      </c>
      <c r="FJ118" s="478" t="n">
        <f aca="false">IF(FJ109=1,-FJ117,0)</f>
        <v>0</v>
      </c>
      <c r="FK118" s="478" t="n">
        <f aca="false">IF(FK109=1,-FK117,0)</f>
        <v>0</v>
      </c>
      <c r="FL118" s="478" t="n">
        <f aca="false">IF(FL109=1,-FL117,0)</f>
        <v>0</v>
      </c>
      <c r="FM118" s="478" t="n">
        <f aca="false">IF(FM109=1,-FM117,0)</f>
        <v>0</v>
      </c>
      <c r="FN118" s="478" t="n">
        <f aca="false">IF(FN109=1,-FN117,0)</f>
        <v>0</v>
      </c>
      <c r="FO118" s="478" t="n">
        <f aca="false">IF(FO109=1,-FO117,0)</f>
        <v>0</v>
      </c>
      <c r="FP118" s="478" t="n">
        <f aca="false">IF(FP109=1,-FP117,0)</f>
        <v>0</v>
      </c>
      <c r="FQ118" s="478" t="n">
        <f aca="false">IF(FQ109=1,-FQ117,0)</f>
        <v>0</v>
      </c>
      <c r="FR118" s="478" t="n">
        <f aca="false">IF(FR109=1,-FR117,0)</f>
        <v>0</v>
      </c>
      <c r="FS118" s="478" t="n">
        <f aca="false">SUM(FG118:FR118)</f>
        <v>0</v>
      </c>
      <c r="FT118" s="478" t="n">
        <f aca="false">IF(FT109=1,-FT117,0)</f>
        <v>0</v>
      </c>
      <c r="FU118" s="478" t="n">
        <f aca="false">IF(FU109=1,-FU117,0)</f>
        <v>0</v>
      </c>
      <c r="FV118" s="478" t="n">
        <f aca="false">IF(FV109=1,-FV117,0)</f>
        <v>0</v>
      </c>
      <c r="FW118" s="478" t="n">
        <f aca="false">IF(FW109=1,-FW117,0)</f>
        <v>0</v>
      </c>
      <c r="FX118" s="478" t="n">
        <f aca="false">IF(FX109=1,-FX117,0)</f>
        <v>0</v>
      </c>
      <c r="FY118" s="478" t="n">
        <f aca="false">IF(FY109=1,-FY117,0)</f>
        <v>0</v>
      </c>
      <c r="FZ118" s="478" t="n">
        <f aca="false">IF(FZ109=1,-FZ117,0)</f>
        <v>0</v>
      </c>
      <c r="GA118" s="478" t="n">
        <f aca="false">IF(GA109=1,-GA117,0)</f>
        <v>0</v>
      </c>
      <c r="GB118" s="478" t="n">
        <f aca="false">IF(GB109=1,-GB117,0)</f>
        <v>0</v>
      </c>
      <c r="GC118" s="478" t="n">
        <f aca="false">IF(GC109=1,-GC117,0)</f>
        <v>0</v>
      </c>
      <c r="GD118" s="478" t="n">
        <f aca="false">IF(GD109=1,-GD117,0)</f>
        <v>0</v>
      </c>
      <c r="GE118" s="478" t="n">
        <f aca="false">IF(GE109=1,-GE117,0)</f>
        <v>0</v>
      </c>
      <c r="GF118" s="478" t="n">
        <f aca="false">SUM(FT118:GE118)</f>
        <v>0</v>
      </c>
      <c r="GG118" s="478" t="n">
        <f aca="false">IF(GG109=1,-GG117,0)</f>
        <v>0</v>
      </c>
      <c r="GH118" s="478" t="n">
        <f aca="false">IF(GH109=1,-GH117,0)</f>
        <v>0</v>
      </c>
      <c r="GI118" s="478" t="n">
        <f aca="false">IF(GI109=1,-GI117,0)</f>
        <v>0</v>
      </c>
      <c r="GJ118" s="478" t="n">
        <f aca="false">IF(GJ109=1,-GJ117,0)</f>
        <v>0</v>
      </c>
      <c r="GK118" s="478" t="n">
        <f aca="false">IF(GK109=1,-GK117,0)</f>
        <v>0</v>
      </c>
      <c r="GL118" s="478" t="n">
        <f aca="false">IF(GL109=1,-GL117,0)</f>
        <v>0</v>
      </c>
      <c r="GM118" s="478" t="n">
        <f aca="false">IF(GM109=1,-GM117,0)</f>
        <v>0</v>
      </c>
      <c r="GN118" s="478" t="n">
        <f aca="false">IF(GN109=1,-GN117,0)</f>
        <v>0</v>
      </c>
      <c r="GO118" s="478" t="n">
        <f aca="false">IF(GO109=1,-GO117,0)</f>
        <v>0</v>
      </c>
      <c r="GP118" s="478" t="n">
        <f aca="false">IF(GP109=1,-GP117,0)</f>
        <v>0</v>
      </c>
      <c r="GQ118" s="478" t="n">
        <f aca="false">IF(GQ109=1,-GQ117,0)</f>
        <v>0</v>
      </c>
      <c r="GR118" s="478" t="n">
        <f aca="false">IF(GR109=1,-GR117,0)</f>
        <v>0</v>
      </c>
      <c r="GS118" s="478" t="n">
        <f aca="false">SUM(GG118:GR118)</f>
        <v>0</v>
      </c>
      <c r="GT118" s="478" t="n">
        <f aca="false">IF(GT109=1,-GT117,0)</f>
        <v>0</v>
      </c>
      <c r="GU118" s="478" t="n">
        <f aca="false">IF(GU109=1,-GU117,0)</f>
        <v>0</v>
      </c>
      <c r="GV118" s="478" t="n">
        <f aca="false">IF(GV109=1,-GV117,0)</f>
        <v>0</v>
      </c>
      <c r="GW118" s="478" t="n">
        <f aca="false">IF(GW109=1,-GW117,0)</f>
        <v>0</v>
      </c>
      <c r="GX118" s="478" t="n">
        <f aca="false">IF(GX109=1,-GX117,0)</f>
        <v>0</v>
      </c>
      <c r="GY118" s="478" t="n">
        <f aca="false">IF(GY109=1,-GY117,0)</f>
        <v>0</v>
      </c>
      <c r="GZ118" s="478" t="n">
        <f aca="false">IF(GZ109=1,-GZ117,0)</f>
        <v>0</v>
      </c>
      <c r="HA118" s="478" t="n">
        <f aca="false">IF(HA109=1,-HA117,0)</f>
        <v>0</v>
      </c>
      <c r="HB118" s="478" t="n">
        <f aca="false">IF(HB109=1,-HB117,0)</f>
        <v>0</v>
      </c>
      <c r="HC118" s="478" t="n">
        <f aca="false">IF(HC109=1,-HC117,0)</f>
        <v>0</v>
      </c>
      <c r="HD118" s="478" t="n">
        <f aca="false">IF(HD109=1,-HD117,0)</f>
        <v>0</v>
      </c>
      <c r="HE118" s="478" t="n">
        <f aca="false">IF(HE109=1,-HE117,0)</f>
        <v>0</v>
      </c>
      <c r="HF118" s="478" t="n">
        <f aca="false">SUM(GT118:HE118)</f>
        <v>0</v>
      </c>
      <c r="HG118" s="478" t="n">
        <f aca="false">IF(HG109=1,-HG117,0)</f>
        <v>0</v>
      </c>
      <c r="HH118" s="478" t="n">
        <f aca="false">IF(HH109=1,-HH117,0)</f>
        <v>0</v>
      </c>
      <c r="HI118" s="478" t="n">
        <f aca="false">IF(HI109=1,-HI117,0)</f>
        <v>0</v>
      </c>
      <c r="HJ118" s="478" t="n">
        <f aca="false">IF(HJ109=1,-HJ117,0)</f>
        <v>0</v>
      </c>
      <c r="HK118" s="478" t="n">
        <f aca="false">IF(HK109=1,-HK117,0)</f>
        <v>0</v>
      </c>
      <c r="HL118" s="478" t="n">
        <f aca="false">IF(HL109=1,-HL117,0)</f>
        <v>0</v>
      </c>
      <c r="HM118" s="478" t="n">
        <f aca="false">IF(HM109=1,-HM117,0)</f>
        <v>0</v>
      </c>
      <c r="HN118" s="478" t="n">
        <f aca="false">IF(HN109=1,-HN117,0)</f>
        <v>0</v>
      </c>
      <c r="HO118" s="478" t="n">
        <f aca="false">IF(HO109=1,-HO117,0)</f>
        <v>0</v>
      </c>
      <c r="HP118" s="478" t="n">
        <f aca="false">IF(HP109=1,-HP117,0)</f>
        <v>0</v>
      </c>
      <c r="HQ118" s="478" t="n">
        <f aca="false">IF(HQ109=1,-HQ117,0)</f>
        <v>0</v>
      </c>
      <c r="HR118" s="478" t="n">
        <f aca="false">IF(HR109=1,-HR117,0)</f>
        <v>0</v>
      </c>
      <c r="HS118" s="478" t="n">
        <f aca="false">SUM(HG118:HR118)</f>
        <v>0</v>
      </c>
      <c r="HT118" s="478" t="n">
        <f aca="false">IF(HT109=1,-HT117,0)</f>
        <v>0</v>
      </c>
      <c r="HU118" s="478" t="n">
        <f aca="false">IF(HU109=1,-HU117,0)</f>
        <v>0</v>
      </c>
      <c r="HV118" s="478" t="n">
        <f aca="false">IF(HV109=1,-HV117,0)</f>
        <v>0</v>
      </c>
      <c r="HW118" s="478" t="n">
        <f aca="false">IF(HW109=1,-HW117,0)</f>
        <v>0</v>
      </c>
      <c r="HX118" s="478" t="n">
        <f aca="false">IF(HX109=1,-HX117,0)</f>
        <v>0</v>
      </c>
      <c r="HY118" s="478" t="n">
        <f aca="false">IF(HY109=1,-HY117,0)</f>
        <v>0</v>
      </c>
      <c r="HZ118" s="478" t="n">
        <f aca="false">IF(HZ109=1,-HZ117,0)</f>
        <v>0</v>
      </c>
      <c r="IA118" s="478" t="n">
        <f aca="false">IF(IA109=1,-IA117,0)</f>
        <v>0</v>
      </c>
      <c r="IB118" s="478" t="n">
        <f aca="false">IF(IB109=1,-IB117,0)</f>
        <v>0</v>
      </c>
      <c r="IC118" s="478" t="n">
        <f aca="false">IF(IC109=1,-IC117,0)</f>
        <v>0</v>
      </c>
      <c r="ID118" s="478" t="n">
        <f aca="false">IF(ID109=1,-ID117,0)</f>
        <v>0</v>
      </c>
      <c r="IE118" s="478" t="n">
        <f aca="false">IF(IE109=1,-IE117,0)</f>
        <v>0</v>
      </c>
      <c r="IF118" s="478" t="n">
        <f aca="false">SUM(HT118:IE118)</f>
        <v>0</v>
      </c>
      <c r="IG118" s="478" t="n">
        <f aca="false">IF(IG109=1,-IG117,0)</f>
        <v>0</v>
      </c>
      <c r="IH118" s="478" t="n">
        <f aca="false">IF(IH109=1,-IH117,0)</f>
        <v>0</v>
      </c>
      <c r="II118" s="478" t="n">
        <f aca="false">IF(II109=1,-II117,0)</f>
        <v>0</v>
      </c>
      <c r="IJ118" s="478" t="n">
        <f aca="false">IF(IJ109=1,-IJ117,0)</f>
        <v>0</v>
      </c>
      <c r="IK118" s="478" t="n">
        <f aca="false">IF(IK109=1,-IK117,0)</f>
        <v>0</v>
      </c>
      <c r="IL118" s="478" t="n">
        <f aca="false">IF(IL109=1,-IL117,0)</f>
        <v>0</v>
      </c>
      <c r="IM118" s="478" t="n">
        <f aca="false">IF(IM109=1,-IM117,0)</f>
        <v>0</v>
      </c>
      <c r="IN118" s="478" t="n">
        <f aca="false">IF(IN109=1,-IN117,0)</f>
        <v>0</v>
      </c>
      <c r="IO118" s="478" t="n">
        <f aca="false">IF(IO109=1,-IO117,0)</f>
        <v>0</v>
      </c>
      <c r="IP118" s="478" t="n">
        <f aca="false">IF(IP109=1,-IP117,0)</f>
        <v>0</v>
      </c>
      <c r="IQ118" s="478" t="n">
        <f aca="false">IF(IQ109=1,-IQ117,0)</f>
        <v>0</v>
      </c>
      <c r="IR118" s="478" t="n">
        <f aca="false">IF(IR109=1,-IR117,0)</f>
        <v>0</v>
      </c>
      <c r="IS118" s="478" t="n">
        <f aca="false">SUM(IG118:IR118)</f>
        <v>0</v>
      </c>
      <c r="IT118" s="478" t="n">
        <f aca="false">IF(IT109=1,-IT117,0)</f>
        <v>0</v>
      </c>
      <c r="IU118" s="478" t="n">
        <f aca="false">IF(IU109=1,-IU117,0)</f>
        <v>0</v>
      </c>
      <c r="IV118" s="478" t="n">
        <f aca="false">IF(IV109=1,-IV117,0)</f>
        <v>0</v>
      </c>
      <c r="IW118" s="478" t="n">
        <f aca="false">IF(IW109=1,-IW117,0)</f>
        <v>0</v>
      </c>
      <c r="IX118" s="478" t="n">
        <f aca="false">IF(IX109=1,-IX117,0)</f>
        <v>0</v>
      </c>
      <c r="IY118" s="478" t="n">
        <f aca="false">IF(IY109=1,-IY117,0)</f>
        <v>0</v>
      </c>
      <c r="IZ118" s="478" t="n">
        <f aca="false">IF(IZ109=1,-IZ117,0)</f>
        <v>0</v>
      </c>
      <c r="JA118" s="478" t="n">
        <f aca="false">IF(JA109=1,-JA117,0)</f>
        <v>0</v>
      </c>
      <c r="JB118" s="478" t="n">
        <f aca="false">IF(JB109=1,-JB117,0)</f>
        <v>0</v>
      </c>
      <c r="JC118" s="478" t="n">
        <f aca="false">IF(JC109=1,-JC117,0)</f>
        <v>0</v>
      </c>
      <c r="JD118" s="478" t="n">
        <f aca="false">IF(JD109=1,-JD117,0)</f>
        <v>0</v>
      </c>
      <c r="JE118" s="478" t="n">
        <f aca="false">IF(JE109=1,-JE117,0)</f>
        <v>0</v>
      </c>
      <c r="JF118" s="478" t="n">
        <f aca="false">SUM(IT118:JE118)</f>
        <v>0</v>
      </c>
      <c r="JG118" s="478" t="n">
        <f aca="false">IF(JG109=1,-JG117,0)</f>
        <v>0</v>
      </c>
      <c r="JH118" s="478" t="n">
        <f aca="false">IF(JH109=1,-JH117,0)</f>
        <v>0</v>
      </c>
      <c r="JI118" s="478" t="n">
        <f aca="false">IF(JI109=1,-JI117,0)</f>
        <v>0</v>
      </c>
      <c r="JJ118" s="478" t="n">
        <f aca="false">IF(JJ109=1,-JJ117,0)</f>
        <v>0</v>
      </c>
      <c r="JK118" s="478" t="n">
        <f aca="false">IF(JK109=1,-JK117,0)</f>
        <v>0</v>
      </c>
      <c r="JL118" s="478" t="n">
        <f aca="false">IF(JL109=1,-JL117,0)</f>
        <v>0</v>
      </c>
      <c r="JM118" s="478" t="n">
        <f aca="false">IF(JM109=1,-JM117,0)</f>
        <v>0</v>
      </c>
      <c r="JN118" s="478" t="n">
        <f aca="false">IF(JN109=1,-JN117,0)</f>
        <v>0</v>
      </c>
      <c r="JO118" s="478" t="n">
        <f aca="false">IF(JO109=1,-JO117,0)</f>
        <v>0</v>
      </c>
      <c r="JP118" s="478" t="n">
        <f aca="false">IF(JP109=1,-JP117,0)</f>
        <v>0</v>
      </c>
      <c r="JQ118" s="478" t="n">
        <f aca="false">IF(JQ109=1,-JQ117,0)</f>
        <v>0</v>
      </c>
      <c r="JR118" s="478" t="n">
        <f aca="false">IF(JR109=1,-JR117,0)</f>
        <v>0</v>
      </c>
      <c r="JS118" s="478" t="n">
        <f aca="false">SUM(JG118:JR118)</f>
        <v>0</v>
      </c>
      <c r="JT118" s="478" t="n">
        <f aca="false">IF(JT109=1,-JT117,0)</f>
        <v>0</v>
      </c>
      <c r="JU118" s="478" t="n">
        <f aca="false">IF(JU109=1,-JU117,0)</f>
        <v>0</v>
      </c>
      <c r="JV118" s="478" t="n">
        <f aca="false">IF(JV109=1,-JV117,0)</f>
        <v>0</v>
      </c>
      <c r="JW118" s="478" t="n">
        <f aca="false">IF(JW109=1,-JW117,0)</f>
        <v>0</v>
      </c>
      <c r="JX118" s="478" t="n">
        <f aca="false">IF(JX109=1,-JX117,0)</f>
        <v>0</v>
      </c>
      <c r="JY118" s="478" t="n">
        <f aca="false">IF(JY109=1,-JY117,0)</f>
        <v>0</v>
      </c>
      <c r="JZ118" s="478" t="n">
        <f aca="false">IF(JZ109=1,-JZ117,0)</f>
        <v>0</v>
      </c>
      <c r="KA118" s="478" t="n">
        <f aca="false">IF(KA109=1,-KA117,0)</f>
        <v>0</v>
      </c>
      <c r="KB118" s="478" t="n">
        <f aca="false">IF(KB109=1,-KB117,0)</f>
        <v>0</v>
      </c>
      <c r="KC118" s="478" t="n">
        <f aca="false">IF(KC109=1,-KC117,0)</f>
        <v>0</v>
      </c>
      <c r="KD118" s="478" t="n">
        <f aca="false">IF(KD109=1,-KD117,0)</f>
        <v>0</v>
      </c>
      <c r="KE118" s="478" t="n">
        <f aca="false">IF(KE109=1,-KE117,0)</f>
        <v>0</v>
      </c>
      <c r="KF118" s="478" t="n">
        <f aca="false">SUM(JT118:KE118)</f>
        <v>0</v>
      </c>
      <c r="KG118" s="478" t="n">
        <f aca="false">IF(KG109=1,-KG117,0)</f>
        <v>0</v>
      </c>
      <c r="KH118" s="478" t="n">
        <f aca="false">IF(KH109=1,-KH117,0)</f>
        <v>0</v>
      </c>
      <c r="KI118" s="478" t="n">
        <f aca="false">IF(KI109=1,-KI117,0)</f>
        <v>0</v>
      </c>
      <c r="KJ118" s="478" t="n">
        <f aca="false">IF(KJ109=1,-KJ117,0)</f>
        <v>0</v>
      </c>
      <c r="KK118" s="478" t="n">
        <f aca="false">IF(KK109=1,-KK117,0)</f>
        <v>0</v>
      </c>
      <c r="KL118" s="478" t="n">
        <f aca="false">IF(KL109=1,-KL117,0)</f>
        <v>0</v>
      </c>
      <c r="KM118" s="478" t="n">
        <f aca="false">IF(KM109=1,-KM117,0)</f>
        <v>0</v>
      </c>
      <c r="KN118" s="478" t="n">
        <f aca="false">IF(KN109=1,-KN117,0)</f>
        <v>0</v>
      </c>
      <c r="KO118" s="478" t="n">
        <f aca="false">IF(KO109=1,-KO117,0)</f>
        <v>0</v>
      </c>
      <c r="KP118" s="478" t="n">
        <f aca="false">IF(KP109=1,-KP117,0)</f>
        <v>0</v>
      </c>
      <c r="KQ118" s="478" t="n">
        <f aca="false">IF(KQ109=1,-KQ117,0)</f>
        <v>0</v>
      </c>
      <c r="KR118" s="478" t="n">
        <f aca="false">IF(KR109=1,-KR117,0)</f>
        <v>0</v>
      </c>
      <c r="KS118" s="478" t="n">
        <f aca="false">SUM(KG118:KR118)</f>
        <v>0</v>
      </c>
      <c r="KT118" s="478" t="n">
        <f aca="false">IF(KT109=1,-KT117,0)</f>
        <v>0</v>
      </c>
      <c r="KU118" s="478" t="n">
        <f aca="false">IF(KU109=1,-KU117,0)</f>
        <v>0</v>
      </c>
      <c r="KV118" s="478" t="n">
        <f aca="false">IF(KV109=1,-KV117,0)</f>
        <v>0</v>
      </c>
      <c r="KW118" s="478" t="n">
        <f aca="false">IF(KW109=1,-KW117,0)</f>
        <v>0</v>
      </c>
      <c r="KX118" s="478" t="n">
        <f aca="false">IF(KX109=1,-KX117,0)</f>
        <v>0</v>
      </c>
      <c r="KY118" s="478" t="n">
        <f aca="false">IF(KY109=1,-KY117,0)</f>
        <v>0</v>
      </c>
      <c r="KZ118" s="478" t="n">
        <f aca="false">IF(KZ109=1,-KZ117,0)</f>
        <v>0</v>
      </c>
      <c r="LA118" s="478" t="n">
        <f aca="false">IF(LA109=1,-LA117,0)</f>
        <v>0</v>
      </c>
      <c r="LB118" s="478" t="n">
        <f aca="false">IF(LB109=1,-LB117,0)</f>
        <v>0</v>
      </c>
      <c r="LC118" s="478" t="n">
        <f aca="false">IF(LC109=1,-LC117,0)</f>
        <v>0</v>
      </c>
      <c r="LD118" s="478" t="n">
        <f aca="false">IF(LD109=1,-LD117,0)</f>
        <v>0</v>
      </c>
      <c r="LE118" s="478" t="n">
        <f aca="false">IF(LE109=1,-LE117,0)</f>
        <v>0</v>
      </c>
      <c r="LF118" s="478" t="n">
        <f aca="false">SUM(KT118:LE118)</f>
        <v>0</v>
      </c>
      <c r="LG118" s="478" t="n">
        <f aca="false">IF(LG109=1,-LG117,0)</f>
        <v>0</v>
      </c>
      <c r="LH118" s="478" t="n">
        <f aca="false">IF(LH109=1,-LH117,0)</f>
        <v>0</v>
      </c>
      <c r="LI118" s="478" t="n">
        <f aca="false">IF(LI109=1,-LI117,0)</f>
        <v>0</v>
      </c>
      <c r="LJ118" s="478" t="n">
        <f aca="false">IF(LJ109=1,-LJ117,0)</f>
        <v>0</v>
      </c>
      <c r="LK118" s="478" t="n">
        <f aca="false">IF(LK109=1,-LK117,0)</f>
        <v>0</v>
      </c>
      <c r="LL118" s="478" t="n">
        <f aca="false">IF(LL109=1,-LL117,0)</f>
        <v>0</v>
      </c>
      <c r="LM118" s="478" t="n">
        <f aca="false">IF(LM109=1,-LM117,0)</f>
        <v>0</v>
      </c>
      <c r="LN118" s="478" t="n">
        <f aca="false">IF(LN109=1,-LN117,0)</f>
        <v>0</v>
      </c>
      <c r="LO118" s="478" t="n">
        <f aca="false">IF(LO109=1,-LO117,0)</f>
        <v>0</v>
      </c>
      <c r="LP118" s="478" t="n">
        <f aca="false">IF(LP109=1,-LP117,0)</f>
        <v>0</v>
      </c>
      <c r="LQ118" s="478" t="n">
        <f aca="false">IF(LQ109=1,-LQ117,0)</f>
        <v>0</v>
      </c>
      <c r="LR118" s="478" t="n">
        <f aca="false">IF(LR109=1,-LR117,0)</f>
        <v>0</v>
      </c>
      <c r="LS118" s="478" t="n">
        <f aca="false">SUM(LG118:LR118)</f>
        <v>0</v>
      </c>
      <c r="LT118" s="478" t="n">
        <f aca="false">IF(LT109=1,-LT117,0)</f>
        <v>0</v>
      </c>
      <c r="LU118" s="478" t="n">
        <f aca="false">IF(LU109=1,-LU117,0)</f>
        <v>0</v>
      </c>
      <c r="LV118" s="478" t="n">
        <f aca="false">IF(LV109=1,-LV117,0)</f>
        <v>0</v>
      </c>
      <c r="LW118" s="478" t="n">
        <f aca="false">IF(LW109=1,-LW117,0)</f>
        <v>0</v>
      </c>
      <c r="LX118" s="478" t="n">
        <f aca="false">IF(LX109=1,-LX117,0)</f>
        <v>0</v>
      </c>
      <c r="LY118" s="478" t="n">
        <f aca="false">IF(LY109=1,-LY117,0)</f>
        <v>0</v>
      </c>
      <c r="LZ118" s="478" t="n">
        <f aca="false">IF(LZ109=1,-LZ117,0)</f>
        <v>0</v>
      </c>
      <c r="MA118" s="478" t="n">
        <f aca="false">IF(MA109=1,-MA117,0)</f>
        <v>0</v>
      </c>
      <c r="MB118" s="478" t="n">
        <f aca="false">IF(MB109=1,-MB117,0)</f>
        <v>0</v>
      </c>
      <c r="MC118" s="478" t="n">
        <f aca="false">IF(MC109=1,-MC117,0)</f>
        <v>0</v>
      </c>
      <c r="MD118" s="478" t="n">
        <f aca="false">IF(MD109=1,-MD117,0)</f>
        <v>0</v>
      </c>
      <c r="ME118" s="478" t="n">
        <f aca="false">IF(ME109=1,-ME117,0)</f>
        <v>0</v>
      </c>
      <c r="MF118" s="478" t="n">
        <f aca="false">SUM(LT118:ME118)</f>
        <v>0</v>
      </c>
      <c r="MG118" s="478" t="n">
        <f aca="false">IF(MG109=1,-MG117,0)</f>
        <v>0</v>
      </c>
      <c r="MH118" s="478" t="n">
        <f aca="false">IF(MH109=1,-MH117,0)</f>
        <v>0</v>
      </c>
      <c r="MI118" s="478" t="n">
        <f aca="false">IF(MI109=1,-MI117,0)</f>
        <v>0</v>
      </c>
      <c r="MJ118" s="478" t="n">
        <f aca="false">IF(MJ109=1,-MJ117,0)</f>
        <v>0</v>
      </c>
      <c r="MK118" s="478" t="n">
        <f aca="false">IF(MK109=1,-MK117,0)</f>
        <v>0</v>
      </c>
      <c r="ML118" s="478" t="n">
        <f aca="false">IF(ML109=1,-ML117,0)</f>
        <v>0</v>
      </c>
      <c r="MM118" s="478" t="n">
        <f aca="false">IF(MM109=1,-MM117,0)</f>
        <v>0</v>
      </c>
      <c r="MN118" s="478" t="n">
        <f aca="false">IF(MN109=1,-MN117,0)</f>
        <v>0</v>
      </c>
      <c r="MO118" s="478" t="n">
        <f aca="false">IF(MO109=1,-MO117,0)</f>
        <v>0</v>
      </c>
      <c r="MP118" s="478" t="n">
        <f aca="false">IF(MP109=1,-MP117,0)</f>
        <v>0</v>
      </c>
      <c r="MQ118" s="478" t="n">
        <f aca="false">IF(MQ109=1,-MQ117,0)</f>
        <v>0</v>
      </c>
      <c r="MR118" s="478" t="n">
        <f aca="false">IF(MR109=1,-MR117,0)</f>
        <v>0</v>
      </c>
      <c r="MS118" s="478" t="n">
        <f aca="false">SUM(MG118:MR118)</f>
        <v>0</v>
      </c>
      <c r="MT118" s="478" t="n">
        <f aca="false">IF(MT109=1,-MT117,0)</f>
        <v>0</v>
      </c>
      <c r="MU118" s="478" t="n">
        <f aca="false">IF(MU109=1,-MU117,0)</f>
        <v>0</v>
      </c>
      <c r="MV118" s="478" t="n">
        <f aca="false">IF(MV109=1,-MV117,0)</f>
        <v>0</v>
      </c>
      <c r="MW118" s="478" t="n">
        <f aca="false">IF(MW109=1,-MW117,0)</f>
        <v>0</v>
      </c>
      <c r="MX118" s="478" t="n">
        <f aca="false">IF(MX109=1,-MX117,0)</f>
        <v>0</v>
      </c>
      <c r="MY118" s="478" t="n">
        <f aca="false">IF(MY109=1,-MY117,0)</f>
        <v>0</v>
      </c>
      <c r="MZ118" s="478" t="n">
        <f aca="false">IF(MZ109=1,-MZ117,0)</f>
        <v>0</v>
      </c>
      <c r="NA118" s="478" t="n">
        <f aca="false">IF(NA109=1,-NA117,0)</f>
        <v>0</v>
      </c>
      <c r="NB118" s="478" t="n">
        <f aca="false">IF(NB109=1,-NB117,0)</f>
        <v>0</v>
      </c>
      <c r="NC118" s="478" t="n">
        <f aca="false">IF(NC109=1,-NC117,0)</f>
        <v>0</v>
      </c>
      <c r="ND118" s="478" t="n">
        <f aca="false">IF(ND109=1,-ND117,0)</f>
        <v>0</v>
      </c>
      <c r="NE118" s="478" t="n">
        <f aca="false">IF(NE109=1,-NE117,0)</f>
        <v>0</v>
      </c>
      <c r="NF118" s="478" t="n">
        <f aca="false">SUM(MT118:NE118)</f>
        <v>0</v>
      </c>
      <c r="NG118" s="478" t="n">
        <f aca="false">IF(NG109=1,-NG117,0)</f>
        <v>0</v>
      </c>
      <c r="NH118" s="478" t="n">
        <f aca="false">IF(NH109=1,-NH117,0)</f>
        <v>0</v>
      </c>
      <c r="NI118" s="478" t="n">
        <f aca="false">IF(NI109=1,-NI117,0)</f>
        <v>0</v>
      </c>
      <c r="NJ118" s="478" t="n">
        <f aca="false">IF(NJ109=1,-NJ117,0)</f>
        <v>0</v>
      </c>
      <c r="NK118" s="478" t="n">
        <f aca="false">IF(NK109=1,-NK117,0)</f>
        <v>0</v>
      </c>
      <c r="NL118" s="478" t="n">
        <f aca="false">IF(NL109=1,-NL117,0)</f>
        <v>0</v>
      </c>
      <c r="NM118" s="478" t="n">
        <f aca="false">IF(NM109=1,-NM117,0)</f>
        <v>0</v>
      </c>
      <c r="NN118" s="478" t="n">
        <f aca="false">IF(NN109=1,-NN117,0)</f>
        <v>0</v>
      </c>
      <c r="NO118" s="478" t="n">
        <f aca="false">IF(NO109=1,-NO117,0)</f>
        <v>0</v>
      </c>
      <c r="NP118" s="478" t="n">
        <f aca="false">IF(NP109=1,-NP117,0)</f>
        <v>0</v>
      </c>
      <c r="NQ118" s="478" t="n">
        <f aca="false">IF(NQ109=1,-NQ117,0)</f>
        <v>0</v>
      </c>
      <c r="NR118" s="478" t="n">
        <f aca="false">IF(NR109=1,-NR117,0)</f>
        <v>0</v>
      </c>
      <c r="NS118" s="478" t="n">
        <f aca="false">SUM(NG118:NR118)</f>
        <v>0</v>
      </c>
      <c r="NT118" s="478" t="n">
        <f aca="false">IF(NT109=1,-NT117,0)</f>
        <v>0</v>
      </c>
      <c r="NU118" s="478" t="n">
        <f aca="false">IF(NU109=1,-NU117,0)</f>
        <v>0</v>
      </c>
      <c r="NV118" s="478" t="n">
        <f aca="false">IF(NV109=1,-NV117,0)</f>
        <v>0</v>
      </c>
      <c r="NW118" s="478" t="n">
        <f aca="false">IF(NW109=1,-NW117,0)</f>
        <v>0</v>
      </c>
      <c r="NX118" s="478" t="n">
        <f aca="false">IF(NX109=1,-NX117,0)</f>
        <v>0</v>
      </c>
      <c r="NY118" s="478" t="n">
        <f aca="false">IF(NY109=1,-NY117,0)</f>
        <v>0</v>
      </c>
      <c r="NZ118" s="478" t="n">
        <f aca="false">IF(NZ109=1,-NZ117,0)</f>
        <v>0</v>
      </c>
      <c r="OA118" s="478" t="n">
        <f aca="false">IF(OA109=1,-OA117,0)</f>
        <v>0</v>
      </c>
      <c r="OB118" s="478" t="n">
        <f aca="false">IF(OB109=1,-OB117,0)</f>
        <v>0</v>
      </c>
      <c r="OC118" s="478" t="n">
        <f aca="false">IF(OC109=1,-OC117,0)</f>
        <v>0</v>
      </c>
      <c r="OD118" s="478" t="n">
        <f aca="false">IF(OD109=1,-OD117,0)</f>
        <v>0</v>
      </c>
      <c r="OE118" s="478" t="n">
        <f aca="false">IF(OE109=1,-OE117,0)</f>
        <v>0</v>
      </c>
      <c r="OF118" s="478" t="n">
        <f aca="false">SUM(NT118:OE118)</f>
        <v>0</v>
      </c>
      <c r="OG118" s="478" t="n">
        <f aca="false">IF(OG109=1,-OG117,0)</f>
        <v>0</v>
      </c>
      <c r="OH118" s="478" t="n">
        <f aca="false">IF(OH109=1,-OH117,0)</f>
        <v>0</v>
      </c>
      <c r="OI118" s="478" t="n">
        <f aca="false">IF(OI109=1,-OI117,0)</f>
        <v>0</v>
      </c>
      <c r="OJ118" s="478" t="n">
        <f aca="false">IF(OJ109=1,-OJ117,0)</f>
        <v>0</v>
      </c>
      <c r="OK118" s="478" t="n">
        <f aca="false">IF(OK109=1,-OK117,0)</f>
        <v>0</v>
      </c>
      <c r="OL118" s="478" t="n">
        <f aca="false">IF(OL109=1,-OL117,0)</f>
        <v>0</v>
      </c>
      <c r="OM118" s="478" t="n">
        <f aca="false">IF(OM109=1,-OM117,0)</f>
        <v>0</v>
      </c>
      <c r="ON118" s="478" t="n">
        <f aca="false">IF(ON109=1,-ON117,0)</f>
        <v>0</v>
      </c>
      <c r="OO118" s="478" t="n">
        <f aca="false">IF(OO109=1,-OO117,0)</f>
        <v>0</v>
      </c>
      <c r="OP118" s="478" t="n">
        <f aca="false">IF(OP109=1,-OP117,0)</f>
        <v>0</v>
      </c>
      <c r="OQ118" s="478" t="n">
        <f aca="false">IF(OQ109=1,-OQ117,0)</f>
        <v>0</v>
      </c>
      <c r="OR118" s="478" t="n">
        <f aca="false">IF(OR109=1,-OR117,0)</f>
        <v>0</v>
      </c>
      <c r="OS118" s="478" t="n">
        <f aca="false">SUM(OG118:OR118)</f>
        <v>0</v>
      </c>
      <c r="OT118" s="478"/>
      <c r="OU118" s="478"/>
      <c r="OV118" s="478"/>
      <c r="OW118" s="478"/>
      <c r="OX118" s="478"/>
      <c r="OY118" s="478"/>
      <c r="OZ118" s="478"/>
      <c r="PA118" s="478"/>
      <c r="PB118" s="478"/>
      <c r="PC118" s="478"/>
      <c r="PD118" s="478"/>
      <c r="PE118" s="478"/>
      <c r="PF118" s="478"/>
      <c r="PG118" s="478"/>
      <c r="PH118" s="478"/>
      <c r="PI118" s="478"/>
      <c r="PJ118" s="478"/>
      <c r="PK118" s="478"/>
      <c r="PL118" s="478"/>
      <c r="PM118" s="478"/>
      <c r="PN118" s="478"/>
      <c r="PO118" s="478"/>
      <c r="PP118" s="478"/>
      <c r="PQ118" s="478"/>
      <c r="PR118" s="478"/>
      <c r="PS118" s="478"/>
      <c r="PT118" s="478"/>
      <c r="PU118" s="478"/>
      <c r="PV118" s="478"/>
      <c r="PW118" s="478"/>
      <c r="PX118" s="478"/>
      <c r="PY118" s="478"/>
      <c r="PZ118" s="478"/>
      <c r="QA118" s="478"/>
      <c r="QB118" s="478"/>
      <c r="QC118" s="478"/>
      <c r="QD118" s="478"/>
      <c r="QE118" s="478"/>
      <c r="QF118" s="478"/>
      <c r="QG118" s="478"/>
      <c r="QH118" s="478"/>
      <c r="QI118" s="478"/>
      <c r="QJ118" s="478"/>
      <c r="QK118" s="478"/>
      <c r="QL118" s="478"/>
      <c r="QM118" s="478"/>
      <c r="QN118" s="478"/>
      <c r="QO118" s="478"/>
      <c r="QP118" s="478"/>
      <c r="QQ118" s="478"/>
      <c r="QR118" s="478"/>
      <c r="QS118" s="478"/>
      <c r="QT118" s="478"/>
      <c r="QU118" s="478"/>
      <c r="QV118" s="478"/>
      <c r="QW118" s="478"/>
      <c r="QX118" s="478"/>
      <c r="QY118" s="478"/>
      <c r="QZ118" s="478"/>
      <c r="RA118" s="478"/>
      <c r="RB118" s="478"/>
      <c r="RC118" s="478"/>
      <c r="RD118" s="478"/>
      <c r="RE118" s="478"/>
      <c r="RF118" s="478"/>
    </row>
    <row r="119" customFormat="false" ht="12.75" hidden="false" customHeight="true" outlineLevel="0" collapsed="false">
      <c r="A119" s="478"/>
      <c r="B119" s="479" t="s">
        <v>502</v>
      </c>
      <c r="C119" s="478"/>
      <c r="D119" s="478"/>
      <c r="E119" s="478" t="n">
        <f aca="false">SUM(S119,AF119,AS119,BF119,BS119,CF119,CS119,DF119,DS119,EF119,ES119,FF119,FS119,GF119,GS119,HF119,HS119,IF119,IS119,JF119,JS119,KF119,KS119,LF119,LS119,MF119,MS119,NF119,NS119,OF119,OS119)</f>
        <v>0</v>
      </c>
      <c r="F119" s="478"/>
      <c r="G119" s="478" t="n">
        <f aca="false">G120-G118</f>
        <v>0</v>
      </c>
      <c r="H119" s="478" t="n">
        <f aca="false">H120-H118</f>
        <v>0</v>
      </c>
      <c r="I119" s="478" t="n">
        <f aca="false">I120-I118</f>
        <v>0</v>
      </c>
      <c r="J119" s="478" t="n">
        <f aca="false">J120-J118</f>
        <v>0</v>
      </c>
      <c r="K119" s="478" t="n">
        <f aca="false">K120-K118</f>
        <v>0</v>
      </c>
      <c r="L119" s="478" t="n">
        <f aca="false">L120-L118</f>
        <v>0</v>
      </c>
      <c r="M119" s="478" t="n">
        <f aca="false">M120-M118</f>
        <v>0</v>
      </c>
      <c r="N119" s="478" t="n">
        <f aca="false">N120-N118</f>
        <v>0</v>
      </c>
      <c r="O119" s="478" t="n">
        <f aca="false">O120-O118</f>
        <v>0</v>
      </c>
      <c r="P119" s="478" t="n">
        <f aca="false">P120-P118</f>
        <v>0</v>
      </c>
      <c r="Q119" s="478" t="n">
        <f aca="false">Q120-Q118</f>
        <v>0</v>
      </c>
      <c r="R119" s="478" t="n">
        <f aca="false">R120-R118</f>
        <v>0</v>
      </c>
      <c r="S119" s="478" t="n">
        <f aca="false">SUM(G119:R119)</f>
        <v>0</v>
      </c>
      <c r="T119" s="478" t="n">
        <f aca="false">T120-T118</f>
        <v>0</v>
      </c>
      <c r="U119" s="478" t="n">
        <f aca="false">U120-U118</f>
        <v>0</v>
      </c>
      <c r="V119" s="478" t="n">
        <f aca="false">V120-V118</f>
        <v>0</v>
      </c>
      <c r="W119" s="478" t="n">
        <f aca="false">W120-W118</f>
        <v>0</v>
      </c>
      <c r="X119" s="478" t="n">
        <f aca="false">X120-X118</f>
        <v>0</v>
      </c>
      <c r="Y119" s="478" t="n">
        <f aca="false">Y120-Y118</f>
        <v>0</v>
      </c>
      <c r="Z119" s="478" t="n">
        <f aca="false">Z120-Z118</f>
        <v>0</v>
      </c>
      <c r="AA119" s="478" t="n">
        <f aca="false">AA120-AA118</f>
        <v>0</v>
      </c>
      <c r="AB119" s="478" t="n">
        <f aca="false">AB120-AB118</f>
        <v>0</v>
      </c>
      <c r="AC119" s="478" t="n">
        <f aca="false">AC120-AC118</f>
        <v>0</v>
      </c>
      <c r="AD119" s="478" t="n">
        <f aca="false">AD120-AD118</f>
        <v>0</v>
      </c>
      <c r="AE119" s="478" t="n">
        <f aca="false">AE120-AE118</f>
        <v>0</v>
      </c>
      <c r="AF119" s="478" t="n">
        <f aca="false">SUM(T119:AE119)</f>
        <v>0</v>
      </c>
      <c r="AG119" s="478" t="n">
        <f aca="false">AG120-AG118</f>
        <v>0</v>
      </c>
      <c r="AH119" s="478" t="n">
        <f aca="false">AH120-AH118</f>
        <v>0</v>
      </c>
      <c r="AI119" s="478" t="n">
        <f aca="false">AI120-AI118</f>
        <v>0</v>
      </c>
      <c r="AJ119" s="478" t="n">
        <f aca="false">AJ120-AJ118</f>
        <v>0</v>
      </c>
      <c r="AK119" s="478" t="n">
        <f aca="false">AK120-AK118</f>
        <v>0</v>
      </c>
      <c r="AL119" s="478" t="n">
        <f aca="false">AL120-AL118</f>
        <v>0</v>
      </c>
      <c r="AM119" s="478" t="n">
        <f aca="false">AM120-AM118</f>
        <v>0</v>
      </c>
      <c r="AN119" s="478" t="n">
        <f aca="false">AN120-AN118</f>
        <v>0</v>
      </c>
      <c r="AO119" s="478" t="n">
        <f aca="false">AO120-AO118</f>
        <v>0</v>
      </c>
      <c r="AP119" s="478" t="n">
        <f aca="false">AP120-AP118</f>
        <v>0</v>
      </c>
      <c r="AQ119" s="478" t="n">
        <f aca="false">AQ120-AQ118</f>
        <v>0</v>
      </c>
      <c r="AR119" s="478" t="n">
        <f aca="false">AR120-AR118</f>
        <v>0</v>
      </c>
      <c r="AS119" s="478" t="n">
        <f aca="false">SUM(AG119:AR119)</f>
        <v>0</v>
      </c>
      <c r="AT119" s="478" t="n">
        <f aca="false">AT120-AT118</f>
        <v>0</v>
      </c>
      <c r="AU119" s="478" t="n">
        <f aca="false">AU120-AU118</f>
        <v>0</v>
      </c>
      <c r="AV119" s="478" t="n">
        <f aca="false">AV120-AV118</f>
        <v>0</v>
      </c>
      <c r="AW119" s="478" t="n">
        <f aca="false">AW120-AW118</f>
        <v>0</v>
      </c>
      <c r="AX119" s="478" t="n">
        <f aca="false">AX120-AX118</f>
        <v>0</v>
      </c>
      <c r="AY119" s="478" t="n">
        <f aca="false">AY120-AY118</f>
        <v>0</v>
      </c>
      <c r="AZ119" s="478" t="n">
        <f aca="false">AZ120-AZ118</f>
        <v>0</v>
      </c>
      <c r="BA119" s="478" t="n">
        <f aca="false">BA120-BA118</f>
        <v>0</v>
      </c>
      <c r="BB119" s="478" t="n">
        <f aca="false">BB120-BB118</f>
        <v>0</v>
      </c>
      <c r="BC119" s="478" t="n">
        <f aca="false">BC120-BC118</f>
        <v>0</v>
      </c>
      <c r="BD119" s="478" t="n">
        <f aca="false">BD120-BD118</f>
        <v>0</v>
      </c>
      <c r="BE119" s="478" t="n">
        <f aca="false">BE120-BE118</f>
        <v>0</v>
      </c>
      <c r="BF119" s="478" t="n">
        <f aca="false">SUM(AT119:BE119)</f>
        <v>0</v>
      </c>
      <c r="BG119" s="478" t="n">
        <f aca="false">BG120-BG118</f>
        <v>0</v>
      </c>
      <c r="BH119" s="478" t="n">
        <f aca="false">BH120-BH118</f>
        <v>0</v>
      </c>
      <c r="BI119" s="478" t="n">
        <f aca="false">BI120-BI118</f>
        <v>0</v>
      </c>
      <c r="BJ119" s="478" t="n">
        <f aca="false">BJ120-BJ118</f>
        <v>0</v>
      </c>
      <c r="BK119" s="478" t="n">
        <f aca="false">BK120-BK118</f>
        <v>0</v>
      </c>
      <c r="BL119" s="478" t="n">
        <f aca="false">BL120-BL118</f>
        <v>0</v>
      </c>
      <c r="BM119" s="478" t="n">
        <f aca="false">BM120-BM118</f>
        <v>0</v>
      </c>
      <c r="BN119" s="478" t="n">
        <f aca="false">BN120-BN118</f>
        <v>0</v>
      </c>
      <c r="BO119" s="478" t="n">
        <f aca="false">BO120-BO118</f>
        <v>0</v>
      </c>
      <c r="BP119" s="478" t="n">
        <f aca="false">BP120-BP118</f>
        <v>0</v>
      </c>
      <c r="BQ119" s="478" t="n">
        <f aca="false">BQ120-BQ118</f>
        <v>0</v>
      </c>
      <c r="BR119" s="478" t="n">
        <f aca="false">BR120-BR118</f>
        <v>0</v>
      </c>
      <c r="BS119" s="478" t="n">
        <f aca="false">SUM(BG119:BR119)</f>
        <v>0</v>
      </c>
      <c r="BT119" s="478" t="n">
        <f aca="false">BT120-BT118</f>
        <v>0</v>
      </c>
      <c r="BU119" s="478" t="n">
        <f aca="false">BU120-BU118</f>
        <v>0</v>
      </c>
      <c r="BV119" s="478" t="n">
        <f aca="false">BV120-BV118</f>
        <v>0</v>
      </c>
      <c r="BW119" s="478" t="n">
        <f aca="false">BW120-BW118</f>
        <v>0</v>
      </c>
      <c r="BX119" s="478" t="n">
        <f aca="false">BX120-BX118</f>
        <v>0</v>
      </c>
      <c r="BY119" s="478" t="n">
        <f aca="false">BY120-BY118</f>
        <v>0</v>
      </c>
      <c r="BZ119" s="478" t="n">
        <f aca="false">BZ120-BZ118</f>
        <v>-0</v>
      </c>
      <c r="CA119" s="478" t="n">
        <f aca="false">CA120-CA118</f>
        <v>-0</v>
      </c>
      <c r="CB119" s="478" t="n">
        <f aca="false">CB120-CB118</f>
        <v>-0</v>
      </c>
      <c r="CC119" s="478" t="n">
        <f aca="false">CC120-CC118</f>
        <v>-0</v>
      </c>
      <c r="CD119" s="478" t="n">
        <f aca="false">CD120-CD118</f>
        <v>-0</v>
      </c>
      <c r="CE119" s="478" t="n">
        <f aca="false">CE120-CE118</f>
        <v>-0</v>
      </c>
      <c r="CF119" s="478" t="n">
        <f aca="false">SUM(BT119:CE119)</f>
        <v>0</v>
      </c>
      <c r="CG119" s="478" t="n">
        <f aca="false">CG120-CG118</f>
        <v>0</v>
      </c>
      <c r="CH119" s="478" t="n">
        <f aca="false">CH120-CH118</f>
        <v>-0</v>
      </c>
      <c r="CI119" s="478" t="n">
        <f aca="false">CI120-CI118</f>
        <v>-0</v>
      </c>
      <c r="CJ119" s="478" t="n">
        <f aca="false">CJ120-CJ118</f>
        <v>-0</v>
      </c>
      <c r="CK119" s="478" t="n">
        <f aca="false">CK120-CK118</f>
        <v>-0</v>
      </c>
      <c r="CL119" s="478" t="n">
        <f aca="false">CL120-CL118</f>
        <v>-0</v>
      </c>
      <c r="CM119" s="478" t="n">
        <f aca="false">CM120-CM118</f>
        <v>-0</v>
      </c>
      <c r="CN119" s="478" t="n">
        <f aca="false">CN120-CN118</f>
        <v>-0</v>
      </c>
      <c r="CO119" s="478" t="n">
        <f aca="false">CO120-CO118</f>
        <v>-0</v>
      </c>
      <c r="CP119" s="478" t="n">
        <f aca="false">CP120-CP118</f>
        <v>-0</v>
      </c>
      <c r="CQ119" s="478" t="n">
        <f aca="false">CQ120-CQ118</f>
        <v>-0</v>
      </c>
      <c r="CR119" s="478" t="n">
        <f aca="false">CR120-CR118</f>
        <v>-0</v>
      </c>
      <c r="CS119" s="478" t="n">
        <f aca="false">SUM(CG119:CR119)</f>
        <v>0</v>
      </c>
      <c r="CT119" s="478" t="n">
        <f aca="false">CT120-CT118</f>
        <v>0</v>
      </c>
      <c r="CU119" s="478" t="n">
        <f aca="false">CU120-CU118</f>
        <v>-0</v>
      </c>
      <c r="CV119" s="478" t="n">
        <f aca="false">CV120-CV118</f>
        <v>-0</v>
      </c>
      <c r="CW119" s="478" t="n">
        <f aca="false">CW120-CW118</f>
        <v>-0</v>
      </c>
      <c r="CX119" s="478" t="n">
        <f aca="false">CX120-CX118</f>
        <v>-0</v>
      </c>
      <c r="CY119" s="478" t="n">
        <f aca="false">CY120-CY118</f>
        <v>-0</v>
      </c>
      <c r="CZ119" s="478" t="n">
        <f aca="false">CZ120-CZ118</f>
        <v>-0</v>
      </c>
      <c r="DA119" s="478" t="n">
        <f aca="false">DA120-DA118</f>
        <v>-0</v>
      </c>
      <c r="DB119" s="478" t="n">
        <f aca="false">DB120-DB118</f>
        <v>-0</v>
      </c>
      <c r="DC119" s="478" t="n">
        <f aca="false">DC120-DC118</f>
        <v>-0</v>
      </c>
      <c r="DD119" s="478" t="n">
        <f aca="false">DD120-DD118</f>
        <v>-0</v>
      </c>
      <c r="DE119" s="478" t="n">
        <f aca="false">DE120-DE118</f>
        <v>-0</v>
      </c>
      <c r="DF119" s="478" t="n">
        <f aca="false">SUM(CT119:DE119)</f>
        <v>0</v>
      </c>
      <c r="DG119" s="478" t="n">
        <f aca="false">DG120-DG118</f>
        <v>0</v>
      </c>
      <c r="DH119" s="478" t="n">
        <f aca="false">DH120-DH118</f>
        <v>-0</v>
      </c>
      <c r="DI119" s="478" t="n">
        <f aca="false">DI120-DI118</f>
        <v>-0</v>
      </c>
      <c r="DJ119" s="478" t="n">
        <f aca="false">DJ120-DJ118</f>
        <v>-0</v>
      </c>
      <c r="DK119" s="478" t="n">
        <f aca="false">DK120-DK118</f>
        <v>-0</v>
      </c>
      <c r="DL119" s="478" t="n">
        <f aca="false">DL120-DL118</f>
        <v>-0</v>
      </c>
      <c r="DM119" s="478" t="n">
        <f aca="false">DM120-DM118</f>
        <v>-0</v>
      </c>
      <c r="DN119" s="478" t="n">
        <f aca="false">DN120-DN118</f>
        <v>-0</v>
      </c>
      <c r="DO119" s="478" t="n">
        <f aca="false">DO120-DO118</f>
        <v>-0</v>
      </c>
      <c r="DP119" s="478" t="n">
        <f aca="false">DP120-DP118</f>
        <v>-0</v>
      </c>
      <c r="DQ119" s="478" t="n">
        <f aca="false">DQ120-DQ118</f>
        <v>-0</v>
      </c>
      <c r="DR119" s="478" t="n">
        <f aca="false">DR120-DR118</f>
        <v>-0</v>
      </c>
      <c r="DS119" s="478" t="n">
        <f aca="false">SUM(DG119:DR119)</f>
        <v>0</v>
      </c>
      <c r="DT119" s="478" t="n">
        <f aca="false">DT120-DT118</f>
        <v>0</v>
      </c>
      <c r="DU119" s="478" t="n">
        <f aca="false">DU120-DU118</f>
        <v>-0</v>
      </c>
      <c r="DV119" s="478" t="n">
        <f aca="false">DV120-DV118</f>
        <v>-0</v>
      </c>
      <c r="DW119" s="478" t="n">
        <f aca="false">DW120-DW118</f>
        <v>-0</v>
      </c>
      <c r="DX119" s="478" t="n">
        <f aca="false">DX120-DX118</f>
        <v>-0</v>
      </c>
      <c r="DY119" s="478" t="n">
        <f aca="false">DY120-DY118</f>
        <v>-0</v>
      </c>
      <c r="DZ119" s="478" t="n">
        <f aca="false">DZ120-DZ118</f>
        <v>-0</v>
      </c>
      <c r="EA119" s="478" t="n">
        <f aca="false">EA120-EA118</f>
        <v>-0</v>
      </c>
      <c r="EB119" s="478" t="n">
        <f aca="false">EB120-EB118</f>
        <v>-0</v>
      </c>
      <c r="EC119" s="478" t="n">
        <f aca="false">EC120-EC118</f>
        <v>-0</v>
      </c>
      <c r="ED119" s="478" t="n">
        <f aca="false">ED120-ED118</f>
        <v>-0</v>
      </c>
      <c r="EE119" s="478" t="n">
        <f aca="false">EE120-EE118</f>
        <v>-0</v>
      </c>
      <c r="EF119" s="478" t="n">
        <f aca="false">SUM(DT119:EE119)</f>
        <v>0</v>
      </c>
      <c r="EG119" s="478" t="n">
        <f aca="false">EG120-EG118</f>
        <v>0</v>
      </c>
      <c r="EH119" s="478" t="n">
        <f aca="false">EH120-EH118</f>
        <v>-0</v>
      </c>
      <c r="EI119" s="478" t="n">
        <f aca="false">EI120-EI118</f>
        <v>-0</v>
      </c>
      <c r="EJ119" s="478" t="n">
        <f aca="false">EJ120-EJ118</f>
        <v>-0</v>
      </c>
      <c r="EK119" s="478" t="n">
        <f aca="false">EK120-EK118</f>
        <v>-0</v>
      </c>
      <c r="EL119" s="478" t="n">
        <f aca="false">EL120-EL118</f>
        <v>-0</v>
      </c>
      <c r="EM119" s="478" t="n">
        <f aca="false">EM120-EM118</f>
        <v>-0</v>
      </c>
      <c r="EN119" s="478" t="n">
        <f aca="false">EN120-EN118</f>
        <v>-0</v>
      </c>
      <c r="EO119" s="478" t="n">
        <f aca="false">EO120-EO118</f>
        <v>-0</v>
      </c>
      <c r="EP119" s="478" t="n">
        <f aca="false">EP120-EP118</f>
        <v>-0</v>
      </c>
      <c r="EQ119" s="478" t="n">
        <f aca="false">EQ120-EQ118</f>
        <v>-0</v>
      </c>
      <c r="ER119" s="478" t="n">
        <f aca="false">ER120-ER118</f>
        <v>-0</v>
      </c>
      <c r="ES119" s="478" t="n">
        <f aca="false">SUM(EG119:ER119)</f>
        <v>0</v>
      </c>
      <c r="ET119" s="478" t="n">
        <f aca="false">ET120-ET118</f>
        <v>0</v>
      </c>
      <c r="EU119" s="478" t="n">
        <f aca="false">EU120-EU118</f>
        <v>-0</v>
      </c>
      <c r="EV119" s="478" t="n">
        <f aca="false">EV120-EV118</f>
        <v>-0</v>
      </c>
      <c r="EW119" s="478" t="n">
        <f aca="false">EW120-EW118</f>
        <v>-0</v>
      </c>
      <c r="EX119" s="478" t="n">
        <f aca="false">EX120-EX118</f>
        <v>-0</v>
      </c>
      <c r="EY119" s="478" t="n">
        <f aca="false">EY120-EY118</f>
        <v>-0</v>
      </c>
      <c r="EZ119" s="478" t="n">
        <f aca="false">EZ120-EZ118</f>
        <v>-0</v>
      </c>
      <c r="FA119" s="478" t="n">
        <f aca="false">FA120-FA118</f>
        <v>0</v>
      </c>
      <c r="FB119" s="478" t="n">
        <f aca="false">FB120-FB118</f>
        <v>0</v>
      </c>
      <c r="FC119" s="478" t="n">
        <f aca="false">FC120-FC118</f>
        <v>0</v>
      </c>
      <c r="FD119" s="478" t="n">
        <f aca="false">FD120-FD118</f>
        <v>0</v>
      </c>
      <c r="FE119" s="478" t="n">
        <f aca="false">FE120-FE118</f>
        <v>0</v>
      </c>
      <c r="FF119" s="478" t="n">
        <f aca="false">SUM(ET119:FE119)</f>
        <v>0</v>
      </c>
      <c r="FG119" s="478" t="n">
        <f aca="false">FG120-FG118</f>
        <v>0</v>
      </c>
      <c r="FH119" s="478" t="n">
        <f aca="false">FH120-FH118</f>
        <v>0</v>
      </c>
      <c r="FI119" s="478" t="n">
        <f aca="false">FI120-FI118</f>
        <v>0</v>
      </c>
      <c r="FJ119" s="478" t="n">
        <f aca="false">FJ120-FJ118</f>
        <v>0</v>
      </c>
      <c r="FK119" s="478" t="n">
        <f aca="false">FK120-FK118</f>
        <v>0</v>
      </c>
      <c r="FL119" s="478" t="n">
        <f aca="false">FL120-FL118</f>
        <v>0</v>
      </c>
      <c r="FM119" s="478" t="n">
        <f aca="false">FM120-FM118</f>
        <v>0</v>
      </c>
      <c r="FN119" s="478" t="n">
        <f aca="false">FN120-FN118</f>
        <v>0</v>
      </c>
      <c r="FO119" s="478" t="n">
        <f aca="false">FO120-FO118</f>
        <v>0</v>
      </c>
      <c r="FP119" s="478" t="n">
        <f aca="false">FP120-FP118</f>
        <v>0</v>
      </c>
      <c r="FQ119" s="478" t="n">
        <f aca="false">FQ120-FQ118</f>
        <v>0</v>
      </c>
      <c r="FR119" s="478" t="n">
        <f aca="false">FR120-FR118</f>
        <v>0</v>
      </c>
      <c r="FS119" s="478" t="n">
        <f aca="false">SUM(FG119:FR119)</f>
        <v>0</v>
      </c>
      <c r="FT119" s="478" t="n">
        <f aca="false">FT120-FT118</f>
        <v>0</v>
      </c>
      <c r="FU119" s="478" t="n">
        <f aca="false">FU120-FU118</f>
        <v>0</v>
      </c>
      <c r="FV119" s="478" t="n">
        <f aca="false">FV120-FV118</f>
        <v>0</v>
      </c>
      <c r="FW119" s="478" t="n">
        <f aca="false">FW120-FW118</f>
        <v>0</v>
      </c>
      <c r="FX119" s="478" t="n">
        <f aca="false">FX120-FX118</f>
        <v>0</v>
      </c>
      <c r="FY119" s="478" t="n">
        <f aca="false">FY120-FY118</f>
        <v>0</v>
      </c>
      <c r="FZ119" s="478" t="n">
        <f aca="false">FZ120-FZ118</f>
        <v>0</v>
      </c>
      <c r="GA119" s="478" t="n">
        <f aca="false">GA120-GA118</f>
        <v>0</v>
      </c>
      <c r="GB119" s="478" t="n">
        <f aca="false">GB120-GB118</f>
        <v>0</v>
      </c>
      <c r="GC119" s="478" t="n">
        <f aca="false">GC120-GC118</f>
        <v>0</v>
      </c>
      <c r="GD119" s="478" t="n">
        <f aca="false">GD120-GD118</f>
        <v>0</v>
      </c>
      <c r="GE119" s="478" t="n">
        <f aca="false">GE120-GE118</f>
        <v>0</v>
      </c>
      <c r="GF119" s="478" t="n">
        <f aca="false">SUM(FT119:GE119)</f>
        <v>0</v>
      </c>
      <c r="GG119" s="478" t="n">
        <f aca="false">GG120-GG118</f>
        <v>0</v>
      </c>
      <c r="GH119" s="478" t="n">
        <f aca="false">GH120-GH118</f>
        <v>0</v>
      </c>
      <c r="GI119" s="478" t="n">
        <f aca="false">GI120-GI118</f>
        <v>0</v>
      </c>
      <c r="GJ119" s="478" t="n">
        <f aca="false">GJ120-GJ118</f>
        <v>0</v>
      </c>
      <c r="GK119" s="478" t="n">
        <f aca="false">GK120-GK118</f>
        <v>0</v>
      </c>
      <c r="GL119" s="478" t="n">
        <f aca="false">GL120-GL118</f>
        <v>0</v>
      </c>
      <c r="GM119" s="478" t="n">
        <f aca="false">GM120-GM118</f>
        <v>0</v>
      </c>
      <c r="GN119" s="478" t="n">
        <f aca="false">GN120-GN118</f>
        <v>0</v>
      </c>
      <c r="GO119" s="478" t="n">
        <f aca="false">GO120-GO118</f>
        <v>0</v>
      </c>
      <c r="GP119" s="478" t="n">
        <f aca="false">GP120-GP118</f>
        <v>0</v>
      </c>
      <c r="GQ119" s="478" t="n">
        <f aca="false">GQ120-GQ118</f>
        <v>0</v>
      </c>
      <c r="GR119" s="478" t="n">
        <f aca="false">GR120-GR118</f>
        <v>0</v>
      </c>
      <c r="GS119" s="478" t="n">
        <f aca="false">SUM(GG119:GR119)</f>
        <v>0</v>
      </c>
      <c r="GT119" s="478" t="n">
        <f aca="false">GT120-GT118</f>
        <v>0</v>
      </c>
      <c r="GU119" s="478" t="n">
        <f aca="false">GU120-GU118</f>
        <v>0</v>
      </c>
      <c r="GV119" s="478" t="n">
        <f aca="false">GV120-GV118</f>
        <v>0</v>
      </c>
      <c r="GW119" s="478" t="n">
        <f aca="false">GW120-GW118</f>
        <v>0</v>
      </c>
      <c r="GX119" s="478" t="n">
        <f aca="false">GX120-GX118</f>
        <v>0</v>
      </c>
      <c r="GY119" s="478" t="n">
        <f aca="false">GY120-GY118</f>
        <v>0</v>
      </c>
      <c r="GZ119" s="478" t="n">
        <f aca="false">GZ120-GZ118</f>
        <v>0</v>
      </c>
      <c r="HA119" s="478" t="n">
        <f aca="false">HA120-HA118</f>
        <v>0</v>
      </c>
      <c r="HB119" s="478" t="n">
        <f aca="false">HB120-HB118</f>
        <v>0</v>
      </c>
      <c r="HC119" s="478" t="n">
        <f aca="false">HC120-HC118</f>
        <v>0</v>
      </c>
      <c r="HD119" s="478" t="n">
        <f aca="false">HD120-HD118</f>
        <v>0</v>
      </c>
      <c r="HE119" s="478" t="n">
        <f aca="false">HE120-HE118</f>
        <v>0</v>
      </c>
      <c r="HF119" s="478" t="n">
        <f aca="false">SUM(GT119:HE119)</f>
        <v>0</v>
      </c>
      <c r="HG119" s="478" t="n">
        <f aca="false">HG120-HG118</f>
        <v>0</v>
      </c>
      <c r="HH119" s="478" t="n">
        <f aca="false">HH120-HH118</f>
        <v>0</v>
      </c>
      <c r="HI119" s="478" t="n">
        <f aca="false">HI120-HI118</f>
        <v>0</v>
      </c>
      <c r="HJ119" s="478" t="n">
        <f aca="false">HJ120-HJ118</f>
        <v>0</v>
      </c>
      <c r="HK119" s="478" t="n">
        <f aca="false">HK120-HK118</f>
        <v>0</v>
      </c>
      <c r="HL119" s="478" t="n">
        <f aca="false">HL120-HL118</f>
        <v>0</v>
      </c>
      <c r="HM119" s="478" t="n">
        <f aca="false">HM120-HM118</f>
        <v>0</v>
      </c>
      <c r="HN119" s="478" t="n">
        <f aca="false">HN120-HN118</f>
        <v>0</v>
      </c>
      <c r="HO119" s="478" t="n">
        <f aca="false">HO120-HO118</f>
        <v>0</v>
      </c>
      <c r="HP119" s="478" t="n">
        <f aca="false">HP120-HP118</f>
        <v>0</v>
      </c>
      <c r="HQ119" s="478" t="n">
        <f aca="false">HQ120-HQ118</f>
        <v>0</v>
      </c>
      <c r="HR119" s="478" t="n">
        <f aca="false">HR120-HR118</f>
        <v>0</v>
      </c>
      <c r="HS119" s="478" t="n">
        <f aca="false">SUM(HG119:HR119)</f>
        <v>0</v>
      </c>
      <c r="HT119" s="478" t="n">
        <f aca="false">HT120-HT118</f>
        <v>0</v>
      </c>
      <c r="HU119" s="478" t="n">
        <f aca="false">HU120-HU118</f>
        <v>0</v>
      </c>
      <c r="HV119" s="478" t="n">
        <f aca="false">HV120-HV118</f>
        <v>0</v>
      </c>
      <c r="HW119" s="478" t="n">
        <f aca="false">HW120-HW118</f>
        <v>0</v>
      </c>
      <c r="HX119" s="478" t="n">
        <f aca="false">HX120-HX118</f>
        <v>0</v>
      </c>
      <c r="HY119" s="478" t="n">
        <f aca="false">HY120-HY118</f>
        <v>0</v>
      </c>
      <c r="HZ119" s="478" t="n">
        <f aca="false">HZ120-HZ118</f>
        <v>0</v>
      </c>
      <c r="IA119" s="478" t="n">
        <f aca="false">IA120-IA118</f>
        <v>0</v>
      </c>
      <c r="IB119" s="478" t="n">
        <f aca="false">IB120-IB118</f>
        <v>0</v>
      </c>
      <c r="IC119" s="478" t="n">
        <f aca="false">IC120-IC118</f>
        <v>0</v>
      </c>
      <c r="ID119" s="478" t="n">
        <f aca="false">ID120-ID118</f>
        <v>0</v>
      </c>
      <c r="IE119" s="478" t="n">
        <f aca="false">IE120-IE118</f>
        <v>0</v>
      </c>
      <c r="IF119" s="478" t="n">
        <f aca="false">SUM(HT119:IE119)</f>
        <v>0</v>
      </c>
      <c r="IG119" s="478" t="n">
        <f aca="false">IG120-IG118</f>
        <v>0</v>
      </c>
      <c r="IH119" s="478" t="n">
        <f aca="false">IH120-IH118</f>
        <v>0</v>
      </c>
      <c r="II119" s="478" t="n">
        <f aca="false">II120-II118</f>
        <v>0</v>
      </c>
      <c r="IJ119" s="478" t="n">
        <f aca="false">IJ120-IJ118</f>
        <v>0</v>
      </c>
      <c r="IK119" s="478" t="n">
        <f aca="false">IK120-IK118</f>
        <v>0</v>
      </c>
      <c r="IL119" s="478" t="n">
        <f aca="false">IL120-IL118</f>
        <v>0</v>
      </c>
      <c r="IM119" s="478" t="n">
        <f aca="false">IM120-IM118</f>
        <v>0</v>
      </c>
      <c r="IN119" s="478" t="n">
        <f aca="false">IN120-IN118</f>
        <v>0</v>
      </c>
      <c r="IO119" s="478" t="n">
        <f aca="false">IO120-IO118</f>
        <v>0</v>
      </c>
      <c r="IP119" s="478" t="n">
        <f aca="false">IP120-IP118</f>
        <v>0</v>
      </c>
      <c r="IQ119" s="478" t="n">
        <f aca="false">IQ120-IQ118</f>
        <v>0</v>
      </c>
      <c r="IR119" s="478" t="n">
        <f aca="false">IR120-IR118</f>
        <v>0</v>
      </c>
      <c r="IS119" s="478" t="n">
        <f aca="false">SUM(IG119:IR119)</f>
        <v>0</v>
      </c>
      <c r="IT119" s="478" t="n">
        <f aca="false">IT120-IT118</f>
        <v>0</v>
      </c>
      <c r="IU119" s="478" t="n">
        <f aca="false">IU120-IU118</f>
        <v>0</v>
      </c>
      <c r="IV119" s="478" t="n">
        <f aca="false">IV120-IV118</f>
        <v>0</v>
      </c>
      <c r="IW119" s="478" t="n">
        <f aca="false">IW120-IW118</f>
        <v>0</v>
      </c>
      <c r="IX119" s="478" t="n">
        <f aca="false">IX120-IX118</f>
        <v>0</v>
      </c>
      <c r="IY119" s="478" t="n">
        <f aca="false">IY120-IY118</f>
        <v>0</v>
      </c>
      <c r="IZ119" s="478" t="n">
        <f aca="false">IZ120-IZ118</f>
        <v>0</v>
      </c>
      <c r="JA119" s="478" t="n">
        <f aca="false">JA120-JA118</f>
        <v>0</v>
      </c>
      <c r="JB119" s="478" t="n">
        <f aca="false">JB120-JB118</f>
        <v>0</v>
      </c>
      <c r="JC119" s="478" t="n">
        <f aca="false">JC120-JC118</f>
        <v>0</v>
      </c>
      <c r="JD119" s="478" t="n">
        <f aca="false">JD120-JD118</f>
        <v>0</v>
      </c>
      <c r="JE119" s="478" t="n">
        <f aca="false">JE120-JE118</f>
        <v>0</v>
      </c>
      <c r="JF119" s="478" t="n">
        <f aca="false">SUM(IT119:JE119)</f>
        <v>0</v>
      </c>
      <c r="JG119" s="478" t="n">
        <f aca="false">JG120-JG118</f>
        <v>0</v>
      </c>
      <c r="JH119" s="478" t="n">
        <f aca="false">JH120-JH118</f>
        <v>0</v>
      </c>
      <c r="JI119" s="478" t="n">
        <f aca="false">JI120-JI118</f>
        <v>0</v>
      </c>
      <c r="JJ119" s="478" t="n">
        <f aca="false">JJ120-JJ118</f>
        <v>0</v>
      </c>
      <c r="JK119" s="478" t="n">
        <f aca="false">JK120-JK118</f>
        <v>0</v>
      </c>
      <c r="JL119" s="478" t="n">
        <f aca="false">JL120-JL118</f>
        <v>0</v>
      </c>
      <c r="JM119" s="478" t="n">
        <f aca="false">JM120-JM118</f>
        <v>0</v>
      </c>
      <c r="JN119" s="478" t="n">
        <f aca="false">JN120-JN118</f>
        <v>0</v>
      </c>
      <c r="JO119" s="478" t="n">
        <f aca="false">JO120-JO118</f>
        <v>0</v>
      </c>
      <c r="JP119" s="478" t="n">
        <f aca="false">JP120-JP118</f>
        <v>0</v>
      </c>
      <c r="JQ119" s="478" t="n">
        <f aca="false">JQ120-JQ118</f>
        <v>0</v>
      </c>
      <c r="JR119" s="478" t="n">
        <f aca="false">JR120-JR118</f>
        <v>0</v>
      </c>
      <c r="JS119" s="478" t="n">
        <f aca="false">SUM(JG119:JR119)</f>
        <v>0</v>
      </c>
      <c r="JT119" s="478" t="n">
        <f aca="false">JT120-JT118</f>
        <v>0</v>
      </c>
      <c r="JU119" s="478" t="n">
        <f aca="false">JU120-JU118</f>
        <v>0</v>
      </c>
      <c r="JV119" s="478" t="n">
        <f aca="false">JV120-JV118</f>
        <v>0</v>
      </c>
      <c r="JW119" s="478" t="n">
        <f aca="false">JW120-JW118</f>
        <v>0</v>
      </c>
      <c r="JX119" s="478" t="n">
        <f aca="false">JX120-JX118</f>
        <v>0</v>
      </c>
      <c r="JY119" s="478" t="n">
        <f aca="false">JY120-JY118</f>
        <v>0</v>
      </c>
      <c r="JZ119" s="478" t="n">
        <f aca="false">JZ120-JZ118</f>
        <v>0</v>
      </c>
      <c r="KA119" s="478" t="n">
        <f aca="false">KA120-KA118</f>
        <v>0</v>
      </c>
      <c r="KB119" s="478" t="n">
        <f aca="false">KB120-KB118</f>
        <v>0</v>
      </c>
      <c r="KC119" s="478" t="n">
        <f aca="false">KC120-KC118</f>
        <v>0</v>
      </c>
      <c r="KD119" s="478" t="n">
        <f aca="false">KD120-KD118</f>
        <v>0</v>
      </c>
      <c r="KE119" s="478" t="n">
        <f aca="false">KE120-KE118</f>
        <v>0</v>
      </c>
      <c r="KF119" s="478" t="n">
        <f aca="false">SUM(JT119:KE119)</f>
        <v>0</v>
      </c>
      <c r="KG119" s="478" t="n">
        <f aca="false">KG120-KG118</f>
        <v>0</v>
      </c>
      <c r="KH119" s="478" t="n">
        <f aca="false">KH120-KH118</f>
        <v>0</v>
      </c>
      <c r="KI119" s="478" t="n">
        <f aca="false">KI120-KI118</f>
        <v>0</v>
      </c>
      <c r="KJ119" s="478" t="n">
        <f aca="false">KJ120-KJ118</f>
        <v>0</v>
      </c>
      <c r="KK119" s="478" t="n">
        <f aca="false">KK120-KK118</f>
        <v>0</v>
      </c>
      <c r="KL119" s="478" t="n">
        <f aca="false">KL120-KL118</f>
        <v>0</v>
      </c>
      <c r="KM119" s="478" t="n">
        <f aca="false">KM120-KM118</f>
        <v>0</v>
      </c>
      <c r="KN119" s="478" t="n">
        <f aca="false">KN120-KN118</f>
        <v>0</v>
      </c>
      <c r="KO119" s="478" t="n">
        <f aca="false">KO120-KO118</f>
        <v>0</v>
      </c>
      <c r="KP119" s="478" t="n">
        <f aca="false">KP120-KP118</f>
        <v>0</v>
      </c>
      <c r="KQ119" s="478" t="n">
        <f aca="false">KQ120-KQ118</f>
        <v>0</v>
      </c>
      <c r="KR119" s="478" t="n">
        <f aca="false">KR120-KR118</f>
        <v>0</v>
      </c>
      <c r="KS119" s="478" t="n">
        <f aca="false">SUM(KG119:KR119)</f>
        <v>0</v>
      </c>
      <c r="KT119" s="478" t="n">
        <f aca="false">KT120-KT118</f>
        <v>0</v>
      </c>
      <c r="KU119" s="478" t="n">
        <f aca="false">KU120-KU118</f>
        <v>0</v>
      </c>
      <c r="KV119" s="478" t="n">
        <f aca="false">KV120-KV118</f>
        <v>0</v>
      </c>
      <c r="KW119" s="478" t="n">
        <f aca="false">KW120-KW118</f>
        <v>0</v>
      </c>
      <c r="KX119" s="478" t="n">
        <f aca="false">KX120-KX118</f>
        <v>0</v>
      </c>
      <c r="KY119" s="478" t="n">
        <f aca="false">KY120-KY118</f>
        <v>0</v>
      </c>
      <c r="KZ119" s="478" t="n">
        <f aca="false">KZ120-KZ118</f>
        <v>0</v>
      </c>
      <c r="LA119" s="478" t="n">
        <f aca="false">LA120-LA118</f>
        <v>0</v>
      </c>
      <c r="LB119" s="478" t="n">
        <f aca="false">LB120-LB118</f>
        <v>0</v>
      </c>
      <c r="LC119" s="478" t="n">
        <f aca="false">LC120-LC118</f>
        <v>0</v>
      </c>
      <c r="LD119" s="478" t="n">
        <f aca="false">LD120-LD118</f>
        <v>0</v>
      </c>
      <c r="LE119" s="478" t="n">
        <f aca="false">LE120-LE118</f>
        <v>0</v>
      </c>
      <c r="LF119" s="478" t="n">
        <f aca="false">SUM(KT119:LE119)</f>
        <v>0</v>
      </c>
      <c r="LG119" s="478" t="n">
        <f aca="false">LG120-LG118</f>
        <v>0</v>
      </c>
      <c r="LH119" s="478" t="n">
        <f aca="false">LH120-LH118</f>
        <v>0</v>
      </c>
      <c r="LI119" s="478" t="n">
        <f aca="false">LI120-LI118</f>
        <v>0</v>
      </c>
      <c r="LJ119" s="478" t="n">
        <f aca="false">LJ120-LJ118</f>
        <v>0</v>
      </c>
      <c r="LK119" s="478" t="n">
        <f aca="false">LK120-LK118</f>
        <v>0</v>
      </c>
      <c r="LL119" s="478" t="n">
        <f aca="false">LL120-LL118</f>
        <v>0</v>
      </c>
      <c r="LM119" s="478" t="n">
        <f aca="false">LM120-LM118</f>
        <v>0</v>
      </c>
      <c r="LN119" s="478" t="n">
        <f aca="false">LN120-LN118</f>
        <v>0</v>
      </c>
      <c r="LO119" s="478" t="n">
        <f aca="false">LO120-LO118</f>
        <v>0</v>
      </c>
      <c r="LP119" s="478" t="n">
        <f aca="false">LP120-LP118</f>
        <v>0</v>
      </c>
      <c r="LQ119" s="478" t="n">
        <f aca="false">LQ120-LQ118</f>
        <v>0</v>
      </c>
      <c r="LR119" s="478" t="n">
        <f aca="false">LR120-LR118</f>
        <v>0</v>
      </c>
      <c r="LS119" s="478" t="n">
        <f aca="false">SUM(LG119:LR119)</f>
        <v>0</v>
      </c>
      <c r="LT119" s="478" t="n">
        <f aca="false">LT120-LT118</f>
        <v>0</v>
      </c>
      <c r="LU119" s="478" t="n">
        <f aca="false">LU120-LU118</f>
        <v>0</v>
      </c>
      <c r="LV119" s="478" t="n">
        <f aca="false">LV120-LV118</f>
        <v>0</v>
      </c>
      <c r="LW119" s="478" t="n">
        <f aca="false">LW120-LW118</f>
        <v>0</v>
      </c>
      <c r="LX119" s="478" t="n">
        <f aca="false">LX120-LX118</f>
        <v>0</v>
      </c>
      <c r="LY119" s="478" t="n">
        <f aca="false">LY120-LY118</f>
        <v>0</v>
      </c>
      <c r="LZ119" s="478" t="n">
        <f aca="false">LZ120-LZ118</f>
        <v>0</v>
      </c>
      <c r="MA119" s="478" t="n">
        <f aca="false">MA120-MA118</f>
        <v>0</v>
      </c>
      <c r="MB119" s="478" t="n">
        <f aca="false">MB120-MB118</f>
        <v>0</v>
      </c>
      <c r="MC119" s="478" t="n">
        <f aca="false">MC120-MC118</f>
        <v>0</v>
      </c>
      <c r="MD119" s="478" t="n">
        <f aca="false">MD120-MD118</f>
        <v>0</v>
      </c>
      <c r="ME119" s="478" t="n">
        <f aca="false">ME120-ME118</f>
        <v>0</v>
      </c>
      <c r="MF119" s="478" t="n">
        <f aca="false">SUM(LT119:ME119)</f>
        <v>0</v>
      </c>
      <c r="MG119" s="478" t="n">
        <f aca="false">MG120-MG118</f>
        <v>0</v>
      </c>
      <c r="MH119" s="478" t="n">
        <f aca="false">MH120-MH118</f>
        <v>0</v>
      </c>
      <c r="MI119" s="478" t="n">
        <f aca="false">MI120-MI118</f>
        <v>0</v>
      </c>
      <c r="MJ119" s="478" t="n">
        <f aca="false">MJ120-MJ118</f>
        <v>0</v>
      </c>
      <c r="MK119" s="478" t="n">
        <f aca="false">MK120-MK118</f>
        <v>0</v>
      </c>
      <c r="ML119" s="478" t="n">
        <f aca="false">ML120-ML118</f>
        <v>0</v>
      </c>
      <c r="MM119" s="478" t="n">
        <f aca="false">MM120-MM118</f>
        <v>0</v>
      </c>
      <c r="MN119" s="478" t="n">
        <f aca="false">MN120-MN118</f>
        <v>0</v>
      </c>
      <c r="MO119" s="478" t="n">
        <f aca="false">MO120-MO118</f>
        <v>0</v>
      </c>
      <c r="MP119" s="478" t="n">
        <f aca="false">MP120-MP118</f>
        <v>0</v>
      </c>
      <c r="MQ119" s="478" t="n">
        <f aca="false">MQ120-MQ118</f>
        <v>0</v>
      </c>
      <c r="MR119" s="478" t="n">
        <f aca="false">MR120-MR118</f>
        <v>0</v>
      </c>
      <c r="MS119" s="478" t="n">
        <f aca="false">SUM(MG119:MR119)</f>
        <v>0</v>
      </c>
      <c r="MT119" s="478" t="n">
        <f aca="false">MT120-MT118</f>
        <v>0</v>
      </c>
      <c r="MU119" s="478" t="n">
        <f aca="false">MU120-MU118</f>
        <v>0</v>
      </c>
      <c r="MV119" s="478" t="n">
        <f aca="false">MV120-MV118</f>
        <v>0</v>
      </c>
      <c r="MW119" s="478" t="n">
        <f aca="false">MW120-MW118</f>
        <v>0</v>
      </c>
      <c r="MX119" s="478" t="n">
        <f aca="false">MX120-MX118</f>
        <v>0</v>
      </c>
      <c r="MY119" s="478" t="n">
        <f aca="false">MY120-MY118</f>
        <v>0</v>
      </c>
      <c r="MZ119" s="478" t="n">
        <f aca="false">MZ120-MZ118</f>
        <v>0</v>
      </c>
      <c r="NA119" s="478" t="n">
        <f aca="false">NA120-NA118</f>
        <v>0</v>
      </c>
      <c r="NB119" s="478" t="n">
        <f aca="false">NB120-NB118</f>
        <v>0</v>
      </c>
      <c r="NC119" s="478" t="n">
        <f aca="false">NC120-NC118</f>
        <v>0</v>
      </c>
      <c r="ND119" s="478" t="n">
        <f aca="false">ND120-ND118</f>
        <v>0</v>
      </c>
      <c r="NE119" s="478" t="n">
        <f aca="false">NE120-NE118</f>
        <v>0</v>
      </c>
      <c r="NF119" s="478" t="n">
        <f aca="false">SUM(MT119:NE119)</f>
        <v>0</v>
      </c>
      <c r="NG119" s="478" t="n">
        <f aca="false">NG120-NG118</f>
        <v>0</v>
      </c>
      <c r="NH119" s="478" t="n">
        <f aca="false">NH120-NH118</f>
        <v>0</v>
      </c>
      <c r="NI119" s="478" t="n">
        <f aca="false">NI120-NI118</f>
        <v>0</v>
      </c>
      <c r="NJ119" s="478" t="n">
        <f aca="false">NJ120-NJ118</f>
        <v>0</v>
      </c>
      <c r="NK119" s="478" t="n">
        <f aca="false">NK120-NK118</f>
        <v>0</v>
      </c>
      <c r="NL119" s="478" t="n">
        <f aca="false">NL120-NL118</f>
        <v>0</v>
      </c>
      <c r="NM119" s="478" t="n">
        <f aca="false">NM120-NM118</f>
        <v>0</v>
      </c>
      <c r="NN119" s="478" t="n">
        <f aca="false">NN120-NN118</f>
        <v>0</v>
      </c>
      <c r="NO119" s="478" t="n">
        <f aca="false">NO120-NO118</f>
        <v>0</v>
      </c>
      <c r="NP119" s="478" t="n">
        <f aca="false">NP120-NP118</f>
        <v>0</v>
      </c>
      <c r="NQ119" s="478" t="n">
        <f aca="false">NQ120-NQ118</f>
        <v>0</v>
      </c>
      <c r="NR119" s="478" t="n">
        <f aca="false">NR120-NR118</f>
        <v>0</v>
      </c>
      <c r="NS119" s="478" t="n">
        <f aca="false">SUM(NG119:NR119)</f>
        <v>0</v>
      </c>
      <c r="NT119" s="478" t="n">
        <f aca="false">NT120-NT118</f>
        <v>0</v>
      </c>
      <c r="NU119" s="478" t="n">
        <f aca="false">NU120-NU118</f>
        <v>0</v>
      </c>
      <c r="NV119" s="478" t="n">
        <f aca="false">NV120-NV118</f>
        <v>0</v>
      </c>
      <c r="NW119" s="478" t="n">
        <f aca="false">NW120-NW118</f>
        <v>0</v>
      </c>
      <c r="NX119" s="478" t="n">
        <f aca="false">NX120-NX118</f>
        <v>0</v>
      </c>
      <c r="NY119" s="478" t="n">
        <f aca="false">NY120-NY118</f>
        <v>0</v>
      </c>
      <c r="NZ119" s="478" t="n">
        <f aca="false">NZ120-NZ118</f>
        <v>0</v>
      </c>
      <c r="OA119" s="478" t="n">
        <f aca="false">OA120-OA118</f>
        <v>0</v>
      </c>
      <c r="OB119" s="478" t="n">
        <f aca="false">OB120-OB118</f>
        <v>0</v>
      </c>
      <c r="OC119" s="478" t="n">
        <f aca="false">OC120-OC118</f>
        <v>0</v>
      </c>
      <c r="OD119" s="478" t="n">
        <f aca="false">OD120-OD118</f>
        <v>0</v>
      </c>
      <c r="OE119" s="478" t="n">
        <f aca="false">OE120-OE118</f>
        <v>0</v>
      </c>
      <c r="OF119" s="478" t="n">
        <f aca="false">SUM(NT119:OE119)</f>
        <v>0</v>
      </c>
      <c r="OG119" s="478" t="n">
        <f aca="false">OG120-OG118</f>
        <v>0</v>
      </c>
      <c r="OH119" s="478" t="n">
        <f aca="false">OH120-OH118</f>
        <v>0</v>
      </c>
      <c r="OI119" s="478" t="n">
        <f aca="false">OI120-OI118</f>
        <v>0</v>
      </c>
      <c r="OJ119" s="478" t="n">
        <f aca="false">OJ120-OJ118</f>
        <v>0</v>
      </c>
      <c r="OK119" s="478" t="n">
        <f aca="false">OK120-OK118</f>
        <v>0</v>
      </c>
      <c r="OL119" s="478" t="n">
        <f aca="false">OL120-OL118</f>
        <v>0</v>
      </c>
      <c r="OM119" s="478" t="n">
        <f aca="false">OM120-OM118</f>
        <v>0</v>
      </c>
      <c r="ON119" s="478" t="n">
        <f aca="false">ON120-ON118</f>
        <v>0</v>
      </c>
      <c r="OO119" s="478" t="n">
        <f aca="false">OO120-OO118</f>
        <v>0</v>
      </c>
      <c r="OP119" s="478" t="n">
        <f aca="false">OP120-OP118</f>
        <v>0</v>
      </c>
      <c r="OQ119" s="478" t="n">
        <f aca="false">OQ120-OQ118</f>
        <v>0</v>
      </c>
      <c r="OR119" s="478" t="n">
        <f aca="false">OR120-OR118</f>
        <v>0</v>
      </c>
      <c r="OS119" s="478" t="n">
        <f aca="false">SUM(OG119:OR119)</f>
        <v>0</v>
      </c>
      <c r="OT119" s="478"/>
      <c r="OU119" s="478"/>
      <c r="OV119" s="478"/>
      <c r="OW119" s="478"/>
      <c r="OX119" s="478"/>
      <c r="OY119" s="478"/>
      <c r="OZ119" s="478"/>
      <c r="PA119" s="478"/>
      <c r="PB119" s="478"/>
      <c r="PC119" s="478"/>
      <c r="PD119" s="478"/>
      <c r="PE119" s="478"/>
      <c r="PF119" s="478"/>
      <c r="PG119" s="478"/>
      <c r="PH119" s="478"/>
      <c r="PI119" s="478"/>
      <c r="PJ119" s="478"/>
      <c r="PK119" s="478"/>
      <c r="PL119" s="478"/>
      <c r="PM119" s="478"/>
      <c r="PN119" s="478"/>
      <c r="PO119" s="478"/>
      <c r="PP119" s="478"/>
      <c r="PQ119" s="478"/>
      <c r="PR119" s="478"/>
      <c r="PS119" s="478"/>
      <c r="PT119" s="478"/>
      <c r="PU119" s="478"/>
      <c r="PV119" s="478"/>
      <c r="PW119" s="478"/>
      <c r="PX119" s="478"/>
      <c r="PY119" s="478"/>
      <c r="PZ119" s="478"/>
      <c r="QA119" s="478"/>
      <c r="QB119" s="478"/>
      <c r="QC119" s="478"/>
      <c r="QD119" s="478"/>
      <c r="QE119" s="478"/>
      <c r="QF119" s="478"/>
      <c r="QG119" s="478"/>
      <c r="QH119" s="478"/>
      <c r="QI119" s="478"/>
      <c r="QJ119" s="478"/>
      <c r="QK119" s="478"/>
      <c r="QL119" s="478"/>
      <c r="QM119" s="478"/>
      <c r="QN119" s="478"/>
      <c r="QO119" s="478"/>
      <c r="QP119" s="478"/>
      <c r="QQ119" s="478"/>
      <c r="QR119" s="478"/>
      <c r="QS119" s="478"/>
      <c r="QT119" s="478"/>
      <c r="QU119" s="478"/>
      <c r="QV119" s="478"/>
      <c r="QW119" s="478"/>
      <c r="QX119" s="478"/>
      <c r="QY119" s="478"/>
      <c r="QZ119" s="478"/>
      <c r="RA119" s="478"/>
      <c r="RB119" s="478"/>
      <c r="RC119" s="478"/>
      <c r="RD119" s="478"/>
      <c r="RE119" s="478"/>
      <c r="RF119" s="478"/>
    </row>
    <row r="120" customFormat="false" ht="12.75" hidden="false" customHeight="true" outlineLevel="0" collapsed="false">
      <c r="A120" s="478"/>
      <c r="B120" s="479" t="s">
        <v>503</v>
      </c>
      <c r="C120" s="478"/>
      <c r="D120" s="478"/>
      <c r="E120" s="478" t="n">
        <f aca="false">SUM(S120,AF120,AS120,BF120,BS120,CF120,CS120,DF120,DS120,EF120,ES120,FF120,FS120,GF120,GS120,HF120,HS120,IF120,IS120,JF120,JS120,KF120,KS120,LF120,LS120,MF120,MS120,NF120,NS120,OF120,OS120)</f>
        <v>0</v>
      </c>
      <c r="F120" s="478"/>
      <c r="G120" s="478" t="n">
        <f aca="false">IF(AND(E112=1,G112=0),-SUM(G115,G116,G117),IF(G111=1,PMT(G106,E112,G115+G116+G117,,0),G118))</f>
        <v>0</v>
      </c>
      <c r="H120" s="478" t="n">
        <f aca="false">IF(AND(G112=1,H112=0),-SUM(H115,H116,H117),IF(H111=1,PMT(H106,G112,H115+H116+H117,,0),H118))</f>
        <v>0</v>
      </c>
      <c r="I120" s="478" t="n">
        <f aca="false">IF(AND(H112=1,I112=0),-SUM(I115,I116,I117),IF(I111=1,PMT(I106,H112,I115+I116+I117,,0),I118))</f>
        <v>0</v>
      </c>
      <c r="J120" s="478" t="n">
        <f aca="false">IF(AND(I112=1,J112=0),-SUM(J115,J116,J117),IF(J111=1,PMT(J106,I112,J115+J116+J117,,0),J118))</f>
        <v>0</v>
      </c>
      <c r="K120" s="478" t="n">
        <f aca="false">IF(AND(J112=1,K112=0),-SUM(K115,K116,K117),IF(K111=1,PMT(K106,J112,K115+K116+K117,,0),K118))</f>
        <v>0</v>
      </c>
      <c r="L120" s="478" t="n">
        <f aca="false">IF(AND(K112=1,L112=0),-SUM(L115,L116,L117),IF(L111=1,PMT(L106,K112,L115+L116+L117,,0),L118))</f>
        <v>0</v>
      </c>
      <c r="M120" s="478" t="n">
        <f aca="false">IF(AND(L112=1,M112=0),-SUM(M115,M116,M117),IF(M111=1,PMT(M106,L112,M115+M116+M117,,0),M118))</f>
        <v>0</v>
      </c>
      <c r="N120" s="478" t="n">
        <f aca="false">IF(AND(M112=1,N112=0),-SUM(N115,N116,N117),IF(N111=1,PMT(N106,M112,N115+N116+N117,,0),N118))</f>
        <v>0</v>
      </c>
      <c r="O120" s="478" t="n">
        <f aca="false">IF(AND(N112=1,O112=0),-SUM(O115,O116,O117),IF(O111=1,PMT(O106,N112,O115+O116+O117,,0),O118))</f>
        <v>0</v>
      </c>
      <c r="P120" s="478" t="n">
        <f aca="false">IF(AND(O112=1,P112=0),-SUM(P115,P116,P117),IF(P111=1,PMT(P106,O112,P115+P116+P117,,0),P118))</f>
        <v>0</v>
      </c>
      <c r="Q120" s="478" t="n">
        <f aca="false">IF(AND(P112=1,Q112=0),-SUM(Q115,Q116,Q117),IF(Q111=1,PMT(Q106,P112,Q115+Q116+Q117,,0),Q118))</f>
        <v>0</v>
      </c>
      <c r="R120" s="478" t="n">
        <f aca="false">IF(AND(Q112=1,R112=0),-SUM(R115,R116,R117),IF(R111=1,PMT(R106,Q112,R115+R116+R117,,0),R118))</f>
        <v>0</v>
      </c>
      <c r="S120" s="478" t="n">
        <f aca="false">SUM(G120:R120)</f>
        <v>0</v>
      </c>
      <c r="T120" s="478" t="n">
        <f aca="false">IF(AND(R112=1,T112=0),-SUM(T115,T116,T117),IF(T111=1,PMT(T106,R112,T115+T116+T117,,0),T118))</f>
        <v>0</v>
      </c>
      <c r="U120" s="478" t="n">
        <f aca="false">IF(AND(T112=1,U112=0),-SUM(U115,U116,U117),IF(U111=1,PMT(U106,T112,U115+U116+U117,,0),U118))</f>
        <v>0</v>
      </c>
      <c r="V120" s="478" t="n">
        <f aca="false">IF(AND(U112=1,V112=0),-SUM(V115,V116,V117),IF(V111=1,PMT(V106,U112,V115+V116+V117,,0),V118))</f>
        <v>0</v>
      </c>
      <c r="W120" s="478" t="n">
        <f aca="false">IF(AND(V112=1,W112=0),-SUM(W115,W116,W117),IF(W111=1,PMT(W106,V112,W115+W116+W117,,0),W118))</f>
        <v>0</v>
      </c>
      <c r="X120" s="478" t="n">
        <f aca="false">IF(AND(W112=1,X112=0),-SUM(X115,X116,X117),IF(X111=1,PMT(X106,W112,X115+X116+X117,,0),X118))</f>
        <v>0</v>
      </c>
      <c r="Y120" s="478" t="n">
        <f aca="false">IF(AND(X112=1,Y112=0),-SUM(Y115,Y116,Y117),IF(Y111=1,PMT(Y106,X112,Y115+Y116+Y117,,0),Y118))</f>
        <v>0</v>
      </c>
      <c r="Z120" s="478" t="n">
        <f aca="false">IF(AND(Y112=1,Z112=0),-SUM(Z115,Z116,Z117),IF(Z111=1,PMT(Z106,Y112,Z115+Z116+Z117,,0),Z118))</f>
        <v>0</v>
      </c>
      <c r="AA120" s="478" t="n">
        <f aca="false">IF(AND(Z112=1,AA112=0),-SUM(AA115,AA116,AA117),IF(AA111=1,PMT(AA106,Z112,AA115+AA116+AA117,,0),AA118))</f>
        <v>0</v>
      </c>
      <c r="AB120" s="478" t="n">
        <f aca="false">IF(AND(AA112=1,AB112=0),-SUM(AB115,AB116,AB117),IF(AB111=1,PMT(AB106,AA112,AB115+AB116+AB117,,0),AB118))</f>
        <v>0</v>
      </c>
      <c r="AC120" s="478" t="n">
        <f aca="false">IF(AND(AB112=1,AC112=0),-SUM(AC115,AC116,AC117),IF(AC111=1,PMT(AC106,AB112,AC115+AC116+AC117,,0),AC118))</f>
        <v>0</v>
      </c>
      <c r="AD120" s="478" t="n">
        <f aca="false">IF(AND(AC112=1,AD112=0),-SUM(AD115,AD116,AD117),IF(AD111=1,PMT(AD106,AC112,AD115+AD116+AD117,,0),AD118))</f>
        <v>0</v>
      </c>
      <c r="AE120" s="478" t="n">
        <f aca="false">IF(AND(AD112=1,AE112=0),-SUM(AE115,AE116,AE117),IF(AE111=1,PMT(AE106,AD112,AE115+AE116+AE117,,0),AE118))</f>
        <v>0</v>
      </c>
      <c r="AF120" s="478" t="n">
        <f aca="false">SUM(T120:AE120)</f>
        <v>0</v>
      </c>
      <c r="AG120" s="478" t="n">
        <f aca="false">IF(AND(AE112=1,AG112=0),-SUM(AG115,AG116,AG117),IF(AG111=1,PMT(AG106,AE112,AG115+AG116+AG117,,0),AG118))</f>
        <v>0</v>
      </c>
      <c r="AH120" s="478" t="n">
        <f aca="false">IF(AND(AG112=1,AH112=0),-SUM(AH115,AH116,AH117),IF(AH111=1,PMT(AH106,AG112,AH115+AH116+AH117,,0),AH118))</f>
        <v>0</v>
      </c>
      <c r="AI120" s="478" t="n">
        <f aca="false">IF(AND(AH112=1,AI112=0),-SUM(AI115,AI116,AI117),IF(AI111=1,PMT(AI106,AH112,AI115+AI116+AI117,,0),AI118))</f>
        <v>0</v>
      </c>
      <c r="AJ120" s="478" t="n">
        <f aca="false">IF(AND(AI112=1,AJ112=0),-SUM(AJ115,AJ116,AJ117),IF(AJ111=1,PMT(AJ106,AI112,AJ115+AJ116+AJ117,,0),AJ118))</f>
        <v>0</v>
      </c>
      <c r="AK120" s="478" t="n">
        <f aca="false">IF(AND(AJ112=1,AK112=0),-SUM(AK115,AK116,AK117),IF(AK111=1,PMT(AK106,AJ112,AK115+AK116+AK117,,0),AK118))</f>
        <v>0</v>
      </c>
      <c r="AL120" s="478" t="n">
        <f aca="false">IF(AND(AK112=1,AL112=0),-SUM(AL115,AL116,AL117),IF(AL111=1,PMT(AL106,AK112,AL115+AL116+AL117,,0),AL118))</f>
        <v>0</v>
      </c>
      <c r="AM120" s="478" t="n">
        <f aca="false">IF(AND(AL112=1,AM112=0),-SUM(AM115,AM116,AM117),IF(AM111=1,PMT(AM106,AL112,AM115+AM116+AM117,,0),AM118))</f>
        <v>0</v>
      </c>
      <c r="AN120" s="478" t="n">
        <f aca="false">IF(AND(AM112=1,AN112=0),-SUM(AN115,AN116,AN117),IF(AN111=1,PMT(AN106,AM112,AN115+AN116+AN117,,0),AN118))</f>
        <v>0</v>
      </c>
      <c r="AO120" s="478" t="n">
        <f aca="false">IF(AND(AN112=1,AO112=0),-SUM(AO115,AO116,AO117),IF(AO111=1,PMT(AO106,AN112,AO115+AO116+AO117,,0),AO118))</f>
        <v>0</v>
      </c>
      <c r="AP120" s="478" t="n">
        <f aca="false">IF(AND(AO112=1,AP112=0),-SUM(AP115,AP116,AP117),IF(AP111=1,PMT(AP106,AO112,AP115+AP116+AP117,,0),AP118))</f>
        <v>0</v>
      </c>
      <c r="AQ120" s="478" t="n">
        <f aca="false">IF(AND(AP112=1,AQ112=0),-SUM(AQ115,AQ116,AQ117),IF(AQ111=1,PMT(AQ106,AP112,AQ115+AQ116+AQ117,,0),AQ118))</f>
        <v>0</v>
      </c>
      <c r="AR120" s="478" t="n">
        <f aca="false">IF(AND(AQ112=1,AR112=0),-SUM(AR115,AR116,AR117),IF(AR111=1,PMT(AR106,AQ112,AR115+AR116+AR117,,0),AR118))</f>
        <v>0</v>
      </c>
      <c r="AS120" s="478" t="n">
        <f aca="false">SUM(AG120:AR120)</f>
        <v>0</v>
      </c>
      <c r="AT120" s="478" t="n">
        <f aca="false">IF(AND(AR112=1,AT112=0),-SUM(AT115,AT116,AT117),IF(AT111=1,PMT(AT106,AR112,AT115+AT116+AT117,,0),AT118))</f>
        <v>0</v>
      </c>
      <c r="AU120" s="478" t="n">
        <f aca="false">IF(AND(AT112=1,AU112=0),-SUM(AU115,AU116,AU117),IF(AU111=1,PMT(AU106,AT112,AU115+AU116+AU117,,0),AU118))</f>
        <v>0</v>
      </c>
      <c r="AV120" s="478" t="n">
        <f aca="false">IF(AND(AU112=1,AV112=0),-SUM(AV115,AV116,AV117),IF(AV111=1,PMT(AV106,AU112,AV115+AV116+AV117,,0),AV118))</f>
        <v>0</v>
      </c>
      <c r="AW120" s="478" t="n">
        <f aca="false">IF(AND(AV112=1,AW112=0),-SUM(AW115,AW116,AW117),IF(AW111=1,PMT(AW106,AV112,AW115+AW116+AW117,,0),AW118))</f>
        <v>0</v>
      </c>
      <c r="AX120" s="478" t="n">
        <f aca="false">IF(AND(AW112=1,AX112=0),-SUM(AX115,AX116,AX117),IF(AX111=1,PMT(AX106,AW112,AX115+AX116+AX117,,0),AX118))</f>
        <v>0</v>
      </c>
      <c r="AY120" s="478" t="n">
        <f aca="false">IF(AND(AX112=1,AY112=0),-SUM(AY115,AY116,AY117),IF(AY111=1,PMT(AY106,AX112,AY115+AY116+AY117,,0),AY118))</f>
        <v>0</v>
      </c>
      <c r="AZ120" s="478" t="n">
        <f aca="false">IF(AND(AY112=1,AZ112=0),-SUM(AZ115,AZ116,AZ117),IF(AZ111=1,PMT(AZ106,AY112,AZ115+AZ116+AZ117,,0),AZ118))</f>
        <v>0</v>
      </c>
      <c r="BA120" s="478" t="n">
        <f aca="false">IF(AND(AZ112=1,BA112=0),-SUM(BA115,BA116,BA117),IF(BA111=1,PMT(BA106,AZ112,BA115+BA116+BA117,,0),BA118))</f>
        <v>0</v>
      </c>
      <c r="BB120" s="478" t="n">
        <f aca="false">IF(AND(BA112=1,BB112=0),-SUM(BB115,BB116,BB117),IF(BB111=1,PMT(BB106,BA112,BB115+BB116+BB117,,0),BB118))</f>
        <v>0</v>
      </c>
      <c r="BC120" s="478" t="n">
        <f aca="false">IF(AND(BB112=1,BC112=0),-SUM(BC115,BC116,BC117),IF(BC111=1,PMT(BC106,BB112,BC115+BC116+BC117,,0),BC118))</f>
        <v>0</v>
      </c>
      <c r="BD120" s="478" t="n">
        <f aca="false">IF(AND(BC112=1,BD112=0),-SUM(BD115,BD116,BD117),IF(BD111=1,PMT(BD106,BC112,BD115+BD116+BD117,,0),BD118))</f>
        <v>0</v>
      </c>
      <c r="BE120" s="478" t="n">
        <f aca="false">IF(AND(BD112=1,BE112=0),-SUM(BE115,BE116,BE117),IF(BE111=1,PMT(BE106,BD112,BE115+BE116+BE117,,0),BE118))</f>
        <v>0</v>
      </c>
      <c r="BF120" s="478" t="n">
        <f aca="false">SUM(AT120:BE120)</f>
        <v>0</v>
      </c>
      <c r="BG120" s="478" t="n">
        <f aca="false">IF(AND(BE112=1,BG112=0),-SUM(BG115,BG116,BG117),IF(BG111=1,PMT(BG106,BE112,BG115+BG116+BG117,,0),BG118))</f>
        <v>0</v>
      </c>
      <c r="BH120" s="478" t="n">
        <f aca="false">IF(AND(BG112=1,BH112=0),-SUM(BH115,BH116,BH117),IF(BH111=1,PMT(BH106,BG112,BH115+BH116+BH117,,0),BH118))</f>
        <v>0</v>
      </c>
      <c r="BI120" s="478" t="n">
        <f aca="false">IF(AND(BH112=1,BI112=0),-SUM(BI115,BI116,BI117),IF(BI111=1,PMT(BI106,BH112,BI115+BI116+BI117,,0),BI118))</f>
        <v>0</v>
      </c>
      <c r="BJ120" s="478" t="n">
        <f aca="false">IF(AND(BI112=1,BJ112=0),-SUM(BJ115,BJ116,BJ117),IF(BJ111=1,PMT(BJ106,BI112,BJ115+BJ116+BJ117,,0),BJ118))</f>
        <v>0</v>
      </c>
      <c r="BK120" s="478" t="n">
        <f aca="false">IF(AND(BJ112=1,BK112=0),-SUM(BK115,BK116,BK117),IF(BK111=1,PMT(BK106,BJ112,BK115+BK116+BK117,,0),BK118))</f>
        <v>0</v>
      </c>
      <c r="BL120" s="478" t="n">
        <f aca="false">IF(AND(BK112=1,BL112=0),-SUM(BL115,BL116,BL117),IF(BL111=1,PMT(BL106,BK112,BL115+BL116+BL117,,0),BL118))</f>
        <v>0</v>
      </c>
      <c r="BM120" s="478" t="n">
        <f aca="false">IF(AND(BL112=1,BM112=0),-SUM(BM115,BM116,BM117),IF(BM111=1,PMT(BM106,BL112,BM115+BM116+BM117,,0),BM118))</f>
        <v>0</v>
      </c>
      <c r="BN120" s="478" t="n">
        <f aca="false">IF(AND(BM112=1,BN112=0),-SUM(BN115,BN116,BN117),IF(BN111=1,PMT(BN106,BM112,BN115+BN116+BN117,,0),BN118))</f>
        <v>0</v>
      </c>
      <c r="BO120" s="478" t="n">
        <f aca="false">IF(AND(BN112=1,BO112=0),-SUM(BO115,BO116,BO117),IF(BO111=1,PMT(BO106,BN112,BO115+BO116+BO117,,0),BO118))</f>
        <v>0</v>
      </c>
      <c r="BP120" s="478" t="n">
        <f aca="false">IF(AND(BO112=1,BP112=0),-SUM(BP115,BP116,BP117),IF(BP111=1,PMT(BP106,BO112,BP115+BP116+BP117,,0),BP118))</f>
        <v>0</v>
      </c>
      <c r="BQ120" s="478" t="n">
        <f aca="false">IF(AND(BP112=1,BQ112=0),-SUM(BQ115,BQ116,BQ117),IF(BQ111=1,PMT(BQ106,BP112,BQ115+BQ116+BQ117,,0),BQ118))</f>
        <v>0</v>
      </c>
      <c r="BR120" s="478" t="n">
        <f aca="false">IF(AND(BQ112=1,BR112=0),-SUM(BR115,BR116,BR117),IF(BR111=1,PMT(BR106,BQ112,BR115+BR116+BR117,,0),BR118))</f>
        <v>0</v>
      </c>
      <c r="BS120" s="478" t="n">
        <f aca="false">SUM(BG120:BR120)</f>
        <v>0</v>
      </c>
      <c r="BT120" s="478" t="n">
        <f aca="false">IF(AND(BR112=1,BT112=0),-SUM(BT115,BT116,BT117),IF(BT111=1,PMT(BT106,BR112,BT115+BT116+BT117,,0),BT118))</f>
        <v>0</v>
      </c>
      <c r="BU120" s="478" t="n">
        <f aca="false">IF(AND(BT112=1,BU112=0),-SUM(BU115,BU116,BU117),IF(BU111=1,PMT(BU106,BT112,BU115+BU116+BU117,,0),BU118))</f>
        <v>0</v>
      </c>
      <c r="BV120" s="478" t="n">
        <f aca="false">IF(AND(BU112=1,BV112=0),-SUM(BV115,BV116,BV117),IF(BV111=1,PMT(BV106,BU112,BV115+BV116+BV117,,0),BV118))</f>
        <v>0</v>
      </c>
      <c r="BW120" s="478" t="n">
        <f aca="false">IF(AND(BV112=1,BW112=0),-SUM(BW115,BW116,BW117),IF(BW111=1,PMT(BW106,BV112,BW115+BW116+BW117,,0),BW118))</f>
        <v>0</v>
      </c>
      <c r="BX120" s="478" t="n">
        <f aca="false">IF(AND(BW112=1,BX112=0),-SUM(BX115,BX116,BX117),IF(BX111=1,PMT(BX106,BW112,BX115+BX116+BX117,,0),BX118))</f>
        <v>0</v>
      </c>
      <c r="BY120" s="478" t="n">
        <f aca="false">IF(AND(BX112=1,BY112=0),-SUM(BY115,BY116,BY117),IF(BY111=1,PMT(BY106,BX112,BY115+BY116+BY117,,0),BY118))</f>
        <v>0</v>
      </c>
      <c r="BZ120" s="478" t="n">
        <f aca="false">IF(AND(BY112=1,BZ112=0),-SUM(BZ115,BZ116,BZ117),IF(BZ111=1,PMT(BZ106,BY112,BZ115+BZ116+BZ117,,0),BZ118))</f>
        <v>-0</v>
      </c>
      <c r="CA120" s="478" t="n">
        <f aca="false">IF(AND(BZ112=1,CA112=0),-SUM(CA115,CA116,CA117),IF(CA111=1,PMT(CA106,BZ112,CA115+CA116+CA117,,0),CA118))</f>
        <v>-0</v>
      </c>
      <c r="CB120" s="478" t="n">
        <f aca="false">IF(AND(CA112=1,CB112=0),-SUM(CB115,CB116,CB117),IF(CB111=1,PMT(CB106,CA112,CB115+CB116+CB117,,0),CB118))</f>
        <v>-0</v>
      </c>
      <c r="CC120" s="478" t="n">
        <f aca="false">IF(AND(CB112=1,CC112=0),-SUM(CC115,CC116,CC117),IF(CC111=1,PMT(CC106,CB112,CC115+CC116+CC117,,0),CC118))</f>
        <v>-0</v>
      </c>
      <c r="CD120" s="478" t="n">
        <f aca="false">IF(AND(CC112=1,CD112=0),-SUM(CD115,CD116,CD117),IF(CD111=1,PMT(CD106,CC112,CD115+CD116+CD117,,0),CD118))</f>
        <v>-0</v>
      </c>
      <c r="CE120" s="478" t="n">
        <f aca="false">IF(AND(CD112=1,CE112=0),-SUM(CE115,CE116,CE117),IF(CE111=1,PMT(CE106,CD112,CE115+CE116+CE117,,0),CE118))</f>
        <v>-0</v>
      </c>
      <c r="CF120" s="478" t="n">
        <f aca="false">SUM(BT120:CE120)</f>
        <v>0</v>
      </c>
      <c r="CG120" s="478" t="n">
        <f aca="false">IF(AND(CE112=1,CG112=0),-SUM(CG115,CG116,CG117),IF(CG111=1,PMT(CG106,CE112,CG115+CG116+CG117,,0),CG118))</f>
        <v>0</v>
      </c>
      <c r="CH120" s="478" t="n">
        <f aca="false">IF(AND(CG112=1,CH112=0),-SUM(CH115,CH116,CH117),IF(CH111=1,PMT(CH106,CG112,CH115+CH116+CH117,,0),CH118))</f>
        <v>-0</v>
      </c>
      <c r="CI120" s="478" t="n">
        <f aca="false">IF(AND(CH112=1,CI112=0),-SUM(CI115,CI116,CI117),IF(CI111=1,PMT(CI106,CH112,CI115+CI116+CI117,,0),CI118))</f>
        <v>-0</v>
      </c>
      <c r="CJ120" s="478" t="n">
        <f aca="false">IF(AND(CI112=1,CJ112=0),-SUM(CJ115,CJ116,CJ117),IF(CJ111=1,PMT(CJ106,CI112,CJ115+CJ116+CJ117,,0),CJ118))</f>
        <v>-0</v>
      </c>
      <c r="CK120" s="478" t="n">
        <f aca="false">IF(AND(CJ112=1,CK112=0),-SUM(CK115,CK116,CK117),IF(CK111=1,PMT(CK106,CJ112,CK115+CK116+CK117,,0),CK118))</f>
        <v>-0</v>
      </c>
      <c r="CL120" s="478" t="n">
        <f aca="false">IF(AND(CK112=1,CL112=0),-SUM(CL115,CL116,CL117),IF(CL111=1,PMT(CL106,CK112,CL115+CL116+CL117,,0),CL118))</f>
        <v>-0</v>
      </c>
      <c r="CM120" s="478" t="n">
        <f aca="false">IF(AND(CL112=1,CM112=0),-SUM(CM115,CM116,CM117),IF(CM111=1,PMT(CM106,CL112,CM115+CM116+CM117,,0),CM118))</f>
        <v>-0</v>
      </c>
      <c r="CN120" s="478" t="n">
        <f aca="false">IF(AND(CM112=1,CN112=0),-SUM(CN115,CN116,CN117),IF(CN111=1,PMT(CN106,CM112,CN115+CN116+CN117,,0),CN118))</f>
        <v>-0</v>
      </c>
      <c r="CO120" s="478" t="n">
        <f aca="false">IF(AND(CN112=1,CO112=0),-SUM(CO115,CO116,CO117),IF(CO111=1,PMT(CO106,CN112,CO115+CO116+CO117,,0),CO118))</f>
        <v>-0</v>
      </c>
      <c r="CP120" s="478" t="n">
        <f aca="false">IF(AND(CO112=1,CP112=0),-SUM(CP115,CP116,CP117),IF(CP111=1,PMT(CP106,CO112,CP115+CP116+CP117,,0),CP118))</f>
        <v>-0</v>
      </c>
      <c r="CQ120" s="478" t="n">
        <f aca="false">IF(AND(CP112=1,CQ112=0),-SUM(CQ115,CQ116,CQ117),IF(CQ111=1,PMT(CQ106,CP112,CQ115+CQ116+CQ117,,0),CQ118))</f>
        <v>-0</v>
      </c>
      <c r="CR120" s="478" t="n">
        <f aca="false">IF(AND(CQ112=1,CR112=0),-SUM(CR115,CR116,CR117),IF(CR111=1,PMT(CR106,CQ112,CR115+CR116+CR117,,0),CR118))</f>
        <v>-0</v>
      </c>
      <c r="CS120" s="478" t="n">
        <f aca="false">SUM(CG120:CR120)</f>
        <v>0</v>
      </c>
      <c r="CT120" s="478" t="n">
        <f aca="false">IF(AND(CR112=1,CT112=0),-SUM(CT115,CT116,CT117),IF(CT111=1,PMT(CT106,CR112,CT115+CT116+CT117,,0),CT118))</f>
        <v>0</v>
      </c>
      <c r="CU120" s="478" t="n">
        <f aca="false">IF(AND(CT112=1,CU112=0),-SUM(CU115,CU116,CU117),IF(CU111=1,PMT(CU106,CT112,CU115+CU116+CU117,,0),CU118))</f>
        <v>-0</v>
      </c>
      <c r="CV120" s="478" t="n">
        <f aca="false">IF(AND(CU112=1,CV112=0),-SUM(CV115,CV116,CV117),IF(CV111=1,PMT(CV106,CU112,CV115+CV116+CV117,,0),CV118))</f>
        <v>-0</v>
      </c>
      <c r="CW120" s="478" t="n">
        <f aca="false">IF(AND(CV112=1,CW112=0),-SUM(CW115,CW116,CW117),IF(CW111=1,PMT(CW106,CV112,CW115+CW116+CW117,,0),CW118))</f>
        <v>-0</v>
      </c>
      <c r="CX120" s="478" t="n">
        <f aca="false">IF(AND(CW112=1,CX112=0),-SUM(CX115,CX116,CX117),IF(CX111=1,PMT(CX106,CW112,CX115+CX116+CX117,,0),CX118))</f>
        <v>-0</v>
      </c>
      <c r="CY120" s="478" t="n">
        <f aca="false">IF(AND(CX112=1,CY112=0),-SUM(CY115,CY116,CY117),IF(CY111=1,PMT(CY106,CX112,CY115+CY116+CY117,,0),CY118))</f>
        <v>-0</v>
      </c>
      <c r="CZ120" s="478" t="n">
        <f aca="false">IF(AND(CY112=1,CZ112=0),-SUM(CZ115,CZ116,CZ117),IF(CZ111=1,PMT(CZ106,CY112,CZ115+CZ116+CZ117,,0),CZ118))</f>
        <v>-0</v>
      </c>
      <c r="DA120" s="478" t="n">
        <f aca="false">IF(AND(CZ112=1,DA112=0),-SUM(DA115,DA116,DA117),IF(DA111=1,PMT(DA106,CZ112,DA115+DA116+DA117,,0),DA118))</f>
        <v>-0</v>
      </c>
      <c r="DB120" s="478" t="n">
        <f aca="false">IF(AND(DA112=1,DB112=0),-SUM(DB115,DB116,DB117),IF(DB111=1,PMT(DB106,DA112,DB115+DB116+DB117,,0),DB118))</f>
        <v>-0</v>
      </c>
      <c r="DC120" s="478" t="n">
        <f aca="false">IF(AND(DB112=1,DC112=0),-SUM(DC115,DC116,DC117),IF(DC111=1,PMT(DC106,DB112,DC115+DC116+DC117,,0),DC118))</f>
        <v>-0</v>
      </c>
      <c r="DD120" s="478" t="n">
        <f aca="false">IF(AND(DC112=1,DD112=0),-SUM(DD115,DD116,DD117),IF(DD111=1,PMT(DD106,DC112,DD115+DD116+DD117,,0),DD118))</f>
        <v>-0</v>
      </c>
      <c r="DE120" s="478" t="n">
        <f aca="false">IF(AND(DD112=1,DE112=0),-SUM(DE115,DE116,DE117),IF(DE111=1,PMT(DE106,DD112,DE115+DE116+DE117,,0),DE118))</f>
        <v>-0</v>
      </c>
      <c r="DF120" s="478" t="n">
        <f aca="false">SUM(CT120:DE120)</f>
        <v>0</v>
      </c>
      <c r="DG120" s="478" t="n">
        <f aca="false">IF(AND(DE112=1,DG112=0),-SUM(DG115,DG116,DG117),IF(DG111=1,PMT(DG106,DE112,DG115+DG116+DG117,,0),DG118))</f>
        <v>0</v>
      </c>
      <c r="DH120" s="478" t="n">
        <f aca="false">IF(AND(DG112=1,DH112=0),-SUM(DH115,DH116,DH117),IF(DH111=1,PMT(DH106,DG112,DH115+DH116+DH117,,0),DH118))</f>
        <v>-0</v>
      </c>
      <c r="DI120" s="478" t="n">
        <f aca="false">IF(AND(DH112=1,DI112=0),-SUM(DI115,DI116,DI117),IF(DI111=1,PMT(DI106,DH112,DI115+DI116+DI117,,0),DI118))</f>
        <v>-0</v>
      </c>
      <c r="DJ120" s="478" t="n">
        <f aca="false">IF(AND(DI112=1,DJ112=0),-SUM(DJ115,DJ116,DJ117),IF(DJ111=1,PMT(DJ106,DI112,DJ115+DJ116+DJ117,,0),DJ118))</f>
        <v>-0</v>
      </c>
      <c r="DK120" s="478" t="n">
        <f aca="false">IF(AND(DJ112=1,DK112=0),-SUM(DK115,DK116,DK117),IF(DK111=1,PMT(DK106,DJ112,DK115+DK116+DK117,,0),DK118))</f>
        <v>-0</v>
      </c>
      <c r="DL120" s="478" t="n">
        <f aca="false">IF(AND(DK112=1,DL112=0),-SUM(DL115,DL116,DL117),IF(DL111=1,PMT(DL106,DK112,DL115+DL116+DL117,,0),DL118))</f>
        <v>-0</v>
      </c>
      <c r="DM120" s="478" t="n">
        <f aca="false">IF(AND(DL112=1,DM112=0),-SUM(DM115,DM116,DM117),IF(DM111=1,PMT(DM106,DL112,DM115+DM116+DM117,,0),DM118))</f>
        <v>-0</v>
      </c>
      <c r="DN120" s="478" t="n">
        <f aca="false">IF(AND(DM112=1,DN112=0),-SUM(DN115,DN116,DN117),IF(DN111=1,PMT(DN106,DM112,DN115+DN116+DN117,,0),DN118))</f>
        <v>-0</v>
      </c>
      <c r="DO120" s="478" t="n">
        <f aca="false">IF(AND(DN112=1,DO112=0),-SUM(DO115,DO116,DO117),IF(DO111=1,PMT(DO106,DN112,DO115+DO116+DO117,,0),DO118))</f>
        <v>-0</v>
      </c>
      <c r="DP120" s="478" t="n">
        <f aca="false">IF(AND(DO112=1,DP112=0),-SUM(DP115,DP116,DP117),IF(DP111=1,PMT(DP106,DO112,DP115+DP116+DP117,,0),DP118))</f>
        <v>-0</v>
      </c>
      <c r="DQ120" s="478" t="n">
        <f aca="false">IF(AND(DP112=1,DQ112=0),-SUM(DQ115,DQ116,DQ117),IF(DQ111=1,PMT(DQ106,DP112,DQ115+DQ116+DQ117,,0),DQ118))</f>
        <v>-0</v>
      </c>
      <c r="DR120" s="478" t="n">
        <f aca="false">IF(AND(DQ112=1,DR112=0),-SUM(DR115,DR116,DR117),IF(DR111=1,PMT(DR106,DQ112,DR115+DR116+DR117,,0),DR118))</f>
        <v>-0</v>
      </c>
      <c r="DS120" s="478" t="n">
        <f aca="false">SUM(DG120:DR120)</f>
        <v>0</v>
      </c>
      <c r="DT120" s="478" t="n">
        <f aca="false">IF(AND(DR112=1,DT112=0),-SUM(DT115,DT116,DT117),IF(DT111=1,PMT(DT106,DR112,DT115+DT116+DT117,,0),DT118))</f>
        <v>0</v>
      </c>
      <c r="DU120" s="478" t="n">
        <f aca="false">IF(AND(DT112=1,DU112=0),-SUM(DU115,DU116,DU117),IF(DU111=1,PMT(DU106,DT112,DU115+DU116+DU117,,0),DU118))</f>
        <v>-0</v>
      </c>
      <c r="DV120" s="478" t="n">
        <f aca="false">IF(AND(DU112=1,DV112=0),-SUM(DV115,DV116,DV117),IF(DV111=1,PMT(DV106,DU112,DV115+DV116+DV117,,0),DV118))</f>
        <v>-0</v>
      </c>
      <c r="DW120" s="478" t="n">
        <f aca="false">IF(AND(DV112=1,DW112=0),-SUM(DW115,DW116,DW117),IF(DW111=1,PMT(DW106,DV112,DW115+DW116+DW117,,0),DW118))</f>
        <v>-0</v>
      </c>
      <c r="DX120" s="478" t="n">
        <f aca="false">IF(AND(DW112=1,DX112=0),-SUM(DX115,DX116,DX117),IF(DX111=1,PMT(DX106,DW112,DX115+DX116+DX117,,0),DX118))</f>
        <v>-0</v>
      </c>
      <c r="DY120" s="478" t="n">
        <f aca="false">IF(AND(DX112=1,DY112=0),-SUM(DY115,DY116,DY117),IF(DY111=1,PMT(DY106,DX112,DY115+DY116+DY117,,0),DY118))</f>
        <v>-0</v>
      </c>
      <c r="DZ120" s="478" t="n">
        <f aca="false">IF(AND(DY112=1,DZ112=0),-SUM(DZ115,DZ116,DZ117),IF(DZ111=1,PMT(DZ106,DY112,DZ115+DZ116+DZ117,,0),DZ118))</f>
        <v>-0</v>
      </c>
      <c r="EA120" s="478" t="n">
        <f aca="false">IF(AND(DZ112=1,EA112=0),-SUM(EA115,EA116,EA117),IF(EA111=1,PMT(EA106,DZ112,EA115+EA116+EA117,,0),EA118))</f>
        <v>-0</v>
      </c>
      <c r="EB120" s="478" t="n">
        <f aca="false">IF(AND(EA112=1,EB112=0),-SUM(EB115,EB116,EB117),IF(EB111=1,PMT(EB106,EA112,EB115+EB116+EB117,,0),EB118))</f>
        <v>-0</v>
      </c>
      <c r="EC120" s="478" t="n">
        <f aca="false">IF(AND(EB112=1,EC112=0),-SUM(EC115,EC116,EC117),IF(EC111=1,PMT(EC106,EB112,EC115+EC116+EC117,,0),EC118))</f>
        <v>-0</v>
      </c>
      <c r="ED120" s="478" t="n">
        <f aca="false">IF(AND(EC112=1,ED112=0),-SUM(ED115,ED116,ED117),IF(ED111=1,PMT(ED106,EC112,ED115+ED116+ED117,,0),ED118))</f>
        <v>-0</v>
      </c>
      <c r="EE120" s="478" t="n">
        <f aca="false">IF(AND(ED112=1,EE112=0),-SUM(EE115,EE116,EE117),IF(EE111=1,PMT(EE106,ED112,EE115+EE116+EE117,,0),EE118))</f>
        <v>-0</v>
      </c>
      <c r="EF120" s="478" t="n">
        <f aca="false">SUM(DT120:EE120)</f>
        <v>0</v>
      </c>
      <c r="EG120" s="478" t="n">
        <f aca="false">IF(AND(EE112=1,EG112=0),-SUM(EG115,EG116,EG117),IF(EG111=1,PMT(EG106,EE112,EG115+EG116+EG117,,0),EG118))</f>
        <v>0</v>
      </c>
      <c r="EH120" s="478" t="n">
        <f aca="false">IF(AND(EG112=1,EH112=0),-SUM(EH115,EH116,EH117),IF(EH111=1,PMT(EH106,EG112,EH115+EH116+EH117,,0),EH118))</f>
        <v>-0</v>
      </c>
      <c r="EI120" s="478" t="n">
        <f aca="false">IF(AND(EH112=1,EI112=0),-SUM(EI115,EI116,EI117),IF(EI111=1,PMT(EI106,EH112,EI115+EI116+EI117,,0),EI118))</f>
        <v>-0</v>
      </c>
      <c r="EJ120" s="478" t="n">
        <f aca="false">IF(AND(EI112=1,EJ112=0),-SUM(EJ115,EJ116,EJ117),IF(EJ111=1,PMT(EJ106,EI112,EJ115+EJ116+EJ117,,0),EJ118))</f>
        <v>-0</v>
      </c>
      <c r="EK120" s="478" t="n">
        <f aca="false">IF(AND(EJ112=1,EK112=0),-SUM(EK115,EK116,EK117),IF(EK111=1,PMT(EK106,EJ112,EK115+EK116+EK117,,0),EK118))</f>
        <v>-0</v>
      </c>
      <c r="EL120" s="478" t="n">
        <f aca="false">IF(AND(EK112=1,EL112=0),-SUM(EL115,EL116,EL117),IF(EL111=1,PMT(EL106,EK112,EL115+EL116+EL117,,0),EL118))</f>
        <v>-0</v>
      </c>
      <c r="EM120" s="478" t="n">
        <f aca="false">IF(AND(EL112=1,EM112=0),-SUM(EM115,EM116,EM117),IF(EM111=1,PMT(EM106,EL112,EM115+EM116+EM117,,0),EM118))</f>
        <v>-0</v>
      </c>
      <c r="EN120" s="478" t="n">
        <f aca="false">IF(AND(EM112=1,EN112=0),-SUM(EN115,EN116,EN117),IF(EN111=1,PMT(EN106,EM112,EN115+EN116+EN117,,0),EN118))</f>
        <v>-0</v>
      </c>
      <c r="EO120" s="478" t="n">
        <f aca="false">IF(AND(EN112=1,EO112=0),-SUM(EO115,EO116,EO117),IF(EO111=1,PMT(EO106,EN112,EO115+EO116+EO117,,0),EO118))</f>
        <v>-0</v>
      </c>
      <c r="EP120" s="478" t="n">
        <f aca="false">IF(AND(EO112=1,EP112=0),-SUM(EP115,EP116,EP117),IF(EP111=1,PMT(EP106,EO112,EP115+EP116+EP117,,0),EP118))</f>
        <v>-0</v>
      </c>
      <c r="EQ120" s="478" t="n">
        <f aca="false">IF(AND(EP112=1,EQ112=0),-SUM(EQ115,EQ116,EQ117),IF(EQ111=1,PMT(EQ106,EP112,EQ115+EQ116+EQ117,,0),EQ118))</f>
        <v>-0</v>
      </c>
      <c r="ER120" s="478" t="n">
        <f aca="false">IF(AND(EQ112=1,ER112=0),-SUM(ER115,ER116,ER117),IF(ER111=1,PMT(ER106,EQ112,ER115+ER116+ER117,,0),ER118))</f>
        <v>-0</v>
      </c>
      <c r="ES120" s="478" t="n">
        <f aca="false">SUM(EG120:ER120)</f>
        <v>0</v>
      </c>
      <c r="ET120" s="478" t="n">
        <f aca="false">IF(AND(ER112=1,ET112=0),-SUM(ET115,ET116,ET117),IF(ET111=1,PMT(ET106,ER112,ET115+ET116+ET117,,0),ET118))</f>
        <v>0</v>
      </c>
      <c r="EU120" s="478" t="n">
        <f aca="false">IF(AND(ET112=1,EU112=0),-SUM(EU115,EU116,EU117),IF(EU111=1,PMT(EU106,ET112,EU115+EU116+EU117,,0),EU118))</f>
        <v>-0</v>
      </c>
      <c r="EV120" s="478" t="n">
        <f aca="false">IF(AND(EU112=1,EV112=0),-SUM(EV115,EV116,EV117),IF(EV111=1,PMT(EV106,EU112,EV115+EV116+EV117,,0),EV118))</f>
        <v>-0</v>
      </c>
      <c r="EW120" s="478" t="n">
        <f aca="false">IF(AND(EV112=1,EW112=0),-SUM(EW115,EW116,EW117),IF(EW111=1,PMT(EW106,EV112,EW115+EW116+EW117,,0),EW118))</f>
        <v>-0</v>
      </c>
      <c r="EX120" s="478" t="n">
        <f aca="false">IF(AND(EW112=1,EX112=0),-SUM(EX115,EX116,EX117),IF(EX111=1,PMT(EX106,EW112,EX115+EX116+EX117,,0),EX118))</f>
        <v>-0</v>
      </c>
      <c r="EY120" s="478" t="n">
        <f aca="false">IF(AND(EX112=1,EY112=0),-SUM(EY115,EY116,EY117),IF(EY111=1,PMT(EY106,EX112,EY115+EY116+EY117,,0),EY118))</f>
        <v>-0</v>
      </c>
      <c r="EZ120" s="478" t="n">
        <f aca="false">IF(AND(EY112=1,EZ112=0),-SUM(EZ115,EZ116,EZ117),IF(EZ111=1,PMT(EZ106,EY112,EZ115+EZ116+EZ117,,0),EZ118))</f>
        <v>-0</v>
      </c>
      <c r="FA120" s="478" t="n">
        <f aca="false">IF(AND(EZ112=1,FA112=0),-SUM(FA115,FA116,FA117),IF(FA111=1,PMT(FA106,EZ112,FA115+FA116+FA117,,0),FA118))</f>
        <v>0</v>
      </c>
      <c r="FB120" s="478" t="n">
        <f aca="false">IF(AND(FA112=1,FB112=0),-SUM(FB115,FB116,FB117),IF(FB111=1,PMT(FB106,FA112,FB115+FB116+FB117,,0),FB118))</f>
        <v>0</v>
      </c>
      <c r="FC120" s="478" t="n">
        <f aca="false">IF(AND(FB112=1,FC112=0),-SUM(FC115,FC116,FC117),IF(FC111=1,PMT(FC106,FB112,FC115+FC116+FC117,,0),FC118))</f>
        <v>0</v>
      </c>
      <c r="FD120" s="478" t="n">
        <f aca="false">IF(AND(FC112=1,FD112=0),-SUM(FD115,FD116,FD117),IF(FD111=1,PMT(FD106,FC112,FD115+FD116+FD117,,0),FD118))</f>
        <v>0</v>
      </c>
      <c r="FE120" s="478" t="n">
        <f aca="false">IF(AND(FD112=1,FE112=0),-SUM(FE115,FE116,FE117),IF(FE111=1,PMT(FE106,FD112,FE115+FE116+FE117,,0),FE118))</f>
        <v>0</v>
      </c>
      <c r="FF120" s="478" t="n">
        <f aca="false">SUM(ET120:FE120)</f>
        <v>0</v>
      </c>
      <c r="FG120" s="478" t="n">
        <f aca="false">IF(AND(FE112=1,FG112=0),-SUM(FG115,FG116,FG117),IF(FG111=1,PMT(FG106,FE112,FG115+FG116+FG117,,0),FG118))</f>
        <v>0</v>
      </c>
      <c r="FH120" s="478" t="n">
        <f aca="false">IF(AND(FG112=1,FH112=0),-SUM(FH115,FH116,FH117),IF(FH111=1,PMT(FH106,FG112,FH115+FH116+FH117,,0),FH118))</f>
        <v>0</v>
      </c>
      <c r="FI120" s="478" t="n">
        <f aca="false">IF(AND(FH112=1,FI112=0),-SUM(FI115,FI116,FI117),IF(FI111=1,PMT(FI106,FH112,FI115+FI116+FI117,,0),FI118))</f>
        <v>0</v>
      </c>
      <c r="FJ120" s="478" t="n">
        <f aca="false">IF(AND(FI112=1,FJ112=0),-SUM(FJ115,FJ116,FJ117),IF(FJ111=1,PMT(FJ106,FI112,FJ115+FJ116+FJ117,,0),FJ118))</f>
        <v>0</v>
      </c>
      <c r="FK120" s="478" t="n">
        <f aca="false">IF(AND(FJ112=1,FK112=0),-SUM(FK115,FK116,FK117),IF(FK111=1,PMT(FK106,FJ112,FK115+FK116+FK117,,0),FK118))</f>
        <v>0</v>
      </c>
      <c r="FL120" s="478" t="n">
        <f aca="false">IF(AND(FK112=1,FL112=0),-SUM(FL115,FL116,FL117),IF(FL111=1,PMT(FL106,FK112,FL115+FL116+FL117,,0),FL118))</f>
        <v>0</v>
      </c>
      <c r="FM120" s="478" t="n">
        <f aca="false">IF(AND(FL112=1,FM112=0),-SUM(FM115,FM116,FM117),IF(FM111=1,PMT(FM106,FL112,FM115+FM116+FM117,,0),FM118))</f>
        <v>0</v>
      </c>
      <c r="FN120" s="478" t="n">
        <f aca="false">IF(AND(FM112=1,FN112=0),-SUM(FN115,FN116,FN117),IF(FN111=1,PMT(FN106,FM112,FN115+FN116+FN117,,0),FN118))</f>
        <v>0</v>
      </c>
      <c r="FO120" s="478" t="n">
        <f aca="false">IF(AND(FN112=1,FO112=0),-SUM(FO115,FO116,FO117),IF(FO111=1,PMT(FO106,FN112,FO115+FO116+FO117,,0),FO118))</f>
        <v>0</v>
      </c>
      <c r="FP120" s="478" t="n">
        <f aca="false">IF(AND(FO112=1,FP112=0),-SUM(FP115,FP116,FP117),IF(FP111=1,PMT(FP106,FO112,FP115+FP116+FP117,,0),FP118))</f>
        <v>0</v>
      </c>
      <c r="FQ120" s="478" t="n">
        <f aca="false">IF(AND(FP112=1,FQ112=0),-SUM(FQ115,FQ116,FQ117),IF(FQ111=1,PMT(FQ106,FP112,FQ115+FQ116+FQ117,,0),FQ118))</f>
        <v>0</v>
      </c>
      <c r="FR120" s="478" t="n">
        <f aca="false">IF(AND(FQ112=1,FR112=0),-SUM(FR115,FR116,FR117),IF(FR111=1,PMT(FR106,FQ112,FR115+FR116+FR117,,0),FR118))</f>
        <v>0</v>
      </c>
      <c r="FS120" s="478" t="n">
        <f aca="false">SUM(FG120:FR120)</f>
        <v>0</v>
      </c>
      <c r="FT120" s="478" t="n">
        <f aca="false">IF(AND(FR112=1,FT112=0),-SUM(FT115,FT116,FT117),IF(FT111=1,PMT(FT106,FR112,FT115+FT116+FT117,,0),FT118))</f>
        <v>0</v>
      </c>
      <c r="FU120" s="478" t="n">
        <f aca="false">IF(AND(FT112=1,FU112=0),-SUM(FU115,FU116,FU117),IF(FU111=1,PMT(FU106,FT112,FU115+FU116+FU117,,0),FU118))</f>
        <v>0</v>
      </c>
      <c r="FV120" s="478" t="n">
        <f aca="false">IF(AND(FU112=1,FV112=0),-SUM(FV115,FV116,FV117),IF(FV111=1,PMT(FV106,FU112,FV115+FV116+FV117,,0),FV118))</f>
        <v>0</v>
      </c>
      <c r="FW120" s="478" t="n">
        <f aca="false">IF(AND(FV112=1,FW112=0),-SUM(FW115,FW116,FW117),IF(FW111=1,PMT(FW106,FV112,FW115+FW116+FW117,,0),FW118))</f>
        <v>0</v>
      </c>
      <c r="FX120" s="478" t="n">
        <f aca="false">IF(AND(FW112=1,FX112=0),-SUM(FX115,FX116,FX117),IF(FX111=1,PMT(FX106,FW112,FX115+FX116+FX117,,0),FX118))</f>
        <v>0</v>
      </c>
      <c r="FY120" s="478" t="n">
        <f aca="false">IF(AND(FX112=1,FY112=0),-SUM(FY115,FY116,FY117),IF(FY111=1,PMT(FY106,FX112,FY115+FY116+FY117,,0),FY118))</f>
        <v>0</v>
      </c>
      <c r="FZ120" s="478" t="n">
        <f aca="false">IF(AND(FY112=1,FZ112=0),-SUM(FZ115,FZ116,FZ117),IF(FZ111=1,PMT(FZ106,FY112,FZ115+FZ116+FZ117,,0),FZ118))</f>
        <v>0</v>
      </c>
      <c r="GA120" s="478" t="n">
        <f aca="false">IF(AND(FZ112=1,GA112=0),-SUM(GA115,GA116,GA117),IF(GA111=1,PMT(GA106,FZ112,GA115+GA116+GA117,,0),GA118))</f>
        <v>0</v>
      </c>
      <c r="GB120" s="478" t="n">
        <f aca="false">IF(AND(GA112=1,GB112=0),-SUM(GB115,GB116,GB117),IF(GB111=1,PMT(GB106,GA112,GB115+GB116+GB117,,0),GB118))</f>
        <v>0</v>
      </c>
      <c r="GC120" s="478" t="n">
        <f aca="false">IF(AND(GB112=1,GC112=0),-SUM(GC115,GC116,GC117),IF(GC111=1,PMT(GC106,GB112,GC115+GC116+GC117,,0),GC118))</f>
        <v>0</v>
      </c>
      <c r="GD120" s="478" t="n">
        <f aca="false">IF(AND(GC112=1,GD112=0),-SUM(GD115,GD116,GD117),IF(GD111=1,PMT(GD106,GC112,GD115+GD116+GD117,,0),GD118))</f>
        <v>0</v>
      </c>
      <c r="GE120" s="478" t="n">
        <f aca="false">IF(AND(GD112=1,GE112=0),-SUM(GE115,GE116,GE117),IF(GE111=1,PMT(GE106,GD112,GE115+GE116+GE117,,0),GE118))</f>
        <v>0</v>
      </c>
      <c r="GF120" s="478" t="n">
        <f aca="false">SUM(FT120:GE120)</f>
        <v>0</v>
      </c>
      <c r="GG120" s="478" t="n">
        <f aca="false">IF(AND(GE112=1,GG112=0),-SUM(GG115,GG116,GG117),IF(GG111=1,PMT(GG106,GE112,GG115+GG116+GG117,,0),GG118))</f>
        <v>0</v>
      </c>
      <c r="GH120" s="478" t="n">
        <f aca="false">IF(AND(GG112=1,GH112=0),-SUM(GH115,GH116,GH117),IF(GH111=1,PMT(GH106,GG112,GH115+GH116+GH117,,0),GH118))</f>
        <v>0</v>
      </c>
      <c r="GI120" s="478" t="n">
        <f aca="false">IF(AND(GH112=1,GI112=0),-SUM(GI115,GI116,GI117),IF(GI111=1,PMT(GI106,GH112,GI115+GI116+GI117,,0),GI118))</f>
        <v>0</v>
      </c>
      <c r="GJ120" s="478" t="n">
        <f aca="false">IF(AND(GI112=1,GJ112=0),-SUM(GJ115,GJ116,GJ117),IF(GJ111=1,PMT(GJ106,GI112,GJ115+GJ116+GJ117,,0),GJ118))</f>
        <v>0</v>
      </c>
      <c r="GK120" s="478" t="n">
        <f aca="false">IF(AND(GJ112=1,GK112=0),-SUM(GK115,GK116,GK117),IF(GK111=1,PMT(GK106,GJ112,GK115+GK116+GK117,,0),GK118))</f>
        <v>0</v>
      </c>
      <c r="GL120" s="478" t="n">
        <f aca="false">IF(AND(GK112=1,GL112=0),-SUM(GL115,GL116,GL117),IF(GL111=1,PMT(GL106,GK112,GL115+GL116+GL117,,0),GL118))</f>
        <v>0</v>
      </c>
      <c r="GM120" s="478" t="n">
        <f aca="false">IF(AND(GL112=1,GM112=0),-SUM(GM115,GM116,GM117),IF(GM111=1,PMT(GM106,GL112,GM115+GM116+GM117,,0),GM118))</f>
        <v>0</v>
      </c>
      <c r="GN120" s="478" t="n">
        <f aca="false">IF(AND(GM112=1,GN112=0),-SUM(GN115,GN116,GN117),IF(GN111=1,PMT(GN106,GM112,GN115+GN116+GN117,,0),GN118))</f>
        <v>0</v>
      </c>
      <c r="GO120" s="478" t="n">
        <f aca="false">IF(AND(GN112=1,GO112=0),-SUM(GO115,GO116,GO117),IF(GO111=1,PMT(GO106,GN112,GO115+GO116+GO117,,0),GO118))</f>
        <v>0</v>
      </c>
      <c r="GP120" s="478" t="n">
        <f aca="false">IF(AND(GO112=1,GP112=0),-SUM(GP115,GP116,GP117),IF(GP111=1,PMT(GP106,GO112,GP115+GP116+GP117,,0),GP118))</f>
        <v>0</v>
      </c>
      <c r="GQ120" s="478" t="n">
        <f aca="false">IF(AND(GP112=1,GQ112=0),-SUM(GQ115,GQ116,GQ117),IF(GQ111=1,PMT(GQ106,GP112,GQ115+GQ116+GQ117,,0),GQ118))</f>
        <v>0</v>
      </c>
      <c r="GR120" s="478" t="n">
        <f aca="false">IF(AND(GQ112=1,GR112=0),-SUM(GR115,GR116,GR117),IF(GR111=1,PMT(GR106,GQ112,GR115+GR116+GR117,,0),GR118))</f>
        <v>0</v>
      </c>
      <c r="GS120" s="478" t="n">
        <f aca="false">SUM(GG120:GR120)</f>
        <v>0</v>
      </c>
      <c r="GT120" s="478" t="n">
        <f aca="false">IF(AND(GR112=1,GT112=0),-SUM(GT115,GT116,GT117),IF(GT111=1,PMT(GT106,GR112,GT115+GT116+GT117,,0),GT118))</f>
        <v>0</v>
      </c>
      <c r="GU120" s="478" t="n">
        <f aca="false">IF(AND(GT112=1,GU112=0),-SUM(GU115,GU116,GU117),IF(GU111=1,PMT(GU106,GT112,GU115+GU116+GU117,,0),GU118))</f>
        <v>0</v>
      </c>
      <c r="GV120" s="478" t="n">
        <f aca="false">IF(AND(GU112=1,GV112=0),-SUM(GV115,GV116,GV117),IF(GV111=1,PMT(GV106,GU112,GV115+GV116+GV117,,0),GV118))</f>
        <v>0</v>
      </c>
      <c r="GW120" s="478" t="n">
        <f aca="false">IF(AND(GV112=1,GW112=0),-SUM(GW115,GW116,GW117),IF(GW111=1,PMT(GW106,GV112,GW115+GW116+GW117,,0),GW118))</f>
        <v>0</v>
      </c>
      <c r="GX120" s="478" t="n">
        <f aca="false">IF(AND(GW112=1,GX112=0),-SUM(GX115,GX116,GX117),IF(GX111=1,PMT(GX106,GW112,GX115+GX116+GX117,,0),GX118))</f>
        <v>0</v>
      </c>
      <c r="GY120" s="478" t="n">
        <f aca="false">IF(AND(GX112=1,GY112=0),-SUM(GY115,GY116,GY117),IF(GY111=1,PMT(GY106,GX112,GY115+GY116+GY117,,0),GY118))</f>
        <v>0</v>
      </c>
      <c r="GZ120" s="478" t="n">
        <f aca="false">IF(AND(GY112=1,GZ112=0),-SUM(GZ115,GZ116,GZ117),IF(GZ111=1,PMT(GZ106,GY112,GZ115+GZ116+GZ117,,0),GZ118))</f>
        <v>0</v>
      </c>
      <c r="HA120" s="478" t="n">
        <f aca="false">IF(AND(GZ112=1,HA112=0),-SUM(HA115,HA116,HA117),IF(HA111=1,PMT(HA106,GZ112,HA115+HA116+HA117,,0),HA118))</f>
        <v>0</v>
      </c>
      <c r="HB120" s="478" t="n">
        <f aca="false">IF(AND(HA112=1,HB112=0),-SUM(HB115,HB116,HB117),IF(HB111=1,PMT(HB106,HA112,HB115+HB116+HB117,,0),HB118))</f>
        <v>0</v>
      </c>
      <c r="HC120" s="478" t="n">
        <f aca="false">IF(AND(HB112=1,HC112=0),-SUM(HC115,HC116,HC117),IF(HC111=1,PMT(HC106,HB112,HC115+HC116+HC117,,0),HC118))</f>
        <v>0</v>
      </c>
      <c r="HD120" s="478" t="n">
        <f aca="false">IF(AND(HC112=1,HD112=0),-SUM(HD115,HD116,HD117),IF(HD111=1,PMT(HD106,HC112,HD115+HD116+HD117,,0),HD118))</f>
        <v>0</v>
      </c>
      <c r="HE120" s="478" t="n">
        <f aca="false">IF(AND(HD112=1,HE112=0),-SUM(HE115,HE116,HE117),IF(HE111=1,PMT(HE106,HD112,HE115+HE116+HE117,,0),HE118))</f>
        <v>0</v>
      </c>
      <c r="HF120" s="478" t="n">
        <f aca="false">SUM(GT120:HE120)</f>
        <v>0</v>
      </c>
      <c r="HG120" s="478" t="n">
        <f aca="false">IF(AND(HE112=1,HG112=0),-SUM(HG115,HG116,HG117),IF(HG111=1,PMT(HG106,HE112,HG115+HG116+HG117,,0),HG118))</f>
        <v>0</v>
      </c>
      <c r="HH120" s="478" t="n">
        <f aca="false">IF(AND(HG112=1,HH112=0),-SUM(HH115,HH116,HH117),IF(HH111=1,PMT(HH106,HG112,HH115+HH116+HH117,,0),HH118))</f>
        <v>0</v>
      </c>
      <c r="HI120" s="478" t="n">
        <f aca="false">IF(AND(HH112=1,HI112=0),-SUM(HI115,HI116,HI117),IF(HI111=1,PMT(HI106,HH112,HI115+HI116+HI117,,0),HI118))</f>
        <v>0</v>
      </c>
      <c r="HJ120" s="478" t="n">
        <f aca="false">IF(AND(HI112=1,HJ112=0),-SUM(HJ115,HJ116,HJ117),IF(HJ111=1,PMT(HJ106,HI112,HJ115+HJ116+HJ117,,0),HJ118))</f>
        <v>0</v>
      </c>
      <c r="HK120" s="478" t="n">
        <f aca="false">IF(AND(HJ112=1,HK112=0),-SUM(HK115,HK116,HK117),IF(HK111=1,PMT(HK106,HJ112,HK115+HK116+HK117,,0),HK118))</f>
        <v>0</v>
      </c>
      <c r="HL120" s="478" t="n">
        <f aca="false">IF(AND(HK112=1,HL112=0),-SUM(HL115,HL116,HL117),IF(HL111=1,PMT(HL106,HK112,HL115+HL116+HL117,,0),HL118))</f>
        <v>0</v>
      </c>
      <c r="HM120" s="478" t="n">
        <f aca="false">IF(AND(HL112=1,HM112=0),-SUM(HM115,HM116,HM117),IF(HM111=1,PMT(HM106,HL112,HM115+HM116+HM117,,0),HM118))</f>
        <v>0</v>
      </c>
      <c r="HN120" s="478" t="n">
        <f aca="false">IF(AND(HM112=1,HN112=0),-SUM(HN115,HN116,HN117),IF(HN111=1,PMT(HN106,HM112,HN115+HN116+HN117,,0),HN118))</f>
        <v>0</v>
      </c>
      <c r="HO120" s="478" t="n">
        <f aca="false">IF(AND(HN112=1,HO112=0),-SUM(HO115,HO116,HO117),IF(HO111=1,PMT(HO106,HN112,HO115+HO116+HO117,,0),HO118))</f>
        <v>0</v>
      </c>
      <c r="HP120" s="478" t="n">
        <f aca="false">IF(AND(HO112=1,HP112=0),-SUM(HP115,HP116,HP117),IF(HP111=1,PMT(HP106,HO112,HP115+HP116+HP117,,0),HP118))</f>
        <v>0</v>
      </c>
      <c r="HQ120" s="478" t="n">
        <f aca="false">IF(AND(HP112=1,HQ112=0),-SUM(HQ115,HQ116,HQ117),IF(HQ111=1,PMT(HQ106,HP112,HQ115+HQ116+HQ117,,0),HQ118))</f>
        <v>0</v>
      </c>
      <c r="HR120" s="478" t="n">
        <f aca="false">IF(AND(HQ112=1,HR112=0),-SUM(HR115,HR116,HR117),IF(HR111=1,PMT(HR106,HQ112,HR115+HR116+HR117,,0),HR118))</f>
        <v>0</v>
      </c>
      <c r="HS120" s="478" t="n">
        <f aca="false">SUM(HG120:HR120)</f>
        <v>0</v>
      </c>
      <c r="HT120" s="478" t="n">
        <f aca="false">IF(AND(HR112=1,HT112=0),-SUM(HT115,HT116,HT117),IF(HT111=1,PMT(HT106,HR112,HT115+HT116+HT117,,0),HT118))</f>
        <v>0</v>
      </c>
      <c r="HU120" s="478" t="n">
        <f aca="false">IF(AND(HT112=1,HU112=0),-SUM(HU115,HU116,HU117),IF(HU111=1,PMT(HU106,HT112,HU115+HU116+HU117,,0),HU118))</f>
        <v>0</v>
      </c>
      <c r="HV120" s="478" t="n">
        <f aca="false">IF(AND(HU112=1,HV112=0),-SUM(HV115,HV116,HV117),IF(HV111=1,PMT(HV106,HU112,HV115+HV116+HV117,,0),HV118))</f>
        <v>0</v>
      </c>
      <c r="HW120" s="478" t="n">
        <f aca="false">IF(AND(HV112=1,HW112=0),-SUM(HW115,HW116,HW117),IF(HW111=1,PMT(HW106,HV112,HW115+HW116+HW117,,0),HW118))</f>
        <v>0</v>
      </c>
      <c r="HX120" s="478" t="n">
        <f aca="false">IF(AND(HW112=1,HX112=0),-SUM(HX115,HX116,HX117),IF(HX111=1,PMT(HX106,HW112,HX115+HX116+HX117,,0),HX118))</f>
        <v>0</v>
      </c>
      <c r="HY120" s="478" t="n">
        <f aca="false">IF(AND(HX112=1,HY112=0),-SUM(HY115,HY116,HY117),IF(HY111=1,PMT(HY106,HX112,HY115+HY116+HY117,,0),HY118))</f>
        <v>0</v>
      </c>
      <c r="HZ120" s="478" t="n">
        <f aca="false">IF(AND(HY112=1,HZ112=0),-SUM(HZ115,HZ116,HZ117),IF(HZ111=1,PMT(HZ106,HY112,HZ115+HZ116+HZ117,,0),HZ118))</f>
        <v>0</v>
      </c>
      <c r="IA120" s="478" t="n">
        <f aca="false">IF(AND(HZ112=1,IA112=0),-SUM(IA115,IA116,IA117),IF(IA111=1,PMT(IA106,HZ112,IA115+IA116+IA117,,0),IA118))</f>
        <v>0</v>
      </c>
      <c r="IB120" s="478" t="n">
        <f aca="false">IF(AND(IA112=1,IB112=0),-SUM(IB115,IB116,IB117),IF(IB111=1,PMT(IB106,IA112,IB115+IB116+IB117,,0),IB118))</f>
        <v>0</v>
      </c>
      <c r="IC120" s="478" t="n">
        <f aca="false">IF(AND(IB112=1,IC112=0),-SUM(IC115,IC116,IC117),IF(IC111=1,PMT(IC106,IB112,IC115+IC116+IC117,,0),IC118))</f>
        <v>0</v>
      </c>
      <c r="ID120" s="478" t="n">
        <f aca="false">IF(AND(IC112=1,ID112=0),-SUM(ID115,ID116,ID117),IF(ID111=1,PMT(ID106,IC112,ID115+ID116+ID117,,0),ID118))</f>
        <v>0</v>
      </c>
      <c r="IE120" s="478" t="n">
        <f aca="false">IF(AND(ID112=1,IE112=0),-SUM(IE115,IE116,IE117),IF(IE111=1,PMT(IE106,ID112,IE115+IE116+IE117,,0),IE118))</f>
        <v>0</v>
      </c>
      <c r="IF120" s="478" t="n">
        <f aca="false">SUM(HT120:IE120)</f>
        <v>0</v>
      </c>
      <c r="IG120" s="478" t="n">
        <f aca="false">IF(AND(IE112=1,IG112=0),-SUM(IG115,IG116,IG117),IF(IG111=1,PMT(IG106,IE112,IG115+IG116+IG117,,0),IG118))</f>
        <v>0</v>
      </c>
      <c r="IH120" s="478" t="n">
        <f aca="false">IF(AND(IG112=1,IH112=0),-SUM(IH115,IH116,IH117),IF(IH111=1,PMT(IH106,IG112,IH115+IH116+IH117,,0),IH118))</f>
        <v>0</v>
      </c>
      <c r="II120" s="478" t="n">
        <f aca="false">IF(AND(IH112=1,II112=0),-SUM(II115,II116,II117),IF(II111=1,PMT(II106,IH112,II115+II116+II117,,0),II118))</f>
        <v>0</v>
      </c>
      <c r="IJ120" s="478" t="n">
        <f aca="false">IF(AND(II112=1,IJ112=0),-SUM(IJ115,IJ116,IJ117),IF(IJ111=1,PMT(IJ106,II112,IJ115+IJ116+IJ117,,0),IJ118))</f>
        <v>0</v>
      </c>
      <c r="IK120" s="478" t="n">
        <f aca="false">IF(AND(IJ112=1,IK112=0),-SUM(IK115,IK116,IK117),IF(IK111=1,PMT(IK106,IJ112,IK115+IK116+IK117,,0),IK118))</f>
        <v>0</v>
      </c>
      <c r="IL120" s="478" t="n">
        <f aca="false">IF(AND(IK112=1,IL112=0),-SUM(IL115,IL116,IL117),IF(IL111=1,PMT(IL106,IK112,IL115+IL116+IL117,,0),IL118))</f>
        <v>0</v>
      </c>
      <c r="IM120" s="478" t="n">
        <f aca="false">IF(AND(IL112=1,IM112=0),-SUM(IM115,IM116,IM117),IF(IM111=1,PMT(IM106,IL112,IM115+IM116+IM117,,0),IM118))</f>
        <v>0</v>
      </c>
      <c r="IN120" s="478" t="n">
        <f aca="false">IF(AND(IM112=1,IN112=0),-SUM(IN115,IN116,IN117),IF(IN111=1,PMT(IN106,IM112,IN115+IN116+IN117,,0),IN118))</f>
        <v>0</v>
      </c>
      <c r="IO120" s="478" t="n">
        <f aca="false">IF(AND(IN112=1,IO112=0),-SUM(IO115,IO116,IO117),IF(IO111=1,PMT(IO106,IN112,IO115+IO116+IO117,,0),IO118))</f>
        <v>0</v>
      </c>
      <c r="IP120" s="478" t="n">
        <f aca="false">IF(AND(IO112=1,IP112=0),-SUM(IP115,IP116,IP117),IF(IP111=1,PMT(IP106,IO112,IP115+IP116+IP117,,0),IP118))</f>
        <v>0</v>
      </c>
      <c r="IQ120" s="478" t="n">
        <f aca="false">IF(AND(IP112=1,IQ112=0),-SUM(IQ115,IQ116,IQ117),IF(IQ111=1,PMT(IQ106,IP112,IQ115+IQ116+IQ117,,0),IQ118))</f>
        <v>0</v>
      </c>
      <c r="IR120" s="478" t="n">
        <f aca="false">IF(AND(IQ112=1,IR112=0),-SUM(IR115,IR116,IR117),IF(IR111=1,PMT(IR106,IQ112,IR115+IR116+IR117,,0),IR118))</f>
        <v>0</v>
      </c>
      <c r="IS120" s="478" t="n">
        <f aca="false">SUM(IG120:IR120)</f>
        <v>0</v>
      </c>
      <c r="IT120" s="478" t="n">
        <f aca="false">IF(AND(IR112=1,IT112=0),-SUM(IT115,IT116,IT117),IF(IT111=1,PMT(IT106,IR112,IT115+IT116+IT117,,0),IT118))</f>
        <v>0</v>
      </c>
      <c r="IU120" s="478" t="n">
        <f aca="false">IF(AND(IT112=1,IU112=0),-SUM(IU115,IU116,IU117),IF(IU111=1,PMT(IU106,IT112,IU115+IU116+IU117,,0),IU118))</f>
        <v>0</v>
      </c>
      <c r="IV120" s="478" t="n">
        <f aca="false">IF(AND(IU112=1,IV112=0),-SUM(IV115,IV116,IV117),IF(IV111=1,PMT(IV106,IU112,IV115+IV116+IV117,,0),IV118))</f>
        <v>0</v>
      </c>
      <c r="IW120" s="478" t="n">
        <f aca="false">IF(AND(IV112=1,IW112=0),-SUM(IW115,IW116,IW117),IF(IW111=1,PMT(IW106,IV112,IW115+IW116+IW117,,0),IW118))</f>
        <v>0</v>
      </c>
      <c r="IX120" s="478" t="n">
        <f aca="false">IF(AND(IW112=1,IX112=0),-SUM(IX115,IX116,IX117),IF(IX111=1,PMT(IX106,IW112,IX115+IX116+IX117,,0),IX118))</f>
        <v>0</v>
      </c>
      <c r="IY120" s="478" t="n">
        <f aca="false">IF(AND(IX112=1,IY112=0),-SUM(IY115,IY116,IY117),IF(IY111=1,PMT(IY106,IX112,IY115+IY116+IY117,,0),IY118))</f>
        <v>0</v>
      </c>
      <c r="IZ120" s="478" t="n">
        <f aca="false">IF(AND(IY112=1,IZ112=0),-SUM(IZ115,IZ116,IZ117),IF(IZ111=1,PMT(IZ106,IY112,IZ115+IZ116+IZ117,,0),IZ118))</f>
        <v>0</v>
      </c>
      <c r="JA120" s="478" t="n">
        <f aca="false">IF(AND(IZ112=1,JA112=0),-SUM(JA115,JA116,JA117),IF(JA111=1,PMT(JA106,IZ112,JA115+JA116+JA117,,0),JA118))</f>
        <v>0</v>
      </c>
      <c r="JB120" s="478" t="n">
        <f aca="false">IF(AND(JA112=1,JB112=0),-SUM(JB115,JB116,JB117),IF(JB111=1,PMT(JB106,JA112,JB115+JB116+JB117,,0),JB118))</f>
        <v>0</v>
      </c>
      <c r="JC120" s="478" t="n">
        <f aca="false">IF(AND(JB112=1,JC112=0),-SUM(JC115,JC116,JC117),IF(JC111=1,PMT(JC106,JB112,JC115+JC116+JC117,,0),JC118))</f>
        <v>0</v>
      </c>
      <c r="JD120" s="478" t="n">
        <f aca="false">IF(AND(JC112=1,JD112=0),-SUM(JD115,JD116,JD117),IF(JD111=1,PMT(JD106,JC112,JD115+JD116+JD117,,0),JD118))</f>
        <v>0</v>
      </c>
      <c r="JE120" s="478" t="n">
        <f aca="false">IF(AND(JD112=1,JE112=0),-SUM(JE115,JE116,JE117),IF(JE111=1,PMT(JE106,JD112,JE115+JE116+JE117,,0),JE118))</f>
        <v>0</v>
      </c>
      <c r="JF120" s="478" t="n">
        <f aca="false">SUM(IT120:JE120)</f>
        <v>0</v>
      </c>
      <c r="JG120" s="478" t="n">
        <f aca="false">IF(AND(JE112=1,JG112=0),-SUM(JG115,JG116,JG117),IF(JG111=1,PMT(JG106,JE112,JG115+JG116+JG117,,0),JG118))</f>
        <v>0</v>
      </c>
      <c r="JH120" s="478" t="n">
        <f aca="false">IF(AND(JG112=1,JH112=0),-SUM(JH115,JH116,JH117),IF(JH111=1,PMT(JH106,JG112,JH115+JH116+JH117,,0),JH118))</f>
        <v>0</v>
      </c>
      <c r="JI120" s="478" t="n">
        <f aca="false">IF(AND(JH112=1,JI112=0),-SUM(JI115,JI116,JI117),IF(JI111=1,PMT(JI106,JH112,JI115+JI116+JI117,,0),JI118))</f>
        <v>0</v>
      </c>
      <c r="JJ120" s="478" t="n">
        <f aca="false">IF(AND(JI112=1,JJ112=0),-SUM(JJ115,JJ116,JJ117),IF(JJ111=1,PMT(JJ106,JI112,JJ115+JJ116+JJ117,,0),JJ118))</f>
        <v>0</v>
      </c>
      <c r="JK120" s="478" t="n">
        <f aca="false">IF(AND(JJ112=1,JK112=0),-SUM(JK115,JK116,JK117),IF(JK111=1,PMT(JK106,JJ112,JK115+JK116+JK117,,0),JK118))</f>
        <v>0</v>
      </c>
      <c r="JL120" s="478" t="n">
        <f aca="false">IF(AND(JK112=1,JL112=0),-SUM(JL115,JL116,JL117),IF(JL111=1,PMT(JL106,JK112,JL115+JL116+JL117,,0),JL118))</f>
        <v>0</v>
      </c>
      <c r="JM120" s="478" t="n">
        <f aca="false">IF(AND(JL112=1,JM112=0),-SUM(JM115,JM116,JM117),IF(JM111=1,PMT(JM106,JL112,JM115+JM116+JM117,,0),JM118))</f>
        <v>0</v>
      </c>
      <c r="JN120" s="478" t="n">
        <f aca="false">IF(AND(JM112=1,JN112=0),-SUM(JN115,JN116,JN117),IF(JN111=1,PMT(JN106,JM112,JN115+JN116+JN117,,0),JN118))</f>
        <v>0</v>
      </c>
      <c r="JO120" s="478" t="n">
        <f aca="false">IF(AND(JN112=1,JO112=0),-SUM(JO115,JO116,JO117),IF(JO111=1,PMT(JO106,JN112,JO115+JO116+JO117,,0),JO118))</f>
        <v>0</v>
      </c>
      <c r="JP120" s="478" t="n">
        <f aca="false">IF(AND(JO112=1,JP112=0),-SUM(JP115,JP116,JP117),IF(JP111=1,PMT(JP106,JO112,JP115+JP116+JP117,,0),JP118))</f>
        <v>0</v>
      </c>
      <c r="JQ120" s="478" t="n">
        <f aca="false">IF(AND(JP112=1,JQ112=0),-SUM(JQ115,JQ116,JQ117),IF(JQ111=1,PMT(JQ106,JP112,JQ115+JQ116+JQ117,,0),JQ118))</f>
        <v>0</v>
      </c>
      <c r="JR120" s="478" t="n">
        <f aca="false">IF(AND(JQ112=1,JR112=0),-SUM(JR115,JR116,JR117),IF(JR111=1,PMT(JR106,JQ112,JR115+JR116+JR117,,0),JR118))</f>
        <v>0</v>
      </c>
      <c r="JS120" s="478" t="n">
        <f aca="false">SUM(JG120:JR120)</f>
        <v>0</v>
      </c>
      <c r="JT120" s="478" t="n">
        <f aca="false">IF(AND(JR112=1,JT112=0),-SUM(JT115,JT116,JT117),IF(JT111=1,PMT(JT106,JR112,JT115+JT116+JT117,,0),JT118))</f>
        <v>0</v>
      </c>
      <c r="JU120" s="478" t="n">
        <f aca="false">IF(AND(JT112=1,JU112=0),-SUM(JU115,JU116,JU117),IF(JU111=1,PMT(JU106,JT112,JU115+JU116+JU117,,0),JU118))</f>
        <v>0</v>
      </c>
      <c r="JV120" s="478" t="n">
        <f aca="false">IF(AND(JU112=1,JV112=0),-SUM(JV115,JV116,JV117),IF(JV111=1,PMT(JV106,JU112,JV115+JV116+JV117,,0),JV118))</f>
        <v>0</v>
      </c>
      <c r="JW120" s="478" t="n">
        <f aca="false">IF(AND(JV112=1,JW112=0),-SUM(JW115,JW116,JW117),IF(JW111=1,PMT(JW106,JV112,JW115+JW116+JW117,,0),JW118))</f>
        <v>0</v>
      </c>
      <c r="JX120" s="478" t="n">
        <f aca="false">IF(AND(JW112=1,JX112=0),-SUM(JX115,JX116,JX117),IF(JX111=1,PMT(JX106,JW112,JX115+JX116+JX117,,0),JX118))</f>
        <v>0</v>
      </c>
      <c r="JY120" s="478" t="n">
        <f aca="false">IF(AND(JX112=1,JY112=0),-SUM(JY115,JY116,JY117),IF(JY111=1,PMT(JY106,JX112,JY115+JY116+JY117,,0),JY118))</f>
        <v>0</v>
      </c>
      <c r="JZ120" s="478" t="n">
        <f aca="false">IF(AND(JY112=1,JZ112=0),-SUM(JZ115,JZ116,JZ117),IF(JZ111=1,PMT(JZ106,JY112,JZ115+JZ116+JZ117,,0),JZ118))</f>
        <v>0</v>
      </c>
      <c r="KA120" s="478" t="n">
        <f aca="false">IF(AND(JZ112=1,KA112=0),-SUM(KA115,KA116,KA117),IF(KA111=1,PMT(KA106,JZ112,KA115+KA116+KA117,,0),KA118))</f>
        <v>0</v>
      </c>
      <c r="KB120" s="478" t="n">
        <f aca="false">IF(AND(KA112=1,KB112=0),-SUM(KB115,KB116,KB117),IF(KB111=1,PMT(KB106,KA112,KB115+KB116+KB117,,0),KB118))</f>
        <v>0</v>
      </c>
      <c r="KC120" s="478" t="n">
        <f aca="false">IF(AND(KB112=1,KC112=0),-SUM(KC115,KC116,KC117),IF(KC111=1,PMT(KC106,KB112,KC115+KC116+KC117,,0),KC118))</f>
        <v>0</v>
      </c>
      <c r="KD120" s="478" t="n">
        <f aca="false">IF(AND(KC112=1,KD112=0),-SUM(KD115,KD116,KD117),IF(KD111=1,PMT(KD106,KC112,KD115+KD116+KD117,,0),KD118))</f>
        <v>0</v>
      </c>
      <c r="KE120" s="478" t="n">
        <f aca="false">IF(AND(KD112=1,KE112=0),-SUM(KE115,KE116,KE117),IF(KE111=1,PMT(KE106,KD112,KE115+KE116+KE117,,0),KE118))</f>
        <v>0</v>
      </c>
      <c r="KF120" s="478" t="n">
        <f aca="false">SUM(JT120:KE120)</f>
        <v>0</v>
      </c>
      <c r="KG120" s="478" t="n">
        <f aca="false">IF(AND(KE112=1,KG112=0),-SUM(KG115,KG116,KG117),IF(KG111=1,PMT(KG106,KE112,KG115+KG116+KG117,,0),KG118))</f>
        <v>0</v>
      </c>
      <c r="KH120" s="478" t="n">
        <f aca="false">IF(AND(KG112=1,KH112=0),-SUM(KH115,KH116,KH117),IF(KH111=1,PMT(KH106,KG112,KH115+KH116+KH117,,0),KH118))</f>
        <v>0</v>
      </c>
      <c r="KI120" s="478" t="n">
        <f aca="false">IF(AND(KH112=1,KI112=0),-SUM(KI115,KI116,KI117),IF(KI111=1,PMT(KI106,KH112,KI115+KI116+KI117,,0),KI118))</f>
        <v>0</v>
      </c>
      <c r="KJ120" s="478" t="n">
        <f aca="false">IF(AND(KI112=1,KJ112=0),-SUM(KJ115,KJ116,KJ117),IF(KJ111=1,PMT(KJ106,KI112,KJ115+KJ116+KJ117,,0),KJ118))</f>
        <v>0</v>
      </c>
      <c r="KK120" s="478" t="n">
        <f aca="false">IF(AND(KJ112=1,KK112=0),-SUM(KK115,KK116,KK117),IF(KK111=1,PMT(KK106,KJ112,KK115+KK116+KK117,,0),KK118))</f>
        <v>0</v>
      </c>
      <c r="KL120" s="478" t="n">
        <f aca="false">IF(AND(KK112=1,KL112=0),-SUM(KL115,KL116,KL117),IF(KL111=1,PMT(KL106,KK112,KL115+KL116+KL117,,0),KL118))</f>
        <v>0</v>
      </c>
      <c r="KM120" s="478" t="n">
        <f aca="false">IF(AND(KL112=1,KM112=0),-SUM(KM115,KM116,KM117),IF(KM111=1,PMT(KM106,KL112,KM115+KM116+KM117,,0),KM118))</f>
        <v>0</v>
      </c>
      <c r="KN120" s="478" t="n">
        <f aca="false">IF(AND(KM112=1,KN112=0),-SUM(KN115,KN116,KN117),IF(KN111=1,PMT(KN106,KM112,KN115+KN116+KN117,,0),KN118))</f>
        <v>0</v>
      </c>
      <c r="KO120" s="478" t="n">
        <f aca="false">IF(AND(KN112=1,KO112=0),-SUM(KO115,KO116,KO117),IF(KO111=1,PMT(KO106,KN112,KO115+KO116+KO117,,0),KO118))</f>
        <v>0</v>
      </c>
      <c r="KP120" s="478" t="n">
        <f aca="false">IF(AND(KO112=1,KP112=0),-SUM(KP115,KP116,KP117),IF(KP111=1,PMT(KP106,KO112,KP115+KP116+KP117,,0),KP118))</f>
        <v>0</v>
      </c>
      <c r="KQ120" s="478" t="n">
        <f aca="false">IF(AND(KP112=1,KQ112=0),-SUM(KQ115,KQ116,KQ117),IF(KQ111=1,PMT(KQ106,KP112,KQ115+KQ116+KQ117,,0),KQ118))</f>
        <v>0</v>
      </c>
      <c r="KR120" s="478" t="n">
        <f aca="false">IF(AND(KQ112=1,KR112=0),-SUM(KR115,KR116,KR117),IF(KR111=1,PMT(KR106,KQ112,KR115+KR116+KR117,,0),KR118))</f>
        <v>0</v>
      </c>
      <c r="KS120" s="478" t="n">
        <f aca="false">SUM(KG120:KR120)</f>
        <v>0</v>
      </c>
      <c r="KT120" s="478" t="n">
        <f aca="false">IF(AND(KR112=1,KT112=0),-SUM(KT115,KT116,KT117),IF(KT111=1,PMT(KT106,KR112,KT115+KT116+KT117,,0),KT118))</f>
        <v>0</v>
      </c>
      <c r="KU120" s="478" t="n">
        <f aca="false">IF(AND(KT112=1,KU112=0),-SUM(KU115,KU116,KU117),IF(KU111=1,PMT(KU106,KT112,KU115+KU116+KU117,,0),KU118))</f>
        <v>0</v>
      </c>
      <c r="KV120" s="478" t="n">
        <f aca="false">IF(AND(KU112=1,KV112=0),-SUM(KV115,KV116,KV117),IF(KV111=1,PMT(KV106,KU112,KV115+KV116+KV117,,0),KV118))</f>
        <v>0</v>
      </c>
      <c r="KW120" s="478" t="n">
        <f aca="false">IF(AND(KV112=1,KW112=0),-SUM(KW115,KW116,KW117),IF(KW111=1,PMT(KW106,KV112,KW115+KW116+KW117,,0),KW118))</f>
        <v>0</v>
      </c>
      <c r="KX120" s="478" t="n">
        <f aca="false">IF(AND(KW112=1,KX112=0),-SUM(KX115,KX116,KX117),IF(KX111=1,PMT(KX106,KW112,KX115+KX116+KX117,,0),KX118))</f>
        <v>0</v>
      </c>
      <c r="KY120" s="478" t="n">
        <f aca="false">IF(AND(KX112=1,KY112=0),-SUM(KY115,KY116,KY117),IF(KY111=1,PMT(KY106,KX112,KY115+KY116+KY117,,0),KY118))</f>
        <v>0</v>
      </c>
      <c r="KZ120" s="478" t="n">
        <f aca="false">IF(AND(KY112=1,KZ112=0),-SUM(KZ115,KZ116,KZ117),IF(KZ111=1,PMT(KZ106,KY112,KZ115+KZ116+KZ117,,0),KZ118))</f>
        <v>0</v>
      </c>
      <c r="LA120" s="478" t="n">
        <f aca="false">IF(AND(KZ112=1,LA112=0),-SUM(LA115,LA116,LA117),IF(LA111=1,PMT(LA106,KZ112,LA115+LA116+LA117,,0),LA118))</f>
        <v>0</v>
      </c>
      <c r="LB120" s="478" t="n">
        <f aca="false">IF(AND(LA112=1,LB112=0),-SUM(LB115,LB116,LB117),IF(LB111=1,PMT(LB106,LA112,LB115+LB116+LB117,,0),LB118))</f>
        <v>0</v>
      </c>
      <c r="LC120" s="478" t="n">
        <f aca="false">IF(AND(LB112=1,LC112=0),-SUM(LC115,LC116,LC117),IF(LC111=1,PMT(LC106,LB112,LC115+LC116+LC117,,0),LC118))</f>
        <v>0</v>
      </c>
      <c r="LD120" s="478" t="n">
        <f aca="false">IF(AND(LC112=1,LD112=0),-SUM(LD115,LD116,LD117),IF(LD111=1,PMT(LD106,LC112,LD115+LD116+LD117,,0),LD118))</f>
        <v>0</v>
      </c>
      <c r="LE120" s="478" t="n">
        <f aca="false">IF(AND(LD112=1,LE112=0),-SUM(LE115,LE116,LE117),IF(LE111=1,PMT(LE106,LD112,LE115+LE116+LE117,,0),LE118))</f>
        <v>0</v>
      </c>
      <c r="LF120" s="478" t="n">
        <f aca="false">SUM(KT120:LE120)</f>
        <v>0</v>
      </c>
      <c r="LG120" s="478" t="n">
        <f aca="false">IF(AND(LE112=1,LG112=0),-SUM(LG115,LG116,LG117),IF(LG111=1,PMT(LG106,LE112,LG115+LG116+LG117,,0),LG118))</f>
        <v>0</v>
      </c>
      <c r="LH120" s="478" t="n">
        <f aca="false">IF(AND(LG112=1,LH112=0),-SUM(LH115,LH116,LH117),IF(LH111=1,PMT(LH106,LG112,LH115+LH116+LH117,,0),LH118))</f>
        <v>0</v>
      </c>
      <c r="LI120" s="478" t="n">
        <f aca="false">IF(AND(LH112=1,LI112=0),-SUM(LI115,LI116,LI117),IF(LI111=1,PMT(LI106,LH112,LI115+LI116+LI117,,0),LI118))</f>
        <v>0</v>
      </c>
      <c r="LJ120" s="478" t="n">
        <f aca="false">IF(AND(LI112=1,LJ112=0),-SUM(LJ115,LJ116,LJ117),IF(LJ111=1,PMT(LJ106,LI112,LJ115+LJ116+LJ117,,0),LJ118))</f>
        <v>0</v>
      </c>
      <c r="LK120" s="478" t="n">
        <f aca="false">IF(AND(LJ112=1,LK112=0),-SUM(LK115,LK116,LK117),IF(LK111=1,PMT(LK106,LJ112,LK115+LK116+LK117,,0),LK118))</f>
        <v>0</v>
      </c>
      <c r="LL120" s="478" t="n">
        <f aca="false">IF(AND(LK112=1,LL112=0),-SUM(LL115,LL116,LL117),IF(LL111=1,PMT(LL106,LK112,LL115+LL116+LL117,,0),LL118))</f>
        <v>0</v>
      </c>
      <c r="LM120" s="478" t="n">
        <f aca="false">IF(AND(LL112=1,LM112=0),-SUM(LM115,LM116,LM117),IF(LM111=1,PMT(LM106,LL112,LM115+LM116+LM117,,0),LM118))</f>
        <v>0</v>
      </c>
      <c r="LN120" s="478" t="n">
        <f aca="false">IF(AND(LM112=1,LN112=0),-SUM(LN115,LN116,LN117),IF(LN111=1,PMT(LN106,LM112,LN115+LN116+LN117,,0),LN118))</f>
        <v>0</v>
      </c>
      <c r="LO120" s="478" t="n">
        <f aca="false">IF(AND(LN112=1,LO112=0),-SUM(LO115,LO116,LO117),IF(LO111=1,PMT(LO106,LN112,LO115+LO116+LO117,,0),LO118))</f>
        <v>0</v>
      </c>
      <c r="LP120" s="478" t="n">
        <f aca="false">IF(AND(LO112=1,LP112=0),-SUM(LP115,LP116,LP117),IF(LP111=1,PMT(LP106,LO112,LP115+LP116+LP117,,0),LP118))</f>
        <v>0</v>
      </c>
      <c r="LQ120" s="478" t="n">
        <f aca="false">IF(AND(LP112=1,LQ112=0),-SUM(LQ115,LQ116,LQ117),IF(LQ111=1,PMT(LQ106,LP112,LQ115+LQ116+LQ117,,0),LQ118))</f>
        <v>0</v>
      </c>
      <c r="LR120" s="478" t="n">
        <f aca="false">IF(AND(LQ112=1,LR112=0),-SUM(LR115,LR116,LR117),IF(LR111=1,PMT(LR106,LQ112,LR115+LR116+LR117,,0),LR118))</f>
        <v>0</v>
      </c>
      <c r="LS120" s="478" t="n">
        <f aca="false">SUM(LG120:LR120)</f>
        <v>0</v>
      </c>
      <c r="LT120" s="478" t="n">
        <f aca="false">IF(AND(LR112=1,LT112=0),-SUM(LT115,LT116,LT117),IF(LT111=1,PMT(LT106,LR112,LT115+LT116+LT117,,0),LT118))</f>
        <v>0</v>
      </c>
      <c r="LU120" s="478" t="n">
        <f aca="false">IF(AND(LT112=1,LU112=0),-SUM(LU115,LU116,LU117),IF(LU111=1,PMT(LU106,LT112,LU115+LU116+LU117,,0),LU118))</f>
        <v>0</v>
      </c>
      <c r="LV120" s="478" t="n">
        <f aca="false">IF(AND(LU112=1,LV112=0),-SUM(LV115,LV116,LV117),IF(LV111=1,PMT(LV106,LU112,LV115+LV116+LV117,,0),LV118))</f>
        <v>0</v>
      </c>
      <c r="LW120" s="478" t="n">
        <f aca="false">IF(AND(LV112=1,LW112=0),-SUM(LW115,LW116,LW117),IF(LW111=1,PMT(LW106,LV112,LW115+LW116+LW117,,0),LW118))</f>
        <v>0</v>
      </c>
      <c r="LX120" s="478" t="n">
        <f aca="false">IF(AND(LW112=1,LX112=0),-SUM(LX115,LX116,LX117),IF(LX111=1,PMT(LX106,LW112,LX115+LX116+LX117,,0),LX118))</f>
        <v>0</v>
      </c>
      <c r="LY120" s="478" t="n">
        <f aca="false">IF(AND(LX112=1,LY112=0),-SUM(LY115,LY116,LY117),IF(LY111=1,PMT(LY106,LX112,LY115+LY116+LY117,,0),LY118))</f>
        <v>0</v>
      </c>
      <c r="LZ120" s="478" t="n">
        <f aca="false">IF(AND(LY112=1,LZ112=0),-SUM(LZ115,LZ116,LZ117),IF(LZ111=1,PMT(LZ106,LY112,LZ115+LZ116+LZ117,,0),LZ118))</f>
        <v>0</v>
      </c>
      <c r="MA120" s="478" t="n">
        <f aca="false">IF(AND(LZ112=1,MA112=0),-SUM(MA115,MA116,MA117),IF(MA111=1,PMT(MA106,LZ112,MA115+MA116+MA117,,0),MA118))</f>
        <v>0</v>
      </c>
      <c r="MB120" s="478" t="n">
        <f aca="false">IF(AND(MA112=1,MB112=0),-SUM(MB115,MB116,MB117),IF(MB111=1,PMT(MB106,MA112,MB115+MB116+MB117,,0),MB118))</f>
        <v>0</v>
      </c>
      <c r="MC120" s="478" t="n">
        <f aca="false">IF(AND(MB112=1,MC112=0),-SUM(MC115,MC116,MC117),IF(MC111=1,PMT(MC106,MB112,MC115+MC116+MC117,,0),MC118))</f>
        <v>0</v>
      </c>
      <c r="MD120" s="478" t="n">
        <f aca="false">IF(AND(MC112=1,MD112=0),-SUM(MD115,MD116,MD117),IF(MD111=1,PMT(MD106,MC112,MD115+MD116+MD117,,0),MD118))</f>
        <v>0</v>
      </c>
      <c r="ME120" s="478" t="n">
        <f aca="false">IF(AND(MD112=1,ME112=0),-SUM(ME115,ME116,ME117),IF(ME111=1,PMT(ME106,MD112,ME115+ME116+ME117,,0),ME118))</f>
        <v>0</v>
      </c>
      <c r="MF120" s="478" t="n">
        <f aca="false">SUM(LT120:ME120)</f>
        <v>0</v>
      </c>
      <c r="MG120" s="478" t="n">
        <f aca="false">IF(AND(ME112=1,MG112=0),-SUM(MG115,MG116,MG117),IF(MG111=1,PMT(MG106,ME112,MG115+MG116+MG117,,0),MG118))</f>
        <v>0</v>
      </c>
      <c r="MH120" s="478" t="n">
        <f aca="false">IF(AND(MG112=1,MH112=0),-SUM(MH115,MH116,MH117),IF(MH111=1,PMT(MH106,MG112,MH115+MH116+MH117,,0),MH118))</f>
        <v>0</v>
      </c>
      <c r="MI120" s="478" t="n">
        <f aca="false">IF(AND(MH112=1,MI112=0),-SUM(MI115,MI116,MI117),IF(MI111=1,PMT(MI106,MH112,MI115+MI116+MI117,,0),MI118))</f>
        <v>0</v>
      </c>
      <c r="MJ120" s="478" t="n">
        <f aca="false">IF(AND(MI112=1,MJ112=0),-SUM(MJ115,MJ116,MJ117),IF(MJ111=1,PMT(MJ106,MI112,MJ115+MJ116+MJ117,,0),MJ118))</f>
        <v>0</v>
      </c>
      <c r="MK120" s="478" t="n">
        <f aca="false">IF(AND(MJ112=1,MK112=0),-SUM(MK115,MK116,MK117),IF(MK111=1,PMT(MK106,MJ112,MK115+MK116+MK117,,0),MK118))</f>
        <v>0</v>
      </c>
      <c r="ML120" s="478" t="n">
        <f aca="false">IF(AND(MK112=1,ML112=0),-SUM(ML115,ML116,ML117),IF(ML111=1,PMT(ML106,MK112,ML115+ML116+ML117,,0),ML118))</f>
        <v>0</v>
      </c>
      <c r="MM120" s="478" t="n">
        <f aca="false">IF(AND(ML112=1,MM112=0),-SUM(MM115,MM116,MM117),IF(MM111=1,PMT(MM106,ML112,MM115+MM116+MM117,,0),MM118))</f>
        <v>0</v>
      </c>
      <c r="MN120" s="478" t="n">
        <f aca="false">IF(AND(MM112=1,MN112=0),-SUM(MN115,MN116,MN117),IF(MN111=1,PMT(MN106,MM112,MN115+MN116+MN117,,0),MN118))</f>
        <v>0</v>
      </c>
      <c r="MO120" s="478" t="n">
        <f aca="false">IF(AND(MN112=1,MO112=0),-SUM(MO115,MO116,MO117),IF(MO111=1,PMT(MO106,MN112,MO115+MO116+MO117,,0),MO118))</f>
        <v>0</v>
      </c>
      <c r="MP120" s="478" t="n">
        <f aca="false">IF(AND(MO112=1,MP112=0),-SUM(MP115,MP116,MP117),IF(MP111=1,PMT(MP106,MO112,MP115+MP116+MP117,,0),MP118))</f>
        <v>0</v>
      </c>
      <c r="MQ120" s="478" t="n">
        <f aca="false">IF(AND(MP112=1,MQ112=0),-SUM(MQ115,MQ116,MQ117),IF(MQ111=1,PMT(MQ106,MP112,MQ115+MQ116+MQ117,,0),MQ118))</f>
        <v>0</v>
      </c>
      <c r="MR120" s="478" t="n">
        <f aca="false">IF(AND(MQ112=1,MR112=0),-SUM(MR115,MR116,MR117),IF(MR111=1,PMT(MR106,MQ112,MR115+MR116+MR117,,0),MR118))</f>
        <v>0</v>
      </c>
      <c r="MS120" s="478" t="n">
        <f aca="false">SUM(MG120:MR120)</f>
        <v>0</v>
      </c>
      <c r="MT120" s="478" t="n">
        <f aca="false">IF(AND(MR112=1,MT112=0),-SUM(MT115,MT116,MT117),IF(MT111=1,PMT(MT106,MR112,MT115+MT116+MT117,,0),MT118))</f>
        <v>0</v>
      </c>
      <c r="MU120" s="478" t="n">
        <f aca="false">IF(AND(MT112=1,MU112=0),-SUM(MU115,MU116,MU117),IF(MU111=1,PMT(MU106,MT112,MU115+MU116+MU117,,0),MU118))</f>
        <v>0</v>
      </c>
      <c r="MV120" s="478" t="n">
        <f aca="false">IF(AND(MU112=1,MV112=0),-SUM(MV115,MV116,MV117),IF(MV111=1,PMT(MV106,MU112,MV115+MV116+MV117,,0),MV118))</f>
        <v>0</v>
      </c>
      <c r="MW120" s="478" t="n">
        <f aca="false">IF(AND(MV112=1,MW112=0),-SUM(MW115,MW116,MW117),IF(MW111=1,PMT(MW106,MV112,MW115+MW116+MW117,,0),MW118))</f>
        <v>0</v>
      </c>
      <c r="MX120" s="478" t="n">
        <f aca="false">IF(AND(MW112=1,MX112=0),-SUM(MX115,MX116,MX117),IF(MX111=1,PMT(MX106,MW112,MX115+MX116+MX117,,0),MX118))</f>
        <v>0</v>
      </c>
      <c r="MY120" s="478" t="n">
        <f aca="false">IF(AND(MX112=1,MY112=0),-SUM(MY115,MY116,MY117),IF(MY111=1,PMT(MY106,MX112,MY115+MY116+MY117,,0),MY118))</f>
        <v>0</v>
      </c>
      <c r="MZ120" s="478" t="n">
        <f aca="false">IF(AND(MY112=1,MZ112=0),-SUM(MZ115,MZ116,MZ117),IF(MZ111=1,PMT(MZ106,MY112,MZ115+MZ116+MZ117,,0),MZ118))</f>
        <v>0</v>
      </c>
      <c r="NA120" s="478" t="n">
        <f aca="false">IF(AND(MZ112=1,NA112=0),-SUM(NA115,NA116,NA117),IF(NA111=1,PMT(NA106,MZ112,NA115+NA116+NA117,,0),NA118))</f>
        <v>0</v>
      </c>
      <c r="NB120" s="478" t="n">
        <f aca="false">IF(AND(NA112=1,NB112=0),-SUM(NB115,NB116,NB117),IF(NB111=1,PMT(NB106,NA112,NB115+NB116+NB117,,0),NB118))</f>
        <v>0</v>
      </c>
      <c r="NC120" s="478" t="n">
        <f aca="false">IF(AND(NB112=1,NC112=0),-SUM(NC115,NC116,NC117),IF(NC111=1,PMT(NC106,NB112,NC115+NC116+NC117,,0),NC118))</f>
        <v>0</v>
      </c>
      <c r="ND120" s="478" t="n">
        <f aca="false">IF(AND(NC112=1,ND112=0),-SUM(ND115,ND116,ND117),IF(ND111=1,PMT(ND106,NC112,ND115+ND116+ND117,,0),ND118))</f>
        <v>0</v>
      </c>
      <c r="NE120" s="478" t="n">
        <f aca="false">IF(AND(ND112=1,NE112=0),-SUM(NE115,NE116,NE117),IF(NE111=1,PMT(NE106,ND112,NE115+NE116+NE117,,0),NE118))</f>
        <v>0</v>
      </c>
      <c r="NF120" s="478" t="n">
        <f aca="false">SUM(MT120:NE120)</f>
        <v>0</v>
      </c>
      <c r="NG120" s="478" t="n">
        <f aca="false">IF(AND(NE112=1,NG112=0),-SUM(NG115,NG116,NG117),IF(NG111=1,PMT(NG106,NE112,NG115+NG116+NG117,,0),NG118))</f>
        <v>0</v>
      </c>
      <c r="NH120" s="478" t="n">
        <f aca="false">IF(AND(NG112=1,NH112=0),-SUM(NH115,NH116,NH117),IF(NH111=1,PMT(NH106,NG112,NH115+NH116+NH117,,0),NH118))</f>
        <v>0</v>
      </c>
      <c r="NI120" s="478" t="n">
        <f aca="false">IF(AND(NH112=1,NI112=0),-SUM(NI115,NI116,NI117),IF(NI111=1,PMT(NI106,NH112,NI115+NI116+NI117,,0),NI118))</f>
        <v>0</v>
      </c>
      <c r="NJ120" s="478" t="n">
        <f aca="false">IF(AND(NI112=1,NJ112=0),-SUM(NJ115,NJ116,NJ117),IF(NJ111=1,PMT(NJ106,NI112,NJ115+NJ116+NJ117,,0),NJ118))</f>
        <v>0</v>
      </c>
      <c r="NK120" s="478" t="n">
        <f aca="false">IF(AND(NJ112=1,NK112=0),-SUM(NK115,NK116,NK117),IF(NK111=1,PMT(NK106,NJ112,NK115+NK116+NK117,,0),NK118))</f>
        <v>0</v>
      </c>
      <c r="NL120" s="478" t="n">
        <f aca="false">IF(AND(NK112=1,NL112=0),-SUM(NL115,NL116,NL117),IF(NL111=1,PMT(NL106,NK112,NL115+NL116+NL117,,0),NL118))</f>
        <v>0</v>
      </c>
      <c r="NM120" s="478" t="n">
        <f aca="false">IF(AND(NL112=1,NM112=0),-SUM(NM115,NM116,NM117),IF(NM111=1,PMT(NM106,NL112,NM115+NM116+NM117,,0),NM118))</f>
        <v>0</v>
      </c>
      <c r="NN120" s="478" t="n">
        <f aca="false">IF(AND(NM112=1,NN112=0),-SUM(NN115,NN116,NN117),IF(NN111=1,PMT(NN106,NM112,NN115+NN116+NN117,,0),NN118))</f>
        <v>0</v>
      </c>
      <c r="NO120" s="478" t="n">
        <f aca="false">IF(AND(NN112=1,NO112=0),-SUM(NO115,NO116,NO117),IF(NO111=1,PMT(NO106,NN112,NO115+NO116+NO117,,0),NO118))</f>
        <v>0</v>
      </c>
      <c r="NP120" s="478" t="n">
        <f aca="false">IF(AND(NO112=1,NP112=0),-SUM(NP115,NP116,NP117),IF(NP111=1,PMT(NP106,NO112,NP115+NP116+NP117,,0),NP118))</f>
        <v>0</v>
      </c>
      <c r="NQ120" s="478" t="n">
        <f aca="false">IF(AND(NP112=1,NQ112=0),-SUM(NQ115,NQ116,NQ117),IF(NQ111=1,PMT(NQ106,NP112,NQ115+NQ116+NQ117,,0),NQ118))</f>
        <v>0</v>
      </c>
      <c r="NR120" s="478" t="n">
        <f aca="false">IF(AND(NQ112=1,NR112=0),-SUM(NR115,NR116,NR117),IF(NR111=1,PMT(NR106,NQ112,NR115+NR116+NR117,,0),NR118))</f>
        <v>0</v>
      </c>
      <c r="NS120" s="478" t="n">
        <f aca="false">SUM(NG120:NR120)</f>
        <v>0</v>
      </c>
      <c r="NT120" s="478" t="n">
        <f aca="false">IF(AND(NR112=1,NT112=0),-SUM(NT115,NT116,NT117),IF(NT111=1,PMT(NT106,NR112,NT115+NT116+NT117,,0),NT118))</f>
        <v>0</v>
      </c>
      <c r="NU120" s="478" t="n">
        <f aca="false">IF(AND(NT112=1,NU112=0),-SUM(NU115,NU116,NU117),IF(NU111=1,PMT(NU106,NT112,NU115+NU116+NU117,,0),NU118))</f>
        <v>0</v>
      </c>
      <c r="NV120" s="478" t="n">
        <f aca="false">IF(AND(NU112=1,NV112=0),-SUM(NV115,NV116,NV117),IF(NV111=1,PMT(NV106,NU112,NV115+NV116+NV117,,0),NV118))</f>
        <v>0</v>
      </c>
      <c r="NW120" s="478" t="n">
        <f aca="false">IF(AND(NV112=1,NW112=0),-SUM(NW115,NW116,NW117),IF(NW111=1,PMT(NW106,NV112,NW115+NW116+NW117,,0),NW118))</f>
        <v>0</v>
      </c>
      <c r="NX120" s="478" t="n">
        <f aca="false">IF(AND(NW112=1,NX112=0),-SUM(NX115,NX116,NX117),IF(NX111=1,PMT(NX106,NW112,NX115+NX116+NX117,,0),NX118))</f>
        <v>0</v>
      </c>
      <c r="NY120" s="478" t="n">
        <f aca="false">IF(AND(NX112=1,NY112=0),-SUM(NY115,NY116,NY117),IF(NY111=1,PMT(NY106,NX112,NY115+NY116+NY117,,0),NY118))</f>
        <v>0</v>
      </c>
      <c r="NZ120" s="478" t="n">
        <f aca="false">IF(AND(NY112=1,NZ112=0),-SUM(NZ115,NZ116,NZ117),IF(NZ111=1,PMT(NZ106,NY112,NZ115+NZ116+NZ117,,0),NZ118))</f>
        <v>0</v>
      </c>
      <c r="OA120" s="478" t="n">
        <f aca="false">IF(AND(NZ112=1,OA112=0),-SUM(OA115,OA116,OA117),IF(OA111=1,PMT(OA106,NZ112,OA115+OA116+OA117,,0),OA118))</f>
        <v>0</v>
      </c>
      <c r="OB120" s="478" t="n">
        <f aca="false">IF(AND(OA112=1,OB112=0),-SUM(OB115,OB116,OB117),IF(OB111=1,PMT(OB106,OA112,OB115+OB116+OB117,,0),OB118))</f>
        <v>0</v>
      </c>
      <c r="OC120" s="478" t="n">
        <f aca="false">IF(AND(OB112=1,OC112=0),-SUM(OC115,OC116,OC117),IF(OC111=1,PMT(OC106,OB112,OC115+OC116+OC117,,0),OC118))</f>
        <v>0</v>
      </c>
      <c r="OD120" s="478" t="n">
        <f aca="false">IF(AND(OC112=1,OD112=0),-SUM(OD115,OD116,OD117),IF(OD111=1,PMT(OD106,OC112,OD115+OD116+OD117,,0),OD118))</f>
        <v>0</v>
      </c>
      <c r="OE120" s="478" t="n">
        <f aca="false">IF(AND(OD112=1,OE112=0),-SUM(OE115,OE116,OE117),IF(OE111=1,PMT(OE106,OD112,OE115+OE116+OE117,,0),OE118))</f>
        <v>0</v>
      </c>
      <c r="OF120" s="478" t="n">
        <f aca="false">SUM(NT120:OE120)</f>
        <v>0</v>
      </c>
      <c r="OG120" s="478" t="n">
        <f aca="false">IF(AND(OE112=1,OG112=0),-SUM(OG115,OG116,OG117),IF(OG111=1,PMT(OG106,OE112,OG115+OG116+OG117,,0),OG118))</f>
        <v>0</v>
      </c>
      <c r="OH120" s="478" t="n">
        <f aca="false">IF(AND(OG112=1,OH112=0),-SUM(OH115,OH116,OH117),IF(OH111=1,PMT(OH106,OG112,OH115+OH116+OH117,,0),OH118))</f>
        <v>0</v>
      </c>
      <c r="OI120" s="478" t="n">
        <f aca="false">IF(AND(OH112=1,OI112=0),-SUM(OI115,OI116,OI117),IF(OI111=1,PMT(OI106,OH112,OI115+OI116+OI117,,0),OI118))</f>
        <v>0</v>
      </c>
      <c r="OJ120" s="478" t="n">
        <f aca="false">IF(AND(OI112=1,OJ112=0),-SUM(OJ115,OJ116,OJ117),IF(OJ111=1,PMT(OJ106,OI112,OJ115+OJ116+OJ117,,0),OJ118))</f>
        <v>0</v>
      </c>
      <c r="OK120" s="478" t="n">
        <f aca="false">IF(AND(OJ112=1,OK112=0),-SUM(OK115,OK116,OK117),IF(OK111=1,PMT(OK106,OJ112,OK115+OK116+OK117,,0),OK118))</f>
        <v>0</v>
      </c>
      <c r="OL120" s="478" t="n">
        <f aca="false">IF(AND(OK112=1,OL112=0),-SUM(OL115,OL116,OL117),IF(OL111=1,PMT(OL106,OK112,OL115+OL116+OL117,,0),OL118))</f>
        <v>0</v>
      </c>
      <c r="OM120" s="478" t="n">
        <f aca="false">IF(AND(OL112=1,OM112=0),-SUM(OM115,OM116,OM117),IF(OM111=1,PMT(OM106,OL112,OM115+OM116+OM117,,0),OM118))</f>
        <v>0</v>
      </c>
      <c r="ON120" s="478" t="n">
        <f aca="false">IF(AND(OM112=1,ON112=0),-SUM(ON115,ON116,ON117),IF(ON111=1,PMT(ON106,OM112,ON115+ON116+ON117,,0),ON118))</f>
        <v>0</v>
      </c>
      <c r="OO120" s="478" t="n">
        <f aca="false">IF(AND(ON112=1,OO112=0),-SUM(OO115,OO116,OO117),IF(OO111=1,PMT(OO106,ON112,OO115+OO116+OO117,,0),OO118))</f>
        <v>0</v>
      </c>
      <c r="OP120" s="478" t="n">
        <f aca="false">IF(AND(OO112=1,OP112=0),-SUM(OP115,OP116,OP117),IF(OP111=1,PMT(OP106,OO112,OP115+OP116+OP117,,0),OP118))</f>
        <v>0</v>
      </c>
      <c r="OQ120" s="478" t="n">
        <f aca="false">IF(AND(OP112=1,OQ112=0),-SUM(OQ115,OQ116,OQ117),IF(OQ111=1,PMT(OQ106,OP112,OQ115+OQ116+OQ117,,0),OQ118))</f>
        <v>0</v>
      </c>
      <c r="OR120" s="478" t="n">
        <f aca="false">IF(AND(OQ112=1,OR112=0),-SUM(OR115,OR116,OR117),IF(OR111=1,PMT(OR106,OQ112,OR115+OR116+OR117,,0),OR118))</f>
        <v>0</v>
      </c>
      <c r="OS120" s="478" t="n">
        <f aca="false">SUM(OG120:OR120)</f>
        <v>0</v>
      </c>
      <c r="OT120" s="478"/>
      <c r="OU120" s="478"/>
      <c r="OV120" s="478"/>
      <c r="OW120" s="478"/>
      <c r="OX120" s="478"/>
      <c r="OY120" s="478"/>
      <c r="OZ120" s="478"/>
      <c r="PA120" s="478"/>
      <c r="PB120" s="478"/>
      <c r="PC120" s="478"/>
      <c r="PD120" s="478"/>
      <c r="PE120" s="478"/>
      <c r="PF120" s="478"/>
      <c r="PG120" s="478"/>
      <c r="PH120" s="478"/>
      <c r="PI120" s="478"/>
      <c r="PJ120" s="478"/>
      <c r="PK120" s="478"/>
      <c r="PL120" s="478"/>
      <c r="PM120" s="478"/>
      <c r="PN120" s="478"/>
      <c r="PO120" s="478"/>
      <c r="PP120" s="478"/>
      <c r="PQ120" s="478"/>
      <c r="PR120" s="478"/>
      <c r="PS120" s="478"/>
      <c r="PT120" s="478"/>
      <c r="PU120" s="478"/>
      <c r="PV120" s="478"/>
      <c r="PW120" s="478"/>
      <c r="PX120" s="478"/>
      <c r="PY120" s="478"/>
      <c r="PZ120" s="478"/>
      <c r="QA120" s="478"/>
      <c r="QB120" s="478"/>
      <c r="QC120" s="478"/>
      <c r="QD120" s="478"/>
      <c r="QE120" s="478"/>
      <c r="QF120" s="478"/>
      <c r="QG120" s="478"/>
      <c r="QH120" s="478"/>
      <c r="QI120" s="478"/>
      <c r="QJ120" s="478"/>
      <c r="QK120" s="478"/>
      <c r="QL120" s="478"/>
      <c r="QM120" s="478"/>
      <c r="QN120" s="478"/>
      <c r="QO120" s="478"/>
      <c r="QP120" s="478"/>
      <c r="QQ120" s="478"/>
      <c r="QR120" s="478"/>
      <c r="QS120" s="478"/>
      <c r="QT120" s="478"/>
      <c r="QU120" s="478"/>
      <c r="QV120" s="478"/>
      <c r="QW120" s="478"/>
      <c r="QX120" s="478"/>
      <c r="QY120" s="478"/>
      <c r="QZ120" s="478"/>
      <c r="RA120" s="478"/>
      <c r="RB120" s="478"/>
      <c r="RC120" s="478"/>
      <c r="RD120" s="478"/>
      <c r="RE120" s="478"/>
      <c r="RF120" s="478"/>
    </row>
    <row r="121" customFormat="false" ht="12.75" hidden="false" customHeight="true" outlineLevel="0" collapsed="false">
      <c r="A121" s="478"/>
      <c r="B121" s="479" t="s">
        <v>504</v>
      </c>
      <c r="C121" s="478"/>
      <c r="D121" s="478"/>
      <c r="E121" s="478"/>
      <c r="F121" s="478"/>
      <c r="G121" s="478" t="n">
        <f aca="false">SUM(G115:G117,G120)</f>
        <v>0</v>
      </c>
      <c r="H121" s="478" t="n">
        <f aca="false">SUM(H115:H117,H120)</f>
        <v>0</v>
      </c>
      <c r="I121" s="478" t="n">
        <f aca="false">SUM(I115:I117,I120)</f>
        <v>0</v>
      </c>
      <c r="J121" s="478" t="n">
        <f aca="false">SUM(J115:J117,J120)</f>
        <v>0</v>
      </c>
      <c r="K121" s="478" t="n">
        <f aca="false">SUM(K115:K117,K120)</f>
        <v>0</v>
      </c>
      <c r="L121" s="478" t="n">
        <f aca="false">SUM(L115:L117,L120)</f>
        <v>0</v>
      </c>
      <c r="M121" s="478" t="n">
        <f aca="false">SUM(M115:M117,M120)</f>
        <v>0</v>
      </c>
      <c r="N121" s="478" t="n">
        <f aca="false">SUM(N115:N117,N120)</f>
        <v>0</v>
      </c>
      <c r="O121" s="478" t="n">
        <f aca="false">SUM(O115:O117,O120)</f>
        <v>0</v>
      </c>
      <c r="P121" s="478" t="n">
        <f aca="false">SUM(P115:P117,P120)</f>
        <v>0</v>
      </c>
      <c r="Q121" s="478" t="n">
        <f aca="false">SUM(Q115:Q117,Q120)</f>
        <v>0</v>
      </c>
      <c r="R121" s="478" t="n">
        <f aca="false">SUM(R115:R117,R120)</f>
        <v>0</v>
      </c>
      <c r="S121" s="478" t="n">
        <f aca="false">SUM(S115:S117,S120)</f>
        <v>0</v>
      </c>
      <c r="T121" s="478" t="n">
        <f aca="false">SUM(T115:T117,T120)</f>
        <v>0</v>
      </c>
      <c r="U121" s="478" t="n">
        <f aca="false">SUM(U115:U117,U120)</f>
        <v>0</v>
      </c>
      <c r="V121" s="478" t="n">
        <f aca="false">SUM(V115:V117,V120)</f>
        <v>0</v>
      </c>
      <c r="W121" s="478" t="n">
        <f aca="false">SUM(W115:W117,W120)</f>
        <v>0</v>
      </c>
      <c r="X121" s="478" t="n">
        <f aca="false">SUM(X115:X117,X120)</f>
        <v>0</v>
      </c>
      <c r="Y121" s="478" t="n">
        <f aca="false">SUM(Y115:Y117,Y120)</f>
        <v>0</v>
      </c>
      <c r="Z121" s="478" t="n">
        <f aca="false">SUM(Z115:Z117,Z120)</f>
        <v>0</v>
      </c>
      <c r="AA121" s="478" t="n">
        <f aca="false">SUM(AA115:AA117,AA120)</f>
        <v>0</v>
      </c>
      <c r="AB121" s="478" t="n">
        <f aca="false">SUM(AB115:AB117,AB120)</f>
        <v>0</v>
      </c>
      <c r="AC121" s="478" t="n">
        <f aca="false">SUM(AC115:AC117,AC120)</f>
        <v>0</v>
      </c>
      <c r="AD121" s="478" t="n">
        <f aca="false">SUM(AD115:AD117,AD120)</f>
        <v>0</v>
      </c>
      <c r="AE121" s="478" t="n">
        <f aca="false">SUM(AE115:AE117,AE120)</f>
        <v>0</v>
      </c>
      <c r="AF121" s="478" t="n">
        <f aca="false">SUM(AF115:AF117,AF120)</f>
        <v>0</v>
      </c>
      <c r="AG121" s="478" t="n">
        <f aca="false">SUM(AG115:AG117,AG120)</f>
        <v>0</v>
      </c>
      <c r="AH121" s="478" t="n">
        <f aca="false">SUM(AH115:AH117,AH120)</f>
        <v>0</v>
      </c>
      <c r="AI121" s="478" t="n">
        <f aca="false">SUM(AI115:AI117,AI120)</f>
        <v>0</v>
      </c>
      <c r="AJ121" s="478" t="n">
        <f aca="false">SUM(AJ115:AJ117,AJ120)</f>
        <v>0</v>
      </c>
      <c r="AK121" s="478" t="n">
        <f aca="false">SUM(AK115:AK117,AK120)</f>
        <v>0</v>
      </c>
      <c r="AL121" s="478" t="n">
        <f aca="false">SUM(AL115:AL117,AL120)</f>
        <v>0</v>
      </c>
      <c r="AM121" s="478" t="n">
        <f aca="false">SUM(AM115:AM117,AM120)</f>
        <v>0</v>
      </c>
      <c r="AN121" s="478" t="n">
        <f aca="false">SUM(AN115:AN117,AN120)</f>
        <v>0</v>
      </c>
      <c r="AO121" s="478" t="n">
        <f aca="false">SUM(AO115:AO117,AO120)</f>
        <v>0</v>
      </c>
      <c r="AP121" s="478" t="n">
        <f aca="false">SUM(AP115:AP117,AP120)</f>
        <v>0</v>
      </c>
      <c r="AQ121" s="478" t="n">
        <f aca="false">SUM(AQ115:AQ117,AQ120)</f>
        <v>0</v>
      </c>
      <c r="AR121" s="478" t="n">
        <f aca="false">SUM(AR115:AR117,AR120)</f>
        <v>0</v>
      </c>
      <c r="AS121" s="478" t="n">
        <f aca="false">SUM(AS115:AS117,AS120)</f>
        <v>0</v>
      </c>
      <c r="AT121" s="478" t="n">
        <f aca="false">SUM(AT115:AT117,AT120)</f>
        <v>0</v>
      </c>
      <c r="AU121" s="478" t="n">
        <f aca="false">SUM(AU115:AU117,AU120)</f>
        <v>0</v>
      </c>
      <c r="AV121" s="478" t="n">
        <f aca="false">SUM(AV115:AV117,AV120)</f>
        <v>0</v>
      </c>
      <c r="AW121" s="478" t="n">
        <f aca="false">SUM(AW115:AW117,AW120)</f>
        <v>0</v>
      </c>
      <c r="AX121" s="478" t="n">
        <f aca="false">SUM(AX115:AX117,AX120)</f>
        <v>0</v>
      </c>
      <c r="AY121" s="478" t="n">
        <f aca="false">SUM(AY115:AY117,AY120)</f>
        <v>0</v>
      </c>
      <c r="AZ121" s="478" t="n">
        <f aca="false">SUM(AZ115:AZ117,AZ120)</f>
        <v>0</v>
      </c>
      <c r="BA121" s="478" t="n">
        <f aca="false">SUM(BA115:BA117,BA120)</f>
        <v>0</v>
      </c>
      <c r="BB121" s="478" t="n">
        <f aca="false">SUM(BB115:BB117,BB120)</f>
        <v>0</v>
      </c>
      <c r="BC121" s="478" t="n">
        <f aca="false">SUM(BC115:BC117,BC120)</f>
        <v>0</v>
      </c>
      <c r="BD121" s="478" t="n">
        <f aca="false">SUM(BD115:BD117,BD120)</f>
        <v>0</v>
      </c>
      <c r="BE121" s="478" t="n">
        <f aca="false">SUM(BE115:BE117,BE120)</f>
        <v>0</v>
      </c>
      <c r="BF121" s="478" t="n">
        <f aca="false">SUM(BF115:BF117,BF120)</f>
        <v>0</v>
      </c>
      <c r="BG121" s="478" t="n">
        <f aca="false">SUM(BG115:BG117,BG120)</f>
        <v>0</v>
      </c>
      <c r="BH121" s="478" t="n">
        <f aca="false">SUM(BH115:BH117,BH120)</f>
        <v>0</v>
      </c>
      <c r="BI121" s="478" t="n">
        <f aca="false">SUM(BI115:BI117,BI120)</f>
        <v>0</v>
      </c>
      <c r="BJ121" s="478" t="n">
        <f aca="false">SUM(BJ115:BJ117,BJ120)</f>
        <v>0</v>
      </c>
      <c r="BK121" s="478" t="n">
        <f aca="false">SUM(BK115:BK117,BK120)</f>
        <v>0</v>
      </c>
      <c r="BL121" s="478" t="n">
        <f aca="false">SUM(BL115:BL117,BL120)</f>
        <v>0</v>
      </c>
      <c r="BM121" s="478" t="n">
        <f aca="false">SUM(BM115:BM117,BM120)</f>
        <v>0</v>
      </c>
      <c r="BN121" s="478" t="n">
        <f aca="false">SUM(BN115:BN117,BN120)</f>
        <v>0</v>
      </c>
      <c r="BO121" s="478" t="n">
        <f aca="false">SUM(BO115:BO117,BO120)</f>
        <v>0</v>
      </c>
      <c r="BP121" s="478" t="n">
        <f aca="false">SUM(BP115:BP117,BP120)</f>
        <v>0</v>
      </c>
      <c r="BQ121" s="478" t="n">
        <f aca="false">SUM(BQ115:BQ117,BQ120)</f>
        <v>0</v>
      </c>
      <c r="BR121" s="478" t="n">
        <f aca="false">SUM(BR115:BR117,BR120)</f>
        <v>0</v>
      </c>
      <c r="BS121" s="478" t="n">
        <f aca="false">SUM(BS115:BS117,BS120)</f>
        <v>0</v>
      </c>
      <c r="BT121" s="478" t="n">
        <f aca="false">SUM(BT115:BT117,BT120)</f>
        <v>0</v>
      </c>
      <c r="BU121" s="478" t="n">
        <f aca="false">SUM(BU115:BU117,BU120)</f>
        <v>0</v>
      </c>
      <c r="BV121" s="478" t="n">
        <f aca="false">SUM(BV115:BV117,BV120)</f>
        <v>0</v>
      </c>
      <c r="BW121" s="478" t="n">
        <f aca="false">SUM(BW115:BW117,BW120)</f>
        <v>0</v>
      </c>
      <c r="BX121" s="478" t="n">
        <f aca="false">SUM(BX115:BX117,BX120)</f>
        <v>0</v>
      </c>
      <c r="BY121" s="478" t="n">
        <f aca="false">SUM(BY115:BY117,BY120)</f>
        <v>0</v>
      </c>
      <c r="BZ121" s="478" t="n">
        <f aca="false">SUM(BZ115:BZ117,BZ120)</f>
        <v>0</v>
      </c>
      <c r="CA121" s="478" t="n">
        <f aca="false">SUM(CA115:CA117,CA120)</f>
        <v>0</v>
      </c>
      <c r="CB121" s="478" t="n">
        <f aca="false">SUM(CB115:CB117,CB120)</f>
        <v>0</v>
      </c>
      <c r="CC121" s="478" t="n">
        <f aca="false">SUM(CC115:CC117,CC120)</f>
        <v>0</v>
      </c>
      <c r="CD121" s="478" t="n">
        <f aca="false">SUM(CD115:CD117,CD120)</f>
        <v>0</v>
      </c>
      <c r="CE121" s="478" t="n">
        <f aca="false">SUM(CE115:CE117,CE120)</f>
        <v>0</v>
      </c>
      <c r="CF121" s="478" t="n">
        <f aca="false">SUM(CF115:CF117,CF120)</f>
        <v>0</v>
      </c>
      <c r="CG121" s="478" t="n">
        <f aca="false">SUM(CG115:CG117,CG120)</f>
        <v>0</v>
      </c>
      <c r="CH121" s="478" t="n">
        <f aca="false">SUM(CH115:CH117,CH120)</f>
        <v>0</v>
      </c>
      <c r="CI121" s="478" t="n">
        <f aca="false">SUM(CI115:CI117,CI120)</f>
        <v>0</v>
      </c>
      <c r="CJ121" s="478" t="n">
        <f aca="false">SUM(CJ115:CJ117,CJ120)</f>
        <v>0</v>
      </c>
      <c r="CK121" s="478" t="n">
        <f aca="false">SUM(CK115:CK117,CK120)</f>
        <v>0</v>
      </c>
      <c r="CL121" s="478" t="n">
        <f aca="false">SUM(CL115:CL117,CL120)</f>
        <v>0</v>
      </c>
      <c r="CM121" s="478" t="n">
        <f aca="false">SUM(CM115:CM117,CM120)</f>
        <v>0</v>
      </c>
      <c r="CN121" s="478" t="n">
        <f aca="false">SUM(CN115:CN117,CN120)</f>
        <v>0</v>
      </c>
      <c r="CO121" s="478" t="n">
        <f aca="false">SUM(CO115:CO117,CO120)</f>
        <v>0</v>
      </c>
      <c r="CP121" s="478" t="n">
        <f aca="false">SUM(CP115:CP117,CP120)</f>
        <v>0</v>
      </c>
      <c r="CQ121" s="478" t="n">
        <f aca="false">SUM(CQ115:CQ117,CQ120)</f>
        <v>0</v>
      </c>
      <c r="CR121" s="478" t="n">
        <f aca="false">SUM(CR115:CR117,CR120)</f>
        <v>0</v>
      </c>
      <c r="CS121" s="478" t="n">
        <f aca="false">SUM(CS115:CS117,CS120)</f>
        <v>0</v>
      </c>
      <c r="CT121" s="478" t="n">
        <f aca="false">SUM(CT115:CT117,CT120)</f>
        <v>0</v>
      </c>
      <c r="CU121" s="478" t="n">
        <f aca="false">SUM(CU115:CU117,CU120)</f>
        <v>0</v>
      </c>
      <c r="CV121" s="478" t="n">
        <f aca="false">SUM(CV115:CV117,CV120)</f>
        <v>0</v>
      </c>
      <c r="CW121" s="478" t="n">
        <f aca="false">SUM(CW115:CW117,CW120)</f>
        <v>0</v>
      </c>
      <c r="CX121" s="478" t="n">
        <f aca="false">SUM(CX115:CX117,CX120)</f>
        <v>0</v>
      </c>
      <c r="CY121" s="478" t="n">
        <f aca="false">SUM(CY115:CY117,CY120)</f>
        <v>0</v>
      </c>
      <c r="CZ121" s="478" t="n">
        <f aca="false">SUM(CZ115:CZ117,CZ120)</f>
        <v>0</v>
      </c>
      <c r="DA121" s="478" t="n">
        <f aca="false">SUM(DA115:DA117,DA120)</f>
        <v>0</v>
      </c>
      <c r="DB121" s="478" t="n">
        <f aca="false">SUM(DB115:DB117,DB120)</f>
        <v>0</v>
      </c>
      <c r="DC121" s="478" t="n">
        <f aca="false">SUM(DC115:DC117,DC120)</f>
        <v>0</v>
      </c>
      <c r="DD121" s="478" t="n">
        <f aca="false">SUM(DD115:DD117,DD120)</f>
        <v>0</v>
      </c>
      <c r="DE121" s="478" t="n">
        <f aca="false">SUM(DE115:DE117,DE120)</f>
        <v>0</v>
      </c>
      <c r="DF121" s="478" t="n">
        <f aca="false">SUM(DF115:DF117,DF120)</f>
        <v>0</v>
      </c>
      <c r="DG121" s="478" t="n">
        <f aca="false">SUM(DG115:DG117,DG120)</f>
        <v>0</v>
      </c>
      <c r="DH121" s="478" t="n">
        <f aca="false">SUM(DH115:DH117,DH120)</f>
        <v>0</v>
      </c>
      <c r="DI121" s="478" t="n">
        <f aca="false">SUM(DI115:DI117,DI120)</f>
        <v>0</v>
      </c>
      <c r="DJ121" s="478" t="n">
        <f aca="false">SUM(DJ115:DJ117,DJ120)</f>
        <v>0</v>
      </c>
      <c r="DK121" s="478" t="n">
        <f aca="false">SUM(DK115:DK117,DK120)</f>
        <v>0</v>
      </c>
      <c r="DL121" s="478" t="n">
        <f aca="false">SUM(DL115:DL117,DL120)</f>
        <v>0</v>
      </c>
      <c r="DM121" s="478" t="n">
        <f aca="false">SUM(DM115:DM117,DM120)</f>
        <v>0</v>
      </c>
      <c r="DN121" s="478" t="n">
        <f aca="false">SUM(DN115:DN117,DN120)</f>
        <v>0</v>
      </c>
      <c r="DO121" s="478" t="n">
        <f aca="false">SUM(DO115:DO117,DO120)</f>
        <v>0</v>
      </c>
      <c r="DP121" s="478" t="n">
        <f aca="false">SUM(DP115:DP117,DP120)</f>
        <v>0</v>
      </c>
      <c r="DQ121" s="478" t="n">
        <f aca="false">SUM(DQ115:DQ117,DQ120)</f>
        <v>0</v>
      </c>
      <c r="DR121" s="478" t="n">
        <f aca="false">SUM(DR115:DR117,DR120)</f>
        <v>0</v>
      </c>
      <c r="DS121" s="478" t="n">
        <f aca="false">SUM(DS115:DS117,DS120)</f>
        <v>0</v>
      </c>
      <c r="DT121" s="478" t="n">
        <f aca="false">SUM(DT115:DT117,DT120)</f>
        <v>0</v>
      </c>
      <c r="DU121" s="478" t="n">
        <f aca="false">SUM(DU115:DU117,DU120)</f>
        <v>0</v>
      </c>
      <c r="DV121" s="478" t="n">
        <f aca="false">SUM(DV115:DV117,DV120)</f>
        <v>0</v>
      </c>
      <c r="DW121" s="478" t="n">
        <f aca="false">SUM(DW115:DW117,DW120)</f>
        <v>0</v>
      </c>
      <c r="DX121" s="478" t="n">
        <f aca="false">SUM(DX115:DX117,DX120)</f>
        <v>0</v>
      </c>
      <c r="DY121" s="478" t="n">
        <f aca="false">SUM(DY115:DY117,DY120)</f>
        <v>0</v>
      </c>
      <c r="DZ121" s="478" t="n">
        <f aca="false">SUM(DZ115:DZ117,DZ120)</f>
        <v>0</v>
      </c>
      <c r="EA121" s="478" t="n">
        <f aca="false">SUM(EA115:EA117,EA120)</f>
        <v>0</v>
      </c>
      <c r="EB121" s="478" t="n">
        <f aca="false">SUM(EB115:EB117,EB120)</f>
        <v>0</v>
      </c>
      <c r="EC121" s="478" t="n">
        <f aca="false">SUM(EC115:EC117,EC120)</f>
        <v>0</v>
      </c>
      <c r="ED121" s="478" t="n">
        <f aca="false">SUM(ED115:ED117,ED120)</f>
        <v>0</v>
      </c>
      <c r="EE121" s="478" t="n">
        <f aca="false">SUM(EE115:EE117,EE120)</f>
        <v>0</v>
      </c>
      <c r="EF121" s="478" t="n">
        <f aca="false">SUM(EF115:EF117,EF120)</f>
        <v>0</v>
      </c>
      <c r="EG121" s="478" t="n">
        <f aca="false">SUM(EG115:EG117,EG120)</f>
        <v>0</v>
      </c>
      <c r="EH121" s="478" t="n">
        <f aca="false">SUM(EH115:EH117,EH120)</f>
        <v>0</v>
      </c>
      <c r="EI121" s="478" t="n">
        <f aca="false">SUM(EI115:EI117,EI120)</f>
        <v>0</v>
      </c>
      <c r="EJ121" s="478" t="n">
        <f aca="false">SUM(EJ115:EJ117,EJ120)</f>
        <v>0</v>
      </c>
      <c r="EK121" s="478" t="n">
        <f aca="false">SUM(EK115:EK117,EK120)</f>
        <v>0</v>
      </c>
      <c r="EL121" s="478" t="n">
        <f aca="false">SUM(EL115:EL117,EL120)</f>
        <v>0</v>
      </c>
      <c r="EM121" s="478" t="n">
        <f aca="false">SUM(EM115:EM117,EM120)</f>
        <v>0</v>
      </c>
      <c r="EN121" s="478" t="n">
        <f aca="false">SUM(EN115:EN117,EN120)</f>
        <v>0</v>
      </c>
      <c r="EO121" s="478" t="n">
        <f aca="false">SUM(EO115:EO117,EO120)</f>
        <v>0</v>
      </c>
      <c r="EP121" s="478" t="n">
        <f aca="false">SUM(EP115:EP117,EP120)</f>
        <v>0</v>
      </c>
      <c r="EQ121" s="478" t="n">
        <f aca="false">SUM(EQ115:EQ117,EQ120)</f>
        <v>0</v>
      </c>
      <c r="ER121" s="478" t="n">
        <f aca="false">SUM(ER115:ER117,ER120)</f>
        <v>0</v>
      </c>
      <c r="ES121" s="478" t="n">
        <f aca="false">SUM(ES115:ES117,ES120)</f>
        <v>0</v>
      </c>
      <c r="ET121" s="478" t="n">
        <f aca="false">SUM(ET115:ET117,ET120)</f>
        <v>0</v>
      </c>
      <c r="EU121" s="478" t="n">
        <f aca="false">SUM(EU115:EU117,EU120)</f>
        <v>0</v>
      </c>
      <c r="EV121" s="478" t="n">
        <f aca="false">SUM(EV115:EV117,EV120)</f>
        <v>0</v>
      </c>
      <c r="EW121" s="478" t="n">
        <f aca="false">SUM(EW115:EW117,EW120)</f>
        <v>0</v>
      </c>
      <c r="EX121" s="478" t="n">
        <f aca="false">SUM(EX115:EX117,EX120)</f>
        <v>0</v>
      </c>
      <c r="EY121" s="478" t="n">
        <f aca="false">SUM(EY115:EY117,EY120)</f>
        <v>0</v>
      </c>
      <c r="EZ121" s="478" t="n">
        <f aca="false">SUM(EZ115:EZ117,EZ120)</f>
        <v>0</v>
      </c>
      <c r="FA121" s="478" t="n">
        <f aca="false">SUM(FA115:FA117,FA120)</f>
        <v>0</v>
      </c>
      <c r="FB121" s="478" t="n">
        <f aca="false">SUM(FB115:FB117,FB120)</f>
        <v>0</v>
      </c>
      <c r="FC121" s="478" t="n">
        <f aca="false">SUM(FC115:FC117,FC120)</f>
        <v>0</v>
      </c>
      <c r="FD121" s="478" t="n">
        <f aca="false">SUM(FD115:FD117,FD120)</f>
        <v>0</v>
      </c>
      <c r="FE121" s="478" t="n">
        <f aca="false">SUM(FE115:FE117,FE120)</f>
        <v>0</v>
      </c>
      <c r="FF121" s="478" t="n">
        <f aca="false">SUM(FF115:FF117,FF120)</f>
        <v>0</v>
      </c>
      <c r="FG121" s="478" t="n">
        <f aca="false">SUM(FG115:FG117,FG120)</f>
        <v>0</v>
      </c>
      <c r="FH121" s="478" t="n">
        <f aca="false">SUM(FH115:FH117,FH120)</f>
        <v>0</v>
      </c>
      <c r="FI121" s="478" t="n">
        <f aca="false">SUM(FI115:FI117,FI120)</f>
        <v>0</v>
      </c>
      <c r="FJ121" s="478" t="n">
        <f aca="false">SUM(FJ115:FJ117,FJ120)</f>
        <v>0</v>
      </c>
      <c r="FK121" s="478" t="n">
        <f aca="false">SUM(FK115:FK117,FK120)</f>
        <v>0</v>
      </c>
      <c r="FL121" s="478" t="n">
        <f aca="false">SUM(FL115:FL117,FL120)</f>
        <v>0</v>
      </c>
      <c r="FM121" s="478" t="n">
        <f aca="false">SUM(FM115:FM117,FM120)</f>
        <v>0</v>
      </c>
      <c r="FN121" s="478" t="n">
        <f aca="false">SUM(FN115:FN117,FN120)</f>
        <v>0</v>
      </c>
      <c r="FO121" s="478" t="n">
        <f aca="false">SUM(FO115:FO117,FO120)</f>
        <v>0</v>
      </c>
      <c r="FP121" s="478" t="n">
        <f aca="false">SUM(FP115:FP117,FP120)</f>
        <v>0</v>
      </c>
      <c r="FQ121" s="478" t="n">
        <f aca="false">SUM(FQ115:FQ117,FQ120)</f>
        <v>0</v>
      </c>
      <c r="FR121" s="478" t="n">
        <f aca="false">SUM(FR115:FR117,FR120)</f>
        <v>0</v>
      </c>
      <c r="FS121" s="478" t="n">
        <f aca="false">SUM(FS115:FS117,FS120)</f>
        <v>0</v>
      </c>
      <c r="FT121" s="478" t="n">
        <f aca="false">SUM(FT115:FT117,FT120)</f>
        <v>0</v>
      </c>
      <c r="FU121" s="478" t="n">
        <f aca="false">SUM(FU115:FU117,FU120)</f>
        <v>0</v>
      </c>
      <c r="FV121" s="478" t="n">
        <f aca="false">SUM(FV115:FV117,FV120)</f>
        <v>0</v>
      </c>
      <c r="FW121" s="478" t="n">
        <f aca="false">SUM(FW115:FW117,FW120)</f>
        <v>0</v>
      </c>
      <c r="FX121" s="478" t="n">
        <f aca="false">SUM(FX115:FX117,FX120)</f>
        <v>0</v>
      </c>
      <c r="FY121" s="478" t="n">
        <f aca="false">SUM(FY115:FY117,FY120)</f>
        <v>0</v>
      </c>
      <c r="FZ121" s="478" t="n">
        <f aca="false">SUM(FZ115:FZ117,FZ120)</f>
        <v>0</v>
      </c>
      <c r="GA121" s="478" t="n">
        <f aca="false">SUM(GA115:GA117,GA120)</f>
        <v>0</v>
      </c>
      <c r="GB121" s="478" t="n">
        <f aca="false">SUM(GB115:GB117,GB120)</f>
        <v>0</v>
      </c>
      <c r="GC121" s="478" t="n">
        <f aca="false">SUM(GC115:GC117,GC120)</f>
        <v>0</v>
      </c>
      <c r="GD121" s="478" t="n">
        <f aca="false">SUM(GD115:GD117,GD120)</f>
        <v>0</v>
      </c>
      <c r="GE121" s="478" t="n">
        <f aca="false">SUM(GE115:GE117,GE120)</f>
        <v>0</v>
      </c>
      <c r="GF121" s="478" t="n">
        <f aca="false">SUM(GF115:GF117,GF120)</f>
        <v>0</v>
      </c>
      <c r="GG121" s="478" t="n">
        <f aca="false">SUM(GG115:GG117,GG120)</f>
        <v>0</v>
      </c>
      <c r="GH121" s="478" t="n">
        <f aca="false">SUM(GH115:GH117,GH120)</f>
        <v>0</v>
      </c>
      <c r="GI121" s="478" t="n">
        <f aca="false">SUM(GI115:GI117,GI120)</f>
        <v>0</v>
      </c>
      <c r="GJ121" s="478" t="n">
        <f aca="false">SUM(GJ115:GJ117,GJ120)</f>
        <v>0</v>
      </c>
      <c r="GK121" s="478" t="n">
        <f aca="false">SUM(GK115:GK117,GK120)</f>
        <v>0</v>
      </c>
      <c r="GL121" s="478" t="n">
        <f aca="false">SUM(GL115:GL117,GL120)</f>
        <v>0</v>
      </c>
      <c r="GM121" s="478" t="n">
        <f aca="false">SUM(GM115:GM117,GM120)</f>
        <v>0</v>
      </c>
      <c r="GN121" s="478" t="n">
        <f aca="false">SUM(GN115:GN117,GN120)</f>
        <v>0</v>
      </c>
      <c r="GO121" s="478" t="n">
        <f aca="false">SUM(GO115:GO117,GO120)</f>
        <v>0</v>
      </c>
      <c r="GP121" s="478" t="n">
        <f aca="false">SUM(GP115:GP117,GP120)</f>
        <v>0</v>
      </c>
      <c r="GQ121" s="478" t="n">
        <f aca="false">SUM(GQ115:GQ117,GQ120)</f>
        <v>0</v>
      </c>
      <c r="GR121" s="478" t="n">
        <f aca="false">SUM(GR115:GR117,GR120)</f>
        <v>0</v>
      </c>
      <c r="GS121" s="478" t="n">
        <f aca="false">SUM(GS115:GS117,GS120)</f>
        <v>0</v>
      </c>
      <c r="GT121" s="478" t="n">
        <f aca="false">SUM(GT115:GT117,GT120)</f>
        <v>0</v>
      </c>
      <c r="GU121" s="478" t="n">
        <f aca="false">SUM(GU115:GU117,GU120)</f>
        <v>0</v>
      </c>
      <c r="GV121" s="478" t="n">
        <f aca="false">SUM(GV115:GV117,GV120)</f>
        <v>0</v>
      </c>
      <c r="GW121" s="478" t="n">
        <f aca="false">SUM(GW115:GW117,GW120)</f>
        <v>0</v>
      </c>
      <c r="GX121" s="478" t="n">
        <f aca="false">SUM(GX115:GX117,GX120)</f>
        <v>0</v>
      </c>
      <c r="GY121" s="478" t="n">
        <f aca="false">SUM(GY115:GY117,GY120)</f>
        <v>0</v>
      </c>
      <c r="GZ121" s="478" t="n">
        <f aca="false">SUM(GZ115:GZ117,GZ120)</f>
        <v>0</v>
      </c>
      <c r="HA121" s="478" t="n">
        <f aca="false">SUM(HA115:HA117,HA120)</f>
        <v>0</v>
      </c>
      <c r="HB121" s="478" t="n">
        <f aca="false">SUM(HB115:HB117,HB120)</f>
        <v>0</v>
      </c>
      <c r="HC121" s="478" t="n">
        <f aca="false">SUM(HC115:HC117,HC120)</f>
        <v>0</v>
      </c>
      <c r="HD121" s="478" t="n">
        <f aca="false">SUM(HD115:HD117,HD120)</f>
        <v>0</v>
      </c>
      <c r="HE121" s="478" t="n">
        <f aca="false">SUM(HE115:HE117,HE120)</f>
        <v>0</v>
      </c>
      <c r="HF121" s="478" t="n">
        <f aca="false">SUM(HF115:HF117,HF120)</f>
        <v>0</v>
      </c>
      <c r="HG121" s="478" t="n">
        <f aca="false">SUM(HG115:HG117,HG120)</f>
        <v>0</v>
      </c>
      <c r="HH121" s="478" t="n">
        <f aca="false">SUM(HH115:HH117,HH120)</f>
        <v>0</v>
      </c>
      <c r="HI121" s="478" t="n">
        <f aca="false">SUM(HI115:HI117,HI120)</f>
        <v>0</v>
      </c>
      <c r="HJ121" s="478" t="n">
        <f aca="false">SUM(HJ115:HJ117,HJ120)</f>
        <v>0</v>
      </c>
      <c r="HK121" s="478" t="n">
        <f aca="false">SUM(HK115:HK117,HK120)</f>
        <v>0</v>
      </c>
      <c r="HL121" s="478" t="n">
        <f aca="false">SUM(HL115:HL117,HL120)</f>
        <v>0</v>
      </c>
      <c r="HM121" s="478" t="n">
        <f aca="false">SUM(HM115:HM117,HM120)</f>
        <v>0</v>
      </c>
      <c r="HN121" s="478" t="n">
        <f aca="false">SUM(HN115:HN117,HN120)</f>
        <v>0</v>
      </c>
      <c r="HO121" s="478" t="n">
        <f aca="false">SUM(HO115:HO117,HO120)</f>
        <v>0</v>
      </c>
      <c r="HP121" s="478" t="n">
        <f aca="false">SUM(HP115:HP117,HP120)</f>
        <v>0</v>
      </c>
      <c r="HQ121" s="478" t="n">
        <f aca="false">SUM(HQ115:HQ117,HQ120)</f>
        <v>0</v>
      </c>
      <c r="HR121" s="478" t="n">
        <f aca="false">SUM(HR115:HR117,HR120)</f>
        <v>0</v>
      </c>
      <c r="HS121" s="478" t="n">
        <f aca="false">SUM(HS115:HS117,HS120)</f>
        <v>0</v>
      </c>
      <c r="HT121" s="478" t="n">
        <f aca="false">SUM(HT115:HT117,HT120)</f>
        <v>0</v>
      </c>
      <c r="HU121" s="478" t="n">
        <f aca="false">SUM(HU115:HU117,HU120)</f>
        <v>0</v>
      </c>
      <c r="HV121" s="478" t="n">
        <f aca="false">SUM(HV115:HV117,HV120)</f>
        <v>0</v>
      </c>
      <c r="HW121" s="478" t="n">
        <f aca="false">SUM(HW115:HW117,HW120)</f>
        <v>0</v>
      </c>
      <c r="HX121" s="478" t="n">
        <f aca="false">SUM(HX115:HX117,HX120)</f>
        <v>0</v>
      </c>
      <c r="HY121" s="478" t="n">
        <f aca="false">SUM(HY115:HY117,HY120)</f>
        <v>0</v>
      </c>
      <c r="HZ121" s="478" t="n">
        <f aca="false">SUM(HZ115:HZ117,HZ120)</f>
        <v>0</v>
      </c>
      <c r="IA121" s="478" t="n">
        <f aca="false">SUM(IA115:IA117,IA120)</f>
        <v>0</v>
      </c>
      <c r="IB121" s="478" t="n">
        <f aca="false">SUM(IB115:IB117,IB120)</f>
        <v>0</v>
      </c>
      <c r="IC121" s="478" t="n">
        <f aca="false">SUM(IC115:IC117,IC120)</f>
        <v>0</v>
      </c>
      <c r="ID121" s="478" t="n">
        <f aca="false">SUM(ID115:ID117,ID120)</f>
        <v>0</v>
      </c>
      <c r="IE121" s="478" t="n">
        <f aca="false">SUM(IE115:IE117,IE120)</f>
        <v>0</v>
      </c>
      <c r="IF121" s="478" t="n">
        <f aca="false">SUM(IF115:IF117,IF120)</f>
        <v>0</v>
      </c>
      <c r="IG121" s="478" t="n">
        <f aca="false">SUM(IG115:IG117,IG120)</f>
        <v>0</v>
      </c>
      <c r="IH121" s="478" t="n">
        <f aca="false">SUM(IH115:IH117,IH120)</f>
        <v>0</v>
      </c>
      <c r="II121" s="478" t="n">
        <f aca="false">SUM(II115:II117,II120)</f>
        <v>0</v>
      </c>
      <c r="IJ121" s="478" t="n">
        <f aca="false">SUM(IJ115:IJ117,IJ120)</f>
        <v>0</v>
      </c>
      <c r="IK121" s="478" t="n">
        <f aca="false">SUM(IK115:IK117,IK120)</f>
        <v>0</v>
      </c>
      <c r="IL121" s="478" t="n">
        <f aca="false">SUM(IL115:IL117,IL120)</f>
        <v>0</v>
      </c>
      <c r="IM121" s="478" t="n">
        <f aca="false">SUM(IM115:IM117,IM120)</f>
        <v>0</v>
      </c>
      <c r="IN121" s="478" t="n">
        <f aca="false">SUM(IN115:IN117,IN120)</f>
        <v>0</v>
      </c>
      <c r="IO121" s="478" t="n">
        <f aca="false">SUM(IO115:IO117,IO120)</f>
        <v>0</v>
      </c>
      <c r="IP121" s="478" t="n">
        <f aca="false">SUM(IP115:IP117,IP120)</f>
        <v>0</v>
      </c>
      <c r="IQ121" s="478" t="n">
        <f aca="false">SUM(IQ115:IQ117,IQ120)</f>
        <v>0</v>
      </c>
      <c r="IR121" s="478" t="n">
        <f aca="false">SUM(IR115:IR117,IR120)</f>
        <v>0</v>
      </c>
      <c r="IS121" s="478" t="n">
        <f aca="false">SUM(IS115:IS117,IS120)</f>
        <v>0</v>
      </c>
      <c r="IT121" s="478" t="n">
        <f aca="false">SUM(IT115:IT117,IT120)</f>
        <v>0</v>
      </c>
      <c r="IU121" s="478" t="n">
        <f aca="false">SUM(IU115:IU117,IU120)</f>
        <v>0</v>
      </c>
      <c r="IV121" s="478" t="n">
        <f aca="false">SUM(IV115:IV117,IV120)</f>
        <v>0</v>
      </c>
      <c r="IW121" s="478" t="n">
        <f aca="false">SUM(IW115:IW117,IW120)</f>
        <v>0</v>
      </c>
      <c r="IX121" s="478" t="n">
        <f aca="false">SUM(IX115:IX117,IX120)</f>
        <v>0</v>
      </c>
      <c r="IY121" s="478" t="n">
        <f aca="false">SUM(IY115:IY117,IY120)</f>
        <v>0</v>
      </c>
      <c r="IZ121" s="478" t="n">
        <f aca="false">SUM(IZ115:IZ117,IZ120)</f>
        <v>0</v>
      </c>
      <c r="JA121" s="478" t="n">
        <f aca="false">SUM(JA115:JA117,JA120)</f>
        <v>0</v>
      </c>
      <c r="JB121" s="478" t="n">
        <f aca="false">SUM(JB115:JB117,JB120)</f>
        <v>0</v>
      </c>
      <c r="JC121" s="478" t="n">
        <f aca="false">SUM(JC115:JC117,JC120)</f>
        <v>0</v>
      </c>
      <c r="JD121" s="478" t="n">
        <f aca="false">SUM(JD115:JD117,JD120)</f>
        <v>0</v>
      </c>
      <c r="JE121" s="478" t="n">
        <f aca="false">SUM(JE115:JE117,JE120)</f>
        <v>0</v>
      </c>
      <c r="JF121" s="478" t="n">
        <f aca="false">SUM(JF115:JF117,JF120)</f>
        <v>0</v>
      </c>
      <c r="JG121" s="478" t="n">
        <f aca="false">SUM(JG115:JG117,JG120)</f>
        <v>0</v>
      </c>
      <c r="JH121" s="478" t="n">
        <f aca="false">SUM(JH115:JH117,JH120)</f>
        <v>0</v>
      </c>
      <c r="JI121" s="478" t="n">
        <f aca="false">SUM(JI115:JI117,JI120)</f>
        <v>0</v>
      </c>
      <c r="JJ121" s="478" t="n">
        <f aca="false">SUM(JJ115:JJ117,JJ120)</f>
        <v>0</v>
      </c>
      <c r="JK121" s="478" t="n">
        <f aca="false">SUM(JK115:JK117,JK120)</f>
        <v>0</v>
      </c>
      <c r="JL121" s="478" t="n">
        <f aca="false">SUM(JL115:JL117,JL120)</f>
        <v>0</v>
      </c>
      <c r="JM121" s="478" t="n">
        <f aca="false">SUM(JM115:JM117,JM120)</f>
        <v>0</v>
      </c>
      <c r="JN121" s="478" t="n">
        <f aca="false">SUM(JN115:JN117,JN120)</f>
        <v>0</v>
      </c>
      <c r="JO121" s="478" t="n">
        <f aca="false">SUM(JO115:JO117,JO120)</f>
        <v>0</v>
      </c>
      <c r="JP121" s="478" t="n">
        <f aca="false">SUM(JP115:JP117,JP120)</f>
        <v>0</v>
      </c>
      <c r="JQ121" s="478" t="n">
        <f aca="false">SUM(JQ115:JQ117,JQ120)</f>
        <v>0</v>
      </c>
      <c r="JR121" s="478" t="n">
        <f aca="false">SUM(JR115:JR117,JR120)</f>
        <v>0</v>
      </c>
      <c r="JS121" s="478" t="n">
        <f aca="false">SUM(JS115:JS117,JS120)</f>
        <v>0</v>
      </c>
      <c r="JT121" s="478" t="n">
        <f aca="false">SUM(JT115:JT117,JT120)</f>
        <v>0</v>
      </c>
      <c r="JU121" s="478" t="n">
        <f aca="false">SUM(JU115:JU117,JU120)</f>
        <v>0</v>
      </c>
      <c r="JV121" s="478" t="n">
        <f aca="false">SUM(JV115:JV117,JV120)</f>
        <v>0</v>
      </c>
      <c r="JW121" s="478" t="n">
        <f aca="false">SUM(JW115:JW117,JW120)</f>
        <v>0</v>
      </c>
      <c r="JX121" s="478" t="n">
        <f aca="false">SUM(JX115:JX117,JX120)</f>
        <v>0</v>
      </c>
      <c r="JY121" s="478" t="n">
        <f aca="false">SUM(JY115:JY117,JY120)</f>
        <v>0</v>
      </c>
      <c r="JZ121" s="478" t="n">
        <f aca="false">SUM(JZ115:JZ117,JZ120)</f>
        <v>0</v>
      </c>
      <c r="KA121" s="478" t="n">
        <f aca="false">SUM(KA115:KA117,KA120)</f>
        <v>0</v>
      </c>
      <c r="KB121" s="478" t="n">
        <f aca="false">SUM(KB115:KB117,KB120)</f>
        <v>0</v>
      </c>
      <c r="KC121" s="478" t="n">
        <f aca="false">SUM(KC115:KC117,KC120)</f>
        <v>0</v>
      </c>
      <c r="KD121" s="478" t="n">
        <f aca="false">SUM(KD115:KD117,KD120)</f>
        <v>0</v>
      </c>
      <c r="KE121" s="478" t="n">
        <f aca="false">SUM(KE115:KE117,KE120)</f>
        <v>0</v>
      </c>
      <c r="KF121" s="478" t="n">
        <f aca="false">SUM(KF115:KF117,KF120)</f>
        <v>0</v>
      </c>
      <c r="KG121" s="478" t="n">
        <f aca="false">SUM(KG115:KG117,KG120)</f>
        <v>0</v>
      </c>
      <c r="KH121" s="478" t="n">
        <f aca="false">SUM(KH115:KH117,KH120)</f>
        <v>0</v>
      </c>
      <c r="KI121" s="478" t="n">
        <f aca="false">SUM(KI115:KI117,KI120)</f>
        <v>0</v>
      </c>
      <c r="KJ121" s="478" t="n">
        <f aca="false">SUM(KJ115:KJ117,KJ120)</f>
        <v>0</v>
      </c>
      <c r="KK121" s="478" t="n">
        <f aca="false">SUM(KK115:KK117,KK120)</f>
        <v>0</v>
      </c>
      <c r="KL121" s="478" t="n">
        <f aca="false">SUM(KL115:KL117,KL120)</f>
        <v>0</v>
      </c>
      <c r="KM121" s="478" t="n">
        <f aca="false">SUM(KM115:KM117,KM120)</f>
        <v>0</v>
      </c>
      <c r="KN121" s="478" t="n">
        <f aca="false">SUM(KN115:KN117,KN120)</f>
        <v>0</v>
      </c>
      <c r="KO121" s="478" t="n">
        <f aca="false">SUM(KO115:KO117,KO120)</f>
        <v>0</v>
      </c>
      <c r="KP121" s="478" t="n">
        <f aca="false">SUM(KP115:KP117,KP120)</f>
        <v>0</v>
      </c>
      <c r="KQ121" s="478" t="n">
        <f aca="false">SUM(KQ115:KQ117,KQ120)</f>
        <v>0</v>
      </c>
      <c r="KR121" s="478" t="n">
        <f aca="false">SUM(KR115:KR117,KR120)</f>
        <v>0</v>
      </c>
      <c r="KS121" s="478" t="n">
        <f aca="false">SUM(KS115:KS117,KS120)</f>
        <v>0</v>
      </c>
      <c r="KT121" s="478" t="n">
        <f aca="false">SUM(KT115:KT117,KT120)</f>
        <v>0</v>
      </c>
      <c r="KU121" s="478" t="n">
        <f aca="false">SUM(KU115:KU117,KU120)</f>
        <v>0</v>
      </c>
      <c r="KV121" s="478" t="n">
        <f aca="false">SUM(KV115:KV117,KV120)</f>
        <v>0</v>
      </c>
      <c r="KW121" s="478" t="n">
        <f aca="false">SUM(KW115:KW117,KW120)</f>
        <v>0</v>
      </c>
      <c r="KX121" s="478" t="n">
        <f aca="false">SUM(KX115:KX117,KX120)</f>
        <v>0</v>
      </c>
      <c r="KY121" s="478" t="n">
        <f aca="false">SUM(KY115:KY117,KY120)</f>
        <v>0</v>
      </c>
      <c r="KZ121" s="478" t="n">
        <f aca="false">SUM(KZ115:KZ117,KZ120)</f>
        <v>0</v>
      </c>
      <c r="LA121" s="478" t="n">
        <f aca="false">SUM(LA115:LA117,LA120)</f>
        <v>0</v>
      </c>
      <c r="LB121" s="478" t="n">
        <f aca="false">SUM(LB115:LB117,LB120)</f>
        <v>0</v>
      </c>
      <c r="LC121" s="478" t="n">
        <f aca="false">SUM(LC115:LC117,LC120)</f>
        <v>0</v>
      </c>
      <c r="LD121" s="478" t="n">
        <f aca="false">SUM(LD115:LD117,LD120)</f>
        <v>0</v>
      </c>
      <c r="LE121" s="478" t="n">
        <f aca="false">SUM(LE115:LE117,LE120)</f>
        <v>0</v>
      </c>
      <c r="LF121" s="478" t="n">
        <f aca="false">SUM(LF115:LF117,LF120)</f>
        <v>0</v>
      </c>
      <c r="LG121" s="478" t="n">
        <f aca="false">SUM(LG115:LG117,LG120)</f>
        <v>0</v>
      </c>
      <c r="LH121" s="478" t="n">
        <f aca="false">SUM(LH115:LH117,LH120)</f>
        <v>0</v>
      </c>
      <c r="LI121" s="478" t="n">
        <f aca="false">SUM(LI115:LI117,LI120)</f>
        <v>0</v>
      </c>
      <c r="LJ121" s="478" t="n">
        <f aca="false">SUM(LJ115:LJ117,LJ120)</f>
        <v>0</v>
      </c>
      <c r="LK121" s="478" t="n">
        <f aca="false">SUM(LK115:LK117,LK120)</f>
        <v>0</v>
      </c>
      <c r="LL121" s="478" t="n">
        <f aca="false">SUM(LL115:LL117,LL120)</f>
        <v>0</v>
      </c>
      <c r="LM121" s="478" t="n">
        <f aca="false">SUM(LM115:LM117,LM120)</f>
        <v>0</v>
      </c>
      <c r="LN121" s="478" t="n">
        <f aca="false">SUM(LN115:LN117,LN120)</f>
        <v>0</v>
      </c>
      <c r="LO121" s="478" t="n">
        <f aca="false">SUM(LO115:LO117,LO120)</f>
        <v>0</v>
      </c>
      <c r="LP121" s="478" t="n">
        <f aca="false">SUM(LP115:LP117,LP120)</f>
        <v>0</v>
      </c>
      <c r="LQ121" s="478" t="n">
        <f aca="false">SUM(LQ115:LQ117,LQ120)</f>
        <v>0</v>
      </c>
      <c r="LR121" s="478" t="n">
        <f aca="false">SUM(LR115:LR117,LR120)</f>
        <v>0</v>
      </c>
      <c r="LS121" s="478" t="n">
        <f aca="false">SUM(LS115:LS117,LS120)</f>
        <v>0</v>
      </c>
      <c r="LT121" s="478" t="n">
        <f aca="false">SUM(LT115:LT117,LT120)</f>
        <v>0</v>
      </c>
      <c r="LU121" s="478" t="n">
        <f aca="false">SUM(LU115:LU117,LU120)</f>
        <v>0</v>
      </c>
      <c r="LV121" s="478" t="n">
        <f aca="false">SUM(LV115:LV117,LV120)</f>
        <v>0</v>
      </c>
      <c r="LW121" s="478" t="n">
        <f aca="false">SUM(LW115:LW117,LW120)</f>
        <v>0</v>
      </c>
      <c r="LX121" s="478" t="n">
        <f aca="false">SUM(LX115:LX117,LX120)</f>
        <v>0</v>
      </c>
      <c r="LY121" s="478" t="n">
        <f aca="false">SUM(LY115:LY117,LY120)</f>
        <v>0</v>
      </c>
      <c r="LZ121" s="478" t="n">
        <f aca="false">SUM(LZ115:LZ117,LZ120)</f>
        <v>0</v>
      </c>
      <c r="MA121" s="478" t="n">
        <f aca="false">SUM(MA115:MA117,MA120)</f>
        <v>0</v>
      </c>
      <c r="MB121" s="478" t="n">
        <f aca="false">SUM(MB115:MB117,MB120)</f>
        <v>0</v>
      </c>
      <c r="MC121" s="478" t="n">
        <f aca="false">SUM(MC115:MC117,MC120)</f>
        <v>0</v>
      </c>
      <c r="MD121" s="478" t="n">
        <f aca="false">SUM(MD115:MD117,MD120)</f>
        <v>0</v>
      </c>
      <c r="ME121" s="478" t="n">
        <f aca="false">SUM(ME115:ME117,ME120)</f>
        <v>0</v>
      </c>
      <c r="MF121" s="478" t="n">
        <f aca="false">SUM(MF115:MF117,MF120)</f>
        <v>0</v>
      </c>
      <c r="MG121" s="478" t="n">
        <f aca="false">SUM(MG115:MG117,MG120)</f>
        <v>0</v>
      </c>
      <c r="MH121" s="478" t="n">
        <f aca="false">SUM(MH115:MH117,MH120)</f>
        <v>0</v>
      </c>
      <c r="MI121" s="478" t="n">
        <f aca="false">SUM(MI115:MI117,MI120)</f>
        <v>0</v>
      </c>
      <c r="MJ121" s="478" t="n">
        <f aca="false">SUM(MJ115:MJ117,MJ120)</f>
        <v>0</v>
      </c>
      <c r="MK121" s="478" t="n">
        <f aca="false">SUM(MK115:MK117,MK120)</f>
        <v>0</v>
      </c>
      <c r="ML121" s="478" t="n">
        <f aca="false">SUM(ML115:ML117,ML120)</f>
        <v>0</v>
      </c>
      <c r="MM121" s="478" t="n">
        <f aca="false">SUM(MM115:MM117,MM120)</f>
        <v>0</v>
      </c>
      <c r="MN121" s="478" t="n">
        <f aca="false">SUM(MN115:MN117,MN120)</f>
        <v>0</v>
      </c>
      <c r="MO121" s="478" t="n">
        <f aca="false">SUM(MO115:MO117,MO120)</f>
        <v>0</v>
      </c>
      <c r="MP121" s="478" t="n">
        <f aca="false">SUM(MP115:MP117,MP120)</f>
        <v>0</v>
      </c>
      <c r="MQ121" s="478" t="n">
        <f aca="false">SUM(MQ115:MQ117,MQ120)</f>
        <v>0</v>
      </c>
      <c r="MR121" s="478" t="n">
        <f aca="false">SUM(MR115:MR117,MR120)</f>
        <v>0</v>
      </c>
      <c r="MS121" s="478" t="n">
        <f aca="false">SUM(MS115:MS117,MS120)</f>
        <v>0</v>
      </c>
      <c r="MT121" s="478" t="n">
        <f aca="false">SUM(MT115:MT117,MT120)</f>
        <v>0</v>
      </c>
      <c r="MU121" s="478" t="n">
        <f aca="false">SUM(MU115:MU117,MU120)</f>
        <v>0</v>
      </c>
      <c r="MV121" s="478" t="n">
        <f aca="false">SUM(MV115:MV117,MV120)</f>
        <v>0</v>
      </c>
      <c r="MW121" s="478" t="n">
        <f aca="false">SUM(MW115:MW117,MW120)</f>
        <v>0</v>
      </c>
      <c r="MX121" s="478" t="n">
        <f aca="false">SUM(MX115:MX117,MX120)</f>
        <v>0</v>
      </c>
      <c r="MY121" s="478" t="n">
        <f aca="false">SUM(MY115:MY117,MY120)</f>
        <v>0</v>
      </c>
      <c r="MZ121" s="478" t="n">
        <f aca="false">SUM(MZ115:MZ117,MZ120)</f>
        <v>0</v>
      </c>
      <c r="NA121" s="478" t="n">
        <f aca="false">SUM(NA115:NA117,NA120)</f>
        <v>0</v>
      </c>
      <c r="NB121" s="478" t="n">
        <f aca="false">SUM(NB115:NB117,NB120)</f>
        <v>0</v>
      </c>
      <c r="NC121" s="478" t="n">
        <f aca="false">SUM(NC115:NC117,NC120)</f>
        <v>0</v>
      </c>
      <c r="ND121" s="478" t="n">
        <f aca="false">SUM(ND115:ND117,ND120)</f>
        <v>0</v>
      </c>
      <c r="NE121" s="478" t="n">
        <f aca="false">SUM(NE115:NE117,NE120)</f>
        <v>0</v>
      </c>
      <c r="NF121" s="478" t="n">
        <f aca="false">SUM(NF115:NF117,NF120)</f>
        <v>0</v>
      </c>
      <c r="NG121" s="478" t="n">
        <f aca="false">SUM(NG115:NG117,NG120)</f>
        <v>0</v>
      </c>
      <c r="NH121" s="478" t="n">
        <f aca="false">SUM(NH115:NH117,NH120)</f>
        <v>0</v>
      </c>
      <c r="NI121" s="478" t="n">
        <f aca="false">SUM(NI115:NI117,NI120)</f>
        <v>0</v>
      </c>
      <c r="NJ121" s="478" t="n">
        <f aca="false">SUM(NJ115:NJ117,NJ120)</f>
        <v>0</v>
      </c>
      <c r="NK121" s="478" t="n">
        <f aca="false">SUM(NK115:NK117,NK120)</f>
        <v>0</v>
      </c>
      <c r="NL121" s="478" t="n">
        <f aca="false">SUM(NL115:NL117,NL120)</f>
        <v>0</v>
      </c>
      <c r="NM121" s="478" t="n">
        <f aca="false">SUM(NM115:NM117,NM120)</f>
        <v>0</v>
      </c>
      <c r="NN121" s="478" t="n">
        <f aca="false">SUM(NN115:NN117,NN120)</f>
        <v>0</v>
      </c>
      <c r="NO121" s="478" t="n">
        <f aca="false">SUM(NO115:NO117,NO120)</f>
        <v>0</v>
      </c>
      <c r="NP121" s="478" t="n">
        <f aca="false">SUM(NP115:NP117,NP120)</f>
        <v>0</v>
      </c>
      <c r="NQ121" s="478" t="n">
        <f aca="false">SUM(NQ115:NQ117,NQ120)</f>
        <v>0</v>
      </c>
      <c r="NR121" s="478" t="n">
        <f aca="false">SUM(NR115:NR117,NR120)</f>
        <v>0</v>
      </c>
      <c r="NS121" s="478" t="n">
        <f aca="false">SUM(NS115:NS117,NS120)</f>
        <v>0</v>
      </c>
      <c r="NT121" s="478" t="n">
        <f aca="false">SUM(NT115:NT117,NT120)</f>
        <v>0</v>
      </c>
      <c r="NU121" s="478" t="n">
        <f aca="false">SUM(NU115:NU117,NU120)</f>
        <v>0</v>
      </c>
      <c r="NV121" s="478" t="n">
        <f aca="false">SUM(NV115:NV117,NV120)</f>
        <v>0</v>
      </c>
      <c r="NW121" s="478" t="n">
        <f aca="false">SUM(NW115:NW117,NW120)</f>
        <v>0</v>
      </c>
      <c r="NX121" s="478" t="n">
        <f aca="false">SUM(NX115:NX117,NX120)</f>
        <v>0</v>
      </c>
      <c r="NY121" s="478" t="n">
        <f aca="false">SUM(NY115:NY117,NY120)</f>
        <v>0</v>
      </c>
      <c r="NZ121" s="478" t="n">
        <f aca="false">SUM(NZ115:NZ117,NZ120)</f>
        <v>0</v>
      </c>
      <c r="OA121" s="478" t="n">
        <f aca="false">SUM(OA115:OA117,OA120)</f>
        <v>0</v>
      </c>
      <c r="OB121" s="478" t="n">
        <f aca="false">SUM(OB115:OB117,OB120)</f>
        <v>0</v>
      </c>
      <c r="OC121" s="478" t="n">
        <f aca="false">SUM(OC115:OC117,OC120)</f>
        <v>0</v>
      </c>
      <c r="OD121" s="478" t="n">
        <f aca="false">SUM(OD115:OD117,OD120)</f>
        <v>0</v>
      </c>
      <c r="OE121" s="478" t="n">
        <f aca="false">SUM(OE115:OE117,OE120)</f>
        <v>0</v>
      </c>
      <c r="OF121" s="478" t="n">
        <f aca="false">SUM(OF115:OF117,OF120)</f>
        <v>0</v>
      </c>
      <c r="OG121" s="478" t="n">
        <f aca="false">SUM(OG115:OG117,OG120)</f>
        <v>0</v>
      </c>
      <c r="OH121" s="478" t="n">
        <f aca="false">SUM(OH115:OH117,OH120)</f>
        <v>0</v>
      </c>
      <c r="OI121" s="478" t="n">
        <f aca="false">SUM(OI115:OI117,OI120)</f>
        <v>0</v>
      </c>
      <c r="OJ121" s="478" t="n">
        <f aca="false">SUM(OJ115:OJ117,OJ120)</f>
        <v>0</v>
      </c>
      <c r="OK121" s="478" t="n">
        <f aca="false">SUM(OK115:OK117,OK120)</f>
        <v>0</v>
      </c>
      <c r="OL121" s="478" t="n">
        <f aca="false">SUM(OL115:OL117,OL120)</f>
        <v>0</v>
      </c>
      <c r="OM121" s="478" t="n">
        <f aca="false">SUM(OM115:OM117,OM120)</f>
        <v>0</v>
      </c>
      <c r="ON121" s="478" t="n">
        <f aca="false">SUM(ON115:ON117,ON120)</f>
        <v>0</v>
      </c>
      <c r="OO121" s="478" t="n">
        <f aca="false">SUM(OO115:OO117,OO120)</f>
        <v>0</v>
      </c>
      <c r="OP121" s="478" t="n">
        <f aca="false">SUM(OP115:OP117,OP120)</f>
        <v>0</v>
      </c>
      <c r="OQ121" s="478" t="n">
        <f aca="false">SUM(OQ115:OQ117,OQ120)</f>
        <v>0</v>
      </c>
      <c r="OR121" s="478" t="n">
        <f aca="false">SUM(OR115:OR117,OR120)</f>
        <v>0</v>
      </c>
      <c r="OS121" s="478" t="n">
        <f aca="false">SUM(OS115:OS117,OS120)</f>
        <v>0</v>
      </c>
      <c r="OT121" s="478"/>
      <c r="OU121" s="478"/>
      <c r="OV121" s="478"/>
      <c r="OW121" s="478"/>
      <c r="OX121" s="478"/>
      <c r="OY121" s="478"/>
      <c r="OZ121" s="478"/>
      <c r="PA121" s="478"/>
      <c r="PB121" s="478"/>
      <c r="PC121" s="478"/>
      <c r="PD121" s="478"/>
      <c r="PE121" s="478"/>
      <c r="PF121" s="478"/>
      <c r="PG121" s="478"/>
      <c r="PH121" s="478"/>
      <c r="PI121" s="478"/>
      <c r="PJ121" s="478"/>
      <c r="PK121" s="478"/>
      <c r="PL121" s="478"/>
      <c r="PM121" s="478"/>
      <c r="PN121" s="478"/>
      <c r="PO121" s="478"/>
      <c r="PP121" s="478"/>
      <c r="PQ121" s="478"/>
      <c r="PR121" s="478"/>
      <c r="PS121" s="478"/>
      <c r="PT121" s="478"/>
      <c r="PU121" s="478"/>
      <c r="PV121" s="478"/>
      <c r="PW121" s="478"/>
      <c r="PX121" s="478"/>
      <c r="PY121" s="478"/>
      <c r="PZ121" s="478"/>
      <c r="QA121" s="478"/>
      <c r="QB121" s="478"/>
      <c r="QC121" s="478"/>
      <c r="QD121" s="478"/>
      <c r="QE121" s="478"/>
      <c r="QF121" s="478"/>
      <c r="QG121" s="478"/>
      <c r="QH121" s="478"/>
      <c r="QI121" s="478"/>
      <c r="QJ121" s="478"/>
      <c r="QK121" s="478"/>
      <c r="QL121" s="478"/>
      <c r="QM121" s="478"/>
      <c r="QN121" s="478"/>
      <c r="QO121" s="478"/>
      <c r="QP121" s="478"/>
      <c r="QQ121" s="478"/>
      <c r="QR121" s="478"/>
      <c r="QS121" s="478"/>
      <c r="QT121" s="478"/>
      <c r="QU121" s="478"/>
      <c r="QV121" s="478"/>
      <c r="QW121" s="478"/>
      <c r="QX121" s="478"/>
      <c r="QY121" s="478"/>
      <c r="QZ121" s="478"/>
      <c r="RA121" s="478"/>
      <c r="RB121" s="478"/>
      <c r="RC121" s="478"/>
      <c r="RD121" s="478"/>
      <c r="RE121" s="478"/>
      <c r="RF121" s="478"/>
    </row>
    <row r="122" customFormat="false" ht="12.75" hidden="false" customHeight="true" outlineLevel="0" collapsed="false">
      <c r="A122" s="478"/>
      <c r="B122" s="479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  <c r="AA122" s="478"/>
      <c r="AB122" s="478"/>
      <c r="AC122" s="478"/>
      <c r="AD122" s="478"/>
      <c r="AE122" s="478"/>
      <c r="AF122" s="478"/>
      <c r="AG122" s="478"/>
      <c r="AH122" s="478"/>
      <c r="AI122" s="478"/>
      <c r="AJ122" s="478"/>
      <c r="AK122" s="478"/>
      <c r="AL122" s="478"/>
      <c r="AM122" s="478"/>
      <c r="AN122" s="478"/>
      <c r="AO122" s="478"/>
      <c r="AP122" s="478"/>
      <c r="AQ122" s="478"/>
      <c r="AR122" s="478"/>
      <c r="AS122" s="478"/>
      <c r="AT122" s="478"/>
      <c r="AU122" s="478"/>
      <c r="AV122" s="478"/>
      <c r="AW122" s="478"/>
      <c r="AX122" s="478"/>
      <c r="AY122" s="478"/>
      <c r="AZ122" s="478"/>
      <c r="BA122" s="478"/>
      <c r="BB122" s="478"/>
      <c r="BC122" s="478"/>
      <c r="BD122" s="478"/>
      <c r="BE122" s="478"/>
      <c r="BF122" s="478"/>
      <c r="BG122" s="478"/>
      <c r="BH122" s="478"/>
      <c r="BI122" s="478"/>
      <c r="BJ122" s="478"/>
      <c r="BK122" s="478"/>
      <c r="BL122" s="478"/>
      <c r="BM122" s="478"/>
      <c r="BN122" s="478"/>
      <c r="BO122" s="478"/>
      <c r="BP122" s="478"/>
      <c r="BQ122" s="478"/>
      <c r="BR122" s="478"/>
      <c r="BS122" s="478"/>
      <c r="BT122" s="478"/>
      <c r="BU122" s="478"/>
      <c r="BV122" s="478"/>
      <c r="BW122" s="478"/>
      <c r="BX122" s="478"/>
      <c r="BY122" s="478"/>
      <c r="BZ122" s="478"/>
      <c r="CA122" s="478"/>
      <c r="CB122" s="478"/>
      <c r="CC122" s="478"/>
      <c r="CD122" s="478"/>
      <c r="CE122" s="478"/>
      <c r="CF122" s="478"/>
      <c r="CG122" s="478"/>
      <c r="CH122" s="478"/>
      <c r="CI122" s="478"/>
      <c r="CJ122" s="478"/>
      <c r="CK122" s="478"/>
      <c r="CL122" s="478"/>
      <c r="CM122" s="478"/>
      <c r="CN122" s="478"/>
      <c r="CO122" s="478"/>
      <c r="CP122" s="478"/>
      <c r="CQ122" s="478"/>
      <c r="CR122" s="478"/>
      <c r="CS122" s="478"/>
      <c r="CT122" s="478"/>
      <c r="CU122" s="478"/>
      <c r="CV122" s="478"/>
      <c r="CW122" s="478"/>
      <c r="CX122" s="478"/>
      <c r="CY122" s="478"/>
      <c r="CZ122" s="478"/>
      <c r="DA122" s="478"/>
      <c r="DB122" s="478"/>
      <c r="DC122" s="478"/>
      <c r="DD122" s="478"/>
      <c r="DE122" s="478"/>
      <c r="DF122" s="478"/>
      <c r="DG122" s="478"/>
      <c r="DH122" s="478"/>
      <c r="DI122" s="478"/>
      <c r="DJ122" s="478"/>
      <c r="DK122" s="478"/>
      <c r="DL122" s="478"/>
      <c r="DM122" s="478"/>
      <c r="DN122" s="478"/>
      <c r="DO122" s="478"/>
      <c r="DP122" s="478"/>
      <c r="DQ122" s="478"/>
      <c r="DR122" s="478"/>
      <c r="DS122" s="478"/>
      <c r="DT122" s="478"/>
      <c r="DU122" s="478"/>
      <c r="DV122" s="478"/>
      <c r="DW122" s="478"/>
      <c r="DX122" s="478"/>
      <c r="DY122" s="478"/>
      <c r="DZ122" s="478"/>
      <c r="EA122" s="478"/>
      <c r="EB122" s="478"/>
      <c r="EC122" s="478"/>
      <c r="ED122" s="478"/>
      <c r="EE122" s="478"/>
      <c r="EF122" s="478"/>
      <c r="EG122" s="478"/>
      <c r="EH122" s="478"/>
      <c r="EI122" s="478"/>
      <c r="EJ122" s="478"/>
      <c r="EK122" s="478"/>
      <c r="EL122" s="478"/>
      <c r="EM122" s="478"/>
      <c r="EN122" s="478"/>
      <c r="EO122" s="478"/>
      <c r="EP122" s="478"/>
      <c r="EQ122" s="478"/>
      <c r="ER122" s="478"/>
      <c r="ES122" s="478"/>
      <c r="ET122" s="478"/>
      <c r="EU122" s="478"/>
      <c r="EV122" s="478"/>
      <c r="EW122" s="478"/>
      <c r="EX122" s="478"/>
      <c r="EY122" s="478"/>
      <c r="EZ122" s="478"/>
      <c r="FA122" s="478"/>
      <c r="FB122" s="478"/>
      <c r="FC122" s="478"/>
      <c r="FD122" s="478"/>
      <c r="FE122" s="478"/>
      <c r="FF122" s="478"/>
      <c r="FG122" s="478"/>
      <c r="FH122" s="478"/>
      <c r="FI122" s="478"/>
      <c r="FJ122" s="478"/>
      <c r="FK122" s="478"/>
      <c r="FL122" s="478"/>
      <c r="FM122" s="478"/>
      <c r="FN122" s="478"/>
      <c r="FO122" s="478"/>
      <c r="FP122" s="478"/>
      <c r="FQ122" s="478"/>
      <c r="FR122" s="478"/>
      <c r="FS122" s="478"/>
      <c r="FT122" s="478"/>
      <c r="FU122" s="478"/>
      <c r="FV122" s="478"/>
      <c r="FW122" s="478"/>
      <c r="FX122" s="478"/>
      <c r="FY122" s="478"/>
      <c r="FZ122" s="478"/>
      <c r="GA122" s="478"/>
      <c r="GB122" s="478"/>
      <c r="GC122" s="478"/>
      <c r="GD122" s="478"/>
      <c r="GE122" s="478"/>
      <c r="GF122" s="478"/>
      <c r="GG122" s="478"/>
      <c r="GH122" s="478"/>
      <c r="GI122" s="478"/>
      <c r="GJ122" s="478"/>
      <c r="GK122" s="478"/>
      <c r="GL122" s="478"/>
      <c r="GM122" s="478"/>
      <c r="GN122" s="478"/>
      <c r="GO122" s="478"/>
      <c r="GP122" s="478"/>
      <c r="GQ122" s="478"/>
      <c r="GR122" s="478"/>
      <c r="GS122" s="478"/>
      <c r="GT122" s="478"/>
      <c r="GU122" s="478"/>
      <c r="GV122" s="478"/>
      <c r="GW122" s="478"/>
      <c r="GX122" s="478"/>
      <c r="GY122" s="478"/>
      <c r="GZ122" s="478"/>
      <c r="HA122" s="478"/>
      <c r="HB122" s="478"/>
      <c r="HC122" s="478"/>
      <c r="HD122" s="478"/>
      <c r="HE122" s="478"/>
      <c r="HF122" s="478"/>
      <c r="HG122" s="478"/>
      <c r="HH122" s="478"/>
      <c r="HI122" s="478"/>
      <c r="HJ122" s="478"/>
      <c r="HK122" s="478"/>
      <c r="HL122" s="478"/>
      <c r="HM122" s="478"/>
      <c r="HN122" s="478"/>
      <c r="HO122" s="478"/>
      <c r="HP122" s="478"/>
      <c r="HQ122" s="478"/>
      <c r="HR122" s="478"/>
      <c r="HS122" s="478"/>
      <c r="HT122" s="478"/>
      <c r="HU122" s="478"/>
      <c r="HV122" s="478"/>
      <c r="HW122" s="478"/>
      <c r="HX122" s="478"/>
      <c r="HY122" s="478"/>
      <c r="HZ122" s="478"/>
      <c r="IA122" s="478"/>
      <c r="IB122" s="478"/>
      <c r="IC122" s="478"/>
      <c r="ID122" s="478"/>
      <c r="IE122" s="478"/>
      <c r="IF122" s="478"/>
      <c r="IG122" s="478"/>
      <c r="IH122" s="478"/>
      <c r="II122" s="478"/>
      <c r="IJ122" s="478"/>
      <c r="IK122" s="478"/>
      <c r="IL122" s="478"/>
      <c r="IM122" s="478"/>
      <c r="IN122" s="478"/>
      <c r="IO122" s="478"/>
      <c r="IP122" s="478"/>
      <c r="IQ122" s="478"/>
      <c r="IR122" s="478"/>
      <c r="IS122" s="478"/>
      <c r="IT122" s="478"/>
      <c r="IU122" s="478"/>
      <c r="IV122" s="478"/>
      <c r="IW122" s="478"/>
      <c r="IX122" s="478"/>
      <c r="IY122" s="478"/>
      <c r="IZ122" s="478"/>
      <c r="JA122" s="478"/>
      <c r="JB122" s="478"/>
      <c r="JC122" s="478"/>
      <c r="JD122" s="478"/>
      <c r="JE122" s="478"/>
      <c r="JF122" s="478"/>
      <c r="JG122" s="478"/>
      <c r="JH122" s="478"/>
      <c r="JI122" s="478"/>
      <c r="JJ122" s="478"/>
      <c r="JK122" s="478"/>
      <c r="JL122" s="478"/>
      <c r="JM122" s="478"/>
      <c r="JN122" s="478"/>
      <c r="JO122" s="478"/>
      <c r="JP122" s="478"/>
      <c r="JQ122" s="478"/>
      <c r="JR122" s="478"/>
      <c r="JS122" s="478"/>
      <c r="JT122" s="478"/>
      <c r="JU122" s="478"/>
      <c r="JV122" s="478"/>
      <c r="JW122" s="478"/>
      <c r="JX122" s="478"/>
      <c r="JY122" s="478"/>
      <c r="JZ122" s="478"/>
      <c r="KA122" s="478"/>
      <c r="KB122" s="478"/>
      <c r="KC122" s="478"/>
      <c r="KD122" s="478"/>
      <c r="KE122" s="478"/>
      <c r="KF122" s="478"/>
      <c r="KG122" s="478"/>
      <c r="KH122" s="478"/>
      <c r="KI122" s="478"/>
      <c r="KJ122" s="478"/>
      <c r="KK122" s="478"/>
      <c r="KL122" s="478"/>
      <c r="KM122" s="478"/>
      <c r="KN122" s="478"/>
      <c r="KO122" s="478"/>
      <c r="KP122" s="478"/>
      <c r="KQ122" s="478"/>
      <c r="KR122" s="478"/>
      <c r="KS122" s="478"/>
      <c r="KT122" s="478"/>
      <c r="KU122" s="478"/>
      <c r="KV122" s="478"/>
      <c r="KW122" s="478"/>
      <c r="KX122" s="478"/>
      <c r="KY122" s="478"/>
      <c r="KZ122" s="478"/>
      <c r="LA122" s="478"/>
      <c r="LB122" s="478"/>
      <c r="LC122" s="478"/>
      <c r="LD122" s="478"/>
      <c r="LE122" s="478"/>
      <c r="LF122" s="478"/>
      <c r="LG122" s="478"/>
      <c r="LH122" s="478"/>
      <c r="LI122" s="478"/>
      <c r="LJ122" s="478"/>
      <c r="LK122" s="478"/>
      <c r="LL122" s="478"/>
      <c r="LM122" s="478"/>
      <c r="LN122" s="478"/>
      <c r="LO122" s="478"/>
      <c r="LP122" s="478"/>
      <c r="LQ122" s="478"/>
      <c r="LR122" s="478"/>
      <c r="LS122" s="478"/>
      <c r="LT122" s="478"/>
      <c r="LU122" s="478"/>
      <c r="LV122" s="478"/>
      <c r="LW122" s="478"/>
      <c r="LX122" s="478"/>
      <c r="LY122" s="478"/>
      <c r="LZ122" s="478"/>
      <c r="MA122" s="478"/>
      <c r="MB122" s="478"/>
      <c r="MC122" s="478"/>
      <c r="MD122" s="478"/>
      <c r="ME122" s="478"/>
      <c r="MF122" s="478"/>
      <c r="MG122" s="478"/>
      <c r="MH122" s="478"/>
      <c r="MI122" s="478"/>
      <c r="MJ122" s="478"/>
      <c r="MK122" s="478"/>
      <c r="ML122" s="478"/>
      <c r="MM122" s="478"/>
      <c r="MN122" s="478"/>
      <c r="MO122" s="478"/>
      <c r="MP122" s="478"/>
      <c r="MQ122" s="478"/>
      <c r="MR122" s="478"/>
      <c r="MS122" s="478"/>
      <c r="MT122" s="478"/>
      <c r="MU122" s="478"/>
      <c r="MV122" s="478"/>
      <c r="MW122" s="478"/>
      <c r="MX122" s="478"/>
      <c r="MY122" s="478"/>
      <c r="MZ122" s="478"/>
      <c r="NA122" s="478"/>
      <c r="NB122" s="478"/>
      <c r="NC122" s="478"/>
      <c r="ND122" s="478"/>
      <c r="NE122" s="478"/>
      <c r="NF122" s="478"/>
      <c r="NG122" s="478"/>
      <c r="NH122" s="478"/>
      <c r="NI122" s="478"/>
      <c r="NJ122" s="478"/>
      <c r="NK122" s="478"/>
      <c r="NL122" s="478"/>
      <c r="NM122" s="478"/>
      <c r="NN122" s="478"/>
      <c r="NO122" s="478"/>
      <c r="NP122" s="478"/>
      <c r="NQ122" s="478"/>
      <c r="NR122" s="478"/>
      <c r="NS122" s="478"/>
      <c r="NT122" s="478"/>
      <c r="NU122" s="478"/>
      <c r="NV122" s="478"/>
      <c r="NW122" s="478"/>
      <c r="NX122" s="478"/>
      <c r="NY122" s="478"/>
      <c r="NZ122" s="478"/>
      <c r="OA122" s="478"/>
      <c r="OB122" s="478"/>
      <c r="OC122" s="478"/>
      <c r="OD122" s="478"/>
      <c r="OE122" s="478"/>
      <c r="OF122" s="478"/>
      <c r="OG122" s="478"/>
      <c r="OH122" s="478"/>
      <c r="OI122" s="478"/>
      <c r="OJ122" s="478"/>
      <c r="OK122" s="478"/>
      <c r="OL122" s="478"/>
      <c r="OM122" s="478"/>
      <c r="ON122" s="478"/>
      <c r="OO122" s="478"/>
      <c r="OP122" s="478"/>
      <c r="OQ122" s="478"/>
      <c r="OR122" s="478"/>
      <c r="OS122" s="478"/>
      <c r="OT122" s="478"/>
      <c r="OU122" s="478"/>
      <c r="OV122" s="478"/>
      <c r="OW122" s="478"/>
      <c r="OX122" s="478"/>
      <c r="OY122" s="478"/>
      <c r="OZ122" s="478"/>
      <c r="PA122" s="478"/>
      <c r="PB122" s="478"/>
      <c r="PC122" s="478"/>
      <c r="PD122" s="478"/>
      <c r="PE122" s="478"/>
      <c r="PF122" s="478"/>
      <c r="PG122" s="478"/>
      <c r="PH122" s="478"/>
      <c r="PI122" s="478"/>
      <c r="PJ122" s="478"/>
      <c r="PK122" s="478"/>
      <c r="PL122" s="478"/>
      <c r="PM122" s="478"/>
      <c r="PN122" s="478"/>
      <c r="PO122" s="478"/>
      <c r="PP122" s="478"/>
      <c r="PQ122" s="478"/>
      <c r="PR122" s="478"/>
      <c r="PS122" s="478"/>
      <c r="PT122" s="478"/>
      <c r="PU122" s="478"/>
      <c r="PV122" s="478"/>
      <c r="PW122" s="478"/>
      <c r="PX122" s="478"/>
      <c r="PY122" s="478"/>
      <c r="PZ122" s="478"/>
      <c r="QA122" s="478"/>
      <c r="QB122" s="478"/>
      <c r="QC122" s="478"/>
      <c r="QD122" s="478"/>
      <c r="QE122" s="478"/>
      <c r="QF122" s="478"/>
      <c r="QG122" s="478"/>
      <c r="QH122" s="478"/>
      <c r="QI122" s="478"/>
      <c r="QJ122" s="478"/>
      <c r="QK122" s="478"/>
      <c r="QL122" s="478"/>
      <c r="QM122" s="478"/>
      <c r="QN122" s="478"/>
      <c r="QO122" s="478"/>
      <c r="QP122" s="478"/>
      <c r="QQ122" s="478"/>
      <c r="QR122" s="478"/>
      <c r="QS122" s="478"/>
      <c r="QT122" s="478"/>
      <c r="QU122" s="478"/>
      <c r="QV122" s="478"/>
      <c r="QW122" s="478"/>
      <c r="QX122" s="478"/>
      <c r="QY122" s="478"/>
      <c r="QZ122" s="478"/>
      <c r="RA122" s="478"/>
      <c r="RB122" s="478"/>
      <c r="RC122" s="478"/>
      <c r="RD122" s="478"/>
      <c r="RE122" s="478"/>
      <c r="RF122" s="478"/>
    </row>
    <row r="123" customFormat="false" ht="12.75" hidden="false" customHeight="true" outlineLevel="0" collapsed="false">
      <c r="A123" s="478"/>
      <c r="B123" s="478" t="s">
        <v>507</v>
      </c>
      <c r="C123" s="478"/>
      <c r="D123" s="478"/>
      <c r="E123" s="478" t="n">
        <f aca="false">SUM(AF123,AS123,BF123,BS123,CF123,CS123,DF123,DS123,EF123,ES123,FF123,FS123,GF123,GS123,HF123,HS123,IF123,IS123,JF123,JS123,KF123,KS123,LF123,LS123,MF123,MS123,NF123,NS123,OF123,OS123)</f>
        <v>0</v>
      </c>
      <c r="F123" s="478"/>
      <c r="G123" s="478" t="n">
        <f aca="false">IF(G116&gt;0,G116*$E$98,0)</f>
        <v>0</v>
      </c>
      <c r="H123" s="478" t="n">
        <f aca="false">IF(H116&gt;0,H116*$E$98,0)</f>
        <v>0</v>
      </c>
      <c r="I123" s="478" t="n">
        <f aca="false">IF(I116&gt;0,I116*$E$98,0)</f>
        <v>0</v>
      </c>
      <c r="J123" s="478" t="n">
        <f aca="false">IF(J116&gt;0,J116*$E$98,0)</f>
        <v>0</v>
      </c>
      <c r="K123" s="478" t="n">
        <f aca="false">IF(K116&gt;0,K116*$E$98,0)</f>
        <v>0</v>
      </c>
      <c r="L123" s="478" t="n">
        <f aca="false">IF(L116&gt;0,L116*$E$98,0)</f>
        <v>0</v>
      </c>
      <c r="M123" s="478" t="n">
        <f aca="false">IF(M116&gt;0,M116*$E$98,0)</f>
        <v>0</v>
      </c>
      <c r="N123" s="478" t="n">
        <f aca="false">IF(N116&gt;0,N116*$E$98,0)</f>
        <v>0</v>
      </c>
      <c r="O123" s="478" t="n">
        <f aca="false">IF(O116&gt;0,O116*$E$98,0)</f>
        <v>0</v>
      </c>
      <c r="P123" s="478" t="n">
        <f aca="false">IF(P116&gt;0,P116*$E$98,0)</f>
        <v>0</v>
      </c>
      <c r="Q123" s="478" t="n">
        <f aca="false">IF(Q116&gt;0,Q116*$E$98,0)</f>
        <v>0</v>
      </c>
      <c r="R123" s="478" t="n">
        <f aca="false">IF(R116&gt;0,R116*$E$98,0)</f>
        <v>0</v>
      </c>
      <c r="S123" s="478" t="n">
        <f aca="false">SUM(G123:R123)</f>
        <v>0</v>
      </c>
      <c r="T123" s="478" t="n">
        <f aca="false">IF(T116&gt;0,T116*$E$98,0)</f>
        <v>0</v>
      </c>
      <c r="U123" s="478" t="n">
        <f aca="false">IF(U116&gt;0,U116*$E$98,0)</f>
        <v>0</v>
      </c>
      <c r="V123" s="478" t="n">
        <f aca="false">IF(V116&gt;0,V116*$E$98,0)</f>
        <v>0</v>
      </c>
      <c r="W123" s="478" t="n">
        <f aca="false">IF(W116&gt;0,W116*$E$98,0)</f>
        <v>0</v>
      </c>
      <c r="X123" s="478" t="n">
        <f aca="false">IF(X116&gt;0,X116*$E$98,0)</f>
        <v>0</v>
      </c>
      <c r="Y123" s="478" t="n">
        <f aca="false">IF(Y116&gt;0,Y116*$E$98,0)</f>
        <v>0</v>
      </c>
      <c r="Z123" s="478" t="n">
        <f aca="false">IF(Z116&gt;0,Z116*$E$98,0)</f>
        <v>0</v>
      </c>
      <c r="AA123" s="478" t="n">
        <f aca="false">IF(AA116&gt;0,AA116*$E$98,0)</f>
        <v>0</v>
      </c>
      <c r="AB123" s="478" t="n">
        <f aca="false">IF(AB116&gt;0,AB116*$E$98,0)</f>
        <v>0</v>
      </c>
      <c r="AC123" s="478" t="n">
        <f aca="false">IF(AC116&gt;0,AC116*$E$98,0)</f>
        <v>0</v>
      </c>
      <c r="AD123" s="478" t="n">
        <f aca="false">IF(AD116&gt;0,AD116*$E$98,0)</f>
        <v>0</v>
      </c>
      <c r="AE123" s="478" t="n">
        <f aca="false">IF(AE116&gt;0,AE116*$E$98,0)</f>
        <v>0</v>
      </c>
      <c r="AF123" s="478" t="n">
        <f aca="false">SUM(T123:AE123)</f>
        <v>0</v>
      </c>
      <c r="AG123" s="478" t="n">
        <f aca="false">IF(AG116&gt;0,AG116*$E$98,0)</f>
        <v>0</v>
      </c>
      <c r="AH123" s="478" t="n">
        <f aca="false">IF(AH116&gt;0,AH116*$E$98,0)</f>
        <v>0</v>
      </c>
      <c r="AI123" s="478" t="n">
        <f aca="false">IF(AI116&gt;0,AI116*$E$98,0)</f>
        <v>0</v>
      </c>
      <c r="AJ123" s="478" t="n">
        <f aca="false">IF(AJ116&gt;0,AJ116*$E$98,0)</f>
        <v>0</v>
      </c>
      <c r="AK123" s="478" t="n">
        <f aca="false">IF(AK116&gt;0,AK116*$E$98,0)</f>
        <v>0</v>
      </c>
      <c r="AL123" s="478" t="n">
        <f aca="false">IF(AL116&gt;0,AL116*$E$98,0)</f>
        <v>0</v>
      </c>
      <c r="AM123" s="478" t="n">
        <f aca="false">IF(AM116&gt;0,AM116*$E$98,0)</f>
        <v>0</v>
      </c>
      <c r="AN123" s="478" t="n">
        <f aca="false">IF(AN116&gt;0,AN116*$E$98,0)</f>
        <v>0</v>
      </c>
      <c r="AO123" s="478" t="n">
        <f aca="false">IF(AO116&gt;0,AO116*$E$98,0)</f>
        <v>0</v>
      </c>
      <c r="AP123" s="478" t="n">
        <f aca="false">IF(AP116&gt;0,AP116*$E$98,0)</f>
        <v>0</v>
      </c>
      <c r="AQ123" s="478" t="n">
        <f aca="false">IF(AQ116&gt;0,AQ116*$E$98,0)</f>
        <v>0</v>
      </c>
      <c r="AR123" s="478" t="n">
        <f aca="false">IF(AR116&gt;0,AR116*$E$98,0)</f>
        <v>0</v>
      </c>
      <c r="AS123" s="478" t="n">
        <f aca="false">SUM(AG123:AR123)</f>
        <v>0</v>
      </c>
      <c r="AT123" s="478" t="n">
        <f aca="false">IF(AT116&gt;0,AT116*$E$98,0)</f>
        <v>0</v>
      </c>
      <c r="AU123" s="478" t="n">
        <f aca="false">IF(AU116&gt;0,AU116*$E$98,0)</f>
        <v>0</v>
      </c>
      <c r="AV123" s="478" t="n">
        <f aca="false">IF(AV116&gt;0,AV116*$E$98,0)</f>
        <v>0</v>
      </c>
      <c r="AW123" s="478" t="n">
        <f aca="false">IF(AW116&gt;0,AW116*$E$98,0)</f>
        <v>0</v>
      </c>
      <c r="AX123" s="478" t="n">
        <f aca="false">IF(AX116&gt;0,AX116*$E$98,0)</f>
        <v>0</v>
      </c>
      <c r="AY123" s="478" t="n">
        <f aca="false">IF(AY116&gt;0,AY116*$E$98,0)</f>
        <v>0</v>
      </c>
      <c r="AZ123" s="478" t="n">
        <f aca="false">IF(AZ116&gt;0,AZ116*$E$98,0)</f>
        <v>0</v>
      </c>
      <c r="BA123" s="478" t="n">
        <f aca="false">IF(BA116&gt;0,BA116*$E$98,0)</f>
        <v>0</v>
      </c>
      <c r="BB123" s="478" t="n">
        <f aca="false">IF(BB116&gt;0,BB116*$E$98,0)</f>
        <v>0</v>
      </c>
      <c r="BC123" s="478" t="n">
        <f aca="false">IF(BC116&gt;0,BC116*$E$98,0)</f>
        <v>0</v>
      </c>
      <c r="BD123" s="478" t="n">
        <f aca="false">IF(BD116&gt;0,BD116*$E$98,0)</f>
        <v>0</v>
      </c>
      <c r="BE123" s="478" t="n">
        <f aca="false">IF(BE116&gt;0,BE116*$E$98,0)</f>
        <v>0</v>
      </c>
      <c r="BF123" s="478" t="n">
        <f aca="false">SUM(AT123:BE123)</f>
        <v>0</v>
      </c>
      <c r="BG123" s="478" t="n">
        <f aca="false">IF(BG116&gt;0,BG116*$E$98,0)</f>
        <v>0</v>
      </c>
      <c r="BH123" s="478" t="n">
        <f aca="false">IF(BH116&gt;0,BH116*$E$98,0)</f>
        <v>0</v>
      </c>
      <c r="BI123" s="478" t="n">
        <f aca="false">IF(BI116&gt;0,BI116*$E$98,0)</f>
        <v>0</v>
      </c>
      <c r="BJ123" s="478" t="n">
        <f aca="false">IF(BJ116&gt;0,BJ116*$E$98,0)</f>
        <v>0</v>
      </c>
      <c r="BK123" s="478" t="n">
        <f aca="false">IF(BK116&gt;0,BK116*$E$98,0)</f>
        <v>0</v>
      </c>
      <c r="BL123" s="478" t="n">
        <f aca="false">IF(BL116&gt;0,BL116*$E$98,0)</f>
        <v>0</v>
      </c>
      <c r="BM123" s="478" t="n">
        <f aca="false">IF(BM116&gt;0,BM116*$E$98,0)</f>
        <v>0</v>
      </c>
      <c r="BN123" s="478" t="n">
        <f aca="false">IF(BN116&gt;0,BN116*$E$98,0)</f>
        <v>0</v>
      </c>
      <c r="BO123" s="478" t="n">
        <f aca="false">IF(BO116&gt;0,BO116*$E$98,0)</f>
        <v>0</v>
      </c>
      <c r="BP123" s="478" t="n">
        <f aca="false">IF(BP116&gt;0,BP116*$E$98,0)</f>
        <v>0</v>
      </c>
      <c r="BQ123" s="478" t="n">
        <f aca="false">IF(BQ116&gt;0,BQ116*$E$98,0)</f>
        <v>0</v>
      </c>
      <c r="BR123" s="478" t="n">
        <f aca="false">IF(BR116&gt;0,BR116*$E$98,0)</f>
        <v>0</v>
      </c>
      <c r="BS123" s="478" t="n">
        <f aca="false">SUM(BG123:BR123)</f>
        <v>0</v>
      </c>
      <c r="BT123" s="478" t="n">
        <f aca="false">IF(BT116&gt;0,BT116*$E$98,0)</f>
        <v>0</v>
      </c>
      <c r="BU123" s="478" t="n">
        <f aca="false">IF(BU116&gt;0,BU116*$E$98,0)</f>
        <v>0</v>
      </c>
      <c r="BV123" s="478" t="n">
        <f aca="false">IF(BV116&gt;0,BV116*$E$98,0)</f>
        <v>0</v>
      </c>
      <c r="BW123" s="478" t="n">
        <f aca="false">IF(BW116&gt;0,BW116*$E$98,0)</f>
        <v>0</v>
      </c>
      <c r="BX123" s="478" t="n">
        <f aca="false">IF(BX116&gt;0,BX116*$E$98,0)</f>
        <v>0</v>
      </c>
      <c r="BY123" s="478" t="n">
        <f aca="false">IF(BY116&gt;0,BY116*$E$98,0)</f>
        <v>0</v>
      </c>
      <c r="BZ123" s="478" t="n">
        <f aca="false">IF(BZ116&gt;0,BZ116*$E$98,0)</f>
        <v>0</v>
      </c>
      <c r="CA123" s="478" t="n">
        <f aca="false">IF(CA116&gt;0,CA116*$E$98,0)</f>
        <v>0</v>
      </c>
      <c r="CB123" s="478" t="n">
        <f aca="false">IF(CB116&gt;0,CB116*$E$98,0)</f>
        <v>0</v>
      </c>
      <c r="CC123" s="478" t="n">
        <f aca="false">IF(CC116&gt;0,CC116*$E$98,0)</f>
        <v>0</v>
      </c>
      <c r="CD123" s="478" t="n">
        <f aca="false">IF(CD116&gt;0,CD116*$E$98,0)</f>
        <v>0</v>
      </c>
      <c r="CE123" s="478" t="n">
        <f aca="false">IF(CE116&gt;0,CE116*$E$98,0)</f>
        <v>0</v>
      </c>
      <c r="CF123" s="478" t="n">
        <f aca="false">SUM(BT123:CE123)</f>
        <v>0</v>
      </c>
      <c r="CG123" s="478" t="n">
        <f aca="false">IF(CG116&gt;0,CG116*$E$98,0)</f>
        <v>0</v>
      </c>
      <c r="CH123" s="478" t="n">
        <f aca="false">IF(CH116&gt;0,CH116*$E$98,0)</f>
        <v>0</v>
      </c>
      <c r="CI123" s="478" t="n">
        <f aca="false">IF(CI116&gt;0,CI116*$E$98,0)</f>
        <v>0</v>
      </c>
      <c r="CJ123" s="478" t="n">
        <f aca="false">IF(CJ116&gt;0,CJ116*$E$98,0)</f>
        <v>0</v>
      </c>
      <c r="CK123" s="478" t="n">
        <f aca="false">IF(CK116&gt;0,CK116*$E$98,0)</f>
        <v>0</v>
      </c>
      <c r="CL123" s="478" t="n">
        <f aca="false">IF(CL116&gt;0,CL116*$E$98,0)</f>
        <v>0</v>
      </c>
      <c r="CM123" s="478" t="n">
        <f aca="false">IF(CM116&gt;0,CM116*$E$98,0)</f>
        <v>0</v>
      </c>
      <c r="CN123" s="478" t="n">
        <f aca="false">IF(CN116&gt;0,CN116*$E$98,0)</f>
        <v>0</v>
      </c>
      <c r="CO123" s="478" t="n">
        <f aca="false">IF(CO116&gt;0,CO116*$E$98,0)</f>
        <v>0</v>
      </c>
      <c r="CP123" s="478" t="n">
        <f aca="false">IF(CP116&gt;0,CP116*$E$98,0)</f>
        <v>0</v>
      </c>
      <c r="CQ123" s="478" t="n">
        <f aca="false">IF(CQ116&gt;0,CQ116*$E$98,0)</f>
        <v>0</v>
      </c>
      <c r="CR123" s="478" t="n">
        <f aca="false">IF(CR116&gt;0,CR116*$E$98,0)</f>
        <v>0</v>
      </c>
      <c r="CS123" s="478" t="n">
        <f aca="false">SUM(CG123:CR123)</f>
        <v>0</v>
      </c>
      <c r="CT123" s="478" t="n">
        <f aca="false">IF(CT116&gt;0,CT116*$E$98,0)</f>
        <v>0</v>
      </c>
      <c r="CU123" s="478" t="n">
        <f aca="false">IF(CU116&gt;0,CU116*$E$98,0)</f>
        <v>0</v>
      </c>
      <c r="CV123" s="478" t="n">
        <f aca="false">IF(CV116&gt;0,CV116*$E$98,0)</f>
        <v>0</v>
      </c>
      <c r="CW123" s="478" t="n">
        <f aca="false">IF(CW116&gt;0,CW116*$E$98,0)</f>
        <v>0</v>
      </c>
      <c r="CX123" s="478" t="n">
        <f aca="false">IF(CX116&gt;0,CX116*$E$98,0)</f>
        <v>0</v>
      </c>
      <c r="CY123" s="478" t="n">
        <f aca="false">IF(CY116&gt;0,CY116*$E$98,0)</f>
        <v>0</v>
      </c>
      <c r="CZ123" s="478" t="n">
        <f aca="false">IF(CZ116&gt;0,CZ116*$E$98,0)</f>
        <v>0</v>
      </c>
      <c r="DA123" s="478" t="n">
        <f aca="false">IF(DA116&gt;0,DA116*$E$98,0)</f>
        <v>0</v>
      </c>
      <c r="DB123" s="478" t="n">
        <f aca="false">IF(DB116&gt;0,DB116*$E$98,0)</f>
        <v>0</v>
      </c>
      <c r="DC123" s="478" t="n">
        <f aca="false">IF(DC116&gt;0,DC116*$E$98,0)</f>
        <v>0</v>
      </c>
      <c r="DD123" s="478" t="n">
        <f aca="false">IF(DD116&gt;0,DD116*$E$98,0)</f>
        <v>0</v>
      </c>
      <c r="DE123" s="478" t="n">
        <f aca="false">IF(DE116&gt;0,DE116*$E$98,0)</f>
        <v>0</v>
      </c>
      <c r="DF123" s="478" t="n">
        <f aca="false">SUM(CT123:DE123)</f>
        <v>0</v>
      </c>
      <c r="DG123" s="478" t="n">
        <f aca="false">IF(DG116&gt;0,DG116*$E$98,0)</f>
        <v>0</v>
      </c>
      <c r="DH123" s="478" t="n">
        <f aca="false">IF(DH116&gt;0,DH116*$E$98,0)</f>
        <v>0</v>
      </c>
      <c r="DI123" s="478" t="n">
        <f aca="false">IF(DI116&gt;0,DI116*$E$98,0)</f>
        <v>0</v>
      </c>
      <c r="DJ123" s="478" t="n">
        <f aca="false">IF(DJ116&gt;0,DJ116*$E$98,0)</f>
        <v>0</v>
      </c>
      <c r="DK123" s="478" t="n">
        <f aca="false">IF(DK116&gt;0,DK116*$E$98,0)</f>
        <v>0</v>
      </c>
      <c r="DL123" s="478" t="n">
        <f aca="false">IF(DL116&gt;0,DL116*$E$98,0)</f>
        <v>0</v>
      </c>
      <c r="DM123" s="478" t="n">
        <f aca="false">IF(DM116&gt;0,DM116*$E$98,0)</f>
        <v>0</v>
      </c>
      <c r="DN123" s="478" t="n">
        <f aca="false">IF(DN116&gt;0,DN116*$E$98,0)</f>
        <v>0</v>
      </c>
      <c r="DO123" s="478" t="n">
        <f aca="false">IF(DO116&gt;0,DO116*$E$98,0)</f>
        <v>0</v>
      </c>
      <c r="DP123" s="478" t="n">
        <f aca="false">IF(DP116&gt;0,DP116*$E$98,0)</f>
        <v>0</v>
      </c>
      <c r="DQ123" s="478" t="n">
        <f aca="false">IF(DQ116&gt;0,DQ116*$E$98,0)</f>
        <v>0</v>
      </c>
      <c r="DR123" s="478" t="n">
        <f aca="false">IF(DR116&gt;0,DR116*$E$98,0)</f>
        <v>0</v>
      </c>
      <c r="DS123" s="478" t="n">
        <f aca="false">SUM(DG123:DR123)</f>
        <v>0</v>
      </c>
      <c r="DT123" s="478" t="n">
        <f aca="false">IF(DT116&gt;0,DT116*$E$98,0)</f>
        <v>0</v>
      </c>
      <c r="DU123" s="478" t="n">
        <f aca="false">IF(DU116&gt;0,DU116*$E$98,0)</f>
        <v>0</v>
      </c>
      <c r="DV123" s="478" t="n">
        <f aca="false">IF(DV116&gt;0,DV116*$E$98,0)</f>
        <v>0</v>
      </c>
      <c r="DW123" s="478" t="n">
        <f aca="false">IF(DW116&gt;0,DW116*$E$98,0)</f>
        <v>0</v>
      </c>
      <c r="DX123" s="478" t="n">
        <f aca="false">IF(DX116&gt;0,DX116*$E$98,0)</f>
        <v>0</v>
      </c>
      <c r="DY123" s="478" t="n">
        <f aca="false">IF(DY116&gt;0,DY116*$E$98,0)</f>
        <v>0</v>
      </c>
      <c r="DZ123" s="478" t="n">
        <f aca="false">IF(DZ116&gt;0,DZ116*$E$98,0)</f>
        <v>0</v>
      </c>
      <c r="EA123" s="478" t="n">
        <f aca="false">IF(EA116&gt;0,EA116*$E$98,0)</f>
        <v>0</v>
      </c>
      <c r="EB123" s="478" t="n">
        <f aca="false">IF(EB116&gt;0,EB116*$E$98,0)</f>
        <v>0</v>
      </c>
      <c r="EC123" s="478" t="n">
        <f aca="false">IF(EC116&gt;0,EC116*$E$98,0)</f>
        <v>0</v>
      </c>
      <c r="ED123" s="478" t="n">
        <f aca="false">IF(ED116&gt;0,ED116*$E$98,0)</f>
        <v>0</v>
      </c>
      <c r="EE123" s="478" t="n">
        <f aca="false">IF(EE116&gt;0,EE116*$E$98,0)</f>
        <v>0</v>
      </c>
      <c r="EF123" s="478" t="n">
        <f aca="false">SUM(DT123:EE123)</f>
        <v>0</v>
      </c>
      <c r="EG123" s="478" t="n">
        <f aca="false">IF(EG116&gt;0,EG116*$E$98,0)</f>
        <v>0</v>
      </c>
      <c r="EH123" s="478" t="n">
        <f aca="false">IF(EH116&gt;0,EH116*$E$98,0)</f>
        <v>0</v>
      </c>
      <c r="EI123" s="478" t="n">
        <f aca="false">IF(EI116&gt;0,EI116*$E$98,0)</f>
        <v>0</v>
      </c>
      <c r="EJ123" s="478" t="n">
        <f aca="false">IF(EJ116&gt;0,EJ116*$E$98,0)</f>
        <v>0</v>
      </c>
      <c r="EK123" s="478" t="n">
        <f aca="false">IF(EK116&gt;0,EK116*$E$98,0)</f>
        <v>0</v>
      </c>
      <c r="EL123" s="478" t="n">
        <f aca="false">IF(EL116&gt;0,EL116*$E$98,0)</f>
        <v>0</v>
      </c>
      <c r="EM123" s="478" t="n">
        <f aca="false">IF(EM116&gt;0,EM116*$E$98,0)</f>
        <v>0</v>
      </c>
      <c r="EN123" s="478" t="n">
        <f aca="false">IF(EN116&gt;0,EN116*$E$98,0)</f>
        <v>0</v>
      </c>
      <c r="EO123" s="478" t="n">
        <f aca="false">IF(EO116&gt;0,EO116*$E$98,0)</f>
        <v>0</v>
      </c>
      <c r="EP123" s="478" t="n">
        <f aca="false">IF(EP116&gt;0,EP116*$E$98,0)</f>
        <v>0</v>
      </c>
      <c r="EQ123" s="478" t="n">
        <f aca="false">IF(EQ116&gt;0,EQ116*$E$98,0)</f>
        <v>0</v>
      </c>
      <c r="ER123" s="478" t="n">
        <f aca="false">IF(ER116&gt;0,ER116*$E$98,0)</f>
        <v>0</v>
      </c>
      <c r="ES123" s="478" t="n">
        <f aca="false">SUM(EG123:ER123)</f>
        <v>0</v>
      </c>
      <c r="ET123" s="478" t="n">
        <f aca="false">IF(ET116&gt;0,ET116*$E$98,0)</f>
        <v>0</v>
      </c>
      <c r="EU123" s="478" t="n">
        <f aca="false">IF(EU116&gt;0,EU116*$E$98,0)</f>
        <v>0</v>
      </c>
      <c r="EV123" s="478" t="n">
        <f aca="false">IF(EV116&gt;0,EV116*$E$98,0)</f>
        <v>0</v>
      </c>
      <c r="EW123" s="478" t="n">
        <f aca="false">IF(EW116&gt;0,EW116*$E$98,0)</f>
        <v>0</v>
      </c>
      <c r="EX123" s="478" t="n">
        <f aca="false">IF(EX116&gt;0,EX116*$E$98,0)</f>
        <v>0</v>
      </c>
      <c r="EY123" s="478" t="n">
        <f aca="false">IF(EY116&gt;0,EY116*$E$98,0)</f>
        <v>0</v>
      </c>
      <c r="EZ123" s="478" t="n">
        <f aca="false">IF(EZ116&gt;0,EZ116*$E$98,0)</f>
        <v>0</v>
      </c>
      <c r="FA123" s="478" t="n">
        <f aca="false">IF(FA116&gt;0,FA116*$E$98,0)</f>
        <v>0</v>
      </c>
      <c r="FB123" s="478" t="n">
        <f aca="false">IF(FB116&gt;0,FB116*$E$98,0)</f>
        <v>0</v>
      </c>
      <c r="FC123" s="478" t="n">
        <f aca="false">IF(FC116&gt;0,FC116*$E$98,0)</f>
        <v>0</v>
      </c>
      <c r="FD123" s="478" t="n">
        <f aca="false">IF(FD116&gt;0,FD116*$E$98,0)</f>
        <v>0</v>
      </c>
      <c r="FE123" s="478" t="n">
        <f aca="false">IF(FE116&gt;0,FE116*$E$98,0)</f>
        <v>0</v>
      </c>
      <c r="FF123" s="478" t="n">
        <f aca="false">SUM(ET123:FE123)</f>
        <v>0</v>
      </c>
      <c r="FG123" s="478" t="n">
        <f aca="false">IF(FG116&gt;0,FG116*$E$98,0)</f>
        <v>0</v>
      </c>
      <c r="FH123" s="478" t="n">
        <f aca="false">IF(FH116&gt;0,FH116*$E$98,0)</f>
        <v>0</v>
      </c>
      <c r="FI123" s="478" t="n">
        <f aca="false">IF(FI116&gt;0,FI116*$E$98,0)</f>
        <v>0</v>
      </c>
      <c r="FJ123" s="478" t="n">
        <f aca="false">IF(FJ116&gt;0,FJ116*$E$98,0)</f>
        <v>0</v>
      </c>
      <c r="FK123" s="478" t="n">
        <f aca="false">IF(FK116&gt;0,FK116*$E$98,0)</f>
        <v>0</v>
      </c>
      <c r="FL123" s="478" t="n">
        <f aca="false">IF(FL116&gt;0,FL116*$E$98,0)</f>
        <v>0</v>
      </c>
      <c r="FM123" s="478" t="n">
        <f aca="false">IF(FM116&gt;0,FM116*$E$98,0)</f>
        <v>0</v>
      </c>
      <c r="FN123" s="478" t="n">
        <f aca="false">IF(FN116&gt;0,FN116*$E$98,0)</f>
        <v>0</v>
      </c>
      <c r="FO123" s="478" t="n">
        <f aca="false">IF(FO116&gt;0,FO116*$E$98,0)</f>
        <v>0</v>
      </c>
      <c r="FP123" s="478" t="n">
        <f aca="false">IF(FP116&gt;0,FP116*$E$98,0)</f>
        <v>0</v>
      </c>
      <c r="FQ123" s="478" t="n">
        <f aca="false">IF(FQ116&gt;0,FQ116*$E$98,0)</f>
        <v>0</v>
      </c>
      <c r="FR123" s="478" t="n">
        <f aca="false">IF(FR116&gt;0,FR116*$E$98,0)</f>
        <v>0</v>
      </c>
      <c r="FS123" s="478" t="n">
        <f aca="false">SUM(FG123:FR123)</f>
        <v>0</v>
      </c>
      <c r="FT123" s="478" t="n">
        <f aca="false">IF(FT116&gt;0,FT116*$E$98,0)</f>
        <v>0</v>
      </c>
      <c r="FU123" s="478" t="n">
        <f aca="false">IF(FU116&gt;0,FU116*$E$98,0)</f>
        <v>0</v>
      </c>
      <c r="FV123" s="478" t="n">
        <f aca="false">IF(FV116&gt;0,FV116*$E$98,0)</f>
        <v>0</v>
      </c>
      <c r="FW123" s="478" t="n">
        <f aca="false">IF(FW116&gt;0,FW116*$E$98,0)</f>
        <v>0</v>
      </c>
      <c r="FX123" s="478" t="n">
        <f aca="false">IF(FX116&gt;0,FX116*$E$98,0)</f>
        <v>0</v>
      </c>
      <c r="FY123" s="478" t="n">
        <f aca="false">IF(FY116&gt;0,FY116*$E$98,0)</f>
        <v>0</v>
      </c>
      <c r="FZ123" s="478" t="n">
        <f aca="false">IF(FZ116&gt;0,FZ116*$E$98,0)</f>
        <v>0</v>
      </c>
      <c r="GA123" s="478" t="n">
        <f aca="false">IF(GA116&gt;0,GA116*$E$98,0)</f>
        <v>0</v>
      </c>
      <c r="GB123" s="478" t="n">
        <f aca="false">IF(GB116&gt;0,GB116*$E$98,0)</f>
        <v>0</v>
      </c>
      <c r="GC123" s="478" t="n">
        <f aca="false">IF(GC116&gt;0,GC116*$E$98,0)</f>
        <v>0</v>
      </c>
      <c r="GD123" s="478" t="n">
        <f aca="false">IF(GD116&gt;0,GD116*$E$98,0)</f>
        <v>0</v>
      </c>
      <c r="GE123" s="478" t="n">
        <f aca="false">IF(GE116&gt;0,GE116*$E$98,0)</f>
        <v>0</v>
      </c>
      <c r="GF123" s="478" t="n">
        <f aca="false">SUM(FT123:GE123)</f>
        <v>0</v>
      </c>
      <c r="GG123" s="478" t="n">
        <f aca="false">IF(GG116&gt;0,GG116*$E$98,0)</f>
        <v>0</v>
      </c>
      <c r="GH123" s="478" t="n">
        <f aca="false">IF(GH116&gt;0,GH116*$E$98,0)</f>
        <v>0</v>
      </c>
      <c r="GI123" s="478" t="n">
        <f aca="false">IF(GI116&gt;0,GI116*$E$98,0)</f>
        <v>0</v>
      </c>
      <c r="GJ123" s="478" t="n">
        <f aca="false">IF(GJ116&gt;0,GJ116*$E$98,0)</f>
        <v>0</v>
      </c>
      <c r="GK123" s="478" t="n">
        <f aca="false">IF(GK116&gt;0,GK116*$E$98,0)</f>
        <v>0</v>
      </c>
      <c r="GL123" s="478" t="n">
        <f aca="false">IF(GL116&gt;0,GL116*$E$98,0)</f>
        <v>0</v>
      </c>
      <c r="GM123" s="478" t="n">
        <f aca="false">IF(GM116&gt;0,GM116*$E$98,0)</f>
        <v>0</v>
      </c>
      <c r="GN123" s="478" t="n">
        <f aca="false">IF(GN116&gt;0,GN116*$E$98,0)</f>
        <v>0</v>
      </c>
      <c r="GO123" s="478" t="n">
        <f aca="false">IF(GO116&gt;0,GO116*$E$98,0)</f>
        <v>0</v>
      </c>
      <c r="GP123" s="478" t="n">
        <f aca="false">IF(GP116&gt;0,GP116*$E$98,0)</f>
        <v>0</v>
      </c>
      <c r="GQ123" s="478" t="n">
        <f aca="false">IF(GQ116&gt;0,GQ116*$E$98,0)</f>
        <v>0</v>
      </c>
      <c r="GR123" s="478" t="n">
        <f aca="false">IF(GR116&gt;0,GR116*$E$98,0)</f>
        <v>0</v>
      </c>
      <c r="GS123" s="478" t="n">
        <f aca="false">SUM(GG123:GR123)</f>
        <v>0</v>
      </c>
      <c r="GT123" s="478" t="n">
        <f aca="false">IF(GT116&gt;0,GT116*$E$98,0)</f>
        <v>0</v>
      </c>
      <c r="GU123" s="478" t="n">
        <f aca="false">IF(GU116&gt;0,GU116*$E$98,0)</f>
        <v>0</v>
      </c>
      <c r="GV123" s="478" t="n">
        <f aca="false">IF(GV116&gt;0,GV116*$E$98,0)</f>
        <v>0</v>
      </c>
      <c r="GW123" s="478" t="n">
        <f aca="false">IF(GW116&gt;0,GW116*$E$98,0)</f>
        <v>0</v>
      </c>
      <c r="GX123" s="478" t="n">
        <f aca="false">IF(GX116&gt;0,GX116*$E$98,0)</f>
        <v>0</v>
      </c>
      <c r="GY123" s="478" t="n">
        <f aca="false">IF(GY116&gt;0,GY116*$E$98,0)</f>
        <v>0</v>
      </c>
      <c r="GZ123" s="478" t="n">
        <f aca="false">IF(GZ116&gt;0,GZ116*$E$98,0)</f>
        <v>0</v>
      </c>
      <c r="HA123" s="478" t="n">
        <f aca="false">IF(HA116&gt;0,HA116*$E$98,0)</f>
        <v>0</v>
      </c>
      <c r="HB123" s="478" t="n">
        <f aca="false">IF(HB116&gt;0,HB116*$E$98,0)</f>
        <v>0</v>
      </c>
      <c r="HC123" s="478" t="n">
        <f aca="false">IF(HC116&gt;0,HC116*$E$98,0)</f>
        <v>0</v>
      </c>
      <c r="HD123" s="478" t="n">
        <f aca="false">IF(HD116&gt;0,HD116*$E$98,0)</f>
        <v>0</v>
      </c>
      <c r="HE123" s="478" t="n">
        <f aca="false">IF(HE116&gt;0,HE116*$E$98,0)</f>
        <v>0</v>
      </c>
      <c r="HF123" s="478" t="n">
        <f aca="false">SUM(GT123:HE123)</f>
        <v>0</v>
      </c>
      <c r="HG123" s="478" t="n">
        <f aca="false">IF(HG116&gt;0,HG116*$E$98,0)</f>
        <v>0</v>
      </c>
      <c r="HH123" s="478" t="n">
        <f aca="false">IF(HH116&gt;0,HH116*$E$98,0)</f>
        <v>0</v>
      </c>
      <c r="HI123" s="478" t="n">
        <f aca="false">IF(HI116&gt;0,HI116*$E$98,0)</f>
        <v>0</v>
      </c>
      <c r="HJ123" s="478" t="n">
        <f aca="false">IF(HJ116&gt;0,HJ116*$E$98,0)</f>
        <v>0</v>
      </c>
      <c r="HK123" s="478" t="n">
        <f aca="false">IF(HK116&gt;0,HK116*$E$98,0)</f>
        <v>0</v>
      </c>
      <c r="HL123" s="478" t="n">
        <f aca="false">IF(HL116&gt;0,HL116*$E$98,0)</f>
        <v>0</v>
      </c>
      <c r="HM123" s="478" t="n">
        <f aca="false">IF(HM116&gt;0,HM116*$E$98,0)</f>
        <v>0</v>
      </c>
      <c r="HN123" s="478" t="n">
        <f aca="false">IF(HN116&gt;0,HN116*$E$98,0)</f>
        <v>0</v>
      </c>
      <c r="HO123" s="478" t="n">
        <f aca="false">IF(HO116&gt;0,HO116*$E$98,0)</f>
        <v>0</v>
      </c>
      <c r="HP123" s="478" t="n">
        <f aca="false">IF(HP116&gt;0,HP116*$E$98,0)</f>
        <v>0</v>
      </c>
      <c r="HQ123" s="478" t="n">
        <f aca="false">IF(HQ116&gt;0,HQ116*$E$98,0)</f>
        <v>0</v>
      </c>
      <c r="HR123" s="478" t="n">
        <f aca="false">IF(HR116&gt;0,HR116*$E$98,0)</f>
        <v>0</v>
      </c>
      <c r="HS123" s="478" t="n">
        <f aca="false">SUM(HG123:HR123)</f>
        <v>0</v>
      </c>
      <c r="HT123" s="478" t="n">
        <f aca="false">IF(HT116&gt;0,HT116*$E$98,0)</f>
        <v>0</v>
      </c>
      <c r="HU123" s="478" t="n">
        <f aca="false">IF(HU116&gt;0,HU116*$E$98,0)</f>
        <v>0</v>
      </c>
      <c r="HV123" s="478" t="n">
        <f aca="false">IF(HV116&gt;0,HV116*$E$98,0)</f>
        <v>0</v>
      </c>
      <c r="HW123" s="478" t="n">
        <f aca="false">IF(HW116&gt;0,HW116*$E$98,0)</f>
        <v>0</v>
      </c>
      <c r="HX123" s="478" t="n">
        <f aca="false">IF(HX116&gt;0,HX116*$E$98,0)</f>
        <v>0</v>
      </c>
      <c r="HY123" s="478" t="n">
        <f aca="false">IF(HY116&gt;0,HY116*$E$98,0)</f>
        <v>0</v>
      </c>
      <c r="HZ123" s="478" t="n">
        <f aca="false">IF(HZ116&gt;0,HZ116*$E$98,0)</f>
        <v>0</v>
      </c>
      <c r="IA123" s="478" t="n">
        <f aca="false">IF(IA116&gt;0,IA116*$E$98,0)</f>
        <v>0</v>
      </c>
      <c r="IB123" s="478" t="n">
        <f aca="false">IF(IB116&gt;0,IB116*$E$98,0)</f>
        <v>0</v>
      </c>
      <c r="IC123" s="478" t="n">
        <f aca="false">IF(IC116&gt;0,IC116*$E$98,0)</f>
        <v>0</v>
      </c>
      <c r="ID123" s="478" t="n">
        <f aca="false">IF(ID116&gt;0,ID116*$E$98,0)</f>
        <v>0</v>
      </c>
      <c r="IE123" s="478" t="n">
        <f aca="false">IF(IE116&gt;0,IE116*$E$98,0)</f>
        <v>0</v>
      </c>
      <c r="IF123" s="478" t="n">
        <f aca="false">SUM(HT123:IE123)</f>
        <v>0</v>
      </c>
      <c r="IG123" s="478" t="n">
        <f aca="false">IF(IG116&gt;0,IG116*$E$98,0)</f>
        <v>0</v>
      </c>
      <c r="IH123" s="478" t="n">
        <f aca="false">IF(IH116&gt;0,IH116*$E$98,0)</f>
        <v>0</v>
      </c>
      <c r="II123" s="478" t="n">
        <f aca="false">IF(II116&gt;0,II116*$E$98,0)</f>
        <v>0</v>
      </c>
      <c r="IJ123" s="478" t="n">
        <f aca="false">IF(IJ116&gt;0,IJ116*$E$98,0)</f>
        <v>0</v>
      </c>
      <c r="IK123" s="478" t="n">
        <f aca="false">IF(IK116&gt;0,IK116*$E$98,0)</f>
        <v>0</v>
      </c>
      <c r="IL123" s="478" t="n">
        <f aca="false">IF(IL116&gt;0,IL116*$E$98,0)</f>
        <v>0</v>
      </c>
      <c r="IM123" s="478" t="n">
        <f aca="false">IF(IM116&gt;0,IM116*$E$98,0)</f>
        <v>0</v>
      </c>
      <c r="IN123" s="478" t="n">
        <f aca="false">IF(IN116&gt;0,IN116*$E$98,0)</f>
        <v>0</v>
      </c>
      <c r="IO123" s="478" t="n">
        <f aca="false">IF(IO116&gt;0,IO116*$E$98,0)</f>
        <v>0</v>
      </c>
      <c r="IP123" s="478" t="n">
        <f aca="false">IF(IP116&gt;0,IP116*$E$98,0)</f>
        <v>0</v>
      </c>
      <c r="IQ123" s="478" t="n">
        <f aca="false">IF(IQ116&gt;0,IQ116*$E$98,0)</f>
        <v>0</v>
      </c>
      <c r="IR123" s="478" t="n">
        <f aca="false">IF(IR116&gt;0,IR116*$E$98,0)</f>
        <v>0</v>
      </c>
      <c r="IS123" s="478" t="n">
        <f aca="false">SUM(IG123:IR123)</f>
        <v>0</v>
      </c>
      <c r="IT123" s="478" t="n">
        <f aca="false">IF(IT116&gt;0,IT116*$E$98,0)</f>
        <v>0</v>
      </c>
      <c r="IU123" s="478" t="n">
        <f aca="false">IF(IU116&gt;0,IU116*$E$98,0)</f>
        <v>0</v>
      </c>
      <c r="IV123" s="478" t="n">
        <f aca="false">IF(IV116&gt;0,IV116*$E$98,0)</f>
        <v>0</v>
      </c>
      <c r="IW123" s="478" t="n">
        <f aca="false">IF(IW116&gt;0,IW116*$E$98,0)</f>
        <v>0</v>
      </c>
      <c r="IX123" s="478" t="n">
        <f aca="false">IF(IX116&gt;0,IX116*$E$98,0)</f>
        <v>0</v>
      </c>
      <c r="IY123" s="478" t="n">
        <f aca="false">IF(IY116&gt;0,IY116*$E$98,0)</f>
        <v>0</v>
      </c>
      <c r="IZ123" s="478" t="n">
        <f aca="false">IF(IZ116&gt;0,IZ116*$E$98,0)</f>
        <v>0</v>
      </c>
      <c r="JA123" s="478" t="n">
        <f aca="false">IF(JA116&gt;0,JA116*$E$98,0)</f>
        <v>0</v>
      </c>
      <c r="JB123" s="478" t="n">
        <f aca="false">IF(JB116&gt;0,JB116*$E$98,0)</f>
        <v>0</v>
      </c>
      <c r="JC123" s="478" t="n">
        <f aca="false">IF(JC116&gt;0,JC116*$E$98,0)</f>
        <v>0</v>
      </c>
      <c r="JD123" s="478" t="n">
        <f aca="false">IF(JD116&gt;0,JD116*$E$98,0)</f>
        <v>0</v>
      </c>
      <c r="JE123" s="478" t="n">
        <f aca="false">IF(JE116&gt;0,JE116*$E$98,0)</f>
        <v>0</v>
      </c>
      <c r="JF123" s="478" t="n">
        <f aca="false">SUM(IT123:JE123)</f>
        <v>0</v>
      </c>
      <c r="JG123" s="478" t="n">
        <f aca="false">IF(JG116&gt;0,JG116*$E$98,0)</f>
        <v>0</v>
      </c>
      <c r="JH123" s="478" t="n">
        <f aca="false">IF(JH116&gt;0,JH116*$E$98,0)</f>
        <v>0</v>
      </c>
      <c r="JI123" s="478" t="n">
        <f aca="false">IF(JI116&gt;0,JI116*$E$98,0)</f>
        <v>0</v>
      </c>
      <c r="JJ123" s="478" t="n">
        <f aca="false">IF(JJ116&gt;0,JJ116*$E$98,0)</f>
        <v>0</v>
      </c>
      <c r="JK123" s="478" t="n">
        <f aca="false">IF(JK116&gt;0,JK116*$E$98,0)</f>
        <v>0</v>
      </c>
      <c r="JL123" s="478" t="n">
        <f aca="false">IF(JL116&gt;0,JL116*$E$98,0)</f>
        <v>0</v>
      </c>
      <c r="JM123" s="478" t="n">
        <f aca="false">IF(JM116&gt;0,JM116*$E$98,0)</f>
        <v>0</v>
      </c>
      <c r="JN123" s="478" t="n">
        <f aca="false">IF(JN116&gt;0,JN116*$E$98,0)</f>
        <v>0</v>
      </c>
      <c r="JO123" s="478" t="n">
        <f aca="false">IF(JO116&gt;0,JO116*$E$98,0)</f>
        <v>0</v>
      </c>
      <c r="JP123" s="478" t="n">
        <f aca="false">IF(JP116&gt;0,JP116*$E$98,0)</f>
        <v>0</v>
      </c>
      <c r="JQ123" s="478" t="n">
        <f aca="false">IF(JQ116&gt;0,JQ116*$E$98,0)</f>
        <v>0</v>
      </c>
      <c r="JR123" s="478" t="n">
        <f aca="false">IF(JR116&gt;0,JR116*$E$98,0)</f>
        <v>0</v>
      </c>
      <c r="JS123" s="478" t="n">
        <f aca="false">SUM(JG123:JR123)</f>
        <v>0</v>
      </c>
      <c r="JT123" s="478" t="n">
        <f aca="false">IF(JT116&gt;0,JT116*$E$98,0)</f>
        <v>0</v>
      </c>
      <c r="JU123" s="478" t="n">
        <f aca="false">IF(JU116&gt;0,JU116*$E$98,0)</f>
        <v>0</v>
      </c>
      <c r="JV123" s="478" t="n">
        <f aca="false">IF(JV116&gt;0,JV116*$E$98,0)</f>
        <v>0</v>
      </c>
      <c r="JW123" s="478" t="n">
        <f aca="false">IF(JW116&gt;0,JW116*$E$98,0)</f>
        <v>0</v>
      </c>
      <c r="JX123" s="478" t="n">
        <f aca="false">IF(JX116&gt;0,JX116*$E$98,0)</f>
        <v>0</v>
      </c>
      <c r="JY123" s="478" t="n">
        <f aca="false">IF(JY116&gt;0,JY116*$E$98,0)</f>
        <v>0</v>
      </c>
      <c r="JZ123" s="478" t="n">
        <f aca="false">IF(JZ116&gt;0,JZ116*$E$98,0)</f>
        <v>0</v>
      </c>
      <c r="KA123" s="478" t="n">
        <f aca="false">IF(KA116&gt;0,KA116*$E$98,0)</f>
        <v>0</v>
      </c>
      <c r="KB123" s="478" t="n">
        <f aca="false">IF(KB116&gt;0,KB116*$E$98,0)</f>
        <v>0</v>
      </c>
      <c r="KC123" s="478" t="n">
        <f aca="false">IF(KC116&gt;0,KC116*$E$98,0)</f>
        <v>0</v>
      </c>
      <c r="KD123" s="478" t="n">
        <f aca="false">IF(KD116&gt;0,KD116*$E$98,0)</f>
        <v>0</v>
      </c>
      <c r="KE123" s="478" t="n">
        <f aca="false">IF(KE116&gt;0,KE116*$E$98,0)</f>
        <v>0</v>
      </c>
      <c r="KF123" s="478" t="n">
        <f aca="false">SUM(JT123:KE123)</f>
        <v>0</v>
      </c>
      <c r="KG123" s="478" t="n">
        <f aca="false">IF(KG116&gt;0,KG116*$E$98,0)</f>
        <v>0</v>
      </c>
      <c r="KH123" s="478" t="n">
        <f aca="false">IF(KH116&gt;0,KH116*$E$98,0)</f>
        <v>0</v>
      </c>
      <c r="KI123" s="478" t="n">
        <f aca="false">IF(KI116&gt;0,KI116*$E$98,0)</f>
        <v>0</v>
      </c>
      <c r="KJ123" s="478" t="n">
        <f aca="false">IF(KJ116&gt;0,KJ116*$E$98,0)</f>
        <v>0</v>
      </c>
      <c r="KK123" s="478" t="n">
        <f aca="false">IF(KK116&gt;0,KK116*$E$98,0)</f>
        <v>0</v>
      </c>
      <c r="KL123" s="478" t="n">
        <f aca="false">IF(KL116&gt;0,KL116*$E$98,0)</f>
        <v>0</v>
      </c>
      <c r="KM123" s="478" t="n">
        <f aca="false">IF(KM116&gt;0,KM116*$E$98,0)</f>
        <v>0</v>
      </c>
      <c r="KN123" s="478" t="n">
        <f aca="false">IF(KN116&gt;0,KN116*$E$98,0)</f>
        <v>0</v>
      </c>
      <c r="KO123" s="478" t="n">
        <f aca="false">IF(KO116&gt;0,KO116*$E$98,0)</f>
        <v>0</v>
      </c>
      <c r="KP123" s="478" t="n">
        <f aca="false">IF(KP116&gt;0,KP116*$E$98,0)</f>
        <v>0</v>
      </c>
      <c r="KQ123" s="478" t="n">
        <f aca="false">IF(KQ116&gt;0,KQ116*$E$98,0)</f>
        <v>0</v>
      </c>
      <c r="KR123" s="478" t="n">
        <f aca="false">IF(KR116&gt;0,KR116*$E$98,0)</f>
        <v>0</v>
      </c>
      <c r="KS123" s="478" t="n">
        <f aca="false">SUM(KG123:KR123)</f>
        <v>0</v>
      </c>
      <c r="KT123" s="478" t="n">
        <f aca="false">IF(KT116&gt;0,KT116*$E$98,0)</f>
        <v>0</v>
      </c>
      <c r="KU123" s="478" t="n">
        <f aca="false">IF(KU116&gt;0,KU116*$E$98,0)</f>
        <v>0</v>
      </c>
      <c r="KV123" s="478" t="n">
        <f aca="false">IF(KV116&gt;0,KV116*$E$98,0)</f>
        <v>0</v>
      </c>
      <c r="KW123" s="478" t="n">
        <f aca="false">IF(KW116&gt;0,KW116*$E$98,0)</f>
        <v>0</v>
      </c>
      <c r="KX123" s="478" t="n">
        <f aca="false">IF(KX116&gt;0,KX116*$E$98,0)</f>
        <v>0</v>
      </c>
      <c r="KY123" s="478" t="n">
        <f aca="false">IF(KY116&gt;0,KY116*$E$98,0)</f>
        <v>0</v>
      </c>
      <c r="KZ123" s="478" t="n">
        <f aca="false">IF(KZ116&gt;0,KZ116*$E$98,0)</f>
        <v>0</v>
      </c>
      <c r="LA123" s="478" t="n">
        <f aca="false">IF(LA116&gt;0,LA116*$E$98,0)</f>
        <v>0</v>
      </c>
      <c r="LB123" s="478" t="n">
        <f aca="false">IF(LB116&gt;0,LB116*$E$98,0)</f>
        <v>0</v>
      </c>
      <c r="LC123" s="478" t="n">
        <f aca="false">IF(LC116&gt;0,LC116*$E$98,0)</f>
        <v>0</v>
      </c>
      <c r="LD123" s="478" t="n">
        <f aca="false">IF(LD116&gt;0,LD116*$E$98,0)</f>
        <v>0</v>
      </c>
      <c r="LE123" s="478" t="n">
        <f aca="false">IF(LE116&gt;0,LE116*$E$98,0)</f>
        <v>0</v>
      </c>
      <c r="LF123" s="478" t="n">
        <f aca="false">SUM(KT123:LE123)</f>
        <v>0</v>
      </c>
      <c r="LG123" s="478" t="n">
        <f aca="false">IF(LG116&gt;0,LG116*$E$98,0)</f>
        <v>0</v>
      </c>
      <c r="LH123" s="478" t="n">
        <f aca="false">IF(LH116&gt;0,LH116*$E$98,0)</f>
        <v>0</v>
      </c>
      <c r="LI123" s="478" t="n">
        <f aca="false">IF(LI116&gt;0,LI116*$E$98,0)</f>
        <v>0</v>
      </c>
      <c r="LJ123" s="478" t="n">
        <f aca="false">IF(LJ116&gt;0,LJ116*$E$98,0)</f>
        <v>0</v>
      </c>
      <c r="LK123" s="478" t="n">
        <f aca="false">IF(LK116&gt;0,LK116*$E$98,0)</f>
        <v>0</v>
      </c>
      <c r="LL123" s="478" t="n">
        <f aca="false">IF(LL116&gt;0,LL116*$E$98,0)</f>
        <v>0</v>
      </c>
      <c r="LM123" s="478" t="n">
        <f aca="false">IF(LM116&gt;0,LM116*$E$98,0)</f>
        <v>0</v>
      </c>
      <c r="LN123" s="478" t="n">
        <f aca="false">IF(LN116&gt;0,LN116*$E$98,0)</f>
        <v>0</v>
      </c>
      <c r="LO123" s="478" t="n">
        <f aca="false">IF(LO116&gt;0,LO116*$E$98,0)</f>
        <v>0</v>
      </c>
      <c r="LP123" s="478" t="n">
        <f aca="false">IF(LP116&gt;0,LP116*$E$98,0)</f>
        <v>0</v>
      </c>
      <c r="LQ123" s="478" t="n">
        <f aca="false">IF(LQ116&gt;0,LQ116*$E$98,0)</f>
        <v>0</v>
      </c>
      <c r="LR123" s="478" t="n">
        <f aca="false">IF(LR116&gt;0,LR116*$E$98,0)</f>
        <v>0</v>
      </c>
      <c r="LS123" s="478" t="n">
        <f aca="false">SUM(LG123:LR123)</f>
        <v>0</v>
      </c>
      <c r="LT123" s="478" t="n">
        <f aca="false">IF(LT116&gt;0,LT116*$E$98,0)</f>
        <v>0</v>
      </c>
      <c r="LU123" s="478" t="n">
        <f aca="false">IF(LU116&gt;0,LU116*$E$98,0)</f>
        <v>0</v>
      </c>
      <c r="LV123" s="478" t="n">
        <f aca="false">IF(LV116&gt;0,LV116*$E$98,0)</f>
        <v>0</v>
      </c>
      <c r="LW123" s="478" t="n">
        <f aca="false">IF(LW116&gt;0,LW116*$E$98,0)</f>
        <v>0</v>
      </c>
      <c r="LX123" s="478" t="n">
        <f aca="false">IF(LX116&gt;0,LX116*$E$98,0)</f>
        <v>0</v>
      </c>
      <c r="LY123" s="478" t="n">
        <f aca="false">IF(LY116&gt;0,LY116*$E$98,0)</f>
        <v>0</v>
      </c>
      <c r="LZ123" s="478" t="n">
        <f aca="false">IF(LZ116&gt;0,LZ116*$E$98,0)</f>
        <v>0</v>
      </c>
      <c r="MA123" s="478" t="n">
        <f aca="false">IF(MA116&gt;0,MA116*$E$98,0)</f>
        <v>0</v>
      </c>
      <c r="MB123" s="478" t="n">
        <f aca="false">IF(MB116&gt;0,MB116*$E$98,0)</f>
        <v>0</v>
      </c>
      <c r="MC123" s="478" t="n">
        <f aca="false">IF(MC116&gt;0,MC116*$E$98,0)</f>
        <v>0</v>
      </c>
      <c r="MD123" s="478" t="n">
        <f aca="false">IF(MD116&gt;0,MD116*$E$98,0)</f>
        <v>0</v>
      </c>
      <c r="ME123" s="478" t="n">
        <f aca="false">IF(ME116&gt;0,ME116*$E$98,0)</f>
        <v>0</v>
      </c>
      <c r="MF123" s="478" t="n">
        <f aca="false">SUM(LT123:ME123)</f>
        <v>0</v>
      </c>
      <c r="MG123" s="478" t="n">
        <f aca="false">IF(MG116&gt;0,MG116*$E$98,0)</f>
        <v>0</v>
      </c>
      <c r="MH123" s="478" t="n">
        <f aca="false">IF(MH116&gt;0,MH116*$E$98,0)</f>
        <v>0</v>
      </c>
      <c r="MI123" s="478" t="n">
        <f aca="false">IF(MI116&gt;0,MI116*$E$98,0)</f>
        <v>0</v>
      </c>
      <c r="MJ123" s="478" t="n">
        <f aca="false">IF(MJ116&gt;0,MJ116*$E$98,0)</f>
        <v>0</v>
      </c>
      <c r="MK123" s="478" t="n">
        <f aca="false">IF(MK116&gt;0,MK116*$E$98,0)</f>
        <v>0</v>
      </c>
      <c r="ML123" s="478" t="n">
        <f aca="false">IF(ML116&gt;0,ML116*$E$98,0)</f>
        <v>0</v>
      </c>
      <c r="MM123" s="478" t="n">
        <f aca="false">IF(MM116&gt;0,MM116*$E$98,0)</f>
        <v>0</v>
      </c>
      <c r="MN123" s="478" t="n">
        <f aca="false">IF(MN116&gt;0,MN116*$E$98,0)</f>
        <v>0</v>
      </c>
      <c r="MO123" s="478" t="n">
        <f aca="false">IF(MO116&gt;0,MO116*$E$98,0)</f>
        <v>0</v>
      </c>
      <c r="MP123" s="478" t="n">
        <f aca="false">IF(MP116&gt;0,MP116*$E$98,0)</f>
        <v>0</v>
      </c>
      <c r="MQ123" s="478" t="n">
        <f aca="false">IF(MQ116&gt;0,MQ116*$E$98,0)</f>
        <v>0</v>
      </c>
      <c r="MR123" s="478" t="n">
        <f aca="false">IF(MR116&gt;0,MR116*$E$98,0)</f>
        <v>0</v>
      </c>
      <c r="MS123" s="478" t="n">
        <f aca="false">SUM(MG123:MR123)</f>
        <v>0</v>
      </c>
      <c r="MT123" s="478" t="n">
        <f aca="false">IF(MT116&gt;0,MT116*$E$98,0)</f>
        <v>0</v>
      </c>
      <c r="MU123" s="478" t="n">
        <f aca="false">IF(MU116&gt;0,MU116*$E$98,0)</f>
        <v>0</v>
      </c>
      <c r="MV123" s="478" t="n">
        <f aca="false">IF(MV116&gt;0,MV116*$E$98,0)</f>
        <v>0</v>
      </c>
      <c r="MW123" s="478" t="n">
        <f aca="false">IF(MW116&gt;0,MW116*$E$98,0)</f>
        <v>0</v>
      </c>
      <c r="MX123" s="478" t="n">
        <f aca="false">IF(MX116&gt;0,MX116*$E$98,0)</f>
        <v>0</v>
      </c>
      <c r="MY123" s="478" t="n">
        <f aca="false">IF(MY116&gt;0,MY116*$E$98,0)</f>
        <v>0</v>
      </c>
      <c r="MZ123" s="478" t="n">
        <f aca="false">IF(MZ116&gt;0,MZ116*$E$98,0)</f>
        <v>0</v>
      </c>
      <c r="NA123" s="478" t="n">
        <f aca="false">IF(NA116&gt;0,NA116*$E$98,0)</f>
        <v>0</v>
      </c>
      <c r="NB123" s="478" t="n">
        <f aca="false">IF(NB116&gt;0,NB116*$E$98,0)</f>
        <v>0</v>
      </c>
      <c r="NC123" s="478" t="n">
        <f aca="false">IF(NC116&gt;0,NC116*$E$98,0)</f>
        <v>0</v>
      </c>
      <c r="ND123" s="478" t="n">
        <f aca="false">IF(ND116&gt;0,ND116*$E$98,0)</f>
        <v>0</v>
      </c>
      <c r="NE123" s="478" t="n">
        <f aca="false">IF(NE116&gt;0,NE116*$E$98,0)</f>
        <v>0</v>
      </c>
      <c r="NF123" s="478" t="n">
        <f aca="false">SUM(MT123:NE123)</f>
        <v>0</v>
      </c>
      <c r="NG123" s="478" t="n">
        <f aca="false">IF(NG116&gt;0,NG116*$E$98,0)</f>
        <v>0</v>
      </c>
      <c r="NH123" s="478" t="n">
        <f aca="false">IF(NH116&gt;0,NH116*$E$98,0)</f>
        <v>0</v>
      </c>
      <c r="NI123" s="478" t="n">
        <f aca="false">IF(NI116&gt;0,NI116*$E$98,0)</f>
        <v>0</v>
      </c>
      <c r="NJ123" s="478" t="n">
        <f aca="false">IF(NJ116&gt;0,NJ116*$E$98,0)</f>
        <v>0</v>
      </c>
      <c r="NK123" s="478" t="n">
        <f aca="false">IF(NK116&gt;0,NK116*$E$98,0)</f>
        <v>0</v>
      </c>
      <c r="NL123" s="478" t="n">
        <f aca="false">IF(NL116&gt;0,NL116*$E$98,0)</f>
        <v>0</v>
      </c>
      <c r="NM123" s="478" t="n">
        <f aca="false">IF(NM116&gt;0,NM116*$E$98,0)</f>
        <v>0</v>
      </c>
      <c r="NN123" s="478" t="n">
        <f aca="false">IF(NN116&gt;0,NN116*$E$98,0)</f>
        <v>0</v>
      </c>
      <c r="NO123" s="478" t="n">
        <f aca="false">IF(NO116&gt;0,NO116*$E$98,0)</f>
        <v>0</v>
      </c>
      <c r="NP123" s="478" t="n">
        <f aca="false">IF(NP116&gt;0,NP116*$E$98,0)</f>
        <v>0</v>
      </c>
      <c r="NQ123" s="478" t="n">
        <f aca="false">IF(NQ116&gt;0,NQ116*$E$98,0)</f>
        <v>0</v>
      </c>
      <c r="NR123" s="478" t="n">
        <f aca="false">IF(NR116&gt;0,NR116*$E$98,0)</f>
        <v>0</v>
      </c>
      <c r="NS123" s="478" t="n">
        <f aca="false">SUM(NG123:NR123)</f>
        <v>0</v>
      </c>
      <c r="NT123" s="478" t="n">
        <f aca="false">IF(NT116&gt;0,NT116*$E$98,0)</f>
        <v>0</v>
      </c>
      <c r="NU123" s="478" t="n">
        <f aca="false">IF(NU116&gt;0,NU116*$E$98,0)</f>
        <v>0</v>
      </c>
      <c r="NV123" s="478" t="n">
        <f aca="false">IF(NV116&gt;0,NV116*$E$98,0)</f>
        <v>0</v>
      </c>
      <c r="NW123" s="478" t="n">
        <f aca="false">IF(NW116&gt;0,NW116*$E$98,0)</f>
        <v>0</v>
      </c>
      <c r="NX123" s="478" t="n">
        <f aca="false">IF(NX116&gt;0,NX116*$E$98,0)</f>
        <v>0</v>
      </c>
      <c r="NY123" s="478" t="n">
        <f aca="false">IF(NY116&gt;0,NY116*$E$98,0)</f>
        <v>0</v>
      </c>
      <c r="NZ123" s="478" t="n">
        <f aca="false">IF(NZ116&gt;0,NZ116*$E$98,0)</f>
        <v>0</v>
      </c>
      <c r="OA123" s="478" t="n">
        <f aca="false">IF(OA116&gt;0,OA116*$E$98,0)</f>
        <v>0</v>
      </c>
      <c r="OB123" s="478" t="n">
        <f aca="false">IF(OB116&gt;0,OB116*$E$98,0)</f>
        <v>0</v>
      </c>
      <c r="OC123" s="478" t="n">
        <f aca="false">IF(OC116&gt;0,OC116*$E$98,0)</f>
        <v>0</v>
      </c>
      <c r="OD123" s="478" t="n">
        <f aca="false">IF(OD116&gt;0,OD116*$E$98,0)</f>
        <v>0</v>
      </c>
      <c r="OE123" s="478" t="n">
        <f aca="false">IF(OE116&gt;0,OE116*$E$98,0)</f>
        <v>0</v>
      </c>
      <c r="OF123" s="478" t="n">
        <f aca="false">SUM(NT123:OE123)</f>
        <v>0</v>
      </c>
      <c r="OG123" s="478" t="n">
        <f aca="false">IF(OG116&gt;0,OG116*$E$98,0)</f>
        <v>0</v>
      </c>
      <c r="OH123" s="478" t="n">
        <f aca="false">IF(OH116&gt;0,OH116*$E$98,0)</f>
        <v>0</v>
      </c>
      <c r="OI123" s="478" t="n">
        <f aca="false">IF(OI116&gt;0,OI116*$E$98,0)</f>
        <v>0</v>
      </c>
      <c r="OJ123" s="478" t="n">
        <f aca="false">IF(OJ116&gt;0,OJ116*$E$98,0)</f>
        <v>0</v>
      </c>
      <c r="OK123" s="478" t="n">
        <f aca="false">IF(OK116&gt;0,OK116*$E$98,0)</f>
        <v>0</v>
      </c>
      <c r="OL123" s="478" t="n">
        <f aca="false">IF(OL116&gt;0,OL116*$E$98,0)</f>
        <v>0</v>
      </c>
      <c r="OM123" s="478" t="n">
        <f aca="false">IF(OM116&gt;0,OM116*$E$98,0)</f>
        <v>0</v>
      </c>
      <c r="ON123" s="478" t="n">
        <f aca="false">IF(ON116&gt;0,ON116*$E$98,0)</f>
        <v>0</v>
      </c>
      <c r="OO123" s="478" t="n">
        <f aca="false">IF(OO116&gt;0,OO116*$E$98,0)</f>
        <v>0</v>
      </c>
      <c r="OP123" s="478" t="n">
        <f aca="false">IF(OP116&gt;0,OP116*$E$98,0)</f>
        <v>0</v>
      </c>
      <c r="OQ123" s="478" t="n">
        <f aca="false">IF(OQ116&gt;0,OQ116*$E$98,0)</f>
        <v>0</v>
      </c>
      <c r="OR123" s="478" t="n">
        <f aca="false">IF(OR116&gt;0,OR116*$E$98,0)</f>
        <v>0</v>
      </c>
      <c r="OS123" s="478" t="n">
        <f aca="false">SUM(OG123:OR123)</f>
        <v>0</v>
      </c>
      <c r="OT123" s="478"/>
      <c r="OU123" s="478"/>
      <c r="OV123" s="478"/>
      <c r="OW123" s="478"/>
      <c r="OX123" s="478"/>
      <c r="OY123" s="478"/>
      <c r="OZ123" s="478"/>
      <c r="PA123" s="478"/>
      <c r="PB123" s="478"/>
      <c r="PC123" s="478"/>
      <c r="PD123" s="478"/>
      <c r="PE123" s="478"/>
      <c r="PF123" s="478"/>
      <c r="PG123" s="478"/>
      <c r="PH123" s="478"/>
      <c r="PI123" s="478"/>
      <c r="PJ123" s="478"/>
      <c r="PK123" s="478"/>
      <c r="PL123" s="478"/>
      <c r="PM123" s="478"/>
      <c r="PN123" s="478"/>
      <c r="PO123" s="478"/>
      <c r="PP123" s="478"/>
      <c r="PQ123" s="478"/>
      <c r="PR123" s="478"/>
      <c r="PS123" s="478"/>
      <c r="PT123" s="478"/>
      <c r="PU123" s="478"/>
      <c r="PV123" s="478"/>
      <c r="PW123" s="478"/>
      <c r="PX123" s="478"/>
      <c r="PY123" s="478"/>
      <c r="PZ123" s="478"/>
      <c r="QA123" s="478"/>
      <c r="QB123" s="478"/>
      <c r="QC123" s="478"/>
      <c r="QD123" s="478"/>
      <c r="QE123" s="478"/>
      <c r="QF123" s="478"/>
      <c r="QG123" s="478"/>
      <c r="QH123" s="478"/>
      <c r="QI123" s="478"/>
      <c r="QJ123" s="478"/>
      <c r="QK123" s="478"/>
      <c r="QL123" s="478"/>
      <c r="QM123" s="478"/>
      <c r="QN123" s="478"/>
      <c r="QO123" s="478"/>
      <c r="QP123" s="478"/>
      <c r="QQ123" s="478"/>
      <c r="QR123" s="478"/>
      <c r="QS123" s="478"/>
      <c r="QT123" s="478"/>
      <c r="QU123" s="478"/>
      <c r="QV123" s="478"/>
      <c r="QW123" s="478"/>
      <c r="QX123" s="478"/>
      <c r="QY123" s="478"/>
      <c r="QZ123" s="478"/>
      <c r="RA123" s="478"/>
      <c r="RB123" s="478"/>
      <c r="RC123" s="478"/>
      <c r="RD123" s="478"/>
      <c r="RE123" s="478"/>
      <c r="RF123" s="478"/>
    </row>
    <row r="124" customFormat="false" ht="12.75" hidden="false" customHeight="tru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500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</row>
    <row r="125" customFormat="false" ht="12.75" hidden="false" customHeight="true" outlineLevel="0" collapsed="false">
      <c r="B125" s="85" t="s">
        <v>218</v>
      </c>
      <c r="C125" s="85"/>
      <c r="D125" s="85"/>
      <c r="E125" s="85" t="s">
        <v>546</v>
      </c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  <c r="EO125" s="85"/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  <c r="FD125" s="85"/>
      <c r="FE125" s="85"/>
      <c r="FF125" s="85"/>
      <c r="FG125" s="85"/>
      <c r="FH125" s="85"/>
      <c r="FI125" s="85"/>
      <c r="FJ125" s="85"/>
      <c r="FK125" s="85"/>
      <c r="FL125" s="85"/>
      <c r="FM125" s="85"/>
      <c r="FN125" s="85"/>
      <c r="FO125" s="85"/>
      <c r="FP125" s="85"/>
      <c r="FQ125" s="85"/>
      <c r="FR125" s="85"/>
      <c r="FS125" s="85"/>
      <c r="FT125" s="85"/>
      <c r="FU125" s="85"/>
      <c r="FV125" s="85"/>
      <c r="FW125" s="85"/>
      <c r="FX125" s="85"/>
      <c r="FY125" s="85"/>
      <c r="FZ125" s="85"/>
      <c r="GA125" s="85"/>
      <c r="GB125" s="85"/>
      <c r="GC125" s="85"/>
      <c r="GD125" s="85"/>
      <c r="GE125" s="85"/>
      <c r="GF125" s="85"/>
      <c r="GG125" s="85"/>
      <c r="GH125" s="85"/>
      <c r="GI125" s="85"/>
      <c r="GJ125" s="85"/>
      <c r="GK125" s="85"/>
      <c r="GL125" s="85"/>
      <c r="GM125" s="85"/>
      <c r="GN125" s="85"/>
      <c r="GO125" s="85"/>
      <c r="GP125" s="85"/>
      <c r="GQ125" s="85"/>
      <c r="GR125" s="85"/>
      <c r="GS125" s="85"/>
      <c r="GT125" s="85"/>
      <c r="GU125" s="85"/>
      <c r="GV125" s="85"/>
      <c r="GW125" s="85"/>
      <c r="GX125" s="85"/>
      <c r="GY125" s="85"/>
      <c r="GZ125" s="85"/>
      <c r="HA125" s="85"/>
      <c r="HB125" s="85"/>
      <c r="HC125" s="85"/>
      <c r="HD125" s="85"/>
      <c r="HE125" s="85"/>
      <c r="HF125" s="85"/>
      <c r="HG125" s="85"/>
      <c r="HH125" s="85"/>
      <c r="HI125" s="85"/>
      <c r="HJ125" s="85"/>
      <c r="HK125" s="85"/>
      <c r="HL125" s="85"/>
      <c r="HM125" s="85"/>
      <c r="HN125" s="85"/>
      <c r="HO125" s="85"/>
      <c r="HP125" s="85"/>
      <c r="HQ125" s="85"/>
      <c r="HR125" s="85"/>
      <c r="HS125" s="85"/>
      <c r="HT125" s="85"/>
      <c r="HU125" s="85"/>
      <c r="HV125" s="85"/>
      <c r="HW125" s="85"/>
      <c r="HX125" s="85"/>
      <c r="HY125" s="85"/>
      <c r="HZ125" s="85"/>
      <c r="IA125" s="85"/>
      <c r="IB125" s="85"/>
      <c r="IC125" s="85"/>
      <c r="ID125" s="85"/>
      <c r="IE125" s="85"/>
      <c r="IF125" s="85"/>
      <c r="IG125" s="85"/>
      <c r="IH125" s="85"/>
      <c r="II125" s="85"/>
      <c r="IJ125" s="85"/>
      <c r="IK125" s="85"/>
      <c r="IL125" s="85"/>
      <c r="IM125" s="85"/>
      <c r="IN125" s="85"/>
      <c r="IO125" s="85"/>
      <c r="IP125" s="85"/>
      <c r="IQ125" s="85"/>
      <c r="IR125" s="85"/>
      <c r="IS125" s="85"/>
      <c r="IT125" s="85"/>
      <c r="IU125" s="85"/>
      <c r="IV125" s="85"/>
      <c r="IW125" s="85"/>
      <c r="IX125" s="85"/>
      <c r="IY125" s="85"/>
      <c r="IZ125" s="85"/>
      <c r="JA125" s="85"/>
      <c r="JB125" s="85"/>
      <c r="JC125" s="85"/>
      <c r="JD125" s="85"/>
      <c r="JE125" s="85"/>
      <c r="JF125" s="85"/>
      <c r="JG125" s="85"/>
      <c r="JH125" s="85"/>
      <c r="JI125" s="85"/>
      <c r="JJ125" s="85"/>
      <c r="JK125" s="85"/>
      <c r="JL125" s="85"/>
      <c r="JM125" s="85"/>
      <c r="JN125" s="85"/>
      <c r="JO125" s="85"/>
      <c r="JP125" s="85"/>
      <c r="JQ125" s="85"/>
      <c r="JR125" s="85"/>
      <c r="JS125" s="85"/>
      <c r="JT125" s="85"/>
      <c r="JU125" s="85"/>
      <c r="JV125" s="85"/>
      <c r="JW125" s="85"/>
      <c r="JX125" s="85"/>
      <c r="JY125" s="85"/>
      <c r="JZ125" s="85"/>
      <c r="KA125" s="85"/>
      <c r="KB125" s="85"/>
      <c r="KC125" s="85"/>
      <c r="KD125" s="85"/>
      <c r="KE125" s="85"/>
      <c r="KF125" s="85"/>
      <c r="KG125" s="85"/>
      <c r="KH125" s="85"/>
      <c r="KI125" s="85"/>
      <c r="KJ125" s="85"/>
      <c r="KK125" s="85"/>
      <c r="KL125" s="85"/>
      <c r="KM125" s="85"/>
      <c r="KN125" s="85"/>
      <c r="KO125" s="85"/>
      <c r="KP125" s="85"/>
      <c r="KQ125" s="85"/>
      <c r="KR125" s="85"/>
      <c r="KS125" s="85"/>
      <c r="KT125" s="85"/>
      <c r="KU125" s="85"/>
      <c r="KV125" s="85"/>
      <c r="KW125" s="85"/>
      <c r="KX125" s="85"/>
      <c r="KY125" s="85"/>
      <c r="KZ125" s="85"/>
      <c r="LA125" s="85"/>
      <c r="LB125" s="85"/>
      <c r="LC125" s="85"/>
      <c r="LD125" s="85"/>
      <c r="LE125" s="85"/>
      <c r="LF125" s="85"/>
      <c r="LG125" s="85"/>
      <c r="LH125" s="85"/>
      <c r="LI125" s="85"/>
      <c r="LJ125" s="85"/>
      <c r="LK125" s="85"/>
      <c r="LL125" s="85"/>
      <c r="LM125" s="85"/>
      <c r="LN125" s="85"/>
      <c r="LO125" s="85"/>
      <c r="LP125" s="85"/>
      <c r="LQ125" s="85"/>
      <c r="LR125" s="85"/>
      <c r="LS125" s="85"/>
      <c r="LT125" s="85"/>
      <c r="LU125" s="85"/>
      <c r="LV125" s="85"/>
      <c r="LW125" s="85"/>
      <c r="LX125" s="85"/>
      <c r="LY125" s="85"/>
      <c r="LZ125" s="85"/>
      <c r="MA125" s="85"/>
      <c r="MB125" s="85"/>
      <c r="MC125" s="85"/>
      <c r="MD125" s="85"/>
      <c r="ME125" s="85"/>
      <c r="MF125" s="85"/>
      <c r="MG125" s="85"/>
      <c r="MH125" s="85"/>
      <c r="MI125" s="85"/>
      <c r="MJ125" s="85"/>
      <c r="MK125" s="85"/>
      <c r="ML125" s="85"/>
      <c r="MM125" s="85"/>
      <c r="MN125" s="85"/>
      <c r="MO125" s="85"/>
      <c r="MP125" s="85"/>
      <c r="MQ125" s="85"/>
      <c r="MR125" s="85"/>
      <c r="MS125" s="85"/>
      <c r="MT125" s="85"/>
      <c r="MU125" s="85"/>
      <c r="MV125" s="85"/>
      <c r="MW125" s="85"/>
      <c r="MX125" s="85"/>
      <c r="MY125" s="85"/>
      <c r="MZ125" s="85"/>
      <c r="NA125" s="85"/>
      <c r="NB125" s="85"/>
      <c r="NC125" s="85"/>
      <c r="ND125" s="85"/>
      <c r="NE125" s="85"/>
      <c r="NF125" s="85"/>
      <c r="NG125" s="85"/>
      <c r="NH125" s="85"/>
      <c r="NI125" s="85"/>
      <c r="NJ125" s="85"/>
      <c r="NK125" s="85"/>
      <c r="NL125" s="85"/>
      <c r="NM125" s="85"/>
      <c r="NN125" s="85"/>
      <c r="NO125" s="85"/>
      <c r="NP125" s="85"/>
      <c r="NQ125" s="85"/>
      <c r="NR125" s="85"/>
      <c r="NS125" s="85"/>
      <c r="NT125" s="85"/>
      <c r="NU125" s="85"/>
      <c r="NV125" s="85"/>
      <c r="NW125" s="85"/>
      <c r="NX125" s="85"/>
      <c r="NY125" s="85"/>
      <c r="NZ125" s="85"/>
      <c r="OA125" s="85"/>
      <c r="OB125" s="85"/>
      <c r="OC125" s="85"/>
      <c r="OD125" s="85"/>
      <c r="OE125" s="85"/>
      <c r="OF125" s="85"/>
      <c r="OG125" s="85"/>
      <c r="OH125" s="85"/>
      <c r="OI125" s="85"/>
      <c r="OJ125" s="85"/>
      <c r="OK125" s="85"/>
      <c r="OL125" s="85"/>
      <c r="OM125" s="85"/>
      <c r="ON125" s="85"/>
      <c r="OO125" s="85"/>
      <c r="OP125" s="85"/>
      <c r="OQ125" s="85"/>
      <c r="OR125" s="85"/>
      <c r="OS125" s="85"/>
    </row>
    <row r="126" customFormat="false" ht="12.75" hidden="false" customHeight="true" outlineLevel="0" collapsed="false"/>
    <row r="127" customFormat="false" ht="12.75" hidden="false" customHeight="true" outlineLevel="0" collapsed="false">
      <c r="C127" s="44" t="s">
        <v>225</v>
      </c>
      <c r="D127" s="44"/>
      <c r="E127" s="488" t="str">
        <f aca="false">'Premissas Financeiras'!O28</f>
        <v>Comercial</v>
      </c>
      <c r="F127" s="44"/>
      <c r="G127" s="44" t="s">
        <v>246</v>
      </c>
      <c r="H127" s="44"/>
      <c r="I127" s="487"/>
      <c r="J127" s="44"/>
      <c r="K127" s="44" t="s">
        <v>514</v>
      </c>
      <c r="L127" s="44"/>
      <c r="M127" s="487"/>
      <c r="R127" s="44"/>
    </row>
    <row r="128" customFormat="false" ht="12.75" hidden="false" customHeight="true" outlineLevel="0" collapsed="false">
      <c r="C128" s="44"/>
      <c r="D128" s="44"/>
      <c r="E128" s="462"/>
      <c r="F128" s="44"/>
      <c r="G128" s="44"/>
      <c r="H128" s="44"/>
      <c r="I128" s="487"/>
      <c r="J128" s="44"/>
      <c r="K128" s="44"/>
      <c r="L128" s="44"/>
      <c r="M128" s="487"/>
      <c r="R128" s="44"/>
    </row>
    <row r="129" customFormat="false" ht="12.75" hidden="false" customHeight="true" outlineLevel="0" collapsed="false">
      <c r="C129" s="44" t="s">
        <v>229</v>
      </c>
      <c r="D129" s="44"/>
      <c r="E129" s="488" t="str">
        <f aca="false">'Premissas Financeiras'!O29</f>
        <v>SAC</v>
      </c>
      <c r="F129" s="44"/>
      <c r="G129" s="44" t="s">
        <v>515</v>
      </c>
      <c r="H129" s="44"/>
      <c r="I129" s="489" t="n">
        <f aca="false">'Premissas Financeiras'!O39</f>
        <v>46569</v>
      </c>
      <c r="J129" s="44"/>
      <c r="K129" s="44" t="s">
        <v>516</v>
      </c>
      <c r="L129" s="44"/>
      <c r="M129" s="489" t="n">
        <f aca="false">'Premissas Financeiras'!O42</f>
        <v>47665</v>
      </c>
      <c r="R129" s="44"/>
    </row>
    <row r="130" customFormat="false" ht="12.75" hidden="false" customHeight="true" outlineLevel="0" collapsed="false">
      <c r="C130" s="44"/>
      <c r="D130" s="44"/>
      <c r="E130" s="44"/>
      <c r="F130" s="44"/>
      <c r="J130" s="44"/>
      <c r="R130" s="44"/>
    </row>
    <row r="131" customFormat="false" ht="12.75" hidden="false" customHeight="true" outlineLevel="0" collapsed="false">
      <c r="C131" s="44" t="s">
        <v>540</v>
      </c>
      <c r="D131" s="44" t="s">
        <v>541</v>
      </c>
      <c r="E131" s="501" t="n">
        <f aca="false">'Premissas Financeiras'!O41</f>
        <v>8</v>
      </c>
      <c r="F131" s="44"/>
      <c r="G131" s="44" t="s">
        <v>518</v>
      </c>
      <c r="H131" s="44"/>
      <c r="I131" s="489" t="n">
        <f aca="false">'Premissas Financeiras'!O40</f>
        <v>46753</v>
      </c>
      <c r="J131" s="502"/>
      <c r="K131" s="44" t="s">
        <v>519</v>
      </c>
      <c r="L131" s="44"/>
      <c r="M131" s="489" t="n">
        <f aca="false">'Premissas Financeiras'!O43</f>
        <v>49857</v>
      </c>
      <c r="R131" s="44"/>
    </row>
    <row r="132" customFormat="false" ht="12.75" hidden="false" customHeight="true" outlineLevel="0" collapsed="false">
      <c r="C132" s="44"/>
      <c r="D132" s="44"/>
      <c r="E132" s="487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91"/>
      <c r="V132" s="502"/>
      <c r="W132" s="44"/>
      <c r="X132" s="44"/>
      <c r="Y132" s="491"/>
    </row>
    <row r="133" customFormat="false" ht="12.75" hidden="false" customHeight="true" outlineLevel="0" collapsed="false">
      <c r="C133" s="44" t="s">
        <v>507</v>
      </c>
      <c r="D133" s="44"/>
      <c r="E133" s="492" t="n">
        <f aca="false">'Premissas Financeiras'!O44</f>
        <v>0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91"/>
      <c r="V133" s="502"/>
      <c r="W133" s="44"/>
      <c r="X133" s="44"/>
      <c r="Y133" s="491"/>
    </row>
    <row r="134" customFormat="false" ht="12.75" hidden="false" customHeight="true" outlineLevel="0" collapsed="false"/>
    <row r="135" customFormat="false" ht="12.75" hidden="false" customHeight="true" outlineLevel="0" collapsed="false">
      <c r="B135" s="275" t="s">
        <v>262</v>
      </c>
      <c r="C135" s="276"/>
      <c r="D135" s="276"/>
      <c r="E135" s="276"/>
      <c r="F135" s="276"/>
      <c r="G135" s="277" t="s">
        <v>147</v>
      </c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 t="s">
        <v>124</v>
      </c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 t="s">
        <v>125</v>
      </c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7" t="s">
        <v>126</v>
      </c>
      <c r="AU135" s="277"/>
      <c r="AV135" s="277"/>
      <c r="AW135" s="277"/>
      <c r="AX135" s="277"/>
      <c r="AY135" s="277"/>
      <c r="AZ135" s="277"/>
      <c r="BA135" s="277"/>
      <c r="BB135" s="277"/>
      <c r="BC135" s="277"/>
      <c r="BD135" s="277"/>
      <c r="BE135" s="277"/>
      <c r="BF135" s="277"/>
      <c r="BG135" s="277" t="s">
        <v>127</v>
      </c>
      <c r="BH135" s="277"/>
      <c r="BI135" s="277"/>
      <c r="BJ135" s="277"/>
      <c r="BK135" s="277"/>
      <c r="BL135" s="277"/>
      <c r="BM135" s="277"/>
      <c r="BN135" s="277"/>
      <c r="BO135" s="277"/>
      <c r="BP135" s="277"/>
      <c r="BQ135" s="277"/>
      <c r="BR135" s="277"/>
      <c r="BS135" s="277"/>
      <c r="BT135" s="277" t="s">
        <v>128</v>
      </c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7"/>
      <c r="CE135" s="277"/>
      <c r="CF135" s="277"/>
      <c r="CG135" s="277" t="s">
        <v>129</v>
      </c>
      <c r="CH135" s="277"/>
      <c r="CI135" s="277"/>
      <c r="CJ135" s="277"/>
      <c r="CK135" s="277"/>
      <c r="CL135" s="277"/>
      <c r="CM135" s="277"/>
      <c r="CN135" s="277"/>
      <c r="CO135" s="277"/>
      <c r="CP135" s="277"/>
      <c r="CQ135" s="277"/>
      <c r="CR135" s="277"/>
      <c r="CS135" s="277"/>
      <c r="CT135" s="277" t="s">
        <v>130</v>
      </c>
      <c r="CU135" s="277"/>
      <c r="CV135" s="277"/>
      <c r="CW135" s="277"/>
      <c r="CX135" s="277"/>
      <c r="CY135" s="277"/>
      <c r="CZ135" s="277"/>
      <c r="DA135" s="277"/>
      <c r="DB135" s="277"/>
      <c r="DC135" s="277"/>
      <c r="DD135" s="277"/>
      <c r="DE135" s="277"/>
      <c r="DF135" s="277"/>
      <c r="DG135" s="277" t="s">
        <v>131</v>
      </c>
      <c r="DH135" s="277"/>
      <c r="DI135" s="277"/>
      <c r="DJ135" s="277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 t="s">
        <v>132</v>
      </c>
      <c r="DU135" s="277"/>
      <c r="DV135" s="277"/>
      <c r="DW135" s="277"/>
      <c r="DX135" s="277"/>
      <c r="DY135" s="277"/>
      <c r="DZ135" s="277"/>
      <c r="EA135" s="277"/>
      <c r="EB135" s="277"/>
      <c r="EC135" s="277"/>
      <c r="ED135" s="277"/>
      <c r="EE135" s="277"/>
      <c r="EF135" s="277"/>
      <c r="EG135" s="277" t="s">
        <v>133</v>
      </c>
      <c r="EH135" s="277"/>
      <c r="EI135" s="277"/>
      <c r="EJ135" s="277"/>
      <c r="EK135" s="277"/>
      <c r="EL135" s="277"/>
      <c r="EM135" s="277"/>
      <c r="EN135" s="277"/>
      <c r="EO135" s="277"/>
      <c r="EP135" s="277"/>
      <c r="EQ135" s="277"/>
      <c r="ER135" s="277"/>
      <c r="ES135" s="277"/>
      <c r="ET135" s="277" t="s">
        <v>148</v>
      </c>
      <c r="EU135" s="277"/>
      <c r="EV135" s="277"/>
      <c r="EW135" s="277"/>
      <c r="EX135" s="277"/>
      <c r="EY135" s="277"/>
      <c r="EZ135" s="277"/>
      <c r="FA135" s="277"/>
      <c r="FB135" s="277"/>
      <c r="FC135" s="277"/>
      <c r="FD135" s="277"/>
      <c r="FE135" s="277"/>
      <c r="FF135" s="277"/>
      <c r="FG135" s="277" t="s">
        <v>149</v>
      </c>
      <c r="FH135" s="277"/>
      <c r="FI135" s="277"/>
      <c r="FJ135" s="277"/>
      <c r="FK135" s="277"/>
      <c r="FL135" s="277"/>
      <c r="FM135" s="277"/>
      <c r="FN135" s="277"/>
      <c r="FO135" s="277"/>
      <c r="FP135" s="277"/>
      <c r="FQ135" s="277"/>
      <c r="FR135" s="277"/>
      <c r="FS135" s="277"/>
      <c r="FT135" s="277" t="s">
        <v>150</v>
      </c>
      <c r="FU135" s="277"/>
      <c r="FV135" s="277"/>
      <c r="FW135" s="277"/>
      <c r="FX135" s="277"/>
      <c r="FY135" s="277"/>
      <c r="FZ135" s="277"/>
      <c r="GA135" s="277"/>
      <c r="GB135" s="277"/>
      <c r="GC135" s="277"/>
      <c r="GD135" s="277"/>
      <c r="GE135" s="277"/>
      <c r="GF135" s="277"/>
      <c r="GG135" s="277" t="s">
        <v>151</v>
      </c>
      <c r="GH135" s="277"/>
      <c r="GI135" s="277"/>
      <c r="GJ135" s="277"/>
      <c r="GK135" s="277"/>
      <c r="GL135" s="277"/>
      <c r="GM135" s="277"/>
      <c r="GN135" s="277"/>
      <c r="GO135" s="277"/>
      <c r="GP135" s="277"/>
      <c r="GQ135" s="277"/>
      <c r="GR135" s="277"/>
      <c r="GS135" s="277"/>
      <c r="GT135" s="277" t="s">
        <v>152</v>
      </c>
      <c r="GU135" s="277"/>
      <c r="GV135" s="277"/>
      <c r="GW135" s="277"/>
      <c r="GX135" s="277"/>
      <c r="GY135" s="277"/>
      <c r="GZ135" s="277"/>
      <c r="HA135" s="277"/>
      <c r="HB135" s="277"/>
      <c r="HC135" s="277"/>
      <c r="HD135" s="277"/>
      <c r="HE135" s="277"/>
      <c r="HF135" s="277"/>
      <c r="HG135" s="277" t="s">
        <v>153</v>
      </c>
      <c r="HH135" s="277"/>
      <c r="HI135" s="277"/>
      <c r="HJ135" s="277"/>
      <c r="HK135" s="277"/>
      <c r="HL135" s="277"/>
      <c r="HM135" s="277"/>
      <c r="HN135" s="277"/>
      <c r="HO135" s="277"/>
      <c r="HP135" s="277"/>
      <c r="HQ135" s="277"/>
      <c r="HR135" s="277"/>
      <c r="HS135" s="277"/>
      <c r="HT135" s="277" t="s">
        <v>154</v>
      </c>
      <c r="HU135" s="277"/>
      <c r="HV135" s="277"/>
      <c r="HW135" s="277"/>
      <c r="HX135" s="277"/>
      <c r="HY135" s="277"/>
      <c r="HZ135" s="277"/>
      <c r="IA135" s="277"/>
      <c r="IB135" s="277"/>
      <c r="IC135" s="277"/>
      <c r="ID135" s="277"/>
      <c r="IE135" s="277"/>
      <c r="IF135" s="277"/>
      <c r="IG135" s="277" t="s">
        <v>155</v>
      </c>
      <c r="IH135" s="277"/>
      <c r="II135" s="277"/>
      <c r="IJ135" s="277"/>
      <c r="IK135" s="277"/>
      <c r="IL135" s="277"/>
      <c r="IM135" s="277"/>
      <c r="IN135" s="277"/>
      <c r="IO135" s="277"/>
      <c r="IP135" s="277"/>
      <c r="IQ135" s="277"/>
      <c r="IR135" s="277"/>
      <c r="IS135" s="277"/>
      <c r="IT135" s="277" t="s">
        <v>156</v>
      </c>
      <c r="IU135" s="277"/>
      <c r="IV135" s="277"/>
      <c r="IW135" s="277"/>
      <c r="IX135" s="277"/>
      <c r="IY135" s="277"/>
      <c r="IZ135" s="277"/>
      <c r="JA135" s="277"/>
      <c r="JB135" s="277"/>
      <c r="JC135" s="277"/>
      <c r="JD135" s="277"/>
      <c r="JE135" s="277"/>
      <c r="JF135" s="277"/>
      <c r="JG135" s="277" t="s">
        <v>157</v>
      </c>
      <c r="JH135" s="277"/>
      <c r="JI135" s="277"/>
      <c r="JJ135" s="277"/>
      <c r="JK135" s="277"/>
      <c r="JL135" s="277"/>
      <c r="JM135" s="277"/>
      <c r="JN135" s="277"/>
      <c r="JO135" s="277"/>
      <c r="JP135" s="277"/>
      <c r="JQ135" s="277"/>
      <c r="JR135" s="277"/>
      <c r="JS135" s="277"/>
      <c r="JT135" s="277" t="s">
        <v>158</v>
      </c>
      <c r="JU135" s="277"/>
      <c r="JV135" s="277"/>
      <c r="JW135" s="277"/>
      <c r="JX135" s="277"/>
      <c r="JY135" s="277"/>
      <c r="JZ135" s="277"/>
      <c r="KA135" s="277"/>
      <c r="KB135" s="277"/>
      <c r="KC135" s="277"/>
      <c r="KD135" s="277"/>
      <c r="KE135" s="277"/>
      <c r="KF135" s="277"/>
      <c r="KG135" s="277" t="s">
        <v>159</v>
      </c>
      <c r="KH135" s="277"/>
      <c r="KI135" s="277"/>
      <c r="KJ135" s="277"/>
      <c r="KK135" s="277"/>
      <c r="KL135" s="277"/>
      <c r="KM135" s="277"/>
      <c r="KN135" s="277"/>
      <c r="KO135" s="277"/>
      <c r="KP135" s="277"/>
      <c r="KQ135" s="277"/>
      <c r="KR135" s="277"/>
      <c r="KS135" s="277"/>
      <c r="KT135" s="277" t="s">
        <v>160</v>
      </c>
      <c r="KU135" s="277"/>
      <c r="KV135" s="277"/>
      <c r="KW135" s="277"/>
      <c r="KX135" s="277"/>
      <c r="KY135" s="277"/>
      <c r="KZ135" s="277"/>
      <c r="LA135" s="277"/>
      <c r="LB135" s="277"/>
      <c r="LC135" s="277"/>
      <c r="LD135" s="277"/>
      <c r="LE135" s="277"/>
      <c r="LF135" s="277"/>
      <c r="LG135" s="277" t="s">
        <v>161</v>
      </c>
      <c r="LH135" s="277"/>
      <c r="LI135" s="277"/>
      <c r="LJ135" s="277"/>
      <c r="LK135" s="277"/>
      <c r="LL135" s="277"/>
      <c r="LM135" s="277"/>
      <c r="LN135" s="277"/>
      <c r="LO135" s="277"/>
      <c r="LP135" s="277"/>
      <c r="LQ135" s="277"/>
      <c r="LR135" s="277"/>
      <c r="LS135" s="277"/>
      <c r="LT135" s="277" t="s">
        <v>162</v>
      </c>
      <c r="LU135" s="277"/>
      <c r="LV135" s="277"/>
      <c r="LW135" s="277"/>
      <c r="LX135" s="277"/>
      <c r="LY135" s="277"/>
      <c r="LZ135" s="277"/>
      <c r="MA135" s="277"/>
      <c r="MB135" s="277"/>
      <c r="MC135" s="277"/>
      <c r="MD135" s="277"/>
      <c r="ME135" s="277"/>
      <c r="MF135" s="277"/>
      <c r="MG135" s="277" t="s">
        <v>163</v>
      </c>
      <c r="MH135" s="277"/>
      <c r="MI135" s="277"/>
      <c r="MJ135" s="277"/>
      <c r="MK135" s="277"/>
      <c r="ML135" s="277"/>
      <c r="MM135" s="277"/>
      <c r="MN135" s="277"/>
      <c r="MO135" s="277"/>
      <c r="MP135" s="277"/>
      <c r="MQ135" s="277"/>
      <c r="MR135" s="277"/>
      <c r="MS135" s="277"/>
      <c r="MT135" s="277" t="s">
        <v>164</v>
      </c>
      <c r="MU135" s="277"/>
      <c r="MV135" s="277"/>
      <c r="MW135" s="277"/>
      <c r="MX135" s="277"/>
      <c r="MY135" s="277"/>
      <c r="MZ135" s="277"/>
      <c r="NA135" s="277"/>
      <c r="NB135" s="277"/>
      <c r="NC135" s="277"/>
      <c r="ND135" s="277"/>
      <c r="NE135" s="277"/>
      <c r="NF135" s="277"/>
      <c r="NG135" s="277" t="s">
        <v>165</v>
      </c>
      <c r="NH135" s="277"/>
      <c r="NI135" s="277"/>
      <c r="NJ135" s="277"/>
      <c r="NK135" s="277"/>
      <c r="NL135" s="277"/>
      <c r="NM135" s="277"/>
      <c r="NN135" s="277"/>
      <c r="NO135" s="277"/>
      <c r="NP135" s="277"/>
      <c r="NQ135" s="277"/>
      <c r="NR135" s="277"/>
      <c r="NS135" s="277"/>
      <c r="NT135" s="277" t="s">
        <v>166</v>
      </c>
      <c r="NU135" s="277"/>
      <c r="NV135" s="277"/>
      <c r="NW135" s="277"/>
      <c r="NX135" s="277"/>
      <c r="NY135" s="277"/>
      <c r="NZ135" s="277"/>
      <c r="OA135" s="277"/>
      <c r="OB135" s="277"/>
      <c r="OC135" s="277"/>
      <c r="OD135" s="277"/>
      <c r="OE135" s="277"/>
      <c r="OF135" s="277"/>
      <c r="OG135" s="277" t="s">
        <v>167</v>
      </c>
      <c r="OH135" s="277"/>
      <c r="OI135" s="277"/>
      <c r="OJ135" s="277"/>
      <c r="OK135" s="277"/>
      <c r="OL135" s="277"/>
      <c r="OM135" s="277"/>
      <c r="ON135" s="277"/>
      <c r="OO135" s="277"/>
      <c r="OP135" s="277"/>
      <c r="OQ135" s="277"/>
      <c r="OR135" s="277"/>
      <c r="OS135" s="277"/>
    </row>
    <row r="136" customFormat="false" ht="12.75" hidden="false" customHeight="true" outlineLevel="0" collapsed="false">
      <c r="B136" s="278" t="s">
        <v>547</v>
      </c>
      <c r="C136" s="199"/>
      <c r="D136" s="200"/>
      <c r="E136" s="200"/>
      <c r="F136" s="200"/>
      <c r="G136" s="498" t="n">
        <f aca="false">G101</f>
        <v>45292</v>
      </c>
      <c r="H136" s="498" t="n">
        <f aca="false">H101</f>
        <v>45323</v>
      </c>
      <c r="I136" s="498" t="n">
        <f aca="false">I101</f>
        <v>45352</v>
      </c>
      <c r="J136" s="498" t="n">
        <f aca="false">J101</f>
        <v>45383</v>
      </c>
      <c r="K136" s="498" t="n">
        <f aca="false">K101</f>
        <v>45413</v>
      </c>
      <c r="L136" s="498" t="n">
        <f aca="false">L101</f>
        <v>45444</v>
      </c>
      <c r="M136" s="498" t="n">
        <f aca="false">M101</f>
        <v>45474</v>
      </c>
      <c r="N136" s="498" t="n">
        <f aca="false">N101</f>
        <v>45505</v>
      </c>
      <c r="O136" s="498" t="n">
        <f aca="false">O101</f>
        <v>45536</v>
      </c>
      <c r="P136" s="498" t="n">
        <f aca="false">P101</f>
        <v>45566</v>
      </c>
      <c r="Q136" s="498" t="n">
        <f aca="false">Q101</f>
        <v>45597</v>
      </c>
      <c r="R136" s="498" t="n">
        <f aca="false">R101</f>
        <v>45627</v>
      </c>
      <c r="S136" s="499" t="s">
        <v>537</v>
      </c>
      <c r="T136" s="498" t="n">
        <f aca="false">T101</f>
        <v>45658</v>
      </c>
      <c r="U136" s="498" t="n">
        <f aca="false">U101</f>
        <v>45689</v>
      </c>
      <c r="V136" s="498" t="n">
        <f aca="false">V101</f>
        <v>45717</v>
      </c>
      <c r="W136" s="498" t="n">
        <f aca="false">W101</f>
        <v>45748</v>
      </c>
      <c r="X136" s="498" t="n">
        <f aca="false">X101</f>
        <v>45778</v>
      </c>
      <c r="Y136" s="498" t="n">
        <f aca="false">Y101</f>
        <v>45809</v>
      </c>
      <c r="Z136" s="498" t="n">
        <f aca="false">Z101</f>
        <v>45839</v>
      </c>
      <c r="AA136" s="498" t="n">
        <f aca="false">AA101</f>
        <v>45870</v>
      </c>
      <c r="AB136" s="498" t="n">
        <f aca="false">AB101</f>
        <v>45901</v>
      </c>
      <c r="AC136" s="498" t="n">
        <f aca="false">AC101</f>
        <v>45931</v>
      </c>
      <c r="AD136" s="498" t="n">
        <f aca="false">AD101</f>
        <v>45962</v>
      </c>
      <c r="AE136" s="498" t="n">
        <f aca="false">AE101</f>
        <v>45992</v>
      </c>
      <c r="AF136" s="499" t="s">
        <v>538</v>
      </c>
      <c r="AG136" s="498" t="n">
        <f aca="false">AG101</f>
        <v>46023</v>
      </c>
      <c r="AH136" s="498" t="n">
        <f aca="false">AH101</f>
        <v>46054</v>
      </c>
      <c r="AI136" s="498" t="n">
        <f aca="false">AI101</f>
        <v>46082</v>
      </c>
      <c r="AJ136" s="498" t="n">
        <f aca="false">AJ101</f>
        <v>46113</v>
      </c>
      <c r="AK136" s="498" t="n">
        <f aca="false">AK101</f>
        <v>46143</v>
      </c>
      <c r="AL136" s="498" t="n">
        <f aca="false">AL101</f>
        <v>46174</v>
      </c>
      <c r="AM136" s="498" t="n">
        <f aca="false">AM101</f>
        <v>46204</v>
      </c>
      <c r="AN136" s="498" t="n">
        <f aca="false">AN101</f>
        <v>46235</v>
      </c>
      <c r="AO136" s="498" t="n">
        <f aca="false">AO101</f>
        <v>46266</v>
      </c>
      <c r="AP136" s="498" t="n">
        <f aca="false">AP101</f>
        <v>46296</v>
      </c>
      <c r="AQ136" s="498" t="n">
        <f aca="false">AQ101</f>
        <v>46327</v>
      </c>
      <c r="AR136" s="498" t="n">
        <f aca="false">AR101</f>
        <v>46357</v>
      </c>
      <c r="AS136" s="499" t="s">
        <v>548</v>
      </c>
      <c r="AT136" s="498" t="n">
        <f aca="false">AT101</f>
        <v>46388</v>
      </c>
      <c r="AU136" s="498" t="n">
        <f aca="false">AU101</f>
        <v>46419</v>
      </c>
      <c r="AV136" s="498" t="n">
        <f aca="false">AV101</f>
        <v>46447</v>
      </c>
      <c r="AW136" s="498" t="n">
        <f aca="false">AW101</f>
        <v>46478</v>
      </c>
      <c r="AX136" s="498" t="n">
        <f aca="false">AX101</f>
        <v>46508</v>
      </c>
      <c r="AY136" s="498" t="n">
        <f aca="false">AY101</f>
        <v>46539</v>
      </c>
      <c r="AZ136" s="498" t="n">
        <f aca="false">AZ101</f>
        <v>46569</v>
      </c>
      <c r="BA136" s="498" t="n">
        <f aca="false">BA101</f>
        <v>46600</v>
      </c>
      <c r="BB136" s="498" t="n">
        <f aca="false">BB101</f>
        <v>46631</v>
      </c>
      <c r="BC136" s="498" t="n">
        <f aca="false">BC101</f>
        <v>46661</v>
      </c>
      <c r="BD136" s="498" t="n">
        <f aca="false">BD101</f>
        <v>46692</v>
      </c>
      <c r="BE136" s="498" t="n">
        <f aca="false">BE101</f>
        <v>46722</v>
      </c>
      <c r="BF136" s="498" t="n">
        <f aca="false">BF101</f>
        <v>2027</v>
      </c>
      <c r="BG136" s="498" t="n">
        <f aca="false">BG101</f>
        <v>46753</v>
      </c>
      <c r="BH136" s="498" t="n">
        <f aca="false">BH101</f>
        <v>46784</v>
      </c>
      <c r="BI136" s="498" t="n">
        <f aca="false">BI101</f>
        <v>46813</v>
      </c>
      <c r="BJ136" s="498" t="n">
        <f aca="false">BJ101</f>
        <v>46844</v>
      </c>
      <c r="BK136" s="498" t="n">
        <f aca="false">BK101</f>
        <v>46874</v>
      </c>
      <c r="BL136" s="498" t="n">
        <f aca="false">BL101</f>
        <v>46905</v>
      </c>
      <c r="BM136" s="498" t="n">
        <f aca="false">BM101</f>
        <v>46935</v>
      </c>
      <c r="BN136" s="498" t="n">
        <f aca="false">BN101</f>
        <v>46966</v>
      </c>
      <c r="BO136" s="498" t="n">
        <f aca="false">BO101</f>
        <v>46997</v>
      </c>
      <c r="BP136" s="498" t="n">
        <f aca="false">BP101</f>
        <v>47027</v>
      </c>
      <c r="BQ136" s="498" t="n">
        <f aca="false">BQ101</f>
        <v>47058</v>
      </c>
      <c r="BR136" s="498" t="n">
        <f aca="false">BR101</f>
        <v>47088</v>
      </c>
      <c r="BS136" s="498" t="n">
        <f aca="false">BS101</f>
        <v>2028</v>
      </c>
      <c r="BT136" s="498" t="n">
        <f aca="false">BT101</f>
        <v>47119</v>
      </c>
      <c r="BU136" s="498" t="n">
        <f aca="false">BU101</f>
        <v>47150</v>
      </c>
      <c r="BV136" s="498" t="n">
        <f aca="false">BV101</f>
        <v>47178</v>
      </c>
      <c r="BW136" s="498" t="n">
        <f aca="false">BW101</f>
        <v>47209</v>
      </c>
      <c r="BX136" s="498" t="n">
        <f aca="false">BX101</f>
        <v>47239</v>
      </c>
      <c r="BY136" s="498" t="n">
        <f aca="false">BY101</f>
        <v>47270</v>
      </c>
      <c r="BZ136" s="498" t="n">
        <f aca="false">BZ101</f>
        <v>47300</v>
      </c>
      <c r="CA136" s="498" t="n">
        <f aca="false">CA101</f>
        <v>47331</v>
      </c>
      <c r="CB136" s="498" t="n">
        <f aca="false">CB101</f>
        <v>47362</v>
      </c>
      <c r="CC136" s="498" t="n">
        <f aca="false">CC101</f>
        <v>47392</v>
      </c>
      <c r="CD136" s="498" t="n">
        <f aca="false">CD101</f>
        <v>47423</v>
      </c>
      <c r="CE136" s="498" t="n">
        <f aca="false">CE101</f>
        <v>47453</v>
      </c>
      <c r="CF136" s="498" t="n">
        <f aca="false">CF101</f>
        <v>2029</v>
      </c>
      <c r="CG136" s="498" t="n">
        <f aca="false">CG101</f>
        <v>47484</v>
      </c>
      <c r="CH136" s="498" t="n">
        <f aca="false">CH101</f>
        <v>47515</v>
      </c>
      <c r="CI136" s="498" t="n">
        <f aca="false">CI101</f>
        <v>47543</v>
      </c>
      <c r="CJ136" s="498" t="n">
        <f aca="false">CJ101</f>
        <v>47574</v>
      </c>
      <c r="CK136" s="498" t="n">
        <f aca="false">CK101</f>
        <v>47604</v>
      </c>
      <c r="CL136" s="498" t="n">
        <f aca="false">CL101</f>
        <v>47635</v>
      </c>
      <c r="CM136" s="498" t="n">
        <f aca="false">CM101</f>
        <v>47665</v>
      </c>
      <c r="CN136" s="498" t="n">
        <f aca="false">CN101</f>
        <v>47696</v>
      </c>
      <c r="CO136" s="498" t="n">
        <f aca="false">CO101</f>
        <v>47727</v>
      </c>
      <c r="CP136" s="498" t="n">
        <f aca="false">CP101</f>
        <v>47757</v>
      </c>
      <c r="CQ136" s="498" t="n">
        <f aca="false">CQ101</f>
        <v>47788</v>
      </c>
      <c r="CR136" s="498" t="n">
        <f aca="false">CR101</f>
        <v>47818</v>
      </c>
      <c r="CS136" s="498" t="n">
        <f aca="false">CS101</f>
        <v>2030</v>
      </c>
      <c r="CT136" s="498" t="n">
        <f aca="false">CT101</f>
        <v>47849</v>
      </c>
      <c r="CU136" s="498" t="n">
        <f aca="false">CU101</f>
        <v>47880</v>
      </c>
      <c r="CV136" s="498" t="n">
        <f aca="false">CV101</f>
        <v>47908</v>
      </c>
      <c r="CW136" s="498" t="n">
        <f aca="false">CW101</f>
        <v>47939</v>
      </c>
      <c r="CX136" s="498" t="n">
        <f aca="false">CX101</f>
        <v>47969</v>
      </c>
      <c r="CY136" s="498" t="n">
        <f aca="false">CY101</f>
        <v>48000</v>
      </c>
      <c r="CZ136" s="498" t="n">
        <f aca="false">CZ101</f>
        <v>48030</v>
      </c>
      <c r="DA136" s="498" t="n">
        <f aca="false">DA101</f>
        <v>48061</v>
      </c>
      <c r="DB136" s="498" t="n">
        <f aca="false">DB101</f>
        <v>48092</v>
      </c>
      <c r="DC136" s="498" t="n">
        <f aca="false">DC101</f>
        <v>48122</v>
      </c>
      <c r="DD136" s="498" t="n">
        <f aca="false">DD101</f>
        <v>48153</v>
      </c>
      <c r="DE136" s="498" t="n">
        <f aca="false">DE101</f>
        <v>48183</v>
      </c>
      <c r="DF136" s="498" t="n">
        <f aca="false">DF101</f>
        <v>2031</v>
      </c>
      <c r="DG136" s="498" t="n">
        <f aca="false">DG101</f>
        <v>48214</v>
      </c>
      <c r="DH136" s="498" t="n">
        <f aca="false">DH101</f>
        <v>48245</v>
      </c>
      <c r="DI136" s="498" t="n">
        <f aca="false">DI101</f>
        <v>48274</v>
      </c>
      <c r="DJ136" s="498" t="n">
        <f aca="false">DJ101</f>
        <v>48305</v>
      </c>
      <c r="DK136" s="498" t="n">
        <f aca="false">DK101</f>
        <v>48335</v>
      </c>
      <c r="DL136" s="498" t="n">
        <f aca="false">DL101</f>
        <v>48366</v>
      </c>
      <c r="DM136" s="498" t="n">
        <f aca="false">DM101</f>
        <v>48396</v>
      </c>
      <c r="DN136" s="498" t="n">
        <f aca="false">DN101</f>
        <v>48427</v>
      </c>
      <c r="DO136" s="498" t="n">
        <f aca="false">DO101</f>
        <v>48458</v>
      </c>
      <c r="DP136" s="498" t="n">
        <f aca="false">DP101</f>
        <v>48488</v>
      </c>
      <c r="DQ136" s="498" t="n">
        <f aca="false">DQ101</f>
        <v>48519</v>
      </c>
      <c r="DR136" s="498" t="n">
        <f aca="false">DR101</f>
        <v>48549</v>
      </c>
      <c r="DS136" s="498" t="n">
        <f aca="false">DS101</f>
        <v>2032</v>
      </c>
      <c r="DT136" s="498" t="n">
        <f aca="false">DT101</f>
        <v>48580</v>
      </c>
      <c r="DU136" s="498" t="n">
        <f aca="false">DU101</f>
        <v>48611</v>
      </c>
      <c r="DV136" s="498" t="n">
        <f aca="false">DV101</f>
        <v>48639</v>
      </c>
      <c r="DW136" s="498" t="n">
        <f aca="false">DW101</f>
        <v>48670</v>
      </c>
      <c r="DX136" s="498" t="n">
        <f aca="false">DX101</f>
        <v>48700</v>
      </c>
      <c r="DY136" s="498" t="n">
        <f aca="false">DY101</f>
        <v>48731</v>
      </c>
      <c r="DZ136" s="498" t="n">
        <f aca="false">DZ101</f>
        <v>48761</v>
      </c>
      <c r="EA136" s="498" t="n">
        <f aca="false">EA101</f>
        <v>48792</v>
      </c>
      <c r="EB136" s="498" t="n">
        <f aca="false">EB101</f>
        <v>48823</v>
      </c>
      <c r="EC136" s="498" t="n">
        <f aca="false">EC101</f>
        <v>48853</v>
      </c>
      <c r="ED136" s="498" t="n">
        <f aca="false">ED101</f>
        <v>48884</v>
      </c>
      <c r="EE136" s="498" t="n">
        <f aca="false">EE101</f>
        <v>48914</v>
      </c>
      <c r="EF136" s="498" t="n">
        <f aca="false">EF101</f>
        <v>2033</v>
      </c>
      <c r="EG136" s="498" t="n">
        <f aca="false">EG101</f>
        <v>48945</v>
      </c>
      <c r="EH136" s="498" t="n">
        <f aca="false">EH101</f>
        <v>48976</v>
      </c>
      <c r="EI136" s="498" t="n">
        <f aca="false">EI101</f>
        <v>49004</v>
      </c>
      <c r="EJ136" s="498" t="n">
        <f aca="false">EJ101</f>
        <v>49035</v>
      </c>
      <c r="EK136" s="498" t="n">
        <f aca="false">EK101</f>
        <v>49065</v>
      </c>
      <c r="EL136" s="498" t="n">
        <f aca="false">EL101</f>
        <v>49096</v>
      </c>
      <c r="EM136" s="498" t="n">
        <f aca="false">EM101</f>
        <v>49126</v>
      </c>
      <c r="EN136" s="498" t="n">
        <f aca="false">EN101</f>
        <v>49157</v>
      </c>
      <c r="EO136" s="498" t="n">
        <f aca="false">EO101</f>
        <v>49188</v>
      </c>
      <c r="EP136" s="498" t="n">
        <f aca="false">EP101</f>
        <v>49218</v>
      </c>
      <c r="EQ136" s="498" t="n">
        <f aca="false">EQ101</f>
        <v>49249</v>
      </c>
      <c r="ER136" s="498" t="n">
        <f aca="false">ER101</f>
        <v>49279</v>
      </c>
      <c r="ES136" s="498" t="n">
        <f aca="false">ES101</f>
        <v>2034</v>
      </c>
      <c r="ET136" s="498" t="n">
        <f aca="false">ET101</f>
        <v>49310</v>
      </c>
      <c r="EU136" s="498" t="n">
        <f aca="false">EU101</f>
        <v>49341</v>
      </c>
      <c r="EV136" s="498" t="n">
        <f aca="false">EV101</f>
        <v>49369</v>
      </c>
      <c r="EW136" s="498" t="n">
        <f aca="false">EW101</f>
        <v>49400</v>
      </c>
      <c r="EX136" s="498" t="n">
        <f aca="false">EX101</f>
        <v>49430</v>
      </c>
      <c r="EY136" s="498" t="n">
        <f aca="false">EY101</f>
        <v>49461</v>
      </c>
      <c r="EZ136" s="498" t="n">
        <f aca="false">EZ101</f>
        <v>49491</v>
      </c>
      <c r="FA136" s="498" t="n">
        <f aca="false">FA101</f>
        <v>49522</v>
      </c>
      <c r="FB136" s="498" t="n">
        <f aca="false">FB101</f>
        <v>49553</v>
      </c>
      <c r="FC136" s="498" t="n">
        <f aca="false">FC101</f>
        <v>49583</v>
      </c>
      <c r="FD136" s="498" t="n">
        <f aca="false">FD101</f>
        <v>49614</v>
      </c>
      <c r="FE136" s="498" t="n">
        <f aca="false">FE101</f>
        <v>49644</v>
      </c>
      <c r="FF136" s="498" t="n">
        <f aca="false">FF101</f>
        <v>2035</v>
      </c>
      <c r="FG136" s="498" t="n">
        <f aca="false">FG101</f>
        <v>49675</v>
      </c>
      <c r="FH136" s="498" t="n">
        <f aca="false">FH101</f>
        <v>49706</v>
      </c>
      <c r="FI136" s="498" t="n">
        <f aca="false">FI101</f>
        <v>49735</v>
      </c>
      <c r="FJ136" s="498" t="n">
        <f aca="false">FJ101</f>
        <v>49766</v>
      </c>
      <c r="FK136" s="498" t="n">
        <f aca="false">FK101</f>
        <v>49796</v>
      </c>
      <c r="FL136" s="498" t="n">
        <f aca="false">FL101</f>
        <v>49827</v>
      </c>
      <c r="FM136" s="498" t="n">
        <f aca="false">FM101</f>
        <v>49857</v>
      </c>
      <c r="FN136" s="498" t="n">
        <f aca="false">FN101</f>
        <v>49888</v>
      </c>
      <c r="FO136" s="498" t="n">
        <f aca="false">FO101</f>
        <v>49919</v>
      </c>
      <c r="FP136" s="498" t="n">
        <f aca="false">FP101</f>
        <v>49949</v>
      </c>
      <c r="FQ136" s="498" t="n">
        <f aca="false">FQ101</f>
        <v>49980</v>
      </c>
      <c r="FR136" s="498" t="n">
        <f aca="false">FR101</f>
        <v>50010</v>
      </c>
      <c r="FS136" s="498" t="n">
        <f aca="false">FS101</f>
        <v>2036</v>
      </c>
      <c r="FT136" s="498" t="n">
        <f aca="false">FT101</f>
        <v>50041</v>
      </c>
      <c r="FU136" s="498" t="n">
        <f aca="false">FU101</f>
        <v>50072</v>
      </c>
      <c r="FV136" s="498" t="n">
        <f aca="false">FV101</f>
        <v>50100</v>
      </c>
      <c r="FW136" s="498" t="n">
        <f aca="false">FW101</f>
        <v>50131</v>
      </c>
      <c r="FX136" s="498" t="n">
        <f aca="false">FX101</f>
        <v>50161</v>
      </c>
      <c r="FY136" s="498" t="n">
        <f aca="false">FY101</f>
        <v>50192</v>
      </c>
      <c r="FZ136" s="498" t="n">
        <f aca="false">FZ101</f>
        <v>50222</v>
      </c>
      <c r="GA136" s="498" t="n">
        <f aca="false">GA101</f>
        <v>50253</v>
      </c>
      <c r="GB136" s="498" t="n">
        <f aca="false">GB101</f>
        <v>50284</v>
      </c>
      <c r="GC136" s="498" t="n">
        <f aca="false">GC101</f>
        <v>50314</v>
      </c>
      <c r="GD136" s="498" t="n">
        <f aca="false">GD101</f>
        <v>50345</v>
      </c>
      <c r="GE136" s="498" t="n">
        <f aca="false">GE101</f>
        <v>50375</v>
      </c>
      <c r="GF136" s="498" t="n">
        <f aca="false">GF101</f>
        <v>0</v>
      </c>
      <c r="GG136" s="498" t="n">
        <f aca="false">GG101</f>
        <v>50406</v>
      </c>
      <c r="GH136" s="498" t="n">
        <f aca="false">GH101</f>
        <v>50437</v>
      </c>
      <c r="GI136" s="498" t="n">
        <f aca="false">GI101</f>
        <v>50465</v>
      </c>
      <c r="GJ136" s="498" t="n">
        <f aca="false">GJ101</f>
        <v>50496</v>
      </c>
      <c r="GK136" s="498" t="n">
        <f aca="false">GK101</f>
        <v>50526</v>
      </c>
      <c r="GL136" s="498" t="n">
        <f aca="false">GL101</f>
        <v>50557</v>
      </c>
      <c r="GM136" s="498" t="n">
        <f aca="false">GM101</f>
        <v>50587</v>
      </c>
      <c r="GN136" s="498" t="n">
        <f aca="false">GN101</f>
        <v>50618</v>
      </c>
      <c r="GO136" s="498" t="n">
        <f aca="false">GO101</f>
        <v>50649</v>
      </c>
      <c r="GP136" s="498" t="n">
        <f aca="false">GP101</f>
        <v>50679</v>
      </c>
      <c r="GQ136" s="498" t="n">
        <f aca="false">GQ101</f>
        <v>50710</v>
      </c>
      <c r="GR136" s="498" t="n">
        <f aca="false">GR101</f>
        <v>50740</v>
      </c>
      <c r="GS136" s="498" t="n">
        <f aca="false">GS101</f>
        <v>0</v>
      </c>
      <c r="GT136" s="498" t="n">
        <f aca="false">GT101</f>
        <v>50771</v>
      </c>
      <c r="GU136" s="498" t="n">
        <f aca="false">GU101</f>
        <v>50802</v>
      </c>
      <c r="GV136" s="498" t="n">
        <f aca="false">GV101</f>
        <v>50830</v>
      </c>
      <c r="GW136" s="498" t="n">
        <f aca="false">GW101</f>
        <v>50861</v>
      </c>
      <c r="GX136" s="498" t="n">
        <f aca="false">GX101</f>
        <v>50891</v>
      </c>
      <c r="GY136" s="498" t="n">
        <f aca="false">GY101</f>
        <v>50922</v>
      </c>
      <c r="GZ136" s="498" t="n">
        <f aca="false">GZ101</f>
        <v>50952</v>
      </c>
      <c r="HA136" s="498" t="n">
        <f aca="false">HA101</f>
        <v>50983</v>
      </c>
      <c r="HB136" s="498" t="n">
        <f aca="false">HB101</f>
        <v>51014</v>
      </c>
      <c r="HC136" s="498" t="n">
        <f aca="false">HC101</f>
        <v>51044</v>
      </c>
      <c r="HD136" s="498" t="n">
        <f aca="false">HD101</f>
        <v>51075</v>
      </c>
      <c r="HE136" s="498" t="n">
        <f aca="false">HE101</f>
        <v>51105</v>
      </c>
      <c r="HF136" s="498" t="n">
        <f aca="false">HF101</f>
        <v>0</v>
      </c>
      <c r="HG136" s="498" t="n">
        <f aca="false">HG101</f>
        <v>51136</v>
      </c>
      <c r="HH136" s="498" t="n">
        <f aca="false">HH101</f>
        <v>51167</v>
      </c>
      <c r="HI136" s="498" t="n">
        <f aca="false">HI101</f>
        <v>51196</v>
      </c>
      <c r="HJ136" s="498" t="n">
        <f aca="false">HJ101</f>
        <v>51227</v>
      </c>
      <c r="HK136" s="498" t="n">
        <f aca="false">HK101</f>
        <v>51257</v>
      </c>
      <c r="HL136" s="498" t="n">
        <f aca="false">HL101</f>
        <v>51288</v>
      </c>
      <c r="HM136" s="498" t="n">
        <f aca="false">HM101</f>
        <v>51318</v>
      </c>
      <c r="HN136" s="498" t="n">
        <f aca="false">HN101</f>
        <v>51349</v>
      </c>
      <c r="HO136" s="498" t="n">
        <f aca="false">HO101</f>
        <v>51380</v>
      </c>
      <c r="HP136" s="498" t="n">
        <f aca="false">HP101</f>
        <v>51410</v>
      </c>
      <c r="HQ136" s="498" t="n">
        <f aca="false">HQ101</f>
        <v>51441</v>
      </c>
      <c r="HR136" s="498" t="n">
        <f aca="false">HR101</f>
        <v>51471</v>
      </c>
      <c r="HS136" s="498" t="n">
        <f aca="false">HS101</f>
        <v>0</v>
      </c>
      <c r="HT136" s="498" t="n">
        <f aca="false">HT101</f>
        <v>51502</v>
      </c>
      <c r="HU136" s="498" t="n">
        <f aca="false">HU101</f>
        <v>51533</v>
      </c>
      <c r="HV136" s="498" t="n">
        <f aca="false">HV101</f>
        <v>51561</v>
      </c>
      <c r="HW136" s="498" t="n">
        <f aca="false">HW101</f>
        <v>51592</v>
      </c>
      <c r="HX136" s="498" t="n">
        <f aca="false">HX101</f>
        <v>51622</v>
      </c>
      <c r="HY136" s="498" t="n">
        <f aca="false">HY101</f>
        <v>51653</v>
      </c>
      <c r="HZ136" s="498" t="n">
        <f aca="false">HZ101</f>
        <v>51683</v>
      </c>
      <c r="IA136" s="498" t="n">
        <f aca="false">IA101</f>
        <v>51714</v>
      </c>
      <c r="IB136" s="498" t="n">
        <f aca="false">IB101</f>
        <v>51745</v>
      </c>
      <c r="IC136" s="498" t="n">
        <f aca="false">IC101</f>
        <v>51775</v>
      </c>
      <c r="ID136" s="498" t="n">
        <f aca="false">ID101</f>
        <v>51806</v>
      </c>
      <c r="IE136" s="498" t="n">
        <f aca="false">IE101</f>
        <v>51836</v>
      </c>
      <c r="IF136" s="498" t="n">
        <f aca="false">IF101</f>
        <v>0</v>
      </c>
      <c r="IG136" s="498" t="n">
        <f aca="false">IG101</f>
        <v>51867</v>
      </c>
      <c r="IH136" s="498" t="n">
        <f aca="false">IH101</f>
        <v>51898</v>
      </c>
      <c r="II136" s="498" t="n">
        <f aca="false">II101</f>
        <v>51926</v>
      </c>
      <c r="IJ136" s="498" t="n">
        <f aca="false">IJ101</f>
        <v>51957</v>
      </c>
      <c r="IK136" s="498" t="n">
        <f aca="false">IK101</f>
        <v>51987</v>
      </c>
      <c r="IL136" s="498" t="n">
        <f aca="false">IL101</f>
        <v>52018</v>
      </c>
      <c r="IM136" s="498" t="n">
        <f aca="false">IM101</f>
        <v>52048</v>
      </c>
      <c r="IN136" s="498" t="n">
        <f aca="false">IN101</f>
        <v>52079</v>
      </c>
      <c r="IO136" s="498" t="n">
        <f aca="false">IO101</f>
        <v>52110</v>
      </c>
      <c r="IP136" s="498" t="n">
        <f aca="false">IP101</f>
        <v>52140</v>
      </c>
      <c r="IQ136" s="498" t="n">
        <f aca="false">IQ101</f>
        <v>52171</v>
      </c>
      <c r="IR136" s="498" t="n">
        <f aca="false">IR101</f>
        <v>52201</v>
      </c>
      <c r="IS136" s="498" t="n">
        <f aca="false">IS101</f>
        <v>0</v>
      </c>
      <c r="IT136" s="498" t="n">
        <f aca="false">IT101</f>
        <v>52232</v>
      </c>
      <c r="IU136" s="498" t="n">
        <f aca="false">IU101</f>
        <v>52263</v>
      </c>
      <c r="IV136" s="498" t="n">
        <f aca="false">IV101</f>
        <v>52291</v>
      </c>
      <c r="IW136" s="498" t="n">
        <f aca="false">IW101</f>
        <v>52322</v>
      </c>
      <c r="IX136" s="498" t="n">
        <f aca="false">IX101</f>
        <v>52352</v>
      </c>
      <c r="IY136" s="498" t="n">
        <f aca="false">IY101</f>
        <v>52383</v>
      </c>
      <c r="IZ136" s="498" t="n">
        <f aca="false">IZ101</f>
        <v>52413</v>
      </c>
      <c r="JA136" s="498" t="n">
        <f aca="false">JA101</f>
        <v>52444</v>
      </c>
      <c r="JB136" s="498" t="n">
        <f aca="false">JB101</f>
        <v>52475</v>
      </c>
      <c r="JC136" s="498" t="n">
        <f aca="false">JC101</f>
        <v>52505</v>
      </c>
      <c r="JD136" s="498" t="n">
        <f aca="false">JD101</f>
        <v>52536</v>
      </c>
      <c r="JE136" s="498" t="n">
        <f aca="false">JE101</f>
        <v>52566</v>
      </c>
      <c r="JF136" s="498" t="n">
        <f aca="false">JF101</f>
        <v>0</v>
      </c>
      <c r="JG136" s="498" t="n">
        <f aca="false">JG101</f>
        <v>52597</v>
      </c>
      <c r="JH136" s="498" t="n">
        <f aca="false">JH101</f>
        <v>52628</v>
      </c>
      <c r="JI136" s="498" t="n">
        <f aca="false">JI101</f>
        <v>52657</v>
      </c>
      <c r="JJ136" s="498" t="n">
        <f aca="false">JJ101</f>
        <v>52688</v>
      </c>
      <c r="JK136" s="498" t="n">
        <f aca="false">JK101</f>
        <v>52718</v>
      </c>
      <c r="JL136" s="498" t="n">
        <f aca="false">JL101</f>
        <v>52749</v>
      </c>
      <c r="JM136" s="498" t="n">
        <f aca="false">JM101</f>
        <v>52779</v>
      </c>
      <c r="JN136" s="498" t="n">
        <f aca="false">JN101</f>
        <v>52810</v>
      </c>
      <c r="JO136" s="498" t="n">
        <f aca="false">JO101</f>
        <v>52841</v>
      </c>
      <c r="JP136" s="498" t="n">
        <f aca="false">JP101</f>
        <v>52871</v>
      </c>
      <c r="JQ136" s="498" t="n">
        <f aca="false">JQ101</f>
        <v>52902</v>
      </c>
      <c r="JR136" s="498" t="n">
        <f aca="false">JR101</f>
        <v>52932</v>
      </c>
      <c r="JS136" s="498" t="n">
        <f aca="false">JS101</f>
        <v>0</v>
      </c>
      <c r="JT136" s="498" t="n">
        <f aca="false">JT101</f>
        <v>52963</v>
      </c>
      <c r="JU136" s="498" t="n">
        <f aca="false">JU101</f>
        <v>52994</v>
      </c>
      <c r="JV136" s="498" t="n">
        <f aca="false">JV101</f>
        <v>53022</v>
      </c>
      <c r="JW136" s="498" t="n">
        <f aca="false">JW101</f>
        <v>53053</v>
      </c>
      <c r="JX136" s="498" t="n">
        <f aca="false">JX101</f>
        <v>53083</v>
      </c>
      <c r="JY136" s="498" t="n">
        <f aca="false">JY101</f>
        <v>53114</v>
      </c>
      <c r="JZ136" s="498" t="n">
        <f aca="false">JZ101</f>
        <v>53144</v>
      </c>
      <c r="KA136" s="498" t="n">
        <f aca="false">KA101</f>
        <v>53175</v>
      </c>
      <c r="KB136" s="498" t="n">
        <f aca="false">KB101</f>
        <v>53206</v>
      </c>
      <c r="KC136" s="498" t="n">
        <f aca="false">KC101</f>
        <v>53236</v>
      </c>
      <c r="KD136" s="498" t="n">
        <f aca="false">KD101</f>
        <v>53267</v>
      </c>
      <c r="KE136" s="498" t="n">
        <f aca="false">KE101</f>
        <v>53297</v>
      </c>
      <c r="KF136" s="498" t="n">
        <f aca="false">KF101</f>
        <v>0</v>
      </c>
      <c r="KG136" s="498" t="n">
        <f aca="false">KG101</f>
        <v>53328</v>
      </c>
      <c r="KH136" s="498" t="n">
        <f aca="false">KH101</f>
        <v>53359</v>
      </c>
      <c r="KI136" s="498" t="n">
        <f aca="false">KI101</f>
        <v>53387</v>
      </c>
      <c r="KJ136" s="498" t="n">
        <f aca="false">KJ101</f>
        <v>53418</v>
      </c>
      <c r="KK136" s="498" t="n">
        <f aca="false">KK101</f>
        <v>53448</v>
      </c>
      <c r="KL136" s="498" t="n">
        <f aca="false">KL101</f>
        <v>53479</v>
      </c>
      <c r="KM136" s="498" t="n">
        <f aca="false">KM101</f>
        <v>53509</v>
      </c>
      <c r="KN136" s="498" t="n">
        <f aca="false">KN101</f>
        <v>53540</v>
      </c>
      <c r="KO136" s="498" t="n">
        <f aca="false">KO101</f>
        <v>53571</v>
      </c>
      <c r="KP136" s="498" t="n">
        <f aca="false">KP101</f>
        <v>53601</v>
      </c>
      <c r="KQ136" s="498" t="n">
        <f aca="false">KQ101</f>
        <v>53632</v>
      </c>
      <c r="KR136" s="498" t="n">
        <f aca="false">KR101</f>
        <v>53662</v>
      </c>
      <c r="KS136" s="498" t="n">
        <f aca="false">KS101</f>
        <v>0</v>
      </c>
      <c r="KT136" s="498" t="n">
        <f aca="false">KT101</f>
        <v>53693</v>
      </c>
      <c r="KU136" s="498" t="n">
        <f aca="false">KU101</f>
        <v>53724</v>
      </c>
      <c r="KV136" s="498" t="n">
        <f aca="false">KV101</f>
        <v>53752</v>
      </c>
      <c r="KW136" s="498" t="n">
        <f aca="false">KW101</f>
        <v>53783</v>
      </c>
      <c r="KX136" s="498" t="n">
        <f aca="false">KX101</f>
        <v>53813</v>
      </c>
      <c r="KY136" s="498" t="n">
        <f aca="false">KY101</f>
        <v>53844</v>
      </c>
      <c r="KZ136" s="498" t="n">
        <f aca="false">KZ101</f>
        <v>53874</v>
      </c>
      <c r="LA136" s="498" t="n">
        <f aca="false">LA101</f>
        <v>53905</v>
      </c>
      <c r="LB136" s="498" t="n">
        <f aca="false">LB101</f>
        <v>53936</v>
      </c>
      <c r="LC136" s="498" t="n">
        <f aca="false">LC101</f>
        <v>53966</v>
      </c>
      <c r="LD136" s="498" t="n">
        <f aca="false">LD101</f>
        <v>53997</v>
      </c>
      <c r="LE136" s="498" t="n">
        <f aca="false">LE101</f>
        <v>54027</v>
      </c>
      <c r="LF136" s="498" t="n">
        <f aca="false">LF101</f>
        <v>0</v>
      </c>
      <c r="LG136" s="498" t="n">
        <f aca="false">LG101</f>
        <v>54058</v>
      </c>
      <c r="LH136" s="498" t="n">
        <f aca="false">LH101</f>
        <v>54089</v>
      </c>
      <c r="LI136" s="498" t="n">
        <f aca="false">LI101</f>
        <v>54118</v>
      </c>
      <c r="LJ136" s="498" t="n">
        <f aca="false">LJ101</f>
        <v>54149</v>
      </c>
      <c r="LK136" s="498" t="n">
        <f aca="false">LK101</f>
        <v>54179</v>
      </c>
      <c r="LL136" s="498" t="n">
        <f aca="false">LL101</f>
        <v>54210</v>
      </c>
      <c r="LM136" s="498" t="n">
        <f aca="false">LM101</f>
        <v>54240</v>
      </c>
      <c r="LN136" s="498" t="n">
        <f aca="false">LN101</f>
        <v>54271</v>
      </c>
      <c r="LO136" s="498" t="n">
        <f aca="false">LO101</f>
        <v>54302</v>
      </c>
      <c r="LP136" s="498" t="n">
        <f aca="false">LP101</f>
        <v>54332</v>
      </c>
      <c r="LQ136" s="498" t="n">
        <f aca="false">LQ101</f>
        <v>54363</v>
      </c>
      <c r="LR136" s="498" t="n">
        <f aca="false">LR101</f>
        <v>54393</v>
      </c>
      <c r="LS136" s="498" t="n">
        <f aca="false">LS101</f>
        <v>0</v>
      </c>
      <c r="LT136" s="498" t="n">
        <f aca="false">LT101</f>
        <v>54424</v>
      </c>
      <c r="LU136" s="498" t="n">
        <f aca="false">LU101</f>
        <v>54455</v>
      </c>
      <c r="LV136" s="498" t="n">
        <f aca="false">LV101</f>
        <v>54483</v>
      </c>
      <c r="LW136" s="498" t="n">
        <f aca="false">LW101</f>
        <v>54514</v>
      </c>
      <c r="LX136" s="498" t="n">
        <f aca="false">LX101</f>
        <v>54544</v>
      </c>
      <c r="LY136" s="498" t="n">
        <f aca="false">LY101</f>
        <v>54575</v>
      </c>
      <c r="LZ136" s="498" t="n">
        <f aca="false">LZ101</f>
        <v>54605</v>
      </c>
      <c r="MA136" s="498" t="n">
        <f aca="false">MA101</f>
        <v>54636</v>
      </c>
      <c r="MB136" s="498" t="n">
        <f aca="false">MB101</f>
        <v>54667</v>
      </c>
      <c r="MC136" s="498" t="n">
        <f aca="false">MC101</f>
        <v>54697</v>
      </c>
      <c r="MD136" s="498" t="n">
        <f aca="false">MD101</f>
        <v>54728</v>
      </c>
      <c r="ME136" s="498" t="n">
        <f aca="false">ME101</f>
        <v>54758</v>
      </c>
      <c r="MF136" s="498" t="n">
        <f aca="false">MF101</f>
        <v>0</v>
      </c>
      <c r="MG136" s="498" t="n">
        <f aca="false">MG101</f>
        <v>54789</v>
      </c>
      <c r="MH136" s="498" t="n">
        <f aca="false">MH101</f>
        <v>54820</v>
      </c>
      <c r="MI136" s="498" t="n">
        <f aca="false">MI101</f>
        <v>54848</v>
      </c>
      <c r="MJ136" s="498" t="n">
        <f aca="false">MJ101</f>
        <v>54879</v>
      </c>
      <c r="MK136" s="498" t="n">
        <f aca="false">MK101</f>
        <v>54909</v>
      </c>
      <c r="ML136" s="498" t="n">
        <f aca="false">ML101</f>
        <v>54940</v>
      </c>
      <c r="MM136" s="498" t="n">
        <f aca="false">MM101</f>
        <v>54970</v>
      </c>
      <c r="MN136" s="498" t="n">
        <f aca="false">MN101</f>
        <v>55001</v>
      </c>
      <c r="MO136" s="498" t="n">
        <f aca="false">MO101</f>
        <v>55032</v>
      </c>
      <c r="MP136" s="498" t="n">
        <f aca="false">MP101</f>
        <v>55062</v>
      </c>
      <c r="MQ136" s="498" t="n">
        <f aca="false">MQ101</f>
        <v>55093</v>
      </c>
      <c r="MR136" s="498" t="n">
        <f aca="false">MR101</f>
        <v>55123</v>
      </c>
      <c r="MS136" s="498" t="n">
        <f aca="false">MS101</f>
        <v>0</v>
      </c>
      <c r="MT136" s="498" t="n">
        <f aca="false">MT101</f>
        <v>55154</v>
      </c>
      <c r="MU136" s="498" t="n">
        <f aca="false">MU101</f>
        <v>55185</v>
      </c>
      <c r="MV136" s="498" t="n">
        <f aca="false">MV101</f>
        <v>55213</v>
      </c>
      <c r="MW136" s="498" t="n">
        <f aca="false">MW101</f>
        <v>55244</v>
      </c>
      <c r="MX136" s="498" t="n">
        <f aca="false">MX101</f>
        <v>55274</v>
      </c>
      <c r="MY136" s="498" t="n">
        <f aca="false">MY101</f>
        <v>55305</v>
      </c>
      <c r="MZ136" s="498" t="n">
        <f aca="false">MZ101</f>
        <v>55335</v>
      </c>
      <c r="NA136" s="498" t="n">
        <f aca="false">NA101</f>
        <v>55366</v>
      </c>
      <c r="NB136" s="498" t="n">
        <f aca="false">NB101</f>
        <v>55397</v>
      </c>
      <c r="NC136" s="498" t="n">
        <f aca="false">NC101</f>
        <v>55427</v>
      </c>
      <c r="ND136" s="498" t="n">
        <f aca="false">ND101</f>
        <v>55458</v>
      </c>
      <c r="NE136" s="498" t="n">
        <f aca="false">NE101</f>
        <v>55488</v>
      </c>
      <c r="NF136" s="498" t="n">
        <f aca="false">NF101</f>
        <v>0</v>
      </c>
      <c r="NG136" s="498" t="n">
        <f aca="false">NG101</f>
        <v>55519</v>
      </c>
      <c r="NH136" s="498" t="n">
        <f aca="false">NH101</f>
        <v>55550</v>
      </c>
      <c r="NI136" s="498" t="n">
        <f aca="false">NI101</f>
        <v>55579</v>
      </c>
      <c r="NJ136" s="498" t="n">
        <f aca="false">NJ101</f>
        <v>55610</v>
      </c>
      <c r="NK136" s="498" t="n">
        <f aca="false">NK101</f>
        <v>55640</v>
      </c>
      <c r="NL136" s="498" t="n">
        <f aca="false">NL101</f>
        <v>55671</v>
      </c>
      <c r="NM136" s="498" t="n">
        <f aca="false">NM101</f>
        <v>55701</v>
      </c>
      <c r="NN136" s="498" t="n">
        <f aca="false">NN101</f>
        <v>55732</v>
      </c>
      <c r="NO136" s="498" t="n">
        <f aca="false">NO101</f>
        <v>55763</v>
      </c>
      <c r="NP136" s="498" t="n">
        <f aca="false">NP101</f>
        <v>55793</v>
      </c>
      <c r="NQ136" s="498" t="n">
        <f aca="false">NQ101</f>
        <v>55824</v>
      </c>
      <c r="NR136" s="498" t="n">
        <f aca="false">NR101</f>
        <v>55854</v>
      </c>
      <c r="NS136" s="498" t="n">
        <f aca="false">NS101</f>
        <v>0</v>
      </c>
      <c r="NT136" s="498" t="n">
        <f aca="false">NT101</f>
        <v>55885</v>
      </c>
      <c r="NU136" s="498" t="n">
        <f aca="false">NU101</f>
        <v>55916</v>
      </c>
      <c r="NV136" s="498" t="n">
        <f aca="false">NV101</f>
        <v>55944</v>
      </c>
      <c r="NW136" s="498" t="n">
        <f aca="false">NW101</f>
        <v>55975</v>
      </c>
      <c r="NX136" s="498" t="n">
        <f aca="false">NX101</f>
        <v>56005</v>
      </c>
      <c r="NY136" s="498" t="n">
        <f aca="false">NY101</f>
        <v>56036</v>
      </c>
      <c r="NZ136" s="498" t="n">
        <f aca="false">NZ101</f>
        <v>56066</v>
      </c>
      <c r="OA136" s="498" t="n">
        <f aca="false">OA101</f>
        <v>56097</v>
      </c>
      <c r="OB136" s="498" t="n">
        <f aca="false">OB101</f>
        <v>56128</v>
      </c>
      <c r="OC136" s="498" t="n">
        <f aca="false">OC101</f>
        <v>56158</v>
      </c>
      <c r="OD136" s="498" t="n">
        <f aca="false">OD101</f>
        <v>56189</v>
      </c>
      <c r="OE136" s="498" t="n">
        <f aca="false">OE101</f>
        <v>56219</v>
      </c>
      <c r="OF136" s="498" t="n">
        <f aca="false">OF101</f>
        <v>0</v>
      </c>
      <c r="OG136" s="498" t="n">
        <f aca="false">OG101</f>
        <v>56250</v>
      </c>
      <c r="OH136" s="498" t="n">
        <f aca="false">OH101</f>
        <v>56281</v>
      </c>
      <c r="OI136" s="498" t="n">
        <f aca="false">OI101</f>
        <v>56309</v>
      </c>
      <c r="OJ136" s="498" t="n">
        <f aca="false">OJ101</f>
        <v>56340</v>
      </c>
      <c r="OK136" s="498" t="n">
        <f aca="false">OK101</f>
        <v>56370</v>
      </c>
      <c r="OL136" s="498" t="n">
        <f aca="false">OL101</f>
        <v>56401</v>
      </c>
      <c r="OM136" s="498" t="n">
        <f aca="false">OM101</f>
        <v>56431</v>
      </c>
      <c r="ON136" s="498" t="n">
        <f aca="false">ON101</f>
        <v>56462</v>
      </c>
      <c r="OO136" s="498" t="n">
        <f aca="false">OO101</f>
        <v>56493</v>
      </c>
      <c r="OP136" s="498" t="n">
        <f aca="false">OP101</f>
        <v>56523</v>
      </c>
      <c r="OQ136" s="498" t="n">
        <f aca="false">OQ101</f>
        <v>56554</v>
      </c>
      <c r="OR136" s="498" t="n">
        <f aca="false">OR101</f>
        <v>56584</v>
      </c>
      <c r="OS136" s="498" t="n">
        <f aca="false">OS101</f>
        <v>0</v>
      </c>
    </row>
    <row r="137" customFormat="false" ht="12.75" hidden="false" customHeight="true" outlineLevel="0" collapsed="false"/>
    <row r="138" customFormat="false" ht="12.75" hidden="false" customHeight="true" outlineLevel="0" collapsed="false">
      <c r="A138" s="196"/>
      <c r="B138" s="493" t="s">
        <v>524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6"/>
      <c r="BM138" s="196"/>
      <c r="BN138" s="196"/>
      <c r="BO138" s="196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196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6"/>
      <c r="DQ138" s="196"/>
      <c r="DR138" s="196"/>
      <c r="DS138" s="196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  <c r="EG138" s="196"/>
      <c r="EH138" s="196"/>
      <c r="EI138" s="196"/>
      <c r="EJ138" s="196"/>
      <c r="EK138" s="196"/>
      <c r="EL138" s="196"/>
      <c r="EM138" s="196"/>
      <c r="EN138" s="196"/>
      <c r="EO138" s="196"/>
      <c r="EP138" s="196"/>
      <c r="EQ138" s="196"/>
      <c r="ER138" s="196"/>
      <c r="ES138" s="196"/>
      <c r="ET138" s="196"/>
      <c r="EU138" s="196"/>
      <c r="EV138" s="196"/>
      <c r="EW138" s="196"/>
      <c r="EX138" s="196"/>
      <c r="EY138" s="196"/>
      <c r="EZ138" s="196"/>
      <c r="FA138" s="196"/>
      <c r="FB138" s="196"/>
      <c r="FC138" s="196"/>
      <c r="FD138" s="196"/>
      <c r="FE138" s="196"/>
      <c r="FF138" s="196"/>
      <c r="FG138" s="196"/>
      <c r="FH138" s="196"/>
      <c r="FI138" s="196"/>
      <c r="FJ138" s="196"/>
      <c r="FK138" s="196"/>
      <c r="FL138" s="196"/>
      <c r="FM138" s="196"/>
      <c r="FN138" s="196"/>
      <c r="FO138" s="196"/>
      <c r="FP138" s="196"/>
      <c r="FQ138" s="196"/>
      <c r="FR138" s="196"/>
      <c r="FS138" s="196"/>
      <c r="FT138" s="196"/>
      <c r="FU138" s="196"/>
      <c r="FV138" s="196"/>
      <c r="FW138" s="196"/>
      <c r="FX138" s="196"/>
      <c r="FY138" s="196"/>
      <c r="FZ138" s="196"/>
      <c r="GA138" s="196"/>
      <c r="GB138" s="196"/>
      <c r="GC138" s="196"/>
      <c r="GD138" s="196"/>
      <c r="GE138" s="196"/>
      <c r="GF138" s="196"/>
      <c r="GG138" s="196"/>
      <c r="GH138" s="196"/>
      <c r="GI138" s="196"/>
      <c r="GJ138" s="196"/>
      <c r="GK138" s="196"/>
      <c r="GL138" s="196"/>
      <c r="GM138" s="196"/>
      <c r="GN138" s="196"/>
      <c r="GO138" s="196"/>
      <c r="GP138" s="196"/>
      <c r="GQ138" s="196"/>
      <c r="GR138" s="196"/>
      <c r="GS138" s="196"/>
      <c r="GT138" s="196"/>
      <c r="GU138" s="196"/>
      <c r="GV138" s="196"/>
      <c r="GW138" s="196"/>
      <c r="GX138" s="196"/>
      <c r="GY138" s="196"/>
      <c r="GZ138" s="196"/>
      <c r="HA138" s="196"/>
      <c r="HB138" s="196"/>
      <c r="HC138" s="196"/>
      <c r="HD138" s="196"/>
      <c r="HE138" s="196"/>
      <c r="HF138" s="196"/>
      <c r="HG138" s="196"/>
      <c r="HH138" s="196"/>
      <c r="HI138" s="196"/>
      <c r="HJ138" s="196"/>
      <c r="HK138" s="196"/>
      <c r="HL138" s="196"/>
      <c r="HM138" s="196"/>
      <c r="HN138" s="196"/>
      <c r="HO138" s="196"/>
      <c r="HP138" s="196"/>
      <c r="HQ138" s="196"/>
      <c r="HR138" s="196"/>
      <c r="HS138" s="196"/>
      <c r="HT138" s="196"/>
      <c r="HU138" s="196"/>
      <c r="HV138" s="196"/>
      <c r="HW138" s="196"/>
      <c r="HX138" s="196"/>
      <c r="HY138" s="196"/>
      <c r="HZ138" s="196"/>
      <c r="IA138" s="196"/>
      <c r="IB138" s="196"/>
      <c r="IC138" s="196"/>
      <c r="ID138" s="196"/>
      <c r="IE138" s="196"/>
      <c r="IF138" s="196"/>
      <c r="IG138" s="196"/>
      <c r="IH138" s="196"/>
      <c r="II138" s="196"/>
      <c r="IJ138" s="196"/>
      <c r="IK138" s="196"/>
      <c r="IL138" s="196"/>
      <c r="IM138" s="196"/>
      <c r="IN138" s="196"/>
      <c r="IO138" s="196"/>
      <c r="IP138" s="196"/>
      <c r="IQ138" s="196"/>
      <c r="IR138" s="196"/>
      <c r="IS138" s="196"/>
      <c r="IT138" s="196"/>
      <c r="IU138" s="196"/>
      <c r="IV138" s="196"/>
      <c r="IW138" s="196"/>
      <c r="IX138" s="196"/>
      <c r="IY138" s="196"/>
      <c r="IZ138" s="196"/>
      <c r="JA138" s="196"/>
      <c r="JB138" s="196"/>
      <c r="JC138" s="196"/>
      <c r="JD138" s="196"/>
      <c r="JE138" s="196"/>
      <c r="JF138" s="196"/>
      <c r="JG138" s="196"/>
      <c r="JH138" s="196"/>
      <c r="JI138" s="196"/>
      <c r="JJ138" s="196"/>
      <c r="JK138" s="196"/>
      <c r="JL138" s="196"/>
      <c r="JM138" s="196"/>
      <c r="JN138" s="196"/>
      <c r="JO138" s="196"/>
      <c r="JP138" s="196"/>
      <c r="JQ138" s="196"/>
      <c r="JR138" s="196"/>
      <c r="JS138" s="196"/>
      <c r="JT138" s="196"/>
      <c r="JU138" s="196"/>
      <c r="JV138" s="196"/>
      <c r="JW138" s="196"/>
      <c r="JX138" s="196"/>
      <c r="JY138" s="196"/>
      <c r="JZ138" s="196"/>
      <c r="KA138" s="196"/>
      <c r="KB138" s="196"/>
      <c r="KC138" s="196"/>
      <c r="KD138" s="196"/>
      <c r="KE138" s="196"/>
      <c r="KF138" s="196"/>
      <c r="KG138" s="196"/>
      <c r="KH138" s="196"/>
      <c r="KI138" s="196"/>
      <c r="KJ138" s="196"/>
      <c r="KK138" s="196"/>
      <c r="KL138" s="196"/>
      <c r="KM138" s="196"/>
      <c r="KN138" s="196"/>
      <c r="KO138" s="196"/>
      <c r="KP138" s="196"/>
      <c r="KQ138" s="196"/>
      <c r="KR138" s="196"/>
      <c r="KS138" s="196"/>
      <c r="KT138" s="196"/>
      <c r="KU138" s="196"/>
      <c r="KV138" s="196"/>
      <c r="KW138" s="196"/>
      <c r="KX138" s="196"/>
      <c r="KY138" s="196"/>
      <c r="KZ138" s="196"/>
      <c r="LA138" s="196"/>
      <c r="LB138" s="196"/>
      <c r="LC138" s="196"/>
      <c r="LD138" s="196"/>
      <c r="LE138" s="196"/>
      <c r="LF138" s="196"/>
      <c r="LG138" s="196"/>
      <c r="LH138" s="196"/>
      <c r="LI138" s="196"/>
      <c r="LJ138" s="196"/>
      <c r="LK138" s="196"/>
      <c r="LL138" s="196"/>
      <c r="LM138" s="196"/>
      <c r="LN138" s="196"/>
      <c r="LO138" s="196"/>
      <c r="LP138" s="196"/>
      <c r="LQ138" s="196"/>
      <c r="LR138" s="196"/>
      <c r="LS138" s="196"/>
      <c r="LT138" s="196"/>
      <c r="LU138" s="196"/>
      <c r="LV138" s="196"/>
      <c r="LW138" s="196"/>
      <c r="LX138" s="196"/>
      <c r="LY138" s="196"/>
      <c r="LZ138" s="196"/>
      <c r="MA138" s="196"/>
      <c r="MB138" s="196"/>
      <c r="MC138" s="196"/>
      <c r="MD138" s="196"/>
      <c r="ME138" s="196"/>
      <c r="MF138" s="196"/>
      <c r="MG138" s="196"/>
      <c r="MH138" s="196"/>
      <c r="MI138" s="196"/>
      <c r="MJ138" s="196"/>
      <c r="MK138" s="196"/>
      <c r="ML138" s="196"/>
      <c r="MM138" s="196"/>
      <c r="MN138" s="196"/>
      <c r="MO138" s="196"/>
      <c r="MP138" s="196"/>
      <c r="MQ138" s="196"/>
      <c r="MR138" s="196"/>
      <c r="MS138" s="196"/>
      <c r="MT138" s="196"/>
      <c r="MU138" s="196"/>
      <c r="MV138" s="196"/>
      <c r="MW138" s="196"/>
      <c r="MX138" s="196"/>
      <c r="MY138" s="196"/>
      <c r="MZ138" s="196"/>
      <c r="NA138" s="196"/>
      <c r="NB138" s="196"/>
      <c r="NC138" s="196"/>
      <c r="ND138" s="196"/>
      <c r="NE138" s="196"/>
      <c r="NF138" s="196"/>
      <c r="NG138" s="196"/>
      <c r="NH138" s="196"/>
      <c r="NI138" s="196"/>
      <c r="NJ138" s="196"/>
      <c r="NK138" s="196"/>
      <c r="NL138" s="196"/>
      <c r="NM138" s="196"/>
      <c r="NN138" s="196"/>
      <c r="NO138" s="196"/>
      <c r="NP138" s="196"/>
      <c r="NQ138" s="196"/>
      <c r="NR138" s="196"/>
      <c r="NS138" s="196"/>
      <c r="NT138" s="196"/>
      <c r="NU138" s="196"/>
      <c r="NV138" s="196"/>
      <c r="NW138" s="196"/>
      <c r="NX138" s="196"/>
      <c r="NY138" s="196"/>
      <c r="NZ138" s="196"/>
      <c r="OA138" s="196"/>
      <c r="OB138" s="196"/>
      <c r="OC138" s="196"/>
      <c r="OD138" s="196"/>
      <c r="OE138" s="196"/>
      <c r="OF138" s="196"/>
      <c r="OG138" s="196"/>
      <c r="OH138" s="196"/>
      <c r="OI138" s="196"/>
      <c r="OJ138" s="196"/>
      <c r="OK138" s="196"/>
      <c r="OL138" s="196"/>
      <c r="OM138" s="196"/>
      <c r="ON138" s="196"/>
      <c r="OO138" s="196"/>
      <c r="OP138" s="196"/>
      <c r="OQ138" s="196"/>
      <c r="OR138" s="196"/>
      <c r="OS138" s="196"/>
      <c r="OT138" s="196"/>
      <c r="OU138" s="196"/>
      <c r="OV138" s="196"/>
      <c r="OW138" s="196"/>
      <c r="OX138" s="196"/>
      <c r="OY138" s="196"/>
      <c r="OZ138" s="196"/>
      <c r="PA138" s="196"/>
      <c r="PB138" s="196"/>
      <c r="PC138" s="196"/>
      <c r="PD138" s="196"/>
      <c r="PE138" s="196"/>
      <c r="PF138" s="196"/>
      <c r="PG138" s="196"/>
      <c r="PH138" s="196"/>
      <c r="PI138" s="196"/>
      <c r="PJ138" s="196"/>
      <c r="PK138" s="196"/>
      <c r="PL138" s="196"/>
      <c r="PM138" s="196"/>
      <c r="PN138" s="196"/>
      <c r="PO138" s="196"/>
      <c r="PP138" s="196"/>
      <c r="PQ138" s="196"/>
      <c r="PR138" s="196"/>
      <c r="PS138" s="196"/>
      <c r="PT138" s="196"/>
      <c r="PU138" s="196"/>
      <c r="PV138" s="196"/>
      <c r="PW138" s="196"/>
      <c r="PX138" s="196"/>
      <c r="PY138" s="196"/>
      <c r="PZ138" s="196"/>
      <c r="QA138" s="196"/>
      <c r="QB138" s="196"/>
      <c r="QC138" s="196"/>
      <c r="QD138" s="196"/>
      <c r="QE138" s="196"/>
      <c r="QF138" s="196"/>
      <c r="QG138" s="196"/>
      <c r="QH138" s="196"/>
      <c r="QI138" s="196"/>
      <c r="QJ138" s="196"/>
      <c r="QK138" s="196"/>
      <c r="QL138" s="196"/>
      <c r="QM138" s="196"/>
      <c r="QN138" s="196"/>
      <c r="QO138" s="196"/>
      <c r="QP138" s="196"/>
      <c r="QQ138" s="196"/>
      <c r="QR138" s="196"/>
      <c r="QS138" s="196"/>
      <c r="QT138" s="196"/>
      <c r="QU138" s="196"/>
      <c r="QV138" s="196"/>
      <c r="QW138" s="196"/>
      <c r="QX138" s="196"/>
      <c r="QY138" s="196"/>
      <c r="QZ138" s="196"/>
      <c r="RA138" s="196"/>
      <c r="RB138" s="196"/>
      <c r="RC138" s="196"/>
      <c r="RD138" s="196"/>
      <c r="RE138" s="196"/>
      <c r="RF138" s="196"/>
    </row>
    <row r="139" customFormat="false" ht="12.75" hidden="false" customHeight="true" outlineLevel="0" collapsed="false">
      <c r="A139" s="196"/>
      <c r="B139" s="89" t="s">
        <v>525</v>
      </c>
      <c r="C139" s="196"/>
      <c r="D139" s="196"/>
      <c r="E139" s="494" t="s">
        <v>51</v>
      </c>
      <c r="F139" s="196"/>
      <c r="G139" s="495" t="n">
        <f aca="false">(1+$AF139)^(1/12)-1</f>
        <v>0</v>
      </c>
      <c r="H139" s="495" t="n">
        <f aca="false">(1+$AF139)^(1/12)-1</f>
        <v>0</v>
      </c>
      <c r="I139" s="495" t="n">
        <f aca="false">(1+$AF139)^(1/12)-1</f>
        <v>0</v>
      </c>
      <c r="J139" s="495" t="n">
        <f aca="false">(1+$AF139)^(1/12)-1</f>
        <v>0</v>
      </c>
      <c r="K139" s="495" t="n">
        <f aca="false">(1+$AF139)^(1/12)-1</f>
        <v>0</v>
      </c>
      <c r="L139" s="495" t="n">
        <f aca="false">(1+$AF139)^(1/12)-1</f>
        <v>0</v>
      </c>
      <c r="M139" s="495" t="n">
        <f aca="false">(1+$AF139)^(1/12)-1</f>
        <v>0</v>
      </c>
      <c r="N139" s="495" t="n">
        <f aca="false">(1+$AF139)^(1/12)-1</f>
        <v>0</v>
      </c>
      <c r="O139" s="495" t="n">
        <f aca="false">(1+$AF139)^(1/12)-1</f>
        <v>0</v>
      </c>
      <c r="P139" s="495" t="n">
        <f aca="false">(1+$AF139)^(1/12)-1</f>
        <v>0</v>
      </c>
      <c r="Q139" s="495" t="n">
        <f aca="false">(1+$AF139)^(1/12)-1</f>
        <v>0</v>
      </c>
      <c r="R139" s="495" t="n">
        <f aca="false">(1+$AF139)^(1/12)-1</f>
        <v>0</v>
      </c>
      <c r="S139" s="495" t="n">
        <f aca="false">IF('Painel  de Controle'!$E$28="REAL",'Premissas Financeiras'!H19-'Premissas Financeiras'!H19,'Premissas Financeiras'!H19)</f>
        <v>0</v>
      </c>
      <c r="T139" s="495" t="n">
        <f aca="false">(1+$AF139)^(1/12)-1</f>
        <v>0</v>
      </c>
      <c r="U139" s="495" t="n">
        <f aca="false">(1+$AF139)^(1/12)-1</f>
        <v>0</v>
      </c>
      <c r="V139" s="495" t="n">
        <f aca="false">(1+$AF139)^(1/12)-1</f>
        <v>0</v>
      </c>
      <c r="W139" s="495" t="n">
        <f aca="false">(1+$AF139)^(1/12)-1</f>
        <v>0</v>
      </c>
      <c r="X139" s="495" t="n">
        <f aca="false">(1+$AF139)^(1/12)-1</f>
        <v>0</v>
      </c>
      <c r="Y139" s="495" t="n">
        <f aca="false">(1+$AF139)^(1/12)-1</f>
        <v>0</v>
      </c>
      <c r="Z139" s="495" t="n">
        <f aca="false">(1+$AF139)^(1/12)-1</f>
        <v>0</v>
      </c>
      <c r="AA139" s="495" t="n">
        <f aca="false">(1+$AF139)^(1/12)-1</f>
        <v>0</v>
      </c>
      <c r="AB139" s="495" t="n">
        <f aca="false">(1+$AF139)^(1/12)-1</f>
        <v>0</v>
      </c>
      <c r="AC139" s="495" t="n">
        <f aca="false">(1+$AF139)^(1/12)-1</f>
        <v>0</v>
      </c>
      <c r="AD139" s="495" t="n">
        <f aca="false">(1+$AF139)^(1/12)-1</f>
        <v>0</v>
      </c>
      <c r="AE139" s="495" t="n">
        <f aca="false">(1+$AF139)^(1/12)-1</f>
        <v>0</v>
      </c>
      <c r="AF139" s="495" t="n">
        <f aca="false">IF('Painel  de Controle'!$E$28="REAL",'Premissas Financeiras'!I$19-'Premissas Financeiras'!I$19,'Premissas Financeiras'!I$19)</f>
        <v>0</v>
      </c>
      <c r="AG139" s="495" t="n">
        <f aca="false">(1+$AS139)^(1/12)-1</f>
        <v>0</v>
      </c>
      <c r="AH139" s="495" t="n">
        <f aca="false">(1+$AS139)^(1/12)-1</f>
        <v>0</v>
      </c>
      <c r="AI139" s="495" t="n">
        <f aca="false">(1+$AS139)^(1/12)-1</f>
        <v>0</v>
      </c>
      <c r="AJ139" s="495" t="n">
        <f aca="false">(1+$AS139)^(1/12)-1</f>
        <v>0</v>
      </c>
      <c r="AK139" s="495" t="n">
        <f aca="false">(1+$AS139)^(1/12)-1</f>
        <v>0</v>
      </c>
      <c r="AL139" s="495" t="n">
        <f aca="false">(1+$AS139)^(1/12)-1</f>
        <v>0</v>
      </c>
      <c r="AM139" s="495" t="n">
        <f aca="false">(1+$AS139)^(1/12)-1</f>
        <v>0</v>
      </c>
      <c r="AN139" s="495" t="n">
        <f aca="false">(1+$AS139)^(1/12)-1</f>
        <v>0</v>
      </c>
      <c r="AO139" s="495" t="n">
        <f aca="false">(1+$AS139)^(1/12)-1</f>
        <v>0</v>
      </c>
      <c r="AP139" s="495" t="n">
        <f aca="false">(1+$AS139)^(1/12)-1</f>
        <v>0</v>
      </c>
      <c r="AQ139" s="495" t="n">
        <f aca="false">(1+$AS139)^(1/12)-1</f>
        <v>0</v>
      </c>
      <c r="AR139" s="495" t="n">
        <f aca="false">(1+$AS139)^(1/12)-1</f>
        <v>0</v>
      </c>
      <c r="AS139" s="495" t="n">
        <f aca="false">IF('Painel  de Controle'!$E$28="REAL",'Premissas Financeiras'!J$19-'Premissas Financeiras'!J$19,'Premissas Financeiras'!J$19)</f>
        <v>0</v>
      </c>
      <c r="AT139" s="495" t="n">
        <f aca="false">(1+$BF139)^(1/12)-1</f>
        <v>0</v>
      </c>
      <c r="AU139" s="495" t="n">
        <f aca="false">(1+$BF139)^(1/12)-1</f>
        <v>0</v>
      </c>
      <c r="AV139" s="495" t="n">
        <f aca="false">(1+$BF139)^(1/12)-1</f>
        <v>0</v>
      </c>
      <c r="AW139" s="495" t="n">
        <f aca="false">(1+$BF139)^(1/12)-1</f>
        <v>0</v>
      </c>
      <c r="AX139" s="495" t="n">
        <f aca="false">(1+$BF139)^(1/12)-1</f>
        <v>0</v>
      </c>
      <c r="AY139" s="495" t="n">
        <f aca="false">(1+$BF139)^(1/12)-1</f>
        <v>0</v>
      </c>
      <c r="AZ139" s="495" t="n">
        <f aca="false">(1+$BF139)^(1/12)-1</f>
        <v>0</v>
      </c>
      <c r="BA139" s="495" t="n">
        <f aca="false">(1+$BF139)^(1/12)-1</f>
        <v>0</v>
      </c>
      <c r="BB139" s="495" t="n">
        <f aca="false">(1+$BF139)^(1/12)-1</f>
        <v>0</v>
      </c>
      <c r="BC139" s="495" t="n">
        <f aca="false">(1+$BF139)^(1/12)-1</f>
        <v>0</v>
      </c>
      <c r="BD139" s="495" t="n">
        <f aca="false">(1+$BF139)^(1/12)-1</f>
        <v>0</v>
      </c>
      <c r="BE139" s="495" t="n">
        <f aca="false">(1+$BF139)^(1/12)-1</f>
        <v>0</v>
      </c>
      <c r="BF139" s="495" t="n">
        <f aca="false">IF('Painel  de Controle'!$E$28="REAL",'Premissas Financeiras'!K$19-'Premissas Financeiras'!K$19,'Premissas Financeiras'!K$19)</f>
        <v>0</v>
      </c>
      <c r="BG139" s="495" t="n">
        <f aca="false">(1+$BS$139)^(1/12)-1</f>
        <v>0</v>
      </c>
      <c r="BH139" s="495" t="n">
        <f aca="false">(1+$BS$139)^(1/12)-1</f>
        <v>0</v>
      </c>
      <c r="BI139" s="495" t="n">
        <f aca="false">(1+$BS$139)^(1/12)-1</f>
        <v>0</v>
      </c>
      <c r="BJ139" s="495" t="n">
        <f aca="false">(1+$BS$139)^(1/12)-1</f>
        <v>0</v>
      </c>
      <c r="BK139" s="495" t="n">
        <f aca="false">(1+$BS$139)^(1/12)-1</f>
        <v>0</v>
      </c>
      <c r="BL139" s="495" t="n">
        <f aca="false">(1+$BS$139)^(1/12)-1</f>
        <v>0</v>
      </c>
      <c r="BM139" s="495" t="n">
        <f aca="false">(1+$BS$139)^(1/12)-1</f>
        <v>0</v>
      </c>
      <c r="BN139" s="495" t="n">
        <f aca="false">(1+$BS$139)^(1/12)-1</f>
        <v>0</v>
      </c>
      <c r="BO139" s="495" t="n">
        <f aca="false">(1+$BS$139)^(1/12)-1</f>
        <v>0</v>
      </c>
      <c r="BP139" s="495" t="n">
        <f aca="false">(1+$BS$139)^(1/12)-1</f>
        <v>0</v>
      </c>
      <c r="BQ139" s="495" t="n">
        <f aca="false">(1+$BS$139)^(1/12)-1</f>
        <v>0</v>
      </c>
      <c r="BR139" s="495" t="n">
        <f aca="false">(1+$BS$139)^(1/12)-1</f>
        <v>0</v>
      </c>
      <c r="BS139" s="495" t="n">
        <f aca="false">IF('Painel  de Controle'!$E$28="REAL",'Premissas Financeiras'!L$19-'Premissas Financeiras'!L$19,'Premissas Financeiras'!L$19)</f>
        <v>0</v>
      </c>
      <c r="BT139" s="495" t="n">
        <f aca="false">(1+$CF139)^(1/12)-1</f>
        <v>0</v>
      </c>
      <c r="BU139" s="495" t="n">
        <f aca="false">(1+$CF139)^(1/12)-1</f>
        <v>0</v>
      </c>
      <c r="BV139" s="495" t="n">
        <f aca="false">(1+$CF139)^(1/12)-1</f>
        <v>0</v>
      </c>
      <c r="BW139" s="495" t="n">
        <f aca="false">(1+$CF139)^(1/12)-1</f>
        <v>0</v>
      </c>
      <c r="BX139" s="495" t="n">
        <f aca="false">(1+$CF139)^(1/12)-1</f>
        <v>0</v>
      </c>
      <c r="BY139" s="495" t="n">
        <f aca="false">(1+$CF139)^(1/12)-1</f>
        <v>0</v>
      </c>
      <c r="BZ139" s="495" t="n">
        <f aca="false">(1+$CF139)^(1/12)-1</f>
        <v>0</v>
      </c>
      <c r="CA139" s="495" t="n">
        <f aca="false">(1+$CF139)^(1/12)-1</f>
        <v>0</v>
      </c>
      <c r="CB139" s="495" t="n">
        <f aca="false">(1+$CF139)^(1/12)-1</f>
        <v>0</v>
      </c>
      <c r="CC139" s="495" t="n">
        <f aca="false">(1+$CF139)^(1/12)-1</f>
        <v>0</v>
      </c>
      <c r="CD139" s="495" t="n">
        <f aca="false">(1+$CF139)^(1/12)-1</f>
        <v>0</v>
      </c>
      <c r="CE139" s="495" t="n">
        <f aca="false">(1+$CF139)^(1/12)-1</f>
        <v>0</v>
      </c>
      <c r="CF139" s="495" t="n">
        <f aca="false">IF('Painel  de Controle'!$E$28="REAL",'Premissas Financeiras'!M$19-'Premissas Financeiras'!M$19,'Premissas Financeiras'!M$19)</f>
        <v>0</v>
      </c>
      <c r="CG139" s="495" t="n">
        <f aca="false">(1+$CS139)^(1/12)-1</f>
        <v>0</v>
      </c>
      <c r="CH139" s="495" t="n">
        <f aca="false">(1+$CS139)^(1/12)-1</f>
        <v>0</v>
      </c>
      <c r="CI139" s="495" t="n">
        <f aca="false">(1+$CS139)^(1/12)-1</f>
        <v>0</v>
      </c>
      <c r="CJ139" s="495" t="n">
        <f aca="false">(1+$CS139)^(1/12)-1</f>
        <v>0</v>
      </c>
      <c r="CK139" s="495" t="n">
        <f aca="false">(1+$CS139)^(1/12)-1</f>
        <v>0</v>
      </c>
      <c r="CL139" s="495" t="n">
        <f aca="false">(1+$CS139)^(1/12)-1</f>
        <v>0</v>
      </c>
      <c r="CM139" s="495" t="n">
        <f aca="false">(1+$CS139)^(1/12)-1</f>
        <v>0</v>
      </c>
      <c r="CN139" s="495" t="n">
        <f aca="false">(1+$CS139)^(1/12)-1</f>
        <v>0</v>
      </c>
      <c r="CO139" s="495" t="n">
        <f aca="false">(1+$CS139)^(1/12)-1</f>
        <v>0</v>
      </c>
      <c r="CP139" s="495" t="n">
        <f aca="false">(1+$CS139)^(1/12)-1</f>
        <v>0</v>
      </c>
      <c r="CQ139" s="495" t="n">
        <f aca="false">(1+$CS139)^(1/12)-1</f>
        <v>0</v>
      </c>
      <c r="CR139" s="495" t="n">
        <f aca="false">(1+$CS139)^(1/12)-1</f>
        <v>0</v>
      </c>
      <c r="CS139" s="495" t="n">
        <f aca="false">IF('Painel  de Controle'!$E$28="REAL",'Premissas Financeiras'!N$19-'Premissas Financeiras'!N$19,'Premissas Financeiras'!N$19)</f>
        <v>0</v>
      </c>
      <c r="CT139" s="495" t="n">
        <f aca="false">(1+$DF139)^(1/12)-1</f>
        <v>0</v>
      </c>
      <c r="CU139" s="495" t="n">
        <f aca="false">(1+$DF139)^(1/12)-1</f>
        <v>0</v>
      </c>
      <c r="CV139" s="495" t="n">
        <f aca="false">(1+$DF139)^(1/12)-1</f>
        <v>0</v>
      </c>
      <c r="CW139" s="495" t="n">
        <f aca="false">(1+$DF139)^(1/12)-1</f>
        <v>0</v>
      </c>
      <c r="CX139" s="495" t="n">
        <f aca="false">(1+$DF139)^(1/12)-1</f>
        <v>0</v>
      </c>
      <c r="CY139" s="495" t="n">
        <f aca="false">(1+$DF139)^(1/12)-1</f>
        <v>0</v>
      </c>
      <c r="CZ139" s="495" t="n">
        <f aca="false">(1+$DF139)^(1/12)-1</f>
        <v>0</v>
      </c>
      <c r="DA139" s="495" t="n">
        <f aca="false">(1+$DF139)^(1/12)-1</f>
        <v>0</v>
      </c>
      <c r="DB139" s="495" t="n">
        <f aca="false">(1+$DF139)^(1/12)-1</f>
        <v>0</v>
      </c>
      <c r="DC139" s="495" t="n">
        <f aca="false">(1+$DF139)^(1/12)-1</f>
        <v>0</v>
      </c>
      <c r="DD139" s="495" t="n">
        <f aca="false">(1+$DF139)^(1/12)-1</f>
        <v>0</v>
      </c>
      <c r="DE139" s="495" t="n">
        <f aca="false">(1+$DF139)^(1/12)-1</f>
        <v>0</v>
      </c>
      <c r="DF139" s="495" t="n">
        <f aca="false">IF('Painel  de Controle'!$E$28="REAL",'Premissas Financeiras'!O$19-'Premissas Financeiras'!O$19,'Premissas Financeiras'!O$19)</f>
        <v>0</v>
      </c>
      <c r="DG139" s="495" t="n">
        <f aca="false">(1+$DF139)^(1/12)-1</f>
        <v>0</v>
      </c>
      <c r="DH139" s="495" t="n">
        <f aca="false">(1+$DF139)^(1/12)-1</f>
        <v>0</v>
      </c>
      <c r="DI139" s="495" t="n">
        <f aca="false">(1+$DF139)^(1/12)-1</f>
        <v>0</v>
      </c>
      <c r="DJ139" s="495" t="n">
        <f aca="false">(1+$DF139)^(1/12)-1</f>
        <v>0</v>
      </c>
      <c r="DK139" s="495" t="n">
        <f aca="false">(1+$DF139)^(1/12)-1</f>
        <v>0</v>
      </c>
      <c r="DL139" s="495" t="n">
        <f aca="false">(1+$DF139)^(1/12)-1</f>
        <v>0</v>
      </c>
      <c r="DM139" s="495" t="n">
        <f aca="false">(1+$DF139)^(1/12)-1</f>
        <v>0</v>
      </c>
      <c r="DN139" s="495" t="n">
        <f aca="false">(1+$DF139)^(1/12)-1</f>
        <v>0</v>
      </c>
      <c r="DO139" s="495" t="n">
        <f aca="false">(1+$DF139)^(1/12)-1</f>
        <v>0</v>
      </c>
      <c r="DP139" s="495" t="n">
        <f aca="false">(1+$DF139)^(1/12)-1</f>
        <v>0</v>
      </c>
      <c r="DQ139" s="495" t="n">
        <f aca="false">(1+$DF139)^(1/12)-1</f>
        <v>0</v>
      </c>
      <c r="DR139" s="495" t="n">
        <f aca="false">(1+$DF139)^(1/12)-1</f>
        <v>0</v>
      </c>
      <c r="DS139" s="495" t="n">
        <f aca="false">IF('Painel  de Controle'!$E$28="REAL",'Premissas Financeiras'!P$19-'Premissas Financeiras'!P$19,'Premissas Financeiras'!P$19)</f>
        <v>0</v>
      </c>
      <c r="DT139" s="495" t="n">
        <f aca="false">(1+$DF139)^(1/12)-1</f>
        <v>0</v>
      </c>
      <c r="DU139" s="495" t="n">
        <f aca="false">(1+$DF139)^(1/12)-1</f>
        <v>0</v>
      </c>
      <c r="DV139" s="495" t="n">
        <f aca="false">(1+$DF139)^(1/12)-1</f>
        <v>0</v>
      </c>
      <c r="DW139" s="495" t="n">
        <f aca="false">(1+$DF139)^(1/12)-1</f>
        <v>0</v>
      </c>
      <c r="DX139" s="495" t="n">
        <f aca="false">(1+$DF139)^(1/12)-1</f>
        <v>0</v>
      </c>
      <c r="DY139" s="495" t="n">
        <f aca="false">(1+$DF139)^(1/12)-1</f>
        <v>0</v>
      </c>
      <c r="DZ139" s="495" t="n">
        <f aca="false">(1+$DF139)^(1/12)-1</f>
        <v>0</v>
      </c>
      <c r="EA139" s="495" t="n">
        <f aca="false">(1+$DF139)^(1/12)-1</f>
        <v>0</v>
      </c>
      <c r="EB139" s="495" t="n">
        <f aca="false">(1+$DF139)^(1/12)-1</f>
        <v>0</v>
      </c>
      <c r="EC139" s="495" t="n">
        <f aca="false">(1+$DF139)^(1/12)-1</f>
        <v>0</v>
      </c>
      <c r="ED139" s="495" t="n">
        <f aca="false">(1+$DF139)^(1/12)-1</f>
        <v>0</v>
      </c>
      <c r="EE139" s="495" t="n">
        <f aca="false">(1+$DF139)^(1/12)-1</f>
        <v>0</v>
      </c>
      <c r="EF139" s="495" t="n">
        <f aca="false">IF('Painel  de Controle'!$E$28="REAL",'Premissas Financeiras'!Q$19-'Premissas Financeiras'!Q$19,'Premissas Financeiras'!Q$19)</f>
        <v>0</v>
      </c>
      <c r="EG139" s="495" t="n">
        <f aca="false">(1+$DF139)^(1/12)-1</f>
        <v>0</v>
      </c>
      <c r="EH139" s="495" t="n">
        <f aca="false">(1+$DF139)^(1/12)-1</f>
        <v>0</v>
      </c>
      <c r="EI139" s="495" t="n">
        <f aca="false">(1+$DF139)^(1/12)-1</f>
        <v>0</v>
      </c>
      <c r="EJ139" s="495" t="n">
        <f aca="false">(1+$DF139)^(1/12)-1</f>
        <v>0</v>
      </c>
      <c r="EK139" s="495" t="n">
        <f aca="false">(1+$DF139)^(1/12)-1</f>
        <v>0</v>
      </c>
      <c r="EL139" s="495" t="n">
        <f aca="false">(1+$DF139)^(1/12)-1</f>
        <v>0</v>
      </c>
      <c r="EM139" s="495" t="n">
        <f aca="false">(1+$DF139)^(1/12)-1</f>
        <v>0</v>
      </c>
      <c r="EN139" s="495" t="n">
        <f aca="false">(1+$DF139)^(1/12)-1</f>
        <v>0</v>
      </c>
      <c r="EO139" s="495" t="n">
        <f aca="false">(1+$DF139)^(1/12)-1</f>
        <v>0</v>
      </c>
      <c r="EP139" s="495" t="n">
        <f aca="false">(1+$DF139)^(1/12)-1</f>
        <v>0</v>
      </c>
      <c r="EQ139" s="495" t="n">
        <f aca="false">(1+$DF139)^(1/12)-1</f>
        <v>0</v>
      </c>
      <c r="ER139" s="495" t="n">
        <f aca="false">(1+$DF139)^(1/12)-1</f>
        <v>0</v>
      </c>
      <c r="ES139" s="495" t="n">
        <f aca="false">IF('Painel  de Controle'!$E$28="REAL",'Premissas Financeiras'!R$19-'Premissas Financeiras'!R$19,'Premissas Financeiras'!R$19)</f>
        <v>0</v>
      </c>
      <c r="ET139" s="495" t="n">
        <f aca="false">(1+$DF139)^(1/12)-1</f>
        <v>0</v>
      </c>
      <c r="EU139" s="495" t="n">
        <f aca="false">(1+$DF139)^(1/12)-1</f>
        <v>0</v>
      </c>
      <c r="EV139" s="495" t="n">
        <f aca="false">(1+$DF139)^(1/12)-1</f>
        <v>0</v>
      </c>
      <c r="EW139" s="495" t="n">
        <f aca="false">(1+$DF139)^(1/12)-1</f>
        <v>0</v>
      </c>
      <c r="EX139" s="495" t="n">
        <f aca="false">(1+$DF139)^(1/12)-1</f>
        <v>0</v>
      </c>
      <c r="EY139" s="495" t="n">
        <f aca="false">(1+$DF139)^(1/12)-1</f>
        <v>0</v>
      </c>
      <c r="EZ139" s="495" t="n">
        <f aca="false">(1+$DF139)^(1/12)-1</f>
        <v>0</v>
      </c>
      <c r="FA139" s="495" t="n">
        <f aca="false">(1+$DF139)^(1/12)-1</f>
        <v>0</v>
      </c>
      <c r="FB139" s="495" t="n">
        <f aca="false">(1+$DF139)^(1/12)-1</f>
        <v>0</v>
      </c>
      <c r="FC139" s="495" t="n">
        <f aca="false">(1+$DF139)^(1/12)-1</f>
        <v>0</v>
      </c>
      <c r="FD139" s="495" t="n">
        <f aca="false">(1+$DF139)^(1/12)-1</f>
        <v>0</v>
      </c>
      <c r="FE139" s="495" t="n">
        <f aca="false">(1+$DF139)^(1/12)-1</f>
        <v>0</v>
      </c>
      <c r="FF139" s="495" t="n">
        <f aca="false">IF('Painel  de Controle'!$E$28="REAL",'Premissas Financeiras'!S$19-'Premissas Financeiras'!S$19,'Premissas Financeiras'!S$19)</f>
        <v>0</v>
      </c>
      <c r="FG139" s="495" t="n">
        <f aca="false">(1+$DF139)^(1/12)-1</f>
        <v>0</v>
      </c>
      <c r="FH139" s="495" t="n">
        <f aca="false">(1+$DF139)^(1/12)-1</f>
        <v>0</v>
      </c>
      <c r="FI139" s="495" t="n">
        <f aca="false">(1+$DF139)^(1/12)-1</f>
        <v>0</v>
      </c>
      <c r="FJ139" s="495" t="n">
        <f aca="false">(1+$DF139)^(1/12)-1</f>
        <v>0</v>
      </c>
      <c r="FK139" s="495" t="n">
        <f aca="false">(1+$DF139)^(1/12)-1</f>
        <v>0</v>
      </c>
      <c r="FL139" s="495" t="n">
        <f aca="false">(1+$DF139)^(1/12)-1</f>
        <v>0</v>
      </c>
      <c r="FM139" s="495" t="n">
        <f aca="false">(1+$DF139)^(1/12)-1</f>
        <v>0</v>
      </c>
      <c r="FN139" s="495" t="n">
        <f aca="false">(1+$DF139)^(1/12)-1</f>
        <v>0</v>
      </c>
      <c r="FO139" s="495" t="n">
        <f aca="false">(1+$DF139)^(1/12)-1</f>
        <v>0</v>
      </c>
      <c r="FP139" s="495" t="n">
        <f aca="false">(1+$DF139)^(1/12)-1</f>
        <v>0</v>
      </c>
      <c r="FQ139" s="495" t="n">
        <f aca="false">(1+$DF139)^(1/12)-1</f>
        <v>0</v>
      </c>
      <c r="FR139" s="495" t="n">
        <f aca="false">(1+$DF139)^(1/12)-1</f>
        <v>0</v>
      </c>
      <c r="FS139" s="495" t="n">
        <f aca="false">IF('Painel  de Controle'!$E$28="REAL",'Premissas Financeiras'!T$19-'Premissas Financeiras'!T$19,'Premissas Financeiras'!T$19)</f>
        <v>0</v>
      </c>
      <c r="FT139" s="495" t="n">
        <f aca="false">(1+$DF139)^(1/12)-1</f>
        <v>0</v>
      </c>
      <c r="FU139" s="495" t="n">
        <f aca="false">(1+$DF139)^(1/12)-1</f>
        <v>0</v>
      </c>
      <c r="FV139" s="495" t="n">
        <f aca="false">(1+$DF139)^(1/12)-1</f>
        <v>0</v>
      </c>
      <c r="FW139" s="495" t="n">
        <f aca="false">(1+$DF139)^(1/12)-1</f>
        <v>0</v>
      </c>
      <c r="FX139" s="495" t="n">
        <f aca="false">(1+$DF139)^(1/12)-1</f>
        <v>0</v>
      </c>
      <c r="FY139" s="495" t="n">
        <f aca="false">(1+$DF139)^(1/12)-1</f>
        <v>0</v>
      </c>
      <c r="FZ139" s="495" t="n">
        <f aca="false">(1+$DF139)^(1/12)-1</f>
        <v>0</v>
      </c>
      <c r="GA139" s="495" t="n">
        <f aca="false">(1+$DF139)^(1/12)-1</f>
        <v>0</v>
      </c>
      <c r="GB139" s="495" t="n">
        <f aca="false">(1+$DF139)^(1/12)-1</f>
        <v>0</v>
      </c>
      <c r="GC139" s="495" t="n">
        <f aca="false">(1+$DF139)^(1/12)-1</f>
        <v>0</v>
      </c>
      <c r="GD139" s="495" t="n">
        <f aca="false">(1+$DF139)^(1/12)-1</f>
        <v>0</v>
      </c>
      <c r="GE139" s="495" t="n">
        <f aca="false">(1+$DF139)^(1/12)-1</f>
        <v>0</v>
      </c>
      <c r="GF139" s="495" t="n">
        <f aca="false">IF('Painel  de Controle'!$E$28="REAL",'Premissas Financeiras'!U$19-'Premissas Financeiras'!U$19,'Premissas Financeiras'!U$19)</f>
        <v>0</v>
      </c>
      <c r="GG139" s="495" t="n">
        <f aca="false">(1+$DF139)^(1/12)-1</f>
        <v>0</v>
      </c>
      <c r="GH139" s="495" t="n">
        <f aca="false">(1+$DF139)^(1/12)-1</f>
        <v>0</v>
      </c>
      <c r="GI139" s="495" t="n">
        <f aca="false">(1+$DF139)^(1/12)-1</f>
        <v>0</v>
      </c>
      <c r="GJ139" s="495" t="n">
        <f aca="false">(1+$DF139)^(1/12)-1</f>
        <v>0</v>
      </c>
      <c r="GK139" s="495" t="n">
        <f aca="false">(1+$DF139)^(1/12)-1</f>
        <v>0</v>
      </c>
      <c r="GL139" s="495" t="n">
        <f aca="false">(1+$DF139)^(1/12)-1</f>
        <v>0</v>
      </c>
      <c r="GM139" s="495" t="n">
        <f aca="false">(1+$DF139)^(1/12)-1</f>
        <v>0</v>
      </c>
      <c r="GN139" s="495" t="n">
        <f aca="false">(1+$DF139)^(1/12)-1</f>
        <v>0</v>
      </c>
      <c r="GO139" s="495" t="n">
        <f aca="false">(1+$DF139)^(1/12)-1</f>
        <v>0</v>
      </c>
      <c r="GP139" s="495" t="n">
        <f aca="false">(1+$DF139)^(1/12)-1</f>
        <v>0</v>
      </c>
      <c r="GQ139" s="495" t="n">
        <f aca="false">(1+$DF139)^(1/12)-1</f>
        <v>0</v>
      </c>
      <c r="GR139" s="495" t="n">
        <f aca="false">(1+$DF139)^(1/12)-1</f>
        <v>0</v>
      </c>
      <c r="GS139" s="495" t="n">
        <f aca="false">IF('Painel  de Controle'!$E$28="REAL",'Premissas Financeiras'!V$19-'Premissas Financeiras'!V$19,'Premissas Financeiras'!V$19)</f>
        <v>0</v>
      </c>
      <c r="GT139" s="495" t="n">
        <f aca="false">(1+$DF139)^(1/12)-1</f>
        <v>0</v>
      </c>
      <c r="GU139" s="495" t="n">
        <f aca="false">(1+$DF139)^(1/12)-1</f>
        <v>0</v>
      </c>
      <c r="GV139" s="495" t="n">
        <f aca="false">(1+$DF139)^(1/12)-1</f>
        <v>0</v>
      </c>
      <c r="GW139" s="495" t="n">
        <f aca="false">(1+$DF139)^(1/12)-1</f>
        <v>0</v>
      </c>
      <c r="GX139" s="495" t="n">
        <f aca="false">(1+$DF139)^(1/12)-1</f>
        <v>0</v>
      </c>
      <c r="GY139" s="495" t="n">
        <f aca="false">(1+$DF139)^(1/12)-1</f>
        <v>0</v>
      </c>
      <c r="GZ139" s="495" t="n">
        <f aca="false">(1+$DF139)^(1/12)-1</f>
        <v>0</v>
      </c>
      <c r="HA139" s="495" t="n">
        <f aca="false">(1+$DF139)^(1/12)-1</f>
        <v>0</v>
      </c>
      <c r="HB139" s="495" t="n">
        <f aca="false">(1+$DF139)^(1/12)-1</f>
        <v>0</v>
      </c>
      <c r="HC139" s="495" t="n">
        <f aca="false">(1+$DF139)^(1/12)-1</f>
        <v>0</v>
      </c>
      <c r="HD139" s="495" t="n">
        <f aca="false">(1+$DF139)^(1/12)-1</f>
        <v>0</v>
      </c>
      <c r="HE139" s="495" t="n">
        <f aca="false">(1+$DF139)^(1/12)-1</f>
        <v>0</v>
      </c>
      <c r="HF139" s="495" t="n">
        <f aca="false">IF('Painel  de Controle'!$E$28="REAL",'Premissas Financeiras'!W$19-'Premissas Financeiras'!W$19,'Premissas Financeiras'!W$19)</f>
        <v>0</v>
      </c>
      <c r="HG139" s="495" t="n">
        <f aca="false">(1+$DF139)^(1/12)-1</f>
        <v>0</v>
      </c>
      <c r="HH139" s="495" t="n">
        <f aca="false">(1+$DF139)^(1/12)-1</f>
        <v>0</v>
      </c>
      <c r="HI139" s="495" t="n">
        <f aca="false">(1+$DF139)^(1/12)-1</f>
        <v>0</v>
      </c>
      <c r="HJ139" s="495" t="n">
        <f aca="false">(1+$DF139)^(1/12)-1</f>
        <v>0</v>
      </c>
      <c r="HK139" s="495" t="n">
        <f aca="false">(1+$DF139)^(1/12)-1</f>
        <v>0</v>
      </c>
      <c r="HL139" s="495" t="n">
        <f aca="false">(1+$DF139)^(1/12)-1</f>
        <v>0</v>
      </c>
      <c r="HM139" s="495" t="n">
        <f aca="false">(1+$DF139)^(1/12)-1</f>
        <v>0</v>
      </c>
      <c r="HN139" s="495" t="n">
        <f aca="false">(1+$DF139)^(1/12)-1</f>
        <v>0</v>
      </c>
      <c r="HO139" s="495" t="n">
        <f aca="false">(1+$DF139)^(1/12)-1</f>
        <v>0</v>
      </c>
      <c r="HP139" s="495" t="n">
        <f aca="false">(1+$DF139)^(1/12)-1</f>
        <v>0</v>
      </c>
      <c r="HQ139" s="495" t="n">
        <f aca="false">(1+$DF139)^(1/12)-1</f>
        <v>0</v>
      </c>
      <c r="HR139" s="495" t="n">
        <f aca="false">(1+$DF139)^(1/12)-1</f>
        <v>0</v>
      </c>
      <c r="HS139" s="495" t="n">
        <f aca="false">IF('Painel  de Controle'!$E$28="REAL",'Premissas Financeiras'!X$19-'Premissas Financeiras'!X$19,'Premissas Financeiras'!X$19)</f>
        <v>0</v>
      </c>
      <c r="HT139" s="495" t="n">
        <f aca="false">(1+$IS139)^(1/12)-1</f>
        <v>0</v>
      </c>
      <c r="HU139" s="495" t="n">
        <f aca="false">(1+$IS139)^(1/12)-1</f>
        <v>0</v>
      </c>
      <c r="HV139" s="495" t="n">
        <f aca="false">(1+$IS139)^(1/12)-1</f>
        <v>0</v>
      </c>
      <c r="HW139" s="495" t="n">
        <f aca="false">(1+$IS139)^(1/12)-1</f>
        <v>0</v>
      </c>
      <c r="HX139" s="495" t="n">
        <f aca="false">(1+$IS139)^(1/12)-1</f>
        <v>0</v>
      </c>
      <c r="HY139" s="495" t="n">
        <f aca="false">(1+$IS139)^(1/12)-1</f>
        <v>0</v>
      </c>
      <c r="HZ139" s="495" t="n">
        <f aca="false">(1+$IS139)^(1/12)-1</f>
        <v>0</v>
      </c>
      <c r="IA139" s="495" t="n">
        <f aca="false">(1+$IS139)^(1/12)-1</f>
        <v>0</v>
      </c>
      <c r="IB139" s="495" t="n">
        <f aca="false">(1+$IS139)^(1/12)-1</f>
        <v>0</v>
      </c>
      <c r="IC139" s="495" t="n">
        <f aca="false">(1+$IS139)^(1/12)-1</f>
        <v>0</v>
      </c>
      <c r="ID139" s="495" t="n">
        <f aca="false">(1+$IS139)^(1/12)-1</f>
        <v>0</v>
      </c>
      <c r="IE139" s="495" t="n">
        <f aca="false">(1+$IS139)^(1/12)-1</f>
        <v>0</v>
      </c>
      <c r="IF139" s="495" t="n">
        <f aca="false">IF('Painel  de Controle'!$E$28="REAL",'Premissas Financeiras'!Y$19-'Premissas Financeiras'!Y$19,'Premissas Financeiras'!Y$19)</f>
        <v>0</v>
      </c>
      <c r="IG139" s="495" t="n">
        <f aca="false">(1+$IS139)^(1/12)-1</f>
        <v>0</v>
      </c>
      <c r="IH139" s="495" t="n">
        <f aca="false">(1+$IS139)^(1/12)-1</f>
        <v>0</v>
      </c>
      <c r="II139" s="495" t="n">
        <f aca="false">(1+$IS139)^(1/12)-1</f>
        <v>0</v>
      </c>
      <c r="IJ139" s="495" t="n">
        <f aca="false">(1+$IS139)^(1/12)-1</f>
        <v>0</v>
      </c>
      <c r="IK139" s="495" t="n">
        <f aca="false">(1+$IS139)^(1/12)-1</f>
        <v>0</v>
      </c>
      <c r="IL139" s="495" t="n">
        <f aca="false">(1+$IS139)^(1/12)-1</f>
        <v>0</v>
      </c>
      <c r="IM139" s="495" t="n">
        <f aca="false">(1+$IS139)^(1/12)-1</f>
        <v>0</v>
      </c>
      <c r="IN139" s="495" t="n">
        <f aca="false">(1+$IS139)^(1/12)-1</f>
        <v>0</v>
      </c>
      <c r="IO139" s="495" t="n">
        <f aca="false">(1+$IS139)^(1/12)-1</f>
        <v>0</v>
      </c>
      <c r="IP139" s="495" t="n">
        <f aca="false">(1+$IS139)^(1/12)-1</f>
        <v>0</v>
      </c>
      <c r="IQ139" s="495" t="n">
        <f aca="false">(1+$IS139)^(1/12)-1</f>
        <v>0</v>
      </c>
      <c r="IR139" s="495" t="n">
        <f aca="false">(1+$IS139)^(1/12)-1</f>
        <v>0</v>
      </c>
      <c r="IS139" s="495" t="n">
        <f aca="false">IF('Painel  de Controle'!$E$28="REAL",'Premissas Financeiras'!Z$19-'Premissas Financeiras'!Z$19,'Premissas Financeiras'!Z$19)</f>
        <v>0</v>
      </c>
      <c r="IT139" s="495" t="n">
        <f aca="false">(1+$AF139)^(1/12)-1</f>
        <v>0</v>
      </c>
      <c r="IU139" s="495" t="n">
        <f aca="false">(1+$AF139)^(1/12)-1</f>
        <v>0</v>
      </c>
      <c r="IV139" s="495" t="n">
        <f aca="false">(1+$AF139)^(1/12)-1</f>
        <v>0</v>
      </c>
      <c r="IW139" s="495" t="n">
        <f aca="false">(1+$AF139)^(1/12)-1</f>
        <v>0</v>
      </c>
      <c r="IX139" s="495" t="n">
        <f aca="false">(1+$AF139)^(1/12)-1</f>
        <v>0</v>
      </c>
      <c r="IY139" s="495" t="n">
        <f aca="false">(1+$AF139)^(1/12)-1</f>
        <v>0</v>
      </c>
      <c r="IZ139" s="495" t="n">
        <f aca="false">(1+$AF139)^(1/12)-1</f>
        <v>0</v>
      </c>
      <c r="JA139" s="495" t="n">
        <f aca="false">(1+$AF139)^(1/12)-1</f>
        <v>0</v>
      </c>
      <c r="JB139" s="495" t="n">
        <f aca="false">(1+$AF139)^(1/12)-1</f>
        <v>0</v>
      </c>
      <c r="JC139" s="495" t="n">
        <f aca="false">(1+$AF139)^(1/12)-1</f>
        <v>0</v>
      </c>
      <c r="JD139" s="495" t="n">
        <f aca="false">(1+$AF139)^(1/12)-1</f>
        <v>0</v>
      </c>
      <c r="JE139" s="495" t="n">
        <f aca="false">(1+$AF139)^(1/12)-1</f>
        <v>0</v>
      </c>
      <c r="JF139" s="495" t="n">
        <f aca="false">IF('Painel  de Controle'!$E$28="REAL",'Premissas Financeiras'!AA$19-'Premissas Financeiras'!AA$19,'Premissas Financeiras'!AA$19)</f>
        <v>0</v>
      </c>
      <c r="JG139" s="495" t="n">
        <f aca="false">(1+$AF139)^(1/12)-1</f>
        <v>0</v>
      </c>
      <c r="JH139" s="495" t="n">
        <f aca="false">(1+$AF139)^(1/12)-1</f>
        <v>0</v>
      </c>
      <c r="JI139" s="495" t="n">
        <f aca="false">(1+$AF139)^(1/12)-1</f>
        <v>0</v>
      </c>
      <c r="JJ139" s="495" t="n">
        <f aca="false">(1+$AF139)^(1/12)-1</f>
        <v>0</v>
      </c>
      <c r="JK139" s="495" t="n">
        <f aca="false">(1+$AF139)^(1/12)-1</f>
        <v>0</v>
      </c>
      <c r="JL139" s="495" t="n">
        <f aca="false">(1+$AF139)^(1/12)-1</f>
        <v>0</v>
      </c>
      <c r="JM139" s="495" t="n">
        <f aca="false">(1+$AF139)^(1/12)-1</f>
        <v>0</v>
      </c>
      <c r="JN139" s="495" t="n">
        <f aca="false">(1+$AF139)^(1/12)-1</f>
        <v>0</v>
      </c>
      <c r="JO139" s="495" t="n">
        <f aca="false">(1+$AF139)^(1/12)-1</f>
        <v>0</v>
      </c>
      <c r="JP139" s="495" t="n">
        <f aca="false">(1+$AF139)^(1/12)-1</f>
        <v>0</v>
      </c>
      <c r="JQ139" s="495" t="n">
        <f aca="false">(1+$AF139)^(1/12)-1</f>
        <v>0</v>
      </c>
      <c r="JR139" s="495" t="n">
        <f aca="false">(1+$AF139)^(1/12)-1</f>
        <v>0</v>
      </c>
      <c r="JS139" s="495" t="n">
        <f aca="false">IF('Painel  de Controle'!$E$28="REAL",'Premissas Financeiras'!AB$19-'Premissas Financeiras'!AB$19,'Premissas Financeiras'!AB$19)</f>
        <v>0</v>
      </c>
      <c r="JT139" s="495" t="n">
        <f aca="false">(1+$AF139)^(1/12)-1</f>
        <v>0</v>
      </c>
      <c r="JU139" s="495" t="n">
        <f aca="false">(1+$AF139)^(1/12)-1</f>
        <v>0</v>
      </c>
      <c r="JV139" s="495" t="n">
        <f aca="false">(1+$AF139)^(1/12)-1</f>
        <v>0</v>
      </c>
      <c r="JW139" s="495" t="n">
        <f aca="false">(1+$AF139)^(1/12)-1</f>
        <v>0</v>
      </c>
      <c r="JX139" s="495" t="n">
        <f aca="false">(1+$AF139)^(1/12)-1</f>
        <v>0</v>
      </c>
      <c r="JY139" s="495" t="n">
        <f aca="false">(1+$AF139)^(1/12)-1</f>
        <v>0</v>
      </c>
      <c r="JZ139" s="495" t="n">
        <f aca="false">(1+$AF139)^(1/12)-1</f>
        <v>0</v>
      </c>
      <c r="KA139" s="495" t="n">
        <f aca="false">(1+$AF139)^(1/12)-1</f>
        <v>0</v>
      </c>
      <c r="KB139" s="495" t="n">
        <f aca="false">(1+$AF139)^(1/12)-1</f>
        <v>0</v>
      </c>
      <c r="KC139" s="495" t="n">
        <f aca="false">(1+$AF139)^(1/12)-1</f>
        <v>0</v>
      </c>
      <c r="KD139" s="495" t="n">
        <f aca="false">(1+$AF139)^(1/12)-1</f>
        <v>0</v>
      </c>
      <c r="KE139" s="495" t="n">
        <f aca="false">(1+$AF139)^(1/12)-1</f>
        <v>0</v>
      </c>
      <c r="KF139" s="495" t="n">
        <f aca="false">IF('Painel  de Controle'!$E$28="REAL",'Premissas Financeiras'!AC$19-'Premissas Financeiras'!AC$19,'Premissas Financeiras'!AC$19)</f>
        <v>0</v>
      </c>
      <c r="KG139" s="495" t="n">
        <f aca="false">(1+$AF139)^(1/12)-1</f>
        <v>0</v>
      </c>
      <c r="KH139" s="495" t="n">
        <f aca="false">(1+$AF139)^(1/12)-1</f>
        <v>0</v>
      </c>
      <c r="KI139" s="495" t="n">
        <f aca="false">(1+$AF139)^(1/12)-1</f>
        <v>0</v>
      </c>
      <c r="KJ139" s="495" t="n">
        <f aca="false">(1+$AF139)^(1/12)-1</f>
        <v>0</v>
      </c>
      <c r="KK139" s="495" t="n">
        <f aca="false">(1+$AF139)^(1/12)-1</f>
        <v>0</v>
      </c>
      <c r="KL139" s="495" t="n">
        <f aca="false">(1+$AF139)^(1/12)-1</f>
        <v>0</v>
      </c>
      <c r="KM139" s="495" t="n">
        <f aca="false">(1+$AF139)^(1/12)-1</f>
        <v>0</v>
      </c>
      <c r="KN139" s="495" t="n">
        <f aca="false">(1+$AF139)^(1/12)-1</f>
        <v>0</v>
      </c>
      <c r="KO139" s="495" t="n">
        <f aca="false">(1+$AF139)^(1/12)-1</f>
        <v>0</v>
      </c>
      <c r="KP139" s="495" t="n">
        <f aca="false">(1+$AF139)^(1/12)-1</f>
        <v>0</v>
      </c>
      <c r="KQ139" s="495" t="n">
        <f aca="false">(1+$AF139)^(1/12)-1</f>
        <v>0</v>
      </c>
      <c r="KR139" s="495" t="n">
        <f aca="false">(1+$AF139)^(1/12)-1</f>
        <v>0</v>
      </c>
      <c r="KS139" s="495" t="n">
        <f aca="false">IF('Painel  de Controle'!$E$28="REAL",'Premissas Financeiras'!AD$19-'Premissas Financeiras'!AD$19,'Premissas Financeiras'!AD$19)</f>
        <v>0</v>
      </c>
      <c r="KT139" s="495" t="n">
        <f aca="false">(1+$AF139)^(1/12)-1</f>
        <v>0</v>
      </c>
      <c r="KU139" s="495" t="n">
        <f aca="false">(1+$AF139)^(1/12)-1</f>
        <v>0</v>
      </c>
      <c r="KV139" s="495" t="n">
        <f aca="false">(1+$AF139)^(1/12)-1</f>
        <v>0</v>
      </c>
      <c r="KW139" s="495" t="n">
        <f aca="false">(1+$AF139)^(1/12)-1</f>
        <v>0</v>
      </c>
      <c r="KX139" s="495" t="n">
        <f aca="false">(1+$AF139)^(1/12)-1</f>
        <v>0</v>
      </c>
      <c r="KY139" s="495" t="n">
        <f aca="false">(1+$AF139)^(1/12)-1</f>
        <v>0</v>
      </c>
      <c r="KZ139" s="495" t="n">
        <f aca="false">(1+$AF139)^(1/12)-1</f>
        <v>0</v>
      </c>
      <c r="LA139" s="495" t="n">
        <f aca="false">(1+$AF139)^(1/12)-1</f>
        <v>0</v>
      </c>
      <c r="LB139" s="495" t="n">
        <f aca="false">(1+$AF139)^(1/12)-1</f>
        <v>0</v>
      </c>
      <c r="LC139" s="495" t="n">
        <f aca="false">(1+$AF139)^(1/12)-1</f>
        <v>0</v>
      </c>
      <c r="LD139" s="495" t="n">
        <f aca="false">(1+$AF139)^(1/12)-1</f>
        <v>0</v>
      </c>
      <c r="LE139" s="495" t="n">
        <f aca="false">(1+$AF139)^(1/12)-1</f>
        <v>0</v>
      </c>
      <c r="LF139" s="495" t="n">
        <f aca="false">IF('Painel  de Controle'!$E$28="REAL",'Premissas Financeiras'!AE$19-'Premissas Financeiras'!AE$19,'Premissas Financeiras'!AE$19)</f>
        <v>0</v>
      </c>
      <c r="LG139" s="495" t="n">
        <f aca="false">(1+$AF139)^(1/12)-1</f>
        <v>0</v>
      </c>
      <c r="LH139" s="495" t="n">
        <f aca="false">(1+$AF139)^(1/12)-1</f>
        <v>0</v>
      </c>
      <c r="LI139" s="495" t="n">
        <f aca="false">(1+$AF139)^(1/12)-1</f>
        <v>0</v>
      </c>
      <c r="LJ139" s="495" t="n">
        <f aca="false">(1+$AF139)^(1/12)-1</f>
        <v>0</v>
      </c>
      <c r="LK139" s="495" t="n">
        <f aca="false">(1+$AF139)^(1/12)-1</f>
        <v>0</v>
      </c>
      <c r="LL139" s="495" t="n">
        <f aca="false">(1+$AF139)^(1/12)-1</f>
        <v>0</v>
      </c>
      <c r="LM139" s="495" t="n">
        <f aca="false">(1+$AF139)^(1/12)-1</f>
        <v>0</v>
      </c>
      <c r="LN139" s="495" t="n">
        <f aca="false">(1+$AF139)^(1/12)-1</f>
        <v>0</v>
      </c>
      <c r="LO139" s="495" t="n">
        <f aca="false">(1+$AF139)^(1/12)-1</f>
        <v>0</v>
      </c>
      <c r="LP139" s="495" t="n">
        <f aca="false">(1+$AF139)^(1/12)-1</f>
        <v>0</v>
      </c>
      <c r="LQ139" s="495" t="n">
        <f aca="false">(1+$AF139)^(1/12)-1</f>
        <v>0</v>
      </c>
      <c r="LR139" s="495" t="n">
        <f aca="false">(1+$AF139)^(1/12)-1</f>
        <v>0</v>
      </c>
      <c r="LS139" s="495" t="n">
        <f aca="false">IF('Painel  de Controle'!$E$28="REAL",'Premissas Financeiras'!AF$19-'Premissas Financeiras'!AF$19,'Premissas Financeiras'!AF$19)</f>
        <v>0</v>
      </c>
      <c r="LT139" s="495" t="n">
        <f aca="false">(1+$AF139)^(1/12)-1</f>
        <v>0</v>
      </c>
      <c r="LU139" s="495" t="n">
        <f aca="false">(1+$AF139)^(1/12)-1</f>
        <v>0</v>
      </c>
      <c r="LV139" s="495" t="n">
        <f aca="false">(1+$AF139)^(1/12)-1</f>
        <v>0</v>
      </c>
      <c r="LW139" s="495" t="n">
        <f aca="false">(1+$AF139)^(1/12)-1</f>
        <v>0</v>
      </c>
      <c r="LX139" s="495" t="n">
        <f aca="false">(1+$AF139)^(1/12)-1</f>
        <v>0</v>
      </c>
      <c r="LY139" s="495" t="n">
        <f aca="false">(1+$AF139)^(1/12)-1</f>
        <v>0</v>
      </c>
      <c r="LZ139" s="495" t="n">
        <f aca="false">(1+$AF139)^(1/12)-1</f>
        <v>0</v>
      </c>
      <c r="MA139" s="495" t="n">
        <f aca="false">(1+$AF139)^(1/12)-1</f>
        <v>0</v>
      </c>
      <c r="MB139" s="495" t="n">
        <f aca="false">(1+$AF139)^(1/12)-1</f>
        <v>0</v>
      </c>
      <c r="MC139" s="495" t="n">
        <f aca="false">(1+$AF139)^(1/12)-1</f>
        <v>0</v>
      </c>
      <c r="MD139" s="495" t="n">
        <f aca="false">(1+$AF139)^(1/12)-1</f>
        <v>0</v>
      </c>
      <c r="ME139" s="495" t="n">
        <f aca="false">(1+$AF139)^(1/12)-1</f>
        <v>0</v>
      </c>
      <c r="MF139" s="495" t="n">
        <f aca="false">IF('Painel  de Controle'!$E$28="REAL",'Premissas Financeiras'!AG$19-'Premissas Financeiras'!AG$19,'Premissas Financeiras'!AG$19)</f>
        <v>0</v>
      </c>
      <c r="MG139" s="495" t="n">
        <f aca="false">(1+$AF139)^(1/12)-1</f>
        <v>0</v>
      </c>
      <c r="MH139" s="495" t="n">
        <f aca="false">(1+$AF139)^(1/12)-1</f>
        <v>0</v>
      </c>
      <c r="MI139" s="495" t="n">
        <f aca="false">(1+$AF139)^(1/12)-1</f>
        <v>0</v>
      </c>
      <c r="MJ139" s="495" t="n">
        <f aca="false">(1+$AF139)^(1/12)-1</f>
        <v>0</v>
      </c>
      <c r="MK139" s="495" t="n">
        <f aca="false">(1+$AF139)^(1/12)-1</f>
        <v>0</v>
      </c>
      <c r="ML139" s="495" t="n">
        <f aca="false">(1+$AF139)^(1/12)-1</f>
        <v>0</v>
      </c>
      <c r="MM139" s="495" t="n">
        <f aca="false">(1+$AF139)^(1/12)-1</f>
        <v>0</v>
      </c>
      <c r="MN139" s="495" t="n">
        <f aca="false">(1+$AF139)^(1/12)-1</f>
        <v>0</v>
      </c>
      <c r="MO139" s="495" t="n">
        <f aca="false">(1+$AF139)^(1/12)-1</f>
        <v>0</v>
      </c>
      <c r="MP139" s="495" t="n">
        <f aca="false">(1+$AF139)^(1/12)-1</f>
        <v>0</v>
      </c>
      <c r="MQ139" s="495" t="n">
        <f aca="false">(1+$AF139)^(1/12)-1</f>
        <v>0</v>
      </c>
      <c r="MR139" s="495" t="n">
        <f aca="false">(1+$AF139)^(1/12)-1</f>
        <v>0</v>
      </c>
      <c r="MS139" s="495" t="n">
        <f aca="false">IF('Painel  de Controle'!$E$28="REAL",'Premissas Financeiras'!AH$19-'Premissas Financeiras'!AH$19,'Premissas Financeiras'!AH$19)</f>
        <v>0</v>
      </c>
      <c r="MT139" s="495" t="n">
        <f aca="false">(1+$AF139)^(1/12)-1</f>
        <v>0</v>
      </c>
      <c r="MU139" s="495" t="n">
        <f aca="false">(1+$AF139)^(1/12)-1</f>
        <v>0</v>
      </c>
      <c r="MV139" s="495" t="n">
        <f aca="false">(1+$AF139)^(1/12)-1</f>
        <v>0</v>
      </c>
      <c r="MW139" s="495" t="n">
        <f aca="false">(1+$AF139)^(1/12)-1</f>
        <v>0</v>
      </c>
      <c r="MX139" s="495" t="n">
        <f aca="false">(1+$AF139)^(1/12)-1</f>
        <v>0</v>
      </c>
      <c r="MY139" s="495" t="n">
        <f aca="false">(1+$AF139)^(1/12)-1</f>
        <v>0</v>
      </c>
      <c r="MZ139" s="495" t="n">
        <f aca="false">(1+$AF139)^(1/12)-1</f>
        <v>0</v>
      </c>
      <c r="NA139" s="495" t="n">
        <f aca="false">(1+$AF139)^(1/12)-1</f>
        <v>0</v>
      </c>
      <c r="NB139" s="495" t="n">
        <f aca="false">(1+$AF139)^(1/12)-1</f>
        <v>0</v>
      </c>
      <c r="NC139" s="495" t="n">
        <f aca="false">(1+$AF139)^(1/12)-1</f>
        <v>0</v>
      </c>
      <c r="ND139" s="495" t="n">
        <f aca="false">(1+$AF139)^(1/12)-1</f>
        <v>0</v>
      </c>
      <c r="NE139" s="495" t="n">
        <f aca="false">(1+$AF139)^(1/12)-1</f>
        <v>0</v>
      </c>
      <c r="NF139" s="495" t="n">
        <f aca="false">IF('Painel  de Controle'!$E$28="REAL",'Premissas Financeiras'!AI$19-'Premissas Financeiras'!AI$19,'Premissas Financeiras'!AI$19)</f>
        <v>0</v>
      </c>
      <c r="NG139" s="495" t="n">
        <f aca="false">(1+$AF139)^(1/12)-1</f>
        <v>0</v>
      </c>
      <c r="NH139" s="495" t="n">
        <f aca="false">(1+$AF139)^(1/12)-1</f>
        <v>0</v>
      </c>
      <c r="NI139" s="495" t="n">
        <f aca="false">(1+$AF139)^(1/12)-1</f>
        <v>0</v>
      </c>
      <c r="NJ139" s="495" t="n">
        <f aca="false">(1+$AF139)^(1/12)-1</f>
        <v>0</v>
      </c>
      <c r="NK139" s="495" t="n">
        <f aca="false">(1+$AF139)^(1/12)-1</f>
        <v>0</v>
      </c>
      <c r="NL139" s="495" t="n">
        <f aca="false">(1+$AF139)^(1/12)-1</f>
        <v>0</v>
      </c>
      <c r="NM139" s="495" t="n">
        <f aca="false">(1+$AF139)^(1/12)-1</f>
        <v>0</v>
      </c>
      <c r="NN139" s="495" t="n">
        <f aca="false">(1+$AF139)^(1/12)-1</f>
        <v>0</v>
      </c>
      <c r="NO139" s="495" t="n">
        <f aca="false">(1+$AF139)^(1/12)-1</f>
        <v>0</v>
      </c>
      <c r="NP139" s="495" t="n">
        <f aca="false">(1+$AF139)^(1/12)-1</f>
        <v>0</v>
      </c>
      <c r="NQ139" s="495" t="n">
        <f aca="false">(1+$AF139)^(1/12)-1</f>
        <v>0</v>
      </c>
      <c r="NR139" s="495" t="n">
        <f aca="false">(1+$AF139)^(1/12)-1</f>
        <v>0</v>
      </c>
      <c r="NS139" s="495" t="n">
        <f aca="false">IF('Painel  de Controle'!$E$28="REAL",'Premissas Financeiras'!AJ$19-'Premissas Financeiras'!AJ$19,'Premissas Financeiras'!AJ$19)</f>
        <v>0</v>
      </c>
      <c r="NT139" s="495" t="n">
        <f aca="false">(1+$AF139)^(1/12)-1</f>
        <v>0</v>
      </c>
      <c r="NU139" s="495" t="n">
        <f aca="false">(1+$AF139)^(1/12)-1</f>
        <v>0</v>
      </c>
      <c r="NV139" s="495" t="n">
        <f aca="false">(1+$AF139)^(1/12)-1</f>
        <v>0</v>
      </c>
      <c r="NW139" s="495" t="n">
        <f aca="false">(1+$AF139)^(1/12)-1</f>
        <v>0</v>
      </c>
      <c r="NX139" s="495" t="n">
        <f aca="false">(1+$AF139)^(1/12)-1</f>
        <v>0</v>
      </c>
      <c r="NY139" s="495" t="n">
        <f aca="false">(1+$AF139)^(1/12)-1</f>
        <v>0</v>
      </c>
      <c r="NZ139" s="495" t="n">
        <f aca="false">(1+$AF139)^(1/12)-1</f>
        <v>0</v>
      </c>
      <c r="OA139" s="495" t="n">
        <f aca="false">(1+$AF139)^(1/12)-1</f>
        <v>0</v>
      </c>
      <c r="OB139" s="495" t="n">
        <f aca="false">(1+$AF139)^(1/12)-1</f>
        <v>0</v>
      </c>
      <c r="OC139" s="495" t="n">
        <f aca="false">(1+$AF139)^(1/12)-1</f>
        <v>0</v>
      </c>
      <c r="OD139" s="495" t="n">
        <f aca="false">(1+$AF139)^(1/12)-1</f>
        <v>0</v>
      </c>
      <c r="OE139" s="495" t="n">
        <f aca="false">(1+$AF139)^(1/12)-1</f>
        <v>0</v>
      </c>
      <c r="OF139" s="495" t="n">
        <f aca="false">IF('Painel  de Controle'!$E$28="REAL",'Premissas Financeiras'!AK$19-'Premissas Financeiras'!AK$19,'Premissas Financeiras'!AK$19)</f>
        <v>0</v>
      </c>
      <c r="OG139" s="495" t="n">
        <f aca="false">(1+$AF139)^(1/12)-1</f>
        <v>0</v>
      </c>
      <c r="OH139" s="495" t="n">
        <f aca="false">(1+$AF139)^(1/12)-1</f>
        <v>0</v>
      </c>
      <c r="OI139" s="495" t="n">
        <f aca="false">(1+$AF139)^(1/12)-1</f>
        <v>0</v>
      </c>
      <c r="OJ139" s="495" t="n">
        <f aca="false">(1+$AF139)^(1/12)-1</f>
        <v>0</v>
      </c>
      <c r="OK139" s="495" t="n">
        <f aca="false">(1+$AF139)^(1/12)-1</f>
        <v>0</v>
      </c>
      <c r="OL139" s="495" t="n">
        <f aca="false">(1+$AF139)^(1/12)-1</f>
        <v>0</v>
      </c>
      <c r="OM139" s="495" t="n">
        <f aca="false">(1+$AF139)^(1/12)-1</f>
        <v>0</v>
      </c>
      <c r="ON139" s="495" t="n">
        <f aca="false">(1+$AF139)^(1/12)-1</f>
        <v>0</v>
      </c>
      <c r="OO139" s="495" t="n">
        <f aca="false">(1+$AF139)^(1/12)-1</f>
        <v>0</v>
      </c>
      <c r="OP139" s="495" t="n">
        <f aca="false">(1+$AF139)^(1/12)-1</f>
        <v>0</v>
      </c>
      <c r="OQ139" s="495" t="n">
        <f aca="false">(1+$AF139)^(1/12)-1</f>
        <v>0</v>
      </c>
      <c r="OR139" s="495" t="n">
        <f aca="false">(1+$AF139)^(1/12)-1</f>
        <v>0</v>
      </c>
      <c r="OS139" s="495" t="n">
        <f aca="false">IF('Painel  de Controle'!$E$28="REAL",'Premissas Financeiras'!AL$19-'Premissas Financeiras'!AL$19,'Premissas Financeiras'!AL$19)</f>
        <v>0</v>
      </c>
      <c r="OT139" s="196"/>
      <c r="OU139" s="196"/>
      <c r="OV139" s="196"/>
      <c r="OW139" s="196"/>
      <c r="OX139" s="196"/>
      <c r="OY139" s="196"/>
      <c r="OZ139" s="196"/>
      <c r="PA139" s="196"/>
      <c r="PB139" s="196"/>
      <c r="PC139" s="196"/>
      <c r="PD139" s="196"/>
      <c r="PE139" s="196"/>
      <c r="PF139" s="196"/>
      <c r="PG139" s="196"/>
      <c r="PH139" s="196"/>
      <c r="PI139" s="196"/>
      <c r="PJ139" s="196"/>
      <c r="PK139" s="196"/>
      <c r="PL139" s="196"/>
      <c r="PM139" s="196"/>
      <c r="PN139" s="196"/>
      <c r="PO139" s="196"/>
      <c r="PP139" s="196"/>
      <c r="PQ139" s="196"/>
      <c r="PR139" s="196"/>
      <c r="PS139" s="196"/>
      <c r="PT139" s="196"/>
      <c r="PU139" s="196"/>
      <c r="PV139" s="196"/>
      <c r="PW139" s="196"/>
      <c r="PX139" s="196"/>
      <c r="PY139" s="196"/>
      <c r="PZ139" s="196"/>
      <c r="QA139" s="196"/>
      <c r="QB139" s="196"/>
      <c r="QC139" s="196"/>
      <c r="QD139" s="196"/>
      <c r="QE139" s="196"/>
      <c r="QF139" s="196"/>
      <c r="QG139" s="196"/>
      <c r="QH139" s="196"/>
      <c r="QI139" s="196"/>
      <c r="QJ139" s="196"/>
      <c r="QK139" s="196"/>
      <c r="QL139" s="196"/>
      <c r="QM139" s="196"/>
      <c r="QN139" s="196"/>
      <c r="QO139" s="196"/>
      <c r="QP139" s="196"/>
      <c r="QQ139" s="196"/>
      <c r="QR139" s="196"/>
      <c r="QS139" s="196"/>
      <c r="QT139" s="196"/>
      <c r="QU139" s="196"/>
      <c r="QV139" s="196"/>
      <c r="QW139" s="196"/>
      <c r="QX139" s="196"/>
      <c r="QY139" s="196"/>
      <c r="QZ139" s="196"/>
      <c r="RA139" s="196"/>
      <c r="RB139" s="196"/>
      <c r="RC139" s="196"/>
      <c r="RD139" s="196"/>
      <c r="RE139" s="196"/>
      <c r="RF139" s="196"/>
    </row>
    <row r="140" customFormat="false" ht="12.75" hidden="false" customHeight="true" outlineLevel="0" collapsed="false">
      <c r="A140" s="196"/>
      <c r="B140" s="89" t="s">
        <v>527</v>
      </c>
      <c r="C140" s="196"/>
      <c r="D140" s="196"/>
      <c r="E140" s="496" t="n">
        <f aca="false">'Premissas Financeiras'!O33</f>
        <v>0.1525271131</v>
      </c>
      <c r="F140" s="196"/>
      <c r="G140" s="495" t="n">
        <f aca="false">(1+$AF140)^(1/12)-1</f>
        <v>0.011900000002985</v>
      </c>
      <c r="H140" s="495" t="n">
        <f aca="false">(1+$AF140)^(1/12)-1</f>
        <v>0.011900000002985</v>
      </c>
      <c r="I140" s="495" t="n">
        <f aca="false">(1+$AF140)^(1/12)-1</f>
        <v>0.011900000002985</v>
      </c>
      <c r="J140" s="495" t="n">
        <f aca="false">(1+$AF140)^(1/12)-1</f>
        <v>0.011900000002985</v>
      </c>
      <c r="K140" s="495" t="n">
        <f aca="false">(1+$AF140)^(1/12)-1</f>
        <v>0.011900000002985</v>
      </c>
      <c r="L140" s="495" t="n">
        <f aca="false">(1+$AF140)^(1/12)-1</f>
        <v>0.011900000002985</v>
      </c>
      <c r="M140" s="495" t="n">
        <f aca="false">(1+$AF140)^(1/12)-1</f>
        <v>0.011900000002985</v>
      </c>
      <c r="N140" s="495" t="n">
        <f aca="false">(1+$AF140)^(1/12)-1</f>
        <v>0.011900000002985</v>
      </c>
      <c r="O140" s="495" t="n">
        <f aca="false">(1+$AF140)^(1/12)-1</f>
        <v>0.011900000002985</v>
      </c>
      <c r="P140" s="495" t="n">
        <f aca="false">(1+$AF140)^(1/12)-1</f>
        <v>0.011900000002985</v>
      </c>
      <c r="Q140" s="495" t="n">
        <f aca="false">(1+$AF140)^(1/12)-1</f>
        <v>0.011900000002985</v>
      </c>
      <c r="R140" s="495" t="n">
        <f aca="false">(1+$AF140)^(1/12)-1</f>
        <v>0.011900000002985</v>
      </c>
      <c r="S140" s="495" t="n">
        <f aca="false">$E$140</f>
        <v>0.1525271131</v>
      </c>
      <c r="T140" s="495" t="n">
        <f aca="false">(1+$AF140)^(1/12)-1</f>
        <v>0.011900000002985</v>
      </c>
      <c r="U140" s="495" t="n">
        <f aca="false">(1+$AF140)^(1/12)-1</f>
        <v>0.011900000002985</v>
      </c>
      <c r="V140" s="495" t="n">
        <f aca="false">(1+$AF140)^(1/12)-1</f>
        <v>0.011900000002985</v>
      </c>
      <c r="W140" s="495" t="n">
        <f aca="false">(1+$AF140)^(1/12)-1</f>
        <v>0.011900000002985</v>
      </c>
      <c r="X140" s="495" t="n">
        <f aca="false">(1+$AF140)^(1/12)-1</f>
        <v>0.011900000002985</v>
      </c>
      <c r="Y140" s="495" t="n">
        <f aca="false">(1+$AF140)^(1/12)-1</f>
        <v>0.011900000002985</v>
      </c>
      <c r="Z140" s="495" t="n">
        <f aca="false">(1+$AF140)^(1/12)-1</f>
        <v>0.011900000002985</v>
      </c>
      <c r="AA140" s="495" t="n">
        <f aca="false">(1+$AF140)^(1/12)-1</f>
        <v>0.011900000002985</v>
      </c>
      <c r="AB140" s="495" t="n">
        <f aca="false">(1+$AF140)^(1/12)-1</f>
        <v>0.011900000002985</v>
      </c>
      <c r="AC140" s="495" t="n">
        <f aca="false">(1+$AF140)^(1/12)-1</f>
        <v>0.011900000002985</v>
      </c>
      <c r="AD140" s="495" t="n">
        <f aca="false">(1+$AF140)^(1/12)-1</f>
        <v>0.011900000002985</v>
      </c>
      <c r="AE140" s="495" t="n">
        <f aca="false">(1+$AF140)^(1/12)-1</f>
        <v>0.011900000002985</v>
      </c>
      <c r="AF140" s="495" t="n">
        <f aca="false">$E$140</f>
        <v>0.1525271131</v>
      </c>
      <c r="AG140" s="495" t="n">
        <f aca="false">(1+$AF140)^(1/12)-1</f>
        <v>0.011900000002985</v>
      </c>
      <c r="AH140" s="495" t="n">
        <f aca="false">(1+$AF140)^(1/12)-1</f>
        <v>0.011900000002985</v>
      </c>
      <c r="AI140" s="495" t="n">
        <f aca="false">(1+$AF140)^(1/12)-1</f>
        <v>0.011900000002985</v>
      </c>
      <c r="AJ140" s="495" t="n">
        <f aca="false">(1+$AF140)^(1/12)-1</f>
        <v>0.011900000002985</v>
      </c>
      <c r="AK140" s="495" t="n">
        <f aca="false">(1+$AF140)^(1/12)-1</f>
        <v>0.011900000002985</v>
      </c>
      <c r="AL140" s="495" t="n">
        <f aca="false">(1+$AF140)^(1/12)-1</f>
        <v>0.011900000002985</v>
      </c>
      <c r="AM140" s="495" t="n">
        <f aca="false">(1+$AF140)^(1/12)-1</f>
        <v>0.011900000002985</v>
      </c>
      <c r="AN140" s="495" t="n">
        <f aca="false">(1+$AF140)^(1/12)-1</f>
        <v>0.011900000002985</v>
      </c>
      <c r="AO140" s="495" t="n">
        <f aca="false">(1+$AF140)^(1/12)-1</f>
        <v>0.011900000002985</v>
      </c>
      <c r="AP140" s="495" t="n">
        <f aca="false">(1+$AF140)^(1/12)-1</f>
        <v>0.011900000002985</v>
      </c>
      <c r="AQ140" s="495" t="n">
        <f aca="false">(1+$AF140)^(1/12)-1</f>
        <v>0.011900000002985</v>
      </c>
      <c r="AR140" s="495" t="n">
        <f aca="false">(1+$AF140)^(1/12)-1</f>
        <v>0.011900000002985</v>
      </c>
      <c r="AS140" s="495" t="n">
        <f aca="false">$E$140</f>
        <v>0.1525271131</v>
      </c>
      <c r="AT140" s="495" t="n">
        <f aca="false">(1+$AF140)^(1/12)-1</f>
        <v>0.011900000002985</v>
      </c>
      <c r="AU140" s="495" t="n">
        <f aca="false">(1+$AF140)^(1/12)-1</f>
        <v>0.011900000002985</v>
      </c>
      <c r="AV140" s="495" t="n">
        <f aca="false">(1+$AF140)^(1/12)-1</f>
        <v>0.011900000002985</v>
      </c>
      <c r="AW140" s="495" t="n">
        <f aca="false">(1+$AF140)^(1/12)-1</f>
        <v>0.011900000002985</v>
      </c>
      <c r="AX140" s="495" t="n">
        <f aca="false">(1+$AF140)^(1/12)-1</f>
        <v>0.011900000002985</v>
      </c>
      <c r="AY140" s="495" t="n">
        <f aca="false">(1+$AF140)^(1/12)-1</f>
        <v>0.011900000002985</v>
      </c>
      <c r="AZ140" s="495" t="n">
        <f aca="false">(1+$AF140)^(1/12)-1</f>
        <v>0.011900000002985</v>
      </c>
      <c r="BA140" s="495" t="n">
        <f aca="false">(1+$AF140)^(1/12)-1</f>
        <v>0.011900000002985</v>
      </c>
      <c r="BB140" s="495" t="n">
        <f aca="false">(1+$AF140)^(1/12)-1</f>
        <v>0.011900000002985</v>
      </c>
      <c r="BC140" s="495" t="n">
        <f aca="false">(1+$AF140)^(1/12)-1</f>
        <v>0.011900000002985</v>
      </c>
      <c r="BD140" s="495" t="n">
        <f aca="false">(1+$AF140)^(1/12)-1</f>
        <v>0.011900000002985</v>
      </c>
      <c r="BE140" s="495" t="n">
        <f aca="false">(1+$AF140)^(1/12)-1</f>
        <v>0.011900000002985</v>
      </c>
      <c r="BF140" s="495" t="n">
        <f aca="false">$E$140</f>
        <v>0.1525271131</v>
      </c>
      <c r="BG140" s="495" t="n">
        <f aca="false">(1+$AF140)^(1/12)-1</f>
        <v>0.011900000002985</v>
      </c>
      <c r="BH140" s="495" t="n">
        <f aca="false">(1+$AF140)^(1/12)-1</f>
        <v>0.011900000002985</v>
      </c>
      <c r="BI140" s="495" t="n">
        <f aca="false">(1+$AF140)^(1/12)-1</f>
        <v>0.011900000002985</v>
      </c>
      <c r="BJ140" s="495" t="n">
        <f aca="false">(1+$AF140)^(1/12)-1</f>
        <v>0.011900000002985</v>
      </c>
      <c r="BK140" s="495" t="n">
        <f aca="false">(1+$AF140)^(1/12)-1</f>
        <v>0.011900000002985</v>
      </c>
      <c r="BL140" s="495" t="n">
        <f aca="false">(1+$AF140)^(1/12)-1</f>
        <v>0.011900000002985</v>
      </c>
      <c r="BM140" s="495" t="n">
        <f aca="false">(1+$AF140)^(1/12)-1</f>
        <v>0.011900000002985</v>
      </c>
      <c r="BN140" s="495" t="n">
        <f aca="false">(1+$AF140)^(1/12)-1</f>
        <v>0.011900000002985</v>
      </c>
      <c r="BO140" s="495" t="n">
        <f aca="false">(1+$AF140)^(1/12)-1</f>
        <v>0.011900000002985</v>
      </c>
      <c r="BP140" s="495" t="n">
        <f aca="false">(1+$AF140)^(1/12)-1</f>
        <v>0.011900000002985</v>
      </c>
      <c r="BQ140" s="495" t="n">
        <f aca="false">(1+$AF140)^(1/12)-1</f>
        <v>0.011900000002985</v>
      </c>
      <c r="BR140" s="495" t="n">
        <f aca="false">(1+$AF140)^(1/12)-1</f>
        <v>0.011900000002985</v>
      </c>
      <c r="BS140" s="495" t="n">
        <f aca="false">$E$140</f>
        <v>0.1525271131</v>
      </c>
      <c r="BT140" s="495" t="n">
        <f aca="false">(1+$AF140)^(1/12)-1</f>
        <v>0.011900000002985</v>
      </c>
      <c r="BU140" s="495" t="n">
        <f aca="false">(1+$AF140)^(1/12)-1</f>
        <v>0.011900000002985</v>
      </c>
      <c r="BV140" s="495" t="n">
        <f aca="false">(1+$AF140)^(1/12)-1</f>
        <v>0.011900000002985</v>
      </c>
      <c r="BW140" s="495" t="n">
        <f aca="false">(1+$AF140)^(1/12)-1</f>
        <v>0.011900000002985</v>
      </c>
      <c r="BX140" s="495" t="n">
        <f aca="false">(1+$AF140)^(1/12)-1</f>
        <v>0.011900000002985</v>
      </c>
      <c r="BY140" s="495" t="n">
        <f aca="false">(1+$AF140)^(1/12)-1</f>
        <v>0.011900000002985</v>
      </c>
      <c r="BZ140" s="495" t="n">
        <f aca="false">(1+$AF140)^(1/12)-1</f>
        <v>0.011900000002985</v>
      </c>
      <c r="CA140" s="495" t="n">
        <f aca="false">(1+$AF140)^(1/12)-1</f>
        <v>0.011900000002985</v>
      </c>
      <c r="CB140" s="495" t="n">
        <f aca="false">(1+$AF140)^(1/12)-1</f>
        <v>0.011900000002985</v>
      </c>
      <c r="CC140" s="495" t="n">
        <f aca="false">(1+$AF140)^(1/12)-1</f>
        <v>0.011900000002985</v>
      </c>
      <c r="CD140" s="495" t="n">
        <f aca="false">(1+$AF140)^(1/12)-1</f>
        <v>0.011900000002985</v>
      </c>
      <c r="CE140" s="495" t="n">
        <f aca="false">(1+$AF140)^(1/12)-1</f>
        <v>0.011900000002985</v>
      </c>
      <c r="CF140" s="495" t="n">
        <f aca="false">$E$140</f>
        <v>0.1525271131</v>
      </c>
      <c r="CG140" s="495" t="n">
        <f aca="false">(1+$AF140)^(1/12)-1</f>
        <v>0.011900000002985</v>
      </c>
      <c r="CH140" s="495" t="n">
        <f aca="false">(1+$AF140)^(1/12)-1</f>
        <v>0.011900000002985</v>
      </c>
      <c r="CI140" s="495" t="n">
        <f aca="false">(1+$AF140)^(1/12)-1</f>
        <v>0.011900000002985</v>
      </c>
      <c r="CJ140" s="495" t="n">
        <f aca="false">(1+$AF140)^(1/12)-1</f>
        <v>0.011900000002985</v>
      </c>
      <c r="CK140" s="495" t="n">
        <f aca="false">(1+$AF140)^(1/12)-1</f>
        <v>0.011900000002985</v>
      </c>
      <c r="CL140" s="495" t="n">
        <f aca="false">(1+$AF140)^(1/12)-1</f>
        <v>0.011900000002985</v>
      </c>
      <c r="CM140" s="495" t="n">
        <f aca="false">(1+$AF140)^(1/12)-1</f>
        <v>0.011900000002985</v>
      </c>
      <c r="CN140" s="495" t="n">
        <f aca="false">(1+$AF140)^(1/12)-1</f>
        <v>0.011900000002985</v>
      </c>
      <c r="CO140" s="495" t="n">
        <f aca="false">(1+$AF140)^(1/12)-1</f>
        <v>0.011900000002985</v>
      </c>
      <c r="CP140" s="495" t="n">
        <f aca="false">(1+$AF140)^(1/12)-1</f>
        <v>0.011900000002985</v>
      </c>
      <c r="CQ140" s="495" t="n">
        <f aca="false">(1+$AF140)^(1/12)-1</f>
        <v>0.011900000002985</v>
      </c>
      <c r="CR140" s="495" t="n">
        <f aca="false">(1+$AF140)^(1/12)-1</f>
        <v>0.011900000002985</v>
      </c>
      <c r="CS140" s="495" t="n">
        <f aca="false">$E$140</f>
        <v>0.1525271131</v>
      </c>
      <c r="CT140" s="495" t="n">
        <f aca="false">(1+$AF140)^(1/12)-1</f>
        <v>0.011900000002985</v>
      </c>
      <c r="CU140" s="495" t="n">
        <f aca="false">(1+$AF140)^(1/12)-1</f>
        <v>0.011900000002985</v>
      </c>
      <c r="CV140" s="495" t="n">
        <f aca="false">(1+$AF140)^(1/12)-1</f>
        <v>0.011900000002985</v>
      </c>
      <c r="CW140" s="495" t="n">
        <f aca="false">(1+$AF140)^(1/12)-1</f>
        <v>0.011900000002985</v>
      </c>
      <c r="CX140" s="495" t="n">
        <f aca="false">(1+$AF140)^(1/12)-1</f>
        <v>0.011900000002985</v>
      </c>
      <c r="CY140" s="495" t="n">
        <f aca="false">(1+$AF140)^(1/12)-1</f>
        <v>0.011900000002985</v>
      </c>
      <c r="CZ140" s="495" t="n">
        <f aca="false">(1+$AF140)^(1/12)-1</f>
        <v>0.011900000002985</v>
      </c>
      <c r="DA140" s="495" t="n">
        <f aca="false">(1+$AF140)^(1/12)-1</f>
        <v>0.011900000002985</v>
      </c>
      <c r="DB140" s="495" t="n">
        <f aca="false">(1+$AF140)^(1/12)-1</f>
        <v>0.011900000002985</v>
      </c>
      <c r="DC140" s="495" t="n">
        <f aca="false">(1+$AF140)^(1/12)-1</f>
        <v>0.011900000002985</v>
      </c>
      <c r="DD140" s="495" t="n">
        <f aca="false">(1+$AF140)^(1/12)-1</f>
        <v>0.011900000002985</v>
      </c>
      <c r="DE140" s="495" t="n">
        <f aca="false">(1+$AF140)^(1/12)-1</f>
        <v>0.011900000002985</v>
      </c>
      <c r="DF140" s="495" t="n">
        <f aca="false">$E$140</f>
        <v>0.1525271131</v>
      </c>
      <c r="DG140" s="495" t="n">
        <f aca="false">(1+$AF140)^(1/12)-1</f>
        <v>0.011900000002985</v>
      </c>
      <c r="DH140" s="495" t="n">
        <f aca="false">(1+$AF140)^(1/12)-1</f>
        <v>0.011900000002985</v>
      </c>
      <c r="DI140" s="495" t="n">
        <f aca="false">(1+$AF140)^(1/12)-1</f>
        <v>0.011900000002985</v>
      </c>
      <c r="DJ140" s="495" t="n">
        <f aca="false">(1+$AF140)^(1/12)-1</f>
        <v>0.011900000002985</v>
      </c>
      <c r="DK140" s="495" t="n">
        <f aca="false">(1+$AF140)^(1/12)-1</f>
        <v>0.011900000002985</v>
      </c>
      <c r="DL140" s="495" t="n">
        <f aca="false">(1+$AF140)^(1/12)-1</f>
        <v>0.011900000002985</v>
      </c>
      <c r="DM140" s="495" t="n">
        <f aca="false">(1+$AF140)^(1/12)-1</f>
        <v>0.011900000002985</v>
      </c>
      <c r="DN140" s="495" t="n">
        <f aca="false">(1+$AF140)^(1/12)-1</f>
        <v>0.011900000002985</v>
      </c>
      <c r="DO140" s="495" t="n">
        <f aca="false">(1+$AF140)^(1/12)-1</f>
        <v>0.011900000002985</v>
      </c>
      <c r="DP140" s="495" t="n">
        <f aca="false">(1+$AF140)^(1/12)-1</f>
        <v>0.011900000002985</v>
      </c>
      <c r="DQ140" s="495" t="n">
        <f aca="false">(1+$AF140)^(1/12)-1</f>
        <v>0.011900000002985</v>
      </c>
      <c r="DR140" s="495" t="n">
        <f aca="false">(1+$AF140)^(1/12)-1</f>
        <v>0.011900000002985</v>
      </c>
      <c r="DS140" s="495" t="n">
        <f aca="false">$E$140</f>
        <v>0.1525271131</v>
      </c>
      <c r="DT140" s="495" t="n">
        <f aca="false">(1+$AF140)^(1/12)-1</f>
        <v>0.011900000002985</v>
      </c>
      <c r="DU140" s="495" t="n">
        <f aca="false">(1+$AF140)^(1/12)-1</f>
        <v>0.011900000002985</v>
      </c>
      <c r="DV140" s="495" t="n">
        <f aca="false">(1+$AF140)^(1/12)-1</f>
        <v>0.011900000002985</v>
      </c>
      <c r="DW140" s="495" t="n">
        <f aca="false">(1+$AF140)^(1/12)-1</f>
        <v>0.011900000002985</v>
      </c>
      <c r="DX140" s="495" t="n">
        <f aca="false">(1+$AF140)^(1/12)-1</f>
        <v>0.011900000002985</v>
      </c>
      <c r="DY140" s="495" t="n">
        <f aca="false">(1+$AF140)^(1/12)-1</f>
        <v>0.011900000002985</v>
      </c>
      <c r="DZ140" s="495" t="n">
        <f aca="false">(1+$AF140)^(1/12)-1</f>
        <v>0.011900000002985</v>
      </c>
      <c r="EA140" s="495" t="n">
        <f aca="false">(1+$AF140)^(1/12)-1</f>
        <v>0.011900000002985</v>
      </c>
      <c r="EB140" s="495" t="n">
        <f aca="false">(1+$AF140)^(1/12)-1</f>
        <v>0.011900000002985</v>
      </c>
      <c r="EC140" s="495" t="n">
        <f aca="false">(1+$AF140)^(1/12)-1</f>
        <v>0.011900000002985</v>
      </c>
      <c r="ED140" s="495" t="n">
        <f aca="false">(1+$AF140)^(1/12)-1</f>
        <v>0.011900000002985</v>
      </c>
      <c r="EE140" s="495" t="n">
        <f aca="false">(1+$AF140)^(1/12)-1</f>
        <v>0.011900000002985</v>
      </c>
      <c r="EF140" s="495" t="n">
        <f aca="false">$E$140</f>
        <v>0.1525271131</v>
      </c>
      <c r="EG140" s="495" t="n">
        <f aca="false">(1+$AF140)^(1/12)-1</f>
        <v>0.011900000002985</v>
      </c>
      <c r="EH140" s="495" t="n">
        <f aca="false">(1+$AF140)^(1/12)-1</f>
        <v>0.011900000002985</v>
      </c>
      <c r="EI140" s="495" t="n">
        <f aca="false">(1+$AF140)^(1/12)-1</f>
        <v>0.011900000002985</v>
      </c>
      <c r="EJ140" s="495" t="n">
        <f aca="false">(1+$AF140)^(1/12)-1</f>
        <v>0.011900000002985</v>
      </c>
      <c r="EK140" s="495" t="n">
        <f aca="false">(1+$AF140)^(1/12)-1</f>
        <v>0.011900000002985</v>
      </c>
      <c r="EL140" s="495" t="n">
        <f aca="false">(1+$AF140)^(1/12)-1</f>
        <v>0.011900000002985</v>
      </c>
      <c r="EM140" s="495" t="n">
        <f aca="false">(1+$AF140)^(1/12)-1</f>
        <v>0.011900000002985</v>
      </c>
      <c r="EN140" s="495" t="n">
        <f aca="false">(1+$AF140)^(1/12)-1</f>
        <v>0.011900000002985</v>
      </c>
      <c r="EO140" s="495" t="n">
        <f aca="false">(1+$AF140)^(1/12)-1</f>
        <v>0.011900000002985</v>
      </c>
      <c r="EP140" s="495" t="n">
        <f aca="false">(1+$AF140)^(1/12)-1</f>
        <v>0.011900000002985</v>
      </c>
      <c r="EQ140" s="495" t="n">
        <f aca="false">(1+$AF140)^(1/12)-1</f>
        <v>0.011900000002985</v>
      </c>
      <c r="ER140" s="495" t="n">
        <f aca="false">(1+$AF140)^(1/12)-1</f>
        <v>0.011900000002985</v>
      </c>
      <c r="ES140" s="495" t="n">
        <f aca="false">$E$140</f>
        <v>0.1525271131</v>
      </c>
      <c r="ET140" s="495" t="n">
        <f aca="false">(1+$AF140)^(1/12)-1</f>
        <v>0.011900000002985</v>
      </c>
      <c r="EU140" s="495" t="n">
        <f aca="false">(1+$AF140)^(1/12)-1</f>
        <v>0.011900000002985</v>
      </c>
      <c r="EV140" s="495" t="n">
        <f aca="false">(1+$AF140)^(1/12)-1</f>
        <v>0.011900000002985</v>
      </c>
      <c r="EW140" s="495" t="n">
        <f aca="false">(1+$AF140)^(1/12)-1</f>
        <v>0.011900000002985</v>
      </c>
      <c r="EX140" s="495" t="n">
        <f aca="false">(1+$AF140)^(1/12)-1</f>
        <v>0.011900000002985</v>
      </c>
      <c r="EY140" s="495" t="n">
        <f aca="false">(1+$AF140)^(1/12)-1</f>
        <v>0.011900000002985</v>
      </c>
      <c r="EZ140" s="495" t="n">
        <f aca="false">(1+$AF140)^(1/12)-1</f>
        <v>0.011900000002985</v>
      </c>
      <c r="FA140" s="495" t="n">
        <f aca="false">(1+$AF140)^(1/12)-1</f>
        <v>0.011900000002985</v>
      </c>
      <c r="FB140" s="495" t="n">
        <f aca="false">(1+$AF140)^(1/12)-1</f>
        <v>0.011900000002985</v>
      </c>
      <c r="FC140" s="495" t="n">
        <f aca="false">(1+$AF140)^(1/12)-1</f>
        <v>0.011900000002985</v>
      </c>
      <c r="FD140" s="495" t="n">
        <f aca="false">(1+$AF140)^(1/12)-1</f>
        <v>0.011900000002985</v>
      </c>
      <c r="FE140" s="495" t="n">
        <f aca="false">(1+$AF140)^(1/12)-1</f>
        <v>0.011900000002985</v>
      </c>
      <c r="FF140" s="495" t="n">
        <f aca="false">$E$140</f>
        <v>0.1525271131</v>
      </c>
      <c r="FG140" s="495" t="n">
        <f aca="false">(1+$AF140)^(1/12)-1</f>
        <v>0.011900000002985</v>
      </c>
      <c r="FH140" s="495" t="n">
        <f aca="false">(1+$AF140)^(1/12)-1</f>
        <v>0.011900000002985</v>
      </c>
      <c r="FI140" s="495" t="n">
        <f aca="false">(1+$AF140)^(1/12)-1</f>
        <v>0.011900000002985</v>
      </c>
      <c r="FJ140" s="495" t="n">
        <f aca="false">(1+$AF140)^(1/12)-1</f>
        <v>0.011900000002985</v>
      </c>
      <c r="FK140" s="495" t="n">
        <f aca="false">(1+$AF140)^(1/12)-1</f>
        <v>0.011900000002985</v>
      </c>
      <c r="FL140" s="495" t="n">
        <f aca="false">(1+$AF140)^(1/12)-1</f>
        <v>0.011900000002985</v>
      </c>
      <c r="FM140" s="495" t="n">
        <f aca="false">(1+$AF140)^(1/12)-1</f>
        <v>0.011900000002985</v>
      </c>
      <c r="FN140" s="495" t="n">
        <f aca="false">(1+$AF140)^(1/12)-1</f>
        <v>0.011900000002985</v>
      </c>
      <c r="FO140" s="495" t="n">
        <f aca="false">(1+$AF140)^(1/12)-1</f>
        <v>0.011900000002985</v>
      </c>
      <c r="FP140" s="495" t="n">
        <f aca="false">(1+$AF140)^(1/12)-1</f>
        <v>0.011900000002985</v>
      </c>
      <c r="FQ140" s="495" t="n">
        <f aca="false">(1+$AF140)^(1/12)-1</f>
        <v>0.011900000002985</v>
      </c>
      <c r="FR140" s="495" t="n">
        <f aca="false">(1+$AF140)^(1/12)-1</f>
        <v>0.011900000002985</v>
      </c>
      <c r="FS140" s="495" t="n">
        <f aca="false">$E$140</f>
        <v>0.1525271131</v>
      </c>
      <c r="FT140" s="495" t="n">
        <f aca="false">(1+$AF140)^(1/12)-1</f>
        <v>0.011900000002985</v>
      </c>
      <c r="FU140" s="495" t="n">
        <f aca="false">(1+$AF140)^(1/12)-1</f>
        <v>0.011900000002985</v>
      </c>
      <c r="FV140" s="495" t="n">
        <f aca="false">(1+$AF140)^(1/12)-1</f>
        <v>0.011900000002985</v>
      </c>
      <c r="FW140" s="495" t="n">
        <f aca="false">(1+$AF140)^(1/12)-1</f>
        <v>0.011900000002985</v>
      </c>
      <c r="FX140" s="495" t="n">
        <f aca="false">(1+$AF140)^(1/12)-1</f>
        <v>0.011900000002985</v>
      </c>
      <c r="FY140" s="495" t="n">
        <f aca="false">(1+$AF140)^(1/12)-1</f>
        <v>0.011900000002985</v>
      </c>
      <c r="FZ140" s="495" t="n">
        <f aca="false">(1+$AF140)^(1/12)-1</f>
        <v>0.011900000002985</v>
      </c>
      <c r="GA140" s="495" t="n">
        <f aca="false">(1+$AF140)^(1/12)-1</f>
        <v>0.011900000002985</v>
      </c>
      <c r="GB140" s="495" t="n">
        <f aca="false">(1+$AF140)^(1/12)-1</f>
        <v>0.011900000002985</v>
      </c>
      <c r="GC140" s="495" t="n">
        <f aca="false">(1+$AF140)^(1/12)-1</f>
        <v>0.011900000002985</v>
      </c>
      <c r="GD140" s="495" t="n">
        <f aca="false">(1+$AF140)^(1/12)-1</f>
        <v>0.011900000002985</v>
      </c>
      <c r="GE140" s="495" t="n">
        <f aca="false">(1+$AF140)^(1/12)-1</f>
        <v>0.011900000002985</v>
      </c>
      <c r="GF140" s="495" t="n">
        <f aca="false">$E$140</f>
        <v>0.1525271131</v>
      </c>
      <c r="GG140" s="495" t="n">
        <f aca="false">(1+$AF140)^(1/12)-1</f>
        <v>0.011900000002985</v>
      </c>
      <c r="GH140" s="495" t="n">
        <f aca="false">(1+$AF140)^(1/12)-1</f>
        <v>0.011900000002985</v>
      </c>
      <c r="GI140" s="495" t="n">
        <f aca="false">(1+$AF140)^(1/12)-1</f>
        <v>0.011900000002985</v>
      </c>
      <c r="GJ140" s="495" t="n">
        <f aca="false">(1+$AF140)^(1/12)-1</f>
        <v>0.011900000002985</v>
      </c>
      <c r="GK140" s="495" t="n">
        <f aca="false">(1+$AF140)^(1/12)-1</f>
        <v>0.011900000002985</v>
      </c>
      <c r="GL140" s="495" t="n">
        <f aca="false">(1+$AF140)^(1/12)-1</f>
        <v>0.011900000002985</v>
      </c>
      <c r="GM140" s="495" t="n">
        <f aca="false">(1+$AF140)^(1/12)-1</f>
        <v>0.011900000002985</v>
      </c>
      <c r="GN140" s="495" t="n">
        <f aca="false">(1+$AF140)^(1/12)-1</f>
        <v>0.011900000002985</v>
      </c>
      <c r="GO140" s="495" t="n">
        <f aca="false">(1+$AF140)^(1/12)-1</f>
        <v>0.011900000002985</v>
      </c>
      <c r="GP140" s="495" t="n">
        <f aca="false">(1+$AF140)^(1/12)-1</f>
        <v>0.011900000002985</v>
      </c>
      <c r="GQ140" s="495" t="n">
        <f aca="false">(1+$AF140)^(1/12)-1</f>
        <v>0.011900000002985</v>
      </c>
      <c r="GR140" s="495" t="n">
        <f aca="false">(1+$AF140)^(1/12)-1</f>
        <v>0.011900000002985</v>
      </c>
      <c r="GS140" s="495" t="n">
        <f aca="false">$E$140</f>
        <v>0.1525271131</v>
      </c>
      <c r="GT140" s="495" t="n">
        <f aca="false">(1+$AF140)^(1/12)-1</f>
        <v>0.011900000002985</v>
      </c>
      <c r="GU140" s="495" t="n">
        <f aca="false">(1+$AF140)^(1/12)-1</f>
        <v>0.011900000002985</v>
      </c>
      <c r="GV140" s="495" t="n">
        <f aca="false">(1+$AF140)^(1/12)-1</f>
        <v>0.011900000002985</v>
      </c>
      <c r="GW140" s="495" t="n">
        <f aca="false">(1+$AF140)^(1/12)-1</f>
        <v>0.011900000002985</v>
      </c>
      <c r="GX140" s="495" t="n">
        <f aca="false">(1+$AF140)^(1/12)-1</f>
        <v>0.011900000002985</v>
      </c>
      <c r="GY140" s="495" t="n">
        <f aca="false">(1+$AF140)^(1/12)-1</f>
        <v>0.011900000002985</v>
      </c>
      <c r="GZ140" s="495" t="n">
        <f aca="false">(1+$AF140)^(1/12)-1</f>
        <v>0.011900000002985</v>
      </c>
      <c r="HA140" s="495" t="n">
        <f aca="false">(1+$AF140)^(1/12)-1</f>
        <v>0.011900000002985</v>
      </c>
      <c r="HB140" s="495" t="n">
        <f aca="false">(1+$AF140)^(1/12)-1</f>
        <v>0.011900000002985</v>
      </c>
      <c r="HC140" s="495" t="n">
        <f aca="false">(1+$AF140)^(1/12)-1</f>
        <v>0.011900000002985</v>
      </c>
      <c r="HD140" s="495" t="n">
        <f aca="false">(1+$AF140)^(1/12)-1</f>
        <v>0.011900000002985</v>
      </c>
      <c r="HE140" s="495" t="n">
        <f aca="false">(1+$AF140)^(1/12)-1</f>
        <v>0.011900000002985</v>
      </c>
      <c r="HF140" s="495" t="n">
        <f aca="false">$E$140</f>
        <v>0.1525271131</v>
      </c>
      <c r="HG140" s="495" t="n">
        <f aca="false">(1+$AF140)^(1/12)-1</f>
        <v>0.011900000002985</v>
      </c>
      <c r="HH140" s="495" t="n">
        <f aca="false">(1+$AF140)^(1/12)-1</f>
        <v>0.011900000002985</v>
      </c>
      <c r="HI140" s="495" t="n">
        <f aca="false">(1+$AF140)^(1/12)-1</f>
        <v>0.011900000002985</v>
      </c>
      <c r="HJ140" s="495" t="n">
        <f aca="false">(1+$AF140)^(1/12)-1</f>
        <v>0.011900000002985</v>
      </c>
      <c r="HK140" s="495" t="n">
        <f aca="false">(1+$AF140)^(1/12)-1</f>
        <v>0.011900000002985</v>
      </c>
      <c r="HL140" s="495" t="n">
        <f aca="false">(1+$AF140)^(1/12)-1</f>
        <v>0.011900000002985</v>
      </c>
      <c r="HM140" s="495" t="n">
        <f aca="false">(1+$AF140)^(1/12)-1</f>
        <v>0.011900000002985</v>
      </c>
      <c r="HN140" s="495" t="n">
        <f aca="false">(1+$AF140)^(1/12)-1</f>
        <v>0.011900000002985</v>
      </c>
      <c r="HO140" s="495" t="n">
        <f aca="false">(1+$AF140)^(1/12)-1</f>
        <v>0.011900000002985</v>
      </c>
      <c r="HP140" s="495" t="n">
        <f aca="false">(1+$AF140)^(1/12)-1</f>
        <v>0.011900000002985</v>
      </c>
      <c r="HQ140" s="495" t="n">
        <f aca="false">(1+$AF140)^(1/12)-1</f>
        <v>0.011900000002985</v>
      </c>
      <c r="HR140" s="495" t="n">
        <f aca="false">(1+$AF140)^(1/12)-1</f>
        <v>0.011900000002985</v>
      </c>
      <c r="HS140" s="495" t="n">
        <f aca="false">$E$140</f>
        <v>0.1525271131</v>
      </c>
      <c r="HT140" s="495" t="n">
        <f aca="false">(1+$AF140)^(1/12)-1</f>
        <v>0.011900000002985</v>
      </c>
      <c r="HU140" s="495" t="n">
        <f aca="false">(1+$AF140)^(1/12)-1</f>
        <v>0.011900000002985</v>
      </c>
      <c r="HV140" s="495" t="n">
        <f aca="false">(1+$AF140)^(1/12)-1</f>
        <v>0.011900000002985</v>
      </c>
      <c r="HW140" s="495" t="n">
        <f aca="false">(1+$AF140)^(1/12)-1</f>
        <v>0.011900000002985</v>
      </c>
      <c r="HX140" s="495" t="n">
        <f aca="false">(1+$AF140)^(1/12)-1</f>
        <v>0.011900000002985</v>
      </c>
      <c r="HY140" s="495" t="n">
        <f aca="false">(1+$AF140)^(1/12)-1</f>
        <v>0.011900000002985</v>
      </c>
      <c r="HZ140" s="495" t="n">
        <f aca="false">(1+$AF140)^(1/12)-1</f>
        <v>0.011900000002985</v>
      </c>
      <c r="IA140" s="495" t="n">
        <f aca="false">(1+$AF140)^(1/12)-1</f>
        <v>0.011900000002985</v>
      </c>
      <c r="IB140" s="495" t="n">
        <f aca="false">(1+$AF140)^(1/12)-1</f>
        <v>0.011900000002985</v>
      </c>
      <c r="IC140" s="495" t="n">
        <f aca="false">(1+$AF140)^(1/12)-1</f>
        <v>0.011900000002985</v>
      </c>
      <c r="ID140" s="495" t="n">
        <f aca="false">(1+$AF140)^(1/12)-1</f>
        <v>0.011900000002985</v>
      </c>
      <c r="IE140" s="495" t="n">
        <f aca="false">(1+$AF140)^(1/12)-1</f>
        <v>0.011900000002985</v>
      </c>
      <c r="IF140" s="495" t="n">
        <f aca="false">$E$140</f>
        <v>0.1525271131</v>
      </c>
      <c r="IG140" s="495" t="n">
        <f aca="false">(1+$AF140)^(1/12)-1</f>
        <v>0.011900000002985</v>
      </c>
      <c r="IH140" s="495" t="n">
        <f aca="false">(1+$AF140)^(1/12)-1</f>
        <v>0.011900000002985</v>
      </c>
      <c r="II140" s="495" t="n">
        <f aca="false">(1+$AF140)^(1/12)-1</f>
        <v>0.011900000002985</v>
      </c>
      <c r="IJ140" s="495" t="n">
        <f aca="false">(1+$AF140)^(1/12)-1</f>
        <v>0.011900000002985</v>
      </c>
      <c r="IK140" s="495" t="n">
        <f aca="false">(1+$AF140)^(1/12)-1</f>
        <v>0.011900000002985</v>
      </c>
      <c r="IL140" s="495" t="n">
        <f aca="false">(1+$AF140)^(1/12)-1</f>
        <v>0.011900000002985</v>
      </c>
      <c r="IM140" s="495" t="n">
        <f aca="false">(1+$AF140)^(1/12)-1</f>
        <v>0.011900000002985</v>
      </c>
      <c r="IN140" s="495" t="n">
        <f aca="false">(1+$AF140)^(1/12)-1</f>
        <v>0.011900000002985</v>
      </c>
      <c r="IO140" s="495" t="n">
        <f aca="false">(1+$AF140)^(1/12)-1</f>
        <v>0.011900000002985</v>
      </c>
      <c r="IP140" s="495" t="n">
        <f aca="false">(1+$AF140)^(1/12)-1</f>
        <v>0.011900000002985</v>
      </c>
      <c r="IQ140" s="495" t="n">
        <f aca="false">(1+$AF140)^(1/12)-1</f>
        <v>0.011900000002985</v>
      </c>
      <c r="IR140" s="495" t="n">
        <f aca="false">(1+$AF140)^(1/12)-1</f>
        <v>0.011900000002985</v>
      </c>
      <c r="IS140" s="495" t="n">
        <f aca="false">$E$140</f>
        <v>0.1525271131</v>
      </c>
      <c r="IT140" s="495" t="n">
        <f aca="false">(1+$AF140)^(1/12)-1</f>
        <v>0.011900000002985</v>
      </c>
      <c r="IU140" s="495" t="n">
        <f aca="false">(1+$AF140)^(1/12)-1</f>
        <v>0.011900000002985</v>
      </c>
      <c r="IV140" s="495" t="n">
        <f aca="false">(1+$AF140)^(1/12)-1</f>
        <v>0.011900000002985</v>
      </c>
      <c r="IW140" s="495" t="n">
        <f aca="false">(1+$AF140)^(1/12)-1</f>
        <v>0.011900000002985</v>
      </c>
      <c r="IX140" s="495" t="n">
        <f aca="false">(1+$AF140)^(1/12)-1</f>
        <v>0.011900000002985</v>
      </c>
      <c r="IY140" s="495" t="n">
        <f aca="false">(1+$AF140)^(1/12)-1</f>
        <v>0.011900000002985</v>
      </c>
      <c r="IZ140" s="495" t="n">
        <f aca="false">(1+$AF140)^(1/12)-1</f>
        <v>0.011900000002985</v>
      </c>
      <c r="JA140" s="495" t="n">
        <f aca="false">(1+$AF140)^(1/12)-1</f>
        <v>0.011900000002985</v>
      </c>
      <c r="JB140" s="495" t="n">
        <f aca="false">(1+$AF140)^(1/12)-1</f>
        <v>0.011900000002985</v>
      </c>
      <c r="JC140" s="495" t="n">
        <f aca="false">(1+$AF140)^(1/12)-1</f>
        <v>0.011900000002985</v>
      </c>
      <c r="JD140" s="495" t="n">
        <f aca="false">(1+$AF140)^(1/12)-1</f>
        <v>0.011900000002985</v>
      </c>
      <c r="JE140" s="495" t="n">
        <f aca="false">(1+$AF140)^(1/12)-1</f>
        <v>0.011900000002985</v>
      </c>
      <c r="JF140" s="495" t="n">
        <f aca="false">$E$140</f>
        <v>0.1525271131</v>
      </c>
      <c r="JG140" s="495" t="n">
        <f aca="false">(1+$AF140)^(1/12)-1</f>
        <v>0.011900000002985</v>
      </c>
      <c r="JH140" s="495" t="n">
        <f aca="false">(1+$AF140)^(1/12)-1</f>
        <v>0.011900000002985</v>
      </c>
      <c r="JI140" s="495" t="n">
        <f aca="false">(1+$AF140)^(1/12)-1</f>
        <v>0.011900000002985</v>
      </c>
      <c r="JJ140" s="495" t="n">
        <f aca="false">(1+$AF140)^(1/12)-1</f>
        <v>0.011900000002985</v>
      </c>
      <c r="JK140" s="495" t="n">
        <f aca="false">(1+$AF140)^(1/12)-1</f>
        <v>0.011900000002985</v>
      </c>
      <c r="JL140" s="495" t="n">
        <f aca="false">(1+$AF140)^(1/12)-1</f>
        <v>0.011900000002985</v>
      </c>
      <c r="JM140" s="495" t="n">
        <f aca="false">(1+$AF140)^(1/12)-1</f>
        <v>0.011900000002985</v>
      </c>
      <c r="JN140" s="495" t="n">
        <f aca="false">(1+$AF140)^(1/12)-1</f>
        <v>0.011900000002985</v>
      </c>
      <c r="JO140" s="495" t="n">
        <f aca="false">(1+$AF140)^(1/12)-1</f>
        <v>0.011900000002985</v>
      </c>
      <c r="JP140" s="495" t="n">
        <f aca="false">(1+$AF140)^(1/12)-1</f>
        <v>0.011900000002985</v>
      </c>
      <c r="JQ140" s="495" t="n">
        <f aca="false">(1+$AF140)^(1/12)-1</f>
        <v>0.011900000002985</v>
      </c>
      <c r="JR140" s="495" t="n">
        <f aca="false">(1+$AF140)^(1/12)-1</f>
        <v>0.011900000002985</v>
      </c>
      <c r="JS140" s="495" t="n">
        <f aca="false">$E$140</f>
        <v>0.1525271131</v>
      </c>
      <c r="JT140" s="495" t="n">
        <f aca="false">(1+$AF140)^(1/12)-1</f>
        <v>0.011900000002985</v>
      </c>
      <c r="JU140" s="495" t="n">
        <f aca="false">(1+$AF140)^(1/12)-1</f>
        <v>0.011900000002985</v>
      </c>
      <c r="JV140" s="495" t="n">
        <f aca="false">(1+$AF140)^(1/12)-1</f>
        <v>0.011900000002985</v>
      </c>
      <c r="JW140" s="495" t="n">
        <f aca="false">(1+$AF140)^(1/12)-1</f>
        <v>0.011900000002985</v>
      </c>
      <c r="JX140" s="495" t="n">
        <f aca="false">(1+$AF140)^(1/12)-1</f>
        <v>0.011900000002985</v>
      </c>
      <c r="JY140" s="495" t="n">
        <f aca="false">(1+$AF140)^(1/12)-1</f>
        <v>0.011900000002985</v>
      </c>
      <c r="JZ140" s="495" t="n">
        <f aca="false">(1+$AF140)^(1/12)-1</f>
        <v>0.011900000002985</v>
      </c>
      <c r="KA140" s="495" t="n">
        <f aca="false">(1+$AF140)^(1/12)-1</f>
        <v>0.011900000002985</v>
      </c>
      <c r="KB140" s="495" t="n">
        <f aca="false">(1+$AF140)^(1/12)-1</f>
        <v>0.011900000002985</v>
      </c>
      <c r="KC140" s="495" t="n">
        <f aca="false">(1+$AF140)^(1/12)-1</f>
        <v>0.011900000002985</v>
      </c>
      <c r="KD140" s="495" t="n">
        <f aca="false">(1+$AF140)^(1/12)-1</f>
        <v>0.011900000002985</v>
      </c>
      <c r="KE140" s="495" t="n">
        <f aca="false">(1+$AF140)^(1/12)-1</f>
        <v>0.011900000002985</v>
      </c>
      <c r="KF140" s="495" t="n">
        <f aca="false">$E$140</f>
        <v>0.1525271131</v>
      </c>
      <c r="KG140" s="495" t="n">
        <f aca="false">(1+$AF140)^(1/12)-1</f>
        <v>0.011900000002985</v>
      </c>
      <c r="KH140" s="495" t="n">
        <f aca="false">(1+$AF140)^(1/12)-1</f>
        <v>0.011900000002985</v>
      </c>
      <c r="KI140" s="495" t="n">
        <f aca="false">(1+$AF140)^(1/12)-1</f>
        <v>0.011900000002985</v>
      </c>
      <c r="KJ140" s="495" t="n">
        <f aca="false">(1+$AF140)^(1/12)-1</f>
        <v>0.011900000002985</v>
      </c>
      <c r="KK140" s="495" t="n">
        <f aca="false">(1+$AF140)^(1/12)-1</f>
        <v>0.011900000002985</v>
      </c>
      <c r="KL140" s="495" t="n">
        <f aca="false">(1+$AF140)^(1/12)-1</f>
        <v>0.011900000002985</v>
      </c>
      <c r="KM140" s="495" t="n">
        <f aca="false">(1+$AF140)^(1/12)-1</f>
        <v>0.011900000002985</v>
      </c>
      <c r="KN140" s="495" t="n">
        <f aca="false">(1+$AF140)^(1/12)-1</f>
        <v>0.011900000002985</v>
      </c>
      <c r="KO140" s="495" t="n">
        <f aca="false">(1+$AF140)^(1/12)-1</f>
        <v>0.011900000002985</v>
      </c>
      <c r="KP140" s="495" t="n">
        <f aca="false">(1+$AF140)^(1/12)-1</f>
        <v>0.011900000002985</v>
      </c>
      <c r="KQ140" s="495" t="n">
        <f aca="false">(1+$AF140)^(1/12)-1</f>
        <v>0.011900000002985</v>
      </c>
      <c r="KR140" s="495" t="n">
        <f aca="false">(1+$AF140)^(1/12)-1</f>
        <v>0.011900000002985</v>
      </c>
      <c r="KS140" s="495" t="n">
        <f aca="false">$E$140</f>
        <v>0.1525271131</v>
      </c>
      <c r="KT140" s="495" t="n">
        <f aca="false">(1+$AF140)^(1/12)-1</f>
        <v>0.011900000002985</v>
      </c>
      <c r="KU140" s="495" t="n">
        <f aca="false">(1+$AF140)^(1/12)-1</f>
        <v>0.011900000002985</v>
      </c>
      <c r="KV140" s="495" t="n">
        <f aca="false">(1+$AF140)^(1/12)-1</f>
        <v>0.011900000002985</v>
      </c>
      <c r="KW140" s="495" t="n">
        <f aca="false">(1+$AF140)^(1/12)-1</f>
        <v>0.011900000002985</v>
      </c>
      <c r="KX140" s="495" t="n">
        <f aca="false">(1+$AF140)^(1/12)-1</f>
        <v>0.011900000002985</v>
      </c>
      <c r="KY140" s="495" t="n">
        <f aca="false">(1+$AF140)^(1/12)-1</f>
        <v>0.011900000002985</v>
      </c>
      <c r="KZ140" s="495" t="n">
        <f aca="false">(1+$AF140)^(1/12)-1</f>
        <v>0.011900000002985</v>
      </c>
      <c r="LA140" s="495" t="n">
        <f aca="false">(1+$AF140)^(1/12)-1</f>
        <v>0.011900000002985</v>
      </c>
      <c r="LB140" s="495" t="n">
        <f aca="false">(1+$AF140)^(1/12)-1</f>
        <v>0.011900000002985</v>
      </c>
      <c r="LC140" s="495" t="n">
        <f aca="false">(1+$AF140)^(1/12)-1</f>
        <v>0.011900000002985</v>
      </c>
      <c r="LD140" s="495" t="n">
        <f aca="false">(1+$AF140)^(1/12)-1</f>
        <v>0.011900000002985</v>
      </c>
      <c r="LE140" s="495" t="n">
        <f aca="false">(1+$AF140)^(1/12)-1</f>
        <v>0.011900000002985</v>
      </c>
      <c r="LF140" s="495" t="n">
        <f aca="false">$E$140</f>
        <v>0.1525271131</v>
      </c>
      <c r="LG140" s="495" t="n">
        <f aca="false">(1+$AF140)^(1/12)-1</f>
        <v>0.011900000002985</v>
      </c>
      <c r="LH140" s="495" t="n">
        <f aca="false">(1+$AF140)^(1/12)-1</f>
        <v>0.011900000002985</v>
      </c>
      <c r="LI140" s="495" t="n">
        <f aca="false">(1+$AF140)^(1/12)-1</f>
        <v>0.011900000002985</v>
      </c>
      <c r="LJ140" s="495" t="n">
        <f aca="false">(1+$AF140)^(1/12)-1</f>
        <v>0.011900000002985</v>
      </c>
      <c r="LK140" s="495" t="n">
        <f aca="false">(1+$AF140)^(1/12)-1</f>
        <v>0.011900000002985</v>
      </c>
      <c r="LL140" s="495" t="n">
        <f aca="false">(1+$AF140)^(1/12)-1</f>
        <v>0.011900000002985</v>
      </c>
      <c r="LM140" s="495" t="n">
        <f aca="false">(1+$AF140)^(1/12)-1</f>
        <v>0.011900000002985</v>
      </c>
      <c r="LN140" s="495" t="n">
        <f aca="false">(1+$AF140)^(1/12)-1</f>
        <v>0.011900000002985</v>
      </c>
      <c r="LO140" s="495" t="n">
        <f aca="false">(1+$AF140)^(1/12)-1</f>
        <v>0.011900000002985</v>
      </c>
      <c r="LP140" s="495" t="n">
        <f aca="false">(1+$AF140)^(1/12)-1</f>
        <v>0.011900000002985</v>
      </c>
      <c r="LQ140" s="495" t="n">
        <f aca="false">(1+$AF140)^(1/12)-1</f>
        <v>0.011900000002985</v>
      </c>
      <c r="LR140" s="495" t="n">
        <f aca="false">(1+$AF140)^(1/12)-1</f>
        <v>0.011900000002985</v>
      </c>
      <c r="LS140" s="495" t="n">
        <f aca="false">$E$140</f>
        <v>0.1525271131</v>
      </c>
      <c r="LT140" s="495" t="n">
        <f aca="false">(1+$AF140)^(1/12)-1</f>
        <v>0.011900000002985</v>
      </c>
      <c r="LU140" s="495" t="n">
        <f aca="false">(1+$AF140)^(1/12)-1</f>
        <v>0.011900000002985</v>
      </c>
      <c r="LV140" s="495" t="n">
        <f aca="false">(1+$AF140)^(1/12)-1</f>
        <v>0.011900000002985</v>
      </c>
      <c r="LW140" s="495" t="n">
        <f aca="false">(1+$AF140)^(1/12)-1</f>
        <v>0.011900000002985</v>
      </c>
      <c r="LX140" s="495" t="n">
        <f aca="false">(1+$AF140)^(1/12)-1</f>
        <v>0.011900000002985</v>
      </c>
      <c r="LY140" s="495" t="n">
        <f aca="false">(1+$AF140)^(1/12)-1</f>
        <v>0.011900000002985</v>
      </c>
      <c r="LZ140" s="495" t="n">
        <f aca="false">(1+$AF140)^(1/12)-1</f>
        <v>0.011900000002985</v>
      </c>
      <c r="MA140" s="495" t="n">
        <f aca="false">(1+$AF140)^(1/12)-1</f>
        <v>0.011900000002985</v>
      </c>
      <c r="MB140" s="495" t="n">
        <f aca="false">(1+$AF140)^(1/12)-1</f>
        <v>0.011900000002985</v>
      </c>
      <c r="MC140" s="495" t="n">
        <f aca="false">(1+$AF140)^(1/12)-1</f>
        <v>0.011900000002985</v>
      </c>
      <c r="MD140" s="495" t="n">
        <f aca="false">(1+$AF140)^(1/12)-1</f>
        <v>0.011900000002985</v>
      </c>
      <c r="ME140" s="495" t="n">
        <f aca="false">(1+$AF140)^(1/12)-1</f>
        <v>0.011900000002985</v>
      </c>
      <c r="MF140" s="495" t="n">
        <f aca="false">$E$140</f>
        <v>0.1525271131</v>
      </c>
      <c r="MG140" s="495" t="n">
        <f aca="false">(1+$AF140)^(1/12)-1</f>
        <v>0.011900000002985</v>
      </c>
      <c r="MH140" s="495" t="n">
        <f aca="false">(1+$AF140)^(1/12)-1</f>
        <v>0.011900000002985</v>
      </c>
      <c r="MI140" s="495" t="n">
        <f aca="false">(1+$AF140)^(1/12)-1</f>
        <v>0.011900000002985</v>
      </c>
      <c r="MJ140" s="495" t="n">
        <f aca="false">(1+$AF140)^(1/12)-1</f>
        <v>0.011900000002985</v>
      </c>
      <c r="MK140" s="495" t="n">
        <f aca="false">(1+$AF140)^(1/12)-1</f>
        <v>0.011900000002985</v>
      </c>
      <c r="ML140" s="495" t="n">
        <f aca="false">(1+$AF140)^(1/12)-1</f>
        <v>0.011900000002985</v>
      </c>
      <c r="MM140" s="495" t="n">
        <f aca="false">(1+$AF140)^(1/12)-1</f>
        <v>0.011900000002985</v>
      </c>
      <c r="MN140" s="495" t="n">
        <f aca="false">(1+$AF140)^(1/12)-1</f>
        <v>0.011900000002985</v>
      </c>
      <c r="MO140" s="495" t="n">
        <f aca="false">(1+$AF140)^(1/12)-1</f>
        <v>0.011900000002985</v>
      </c>
      <c r="MP140" s="495" t="n">
        <f aca="false">(1+$AF140)^(1/12)-1</f>
        <v>0.011900000002985</v>
      </c>
      <c r="MQ140" s="495" t="n">
        <f aca="false">(1+$AF140)^(1/12)-1</f>
        <v>0.011900000002985</v>
      </c>
      <c r="MR140" s="495" t="n">
        <f aca="false">(1+$AF140)^(1/12)-1</f>
        <v>0.011900000002985</v>
      </c>
      <c r="MS140" s="495" t="n">
        <f aca="false">$E$140</f>
        <v>0.1525271131</v>
      </c>
      <c r="MT140" s="495" t="n">
        <f aca="false">(1+$AF140)^(1/12)-1</f>
        <v>0.011900000002985</v>
      </c>
      <c r="MU140" s="495" t="n">
        <f aca="false">(1+$AF140)^(1/12)-1</f>
        <v>0.011900000002985</v>
      </c>
      <c r="MV140" s="495" t="n">
        <f aca="false">(1+$AF140)^(1/12)-1</f>
        <v>0.011900000002985</v>
      </c>
      <c r="MW140" s="495" t="n">
        <f aca="false">(1+$AF140)^(1/12)-1</f>
        <v>0.011900000002985</v>
      </c>
      <c r="MX140" s="495" t="n">
        <f aca="false">(1+$AF140)^(1/12)-1</f>
        <v>0.011900000002985</v>
      </c>
      <c r="MY140" s="495" t="n">
        <f aca="false">(1+$AF140)^(1/12)-1</f>
        <v>0.011900000002985</v>
      </c>
      <c r="MZ140" s="495" t="n">
        <f aca="false">(1+$AF140)^(1/12)-1</f>
        <v>0.011900000002985</v>
      </c>
      <c r="NA140" s="495" t="n">
        <f aca="false">(1+$AF140)^(1/12)-1</f>
        <v>0.011900000002985</v>
      </c>
      <c r="NB140" s="495" t="n">
        <f aca="false">(1+$AF140)^(1/12)-1</f>
        <v>0.011900000002985</v>
      </c>
      <c r="NC140" s="495" t="n">
        <f aca="false">(1+$AF140)^(1/12)-1</f>
        <v>0.011900000002985</v>
      </c>
      <c r="ND140" s="495" t="n">
        <f aca="false">(1+$AF140)^(1/12)-1</f>
        <v>0.011900000002985</v>
      </c>
      <c r="NE140" s="495" t="n">
        <f aca="false">(1+$AF140)^(1/12)-1</f>
        <v>0.011900000002985</v>
      </c>
      <c r="NF140" s="495" t="n">
        <f aca="false">$E$140</f>
        <v>0.1525271131</v>
      </c>
      <c r="NG140" s="495" t="n">
        <f aca="false">(1+$AF140)^(1/12)-1</f>
        <v>0.011900000002985</v>
      </c>
      <c r="NH140" s="495" t="n">
        <f aca="false">(1+$AF140)^(1/12)-1</f>
        <v>0.011900000002985</v>
      </c>
      <c r="NI140" s="495" t="n">
        <f aca="false">(1+$AF140)^(1/12)-1</f>
        <v>0.011900000002985</v>
      </c>
      <c r="NJ140" s="495" t="n">
        <f aca="false">(1+$AF140)^(1/12)-1</f>
        <v>0.011900000002985</v>
      </c>
      <c r="NK140" s="495" t="n">
        <f aca="false">(1+$AF140)^(1/12)-1</f>
        <v>0.011900000002985</v>
      </c>
      <c r="NL140" s="495" t="n">
        <f aca="false">(1+$AF140)^(1/12)-1</f>
        <v>0.011900000002985</v>
      </c>
      <c r="NM140" s="495" t="n">
        <f aca="false">(1+$AF140)^(1/12)-1</f>
        <v>0.011900000002985</v>
      </c>
      <c r="NN140" s="495" t="n">
        <f aca="false">(1+$AF140)^(1/12)-1</f>
        <v>0.011900000002985</v>
      </c>
      <c r="NO140" s="495" t="n">
        <f aca="false">(1+$AF140)^(1/12)-1</f>
        <v>0.011900000002985</v>
      </c>
      <c r="NP140" s="495" t="n">
        <f aca="false">(1+$AF140)^(1/12)-1</f>
        <v>0.011900000002985</v>
      </c>
      <c r="NQ140" s="495" t="n">
        <f aca="false">(1+$AF140)^(1/12)-1</f>
        <v>0.011900000002985</v>
      </c>
      <c r="NR140" s="495" t="n">
        <f aca="false">(1+$AF140)^(1/12)-1</f>
        <v>0.011900000002985</v>
      </c>
      <c r="NS140" s="495" t="n">
        <f aca="false">$E$140</f>
        <v>0.1525271131</v>
      </c>
      <c r="NT140" s="495" t="n">
        <f aca="false">(1+$AF140)^(1/12)-1</f>
        <v>0.011900000002985</v>
      </c>
      <c r="NU140" s="495" t="n">
        <f aca="false">(1+$AF140)^(1/12)-1</f>
        <v>0.011900000002985</v>
      </c>
      <c r="NV140" s="495" t="n">
        <f aca="false">(1+$AF140)^(1/12)-1</f>
        <v>0.011900000002985</v>
      </c>
      <c r="NW140" s="495" t="n">
        <f aca="false">(1+$AF140)^(1/12)-1</f>
        <v>0.011900000002985</v>
      </c>
      <c r="NX140" s="495" t="n">
        <f aca="false">(1+$AF140)^(1/12)-1</f>
        <v>0.011900000002985</v>
      </c>
      <c r="NY140" s="495" t="n">
        <f aca="false">(1+$AF140)^(1/12)-1</f>
        <v>0.011900000002985</v>
      </c>
      <c r="NZ140" s="495" t="n">
        <f aca="false">(1+$AF140)^(1/12)-1</f>
        <v>0.011900000002985</v>
      </c>
      <c r="OA140" s="495" t="n">
        <f aca="false">(1+$AF140)^(1/12)-1</f>
        <v>0.011900000002985</v>
      </c>
      <c r="OB140" s="495" t="n">
        <f aca="false">(1+$AF140)^(1/12)-1</f>
        <v>0.011900000002985</v>
      </c>
      <c r="OC140" s="495" t="n">
        <f aca="false">(1+$AF140)^(1/12)-1</f>
        <v>0.011900000002985</v>
      </c>
      <c r="OD140" s="495" t="n">
        <f aca="false">(1+$AF140)^(1/12)-1</f>
        <v>0.011900000002985</v>
      </c>
      <c r="OE140" s="495" t="n">
        <f aca="false">(1+$AF140)^(1/12)-1</f>
        <v>0.011900000002985</v>
      </c>
      <c r="OF140" s="495" t="n">
        <f aca="false">$E$140</f>
        <v>0.1525271131</v>
      </c>
      <c r="OG140" s="495" t="n">
        <f aca="false">(1+$AF140)^(1/12)-1</f>
        <v>0.011900000002985</v>
      </c>
      <c r="OH140" s="495" t="n">
        <f aca="false">(1+$AF140)^(1/12)-1</f>
        <v>0.011900000002985</v>
      </c>
      <c r="OI140" s="495" t="n">
        <f aca="false">(1+$AF140)^(1/12)-1</f>
        <v>0.011900000002985</v>
      </c>
      <c r="OJ140" s="495" t="n">
        <f aca="false">(1+$AF140)^(1/12)-1</f>
        <v>0.011900000002985</v>
      </c>
      <c r="OK140" s="495" t="n">
        <f aca="false">(1+$AF140)^(1/12)-1</f>
        <v>0.011900000002985</v>
      </c>
      <c r="OL140" s="495" t="n">
        <f aca="false">(1+$AF140)^(1/12)-1</f>
        <v>0.011900000002985</v>
      </c>
      <c r="OM140" s="495" t="n">
        <f aca="false">(1+$AF140)^(1/12)-1</f>
        <v>0.011900000002985</v>
      </c>
      <c r="ON140" s="495" t="n">
        <f aca="false">(1+$AF140)^(1/12)-1</f>
        <v>0.011900000002985</v>
      </c>
      <c r="OO140" s="495" t="n">
        <f aca="false">(1+$AF140)^(1/12)-1</f>
        <v>0.011900000002985</v>
      </c>
      <c r="OP140" s="495" t="n">
        <f aca="false">(1+$AF140)^(1/12)-1</f>
        <v>0.011900000002985</v>
      </c>
      <c r="OQ140" s="495" t="n">
        <f aca="false">(1+$AF140)^(1/12)-1</f>
        <v>0.011900000002985</v>
      </c>
      <c r="OR140" s="495" t="n">
        <f aca="false">(1+$AF140)^(1/12)-1</f>
        <v>0.011900000002985</v>
      </c>
      <c r="OS140" s="495" t="n">
        <f aca="false">$E$140</f>
        <v>0.1525271131</v>
      </c>
      <c r="OT140" s="196"/>
      <c r="OU140" s="196"/>
      <c r="OV140" s="196"/>
      <c r="OW140" s="196"/>
      <c r="OX140" s="196"/>
      <c r="OY140" s="196"/>
      <c r="OZ140" s="196"/>
      <c r="PA140" s="196"/>
      <c r="PB140" s="196"/>
      <c r="PC140" s="196"/>
      <c r="PD140" s="196"/>
      <c r="PE140" s="196"/>
      <c r="PF140" s="196"/>
      <c r="PG140" s="196"/>
      <c r="PH140" s="196"/>
      <c r="PI140" s="196"/>
      <c r="PJ140" s="196"/>
      <c r="PK140" s="196"/>
      <c r="PL140" s="196"/>
      <c r="PM140" s="196"/>
      <c r="PN140" s="196"/>
      <c r="PO140" s="196"/>
      <c r="PP140" s="196"/>
      <c r="PQ140" s="196"/>
      <c r="PR140" s="196"/>
      <c r="PS140" s="196"/>
      <c r="PT140" s="196"/>
      <c r="PU140" s="196"/>
      <c r="PV140" s="196"/>
      <c r="PW140" s="196"/>
      <c r="PX140" s="196"/>
      <c r="PY140" s="196"/>
      <c r="PZ140" s="196"/>
      <c r="QA140" s="196"/>
      <c r="QB140" s="196"/>
      <c r="QC140" s="196"/>
      <c r="QD140" s="196"/>
      <c r="QE140" s="196"/>
      <c r="QF140" s="196"/>
      <c r="QG140" s="196"/>
      <c r="QH140" s="196"/>
      <c r="QI140" s="196"/>
      <c r="QJ140" s="196"/>
      <c r="QK140" s="196"/>
      <c r="QL140" s="196"/>
      <c r="QM140" s="196"/>
      <c r="QN140" s="196"/>
      <c r="QO140" s="196"/>
      <c r="QP140" s="196"/>
      <c r="QQ140" s="196"/>
      <c r="QR140" s="196"/>
      <c r="QS140" s="196"/>
      <c r="QT140" s="196"/>
      <c r="QU140" s="196"/>
      <c r="QV140" s="196"/>
      <c r="QW140" s="196"/>
      <c r="QX140" s="196"/>
      <c r="QY140" s="196"/>
      <c r="QZ140" s="196"/>
      <c r="RA140" s="196"/>
      <c r="RB140" s="196"/>
      <c r="RC140" s="196"/>
      <c r="RD140" s="196"/>
      <c r="RE140" s="196"/>
      <c r="RF140" s="196"/>
    </row>
    <row r="141" customFormat="false" ht="12.75" hidden="false" customHeight="true" outlineLevel="0" collapsed="false">
      <c r="A141" s="196"/>
      <c r="B141" s="89" t="s">
        <v>528</v>
      </c>
      <c r="C141" s="196"/>
      <c r="D141" s="196"/>
      <c r="E141" s="196"/>
      <c r="F141" s="196"/>
      <c r="G141" s="495" t="n">
        <f aca="false">G139+G140</f>
        <v>0.011900000002985</v>
      </c>
      <c r="H141" s="495" t="n">
        <f aca="false">H139+H140</f>
        <v>0.011900000002985</v>
      </c>
      <c r="I141" s="495" t="n">
        <f aca="false">I139+I140</f>
        <v>0.011900000002985</v>
      </c>
      <c r="J141" s="495" t="n">
        <f aca="false">J139+J140</f>
        <v>0.011900000002985</v>
      </c>
      <c r="K141" s="495" t="n">
        <f aca="false">K139+K140</f>
        <v>0.011900000002985</v>
      </c>
      <c r="L141" s="495" t="n">
        <f aca="false">L139+L140</f>
        <v>0.011900000002985</v>
      </c>
      <c r="M141" s="495" t="n">
        <f aca="false">M139+M140</f>
        <v>0.011900000002985</v>
      </c>
      <c r="N141" s="495" t="n">
        <f aca="false">N139+N140</f>
        <v>0.011900000002985</v>
      </c>
      <c r="O141" s="495" t="n">
        <f aca="false">O139+O140</f>
        <v>0.011900000002985</v>
      </c>
      <c r="P141" s="495" t="n">
        <f aca="false">P139+P140</f>
        <v>0.011900000002985</v>
      </c>
      <c r="Q141" s="495" t="n">
        <f aca="false">Q139+Q140</f>
        <v>0.011900000002985</v>
      </c>
      <c r="R141" s="495" t="n">
        <f aca="false">R139+R140</f>
        <v>0.011900000002985</v>
      </c>
      <c r="S141" s="495" t="n">
        <f aca="false">S139+S140</f>
        <v>0.1525271131</v>
      </c>
      <c r="T141" s="495" t="n">
        <f aca="false">T139+T140</f>
        <v>0.011900000002985</v>
      </c>
      <c r="U141" s="495" t="n">
        <f aca="false">U139+U140</f>
        <v>0.011900000002985</v>
      </c>
      <c r="V141" s="495" t="n">
        <f aca="false">V139+V140</f>
        <v>0.011900000002985</v>
      </c>
      <c r="W141" s="495" t="n">
        <f aca="false">W139+W140</f>
        <v>0.011900000002985</v>
      </c>
      <c r="X141" s="495" t="n">
        <f aca="false">X139+X140</f>
        <v>0.011900000002985</v>
      </c>
      <c r="Y141" s="495" t="n">
        <f aca="false">Y139+Y140</f>
        <v>0.011900000002985</v>
      </c>
      <c r="Z141" s="495" t="n">
        <f aca="false">Z139+Z140</f>
        <v>0.011900000002985</v>
      </c>
      <c r="AA141" s="495" t="n">
        <f aca="false">AA139+AA140</f>
        <v>0.011900000002985</v>
      </c>
      <c r="AB141" s="495" t="n">
        <f aca="false">AB139+AB140</f>
        <v>0.011900000002985</v>
      </c>
      <c r="AC141" s="495" t="n">
        <f aca="false">AC139+AC140</f>
        <v>0.011900000002985</v>
      </c>
      <c r="AD141" s="495" t="n">
        <f aca="false">AD139+AD140</f>
        <v>0.011900000002985</v>
      </c>
      <c r="AE141" s="495" t="n">
        <f aca="false">AE139+AE140</f>
        <v>0.011900000002985</v>
      </c>
      <c r="AF141" s="495" t="n">
        <f aca="false">AF139+AF140</f>
        <v>0.1525271131</v>
      </c>
      <c r="AG141" s="495" t="n">
        <f aca="false">AG139+AG140</f>
        <v>0.011900000002985</v>
      </c>
      <c r="AH141" s="495" t="n">
        <f aca="false">AH139+AH140</f>
        <v>0.011900000002985</v>
      </c>
      <c r="AI141" s="495" t="n">
        <f aca="false">AI139+AI140</f>
        <v>0.011900000002985</v>
      </c>
      <c r="AJ141" s="495" t="n">
        <f aca="false">AJ139+AJ140</f>
        <v>0.011900000002985</v>
      </c>
      <c r="AK141" s="495" t="n">
        <f aca="false">AK139+AK140</f>
        <v>0.011900000002985</v>
      </c>
      <c r="AL141" s="495" t="n">
        <f aca="false">AL139+AL140</f>
        <v>0.011900000002985</v>
      </c>
      <c r="AM141" s="495" t="n">
        <f aca="false">AM139+AM140</f>
        <v>0.011900000002985</v>
      </c>
      <c r="AN141" s="495" t="n">
        <f aca="false">AN139+AN140</f>
        <v>0.011900000002985</v>
      </c>
      <c r="AO141" s="495" t="n">
        <f aca="false">AO139+AO140</f>
        <v>0.011900000002985</v>
      </c>
      <c r="AP141" s="495" t="n">
        <f aca="false">AP139+AP140</f>
        <v>0.011900000002985</v>
      </c>
      <c r="AQ141" s="495" t="n">
        <f aca="false">AQ139+AQ140</f>
        <v>0.011900000002985</v>
      </c>
      <c r="AR141" s="495" t="n">
        <f aca="false">AR139+AR140</f>
        <v>0.011900000002985</v>
      </c>
      <c r="AS141" s="495" t="n">
        <f aca="false">AS139+AS140</f>
        <v>0.1525271131</v>
      </c>
      <c r="AT141" s="495" t="n">
        <f aca="false">AT139+AT140</f>
        <v>0.011900000002985</v>
      </c>
      <c r="AU141" s="495" t="n">
        <f aca="false">AU139+AU140</f>
        <v>0.011900000002985</v>
      </c>
      <c r="AV141" s="495" t="n">
        <f aca="false">AV139+AV140</f>
        <v>0.011900000002985</v>
      </c>
      <c r="AW141" s="495" t="n">
        <f aca="false">AW139+AW140</f>
        <v>0.011900000002985</v>
      </c>
      <c r="AX141" s="495" t="n">
        <f aca="false">AX139+AX140</f>
        <v>0.011900000002985</v>
      </c>
      <c r="AY141" s="495" t="n">
        <f aca="false">AY139+AY140</f>
        <v>0.011900000002985</v>
      </c>
      <c r="AZ141" s="495" t="n">
        <f aca="false">AZ139+AZ140</f>
        <v>0.011900000002985</v>
      </c>
      <c r="BA141" s="495" t="n">
        <f aca="false">BA139+BA140</f>
        <v>0.011900000002985</v>
      </c>
      <c r="BB141" s="495" t="n">
        <f aca="false">BB139+BB140</f>
        <v>0.011900000002985</v>
      </c>
      <c r="BC141" s="495" t="n">
        <f aca="false">BC139+BC140</f>
        <v>0.011900000002985</v>
      </c>
      <c r="BD141" s="495" t="n">
        <f aca="false">BD139+BD140</f>
        <v>0.011900000002985</v>
      </c>
      <c r="BE141" s="495" t="n">
        <f aca="false">BE139+BE140</f>
        <v>0.011900000002985</v>
      </c>
      <c r="BF141" s="495" t="n">
        <f aca="false">BF139+BF140</f>
        <v>0.1525271131</v>
      </c>
      <c r="BG141" s="495" t="n">
        <f aca="false">BG139+BG140</f>
        <v>0.011900000002985</v>
      </c>
      <c r="BH141" s="495" t="n">
        <f aca="false">BH139+BH140</f>
        <v>0.011900000002985</v>
      </c>
      <c r="BI141" s="495" t="n">
        <f aca="false">BI139+BI140</f>
        <v>0.011900000002985</v>
      </c>
      <c r="BJ141" s="495" t="n">
        <f aca="false">BJ139+BJ140</f>
        <v>0.011900000002985</v>
      </c>
      <c r="BK141" s="495" t="n">
        <f aca="false">BK139+BK140</f>
        <v>0.011900000002985</v>
      </c>
      <c r="BL141" s="495" t="n">
        <f aca="false">BL139+BL140</f>
        <v>0.011900000002985</v>
      </c>
      <c r="BM141" s="495" t="n">
        <f aca="false">BM139+BM140</f>
        <v>0.011900000002985</v>
      </c>
      <c r="BN141" s="495" t="n">
        <f aca="false">BN139+BN140</f>
        <v>0.011900000002985</v>
      </c>
      <c r="BO141" s="495" t="n">
        <f aca="false">BO139+BO140</f>
        <v>0.011900000002985</v>
      </c>
      <c r="BP141" s="495" t="n">
        <f aca="false">BP139+BP140</f>
        <v>0.011900000002985</v>
      </c>
      <c r="BQ141" s="495" t="n">
        <f aca="false">BQ139+BQ140</f>
        <v>0.011900000002985</v>
      </c>
      <c r="BR141" s="495" t="n">
        <f aca="false">BR139+BR140</f>
        <v>0.011900000002985</v>
      </c>
      <c r="BS141" s="495" t="n">
        <f aca="false">BS139+BS140</f>
        <v>0.1525271131</v>
      </c>
      <c r="BT141" s="495" t="n">
        <f aca="false">BT139+BT140</f>
        <v>0.011900000002985</v>
      </c>
      <c r="BU141" s="495" t="n">
        <f aca="false">BU139+BU140</f>
        <v>0.011900000002985</v>
      </c>
      <c r="BV141" s="495" t="n">
        <f aca="false">BV139+BV140</f>
        <v>0.011900000002985</v>
      </c>
      <c r="BW141" s="495" t="n">
        <f aca="false">BW139+BW140</f>
        <v>0.011900000002985</v>
      </c>
      <c r="BX141" s="495" t="n">
        <f aca="false">BX139+BX140</f>
        <v>0.011900000002985</v>
      </c>
      <c r="BY141" s="495" t="n">
        <f aca="false">BY139+BY140</f>
        <v>0.011900000002985</v>
      </c>
      <c r="BZ141" s="495" t="n">
        <f aca="false">BZ139+BZ140</f>
        <v>0.011900000002985</v>
      </c>
      <c r="CA141" s="495" t="n">
        <f aca="false">CA139+CA140</f>
        <v>0.011900000002985</v>
      </c>
      <c r="CB141" s="495" t="n">
        <f aca="false">CB139+CB140</f>
        <v>0.011900000002985</v>
      </c>
      <c r="CC141" s="495" t="n">
        <f aca="false">CC139+CC140</f>
        <v>0.011900000002985</v>
      </c>
      <c r="CD141" s="495" t="n">
        <f aca="false">CD139+CD140</f>
        <v>0.011900000002985</v>
      </c>
      <c r="CE141" s="495" t="n">
        <f aca="false">CE139+CE140</f>
        <v>0.011900000002985</v>
      </c>
      <c r="CF141" s="495" t="n">
        <f aca="false">CF139+CF140</f>
        <v>0.1525271131</v>
      </c>
      <c r="CG141" s="495" t="n">
        <f aca="false">CG139+CG140</f>
        <v>0.011900000002985</v>
      </c>
      <c r="CH141" s="495" t="n">
        <f aca="false">CH139+CH140</f>
        <v>0.011900000002985</v>
      </c>
      <c r="CI141" s="495" t="n">
        <f aca="false">CI139+CI140</f>
        <v>0.011900000002985</v>
      </c>
      <c r="CJ141" s="495" t="n">
        <f aca="false">CJ139+CJ140</f>
        <v>0.011900000002985</v>
      </c>
      <c r="CK141" s="495" t="n">
        <f aca="false">CK139+CK140</f>
        <v>0.011900000002985</v>
      </c>
      <c r="CL141" s="495" t="n">
        <f aca="false">CL139+CL140</f>
        <v>0.011900000002985</v>
      </c>
      <c r="CM141" s="495" t="n">
        <f aca="false">CM139+CM140</f>
        <v>0.011900000002985</v>
      </c>
      <c r="CN141" s="495" t="n">
        <f aca="false">CN139+CN140</f>
        <v>0.011900000002985</v>
      </c>
      <c r="CO141" s="495" t="n">
        <f aca="false">CO139+CO140</f>
        <v>0.011900000002985</v>
      </c>
      <c r="CP141" s="495" t="n">
        <f aca="false">CP139+CP140</f>
        <v>0.011900000002985</v>
      </c>
      <c r="CQ141" s="495" t="n">
        <f aca="false">CQ139+CQ140</f>
        <v>0.011900000002985</v>
      </c>
      <c r="CR141" s="495" t="n">
        <f aca="false">CR139+CR140</f>
        <v>0.011900000002985</v>
      </c>
      <c r="CS141" s="495" t="n">
        <f aca="false">CS139+CS140</f>
        <v>0.1525271131</v>
      </c>
      <c r="CT141" s="495" t="n">
        <f aca="false">CT139+CT140</f>
        <v>0.011900000002985</v>
      </c>
      <c r="CU141" s="495" t="n">
        <f aca="false">CU139+CU140</f>
        <v>0.011900000002985</v>
      </c>
      <c r="CV141" s="495" t="n">
        <f aca="false">CV139+CV140</f>
        <v>0.011900000002985</v>
      </c>
      <c r="CW141" s="495" t="n">
        <f aca="false">CW139+CW140</f>
        <v>0.011900000002985</v>
      </c>
      <c r="CX141" s="495" t="n">
        <f aca="false">CX139+CX140</f>
        <v>0.011900000002985</v>
      </c>
      <c r="CY141" s="495" t="n">
        <f aca="false">CY139+CY140</f>
        <v>0.011900000002985</v>
      </c>
      <c r="CZ141" s="495" t="n">
        <f aca="false">CZ139+CZ140</f>
        <v>0.011900000002985</v>
      </c>
      <c r="DA141" s="495" t="n">
        <f aca="false">DA139+DA140</f>
        <v>0.011900000002985</v>
      </c>
      <c r="DB141" s="495" t="n">
        <f aca="false">DB139+DB140</f>
        <v>0.011900000002985</v>
      </c>
      <c r="DC141" s="495" t="n">
        <f aca="false">DC139+DC140</f>
        <v>0.011900000002985</v>
      </c>
      <c r="DD141" s="495" t="n">
        <f aca="false">DD139+DD140</f>
        <v>0.011900000002985</v>
      </c>
      <c r="DE141" s="495" t="n">
        <f aca="false">DE139+DE140</f>
        <v>0.011900000002985</v>
      </c>
      <c r="DF141" s="495" t="n">
        <f aca="false">DF139+DF140</f>
        <v>0.1525271131</v>
      </c>
      <c r="DG141" s="495" t="n">
        <f aca="false">DG139+DG140</f>
        <v>0.011900000002985</v>
      </c>
      <c r="DH141" s="495" t="n">
        <f aca="false">DH139+DH140</f>
        <v>0.011900000002985</v>
      </c>
      <c r="DI141" s="495" t="n">
        <f aca="false">DI139+DI140</f>
        <v>0.011900000002985</v>
      </c>
      <c r="DJ141" s="495" t="n">
        <f aca="false">DJ139+DJ140</f>
        <v>0.011900000002985</v>
      </c>
      <c r="DK141" s="495" t="n">
        <f aca="false">DK139+DK140</f>
        <v>0.011900000002985</v>
      </c>
      <c r="DL141" s="495" t="n">
        <f aca="false">DL139+DL140</f>
        <v>0.011900000002985</v>
      </c>
      <c r="DM141" s="495" t="n">
        <f aca="false">DM139+DM140</f>
        <v>0.011900000002985</v>
      </c>
      <c r="DN141" s="495" t="n">
        <f aca="false">DN139+DN140</f>
        <v>0.011900000002985</v>
      </c>
      <c r="DO141" s="495" t="n">
        <f aca="false">DO139+DO140</f>
        <v>0.011900000002985</v>
      </c>
      <c r="DP141" s="495" t="n">
        <f aca="false">DP139+DP140</f>
        <v>0.011900000002985</v>
      </c>
      <c r="DQ141" s="495" t="n">
        <f aca="false">DQ139+DQ140</f>
        <v>0.011900000002985</v>
      </c>
      <c r="DR141" s="495" t="n">
        <f aca="false">DR139+DR140</f>
        <v>0.011900000002985</v>
      </c>
      <c r="DS141" s="495" t="n">
        <f aca="false">DS139+DS140</f>
        <v>0.1525271131</v>
      </c>
      <c r="DT141" s="495" t="n">
        <f aca="false">DT139+DT140</f>
        <v>0.011900000002985</v>
      </c>
      <c r="DU141" s="495" t="n">
        <f aca="false">DU139+DU140</f>
        <v>0.011900000002985</v>
      </c>
      <c r="DV141" s="495" t="n">
        <f aca="false">DV139+DV140</f>
        <v>0.011900000002985</v>
      </c>
      <c r="DW141" s="495" t="n">
        <f aca="false">DW139+DW140</f>
        <v>0.011900000002985</v>
      </c>
      <c r="DX141" s="495" t="n">
        <f aca="false">DX139+DX140</f>
        <v>0.011900000002985</v>
      </c>
      <c r="DY141" s="495" t="n">
        <f aca="false">DY139+DY140</f>
        <v>0.011900000002985</v>
      </c>
      <c r="DZ141" s="495" t="n">
        <f aca="false">DZ139+DZ140</f>
        <v>0.011900000002985</v>
      </c>
      <c r="EA141" s="495" t="n">
        <f aca="false">EA139+EA140</f>
        <v>0.011900000002985</v>
      </c>
      <c r="EB141" s="495" t="n">
        <f aca="false">EB139+EB140</f>
        <v>0.011900000002985</v>
      </c>
      <c r="EC141" s="495" t="n">
        <f aca="false">EC139+EC140</f>
        <v>0.011900000002985</v>
      </c>
      <c r="ED141" s="495" t="n">
        <f aca="false">ED139+ED140</f>
        <v>0.011900000002985</v>
      </c>
      <c r="EE141" s="495" t="n">
        <f aca="false">EE139+EE140</f>
        <v>0.011900000002985</v>
      </c>
      <c r="EF141" s="495" t="n">
        <f aca="false">EF139+EF140</f>
        <v>0.1525271131</v>
      </c>
      <c r="EG141" s="495" t="n">
        <f aca="false">EG139+EG140</f>
        <v>0.011900000002985</v>
      </c>
      <c r="EH141" s="495" t="n">
        <f aca="false">EH139+EH140</f>
        <v>0.011900000002985</v>
      </c>
      <c r="EI141" s="495" t="n">
        <f aca="false">EI139+EI140</f>
        <v>0.011900000002985</v>
      </c>
      <c r="EJ141" s="495" t="n">
        <f aca="false">EJ139+EJ140</f>
        <v>0.011900000002985</v>
      </c>
      <c r="EK141" s="495" t="n">
        <f aca="false">EK139+EK140</f>
        <v>0.011900000002985</v>
      </c>
      <c r="EL141" s="495" t="n">
        <f aca="false">EL139+EL140</f>
        <v>0.011900000002985</v>
      </c>
      <c r="EM141" s="495" t="n">
        <f aca="false">EM139+EM140</f>
        <v>0.011900000002985</v>
      </c>
      <c r="EN141" s="495" t="n">
        <f aca="false">EN139+EN140</f>
        <v>0.011900000002985</v>
      </c>
      <c r="EO141" s="495" t="n">
        <f aca="false">EO139+EO140</f>
        <v>0.011900000002985</v>
      </c>
      <c r="EP141" s="495" t="n">
        <f aca="false">EP139+EP140</f>
        <v>0.011900000002985</v>
      </c>
      <c r="EQ141" s="495" t="n">
        <f aca="false">EQ139+EQ140</f>
        <v>0.011900000002985</v>
      </c>
      <c r="ER141" s="495" t="n">
        <f aca="false">ER139+ER140</f>
        <v>0.011900000002985</v>
      </c>
      <c r="ES141" s="495" t="n">
        <f aca="false">ES139+ES140</f>
        <v>0.1525271131</v>
      </c>
      <c r="ET141" s="495" t="n">
        <f aca="false">ET139+ET140</f>
        <v>0.011900000002985</v>
      </c>
      <c r="EU141" s="495" t="n">
        <f aca="false">EU139+EU140</f>
        <v>0.011900000002985</v>
      </c>
      <c r="EV141" s="495" t="n">
        <f aca="false">EV139+EV140</f>
        <v>0.011900000002985</v>
      </c>
      <c r="EW141" s="495" t="n">
        <f aca="false">EW139+EW140</f>
        <v>0.011900000002985</v>
      </c>
      <c r="EX141" s="495" t="n">
        <f aca="false">EX139+EX140</f>
        <v>0.011900000002985</v>
      </c>
      <c r="EY141" s="495" t="n">
        <f aca="false">EY139+EY140</f>
        <v>0.011900000002985</v>
      </c>
      <c r="EZ141" s="495" t="n">
        <f aca="false">EZ139+EZ140</f>
        <v>0.011900000002985</v>
      </c>
      <c r="FA141" s="495" t="n">
        <f aca="false">FA139+FA140</f>
        <v>0.011900000002985</v>
      </c>
      <c r="FB141" s="495" t="n">
        <f aca="false">FB139+FB140</f>
        <v>0.011900000002985</v>
      </c>
      <c r="FC141" s="495" t="n">
        <f aca="false">FC139+FC140</f>
        <v>0.011900000002985</v>
      </c>
      <c r="FD141" s="495" t="n">
        <f aca="false">FD139+FD140</f>
        <v>0.011900000002985</v>
      </c>
      <c r="FE141" s="495" t="n">
        <f aca="false">FE139+FE140</f>
        <v>0.011900000002985</v>
      </c>
      <c r="FF141" s="495" t="n">
        <f aca="false">FF139+FF140</f>
        <v>0.1525271131</v>
      </c>
      <c r="FG141" s="495" t="n">
        <f aca="false">FG139+FG140</f>
        <v>0.011900000002985</v>
      </c>
      <c r="FH141" s="495" t="n">
        <f aca="false">FH139+FH140</f>
        <v>0.011900000002985</v>
      </c>
      <c r="FI141" s="495" t="n">
        <f aca="false">FI139+FI140</f>
        <v>0.011900000002985</v>
      </c>
      <c r="FJ141" s="495" t="n">
        <f aca="false">FJ139+FJ140</f>
        <v>0.011900000002985</v>
      </c>
      <c r="FK141" s="495" t="n">
        <f aca="false">FK139+FK140</f>
        <v>0.011900000002985</v>
      </c>
      <c r="FL141" s="495" t="n">
        <f aca="false">FL139+FL140</f>
        <v>0.011900000002985</v>
      </c>
      <c r="FM141" s="495" t="n">
        <f aca="false">FM139+FM140</f>
        <v>0.011900000002985</v>
      </c>
      <c r="FN141" s="495" t="n">
        <f aca="false">FN139+FN140</f>
        <v>0.011900000002985</v>
      </c>
      <c r="FO141" s="495" t="n">
        <f aca="false">FO139+FO140</f>
        <v>0.011900000002985</v>
      </c>
      <c r="FP141" s="495" t="n">
        <f aca="false">FP139+FP140</f>
        <v>0.011900000002985</v>
      </c>
      <c r="FQ141" s="495" t="n">
        <f aca="false">FQ139+FQ140</f>
        <v>0.011900000002985</v>
      </c>
      <c r="FR141" s="495" t="n">
        <f aca="false">FR139+FR140</f>
        <v>0.011900000002985</v>
      </c>
      <c r="FS141" s="495" t="n">
        <f aca="false">FS139+FS140</f>
        <v>0.1525271131</v>
      </c>
      <c r="FT141" s="495" t="n">
        <f aca="false">FT139+FT140</f>
        <v>0.011900000002985</v>
      </c>
      <c r="FU141" s="495" t="n">
        <f aca="false">FU139+FU140</f>
        <v>0.011900000002985</v>
      </c>
      <c r="FV141" s="495" t="n">
        <f aca="false">FV139+FV140</f>
        <v>0.011900000002985</v>
      </c>
      <c r="FW141" s="495" t="n">
        <f aca="false">FW139+FW140</f>
        <v>0.011900000002985</v>
      </c>
      <c r="FX141" s="495" t="n">
        <f aca="false">FX139+FX140</f>
        <v>0.011900000002985</v>
      </c>
      <c r="FY141" s="495" t="n">
        <f aca="false">FY139+FY140</f>
        <v>0.011900000002985</v>
      </c>
      <c r="FZ141" s="495" t="n">
        <f aca="false">FZ139+FZ140</f>
        <v>0.011900000002985</v>
      </c>
      <c r="GA141" s="495" t="n">
        <f aca="false">GA139+GA140</f>
        <v>0.011900000002985</v>
      </c>
      <c r="GB141" s="495" t="n">
        <f aca="false">GB139+GB140</f>
        <v>0.011900000002985</v>
      </c>
      <c r="GC141" s="495" t="n">
        <f aca="false">GC139+GC140</f>
        <v>0.011900000002985</v>
      </c>
      <c r="GD141" s="495" t="n">
        <f aca="false">GD139+GD140</f>
        <v>0.011900000002985</v>
      </c>
      <c r="GE141" s="495" t="n">
        <f aca="false">GE139+GE140</f>
        <v>0.011900000002985</v>
      </c>
      <c r="GF141" s="495" t="n">
        <f aca="false">GF139+GF140</f>
        <v>0.1525271131</v>
      </c>
      <c r="GG141" s="495" t="n">
        <f aca="false">GG139+GG140</f>
        <v>0.011900000002985</v>
      </c>
      <c r="GH141" s="495" t="n">
        <f aca="false">GH139+GH140</f>
        <v>0.011900000002985</v>
      </c>
      <c r="GI141" s="495" t="n">
        <f aca="false">GI139+GI140</f>
        <v>0.011900000002985</v>
      </c>
      <c r="GJ141" s="495" t="n">
        <f aca="false">GJ139+GJ140</f>
        <v>0.011900000002985</v>
      </c>
      <c r="GK141" s="495" t="n">
        <f aca="false">GK139+GK140</f>
        <v>0.011900000002985</v>
      </c>
      <c r="GL141" s="495" t="n">
        <f aca="false">GL139+GL140</f>
        <v>0.011900000002985</v>
      </c>
      <c r="GM141" s="495" t="n">
        <f aca="false">GM139+GM140</f>
        <v>0.011900000002985</v>
      </c>
      <c r="GN141" s="495" t="n">
        <f aca="false">GN139+GN140</f>
        <v>0.011900000002985</v>
      </c>
      <c r="GO141" s="495" t="n">
        <f aca="false">GO139+GO140</f>
        <v>0.011900000002985</v>
      </c>
      <c r="GP141" s="495" t="n">
        <f aca="false">GP139+GP140</f>
        <v>0.011900000002985</v>
      </c>
      <c r="GQ141" s="495" t="n">
        <f aca="false">GQ139+GQ140</f>
        <v>0.011900000002985</v>
      </c>
      <c r="GR141" s="495" t="n">
        <f aca="false">GR139+GR140</f>
        <v>0.011900000002985</v>
      </c>
      <c r="GS141" s="495" t="n">
        <f aca="false">GS139+GS140</f>
        <v>0.1525271131</v>
      </c>
      <c r="GT141" s="495" t="n">
        <f aca="false">GT139+GT140</f>
        <v>0.011900000002985</v>
      </c>
      <c r="GU141" s="495" t="n">
        <f aca="false">GU139+GU140</f>
        <v>0.011900000002985</v>
      </c>
      <c r="GV141" s="495" t="n">
        <f aca="false">GV139+GV140</f>
        <v>0.011900000002985</v>
      </c>
      <c r="GW141" s="495" t="n">
        <f aca="false">GW139+GW140</f>
        <v>0.011900000002985</v>
      </c>
      <c r="GX141" s="495" t="n">
        <f aca="false">GX139+GX140</f>
        <v>0.011900000002985</v>
      </c>
      <c r="GY141" s="495" t="n">
        <f aca="false">GY139+GY140</f>
        <v>0.011900000002985</v>
      </c>
      <c r="GZ141" s="495" t="n">
        <f aca="false">GZ139+GZ140</f>
        <v>0.011900000002985</v>
      </c>
      <c r="HA141" s="495" t="n">
        <f aca="false">HA139+HA140</f>
        <v>0.011900000002985</v>
      </c>
      <c r="HB141" s="495" t="n">
        <f aca="false">HB139+HB140</f>
        <v>0.011900000002985</v>
      </c>
      <c r="HC141" s="495" t="n">
        <f aca="false">HC139+HC140</f>
        <v>0.011900000002985</v>
      </c>
      <c r="HD141" s="495" t="n">
        <f aca="false">HD139+HD140</f>
        <v>0.011900000002985</v>
      </c>
      <c r="HE141" s="495" t="n">
        <f aca="false">HE139+HE140</f>
        <v>0.011900000002985</v>
      </c>
      <c r="HF141" s="495" t="n">
        <f aca="false">HF139+HF140</f>
        <v>0.1525271131</v>
      </c>
      <c r="HG141" s="495" t="n">
        <f aca="false">HG139+HG140</f>
        <v>0.011900000002985</v>
      </c>
      <c r="HH141" s="495" t="n">
        <f aca="false">HH139+HH140</f>
        <v>0.011900000002985</v>
      </c>
      <c r="HI141" s="495" t="n">
        <f aca="false">HI139+HI140</f>
        <v>0.011900000002985</v>
      </c>
      <c r="HJ141" s="495" t="n">
        <f aca="false">HJ139+HJ140</f>
        <v>0.011900000002985</v>
      </c>
      <c r="HK141" s="495" t="n">
        <f aca="false">HK139+HK140</f>
        <v>0.011900000002985</v>
      </c>
      <c r="HL141" s="495" t="n">
        <f aca="false">HL139+HL140</f>
        <v>0.011900000002985</v>
      </c>
      <c r="HM141" s="495" t="n">
        <f aca="false">HM139+HM140</f>
        <v>0.011900000002985</v>
      </c>
      <c r="HN141" s="495" t="n">
        <f aca="false">HN139+HN140</f>
        <v>0.011900000002985</v>
      </c>
      <c r="HO141" s="495" t="n">
        <f aca="false">HO139+HO140</f>
        <v>0.011900000002985</v>
      </c>
      <c r="HP141" s="495" t="n">
        <f aca="false">HP139+HP140</f>
        <v>0.011900000002985</v>
      </c>
      <c r="HQ141" s="495" t="n">
        <f aca="false">HQ139+HQ140</f>
        <v>0.011900000002985</v>
      </c>
      <c r="HR141" s="495" t="n">
        <f aca="false">HR139+HR140</f>
        <v>0.011900000002985</v>
      </c>
      <c r="HS141" s="495" t="n">
        <f aca="false">HS139+HS140</f>
        <v>0.1525271131</v>
      </c>
      <c r="HT141" s="495" t="n">
        <f aca="false">HT139+HT140</f>
        <v>0.011900000002985</v>
      </c>
      <c r="HU141" s="495" t="n">
        <f aca="false">HU139+HU140</f>
        <v>0.011900000002985</v>
      </c>
      <c r="HV141" s="495" t="n">
        <f aca="false">HV139+HV140</f>
        <v>0.011900000002985</v>
      </c>
      <c r="HW141" s="495" t="n">
        <f aca="false">HW139+HW140</f>
        <v>0.011900000002985</v>
      </c>
      <c r="HX141" s="495" t="n">
        <f aca="false">HX139+HX140</f>
        <v>0.011900000002985</v>
      </c>
      <c r="HY141" s="495" t="n">
        <f aca="false">HY139+HY140</f>
        <v>0.011900000002985</v>
      </c>
      <c r="HZ141" s="495" t="n">
        <f aca="false">HZ139+HZ140</f>
        <v>0.011900000002985</v>
      </c>
      <c r="IA141" s="495" t="n">
        <f aca="false">IA139+IA140</f>
        <v>0.011900000002985</v>
      </c>
      <c r="IB141" s="495" t="n">
        <f aca="false">IB139+IB140</f>
        <v>0.011900000002985</v>
      </c>
      <c r="IC141" s="495" t="n">
        <f aca="false">IC139+IC140</f>
        <v>0.011900000002985</v>
      </c>
      <c r="ID141" s="495" t="n">
        <f aca="false">ID139+ID140</f>
        <v>0.011900000002985</v>
      </c>
      <c r="IE141" s="495" t="n">
        <f aca="false">IE139+IE140</f>
        <v>0.011900000002985</v>
      </c>
      <c r="IF141" s="495" t="n">
        <f aca="false">IF139+IF140</f>
        <v>0.1525271131</v>
      </c>
      <c r="IG141" s="495" t="n">
        <f aca="false">IG139+IG140</f>
        <v>0.011900000002985</v>
      </c>
      <c r="IH141" s="495" t="n">
        <f aca="false">IH139+IH140</f>
        <v>0.011900000002985</v>
      </c>
      <c r="II141" s="495" t="n">
        <f aca="false">II139+II140</f>
        <v>0.011900000002985</v>
      </c>
      <c r="IJ141" s="495" t="n">
        <f aca="false">IJ139+IJ140</f>
        <v>0.011900000002985</v>
      </c>
      <c r="IK141" s="495" t="n">
        <f aca="false">IK139+IK140</f>
        <v>0.011900000002985</v>
      </c>
      <c r="IL141" s="495" t="n">
        <f aca="false">IL139+IL140</f>
        <v>0.011900000002985</v>
      </c>
      <c r="IM141" s="495" t="n">
        <f aca="false">IM139+IM140</f>
        <v>0.011900000002985</v>
      </c>
      <c r="IN141" s="495" t="n">
        <f aca="false">IN139+IN140</f>
        <v>0.011900000002985</v>
      </c>
      <c r="IO141" s="495" t="n">
        <f aca="false">IO139+IO140</f>
        <v>0.011900000002985</v>
      </c>
      <c r="IP141" s="495" t="n">
        <f aca="false">IP139+IP140</f>
        <v>0.011900000002985</v>
      </c>
      <c r="IQ141" s="495" t="n">
        <f aca="false">IQ139+IQ140</f>
        <v>0.011900000002985</v>
      </c>
      <c r="IR141" s="495" t="n">
        <f aca="false">IR139+IR140</f>
        <v>0.011900000002985</v>
      </c>
      <c r="IS141" s="495" t="n">
        <f aca="false">IS139+IS140</f>
        <v>0.1525271131</v>
      </c>
      <c r="IT141" s="495" t="n">
        <f aca="false">IT139+IT140</f>
        <v>0.011900000002985</v>
      </c>
      <c r="IU141" s="495" t="n">
        <f aca="false">IU139+IU140</f>
        <v>0.011900000002985</v>
      </c>
      <c r="IV141" s="495" t="n">
        <f aca="false">IV139+IV140</f>
        <v>0.011900000002985</v>
      </c>
      <c r="IW141" s="495" t="n">
        <f aca="false">IW139+IW140</f>
        <v>0.011900000002985</v>
      </c>
      <c r="IX141" s="495" t="n">
        <f aca="false">IX139+IX140</f>
        <v>0.011900000002985</v>
      </c>
      <c r="IY141" s="495" t="n">
        <f aca="false">IY139+IY140</f>
        <v>0.011900000002985</v>
      </c>
      <c r="IZ141" s="495" t="n">
        <f aca="false">IZ139+IZ140</f>
        <v>0.011900000002985</v>
      </c>
      <c r="JA141" s="495" t="n">
        <f aca="false">JA139+JA140</f>
        <v>0.011900000002985</v>
      </c>
      <c r="JB141" s="495" t="n">
        <f aca="false">JB139+JB140</f>
        <v>0.011900000002985</v>
      </c>
      <c r="JC141" s="495" t="n">
        <f aca="false">JC139+JC140</f>
        <v>0.011900000002985</v>
      </c>
      <c r="JD141" s="495" t="n">
        <f aca="false">JD139+JD140</f>
        <v>0.011900000002985</v>
      </c>
      <c r="JE141" s="495" t="n">
        <f aca="false">JE139+JE140</f>
        <v>0.011900000002985</v>
      </c>
      <c r="JF141" s="495" t="n">
        <f aca="false">JF139+JF140</f>
        <v>0.1525271131</v>
      </c>
      <c r="JG141" s="495" t="n">
        <f aca="false">JG139+JG140</f>
        <v>0.011900000002985</v>
      </c>
      <c r="JH141" s="495" t="n">
        <f aca="false">JH139+JH140</f>
        <v>0.011900000002985</v>
      </c>
      <c r="JI141" s="495" t="n">
        <f aca="false">JI139+JI140</f>
        <v>0.011900000002985</v>
      </c>
      <c r="JJ141" s="495" t="n">
        <f aca="false">JJ139+JJ140</f>
        <v>0.011900000002985</v>
      </c>
      <c r="JK141" s="495" t="n">
        <f aca="false">JK139+JK140</f>
        <v>0.011900000002985</v>
      </c>
      <c r="JL141" s="495" t="n">
        <f aca="false">JL139+JL140</f>
        <v>0.011900000002985</v>
      </c>
      <c r="JM141" s="495" t="n">
        <f aca="false">JM139+JM140</f>
        <v>0.011900000002985</v>
      </c>
      <c r="JN141" s="495" t="n">
        <f aca="false">JN139+JN140</f>
        <v>0.011900000002985</v>
      </c>
      <c r="JO141" s="495" t="n">
        <f aca="false">JO139+JO140</f>
        <v>0.011900000002985</v>
      </c>
      <c r="JP141" s="495" t="n">
        <f aca="false">JP139+JP140</f>
        <v>0.011900000002985</v>
      </c>
      <c r="JQ141" s="495" t="n">
        <f aca="false">JQ139+JQ140</f>
        <v>0.011900000002985</v>
      </c>
      <c r="JR141" s="495" t="n">
        <f aca="false">JR139+JR140</f>
        <v>0.011900000002985</v>
      </c>
      <c r="JS141" s="495" t="n">
        <f aca="false">JS139+JS140</f>
        <v>0.1525271131</v>
      </c>
      <c r="JT141" s="495" t="n">
        <f aca="false">JT139+JT140</f>
        <v>0.011900000002985</v>
      </c>
      <c r="JU141" s="495" t="n">
        <f aca="false">JU139+JU140</f>
        <v>0.011900000002985</v>
      </c>
      <c r="JV141" s="495" t="n">
        <f aca="false">JV139+JV140</f>
        <v>0.011900000002985</v>
      </c>
      <c r="JW141" s="495" t="n">
        <f aca="false">JW139+JW140</f>
        <v>0.011900000002985</v>
      </c>
      <c r="JX141" s="495" t="n">
        <f aca="false">JX139+JX140</f>
        <v>0.011900000002985</v>
      </c>
      <c r="JY141" s="495" t="n">
        <f aca="false">JY139+JY140</f>
        <v>0.011900000002985</v>
      </c>
      <c r="JZ141" s="495" t="n">
        <f aca="false">JZ139+JZ140</f>
        <v>0.011900000002985</v>
      </c>
      <c r="KA141" s="495" t="n">
        <f aca="false">KA139+KA140</f>
        <v>0.011900000002985</v>
      </c>
      <c r="KB141" s="495" t="n">
        <f aca="false">KB139+KB140</f>
        <v>0.011900000002985</v>
      </c>
      <c r="KC141" s="495" t="n">
        <f aca="false">KC139+KC140</f>
        <v>0.011900000002985</v>
      </c>
      <c r="KD141" s="495" t="n">
        <f aca="false">KD139+KD140</f>
        <v>0.011900000002985</v>
      </c>
      <c r="KE141" s="495" t="n">
        <f aca="false">KE139+KE140</f>
        <v>0.011900000002985</v>
      </c>
      <c r="KF141" s="495" t="n">
        <f aca="false">KF139+KF140</f>
        <v>0.1525271131</v>
      </c>
      <c r="KG141" s="495" t="n">
        <f aca="false">KG139+KG140</f>
        <v>0.011900000002985</v>
      </c>
      <c r="KH141" s="495" t="n">
        <f aca="false">KH139+KH140</f>
        <v>0.011900000002985</v>
      </c>
      <c r="KI141" s="495" t="n">
        <f aca="false">KI139+KI140</f>
        <v>0.011900000002985</v>
      </c>
      <c r="KJ141" s="495" t="n">
        <f aca="false">KJ139+KJ140</f>
        <v>0.011900000002985</v>
      </c>
      <c r="KK141" s="495" t="n">
        <f aca="false">KK139+KK140</f>
        <v>0.011900000002985</v>
      </c>
      <c r="KL141" s="495" t="n">
        <f aca="false">KL139+KL140</f>
        <v>0.011900000002985</v>
      </c>
      <c r="KM141" s="495" t="n">
        <f aca="false">KM139+KM140</f>
        <v>0.011900000002985</v>
      </c>
      <c r="KN141" s="495" t="n">
        <f aca="false">KN139+KN140</f>
        <v>0.011900000002985</v>
      </c>
      <c r="KO141" s="495" t="n">
        <f aca="false">KO139+KO140</f>
        <v>0.011900000002985</v>
      </c>
      <c r="KP141" s="495" t="n">
        <f aca="false">KP139+KP140</f>
        <v>0.011900000002985</v>
      </c>
      <c r="KQ141" s="495" t="n">
        <f aca="false">KQ139+KQ140</f>
        <v>0.011900000002985</v>
      </c>
      <c r="KR141" s="495" t="n">
        <f aca="false">KR139+KR140</f>
        <v>0.011900000002985</v>
      </c>
      <c r="KS141" s="495" t="n">
        <f aca="false">KS139+KS140</f>
        <v>0.1525271131</v>
      </c>
      <c r="KT141" s="495" t="n">
        <f aca="false">KT139+KT140</f>
        <v>0.011900000002985</v>
      </c>
      <c r="KU141" s="495" t="n">
        <f aca="false">KU139+KU140</f>
        <v>0.011900000002985</v>
      </c>
      <c r="KV141" s="495" t="n">
        <f aca="false">KV139+KV140</f>
        <v>0.011900000002985</v>
      </c>
      <c r="KW141" s="495" t="n">
        <f aca="false">KW139+KW140</f>
        <v>0.011900000002985</v>
      </c>
      <c r="KX141" s="495" t="n">
        <f aca="false">KX139+KX140</f>
        <v>0.011900000002985</v>
      </c>
      <c r="KY141" s="495" t="n">
        <f aca="false">KY139+KY140</f>
        <v>0.011900000002985</v>
      </c>
      <c r="KZ141" s="495" t="n">
        <f aca="false">KZ139+KZ140</f>
        <v>0.011900000002985</v>
      </c>
      <c r="LA141" s="495" t="n">
        <f aca="false">LA139+LA140</f>
        <v>0.011900000002985</v>
      </c>
      <c r="LB141" s="495" t="n">
        <f aca="false">LB139+LB140</f>
        <v>0.011900000002985</v>
      </c>
      <c r="LC141" s="495" t="n">
        <f aca="false">LC139+LC140</f>
        <v>0.011900000002985</v>
      </c>
      <c r="LD141" s="495" t="n">
        <f aca="false">LD139+LD140</f>
        <v>0.011900000002985</v>
      </c>
      <c r="LE141" s="495" t="n">
        <f aca="false">LE139+LE140</f>
        <v>0.011900000002985</v>
      </c>
      <c r="LF141" s="495" t="n">
        <f aca="false">LF139+LF140</f>
        <v>0.1525271131</v>
      </c>
      <c r="LG141" s="495" t="n">
        <f aca="false">LG139+LG140</f>
        <v>0.011900000002985</v>
      </c>
      <c r="LH141" s="495" t="n">
        <f aca="false">LH139+LH140</f>
        <v>0.011900000002985</v>
      </c>
      <c r="LI141" s="495" t="n">
        <f aca="false">LI139+LI140</f>
        <v>0.011900000002985</v>
      </c>
      <c r="LJ141" s="495" t="n">
        <f aca="false">LJ139+LJ140</f>
        <v>0.011900000002985</v>
      </c>
      <c r="LK141" s="495" t="n">
        <f aca="false">LK139+LK140</f>
        <v>0.011900000002985</v>
      </c>
      <c r="LL141" s="495" t="n">
        <f aca="false">LL139+LL140</f>
        <v>0.011900000002985</v>
      </c>
      <c r="LM141" s="495" t="n">
        <f aca="false">LM139+LM140</f>
        <v>0.011900000002985</v>
      </c>
      <c r="LN141" s="495" t="n">
        <f aca="false">LN139+LN140</f>
        <v>0.011900000002985</v>
      </c>
      <c r="LO141" s="495" t="n">
        <f aca="false">LO139+LO140</f>
        <v>0.011900000002985</v>
      </c>
      <c r="LP141" s="495" t="n">
        <f aca="false">LP139+LP140</f>
        <v>0.011900000002985</v>
      </c>
      <c r="LQ141" s="495" t="n">
        <f aca="false">LQ139+LQ140</f>
        <v>0.011900000002985</v>
      </c>
      <c r="LR141" s="495" t="n">
        <f aca="false">LR139+LR140</f>
        <v>0.011900000002985</v>
      </c>
      <c r="LS141" s="495" t="n">
        <f aca="false">LS139+LS140</f>
        <v>0.1525271131</v>
      </c>
      <c r="LT141" s="495" t="n">
        <f aca="false">LT139+LT140</f>
        <v>0.011900000002985</v>
      </c>
      <c r="LU141" s="495" t="n">
        <f aca="false">LU139+LU140</f>
        <v>0.011900000002985</v>
      </c>
      <c r="LV141" s="495" t="n">
        <f aca="false">LV139+LV140</f>
        <v>0.011900000002985</v>
      </c>
      <c r="LW141" s="495" t="n">
        <f aca="false">LW139+LW140</f>
        <v>0.011900000002985</v>
      </c>
      <c r="LX141" s="495" t="n">
        <f aca="false">LX139+LX140</f>
        <v>0.011900000002985</v>
      </c>
      <c r="LY141" s="495" t="n">
        <f aca="false">LY139+LY140</f>
        <v>0.011900000002985</v>
      </c>
      <c r="LZ141" s="495" t="n">
        <f aca="false">LZ139+LZ140</f>
        <v>0.011900000002985</v>
      </c>
      <c r="MA141" s="495" t="n">
        <f aca="false">MA139+MA140</f>
        <v>0.011900000002985</v>
      </c>
      <c r="MB141" s="495" t="n">
        <f aca="false">MB139+MB140</f>
        <v>0.011900000002985</v>
      </c>
      <c r="MC141" s="495" t="n">
        <f aca="false">MC139+MC140</f>
        <v>0.011900000002985</v>
      </c>
      <c r="MD141" s="495" t="n">
        <f aca="false">MD139+MD140</f>
        <v>0.011900000002985</v>
      </c>
      <c r="ME141" s="495" t="n">
        <f aca="false">ME139+ME140</f>
        <v>0.011900000002985</v>
      </c>
      <c r="MF141" s="495" t="n">
        <f aca="false">MF139+MF140</f>
        <v>0.1525271131</v>
      </c>
      <c r="MG141" s="495" t="n">
        <f aca="false">MG139+MG140</f>
        <v>0.011900000002985</v>
      </c>
      <c r="MH141" s="495" t="n">
        <f aca="false">MH139+MH140</f>
        <v>0.011900000002985</v>
      </c>
      <c r="MI141" s="495" t="n">
        <f aca="false">MI139+MI140</f>
        <v>0.011900000002985</v>
      </c>
      <c r="MJ141" s="495" t="n">
        <f aca="false">MJ139+MJ140</f>
        <v>0.011900000002985</v>
      </c>
      <c r="MK141" s="495" t="n">
        <f aca="false">MK139+MK140</f>
        <v>0.011900000002985</v>
      </c>
      <c r="ML141" s="495" t="n">
        <f aca="false">ML139+ML140</f>
        <v>0.011900000002985</v>
      </c>
      <c r="MM141" s="495" t="n">
        <f aca="false">MM139+MM140</f>
        <v>0.011900000002985</v>
      </c>
      <c r="MN141" s="495" t="n">
        <f aca="false">MN139+MN140</f>
        <v>0.011900000002985</v>
      </c>
      <c r="MO141" s="495" t="n">
        <f aca="false">MO139+MO140</f>
        <v>0.011900000002985</v>
      </c>
      <c r="MP141" s="495" t="n">
        <f aca="false">MP139+MP140</f>
        <v>0.011900000002985</v>
      </c>
      <c r="MQ141" s="495" t="n">
        <f aca="false">MQ139+MQ140</f>
        <v>0.011900000002985</v>
      </c>
      <c r="MR141" s="495" t="n">
        <f aca="false">MR139+MR140</f>
        <v>0.011900000002985</v>
      </c>
      <c r="MS141" s="495" t="n">
        <f aca="false">MS139+MS140</f>
        <v>0.1525271131</v>
      </c>
      <c r="MT141" s="495" t="n">
        <f aca="false">MT139+MT140</f>
        <v>0.011900000002985</v>
      </c>
      <c r="MU141" s="495" t="n">
        <f aca="false">MU139+MU140</f>
        <v>0.011900000002985</v>
      </c>
      <c r="MV141" s="495" t="n">
        <f aca="false">MV139+MV140</f>
        <v>0.011900000002985</v>
      </c>
      <c r="MW141" s="495" t="n">
        <f aca="false">MW139+MW140</f>
        <v>0.011900000002985</v>
      </c>
      <c r="MX141" s="495" t="n">
        <f aca="false">MX139+MX140</f>
        <v>0.011900000002985</v>
      </c>
      <c r="MY141" s="495" t="n">
        <f aca="false">MY139+MY140</f>
        <v>0.011900000002985</v>
      </c>
      <c r="MZ141" s="495" t="n">
        <f aca="false">MZ139+MZ140</f>
        <v>0.011900000002985</v>
      </c>
      <c r="NA141" s="495" t="n">
        <f aca="false">NA139+NA140</f>
        <v>0.011900000002985</v>
      </c>
      <c r="NB141" s="495" t="n">
        <f aca="false">NB139+NB140</f>
        <v>0.011900000002985</v>
      </c>
      <c r="NC141" s="495" t="n">
        <f aca="false">NC139+NC140</f>
        <v>0.011900000002985</v>
      </c>
      <c r="ND141" s="495" t="n">
        <f aca="false">ND139+ND140</f>
        <v>0.011900000002985</v>
      </c>
      <c r="NE141" s="495" t="n">
        <f aca="false">NE139+NE140</f>
        <v>0.011900000002985</v>
      </c>
      <c r="NF141" s="495" t="n">
        <f aca="false">NF139+NF140</f>
        <v>0.1525271131</v>
      </c>
      <c r="NG141" s="495" t="n">
        <f aca="false">NG139+NG140</f>
        <v>0.011900000002985</v>
      </c>
      <c r="NH141" s="495" t="n">
        <f aca="false">NH139+NH140</f>
        <v>0.011900000002985</v>
      </c>
      <c r="NI141" s="495" t="n">
        <f aca="false">NI139+NI140</f>
        <v>0.011900000002985</v>
      </c>
      <c r="NJ141" s="495" t="n">
        <f aca="false">NJ139+NJ140</f>
        <v>0.011900000002985</v>
      </c>
      <c r="NK141" s="495" t="n">
        <f aca="false">NK139+NK140</f>
        <v>0.011900000002985</v>
      </c>
      <c r="NL141" s="495" t="n">
        <f aca="false">NL139+NL140</f>
        <v>0.011900000002985</v>
      </c>
      <c r="NM141" s="495" t="n">
        <f aca="false">NM139+NM140</f>
        <v>0.011900000002985</v>
      </c>
      <c r="NN141" s="495" t="n">
        <f aca="false">NN139+NN140</f>
        <v>0.011900000002985</v>
      </c>
      <c r="NO141" s="495" t="n">
        <f aca="false">NO139+NO140</f>
        <v>0.011900000002985</v>
      </c>
      <c r="NP141" s="495" t="n">
        <f aca="false">NP139+NP140</f>
        <v>0.011900000002985</v>
      </c>
      <c r="NQ141" s="495" t="n">
        <f aca="false">NQ139+NQ140</f>
        <v>0.011900000002985</v>
      </c>
      <c r="NR141" s="495" t="n">
        <f aca="false">NR139+NR140</f>
        <v>0.011900000002985</v>
      </c>
      <c r="NS141" s="495" t="n">
        <f aca="false">NS139+NS140</f>
        <v>0.1525271131</v>
      </c>
      <c r="NT141" s="495" t="n">
        <f aca="false">NT139+NT140</f>
        <v>0.011900000002985</v>
      </c>
      <c r="NU141" s="495" t="n">
        <f aca="false">NU139+NU140</f>
        <v>0.011900000002985</v>
      </c>
      <c r="NV141" s="495" t="n">
        <f aca="false">NV139+NV140</f>
        <v>0.011900000002985</v>
      </c>
      <c r="NW141" s="495" t="n">
        <f aca="false">NW139+NW140</f>
        <v>0.011900000002985</v>
      </c>
      <c r="NX141" s="495" t="n">
        <f aca="false">NX139+NX140</f>
        <v>0.011900000002985</v>
      </c>
      <c r="NY141" s="495" t="n">
        <f aca="false">NY139+NY140</f>
        <v>0.011900000002985</v>
      </c>
      <c r="NZ141" s="495" t="n">
        <f aca="false">NZ139+NZ140</f>
        <v>0.011900000002985</v>
      </c>
      <c r="OA141" s="495" t="n">
        <f aca="false">OA139+OA140</f>
        <v>0.011900000002985</v>
      </c>
      <c r="OB141" s="495" t="n">
        <f aca="false">OB139+OB140</f>
        <v>0.011900000002985</v>
      </c>
      <c r="OC141" s="495" t="n">
        <f aca="false">OC139+OC140</f>
        <v>0.011900000002985</v>
      </c>
      <c r="OD141" s="495" t="n">
        <f aca="false">OD139+OD140</f>
        <v>0.011900000002985</v>
      </c>
      <c r="OE141" s="495" t="n">
        <f aca="false">OE139+OE140</f>
        <v>0.011900000002985</v>
      </c>
      <c r="OF141" s="495" t="n">
        <f aca="false">OF139+OF140</f>
        <v>0.1525271131</v>
      </c>
      <c r="OG141" s="495" t="n">
        <f aca="false">OG139+OG140</f>
        <v>0.011900000002985</v>
      </c>
      <c r="OH141" s="495" t="n">
        <f aca="false">OH139+OH140</f>
        <v>0.011900000002985</v>
      </c>
      <c r="OI141" s="495" t="n">
        <f aca="false">OI139+OI140</f>
        <v>0.011900000002985</v>
      </c>
      <c r="OJ141" s="495" t="n">
        <f aca="false">OJ139+OJ140</f>
        <v>0.011900000002985</v>
      </c>
      <c r="OK141" s="495" t="n">
        <f aca="false">OK139+OK140</f>
        <v>0.011900000002985</v>
      </c>
      <c r="OL141" s="495" t="n">
        <f aca="false">OL139+OL140</f>
        <v>0.011900000002985</v>
      </c>
      <c r="OM141" s="495" t="n">
        <f aca="false">OM139+OM140</f>
        <v>0.011900000002985</v>
      </c>
      <c r="ON141" s="495" t="n">
        <f aca="false">ON139+ON140</f>
        <v>0.011900000002985</v>
      </c>
      <c r="OO141" s="495" t="n">
        <f aca="false">OO139+OO140</f>
        <v>0.011900000002985</v>
      </c>
      <c r="OP141" s="495" t="n">
        <f aca="false">OP139+OP140</f>
        <v>0.011900000002985</v>
      </c>
      <c r="OQ141" s="495" t="n">
        <f aca="false">OQ139+OQ140</f>
        <v>0.011900000002985</v>
      </c>
      <c r="OR141" s="495" t="n">
        <f aca="false">OR139+OR140</f>
        <v>0.011900000002985</v>
      </c>
      <c r="OS141" s="495" t="n">
        <f aca="false">OS139+OS140</f>
        <v>0.1525271131</v>
      </c>
      <c r="OT141" s="196"/>
      <c r="OU141" s="196"/>
      <c r="OV141" s="196"/>
      <c r="OW141" s="196"/>
      <c r="OX141" s="196"/>
      <c r="OY141" s="196"/>
      <c r="OZ141" s="196"/>
      <c r="PA141" s="196"/>
      <c r="PB141" s="196"/>
      <c r="PC141" s="196"/>
      <c r="PD141" s="196"/>
      <c r="PE141" s="196"/>
      <c r="PF141" s="196"/>
      <c r="PG141" s="196"/>
      <c r="PH141" s="196"/>
      <c r="PI141" s="196"/>
      <c r="PJ141" s="196"/>
      <c r="PK141" s="196"/>
      <c r="PL141" s="196"/>
      <c r="PM141" s="196"/>
      <c r="PN141" s="196"/>
      <c r="PO141" s="196"/>
      <c r="PP141" s="196"/>
      <c r="PQ141" s="196"/>
      <c r="PR141" s="196"/>
      <c r="PS141" s="196"/>
      <c r="PT141" s="196"/>
      <c r="PU141" s="196"/>
      <c r="PV141" s="196"/>
      <c r="PW141" s="196"/>
      <c r="PX141" s="196"/>
      <c r="PY141" s="196"/>
      <c r="PZ141" s="196"/>
      <c r="QA141" s="196"/>
      <c r="QB141" s="196"/>
      <c r="QC141" s="196"/>
      <c r="QD141" s="196"/>
      <c r="QE141" s="196"/>
      <c r="QF141" s="196"/>
      <c r="QG141" s="196"/>
      <c r="QH141" s="196"/>
      <c r="QI141" s="196"/>
      <c r="QJ141" s="196"/>
      <c r="QK141" s="196"/>
      <c r="QL141" s="196"/>
      <c r="QM141" s="196"/>
      <c r="QN141" s="196"/>
      <c r="QO141" s="196"/>
      <c r="QP141" s="196"/>
      <c r="QQ141" s="196"/>
      <c r="QR141" s="196"/>
      <c r="QS141" s="196"/>
      <c r="QT141" s="196"/>
      <c r="QU141" s="196"/>
      <c r="QV141" s="196"/>
      <c r="QW141" s="196"/>
      <c r="QX141" s="196"/>
      <c r="QY141" s="196"/>
      <c r="QZ141" s="196"/>
      <c r="RA141" s="196"/>
      <c r="RB141" s="196"/>
      <c r="RC141" s="196"/>
      <c r="RD141" s="196"/>
      <c r="RE141" s="196"/>
      <c r="RF141" s="196"/>
    </row>
    <row r="142" customFormat="false" ht="12.75" hidden="false" customHeight="true" outlineLevel="0" collapsed="false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495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6"/>
      <c r="BM142" s="196"/>
      <c r="BN142" s="196"/>
      <c r="BO142" s="196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6"/>
      <c r="CA142" s="196"/>
      <c r="CB142" s="196"/>
      <c r="CC142" s="196"/>
      <c r="CD142" s="196"/>
      <c r="CE142" s="196"/>
      <c r="CF142" s="196"/>
      <c r="CG142" s="196"/>
      <c r="CH142" s="196"/>
      <c r="CI142" s="196"/>
      <c r="CJ142" s="196"/>
      <c r="CK142" s="196"/>
      <c r="CL142" s="196"/>
      <c r="CM142" s="196"/>
      <c r="CN142" s="196"/>
      <c r="CO142" s="196"/>
      <c r="CP142" s="196"/>
      <c r="CQ142" s="196"/>
      <c r="CR142" s="196"/>
      <c r="CS142" s="196"/>
      <c r="CT142" s="196"/>
      <c r="CU142" s="196"/>
      <c r="CV142" s="196"/>
      <c r="CW142" s="196"/>
      <c r="CX142" s="196"/>
      <c r="CY142" s="196"/>
      <c r="CZ142" s="196"/>
      <c r="DA142" s="196"/>
      <c r="DB142" s="196"/>
      <c r="DC142" s="196"/>
      <c r="DD142" s="196"/>
      <c r="DE142" s="196"/>
      <c r="DF142" s="196"/>
      <c r="DG142" s="196"/>
      <c r="DH142" s="196"/>
      <c r="DI142" s="196"/>
      <c r="DJ142" s="196"/>
      <c r="DK142" s="196"/>
      <c r="DL142" s="196"/>
      <c r="DM142" s="196"/>
      <c r="DN142" s="196"/>
      <c r="DO142" s="196"/>
      <c r="DP142" s="196"/>
      <c r="DQ142" s="196"/>
      <c r="DR142" s="196"/>
      <c r="DS142" s="196"/>
      <c r="DT142" s="196"/>
      <c r="DU142" s="196"/>
      <c r="DV142" s="196"/>
      <c r="DW142" s="196"/>
      <c r="DX142" s="196"/>
      <c r="DY142" s="196"/>
      <c r="DZ142" s="196"/>
      <c r="EA142" s="196"/>
      <c r="EB142" s="196"/>
      <c r="EC142" s="196"/>
      <c r="ED142" s="196"/>
      <c r="EE142" s="196"/>
      <c r="EF142" s="196"/>
      <c r="EG142" s="196"/>
      <c r="EH142" s="196"/>
      <c r="EI142" s="196"/>
      <c r="EJ142" s="196"/>
      <c r="EK142" s="196"/>
      <c r="EL142" s="196"/>
      <c r="EM142" s="196"/>
      <c r="EN142" s="196"/>
      <c r="EO142" s="196"/>
      <c r="EP142" s="196"/>
      <c r="EQ142" s="196"/>
      <c r="ER142" s="196"/>
      <c r="ES142" s="196"/>
      <c r="ET142" s="196"/>
      <c r="EU142" s="196"/>
      <c r="EV142" s="196"/>
      <c r="EW142" s="196"/>
      <c r="EX142" s="196"/>
      <c r="EY142" s="196"/>
      <c r="EZ142" s="196"/>
      <c r="FA142" s="196"/>
      <c r="FB142" s="196"/>
      <c r="FC142" s="196"/>
      <c r="FD142" s="196"/>
      <c r="FE142" s="196"/>
      <c r="FF142" s="196"/>
      <c r="FG142" s="196"/>
      <c r="FH142" s="196"/>
      <c r="FI142" s="196"/>
      <c r="FJ142" s="196"/>
      <c r="FK142" s="196"/>
      <c r="FL142" s="196"/>
      <c r="FM142" s="196"/>
      <c r="FN142" s="196"/>
      <c r="FO142" s="196"/>
      <c r="FP142" s="196"/>
      <c r="FQ142" s="196"/>
      <c r="FR142" s="196"/>
      <c r="FS142" s="196"/>
      <c r="FT142" s="196"/>
      <c r="FU142" s="196"/>
      <c r="FV142" s="196"/>
      <c r="FW142" s="196"/>
      <c r="FX142" s="196"/>
      <c r="FY142" s="196"/>
      <c r="FZ142" s="196"/>
      <c r="GA142" s="196"/>
      <c r="GB142" s="196"/>
      <c r="GC142" s="196"/>
      <c r="GD142" s="196"/>
      <c r="GE142" s="196"/>
      <c r="GF142" s="196"/>
      <c r="GG142" s="196"/>
      <c r="GH142" s="196"/>
      <c r="GI142" s="196"/>
      <c r="GJ142" s="196"/>
      <c r="GK142" s="196"/>
      <c r="GL142" s="196"/>
      <c r="GM142" s="196"/>
      <c r="GN142" s="196"/>
      <c r="GO142" s="196"/>
      <c r="GP142" s="196"/>
      <c r="GQ142" s="196"/>
      <c r="GR142" s="196"/>
      <c r="GS142" s="196"/>
      <c r="GT142" s="196"/>
      <c r="GU142" s="196"/>
      <c r="GV142" s="196"/>
      <c r="GW142" s="196"/>
      <c r="GX142" s="196"/>
      <c r="GY142" s="196"/>
      <c r="GZ142" s="196"/>
      <c r="HA142" s="196"/>
      <c r="HB142" s="196"/>
      <c r="HC142" s="196"/>
      <c r="HD142" s="196"/>
      <c r="HE142" s="196"/>
      <c r="HF142" s="196"/>
      <c r="HG142" s="196"/>
      <c r="HH142" s="196"/>
      <c r="HI142" s="196"/>
      <c r="HJ142" s="196"/>
      <c r="HK142" s="196"/>
      <c r="HL142" s="196"/>
      <c r="HM142" s="196"/>
      <c r="HN142" s="196"/>
      <c r="HO142" s="196"/>
      <c r="HP142" s="196"/>
      <c r="HQ142" s="196"/>
      <c r="HR142" s="196"/>
      <c r="HS142" s="196"/>
      <c r="HT142" s="196"/>
      <c r="HU142" s="196"/>
      <c r="HV142" s="196"/>
      <c r="HW142" s="196"/>
      <c r="HX142" s="196"/>
      <c r="HY142" s="196"/>
      <c r="HZ142" s="196"/>
      <c r="IA142" s="196"/>
      <c r="IB142" s="196"/>
      <c r="IC142" s="196"/>
      <c r="ID142" s="196"/>
      <c r="IE142" s="196"/>
      <c r="IF142" s="196"/>
      <c r="IG142" s="196"/>
      <c r="IH142" s="196"/>
      <c r="II142" s="196"/>
      <c r="IJ142" s="196"/>
      <c r="IK142" s="196"/>
      <c r="IL142" s="196"/>
      <c r="IM142" s="196"/>
      <c r="IN142" s="196"/>
      <c r="IO142" s="196"/>
      <c r="IP142" s="196"/>
      <c r="IQ142" s="196"/>
      <c r="IR142" s="196"/>
      <c r="IS142" s="196"/>
      <c r="IT142" s="196"/>
      <c r="IU142" s="196"/>
      <c r="IV142" s="196"/>
      <c r="IW142" s="196"/>
      <c r="IX142" s="196"/>
      <c r="IY142" s="196"/>
      <c r="IZ142" s="196"/>
      <c r="JA142" s="196"/>
      <c r="JB142" s="196"/>
      <c r="JC142" s="196"/>
      <c r="JD142" s="196"/>
      <c r="JE142" s="196"/>
      <c r="JF142" s="196"/>
      <c r="JG142" s="196"/>
      <c r="JH142" s="196"/>
      <c r="JI142" s="196"/>
      <c r="JJ142" s="196"/>
      <c r="JK142" s="196"/>
      <c r="JL142" s="196"/>
      <c r="JM142" s="196"/>
      <c r="JN142" s="196"/>
      <c r="JO142" s="196"/>
      <c r="JP142" s="196"/>
      <c r="JQ142" s="196"/>
      <c r="JR142" s="196"/>
      <c r="JS142" s="196"/>
      <c r="JT142" s="196"/>
      <c r="JU142" s="196"/>
      <c r="JV142" s="196"/>
      <c r="JW142" s="196"/>
      <c r="JX142" s="196"/>
      <c r="JY142" s="196"/>
      <c r="JZ142" s="196"/>
      <c r="KA142" s="196"/>
      <c r="KB142" s="196"/>
      <c r="KC142" s="196"/>
      <c r="KD142" s="196"/>
      <c r="KE142" s="196"/>
      <c r="KF142" s="196"/>
      <c r="KG142" s="196"/>
      <c r="KH142" s="196"/>
      <c r="KI142" s="196"/>
      <c r="KJ142" s="196"/>
      <c r="KK142" s="196"/>
      <c r="KL142" s="196"/>
      <c r="KM142" s="196"/>
      <c r="KN142" s="196"/>
      <c r="KO142" s="196"/>
      <c r="KP142" s="196"/>
      <c r="KQ142" s="196"/>
      <c r="KR142" s="196"/>
      <c r="KS142" s="196"/>
      <c r="KT142" s="196"/>
      <c r="KU142" s="196"/>
      <c r="KV142" s="196"/>
      <c r="KW142" s="196"/>
      <c r="KX142" s="196"/>
      <c r="KY142" s="196"/>
      <c r="KZ142" s="196"/>
      <c r="LA142" s="196"/>
      <c r="LB142" s="196"/>
      <c r="LC142" s="196"/>
      <c r="LD142" s="196"/>
      <c r="LE142" s="196"/>
      <c r="LF142" s="196"/>
      <c r="LG142" s="196"/>
      <c r="LH142" s="196"/>
      <c r="LI142" s="196"/>
      <c r="LJ142" s="196"/>
      <c r="LK142" s="196"/>
      <c r="LL142" s="196"/>
      <c r="LM142" s="196"/>
      <c r="LN142" s="196"/>
      <c r="LO142" s="196"/>
      <c r="LP142" s="196"/>
      <c r="LQ142" s="196"/>
      <c r="LR142" s="196"/>
      <c r="LS142" s="196"/>
      <c r="LT142" s="196"/>
      <c r="LU142" s="196"/>
      <c r="LV142" s="196"/>
      <c r="LW142" s="196"/>
      <c r="LX142" s="196"/>
      <c r="LY142" s="196"/>
      <c r="LZ142" s="196"/>
      <c r="MA142" s="196"/>
      <c r="MB142" s="196"/>
      <c r="MC142" s="196"/>
      <c r="MD142" s="196"/>
      <c r="ME142" s="196"/>
      <c r="MF142" s="196"/>
      <c r="MG142" s="196"/>
      <c r="MH142" s="196"/>
      <c r="MI142" s="196"/>
      <c r="MJ142" s="196"/>
      <c r="MK142" s="196"/>
      <c r="ML142" s="196"/>
      <c r="MM142" s="196"/>
      <c r="MN142" s="196"/>
      <c r="MO142" s="196"/>
      <c r="MP142" s="196"/>
      <c r="MQ142" s="196"/>
      <c r="MR142" s="196"/>
      <c r="MS142" s="196"/>
      <c r="MT142" s="196"/>
      <c r="MU142" s="196"/>
      <c r="MV142" s="196"/>
      <c r="MW142" s="196"/>
      <c r="MX142" s="196"/>
      <c r="MY142" s="196"/>
      <c r="MZ142" s="196"/>
      <c r="NA142" s="196"/>
      <c r="NB142" s="196"/>
      <c r="NC142" s="196"/>
      <c r="ND142" s="196"/>
      <c r="NE142" s="196"/>
      <c r="NF142" s="196"/>
      <c r="NG142" s="196"/>
      <c r="NH142" s="196"/>
      <c r="NI142" s="196"/>
      <c r="NJ142" s="196"/>
      <c r="NK142" s="196"/>
      <c r="NL142" s="196"/>
      <c r="NM142" s="196"/>
      <c r="NN142" s="196"/>
      <c r="NO142" s="196"/>
      <c r="NP142" s="196"/>
      <c r="NQ142" s="196"/>
      <c r="NR142" s="196"/>
      <c r="NS142" s="196"/>
      <c r="NT142" s="196"/>
      <c r="NU142" s="196"/>
      <c r="NV142" s="196"/>
      <c r="NW142" s="196"/>
      <c r="NX142" s="196"/>
      <c r="NY142" s="196"/>
      <c r="NZ142" s="196"/>
      <c r="OA142" s="196"/>
      <c r="OB142" s="196"/>
      <c r="OC142" s="196"/>
      <c r="OD142" s="196"/>
      <c r="OE142" s="196"/>
      <c r="OF142" s="196"/>
      <c r="OG142" s="196"/>
      <c r="OH142" s="196"/>
      <c r="OI142" s="196"/>
      <c r="OJ142" s="196"/>
      <c r="OK142" s="196"/>
      <c r="OL142" s="196"/>
      <c r="OM142" s="196"/>
      <c r="ON142" s="196"/>
      <c r="OO142" s="196"/>
      <c r="OP142" s="196"/>
      <c r="OQ142" s="196"/>
      <c r="OR142" s="196"/>
      <c r="OS142" s="196"/>
      <c r="OT142" s="196"/>
      <c r="OU142" s="196"/>
      <c r="OV142" s="196"/>
      <c r="OW142" s="196"/>
      <c r="OX142" s="196"/>
      <c r="OY142" s="196"/>
      <c r="OZ142" s="196"/>
      <c r="PA142" s="196"/>
      <c r="PB142" s="196"/>
      <c r="PC142" s="196"/>
      <c r="PD142" s="196"/>
      <c r="PE142" s="196"/>
      <c r="PF142" s="196"/>
      <c r="PG142" s="196"/>
      <c r="PH142" s="196"/>
      <c r="PI142" s="196"/>
      <c r="PJ142" s="196"/>
      <c r="PK142" s="196"/>
      <c r="PL142" s="196"/>
      <c r="PM142" s="196"/>
      <c r="PN142" s="196"/>
      <c r="PO142" s="196"/>
      <c r="PP142" s="196"/>
      <c r="PQ142" s="196"/>
      <c r="PR142" s="196"/>
      <c r="PS142" s="196"/>
      <c r="PT142" s="196"/>
      <c r="PU142" s="196"/>
      <c r="PV142" s="196"/>
      <c r="PW142" s="196"/>
      <c r="PX142" s="196"/>
      <c r="PY142" s="196"/>
      <c r="PZ142" s="196"/>
      <c r="QA142" s="196"/>
      <c r="QB142" s="196"/>
      <c r="QC142" s="196"/>
      <c r="QD142" s="196"/>
      <c r="QE142" s="196"/>
      <c r="QF142" s="196"/>
      <c r="QG142" s="196"/>
      <c r="QH142" s="196"/>
      <c r="QI142" s="196"/>
      <c r="QJ142" s="196"/>
      <c r="QK142" s="196"/>
      <c r="QL142" s="196"/>
      <c r="QM142" s="196"/>
      <c r="QN142" s="196"/>
      <c r="QO142" s="196"/>
      <c r="QP142" s="196"/>
      <c r="QQ142" s="196"/>
      <c r="QR142" s="196"/>
      <c r="QS142" s="196"/>
      <c r="QT142" s="196"/>
      <c r="QU142" s="196"/>
      <c r="QV142" s="196"/>
      <c r="QW142" s="196"/>
      <c r="QX142" s="196"/>
      <c r="QY142" s="196"/>
      <c r="QZ142" s="196"/>
      <c r="RA142" s="196"/>
      <c r="RB142" s="196"/>
      <c r="RC142" s="196"/>
      <c r="RD142" s="196"/>
      <c r="RE142" s="196"/>
      <c r="RF142" s="196"/>
    </row>
    <row r="143" customFormat="false" ht="12.75" hidden="false" customHeight="true" outlineLevel="0" collapsed="false">
      <c r="A143" s="196"/>
      <c r="B143" s="493" t="s">
        <v>529</v>
      </c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495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196"/>
      <c r="BH143" s="196"/>
      <c r="BI143" s="196"/>
      <c r="BJ143" s="196"/>
      <c r="BK143" s="196"/>
      <c r="BL143" s="196"/>
      <c r="BM143" s="196"/>
      <c r="BN143" s="196"/>
      <c r="BO143" s="196"/>
      <c r="BP143" s="196"/>
      <c r="BQ143" s="196"/>
      <c r="BR143" s="196"/>
      <c r="BS143" s="196"/>
      <c r="BT143" s="196"/>
      <c r="BU143" s="196"/>
      <c r="BV143" s="196"/>
      <c r="BW143" s="196"/>
      <c r="BX143" s="196"/>
      <c r="BY143" s="196"/>
      <c r="BZ143" s="196"/>
      <c r="CA143" s="196"/>
      <c r="CB143" s="196"/>
      <c r="CC143" s="196"/>
      <c r="CD143" s="196"/>
      <c r="CE143" s="196"/>
      <c r="CF143" s="196"/>
      <c r="CG143" s="196"/>
      <c r="CH143" s="196"/>
      <c r="CI143" s="196"/>
      <c r="CJ143" s="196"/>
      <c r="CK143" s="196"/>
      <c r="CL143" s="196"/>
      <c r="CM143" s="196"/>
      <c r="CN143" s="196"/>
      <c r="CO143" s="196"/>
      <c r="CP143" s="196"/>
      <c r="CQ143" s="196"/>
      <c r="CR143" s="196"/>
      <c r="CS143" s="196"/>
      <c r="CT143" s="196"/>
      <c r="CU143" s="196"/>
      <c r="CV143" s="196"/>
      <c r="CW143" s="196"/>
      <c r="CX143" s="196"/>
      <c r="CY143" s="196"/>
      <c r="CZ143" s="196"/>
      <c r="DA143" s="196"/>
      <c r="DB143" s="196"/>
      <c r="DC143" s="196"/>
      <c r="DD143" s="196"/>
      <c r="DE143" s="196"/>
      <c r="DF143" s="196"/>
      <c r="DG143" s="196"/>
      <c r="DH143" s="196"/>
      <c r="DI143" s="196"/>
      <c r="DJ143" s="196"/>
      <c r="DK143" s="196"/>
      <c r="DL143" s="196"/>
      <c r="DM143" s="196"/>
      <c r="DN143" s="196"/>
      <c r="DO143" s="196"/>
      <c r="DP143" s="196"/>
      <c r="DQ143" s="196"/>
      <c r="DR143" s="196"/>
      <c r="DS143" s="196"/>
      <c r="DT143" s="196"/>
      <c r="DU143" s="196"/>
      <c r="DV143" s="196"/>
      <c r="DW143" s="196"/>
      <c r="DX143" s="196"/>
      <c r="DY143" s="196"/>
      <c r="DZ143" s="196"/>
      <c r="EA143" s="196"/>
      <c r="EB143" s="196"/>
      <c r="EC143" s="196"/>
      <c r="ED143" s="196"/>
      <c r="EE143" s="196"/>
      <c r="EF143" s="196"/>
      <c r="EG143" s="196"/>
      <c r="EH143" s="196"/>
      <c r="EI143" s="196"/>
      <c r="EJ143" s="196"/>
      <c r="EK143" s="196"/>
      <c r="EL143" s="196"/>
      <c r="EM143" s="196"/>
      <c r="EN143" s="196"/>
      <c r="EO143" s="196"/>
      <c r="EP143" s="196"/>
      <c r="EQ143" s="196"/>
      <c r="ER143" s="196"/>
      <c r="ES143" s="196"/>
      <c r="ET143" s="196"/>
      <c r="EU143" s="196"/>
      <c r="EV143" s="196"/>
      <c r="EW143" s="196"/>
      <c r="EX143" s="196"/>
      <c r="EY143" s="196"/>
      <c r="EZ143" s="196"/>
      <c r="FA143" s="196"/>
      <c r="FB143" s="196"/>
      <c r="FC143" s="196"/>
      <c r="FD143" s="196"/>
      <c r="FE143" s="196"/>
      <c r="FF143" s="196"/>
      <c r="FG143" s="196"/>
      <c r="FH143" s="196"/>
      <c r="FI143" s="196"/>
      <c r="FJ143" s="196"/>
      <c r="FK143" s="196"/>
      <c r="FL143" s="196"/>
      <c r="FM143" s="196"/>
      <c r="FN143" s="196"/>
      <c r="FO143" s="196"/>
      <c r="FP143" s="196"/>
      <c r="FQ143" s="196"/>
      <c r="FR143" s="196"/>
      <c r="FS143" s="196"/>
      <c r="FT143" s="196"/>
      <c r="FU143" s="196"/>
      <c r="FV143" s="196"/>
      <c r="FW143" s="196"/>
      <c r="FX143" s="196"/>
      <c r="FY143" s="196"/>
      <c r="FZ143" s="196"/>
      <c r="GA143" s="196"/>
      <c r="GB143" s="196"/>
      <c r="GC143" s="196"/>
      <c r="GD143" s="196"/>
      <c r="GE143" s="196"/>
      <c r="GF143" s="196"/>
      <c r="GG143" s="196"/>
      <c r="GH143" s="196"/>
      <c r="GI143" s="196"/>
      <c r="GJ143" s="196"/>
      <c r="GK143" s="196"/>
      <c r="GL143" s="196"/>
      <c r="GM143" s="196"/>
      <c r="GN143" s="196"/>
      <c r="GO143" s="196"/>
      <c r="GP143" s="196"/>
      <c r="GQ143" s="196"/>
      <c r="GR143" s="196"/>
      <c r="GS143" s="196"/>
      <c r="GT143" s="196"/>
      <c r="GU143" s="196"/>
      <c r="GV143" s="196"/>
      <c r="GW143" s="196"/>
      <c r="GX143" s="196"/>
      <c r="GY143" s="196"/>
      <c r="GZ143" s="196"/>
      <c r="HA143" s="196"/>
      <c r="HB143" s="196"/>
      <c r="HC143" s="196"/>
      <c r="HD143" s="196"/>
      <c r="HE143" s="196"/>
      <c r="HF143" s="196"/>
      <c r="HG143" s="196"/>
      <c r="HH143" s="196"/>
      <c r="HI143" s="196"/>
      <c r="HJ143" s="196"/>
      <c r="HK143" s="196"/>
      <c r="HL143" s="196"/>
      <c r="HM143" s="196"/>
      <c r="HN143" s="196"/>
      <c r="HO143" s="196"/>
      <c r="HP143" s="196"/>
      <c r="HQ143" s="196"/>
      <c r="HR143" s="196"/>
      <c r="HS143" s="196"/>
      <c r="HT143" s="196"/>
      <c r="HU143" s="196"/>
      <c r="HV143" s="196"/>
      <c r="HW143" s="196"/>
      <c r="HX143" s="196"/>
      <c r="HY143" s="196"/>
      <c r="HZ143" s="196"/>
      <c r="IA143" s="196"/>
      <c r="IB143" s="196"/>
      <c r="IC143" s="196"/>
      <c r="ID143" s="196"/>
      <c r="IE143" s="196"/>
      <c r="IF143" s="196"/>
      <c r="IG143" s="196"/>
      <c r="IH143" s="196"/>
      <c r="II143" s="196"/>
      <c r="IJ143" s="196"/>
      <c r="IK143" s="196"/>
      <c r="IL143" s="196"/>
      <c r="IM143" s="196"/>
      <c r="IN143" s="196"/>
      <c r="IO143" s="196"/>
      <c r="IP143" s="196"/>
      <c r="IQ143" s="196"/>
      <c r="IR143" s="196"/>
      <c r="IS143" s="196"/>
      <c r="IT143" s="196"/>
      <c r="IU143" s="196"/>
      <c r="IV143" s="196"/>
      <c r="IW143" s="196"/>
      <c r="IX143" s="196"/>
      <c r="IY143" s="196"/>
      <c r="IZ143" s="196"/>
      <c r="JA143" s="196"/>
      <c r="JB143" s="196"/>
      <c r="JC143" s="196"/>
      <c r="JD143" s="196"/>
      <c r="JE143" s="196"/>
      <c r="JF143" s="196"/>
      <c r="JG143" s="196"/>
      <c r="JH143" s="196"/>
      <c r="JI143" s="196"/>
      <c r="JJ143" s="196"/>
      <c r="JK143" s="196"/>
      <c r="JL143" s="196"/>
      <c r="JM143" s="196"/>
      <c r="JN143" s="196"/>
      <c r="JO143" s="196"/>
      <c r="JP143" s="196"/>
      <c r="JQ143" s="196"/>
      <c r="JR143" s="196"/>
      <c r="JS143" s="196"/>
      <c r="JT143" s="196"/>
      <c r="JU143" s="196"/>
      <c r="JV143" s="196"/>
      <c r="JW143" s="196"/>
      <c r="JX143" s="196"/>
      <c r="JY143" s="196"/>
      <c r="JZ143" s="196"/>
      <c r="KA143" s="196"/>
      <c r="KB143" s="196"/>
      <c r="KC143" s="196"/>
      <c r="KD143" s="196"/>
      <c r="KE143" s="196"/>
      <c r="KF143" s="196"/>
      <c r="KG143" s="196"/>
      <c r="KH143" s="196"/>
      <c r="KI143" s="196"/>
      <c r="KJ143" s="196"/>
      <c r="KK143" s="196"/>
      <c r="KL143" s="196"/>
      <c r="KM143" s="196"/>
      <c r="KN143" s="196"/>
      <c r="KO143" s="196"/>
      <c r="KP143" s="196"/>
      <c r="KQ143" s="196"/>
      <c r="KR143" s="196"/>
      <c r="KS143" s="196"/>
      <c r="KT143" s="196"/>
      <c r="KU143" s="196"/>
      <c r="KV143" s="196"/>
      <c r="KW143" s="196"/>
      <c r="KX143" s="196"/>
      <c r="KY143" s="196"/>
      <c r="KZ143" s="196"/>
      <c r="LA143" s="196"/>
      <c r="LB143" s="196"/>
      <c r="LC143" s="196"/>
      <c r="LD143" s="196"/>
      <c r="LE143" s="196"/>
      <c r="LF143" s="196"/>
      <c r="LG143" s="196"/>
      <c r="LH143" s="196"/>
      <c r="LI143" s="196"/>
      <c r="LJ143" s="196"/>
      <c r="LK143" s="196"/>
      <c r="LL143" s="196"/>
      <c r="LM143" s="196"/>
      <c r="LN143" s="196"/>
      <c r="LO143" s="196"/>
      <c r="LP143" s="196"/>
      <c r="LQ143" s="196"/>
      <c r="LR143" s="196"/>
      <c r="LS143" s="196"/>
      <c r="LT143" s="196"/>
      <c r="LU143" s="196"/>
      <c r="LV143" s="196"/>
      <c r="LW143" s="196"/>
      <c r="LX143" s="196"/>
      <c r="LY143" s="196"/>
      <c r="LZ143" s="196"/>
      <c r="MA143" s="196"/>
      <c r="MB143" s="196"/>
      <c r="MC143" s="196"/>
      <c r="MD143" s="196"/>
      <c r="ME143" s="196"/>
      <c r="MF143" s="196"/>
      <c r="MG143" s="196"/>
      <c r="MH143" s="196"/>
      <c r="MI143" s="196"/>
      <c r="MJ143" s="196"/>
      <c r="MK143" s="196"/>
      <c r="ML143" s="196"/>
      <c r="MM143" s="196"/>
      <c r="MN143" s="196"/>
      <c r="MO143" s="196"/>
      <c r="MP143" s="196"/>
      <c r="MQ143" s="196"/>
      <c r="MR143" s="196"/>
      <c r="MS143" s="196"/>
      <c r="MT143" s="196"/>
      <c r="MU143" s="196"/>
      <c r="MV143" s="196"/>
      <c r="MW143" s="196"/>
      <c r="MX143" s="196"/>
      <c r="MY143" s="196"/>
      <c r="MZ143" s="196"/>
      <c r="NA143" s="196"/>
      <c r="NB143" s="196"/>
      <c r="NC143" s="196"/>
      <c r="ND143" s="196"/>
      <c r="NE143" s="196"/>
      <c r="NF143" s="196"/>
      <c r="NG143" s="196"/>
      <c r="NH143" s="196"/>
      <c r="NI143" s="196"/>
      <c r="NJ143" s="196"/>
      <c r="NK143" s="196"/>
      <c r="NL143" s="196"/>
      <c r="NM143" s="196"/>
      <c r="NN143" s="196"/>
      <c r="NO143" s="196"/>
      <c r="NP143" s="196"/>
      <c r="NQ143" s="196"/>
      <c r="NR143" s="196"/>
      <c r="NS143" s="196"/>
      <c r="NT143" s="196"/>
      <c r="NU143" s="196"/>
      <c r="NV143" s="196"/>
      <c r="NW143" s="196"/>
      <c r="NX143" s="196"/>
      <c r="NY143" s="196"/>
      <c r="NZ143" s="196"/>
      <c r="OA143" s="196"/>
      <c r="OB143" s="196"/>
      <c r="OC143" s="196"/>
      <c r="OD143" s="196"/>
      <c r="OE143" s="196"/>
      <c r="OF143" s="196"/>
      <c r="OG143" s="196"/>
      <c r="OH143" s="196"/>
      <c r="OI143" s="196"/>
      <c r="OJ143" s="196"/>
      <c r="OK143" s="196"/>
      <c r="OL143" s="196"/>
      <c r="OM143" s="196"/>
      <c r="ON143" s="196"/>
      <c r="OO143" s="196"/>
      <c r="OP143" s="196"/>
      <c r="OQ143" s="196"/>
      <c r="OR143" s="196"/>
      <c r="OS143" s="196"/>
      <c r="OT143" s="196"/>
      <c r="OU143" s="196"/>
      <c r="OV143" s="196"/>
      <c r="OW143" s="196"/>
      <c r="OX143" s="196"/>
      <c r="OY143" s="196"/>
      <c r="OZ143" s="196"/>
      <c r="PA143" s="196"/>
      <c r="PB143" s="196"/>
      <c r="PC143" s="196"/>
      <c r="PD143" s="196"/>
      <c r="PE143" s="196"/>
      <c r="PF143" s="196"/>
      <c r="PG143" s="196"/>
      <c r="PH143" s="196"/>
      <c r="PI143" s="196"/>
      <c r="PJ143" s="196"/>
      <c r="PK143" s="196"/>
      <c r="PL143" s="196"/>
      <c r="PM143" s="196"/>
      <c r="PN143" s="196"/>
      <c r="PO143" s="196"/>
      <c r="PP143" s="196"/>
      <c r="PQ143" s="196"/>
      <c r="PR143" s="196"/>
      <c r="PS143" s="196"/>
      <c r="PT143" s="196"/>
      <c r="PU143" s="196"/>
      <c r="PV143" s="196"/>
      <c r="PW143" s="196"/>
      <c r="PX143" s="196"/>
      <c r="PY143" s="196"/>
      <c r="PZ143" s="196"/>
      <c r="QA143" s="196"/>
      <c r="QB143" s="196"/>
      <c r="QC143" s="196"/>
      <c r="QD143" s="196"/>
      <c r="QE143" s="196"/>
      <c r="QF143" s="196"/>
      <c r="QG143" s="196"/>
      <c r="QH143" s="196"/>
      <c r="QI143" s="196"/>
      <c r="QJ143" s="196"/>
      <c r="QK143" s="196"/>
      <c r="QL143" s="196"/>
      <c r="QM143" s="196"/>
      <c r="QN143" s="196"/>
      <c r="QO143" s="196"/>
      <c r="QP143" s="196"/>
      <c r="QQ143" s="196"/>
      <c r="QR143" s="196"/>
      <c r="QS143" s="196"/>
      <c r="QT143" s="196"/>
      <c r="QU143" s="196"/>
      <c r="QV143" s="196"/>
      <c r="QW143" s="196"/>
      <c r="QX143" s="196"/>
      <c r="QY143" s="196"/>
      <c r="QZ143" s="196"/>
      <c r="RA143" s="196"/>
      <c r="RB143" s="196"/>
      <c r="RC143" s="196"/>
      <c r="RD143" s="196"/>
      <c r="RE143" s="196"/>
      <c r="RF143" s="196"/>
    </row>
    <row r="144" customFormat="false" ht="12.75" hidden="false" customHeight="true" outlineLevel="0" collapsed="false">
      <c r="A144" s="196"/>
      <c r="B144" s="219" t="s">
        <v>530</v>
      </c>
      <c r="C144" s="196"/>
      <c r="D144" s="196"/>
      <c r="E144" s="196"/>
      <c r="F144" s="196"/>
      <c r="G144" s="196" t="n">
        <f aca="false">IF(F156=0,0,IF(AND(G136&gt;=$I129,G136&lt;=$I131),0,1))</f>
        <v>0</v>
      </c>
      <c r="H144" s="196" t="n">
        <f aca="false">IF(G156=0,0,IF(AND(H136&gt;=$I129,H136&lt;=$I131),0,1))</f>
        <v>0</v>
      </c>
      <c r="I144" s="196" t="n">
        <f aca="false">IF(H156=0,0,IF(AND(I136&gt;=$I129,I136&lt;=$I131),0,1))</f>
        <v>0</v>
      </c>
      <c r="J144" s="196" t="n">
        <f aca="false">IF(I156=0,0,IF(AND(J136&gt;=$I129,J136&lt;=$I131),0,1))</f>
        <v>0</v>
      </c>
      <c r="K144" s="196" t="n">
        <f aca="false">IF(J156=0,0,IF(AND(K136&gt;=$I129,K136&lt;=$I131),0,1))</f>
        <v>0</v>
      </c>
      <c r="L144" s="196" t="n">
        <f aca="false">IF(K156=0,0,IF(AND(L136&gt;=$I129,L136&lt;=$I131),0,1))</f>
        <v>0</v>
      </c>
      <c r="M144" s="196" t="n">
        <f aca="false">IF(L156=0,0,IF(AND(M136&gt;=$I129,M136&lt;=$I131),0,1))</f>
        <v>0</v>
      </c>
      <c r="N144" s="196" t="n">
        <f aca="false">IF(M156=0,0,IF(AND(N136&gt;=$I129,N136&lt;=$I131),0,1))</f>
        <v>0</v>
      </c>
      <c r="O144" s="196" t="n">
        <f aca="false">IF(N156=0,0,IF(AND(O136&gt;=$I129,O136&lt;=$I131),0,1))</f>
        <v>0</v>
      </c>
      <c r="P144" s="196" t="n">
        <f aca="false">IF(O156=0,0,IF(AND(P136&gt;=$I129,P136&lt;=$I131),0,1))</f>
        <v>0</v>
      </c>
      <c r="Q144" s="196" t="n">
        <f aca="false">IF(P156=0,0,IF(AND(Q136&gt;=$I129,Q136&lt;=$I131),0,1))</f>
        <v>0</v>
      </c>
      <c r="R144" s="196" t="n">
        <f aca="false">IF(Q156=0,0,IF(AND(R136&gt;=$I129,R136&lt;=$I131),0,1))</f>
        <v>0</v>
      </c>
      <c r="S144" s="196"/>
      <c r="T144" s="196" t="n">
        <f aca="false">IF(S156=0,0,IF(AND(T136&gt;=$I129,T136&lt;=$I131),0,1))</f>
        <v>0</v>
      </c>
      <c r="U144" s="196" t="n">
        <f aca="false">IF(T156=0,0,IF(AND(U136&gt;=$I129,U136&lt;=$I131),0,1))</f>
        <v>0</v>
      </c>
      <c r="V144" s="196" t="n">
        <f aca="false">IF(U156=0,0,IF(AND(V136&gt;=$I129,V136&lt;=$I131),0,1))</f>
        <v>0</v>
      </c>
      <c r="W144" s="196" t="n">
        <f aca="false">IF(V156=0,0,IF(AND(W136&gt;=$I129,W136&lt;=$I131),0,1))</f>
        <v>0</v>
      </c>
      <c r="X144" s="196" t="n">
        <f aca="false">IF(W156=0,0,IF(AND(X136&gt;=$I129,X136&lt;=$I131),0,1))</f>
        <v>0</v>
      </c>
      <c r="Y144" s="196" t="n">
        <f aca="false">IF(X156=0,0,IF(AND(Y136&gt;=$I129,Y136&lt;=$I131),0,1))</f>
        <v>0</v>
      </c>
      <c r="Z144" s="196" t="n">
        <f aca="false">IF(Y156=0,0,IF(AND(Z136&gt;=$I129,Z136&lt;=$I131),0,1))</f>
        <v>0</v>
      </c>
      <c r="AA144" s="196" t="n">
        <f aca="false">IF(Z156=0,0,IF(AND(AA136&gt;=$I129,AA136&lt;=$I131),0,1))</f>
        <v>0</v>
      </c>
      <c r="AB144" s="196" t="n">
        <f aca="false">IF(AA156=0,0,IF(AND(AB136&gt;=$I129,AB136&lt;=$I131),0,1))</f>
        <v>0</v>
      </c>
      <c r="AC144" s="196" t="n">
        <f aca="false">IF(AB156=0,0,IF(AND(AC136&gt;=$I129,AC136&lt;=$I131),0,1))</f>
        <v>0</v>
      </c>
      <c r="AD144" s="196" t="n">
        <f aca="false">IF(AC156=0,0,IF(AND(AD136&gt;=$I129,AD136&lt;=$I131),0,1))</f>
        <v>0</v>
      </c>
      <c r="AE144" s="196" t="n">
        <f aca="false">IF(AD156=0,0,IF(AND(AE136&gt;=$I129,AE136&lt;=$I131),0,1))</f>
        <v>0</v>
      </c>
      <c r="AF144" s="196"/>
      <c r="AG144" s="196" t="n">
        <f aca="false">IF(AF156=0,0,IF(AND(AG136&gt;=$I129,AG136&lt;=$I131),0,1))</f>
        <v>0</v>
      </c>
      <c r="AH144" s="196" t="n">
        <f aca="false">IF(AG156=0,0,IF(AND(AH136&gt;=$I129,AH136&lt;=$I131),0,1))</f>
        <v>0</v>
      </c>
      <c r="AI144" s="196" t="n">
        <f aca="false">IF(AH156=0,0,IF(AND(AI136&gt;=$I129,AI136&lt;=$I131),0,1))</f>
        <v>0</v>
      </c>
      <c r="AJ144" s="196" t="n">
        <f aca="false">IF(AI156=0,0,IF(AND(AJ136&gt;=$I129,AJ136&lt;=$I131),0,1))</f>
        <v>0</v>
      </c>
      <c r="AK144" s="196" t="n">
        <f aca="false">IF(AJ156=0,0,IF(AND(AK136&gt;=$I129,AK136&lt;=$I131),0,1))</f>
        <v>0</v>
      </c>
      <c r="AL144" s="196" t="n">
        <f aca="false">IF(AK156=0,0,IF(AND(AL136&gt;=$I129,AL136&lt;=$I131),0,1))</f>
        <v>0</v>
      </c>
      <c r="AM144" s="196" t="n">
        <f aca="false">IF(AL156=0,0,IF(AND(AM136&gt;=$I129,AM136&lt;=$I131),0,1))</f>
        <v>0</v>
      </c>
      <c r="AN144" s="196" t="n">
        <f aca="false">IF(AM156=0,0,IF(AND(AN136&gt;=$I129,AN136&lt;=$I131),0,1))</f>
        <v>0</v>
      </c>
      <c r="AO144" s="196" t="n">
        <f aca="false">IF(AN156=0,0,IF(AND(AO136&gt;=$I129,AO136&lt;=$I131),0,1))</f>
        <v>0</v>
      </c>
      <c r="AP144" s="196" t="n">
        <f aca="false">IF(AO156=0,0,IF(AND(AP136&gt;=$I129,AP136&lt;=$I131),0,1))</f>
        <v>0</v>
      </c>
      <c r="AQ144" s="196" t="n">
        <f aca="false">IF(AP156=0,0,IF(AND(AQ136&gt;=$I129,AQ136&lt;=$I131),0,1))</f>
        <v>0</v>
      </c>
      <c r="AR144" s="196" t="n">
        <f aca="false">IF(AQ156=0,0,IF(AND(AR136&gt;=$I129,AR136&lt;=$I131),0,1))</f>
        <v>0</v>
      </c>
      <c r="AS144" s="196"/>
      <c r="AT144" s="196" t="n">
        <f aca="false">IF(AS156=0,0,IF(AND(AT136&gt;=$I129,AT136&lt;=$I131),0,1))</f>
        <v>0</v>
      </c>
      <c r="AU144" s="196" t="n">
        <f aca="false">IF(AT156=0,0,IF(AND(AU136&gt;=$I129,AU136&lt;=$I131),0,1))</f>
        <v>0</v>
      </c>
      <c r="AV144" s="196" t="n">
        <f aca="false">IF(AU156=0,0,IF(AND(AV136&gt;=$I129,AV136&lt;=$I131),0,1))</f>
        <v>0</v>
      </c>
      <c r="AW144" s="196" t="n">
        <f aca="false">IF(AV156=0,0,IF(AND(AW136&gt;=$I129,AW136&lt;=$I131),0,1))</f>
        <v>0</v>
      </c>
      <c r="AX144" s="196" t="n">
        <f aca="false">IF(AW156=0,0,IF(AND(AX136&gt;=$I129,AX136&lt;=$I131),0,1))</f>
        <v>0</v>
      </c>
      <c r="AY144" s="196" t="n">
        <f aca="false">IF(AX156=0,0,IF(AND(AY136&gt;=$I129,AY136&lt;=$I131),0,1))</f>
        <v>0</v>
      </c>
      <c r="AZ144" s="196" t="n">
        <f aca="false">IF(AY156=0,0,IF(AND(AZ136&gt;=$I129,AZ136&lt;=$I131),0,1))</f>
        <v>0</v>
      </c>
      <c r="BA144" s="196" t="n">
        <f aca="false">IF(AZ156=0,0,IF(AND(BA136&gt;=$I129,BA136&lt;=$I131),0,1))</f>
        <v>0</v>
      </c>
      <c r="BB144" s="196" t="n">
        <f aca="false">IF(BA156=0,0,IF(AND(BB136&gt;=$I129,BB136&lt;=$I131),0,1))</f>
        <v>0</v>
      </c>
      <c r="BC144" s="196" t="n">
        <f aca="false">IF(BB156=0,0,IF(AND(BC136&gt;=$I129,BC136&lt;=$I131),0,1))</f>
        <v>0</v>
      </c>
      <c r="BD144" s="196" t="n">
        <f aca="false">IF(BC156=0,0,IF(AND(BD136&gt;=$I129,BD136&lt;=$I131),0,1))</f>
        <v>0</v>
      </c>
      <c r="BE144" s="196" t="n">
        <f aca="false">IF(BD156=0,0,IF(AND(BE136&gt;=$I129,BE136&lt;=$I131),0,1))</f>
        <v>0</v>
      </c>
      <c r="BF144" s="196"/>
      <c r="BG144" s="196" t="n">
        <f aca="false">IF(BF156=0,0,IF(AND(BG136&gt;=$I129,BG136&lt;=$I131),0,1))</f>
        <v>0</v>
      </c>
      <c r="BH144" s="196" t="n">
        <f aca="false">IF(BG156=0,0,IF(AND(BH136&gt;=$I129,BH136&lt;=$I131),0,1))</f>
        <v>0</v>
      </c>
      <c r="BI144" s="196" t="n">
        <f aca="false">IF(BH156=0,0,IF(AND(BI136&gt;=$I129,BI136&lt;=$I131),0,1))</f>
        <v>0</v>
      </c>
      <c r="BJ144" s="196" t="n">
        <f aca="false">IF(BI156=0,0,IF(AND(BJ136&gt;=$I129,BJ136&lt;=$I131),0,1))</f>
        <v>0</v>
      </c>
      <c r="BK144" s="196" t="n">
        <f aca="false">IF(BJ156=0,0,IF(AND(BK136&gt;=$I129,BK136&lt;=$I131),0,1))</f>
        <v>0</v>
      </c>
      <c r="BL144" s="196" t="n">
        <f aca="false">IF(BK156=0,0,IF(AND(BL136&gt;=$I129,BL136&lt;=$I131),0,1))</f>
        <v>0</v>
      </c>
      <c r="BM144" s="196" t="n">
        <f aca="false">IF(BL156=0,0,IF(AND(BM136&gt;=$I129,BM136&lt;=$I131),0,1))</f>
        <v>0</v>
      </c>
      <c r="BN144" s="196" t="n">
        <f aca="false">IF(BM156=0,0,IF(AND(BN136&gt;=$I129,BN136&lt;=$I131),0,1))</f>
        <v>0</v>
      </c>
      <c r="BO144" s="196" t="n">
        <f aca="false">IF(BN156=0,0,IF(AND(BO136&gt;=$I129,BO136&lt;=$I131),0,1))</f>
        <v>0</v>
      </c>
      <c r="BP144" s="196" t="n">
        <f aca="false">IF(BO156=0,0,IF(AND(BP136&gt;=$I129,BP136&lt;=$I131),0,1))</f>
        <v>0</v>
      </c>
      <c r="BQ144" s="196" t="n">
        <f aca="false">IF(BP156=0,0,IF(AND(BQ136&gt;=$I129,BQ136&lt;=$I131),0,1))</f>
        <v>0</v>
      </c>
      <c r="BR144" s="196" t="n">
        <f aca="false">IF(BQ156=0,0,IF(AND(BR136&gt;=$I129,BR136&lt;=$I131),0,1))</f>
        <v>0</v>
      </c>
      <c r="BS144" s="196"/>
      <c r="BT144" s="196" t="n">
        <f aca="false">IF(BS156=0,0,IF(AND(BT136&gt;=$I129,BT136&lt;=$I131),0,1))</f>
        <v>0</v>
      </c>
      <c r="BU144" s="196" t="n">
        <f aca="false">IF(BT156=0,0,IF(AND(BU136&gt;=$I129,BU136&lt;=$I131),0,1))</f>
        <v>0</v>
      </c>
      <c r="BV144" s="196" t="n">
        <f aca="false">IF(BU156=0,0,IF(AND(BV136&gt;=$I129,BV136&lt;=$I131),0,1))</f>
        <v>0</v>
      </c>
      <c r="BW144" s="196" t="n">
        <f aca="false">IF(BV156=0,0,IF(AND(BW136&gt;=$I129,BW136&lt;=$I131),0,1))</f>
        <v>0</v>
      </c>
      <c r="BX144" s="196" t="n">
        <f aca="false">IF(BW156=0,0,IF(AND(BX136&gt;=$I129,BX136&lt;=$I131),0,1))</f>
        <v>0</v>
      </c>
      <c r="BY144" s="196" t="n">
        <f aca="false">IF(BX156=0,0,IF(AND(BY136&gt;=$I129,BY136&lt;=$I131),0,1))</f>
        <v>0</v>
      </c>
      <c r="BZ144" s="196" t="n">
        <f aca="false">IF(BY156=0,0,IF(AND(BZ136&gt;=$I129,BZ136&lt;=$I131),0,1))</f>
        <v>0</v>
      </c>
      <c r="CA144" s="196" t="n">
        <f aca="false">IF(BZ156=0,0,IF(AND(CA136&gt;=$I129,CA136&lt;=$I131),0,1))</f>
        <v>0</v>
      </c>
      <c r="CB144" s="196" t="n">
        <f aca="false">IF(CA156=0,0,IF(AND(CB136&gt;=$I129,CB136&lt;=$I131),0,1))</f>
        <v>0</v>
      </c>
      <c r="CC144" s="196" t="n">
        <f aca="false">IF(CB156=0,0,IF(AND(CC136&gt;=$I129,CC136&lt;=$I131),0,1))</f>
        <v>0</v>
      </c>
      <c r="CD144" s="196" t="n">
        <f aca="false">IF(CC156=0,0,IF(AND(CD136&gt;=$I129,CD136&lt;=$I131),0,1))</f>
        <v>0</v>
      </c>
      <c r="CE144" s="196" t="n">
        <f aca="false">IF(CD156=0,0,IF(AND(CE136&gt;=$I129,CE136&lt;=$I131),0,1))</f>
        <v>0</v>
      </c>
      <c r="CF144" s="196"/>
      <c r="CG144" s="196" t="n">
        <f aca="false">IF(CF156=0,0,IF(AND(CG136&gt;=$I129,CG136&lt;=$I131),0,1))</f>
        <v>0</v>
      </c>
      <c r="CH144" s="196" t="n">
        <f aca="false">IF(CG156=0,0,IF(AND(CH136&gt;=$I129,CH136&lt;=$I131),0,1))</f>
        <v>0</v>
      </c>
      <c r="CI144" s="196" t="n">
        <f aca="false">IF(CH156=0,0,IF(AND(CI136&gt;=$I129,CI136&lt;=$I131),0,1))</f>
        <v>0</v>
      </c>
      <c r="CJ144" s="196" t="n">
        <f aca="false">IF(CI156=0,0,IF(AND(CJ136&gt;=$I129,CJ136&lt;=$I131),0,1))</f>
        <v>0</v>
      </c>
      <c r="CK144" s="196" t="n">
        <f aca="false">IF(CJ156=0,0,IF(AND(CK136&gt;=$I129,CK136&lt;=$I131),0,1))</f>
        <v>0</v>
      </c>
      <c r="CL144" s="196" t="n">
        <f aca="false">IF(CK156=0,0,IF(AND(CL136&gt;=$I129,CL136&lt;=$I131),0,1))</f>
        <v>0</v>
      </c>
      <c r="CM144" s="196" t="n">
        <f aca="false">IF(CL156=0,0,IF(AND(CM136&gt;=$I129,CM136&lt;=$I131),0,1))</f>
        <v>0</v>
      </c>
      <c r="CN144" s="196" t="n">
        <f aca="false">IF(CM156=0,0,IF(AND(CN136&gt;=$I129,CN136&lt;=$I131),0,1))</f>
        <v>0</v>
      </c>
      <c r="CO144" s="196" t="n">
        <f aca="false">IF(CN156=0,0,IF(AND(CO136&gt;=$I129,CO136&lt;=$I131),0,1))</f>
        <v>0</v>
      </c>
      <c r="CP144" s="196" t="n">
        <f aca="false">IF(CO156=0,0,IF(AND(CP136&gt;=$I129,CP136&lt;=$I131),0,1))</f>
        <v>0</v>
      </c>
      <c r="CQ144" s="196" t="n">
        <f aca="false">IF(CP156=0,0,IF(AND(CQ136&gt;=$I129,CQ136&lt;=$I131),0,1))</f>
        <v>0</v>
      </c>
      <c r="CR144" s="196" t="n">
        <f aca="false">IF(CQ156=0,0,IF(AND(CR136&gt;=$I129,CR136&lt;=$I131),0,1))</f>
        <v>0</v>
      </c>
      <c r="CS144" s="196"/>
      <c r="CT144" s="196" t="n">
        <f aca="false">IF(CS156=0,0,IF(AND(CT136&gt;=$I129,CT136&lt;=$I131),0,1))</f>
        <v>0</v>
      </c>
      <c r="CU144" s="196" t="n">
        <f aca="false">IF(CT156=0,0,IF(AND(CU136&gt;=$I129,CU136&lt;=$I131),0,1))</f>
        <v>0</v>
      </c>
      <c r="CV144" s="196" t="n">
        <f aca="false">IF(CU156=0,0,IF(AND(CV136&gt;=$I129,CV136&lt;=$I131),0,1))</f>
        <v>0</v>
      </c>
      <c r="CW144" s="196" t="n">
        <f aca="false">IF(CV156=0,0,IF(AND(CW136&gt;=$I129,CW136&lt;=$I131),0,1))</f>
        <v>0</v>
      </c>
      <c r="CX144" s="196" t="n">
        <f aca="false">IF(CW156=0,0,IF(AND(CX136&gt;=$I129,CX136&lt;=$I131),0,1))</f>
        <v>0</v>
      </c>
      <c r="CY144" s="196" t="n">
        <f aca="false">IF(CX156=0,0,IF(AND(CY136&gt;=$I129,CY136&lt;=$I131),0,1))</f>
        <v>0</v>
      </c>
      <c r="CZ144" s="196" t="n">
        <f aca="false">IF(CY156=0,0,IF(AND(CZ136&gt;=$I129,CZ136&lt;=$I131),0,1))</f>
        <v>0</v>
      </c>
      <c r="DA144" s="196" t="n">
        <f aca="false">IF(CZ156=0,0,IF(AND(DA136&gt;=$I129,DA136&lt;=$I131),0,1))</f>
        <v>0</v>
      </c>
      <c r="DB144" s="196" t="n">
        <f aca="false">IF(DA156=0,0,IF(AND(DB136&gt;=$I129,DB136&lt;=$I131),0,1))</f>
        <v>0</v>
      </c>
      <c r="DC144" s="196" t="n">
        <f aca="false">IF(DB156=0,0,IF(AND(DC136&gt;=$I129,DC136&lt;=$I131),0,1))</f>
        <v>0</v>
      </c>
      <c r="DD144" s="196" t="n">
        <f aca="false">IF(DC156=0,0,IF(AND(DD136&gt;=$I129,DD136&lt;=$I131),0,1))</f>
        <v>0</v>
      </c>
      <c r="DE144" s="196" t="n">
        <f aca="false">IF(DD156=0,0,IF(AND(DE136&gt;=$I129,DE136&lt;=$I131),0,1))</f>
        <v>0</v>
      </c>
      <c r="DF144" s="196"/>
      <c r="DG144" s="196" t="n">
        <f aca="false">IF(DF156=0,0,IF(AND(DG136&gt;=$I129,DG136&lt;=$I131),0,1))</f>
        <v>0</v>
      </c>
      <c r="DH144" s="196" t="n">
        <f aca="false">IF(DG156=0,0,IF(AND(DH136&gt;=$I129,DH136&lt;=$I131),0,1))</f>
        <v>0</v>
      </c>
      <c r="DI144" s="196" t="n">
        <f aca="false">IF(DH156=0,0,IF(AND(DI136&gt;=$I129,DI136&lt;=$I131),0,1))</f>
        <v>0</v>
      </c>
      <c r="DJ144" s="196" t="n">
        <f aca="false">IF(DI156=0,0,IF(AND(DJ136&gt;=$I129,DJ136&lt;=$I131),0,1))</f>
        <v>0</v>
      </c>
      <c r="DK144" s="196" t="n">
        <f aca="false">IF(DJ156=0,0,IF(AND(DK136&gt;=$I129,DK136&lt;=$I131),0,1))</f>
        <v>0</v>
      </c>
      <c r="DL144" s="196" t="n">
        <f aca="false">IF(DK156=0,0,IF(AND(DL136&gt;=$I129,DL136&lt;=$I131),0,1))</f>
        <v>0</v>
      </c>
      <c r="DM144" s="196" t="n">
        <f aca="false">IF(DL156=0,0,IF(AND(DM136&gt;=$I129,DM136&lt;=$I131),0,1))</f>
        <v>0</v>
      </c>
      <c r="DN144" s="196" t="n">
        <f aca="false">IF(DM156=0,0,IF(AND(DN136&gt;=$I129,DN136&lt;=$I131),0,1))</f>
        <v>0</v>
      </c>
      <c r="DO144" s="196" t="n">
        <f aca="false">IF(DN156=0,0,IF(AND(DO136&gt;=$I129,DO136&lt;=$I131),0,1))</f>
        <v>0</v>
      </c>
      <c r="DP144" s="196" t="n">
        <f aca="false">IF(DO156=0,0,IF(AND(DP136&gt;=$I129,DP136&lt;=$I131),0,1))</f>
        <v>0</v>
      </c>
      <c r="DQ144" s="196" t="n">
        <f aca="false">IF(DP156=0,0,IF(AND(DQ136&gt;=$I129,DQ136&lt;=$I131),0,1))</f>
        <v>0</v>
      </c>
      <c r="DR144" s="196" t="n">
        <f aca="false">IF(DQ156=0,0,IF(AND(DR136&gt;=$I129,DR136&lt;=$I131),0,1))</f>
        <v>0</v>
      </c>
      <c r="DS144" s="196"/>
      <c r="DT144" s="196" t="n">
        <f aca="false">IF(DS156=0,0,IF(AND(DT136&gt;=$I129,DT136&lt;=$I131),0,1))</f>
        <v>0</v>
      </c>
      <c r="DU144" s="196" t="n">
        <f aca="false">IF(DT156=0,0,IF(AND(DU136&gt;=$I129,DU136&lt;=$I131),0,1))</f>
        <v>0</v>
      </c>
      <c r="DV144" s="196" t="n">
        <f aca="false">IF(DU156=0,0,IF(AND(DV136&gt;=$I129,DV136&lt;=$I131),0,1))</f>
        <v>0</v>
      </c>
      <c r="DW144" s="196" t="n">
        <f aca="false">IF(DV156=0,0,IF(AND(DW136&gt;=$I129,DW136&lt;=$I131),0,1))</f>
        <v>0</v>
      </c>
      <c r="DX144" s="196" t="n">
        <f aca="false">IF(DW156=0,0,IF(AND(DX136&gt;=$I129,DX136&lt;=$I131),0,1))</f>
        <v>0</v>
      </c>
      <c r="DY144" s="196" t="n">
        <f aca="false">IF(DX156=0,0,IF(AND(DY136&gt;=$I129,DY136&lt;=$I131),0,1))</f>
        <v>0</v>
      </c>
      <c r="DZ144" s="196" t="n">
        <f aca="false">IF(DY156=0,0,IF(AND(DZ136&gt;=$I129,DZ136&lt;=$I131),0,1))</f>
        <v>0</v>
      </c>
      <c r="EA144" s="196" t="n">
        <f aca="false">IF(DZ156=0,0,IF(AND(EA136&gt;=$I129,EA136&lt;=$I131),0,1))</f>
        <v>0</v>
      </c>
      <c r="EB144" s="196" t="n">
        <f aca="false">IF(EA156=0,0,IF(AND(EB136&gt;=$I129,EB136&lt;=$I131),0,1))</f>
        <v>0</v>
      </c>
      <c r="EC144" s="196" t="n">
        <f aca="false">IF(EB156=0,0,IF(AND(EC136&gt;=$I129,EC136&lt;=$I131),0,1))</f>
        <v>0</v>
      </c>
      <c r="ED144" s="196" t="n">
        <f aca="false">IF(EC156=0,0,IF(AND(ED136&gt;=$I129,ED136&lt;=$I131),0,1))</f>
        <v>0</v>
      </c>
      <c r="EE144" s="196" t="n">
        <f aca="false">IF(ED156=0,0,IF(AND(EE136&gt;=$I129,EE136&lt;=$I131),0,1))</f>
        <v>0</v>
      </c>
      <c r="EF144" s="196"/>
      <c r="EG144" s="196" t="n">
        <f aca="false">IF(EF156=0,0,IF(AND(EG136&gt;=$I129,EG136&lt;=$I131),0,1))</f>
        <v>0</v>
      </c>
      <c r="EH144" s="196" t="n">
        <f aca="false">IF(EG156=0,0,IF(AND(EH136&gt;=$I129,EH136&lt;=$I131),0,1))</f>
        <v>0</v>
      </c>
      <c r="EI144" s="196" t="n">
        <f aca="false">IF(EH156=0,0,IF(AND(EI136&gt;=$I129,EI136&lt;=$I131),0,1))</f>
        <v>0</v>
      </c>
      <c r="EJ144" s="196" t="n">
        <f aca="false">IF(EI156=0,0,IF(AND(EJ136&gt;=$I129,EJ136&lt;=$I131),0,1))</f>
        <v>0</v>
      </c>
      <c r="EK144" s="196" t="n">
        <f aca="false">IF(EJ156=0,0,IF(AND(EK136&gt;=$I129,EK136&lt;=$I131),0,1))</f>
        <v>0</v>
      </c>
      <c r="EL144" s="196" t="n">
        <f aca="false">IF(EK156=0,0,IF(AND(EL136&gt;=$I129,EL136&lt;=$I131),0,1))</f>
        <v>0</v>
      </c>
      <c r="EM144" s="196" t="n">
        <f aca="false">IF(EL156=0,0,IF(AND(EM136&gt;=$I129,EM136&lt;=$I131),0,1))</f>
        <v>0</v>
      </c>
      <c r="EN144" s="196" t="n">
        <f aca="false">IF(EM156=0,0,IF(AND(EN136&gt;=$I129,EN136&lt;=$I131),0,1))</f>
        <v>0</v>
      </c>
      <c r="EO144" s="196" t="n">
        <f aca="false">IF(EN156=0,0,IF(AND(EO136&gt;=$I129,EO136&lt;=$I131),0,1))</f>
        <v>0</v>
      </c>
      <c r="EP144" s="196" t="n">
        <f aca="false">IF(EO156=0,0,IF(AND(EP136&gt;=$I129,EP136&lt;=$I131),0,1))</f>
        <v>0</v>
      </c>
      <c r="EQ144" s="196" t="n">
        <f aca="false">IF(EP156=0,0,IF(AND(EQ136&gt;=$I129,EQ136&lt;=$I131),0,1))</f>
        <v>0</v>
      </c>
      <c r="ER144" s="196" t="n">
        <f aca="false">IF(EQ156=0,0,IF(AND(ER136&gt;=$I129,ER136&lt;=$I131),0,1))</f>
        <v>0</v>
      </c>
      <c r="ES144" s="196"/>
      <c r="ET144" s="196" t="n">
        <f aca="false">IF(ES156=0,0,IF(AND(ET136&gt;=$I129,ET136&lt;=$I131),0,1))</f>
        <v>0</v>
      </c>
      <c r="EU144" s="196" t="n">
        <f aca="false">IF(ET156=0,0,IF(AND(EU136&gt;=$I129,EU136&lt;=$I131),0,1))</f>
        <v>0</v>
      </c>
      <c r="EV144" s="196" t="n">
        <f aca="false">IF(EU156=0,0,IF(AND(EV136&gt;=$I129,EV136&lt;=$I131),0,1))</f>
        <v>0</v>
      </c>
      <c r="EW144" s="196" t="n">
        <f aca="false">IF(EV156=0,0,IF(AND(EW136&gt;=$I129,EW136&lt;=$I131),0,1))</f>
        <v>0</v>
      </c>
      <c r="EX144" s="196" t="n">
        <f aca="false">IF(EW156=0,0,IF(AND(EX136&gt;=$I129,EX136&lt;=$I131),0,1))</f>
        <v>0</v>
      </c>
      <c r="EY144" s="196" t="n">
        <f aca="false">IF(EX156=0,0,IF(AND(EY136&gt;=$I129,EY136&lt;=$I131),0,1))</f>
        <v>0</v>
      </c>
      <c r="EZ144" s="196" t="n">
        <f aca="false">IF(EY156=0,0,IF(AND(EZ136&gt;=$I129,EZ136&lt;=$I131),0,1))</f>
        <v>0</v>
      </c>
      <c r="FA144" s="196" t="n">
        <f aca="false">IF(EZ156=0,0,IF(AND(FA136&gt;=$I129,FA136&lt;=$I131),0,1))</f>
        <v>0</v>
      </c>
      <c r="FB144" s="196" t="n">
        <f aca="false">IF(FA156=0,0,IF(AND(FB136&gt;=$I129,FB136&lt;=$I131),0,1))</f>
        <v>0</v>
      </c>
      <c r="FC144" s="196" t="n">
        <f aca="false">IF(FB156=0,0,IF(AND(FC136&gt;=$I129,FC136&lt;=$I131),0,1))</f>
        <v>0</v>
      </c>
      <c r="FD144" s="196" t="n">
        <f aca="false">IF(FC156=0,0,IF(AND(FD136&gt;=$I129,FD136&lt;=$I131),0,1))</f>
        <v>0</v>
      </c>
      <c r="FE144" s="196" t="n">
        <f aca="false">IF(FD156=0,0,IF(AND(FE136&gt;=$I129,FE136&lt;=$I131),0,1))</f>
        <v>0</v>
      </c>
      <c r="FF144" s="196"/>
      <c r="FG144" s="196" t="n">
        <f aca="false">IF(FF156=0,0,IF(AND(FG136&gt;=$I129,FG136&lt;=$I131),0,1))</f>
        <v>0</v>
      </c>
      <c r="FH144" s="196" t="n">
        <f aca="false">IF(FG156=0,0,IF(AND(FH136&gt;=$I129,FH136&lt;=$I131),0,1))</f>
        <v>0</v>
      </c>
      <c r="FI144" s="196" t="n">
        <f aca="false">IF(FH156=0,0,IF(AND(FI136&gt;=$I129,FI136&lt;=$I131),0,1))</f>
        <v>0</v>
      </c>
      <c r="FJ144" s="196" t="n">
        <f aca="false">IF(FI156=0,0,IF(AND(FJ136&gt;=$I129,FJ136&lt;=$I131),0,1))</f>
        <v>0</v>
      </c>
      <c r="FK144" s="196" t="n">
        <f aca="false">IF(FJ156=0,0,IF(AND(FK136&gt;=$I129,FK136&lt;=$I131),0,1))</f>
        <v>0</v>
      </c>
      <c r="FL144" s="196" t="n">
        <f aca="false">IF(FK156=0,0,IF(AND(FL136&gt;=$I129,FL136&lt;=$I131),0,1))</f>
        <v>0</v>
      </c>
      <c r="FM144" s="196" t="n">
        <f aca="false">IF(FL156=0,0,IF(AND(FM136&gt;=$I129,FM136&lt;=$I131),0,1))</f>
        <v>0</v>
      </c>
      <c r="FN144" s="196" t="n">
        <f aca="false">IF(FM156=0,0,IF(AND(FN136&gt;=$I129,FN136&lt;=$I131),0,1))</f>
        <v>0</v>
      </c>
      <c r="FO144" s="196" t="n">
        <f aca="false">IF(FN156=0,0,IF(AND(FO136&gt;=$I129,FO136&lt;=$I131),0,1))</f>
        <v>0</v>
      </c>
      <c r="FP144" s="196" t="n">
        <f aca="false">IF(FO156=0,0,IF(AND(FP136&gt;=$I129,FP136&lt;=$I131),0,1))</f>
        <v>0</v>
      </c>
      <c r="FQ144" s="196" t="n">
        <f aca="false">IF(FP156=0,0,IF(AND(FQ136&gt;=$I129,FQ136&lt;=$I131),0,1))</f>
        <v>0</v>
      </c>
      <c r="FR144" s="196" t="n">
        <f aca="false">IF(FQ156=0,0,IF(AND(FR136&gt;=$I129,FR136&lt;=$I131),0,1))</f>
        <v>0</v>
      </c>
      <c r="FS144" s="196"/>
      <c r="FT144" s="196" t="n">
        <f aca="false">IF(FS156=0,0,IF(AND(FT136&gt;=$I129,FT136&lt;=$I131),0,1))</f>
        <v>0</v>
      </c>
      <c r="FU144" s="196" t="n">
        <f aca="false">IF(FT156=0,0,IF(AND(FU136&gt;=$I129,FU136&lt;=$I131),0,1))</f>
        <v>0</v>
      </c>
      <c r="FV144" s="196" t="n">
        <f aca="false">IF(FU156=0,0,IF(AND(FV136&gt;=$I129,FV136&lt;=$I131),0,1))</f>
        <v>0</v>
      </c>
      <c r="FW144" s="196" t="n">
        <f aca="false">IF(FV156=0,0,IF(AND(FW136&gt;=$I129,FW136&lt;=$I131),0,1))</f>
        <v>0</v>
      </c>
      <c r="FX144" s="196" t="n">
        <f aca="false">IF(FW156=0,0,IF(AND(FX136&gt;=$I129,FX136&lt;=$I131),0,1))</f>
        <v>0</v>
      </c>
      <c r="FY144" s="196" t="n">
        <f aca="false">IF(FX156=0,0,IF(AND(FY136&gt;=$I129,FY136&lt;=$I131),0,1))</f>
        <v>0</v>
      </c>
      <c r="FZ144" s="196" t="n">
        <f aca="false">IF(FY156=0,0,IF(AND(FZ136&gt;=$I129,FZ136&lt;=$I131),0,1))</f>
        <v>0</v>
      </c>
      <c r="GA144" s="196" t="n">
        <f aca="false">IF(FZ156=0,0,IF(AND(GA136&gt;=$I129,GA136&lt;=$I131),0,1))</f>
        <v>0</v>
      </c>
      <c r="GB144" s="196" t="n">
        <f aca="false">IF(GA156=0,0,IF(AND(GB136&gt;=$I129,GB136&lt;=$I131),0,1))</f>
        <v>0</v>
      </c>
      <c r="GC144" s="196" t="n">
        <f aca="false">IF(GB156=0,0,IF(AND(GC136&gt;=$I129,GC136&lt;=$I131),0,1))</f>
        <v>0</v>
      </c>
      <c r="GD144" s="196" t="n">
        <f aca="false">IF(GC156=0,0,IF(AND(GD136&gt;=$I129,GD136&lt;=$I131),0,1))</f>
        <v>0</v>
      </c>
      <c r="GE144" s="196" t="n">
        <f aca="false">IF(GD156=0,0,IF(AND(GE136&gt;=$I129,GE136&lt;=$I131),0,1))</f>
        <v>0</v>
      </c>
      <c r="GF144" s="196"/>
      <c r="GG144" s="196" t="n">
        <f aca="false">IF(GF156=0,0,IF(AND(GG136&gt;=$I129,GG136&lt;=$I131),0,1))</f>
        <v>0</v>
      </c>
      <c r="GH144" s="196" t="n">
        <f aca="false">IF(GG156=0,0,IF(AND(GH136&gt;=$I129,GH136&lt;=$I131),0,1))</f>
        <v>0</v>
      </c>
      <c r="GI144" s="196" t="n">
        <f aca="false">IF(GH156=0,0,IF(AND(GI136&gt;=$I129,GI136&lt;=$I131),0,1))</f>
        <v>0</v>
      </c>
      <c r="GJ144" s="196" t="n">
        <f aca="false">IF(GI156=0,0,IF(AND(GJ136&gt;=$I129,GJ136&lt;=$I131),0,1))</f>
        <v>0</v>
      </c>
      <c r="GK144" s="196" t="n">
        <f aca="false">IF(GJ156=0,0,IF(AND(GK136&gt;=$I129,GK136&lt;=$I131),0,1))</f>
        <v>0</v>
      </c>
      <c r="GL144" s="196" t="n">
        <f aca="false">IF(GK156=0,0,IF(AND(GL136&gt;=$I129,GL136&lt;=$I131),0,1))</f>
        <v>0</v>
      </c>
      <c r="GM144" s="196" t="n">
        <f aca="false">IF(GL156=0,0,IF(AND(GM136&gt;=$I129,GM136&lt;=$I131),0,1))</f>
        <v>0</v>
      </c>
      <c r="GN144" s="196" t="n">
        <f aca="false">IF(GM156=0,0,IF(AND(GN136&gt;=$I129,GN136&lt;=$I131),0,1))</f>
        <v>0</v>
      </c>
      <c r="GO144" s="196" t="n">
        <f aca="false">IF(GN156=0,0,IF(AND(GO136&gt;=$I129,GO136&lt;=$I131),0,1))</f>
        <v>0</v>
      </c>
      <c r="GP144" s="196" t="n">
        <f aca="false">IF(GO156=0,0,IF(AND(GP136&gt;=$I129,GP136&lt;=$I131),0,1))</f>
        <v>0</v>
      </c>
      <c r="GQ144" s="196" t="n">
        <f aca="false">IF(GP156=0,0,IF(AND(GQ136&gt;=$I129,GQ136&lt;=$I131),0,1))</f>
        <v>0</v>
      </c>
      <c r="GR144" s="196" t="n">
        <f aca="false">IF(GQ156=0,0,IF(AND(GR136&gt;=$I129,GR136&lt;=$I131),0,1))</f>
        <v>0</v>
      </c>
      <c r="GS144" s="196"/>
      <c r="GT144" s="196" t="n">
        <f aca="false">IF(GS156=0,0,IF(AND(GT136&gt;=$I129,GT136&lt;=$I131),0,1))</f>
        <v>0</v>
      </c>
      <c r="GU144" s="196" t="n">
        <f aca="false">IF(GT156=0,0,IF(AND(GU136&gt;=$I129,GU136&lt;=$I131),0,1))</f>
        <v>0</v>
      </c>
      <c r="GV144" s="196" t="n">
        <f aca="false">IF(GU156=0,0,IF(AND(GV136&gt;=$I129,GV136&lt;=$I131),0,1))</f>
        <v>0</v>
      </c>
      <c r="GW144" s="196" t="n">
        <f aca="false">IF(GV156=0,0,IF(AND(GW136&gt;=$I129,GW136&lt;=$I131),0,1))</f>
        <v>0</v>
      </c>
      <c r="GX144" s="196" t="n">
        <f aca="false">IF(GW156=0,0,IF(AND(GX136&gt;=$I129,GX136&lt;=$I131),0,1))</f>
        <v>0</v>
      </c>
      <c r="GY144" s="196" t="n">
        <f aca="false">IF(GX156=0,0,IF(AND(GY136&gt;=$I129,GY136&lt;=$I131),0,1))</f>
        <v>0</v>
      </c>
      <c r="GZ144" s="196" t="n">
        <f aca="false">IF(GY156=0,0,IF(AND(GZ136&gt;=$I129,GZ136&lt;=$I131),0,1))</f>
        <v>0</v>
      </c>
      <c r="HA144" s="196" t="n">
        <f aca="false">IF(GZ156=0,0,IF(AND(HA136&gt;=$I129,HA136&lt;=$I131),0,1))</f>
        <v>0</v>
      </c>
      <c r="HB144" s="196" t="n">
        <f aca="false">IF(HA156=0,0,IF(AND(HB136&gt;=$I129,HB136&lt;=$I131),0,1))</f>
        <v>0</v>
      </c>
      <c r="HC144" s="196" t="n">
        <f aca="false">IF(HB156=0,0,IF(AND(HC136&gt;=$I129,HC136&lt;=$I131),0,1))</f>
        <v>0</v>
      </c>
      <c r="HD144" s="196" t="n">
        <f aca="false">IF(HC156=0,0,IF(AND(HD136&gt;=$I129,HD136&lt;=$I131),0,1))</f>
        <v>0</v>
      </c>
      <c r="HE144" s="196" t="n">
        <f aca="false">IF(HD156=0,0,IF(AND(HE136&gt;=$I129,HE136&lt;=$I131),0,1))</f>
        <v>0</v>
      </c>
      <c r="HF144" s="196"/>
      <c r="HG144" s="196" t="n">
        <f aca="false">IF(HF156=0,0,IF(AND(HG136&gt;=$I129,HG136&lt;=$I131),0,1))</f>
        <v>0</v>
      </c>
      <c r="HH144" s="196" t="n">
        <f aca="false">IF(HG156=0,0,IF(AND(HH136&gt;=$I129,HH136&lt;=$I131),0,1))</f>
        <v>0</v>
      </c>
      <c r="HI144" s="196" t="n">
        <f aca="false">IF(HH156=0,0,IF(AND(HI136&gt;=$I129,HI136&lt;=$I131),0,1))</f>
        <v>0</v>
      </c>
      <c r="HJ144" s="196" t="n">
        <f aca="false">IF(HI156=0,0,IF(AND(HJ136&gt;=$I129,HJ136&lt;=$I131),0,1))</f>
        <v>0</v>
      </c>
      <c r="HK144" s="196" t="n">
        <f aca="false">IF(HJ156=0,0,IF(AND(HK136&gt;=$I129,HK136&lt;=$I131),0,1))</f>
        <v>0</v>
      </c>
      <c r="HL144" s="196" t="n">
        <f aca="false">IF(HK156=0,0,IF(AND(HL136&gt;=$I129,HL136&lt;=$I131),0,1))</f>
        <v>0</v>
      </c>
      <c r="HM144" s="196" t="n">
        <f aca="false">IF(HL156=0,0,IF(AND(HM136&gt;=$I129,HM136&lt;=$I131),0,1))</f>
        <v>0</v>
      </c>
      <c r="HN144" s="196" t="n">
        <f aca="false">IF(HM156=0,0,IF(AND(HN136&gt;=$I129,HN136&lt;=$I131),0,1))</f>
        <v>0</v>
      </c>
      <c r="HO144" s="196" t="n">
        <f aca="false">IF(HN156=0,0,IF(AND(HO136&gt;=$I129,HO136&lt;=$I131),0,1))</f>
        <v>0</v>
      </c>
      <c r="HP144" s="196" t="n">
        <f aca="false">IF(HO156=0,0,IF(AND(HP136&gt;=$I129,HP136&lt;=$I131),0,1))</f>
        <v>0</v>
      </c>
      <c r="HQ144" s="196" t="n">
        <f aca="false">IF(HP156=0,0,IF(AND(HQ136&gt;=$I129,HQ136&lt;=$I131),0,1))</f>
        <v>0</v>
      </c>
      <c r="HR144" s="196" t="n">
        <f aca="false">IF(HQ156=0,0,IF(AND(HR136&gt;=$I129,HR136&lt;=$I131),0,1))</f>
        <v>0</v>
      </c>
      <c r="HS144" s="196"/>
      <c r="HT144" s="196" t="n">
        <f aca="false">IF(HS156=0,0,IF(AND(HT136&gt;=$I129,HT136&lt;=$I131),0,1))</f>
        <v>0</v>
      </c>
      <c r="HU144" s="196" t="n">
        <f aca="false">IF(HT156=0,0,IF(AND(HU136&gt;=$I129,HU136&lt;=$I131),0,1))</f>
        <v>0</v>
      </c>
      <c r="HV144" s="196" t="n">
        <f aca="false">IF(HU156=0,0,IF(AND(HV136&gt;=$I129,HV136&lt;=$I131),0,1))</f>
        <v>0</v>
      </c>
      <c r="HW144" s="196" t="n">
        <f aca="false">IF(HV156=0,0,IF(AND(HW136&gt;=$I129,HW136&lt;=$I131),0,1))</f>
        <v>0</v>
      </c>
      <c r="HX144" s="196" t="n">
        <f aca="false">IF(HW156=0,0,IF(AND(HX136&gt;=$I129,HX136&lt;=$I131),0,1))</f>
        <v>0</v>
      </c>
      <c r="HY144" s="196" t="n">
        <f aca="false">IF(HX156=0,0,IF(AND(HY136&gt;=$I129,HY136&lt;=$I131),0,1))</f>
        <v>0</v>
      </c>
      <c r="HZ144" s="196" t="n">
        <f aca="false">IF(HY156=0,0,IF(AND(HZ136&gt;=$I129,HZ136&lt;=$I131),0,1))</f>
        <v>0</v>
      </c>
      <c r="IA144" s="196" t="n">
        <f aca="false">IF(HZ156=0,0,IF(AND(IA136&gt;=$I129,IA136&lt;=$I131),0,1))</f>
        <v>0</v>
      </c>
      <c r="IB144" s="196" t="n">
        <f aca="false">IF(IA156=0,0,IF(AND(IB136&gt;=$I129,IB136&lt;=$I131),0,1))</f>
        <v>0</v>
      </c>
      <c r="IC144" s="196" t="n">
        <f aca="false">IF(IB156=0,0,IF(AND(IC136&gt;=$I129,IC136&lt;=$I131),0,1))</f>
        <v>0</v>
      </c>
      <c r="ID144" s="196" t="n">
        <f aca="false">IF(IC156=0,0,IF(AND(ID136&gt;=$I129,ID136&lt;=$I131),0,1))</f>
        <v>0</v>
      </c>
      <c r="IE144" s="196" t="n">
        <f aca="false">IF(ID156=0,0,IF(AND(IE136&gt;=$I129,IE136&lt;=$I131),0,1))</f>
        <v>0</v>
      </c>
      <c r="IF144" s="196"/>
      <c r="IG144" s="196" t="n">
        <f aca="false">IF(IF156=0,0,IF(AND(IG136&gt;=$I129,IG136&lt;=$I131),0,1))</f>
        <v>0</v>
      </c>
      <c r="IH144" s="196" t="n">
        <f aca="false">IF(IG156=0,0,IF(AND(IH136&gt;=$I129,IH136&lt;=$I131),0,1))</f>
        <v>0</v>
      </c>
      <c r="II144" s="196" t="n">
        <f aca="false">IF(IH156=0,0,IF(AND(II136&gt;=$I129,II136&lt;=$I131),0,1))</f>
        <v>0</v>
      </c>
      <c r="IJ144" s="196" t="n">
        <f aca="false">IF(II156=0,0,IF(AND(IJ136&gt;=$I129,IJ136&lt;=$I131),0,1))</f>
        <v>0</v>
      </c>
      <c r="IK144" s="196" t="n">
        <f aca="false">IF(IJ156=0,0,IF(AND(IK136&gt;=$I129,IK136&lt;=$I131),0,1))</f>
        <v>0</v>
      </c>
      <c r="IL144" s="196" t="n">
        <f aca="false">IF(IK156=0,0,IF(AND(IL136&gt;=$I129,IL136&lt;=$I131),0,1))</f>
        <v>0</v>
      </c>
      <c r="IM144" s="196" t="n">
        <f aca="false">IF(IL156=0,0,IF(AND(IM136&gt;=$I129,IM136&lt;=$I131),0,1))</f>
        <v>0</v>
      </c>
      <c r="IN144" s="196" t="n">
        <f aca="false">IF(IM156=0,0,IF(AND(IN136&gt;=$I129,IN136&lt;=$I131),0,1))</f>
        <v>0</v>
      </c>
      <c r="IO144" s="196" t="n">
        <f aca="false">IF(IN156=0,0,IF(AND(IO136&gt;=$I129,IO136&lt;=$I131),0,1))</f>
        <v>0</v>
      </c>
      <c r="IP144" s="196" t="n">
        <f aca="false">IF(IO156=0,0,IF(AND(IP136&gt;=$I129,IP136&lt;=$I131),0,1))</f>
        <v>0</v>
      </c>
      <c r="IQ144" s="196" t="n">
        <f aca="false">IF(IP156=0,0,IF(AND(IQ136&gt;=$I129,IQ136&lt;=$I131),0,1))</f>
        <v>0</v>
      </c>
      <c r="IR144" s="196" t="n">
        <f aca="false">IF(IQ156=0,0,IF(AND(IR136&gt;=$I129,IR136&lt;=$I131),0,1))</f>
        <v>0</v>
      </c>
      <c r="IS144" s="196"/>
      <c r="IT144" s="196" t="n">
        <f aca="false">IF(IS156=0,0,IF(AND(IT136&gt;=$I129,IT136&lt;=$I131),0,1))</f>
        <v>0</v>
      </c>
      <c r="IU144" s="196" t="n">
        <f aca="false">IF(IT156=0,0,IF(AND(IU136&gt;=$I129,IU136&lt;=$I131),0,1))</f>
        <v>0</v>
      </c>
      <c r="IV144" s="196" t="n">
        <f aca="false">IF(IU156=0,0,IF(AND(IV136&gt;=$I129,IV136&lt;=$I131),0,1))</f>
        <v>0</v>
      </c>
      <c r="IW144" s="196" t="n">
        <f aca="false">IF(IV156=0,0,IF(AND(IW136&gt;=$I129,IW136&lt;=$I131),0,1))</f>
        <v>0</v>
      </c>
      <c r="IX144" s="196" t="n">
        <f aca="false">IF(IW156=0,0,IF(AND(IX136&gt;=$I129,IX136&lt;=$I131),0,1))</f>
        <v>0</v>
      </c>
      <c r="IY144" s="196" t="n">
        <f aca="false">IF(IX156=0,0,IF(AND(IY136&gt;=$I129,IY136&lt;=$I131),0,1))</f>
        <v>0</v>
      </c>
      <c r="IZ144" s="196" t="n">
        <f aca="false">IF(IY156=0,0,IF(AND(IZ136&gt;=$I129,IZ136&lt;=$I131),0,1))</f>
        <v>0</v>
      </c>
      <c r="JA144" s="196" t="n">
        <f aca="false">IF(IZ156=0,0,IF(AND(JA136&gt;=$I129,JA136&lt;=$I131),0,1))</f>
        <v>0</v>
      </c>
      <c r="JB144" s="196" t="n">
        <f aca="false">IF(JA156=0,0,IF(AND(JB136&gt;=$I129,JB136&lt;=$I131),0,1))</f>
        <v>0</v>
      </c>
      <c r="JC144" s="196" t="n">
        <f aca="false">IF(JB156=0,0,IF(AND(JC136&gt;=$I129,JC136&lt;=$I131),0,1))</f>
        <v>0</v>
      </c>
      <c r="JD144" s="196" t="n">
        <f aca="false">IF(JC156=0,0,IF(AND(JD136&gt;=$I129,JD136&lt;=$I131),0,1))</f>
        <v>0</v>
      </c>
      <c r="JE144" s="196" t="n">
        <f aca="false">IF(JD156=0,0,IF(AND(JE136&gt;=$I129,JE136&lt;=$I131),0,1))</f>
        <v>0</v>
      </c>
      <c r="JF144" s="196"/>
      <c r="JG144" s="196" t="n">
        <f aca="false">IF(JF156=0,0,IF(AND(JG136&gt;=$I129,JG136&lt;=$I131),0,1))</f>
        <v>0</v>
      </c>
      <c r="JH144" s="196" t="n">
        <f aca="false">IF(JG156=0,0,IF(AND(JH136&gt;=$I129,JH136&lt;=$I131),0,1))</f>
        <v>0</v>
      </c>
      <c r="JI144" s="196" t="n">
        <f aca="false">IF(JH156=0,0,IF(AND(JI136&gt;=$I129,JI136&lt;=$I131),0,1))</f>
        <v>0</v>
      </c>
      <c r="JJ144" s="196" t="n">
        <f aca="false">IF(JI156=0,0,IF(AND(JJ136&gt;=$I129,JJ136&lt;=$I131),0,1))</f>
        <v>0</v>
      </c>
      <c r="JK144" s="196" t="n">
        <f aca="false">IF(JJ156=0,0,IF(AND(JK136&gt;=$I129,JK136&lt;=$I131),0,1))</f>
        <v>0</v>
      </c>
      <c r="JL144" s="196" t="n">
        <f aca="false">IF(JK156=0,0,IF(AND(JL136&gt;=$I129,JL136&lt;=$I131),0,1))</f>
        <v>0</v>
      </c>
      <c r="JM144" s="196" t="n">
        <f aca="false">IF(JL156=0,0,IF(AND(JM136&gt;=$I129,JM136&lt;=$I131),0,1))</f>
        <v>0</v>
      </c>
      <c r="JN144" s="196" t="n">
        <f aca="false">IF(JM156=0,0,IF(AND(JN136&gt;=$I129,JN136&lt;=$I131),0,1))</f>
        <v>0</v>
      </c>
      <c r="JO144" s="196" t="n">
        <f aca="false">IF(JN156=0,0,IF(AND(JO136&gt;=$I129,JO136&lt;=$I131),0,1))</f>
        <v>0</v>
      </c>
      <c r="JP144" s="196" t="n">
        <f aca="false">IF(JO156=0,0,IF(AND(JP136&gt;=$I129,JP136&lt;=$I131),0,1))</f>
        <v>0</v>
      </c>
      <c r="JQ144" s="196" t="n">
        <f aca="false">IF(JP156=0,0,IF(AND(JQ136&gt;=$I129,JQ136&lt;=$I131),0,1))</f>
        <v>0</v>
      </c>
      <c r="JR144" s="196" t="n">
        <f aca="false">IF(JQ156=0,0,IF(AND(JR136&gt;=$I129,JR136&lt;=$I131),0,1))</f>
        <v>0</v>
      </c>
      <c r="JS144" s="196"/>
      <c r="JT144" s="196" t="n">
        <f aca="false">IF(JS156=0,0,IF(AND(JT136&gt;=$I129,JT136&lt;=$I131),0,1))</f>
        <v>0</v>
      </c>
      <c r="JU144" s="196" t="n">
        <f aca="false">IF(JT156=0,0,IF(AND(JU136&gt;=$I129,JU136&lt;=$I131),0,1))</f>
        <v>0</v>
      </c>
      <c r="JV144" s="196" t="n">
        <f aca="false">IF(JU156=0,0,IF(AND(JV136&gt;=$I129,JV136&lt;=$I131),0,1))</f>
        <v>0</v>
      </c>
      <c r="JW144" s="196" t="n">
        <f aca="false">IF(JV156=0,0,IF(AND(JW136&gt;=$I129,JW136&lt;=$I131),0,1))</f>
        <v>0</v>
      </c>
      <c r="JX144" s="196" t="n">
        <f aca="false">IF(JW156=0,0,IF(AND(JX136&gt;=$I129,JX136&lt;=$I131),0,1))</f>
        <v>0</v>
      </c>
      <c r="JY144" s="196" t="n">
        <f aca="false">IF(JX156=0,0,IF(AND(JY136&gt;=$I129,JY136&lt;=$I131),0,1))</f>
        <v>0</v>
      </c>
      <c r="JZ144" s="196" t="n">
        <f aca="false">IF(JY156=0,0,IF(AND(JZ136&gt;=$I129,JZ136&lt;=$I131),0,1))</f>
        <v>0</v>
      </c>
      <c r="KA144" s="196" t="n">
        <f aca="false">IF(JZ156=0,0,IF(AND(KA136&gt;=$I129,KA136&lt;=$I131),0,1))</f>
        <v>0</v>
      </c>
      <c r="KB144" s="196" t="n">
        <f aca="false">IF(KA156=0,0,IF(AND(KB136&gt;=$I129,KB136&lt;=$I131),0,1))</f>
        <v>0</v>
      </c>
      <c r="KC144" s="196" t="n">
        <f aca="false">IF(KB156=0,0,IF(AND(KC136&gt;=$I129,KC136&lt;=$I131),0,1))</f>
        <v>0</v>
      </c>
      <c r="KD144" s="196" t="n">
        <f aca="false">IF(KC156=0,0,IF(AND(KD136&gt;=$I129,KD136&lt;=$I131),0,1))</f>
        <v>0</v>
      </c>
      <c r="KE144" s="196" t="n">
        <f aca="false">IF(KD156=0,0,IF(AND(KE136&gt;=$I129,KE136&lt;=$I131),0,1))</f>
        <v>0</v>
      </c>
      <c r="KF144" s="196"/>
      <c r="KG144" s="196" t="n">
        <f aca="false">IF(KF156=0,0,IF(AND(KG136&gt;=$I129,KG136&lt;=$I131),0,1))</f>
        <v>0</v>
      </c>
      <c r="KH144" s="196" t="n">
        <f aca="false">IF(KG156=0,0,IF(AND(KH136&gt;=$I129,KH136&lt;=$I131),0,1))</f>
        <v>0</v>
      </c>
      <c r="KI144" s="196" t="n">
        <f aca="false">IF(KH156=0,0,IF(AND(KI136&gt;=$I129,KI136&lt;=$I131),0,1))</f>
        <v>0</v>
      </c>
      <c r="KJ144" s="196" t="n">
        <f aca="false">IF(KI156=0,0,IF(AND(KJ136&gt;=$I129,KJ136&lt;=$I131),0,1))</f>
        <v>0</v>
      </c>
      <c r="KK144" s="196" t="n">
        <f aca="false">IF(KJ156=0,0,IF(AND(KK136&gt;=$I129,KK136&lt;=$I131),0,1))</f>
        <v>0</v>
      </c>
      <c r="KL144" s="196" t="n">
        <f aca="false">IF(KK156=0,0,IF(AND(KL136&gt;=$I129,KL136&lt;=$I131),0,1))</f>
        <v>0</v>
      </c>
      <c r="KM144" s="196" t="n">
        <f aca="false">IF(KL156=0,0,IF(AND(KM136&gt;=$I129,KM136&lt;=$I131),0,1))</f>
        <v>0</v>
      </c>
      <c r="KN144" s="196" t="n">
        <f aca="false">IF(KM156=0,0,IF(AND(KN136&gt;=$I129,KN136&lt;=$I131),0,1))</f>
        <v>0</v>
      </c>
      <c r="KO144" s="196" t="n">
        <f aca="false">IF(KN156=0,0,IF(AND(KO136&gt;=$I129,KO136&lt;=$I131),0,1))</f>
        <v>0</v>
      </c>
      <c r="KP144" s="196" t="n">
        <f aca="false">IF(KO156=0,0,IF(AND(KP136&gt;=$I129,KP136&lt;=$I131),0,1))</f>
        <v>0</v>
      </c>
      <c r="KQ144" s="196" t="n">
        <f aca="false">IF(KP156=0,0,IF(AND(KQ136&gt;=$I129,KQ136&lt;=$I131),0,1))</f>
        <v>0</v>
      </c>
      <c r="KR144" s="196" t="n">
        <f aca="false">IF(KQ156=0,0,IF(AND(KR136&gt;=$I129,KR136&lt;=$I131),0,1))</f>
        <v>0</v>
      </c>
      <c r="KS144" s="196"/>
      <c r="KT144" s="196" t="n">
        <f aca="false">IF(KS156=0,0,IF(AND(KT136&gt;=$I129,KT136&lt;=$I131),0,1))</f>
        <v>0</v>
      </c>
      <c r="KU144" s="196" t="n">
        <f aca="false">IF(KT156=0,0,IF(AND(KU136&gt;=$I129,KU136&lt;=$I131),0,1))</f>
        <v>0</v>
      </c>
      <c r="KV144" s="196" t="n">
        <f aca="false">IF(KU156=0,0,IF(AND(KV136&gt;=$I129,KV136&lt;=$I131),0,1))</f>
        <v>0</v>
      </c>
      <c r="KW144" s="196" t="n">
        <f aca="false">IF(KV156=0,0,IF(AND(KW136&gt;=$I129,KW136&lt;=$I131),0,1))</f>
        <v>0</v>
      </c>
      <c r="KX144" s="196" t="n">
        <f aca="false">IF(KW156=0,0,IF(AND(KX136&gt;=$I129,KX136&lt;=$I131),0,1))</f>
        <v>0</v>
      </c>
      <c r="KY144" s="196" t="n">
        <f aca="false">IF(KX156=0,0,IF(AND(KY136&gt;=$I129,KY136&lt;=$I131),0,1))</f>
        <v>0</v>
      </c>
      <c r="KZ144" s="196" t="n">
        <f aca="false">IF(KY156=0,0,IF(AND(KZ136&gt;=$I129,KZ136&lt;=$I131),0,1))</f>
        <v>0</v>
      </c>
      <c r="LA144" s="196" t="n">
        <f aca="false">IF(KZ156=0,0,IF(AND(LA136&gt;=$I129,LA136&lt;=$I131),0,1))</f>
        <v>0</v>
      </c>
      <c r="LB144" s="196" t="n">
        <f aca="false">IF(LA156=0,0,IF(AND(LB136&gt;=$I129,LB136&lt;=$I131),0,1))</f>
        <v>0</v>
      </c>
      <c r="LC144" s="196" t="n">
        <f aca="false">IF(LB156=0,0,IF(AND(LC136&gt;=$I129,LC136&lt;=$I131),0,1))</f>
        <v>0</v>
      </c>
      <c r="LD144" s="196" t="n">
        <f aca="false">IF(LC156=0,0,IF(AND(LD136&gt;=$I129,LD136&lt;=$I131),0,1))</f>
        <v>0</v>
      </c>
      <c r="LE144" s="196" t="n">
        <f aca="false">IF(LD156=0,0,IF(AND(LE136&gt;=$I129,LE136&lt;=$I131),0,1))</f>
        <v>0</v>
      </c>
      <c r="LF144" s="196"/>
      <c r="LG144" s="196" t="n">
        <f aca="false">IF(LF156=0,0,IF(AND(LG136&gt;=$I129,LG136&lt;=$I131),0,1))</f>
        <v>0</v>
      </c>
      <c r="LH144" s="196" t="n">
        <f aca="false">IF(LG156=0,0,IF(AND(LH136&gt;=$I129,LH136&lt;=$I131),0,1))</f>
        <v>0</v>
      </c>
      <c r="LI144" s="196" t="n">
        <f aca="false">IF(LH156=0,0,IF(AND(LI136&gt;=$I129,LI136&lt;=$I131),0,1))</f>
        <v>0</v>
      </c>
      <c r="LJ144" s="196" t="n">
        <f aca="false">IF(LI156=0,0,IF(AND(LJ136&gt;=$I129,LJ136&lt;=$I131),0,1))</f>
        <v>0</v>
      </c>
      <c r="LK144" s="196" t="n">
        <f aca="false">IF(LJ156=0,0,IF(AND(LK136&gt;=$I129,LK136&lt;=$I131),0,1))</f>
        <v>0</v>
      </c>
      <c r="LL144" s="196" t="n">
        <f aca="false">IF(LK156=0,0,IF(AND(LL136&gt;=$I129,LL136&lt;=$I131),0,1))</f>
        <v>0</v>
      </c>
      <c r="LM144" s="196" t="n">
        <f aca="false">IF(LL156=0,0,IF(AND(LM136&gt;=$I129,LM136&lt;=$I131),0,1))</f>
        <v>0</v>
      </c>
      <c r="LN144" s="196" t="n">
        <f aca="false">IF(LM156=0,0,IF(AND(LN136&gt;=$I129,LN136&lt;=$I131),0,1))</f>
        <v>0</v>
      </c>
      <c r="LO144" s="196" t="n">
        <f aca="false">IF(LN156=0,0,IF(AND(LO136&gt;=$I129,LO136&lt;=$I131),0,1))</f>
        <v>0</v>
      </c>
      <c r="LP144" s="196" t="n">
        <f aca="false">IF(LO156=0,0,IF(AND(LP136&gt;=$I129,LP136&lt;=$I131),0,1))</f>
        <v>0</v>
      </c>
      <c r="LQ144" s="196" t="n">
        <f aca="false">IF(LP156=0,0,IF(AND(LQ136&gt;=$I129,LQ136&lt;=$I131),0,1))</f>
        <v>0</v>
      </c>
      <c r="LR144" s="196" t="n">
        <f aca="false">IF(LQ156=0,0,IF(AND(LR136&gt;=$I129,LR136&lt;=$I131),0,1))</f>
        <v>0</v>
      </c>
      <c r="LS144" s="196"/>
      <c r="LT144" s="196" t="n">
        <f aca="false">IF(LS156=0,0,IF(AND(LT136&gt;=$I129,LT136&lt;=$I131),0,1))</f>
        <v>0</v>
      </c>
      <c r="LU144" s="196" t="n">
        <f aca="false">IF(LT156=0,0,IF(AND(LU136&gt;=$I129,LU136&lt;=$I131),0,1))</f>
        <v>0</v>
      </c>
      <c r="LV144" s="196" t="n">
        <f aca="false">IF(LU156=0,0,IF(AND(LV136&gt;=$I129,LV136&lt;=$I131),0,1))</f>
        <v>0</v>
      </c>
      <c r="LW144" s="196" t="n">
        <f aca="false">IF(LV156=0,0,IF(AND(LW136&gt;=$I129,LW136&lt;=$I131),0,1))</f>
        <v>0</v>
      </c>
      <c r="LX144" s="196" t="n">
        <f aca="false">IF(LW156=0,0,IF(AND(LX136&gt;=$I129,LX136&lt;=$I131),0,1))</f>
        <v>0</v>
      </c>
      <c r="LY144" s="196" t="n">
        <f aca="false">IF(LX156=0,0,IF(AND(LY136&gt;=$I129,LY136&lt;=$I131),0,1))</f>
        <v>0</v>
      </c>
      <c r="LZ144" s="196" t="n">
        <f aca="false">IF(LY156=0,0,IF(AND(LZ136&gt;=$I129,LZ136&lt;=$I131),0,1))</f>
        <v>0</v>
      </c>
      <c r="MA144" s="196" t="n">
        <f aca="false">IF(LZ156=0,0,IF(AND(MA136&gt;=$I129,MA136&lt;=$I131),0,1))</f>
        <v>0</v>
      </c>
      <c r="MB144" s="196" t="n">
        <f aca="false">IF(MA156=0,0,IF(AND(MB136&gt;=$I129,MB136&lt;=$I131),0,1))</f>
        <v>0</v>
      </c>
      <c r="MC144" s="196" t="n">
        <f aca="false">IF(MB156=0,0,IF(AND(MC136&gt;=$I129,MC136&lt;=$I131),0,1))</f>
        <v>0</v>
      </c>
      <c r="MD144" s="196" t="n">
        <f aca="false">IF(MC156=0,0,IF(AND(MD136&gt;=$I129,MD136&lt;=$I131),0,1))</f>
        <v>0</v>
      </c>
      <c r="ME144" s="196" t="n">
        <f aca="false">IF(MD156=0,0,IF(AND(ME136&gt;=$I129,ME136&lt;=$I131),0,1))</f>
        <v>0</v>
      </c>
      <c r="MF144" s="196"/>
      <c r="MG144" s="196" t="n">
        <f aca="false">IF(MF156=0,0,IF(AND(MG136&gt;=$I129,MG136&lt;=$I131),0,1))</f>
        <v>0</v>
      </c>
      <c r="MH144" s="196" t="n">
        <f aca="false">IF(MG156=0,0,IF(AND(MH136&gt;=$I129,MH136&lt;=$I131),0,1))</f>
        <v>0</v>
      </c>
      <c r="MI144" s="196" t="n">
        <f aca="false">IF(MH156=0,0,IF(AND(MI136&gt;=$I129,MI136&lt;=$I131),0,1))</f>
        <v>0</v>
      </c>
      <c r="MJ144" s="196" t="n">
        <f aca="false">IF(MI156=0,0,IF(AND(MJ136&gt;=$I129,MJ136&lt;=$I131),0,1))</f>
        <v>0</v>
      </c>
      <c r="MK144" s="196" t="n">
        <f aca="false">IF(MJ156=0,0,IF(AND(MK136&gt;=$I129,MK136&lt;=$I131),0,1))</f>
        <v>0</v>
      </c>
      <c r="ML144" s="196" t="n">
        <f aca="false">IF(MK156=0,0,IF(AND(ML136&gt;=$I129,ML136&lt;=$I131),0,1))</f>
        <v>0</v>
      </c>
      <c r="MM144" s="196" t="n">
        <f aca="false">IF(ML156=0,0,IF(AND(MM136&gt;=$I129,MM136&lt;=$I131),0,1))</f>
        <v>0</v>
      </c>
      <c r="MN144" s="196" t="n">
        <f aca="false">IF(MM156=0,0,IF(AND(MN136&gt;=$I129,MN136&lt;=$I131),0,1))</f>
        <v>0</v>
      </c>
      <c r="MO144" s="196" t="n">
        <f aca="false">IF(MN156=0,0,IF(AND(MO136&gt;=$I129,MO136&lt;=$I131),0,1))</f>
        <v>0</v>
      </c>
      <c r="MP144" s="196" t="n">
        <f aca="false">IF(MO156=0,0,IF(AND(MP136&gt;=$I129,MP136&lt;=$I131),0,1))</f>
        <v>0</v>
      </c>
      <c r="MQ144" s="196" t="n">
        <f aca="false">IF(MP156=0,0,IF(AND(MQ136&gt;=$I129,MQ136&lt;=$I131),0,1))</f>
        <v>0</v>
      </c>
      <c r="MR144" s="196" t="n">
        <f aca="false">IF(MQ156=0,0,IF(AND(MR136&gt;=$I129,MR136&lt;=$I131),0,1))</f>
        <v>0</v>
      </c>
      <c r="MS144" s="196"/>
      <c r="MT144" s="196" t="n">
        <f aca="false">IF(MS156=0,0,IF(AND(MT136&gt;=$I129,MT136&lt;=$I131),0,1))</f>
        <v>0</v>
      </c>
      <c r="MU144" s="196" t="n">
        <f aca="false">IF(MT156=0,0,IF(AND(MU136&gt;=$I129,MU136&lt;=$I131),0,1))</f>
        <v>0</v>
      </c>
      <c r="MV144" s="196" t="n">
        <f aca="false">IF(MU156=0,0,IF(AND(MV136&gt;=$I129,MV136&lt;=$I131),0,1))</f>
        <v>0</v>
      </c>
      <c r="MW144" s="196" t="n">
        <f aca="false">IF(MV156=0,0,IF(AND(MW136&gt;=$I129,MW136&lt;=$I131),0,1))</f>
        <v>0</v>
      </c>
      <c r="MX144" s="196" t="n">
        <f aca="false">IF(MW156=0,0,IF(AND(MX136&gt;=$I129,MX136&lt;=$I131),0,1))</f>
        <v>0</v>
      </c>
      <c r="MY144" s="196" t="n">
        <f aca="false">IF(MX156=0,0,IF(AND(MY136&gt;=$I129,MY136&lt;=$I131),0,1))</f>
        <v>0</v>
      </c>
      <c r="MZ144" s="196" t="n">
        <f aca="false">IF(MY156=0,0,IF(AND(MZ136&gt;=$I129,MZ136&lt;=$I131),0,1))</f>
        <v>0</v>
      </c>
      <c r="NA144" s="196" t="n">
        <f aca="false">IF(MZ156=0,0,IF(AND(NA136&gt;=$I129,NA136&lt;=$I131),0,1))</f>
        <v>0</v>
      </c>
      <c r="NB144" s="196" t="n">
        <f aca="false">IF(NA156=0,0,IF(AND(NB136&gt;=$I129,NB136&lt;=$I131),0,1))</f>
        <v>0</v>
      </c>
      <c r="NC144" s="196" t="n">
        <f aca="false">IF(NB156=0,0,IF(AND(NC136&gt;=$I129,NC136&lt;=$I131),0,1))</f>
        <v>0</v>
      </c>
      <c r="ND144" s="196" t="n">
        <f aca="false">IF(NC156=0,0,IF(AND(ND136&gt;=$I129,ND136&lt;=$I131),0,1))</f>
        <v>0</v>
      </c>
      <c r="NE144" s="196" t="n">
        <f aca="false">IF(ND156=0,0,IF(AND(NE136&gt;=$I129,NE136&lt;=$I131),0,1))</f>
        <v>0</v>
      </c>
      <c r="NF144" s="196"/>
      <c r="NG144" s="196" t="n">
        <f aca="false">IF(NF156=0,0,IF(AND(NG136&gt;=$I129,NG136&lt;=$I131),0,1))</f>
        <v>0</v>
      </c>
      <c r="NH144" s="196" t="n">
        <f aca="false">IF(NG156=0,0,IF(AND(NH136&gt;=$I129,NH136&lt;=$I131),0,1))</f>
        <v>0</v>
      </c>
      <c r="NI144" s="196" t="n">
        <f aca="false">IF(NH156=0,0,IF(AND(NI136&gt;=$I129,NI136&lt;=$I131),0,1))</f>
        <v>0</v>
      </c>
      <c r="NJ144" s="196" t="n">
        <f aca="false">IF(NI156=0,0,IF(AND(NJ136&gt;=$I129,NJ136&lt;=$I131),0,1))</f>
        <v>0</v>
      </c>
      <c r="NK144" s="196" t="n">
        <f aca="false">IF(NJ156=0,0,IF(AND(NK136&gt;=$I129,NK136&lt;=$I131),0,1))</f>
        <v>0</v>
      </c>
      <c r="NL144" s="196" t="n">
        <f aca="false">IF(NK156=0,0,IF(AND(NL136&gt;=$I129,NL136&lt;=$I131),0,1))</f>
        <v>0</v>
      </c>
      <c r="NM144" s="196" t="n">
        <f aca="false">IF(NL156=0,0,IF(AND(NM136&gt;=$I129,NM136&lt;=$I131),0,1))</f>
        <v>0</v>
      </c>
      <c r="NN144" s="196" t="n">
        <f aca="false">IF(NM156=0,0,IF(AND(NN136&gt;=$I129,NN136&lt;=$I131),0,1))</f>
        <v>0</v>
      </c>
      <c r="NO144" s="196" t="n">
        <f aca="false">IF(NN156=0,0,IF(AND(NO136&gt;=$I129,NO136&lt;=$I131),0,1))</f>
        <v>0</v>
      </c>
      <c r="NP144" s="196" t="n">
        <f aca="false">IF(NO156=0,0,IF(AND(NP136&gt;=$I129,NP136&lt;=$I131),0,1))</f>
        <v>0</v>
      </c>
      <c r="NQ144" s="196" t="n">
        <f aca="false">IF(NP156=0,0,IF(AND(NQ136&gt;=$I129,NQ136&lt;=$I131),0,1))</f>
        <v>0</v>
      </c>
      <c r="NR144" s="196" t="n">
        <f aca="false">IF(NQ156=0,0,IF(AND(NR136&gt;=$I129,NR136&lt;=$I131),0,1))</f>
        <v>0</v>
      </c>
      <c r="NS144" s="196"/>
      <c r="NT144" s="196" t="n">
        <f aca="false">IF(NS156=0,0,IF(AND(NT136&gt;=$I129,NT136&lt;=$I131),0,1))</f>
        <v>0</v>
      </c>
      <c r="NU144" s="196" t="n">
        <f aca="false">IF(NT156=0,0,IF(AND(NU136&gt;=$I129,NU136&lt;=$I131),0,1))</f>
        <v>0</v>
      </c>
      <c r="NV144" s="196" t="n">
        <f aca="false">IF(NU156=0,0,IF(AND(NV136&gt;=$I129,NV136&lt;=$I131),0,1))</f>
        <v>0</v>
      </c>
      <c r="NW144" s="196" t="n">
        <f aca="false">IF(NV156=0,0,IF(AND(NW136&gt;=$I129,NW136&lt;=$I131),0,1))</f>
        <v>0</v>
      </c>
      <c r="NX144" s="196" t="n">
        <f aca="false">IF(NW156=0,0,IF(AND(NX136&gt;=$I129,NX136&lt;=$I131),0,1))</f>
        <v>0</v>
      </c>
      <c r="NY144" s="196" t="n">
        <f aca="false">IF(NX156=0,0,IF(AND(NY136&gt;=$I129,NY136&lt;=$I131),0,1))</f>
        <v>0</v>
      </c>
      <c r="NZ144" s="196" t="n">
        <f aca="false">IF(NY156=0,0,IF(AND(NZ136&gt;=$I129,NZ136&lt;=$I131),0,1))</f>
        <v>0</v>
      </c>
      <c r="OA144" s="196" t="n">
        <f aca="false">IF(NZ156=0,0,IF(AND(OA136&gt;=$I129,OA136&lt;=$I131),0,1))</f>
        <v>0</v>
      </c>
      <c r="OB144" s="196" t="n">
        <f aca="false">IF(OA156=0,0,IF(AND(OB136&gt;=$I129,OB136&lt;=$I131),0,1))</f>
        <v>0</v>
      </c>
      <c r="OC144" s="196" t="n">
        <f aca="false">IF(OB156=0,0,IF(AND(OC136&gt;=$I129,OC136&lt;=$I131),0,1))</f>
        <v>0</v>
      </c>
      <c r="OD144" s="196" t="n">
        <f aca="false">IF(OC156=0,0,IF(AND(OD136&gt;=$I129,OD136&lt;=$I131),0,1))</f>
        <v>0</v>
      </c>
      <c r="OE144" s="196" t="n">
        <f aca="false">IF(OD156=0,0,IF(AND(OE136&gt;=$I129,OE136&lt;=$I131),0,1))</f>
        <v>0</v>
      </c>
      <c r="OF144" s="196"/>
      <c r="OG144" s="196" t="n">
        <f aca="false">IF(OF156=0,0,IF(AND(OG136&gt;=$I129,OG136&lt;=$I131),0,1))</f>
        <v>0</v>
      </c>
      <c r="OH144" s="196" t="n">
        <f aca="false">IF(OG156=0,0,IF(AND(OH136&gt;=$I129,OH136&lt;=$I131),0,1))</f>
        <v>0</v>
      </c>
      <c r="OI144" s="196" t="n">
        <f aca="false">IF(OH156=0,0,IF(AND(OI136&gt;=$I129,OI136&lt;=$I131),0,1))</f>
        <v>0</v>
      </c>
      <c r="OJ144" s="196" t="n">
        <f aca="false">IF(OI156=0,0,IF(AND(OJ136&gt;=$I129,OJ136&lt;=$I131),0,1))</f>
        <v>0</v>
      </c>
      <c r="OK144" s="196" t="n">
        <f aca="false">IF(OJ156=0,0,IF(AND(OK136&gt;=$I129,OK136&lt;=$I131),0,1))</f>
        <v>0</v>
      </c>
      <c r="OL144" s="196" t="n">
        <f aca="false">IF(OK156=0,0,IF(AND(OL136&gt;=$I129,OL136&lt;=$I131),0,1))</f>
        <v>0</v>
      </c>
      <c r="OM144" s="196" t="n">
        <f aca="false">IF(OL156=0,0,IF(AND(OM136&gt;=$I129,OM136&lt;=$I131),0,1))</f>
        <v>0</v>
      </c>
      <c r="ON144" s="196" t="n">
        <f aca="false">IF(OM156=0,0,IF(AND(ON136&gt;=$I129,ON136&lt;=$I131),0,1))</f>
        <v>0</v>
      </c>
      <c r="OO144" s="196" t="n">
        <f aca="false">IF(ON156=0,0,IF(AND(OO136&gt;=$I129,OO136&lt;=$I131),0,1))</f>
        <v>0</v>
      </c>
      <c r="OP144" s="196" t="n">
        <f aca="false">IF(OO156=0,0,IF(AND(OP136&gt;=$I129,OP136&lt;=$I131),0,1))</f>
        <v>0</v>
      </c>
      <c r="OQ144" s="196" t="n">
        <f aca="false">IF(OP156=0,0,IF(AND(OQ136&gt;=$I129,OQ136&lt;=$I131),0,1))</f>
        <v>0</v>
      </c>
      <c r="OR144" s="196" t="n">
        <f aca="false">IF(OQ156=0,0,IF(AND(OR136&gt;=$I129,OR136&lt;=$I131),0,1))</f>
        <v>0</v>
      </c>
      <c r="OS144" s="196"/>
      <c r="OT144" s="196"/>
      <c r="OU144" s="196"/>
      <c r="OV144" s="196"/>
      <c r="OW144" s="196"/>
      <c r="OX144" s="196"/>
      <c r="OY144" s="196"/>
      <c r="OZ144" s="196"/>
      <c r="PA144" s="196"/>
      <c r="PB144" s="196"/>
      <c r="PC144" s="196"/>
      <c r="PD144" s="196"/>
      <c r="PE144" s="196"/>
      <c r="PF144" s="196"/>
      <c r="PG144" s="196"/>
      <c r="PH144" s="196"/>
      <c r="PI144" s="196"/>
      <c r="PJ144" s="196"/>
      <c r="PK144" s="196"/>
      <c r="PL144" s="196"/>
      <c r="PM144" s="196"/>
      <c r="PN144" s="196"/>
      <c r="PO144" s="196"/>
      <c r="PP144" s="196"/>
      <c r="PQ144" s="196"/>
      <c r="PR144" s="196"/>
      <c r="PS144" s="196"/>
      <c r="PT144" s="196"/>
      <c r="PU144" s="196"/>
      <c r="PV144" s="196"/>
      <c r="PW144" s="196"/>
      <c r="PX144" s="196"/>
      <c r="PY144" s="196"/>
      <c r="PZ144" s="196"/>
      <c r="QA144" s="196"/>
      <c r="QB144" s="196"/>
      <c r="QC144" s="196"/>
      <c r="QD144" s="196"/>
      <c r="QE144" s="196"/>
      <c r="QF144" s="196"/>
      <c r="QG144" s="196"/>
      <c r="QH144" s="196"/>
      <c r="QI144" s="196"/>
      <c r="QJ144" s="196"/>
      <c r="QK144" s="196"/>
      <c r="QL144" s="196"/>
      <c r="QM144" s="196"/>
      <c r="QN144" s="196"/>
      <c r="QO144" s="196"/>
      <c r="QP144" s="196"/>
      <c r="QQ144" s="196"/>
      <c r="QR144" s="196"/>
      <c r="QS144" s="196"/>
      <c r="QT144" s="196"/>
      <c r="QU144" s="196"/>
      <c r="QV144" s="196"/>
      <c r="QW144" s="196"/>
      <c r="QX144" s="196"/>
      <c r="QY144" s="196"/>
      <c r="QZ144" s="196"/>
      <c r="RA144" s="196"/>
      <c r="RB144" s="196"/>
      <c r="RC144" s="196"/>
      <c r="RD144" s="196"/>
      <c r="RE144" s="196"/>
      <c r="RF144" s="196"/>
    </row>
    <row r="145" customFormat="false" ht="12.75" hidden="false" customHeight="true" outlineLevel="0" collapsed="false">
      <c r="A145" s="196"/>
      <c r="B145" s="219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6"/>
      <c r="AY145" s="196"/>
      <c r="AZ145" s="196"/>
      <c r="BA145" s="196"/>
      <c r="BB145" s="196"/>
      <c r="BC145" s="196"/>
      <c r="BD145" s="196"/>
      <c r="BE145" s="196"/>
      <c r="BF145" s="196"/>
      <c r="BG145" s="196"/>
      <c r="BH145" s="196"/>
      <c r="BI145" s="196"/>
      <c r="BJ145" s="196"/>
      <c r="BK145" s="196"/>
      <c r="BL145" s="196"/>
      <c r="BM145" s="196"/>
      <c r="BN145" s="196"/>
      <c r="BO145" s="196"/>
      <c r="BP145" s="196"/>
      <c r="BQ145" s="196"/>
      <c r="BR145" s="196"/>
      <c r="BS145" s="196"/>
      <c r="BT145" s="196"/>
      <c r="BU145" s="196"/>
      <c r="BV145" s="196"/>
      <c r="BW145" s="196"/>
      <c r="BX145" s="196"/>
      <c r="BY145" s="196"/>
      <c r="BZ145" s="196"/>
      <c r="CA145" s="196"/>
      <c r="CB145" s="196"/>
      <c r="CC145" s="196"/>
      <c r="CD145" s="196"/>
      <c r="CE145" s="196"/>
      <c r="CF145" s="196"/>
      <c r="CG145" s="196"/>
      <c r="CH145" s="196"/>
      <c r="CI145" s="196"/>
      <c r="CJ145" s="196"/>
      <c r="CK145" s="196"/>
      <c r="CL145" s="196"/>
      <c r="CM145" s="196"/>
      <c r="CN145" s="196"/>
      <c r="CO145" s="196"/>
      <c r="CP145" s="196"/>
      <c r="CQ145" s="196"/>
      <c r="CR145" s="196"/>
      <c r="CS145" s="196"/>
      <c r="CT145" s="196"/>
      <c r="CU145" s="196"/>
      <c r="CV145" s="196"/>
      <c r="CW145" s="196"/>
      <c r="CX145" s="196"/>
      <c r="CY145" s="196"/>
      <c r="CZ145" s="196"/>
      <c r="DA145" s="196"/>
      <c r="DB145" s="196"/>
      <c r="DC145" s="196"/>
      <c r="DD145" s="196"/>
      <c r="DE145" s="196"/>
      <c r="DF145" s="196"/>
      <c r="DG145" s="196"/>
      <c r="DH145" s="196"/>
      <c r="DI145" s="196"/>
      <c r="DJ145" s="196"/>
      <c r="DK145" s="196"/>
      <c r="DL145" s="196"/>
      <c r="DM145" s="196"/>
      <c r="DN145" s="196"/>
      <c r="DO145" s="196"/>
      <c r="DP145" s="196"/>
      <c r="DQ145" s="196"/>
      <c r="DR145" s="196"/>
      <c r="DS145" s="196"/>
      <c r="DT145" s="196"/>
      <c r="DU145" s="196"/>
      <c r="DV145" s="196"/>
      <c r="DW145" s="196"/>
      <c r="DX145" s="196"/>
      <c r="DY145" s="196"/>
      <c r="DZ145" s="196"/>
      <c r="EA145" s="196"/>
      <c r="EB145" s="196"/>
      <c r="EC145" s="196"/>
      <c r="ED145" s="196"/>
      <c r="EE145" s="196"/>
      <c r="EF145" s="196"/>
      <c r="EG145" s="196"/>
      <c r="EH145" s="196"/>
      <c r="EI145" s="196"/>
      <c r="EJ145" s="196"/>
      <c r="EK145" s="196"/>
      <c r="EL145" s="196"/>
      <c r="EM145" s="196"/>
      <c r="EN145" s="196"/>
      <c r="EO145" s="196"/>
      <c r="EP145" s="196"/>
      <c r="EQ145" s="196"/>
      <c r="ER145" s="196"/>
      <c r="ES145" s="196"/>
      <c r="ET145" s="196"/>
      <c r="EU145" s="196"/>
      <c r="EV145" s="196"/>
      <c r="EW145" s="196"/>
      <c r="EX145" s="196"/>
      <c r="EY145" s="196"/>
      <c r="EZ145" s="196"/>
      <c r="FA145" s="196"/>
      <c r="FB145" s="196"/>
      <c r="FC145" s="196"/>
      <c r="FD145" s="196"/>
      <c r="FE145" s="196"/>
      <c r="FF145" s="196"/>
      <c r="FG145" s="196"/>
      <c r="FH145" s="196"/>
      <c r="FI145" s="196"/>
      <c r="FJ145" s="196"/>
      <c r="FK145" s="196"/>
      <c r="FL145" s="196"/>
      <c r="FM145" s="196"/>
      <c r="FN145" s="196"/>
      <c r="FO145" s="196"/>
      <c r="FP145" s="196"/>
      <c r="FQ145" s="196"/>
      <c r="FR145" s="196"/>
      <c r="FS145" s="196"/>
      <c r="FT145" s="196"/>
      <c r="FU145" s="196"/>
      <c r="FV145" s="196"/>
      <c r="FW145" s="196"/>
      <c r="FX145" s="196"/>
      <c r="FY145" s="196"/>
      <c r="FZ145" s="196"/>
      <c r="GA145" s="196"/>
      <c r="GB145" s="196"/>
      <c r="GC145" s="196"/>
      <c r="GD145" s="196"/>
      <c r="GE145" s="196"/>
      <c r="GF145" s="196"/>
      <c r="GG145" s="196"/>
      <c r="GH145" s="196"/>
      <c r="GI145" s="196"/>
      <c r="GJ145" s="196"/>
      <c r="GK145" s="196"/>
      <c r="GL145" s="196"/>
      <c r="GM145" s="196"/>
      <c r="GN145" s="196"/>
      <c r="GO145" s="196"/>
      <c r="GP145" s="196"/>
      <c r="GQ145" s="196"/>
      <c r="GR145" s="196"/>
      <c r="GS145" s="196"/>
      <c r="GT145" s="196"/>
      <c r="GU145" s="196"/>
      <c r="GV145" s="196"/>
      <c r="GW145" s="196"/>
      <c r="GX145" s="196"/>
      <c r="GY145" s="196"/>
      <c r="GZ145" s="196"/>
      <c r="HA145" s="196"/>
      <c r="HB145" s="196"/>
      <c r="HC145" s="196"/>
      <c r="HD145" s="196"/>
      <c r="HE145" s="196"/>
      <c r="HF145" s="196"/>
      <c r="HG145" s="196"/>
      <c r="HH145" s="196"/>
      <c r="HI145" s="196"/>
      <c r="HJ145" s="196"/>
      <c r="HK145" s="196"/>
      <c r="HL145" s="196"/>
      <c r="HM145" s="196"/>
      <c r="HN145" s="196"/>
      <c r="HO145" s="196"/>
      <c r="HP145" s="196"/>
      <c r="HQ145" s="196"/>
      <c r="HR145" s="196"/>
      <c r="HS145" s="196"/>
      <c r="HT145" s="196"/>
      <c r="HU145" s="196"/>
      <c r="HV145" s="196"/>
      <c r="HW145" s="196"/>
      <c r="HX145" s="196"/>
      <c r="HY145" s="196"/>
      <c r="HZ145" s="196"/>
      <c r="IA145" s="196"/>
      <c r="IB145" s="196"/>
      <c r="IC145" s="196"/>
      <c r="ID145" s="196"/>
      <c r="IE145" s="196"/>
      <c r="IF145" s="196"/>
      <c r="IG145" s="196"/>
      <c r="IH145" s="196"/>
      <c r="II145" s="196"/>
      <c r="IJ145" s="196"/>
      <c r="IK145" s="196"/>
      <c r="IL145" s="196"/>
      <c r="IM145" s="196"/>
      <c r="IN145" s="196"/>
      <c r="IO145" s="196"/>
      <c r="IP145" s="196"/>
      <c r="IQ145" s="196"/>
      <c r="IR145" s="196"/>
      <c r="IS145" s="196"/>
      <c r="IT145" s="196"/>
      <c r="IU145" s="196"/>
      <c r="IV145" s="196"/>
      <c r="IW145" s="196"/>
      <c r="IX145" s="196"/>
      <c r="IY145" s="196"/>
      <c r="IZ145" s="196"/>
      <c r="JA145" s="196"/>
      <c r="JB145" s="196"/>
      <c r="JC145" s="196"/>
      <c r="JD145" s="196"/>
      <c r="JE145" s="196"/>
      <c r="JF145" s="196"/>
      <c r="JG145" s="196"/>
      <c r="JH145" s="196"/>
      <c r="JI145" s="196"/>
      <c r="JJ145" s="196"/>
      <c r="JK145" s="196"/>
      <c r="JL145" s="196"/>
      <c r="JM145" s="196"/>
      <c r="JN145" s="196"/>
      <c r="JO145" s="196"/>
      <c r="JP145" s="196"/>
      <c r="JQ145" s="196"/>
      <c r="JR145" s="196"/>
      <c r="JS145" s="196"/>
      <c r="JT145" s="196"/>
      <c r="JU145" s="196"/>
      <c r="JV145" s="196"/>
      <c r="JW145" s="196"/>
      <c r="JX145" s="196"/>
      <c r="JY145" s="196"/>
      <c r="JZ145" s="196"/>
      <c r="KA145" s="196"/>
      <c r="KB145" s="196"/>
      <c r="KC145" s="196"/>
      <c r="KD145" s="196"/>
      <c r="KE145" s="196"/>
      <c r="KF145" s="196"/>
      <c r="KG145" s="196"/>
      <c r="KH145" s="196"/>
      <c r="KI145" s="196"/>
      <c r="KJ145" s="196"/>
      <c r="KK145" s="196"/>
      <c r="KL145" s="196"/>
      <c r="KM145" s="196"/>
      <c r="KN145" s="196"/>
      <c r="KO145" s="196"/>
      <c r="KP145" s="196"/>
      <c r="KQ145" s="196"/>
      <c r="KR145" s="196"/>
      <c r="KS145" s="196"/>
      <c r="KT145" s="196"/>
      <c r="KU145" s="196"/>
      <c r="KV145" s="196"/>
      <c r="KW145" s="196"/>
      <c r="KX145" s="196"/>
      <c r="KY145" s="196"/>
      <c r="KZ145" s="196"/>
      <c r="LA145" s="196"/>
      <c r="LB145" s="196"/>
      <c r="LC145" s="196"/>
      <c r="LD145" s="196"/>
      <c r="LE145" s="196"/>
      <c r="LF145" s="196"/>
      <c r="LG145" s="196"/>
      <c r="LH145" s="196"/>
      <c r="LI145" s="196"/>
      <c r="LJ145" s="196"/>
      <c r="LK145" s="196"/>
      <c r="LL145" s="196"/>
      <c r="LM145" s="196"/>
      <c r="LN145" s="196"/>
      <c r="LO145" s="196"/>
      <c r="LP145" s="196"/>
      <c r="LQ145" s="196"/>
      <c r="LR145" s="196"/>
      <c r="LS145" s="196"/>
      <c r="LT145" s="196"/>
      <c r="LU145" s="196"/>
      <c r="LV145" s="196"/>
      <c r="LW145" s="196"/>
      <c r="LX145" s="196"/>
      <c r="LY145" s="196"/>
      <c r="LZ145" s="196"/>
      <c r="MA145" s="196"/>
      <c r="MB145" s="196"/>
      <c r="MC145" s="196"/>
      <c r="MD145" s="196"/>
      <c r="ME145" s="196"/>
      <c r="MF145" s="196"/>
      <c r="MG145" s="196"/>
      <c r="MH145" s="196"/>
      <c r="MI145" s="196"/>
      <c r="MJ145" s="196"/>
      <c r="MK145" s="196"/>
      <c r="ML145" s="196"/>
      <c r="MM145" s="196"/>
      <c r="MN145" s="196"/>
      <c r="MO145" s="196"/>
      <c r="MP145" s="196"/>
      <c r="MQ145" s="196"/>
      <c r="MR145" s="196"/>
      <c r="MS145" s="196"/>
      <c r="MT145" s="196"/>
      <c r="MU145" s="196"/>
      <c r="MV145" s="196"/>
      <c r="MW145" s="196"/>
      <c r="MX145" s="196"/>
      <c r="MY145" s="196"/>
      <c r="MZ145" s="196"/>
      <c r="NA145" s="196"/>
      <c r="NB145" s="196"/>
      <c r="NC145" s="196"/>
      <c r="ND145" s="196"/>
      <c r="NE145" s="196"/>
      <c r="NF145" s="196"/>
      <c r="NG145" s="196"/>
      <c r="NH145" s="196"/>
      <c r="NI145" s="196"/>
      <c r="NJ145" s="196"/>
      <c r="NK145" s="196"/>
      <c r="NL145" s="196"/>
      <c r="NM145" s="196"/>
      <c r="NN145" s="196"/>
      <c r="NO145" s="196"/>
      <c r="NP145" s="196"/>
      <c r="NQ145" s="196"/>
      <c r="NR145" s="196"/>
      <c r="NS145" s="196"/>
      <c r="NT145" s="196"/>
      <c r="NU145" s="196"/>
      <c r="NV145" s="196"/>
      <c r="NW145" s="196"/>
      <c r="NX145" s="196"/>
      <c r="NY145" s="196"/>
      <c r="NZ145" s="196"/>
      <c r="OA145" s="196"/>
      <c r="OB145" s="196"/>
      <c r="OC145" s="196"/>
      <c r="OD145" s="196"/>
      <c r="OE145" s="196"/>
      <c r="OF145" s="196"/>
      <c r="OG145" s="196"/>
      <c r="OH145" s="196"/>
      <c r="OI145" s="196"/>
      <c r="OJ145" s="196"/>
      <c r="OK145" s="196"/>
      <c r="OL145" s="196"/>
      <c r="OM145" s="196"/>
      <c r="ON145" s="196"/>
      <c r="OO145" s="196"/>
      <c r="OP145" s="196"/>
      <c r="OQ145" s="196"/>
      <c r="OR145" s="196"/>
      <c r="OS145" s="196"/>
      <c r="OT145" s="196"/>
      <c r="OU145" s="196"/>
      <c r="OV145" s="196"/>
      <c r="OW145" s="196"/>
      <c r="OX145" s="196"/>
      <c r="OY145" s="196"/>
      <c r="OZ145" s="196"/>
      <c r="PA145" s="196"/>
      <c r="PB145" s="196"/>
      <c r="PC145" s="196"/>
      <c r="PD145" s="196"/>
      <c r="PE145" s="196"/>
      <c r="PF145" s="196"/>
      <c r="PG145" s="196"/>
      <c r="PH145" s="196"/>
      <c r="PI145" s="196"/>
      <c r="PJ145" s="196"/>
      <c r="PK145" s="196"/>
      <c r="PL145" s="196"/>
      <c r="PM145" s="196"/>
      <c r="PN145" s="196"/>
      <c r="PO145" s="196"/>
      <c r="PP145" s="196"/>
      <c r="PQ145" s="196"/>
      <c r="PR145" s="196"/>
      <c r="PS145" s="196"/>
      <c r="PT145" s="196"/>
      <c r="PU145" s="196"/>
      <c r="PV145" s="196"/>
      <c r="PW145" s="196"/>
      <c r="PX145" s="196"/>
      <c r="PY145" s="196"/>
      <c r="PZ145" s="196"/>
      <c r="QA145" s="196"/>
      <c r="QB145" s="196"/>
      <c r="QC145" s="196"/>
      <c r="QD145" s="196"/>
      <c r="QE145" s="196"/>
      <c r="QF145" s="196"/>
      <c r="QG145" s="196"/>
      <c r="QH145" s="196"/>
      <c r="QI145" s="196"/>
      <c r="QJ145" s="196"/>
      <c r="QK145" s="196"/>
      <c r="QL145" s="196"/>
      <c r="QM145" s="196"/>
      <c r="QN145" s="196"/>
      <c r="QO145" s="196"/>
      <c r="QP145" s="196"/>
      <c r="QQ145" s="196"/>
      <c r="QR145" s="196"/>
      <c r="QS145" s="196"/>
      <c r="QT145" s="196"/>
      <c r="QU145" s="196"/>
      <c r="QV145" s="196"/>
      <c r="QW145" s="196"/>
      <c r="QX145" s="196"/>
      <c r="QY145" s="196"/>
      <c r="QZ145" s="196"/>
      <c r="RA145" s="196"/>
      <c r="RB145" s="196"/>
      <c r="RC145" s="196"/>
      <c r="RD145" s="196"/>
      <c r="RE145" s="196"/>
      <c r="RF145" s="196"/>
    </row>
    <row r="146" customFormat="false" ht="12.75" hidden="false" customHeight="true" outlineLevel="0" collapsed="false">
      <c r="A146" s="196"/>
      <c r="B146" s="219" t="s">
        <v>531</v>
      </c>
      <c r="C146" s="196"/>
      <c r="D146" s="196"/>
      <c r="E146" s="196"/>
      <c r="F146" s="196"/>
      <c r="G146" s="196" t="n">
        <f aca="false">IF(AND(G136&gt;=$M$129,G136&lt;=$M$131),1,0)</f>
        <v>0</v>
      </c>
      <c r="H146" s="196" t="n">
        <f aca="false">IF(AND(H136&gt;=$M$129,H136&lt;=$M$131),1,0)</f>
        <v>0</v>
      </c>
      <c r="I146" s="196" t="n">
        <f aca="false">IF(AND(I136&gt;=$M$129,I136&lt;=$M$131),1,0)</f>
        <v>0</v>
      </c>
      <c r="J146" s="196" t="n">
        <f aca="false">IF(AND(J136&gt;=$M$129,J136&lt;=$M$131),1,0)</f>
        <v>0</v>
      </c>
      <c r="K146" s="196" t="n">
        <f aca="false">IF(AND(K136&gt;=$M$129,K136&lt;=$M$131),1,0)</f>
        <v>0</v>
      </c>
      <c r="L146" s="196" t="n">
        <f aca="false">IF(AND(L136&gt;=$M$129,L136&lt;=$M$131),1,0)</f>
        <v>0</v>
      </c>
      <c r="M146" s="196" t="n">
        <f aca="false">IF(AND(M136&gt;=$M$129,M136&lt;=$M$131),1,0)</f>
        <v>0</v>
      </c>
      <c r="N146" s="196" t="n">
        <f aca="false">IF(AND(N136&gt;=$M$129,N136&lt;=$M$131),1,0)</f>
        <v>0</v>
      </c>
      <c r="O146" s="196" t="n">
        <f aca="false">IF(AND(O136&gt;=$M$129,O136&lt;=$M$131),1,0)</f>
        <v>0</v>
      </c>
      <c r="P146" s="196" t="n">
        <f aca="false">IF(AND(P136&gt;=$M$129,P136&lt;=$M$131),1,0)</f>
        <v>0</v>
      </c>
      <c r="Q146" s="196" t="n">
        <f aca="false">IF(AND(Q136&gt;=$M$129,Q136&lt;=$M$131),1,0)</f>
        <v>0</v>
      </c>
      <c r="R146" s="196" t="n">
        <f aca="false">IF(AND(R136&gt;=$M$129,R136&lt;=$M$131),1,0)</f>
        <v>0</v>
      </c>
      <c r="S146" s="196"/>
      <c r="T146" s="196" t="n">
        <f aca="false">IF(AND(T136&gt;=$M$129,T136&lt;=$M$131),1,0)</f>
        <v>0</v>
      </c>
      <c r="U146" s="196" t="n">
        <f aca="false">IF(AND(U136&gt;=$M$129,U136&lt;=$M$131),1,0)</f>
        <v>0</v>
      </c>
      <c r="V146" s="196" t="n">
        <f aca="false">IF(AND(V136&gt;=$M$129,V136&lt;=$M$131),1,0)</f>
        <v>0</v>
      </c>
      <c r="W146" s="196" t="n">
        <f aca="false">IF(AND(W136&gt;=$M$129,W136&lt;=$M$131),1,0)</f>
        <v>0</v>
      </c>
      <c r="X146" s="196" t="n">
        <f aca="false">IF(AND(X136&gt;=$M$129,X136&lt;=$M$131),1,0)</f>
        <v>0</v>
      </c>
      <c r="Y146" s="196" t="n">
        <f aca="false">IF(AND(Y136&gt;=$M$129,Y136&lt;=$M$131),1,0)</f>
        <v>0</v>
      </c>
      <c r="Z146" s="196" t="n">
        <f aca="false">IF(AND(Z136&gt;=$M$129,Z136&lt;=$M$131),1,0)</f>
        <v>0</v>
      </c>
      <c r="AA146" s="196" t="n">
        <f aca="false">IF(AND(AA136&gt;=$M$129,AA136&lt;=$M$131),1,0)</f>
        <v>0</v>
      </c>
      <c r="AB146" s="196" t="n">
        <f aca="false">IF(AND(AB136&gt;=$M$129,AB136&lt;=$M$131),1,0)</f>
        <v>0</v>
      </c>
      <c r="AC146" s="196" t="n">
        <f aca="false">IF(AND(AC136&gt;=$M$129,AC136&lt;=$M$131),1,0)</f>
        <v>0</v>
      </c>
      <c r="AD146" s="196" t="n">
        <f aca="false">IF(AND(AD136&gt;=$M$129,AD136&lt;=$M$131),1,0)</f>
        <v>0</v>
      </c>
      <c r="AE146" s="196" t="n">
        <f aca="false">IF(AND(AE136&gt;=$M$129,AE136&lt;=$M$131),1,0)</f>
        <v>0</v>
      </c>
      <c r="AF146" s="196"/>
      <c r="AG146" s="196" t="n">
        <f aca="false">IF(AND(AG136&gt;=$M$129,AG136&lt;=$M$131),1,0)</f>
        <v>0</v>
      </c>
      <c r="AH146" s="196" t="n">
        <f aca="false">IF(AND(AH136&gt;=$M$129,AH136&lt;=$M$131),1,0)</f>
        <v>0</v>
      </c>
      <c r="AI146" s="196" t="n">
        <f aca="false">IF(AND(AI136&gt;=$M$129,AI136&lt;=$M$131),1,0)</f>
        <v>0</v>
      </c>
      <c r="AJ146" s="196" t="n">
        <f aca="false">IF(AND(AJ136&gt;=$M$129,AJ136&lt;=$M$131),1,0)</f>
        <v>0</v>
      </c>
      <c r="AK146" s="196" t="n">
        <f aca="false">IF(AND(AK136&gt;=$M$129,AK136&lt;=$M$131),1,0)</f>
        <v>0</v>
      </c>
      <c r="AL146" s="196" t="n">
        <f aca="false">IF(AND(AL136&gt;=$M$129,AL136&lt;=$M$131),1,0)</f>
        <v>0</v>
      </c>
      <c r="AM146" s="196" t="n">
        <f aca="false">IF(AND(AM136&gt;=$M$129,AM136&lt;=$M$131),1,0)</f>
        <v>0</v>
      </c>
      <c r="AN146" s="196" t="n">
        <f aca="false">IF(AND(AN136&gt;=$M$129,AN136&lt;=$M$131),1,0)</f>
        <v>0</v>
      </c>
      <c r="AO146" s="196" t="n">
        <f aca="false">IF(AND(AO136&gt;=$M$129,AO136&lt;=$M$131),1,0)</f>
        <v>0</v>
      </c>
      <c r="AP146" s="196" t="n">
        <f aca="false">IF(AND(AP136&gt;=$M$129,AP136&lt;=$M$131),1,0)</f>
        <v>0</v>
      </c>
      <c r="AQ146" s="196" t="n">
        <f aca="false">IF(AND(AQ136&gt;=$M$129,AQ136&lt;=$M$131),1,0)</f>
        <v>0</v>
      </c>
      <c r="AR146" s="196" t="n">
        <f aca="false">IF(AND(AR136&gt;=$M$129,AR136&lt;=$M$131),1,0)</f>
        <v>0</v>
      </c>
      <c r="AS146" s="196"/>
      <c r="AT146" s="196" t="n">
        <f aca="false">IF(AND(AT136&gt;=$M$129,AT136&lt;=$M$131),1,0)</f>
        <v>0</v>
      </c>
      <c r="AU146" s="196" t="n">
        <f aca="false">IF(AND(AU136&gt;=$M$129,AU136&lt;=$M$131),1,0)</f>
        <v>0</v>
      </c>
      <c r="AV146" s="196" t="n">
        <f aca="false">IF(AND(AV136&gt;=$M$129,AV136&lt;=$M$131),1,0)</f>
        <v>0</v>
      </c>
      <c r="AW146" s="196" t="n">
        <f aca="false">IF(AND(AW136&gt;=$M$129,AW136&lt;=$M$131),1,0)</f>
        <v>0</v>
      </c>
      <c r="AX146" s="196" t="n">
        <f aca="false">IF(AND(AX136&gt;=$M$129,AX136&lt;=$M$131),1,0)</f>
        <v>0</v>
      </c>
      <c r="AY146" s="196" t="n">
        <f aca="false">IF(AND(AY136&gt;=$M$129,AY136&lt;=$M$131),1,0)</f>
        <v>0</v>
      </c>
      <c r="AZ146" s="196" t="n">
        <f aca="false">IF(AND(AZ136&gt;=$M$129,AZ136&lt;=$M$131),1,0)</f>
        <v>0</v>
      </c>
      <c r="BA146" s="196" t="n">
        <f aca="false">IF(AND(BA136&gt;=$M$129,BA136&lt;=$M$131),1,0)</f>
        <v>0</v>
      </c>
      <c r="BB146" s="196" t="n">
        <f aca="false">IF(AND(BB136&gt;=$M$129,BB136&lt;=$M$131),1,0)</f>
        <v>0</v>
      </c>
      <c r="BC146" s="196" t="n">
        <f aca="false">IF(AND(BC136&gt;=$M$129,BC136&lt;=$M$131),1,0)</f>
        <v>0</v>
      </c>
      <c r="BD146" s="196" t="n">
        <f aca="false">IF(AND(BD136&gt;=$M$129,BD136&lt;=$M$131),1,0)</f>
        <v>0</v>
      </c>
      <c r="BE146" s="196" t="n">
        <f aca="false">IF(AND(BE136&gt;=$M$129,BE136&lt;=$M$131),1,0)</f>
        <v>0</v>
      </c>
      <c r="BF146" s="196"/>
      <c r="BG146" s="196" t="n">
        <f aca="false">IF(AND(BG136&gt;=$M$129,BG136&lt;=$M$131),1,0)</f>
        <v>0</v>
      </c>
      <c r="BH146" s="196" t="n">
        <f aca="false">IF(AND(BH136&gt;=$M$129,BH136&lt;=$M$131),1,0)</f>
        <v>0</v>
      </c>
      <c r="BI146" s="196" t="n">
        <f aca="false">IF(AND(BI136&gt;=$M$129,BI136&lt;=$M$131),1,0)</f>
        <v>0</v>
      </c>
      <c r="BJ146" s="196" t="n">
        <f aca="false">IF(AND(BJ136&gt;=$M$129,BJ136&lt;=$M$131),1,0)</f>
        <v>0</v>
      </c>
      <c r="BK146" s="196" t="n">
        <f aca="false">IF(AND(BK136&gt;=$M$129,BK136&lt;=$M$131),1,0)</f>
        <v>0</v>
      </c>
      <c r="BL146" s="196" t="n">
        <f aca="false">IF(AND(BL136&gt;=$M$129,BL136&lt;=$M$131),1,0)</f>
        <v>0</v>
      </c>
      <c r="BM146" s="196" t="n">
        <f aca="false">IF(AND(BM136&gt;=$M$129,BM136&lt;=$M$131),1,0)</f>
        <v>0</v>
      </c>
      <c r="BN146" s="196" t="n">
        <f aca="false">IF(AND(BN136&gt;=$M$129,BN136&lt;=$M$131),1,0)</f>
        <v>0</v>
      </c>
      <c r="BO146" s="196" t="n">
        <f aca="false">IF(AND(BO136&gt;=$M$129,BO136&lt;=$M$131),1,0)</f>
        <v>0</v>
      </c>
      <c r="BP146" s="196" t="n">
        <f aca="false">IF(AND(BP136&gt;=$M$129,BP136&lt;=$M$131),1,0)</f>
        <v>0</v>
      </c>
      <c r="BQ146" s="196" t="n">
        <f aca="false">IF(AND(BQ136&gt;=$M$129,BQ136&lt;=$M$131),1,0)</f>
        <v>0</v>
      </c>
      <c r="BR146" s="196" t="n">
        <f aca="false">IF(AND(BR136&gt;=$M$129,BR136&lt;=$M$131),1,0)</f>
        <v>0</v>
      </c>
      <c r="BS146" s="196"/>
      <c r="BT146" s="196" t="n">
        <f aca="false">IF(AND(BT136&gt;=$M$129,BT136&lt;=$M$131),1,0)</f>
        <v>0</v>
      </c>
      <c r="BU146" s="196" t="n">
        <f aca="false">IF(AND(BU136&gt;=$M$129,BU136&lt;=$M$131),1,0)</f>
        <v>0</v>
      </c>
      <c r="BV146" s="196" t="n">
        <f aca="false">IF(AND(BV136&gt;=$M$129,BV136&lt;=$M$131),1,0)</f>
        <v>0</v>
      </c>
      <c r="BW146" s="196" t="n">
        <f aca="false">IF(AND(BW136&gt;=$M$129,BW136&lt;=$M$131),1,0)</f>
        <v>0</v>
      </c>
      <c r="BX146" s="196" t="n">
        <f aca="false">IF(AND(BX136&gt;=$M$129,BX136&lt;=$M$131),1,0)</f>
        <v>0</v>
      </c>
      <c r="BY146" s="196" t="n">
        <f aca="false">IF(AND(BY136&gt;=$M$129,BY136&lt;=$M$131),1,0)</f>
        <v>0</v>
      </c>
      <c r="BZ146" s="196" t="n">
        <f aca="false">IF(AND(BZ136&gt;=$M$129,BZ136&lt;=$M$131),1,0)</f>
        <v>0</v>
      </c>
      <c r="CA146" s="196" t="n">
        <f aca="false">IF(AND(CA136&gt;=$M$129,CA136&lt;=$M$131),1,0)</f>
        <v>0</v>
      </c>
      <c r="CB146" s="196" t="n">
        <f aca="false">IF(AND(CB136&gt;=$M$129,CB136&lt;=$M$131),1,0)</f>
        <v>0</v>
      </c>
      <c r="CC146" s="196" t="n">
        <f aca="false">IF(AND(CC136&gt;=$M$129,CC136&lt;=$M$131),1,0)</f>
        <v>0</v>
      </c>
      <c r="CD146" s="196" t="n">
        <f aca="false">IF(AND(CD136&gt;=$M$129,CD136&lt;=$M$131),1,0)</f>
        <v>0</v>
      </c>
      <c r="CE146" s="196" t="n">
        <f aca="false">IF(AND(CE136&gt;=$M$129,CE136&lt;=$M$131),1,0)</f>
        <v>0</v>
      </c>
      <c r="CF146" s="196"/>
      <c r="CG146" s="196" t="n">
        <f aca="false">IF(AND(CG136&gt;=$M$129,CG136&lt;=$M$131),1,0)</f>
        <v>0</v>
      </c>
      <c r="CH146" s="196" t="n">
        <f aca="false">IF(AND(CH136&gt;=$M$129,CH136&lt;=$M$131),1,0)</f>
        <v>0</v>
      </c>
      <c r="CI146" s="196" t="n">
        <f aca="false">IF(AND(CI136&gt;=$M$129,CI136&lt;=$M$131),1,0)</f>
        <v>0</v>
      </c>
      <c r="CJ146" s="196" t="n">
        <f aca="false">IF(AND(CJ136&gt;=$M$129,CJ136&lt;=$M$131),1,0)</f>
        <v>0</v>
      </c>
      <c r="CK146" s="196" t="n">
        <f aca="false">IF(AND(CK136&gt;=$M$129,CK136&lt;=$M$131),1,0)</f>
        <v>0</v>
      </c>
      <c r="CL146" s="196" t="n">
        <f aca="false">IF(AND(CL136&gt;=$M$129,CL136&lt;=$M$131),1,0)</f>
        <v>0</v>
      </c>
      <c r="CM146" s="196" t="n">
        <f aca="false">IF(AND(CM136&gt;=$M$129,CM136&lt;=$M$131),1,0)</f>
        <v>1</v>
      </c>
      <c r="CN146" s="196" t="n">
        <f aca="false">IF(AND(CN136&gt;=$M$129,CN136&lt;=$M$131),1,0)</f>
        <v>1</v>
      </c>
      <c r="CO146" s="196" t="n">
        <f aca="false">IF(AND(CO136&gt;=$M$129,CO136&lt;=$M$131),1,0)</f>
        <v>1</v>
      </c>
      <c r="CP146" s="196" t="n">
        <f aca="false">IF(AND(CP136&gt;=$M$129,CP136&lt;=$M$131),1,0)</f>
        <v>1</v>
      </c>
      <c r="CQ146" s="196" t="n">
        <f aca="false">IF(AND(CQ136&gt;=$M$129,CQ136&lt;=$M$131),1,0)</f>
        <v>1</v>
      </c>
      <c r="CR146" s="196" t="n">
        <f aca="false">IF(AND(CR136&gt;=$M$129,CR136&lt;=$M$131),1,0)</f>
        <v>1</v>
      </c>
      <c r="CS146" s="196"/>
      <c r="CT146" s="196" t="n">
        <f aca="false">IF(AND(CT136&gt;=$M$129,CT136&lt;=$M$131),1,0)</f>
        <v>1</v>
      </c>
      <c r="CU146" s="196" t="n">
        <f aca="false">IF(AND(CU136&gt;=$M$129,CU136&lt;=$M$131),1,0)</f>
        <v>1</v>
      </c>
      <c r="CV146" s="196" t="n">
        <f aca="false">IF(AND(CV136&gt;=$M$129,CV136&lt;=$M$131),1,0)</f>
        <v>1</v>
      </c>
      <c r="CW146" s="196" t="n">
        <f aca="false">IF(AND(CW136&gt;=$M$129,CW136&lt;=$M$131),1,0)</f>
        <v>1</v>
      </c>
      <c r="CX146" s="196" t="n">
        <f aca="false">IF(AND(CX136&gt;=$M$129,CX136&lt;=$M$131),1,0)</f>
        <v>1</v>
      </c>
      <c r="CY146" s="196" t="n">
        <f aca="false">IF(AND(CY136&gt;=$M$129,CY136&lt;=$M$131),1,0)</f>
        <v>1</v>
      </c>
      <c r="CZ146" s="196" t="n">
        <f aca="false">IF(AND(CZ136&gt;=$M$129,CZ136&lt;=$M$131),1,0)</f>
        <v>1</v>
      </c>
      <c r="DA146" s="196" t="n">
        <f aca="false">IF(AND(DA136&gt;=$M$129,DA136&lt;=$M$131),1,0)</f>
        <v>1</v>
      </c>
      <c r="DB146" s="196" t="n">
        <f aca="false">IF(AND(DB136&gt;=$M$129,DB136&lt;=$M$131),1,0)</f>
        <v>1</v>
      </c>
      <c r="DC146" s="196" t="n">
        <f aca="false">IF(AND(DC136&gt;=$M$129,DC136&lt;=$M$131),1,0)</f>
        <v>1</v>
      </c>
      <c r="DD146" s="196" t="n">
        <f aca="false">IF(AND(DD136&gt;=$M$129,DD136&lt;=$M$131),1,0)</f>
        <v>1</v>
      </c>
      <c r="DE146" s="196" t="n">
        <f aca="false">IF(AND(DE136&gt;=$M$129,DE136&lt;=$M$131),1,0)</f>
        <v>1</v>
      </c>
      <c r="DF146" s="196"/>
      <c r="DG146" s="196" t="n">
        <f aca="false">IF(AND(DG136&gt;=$M$129,DG136&lt;=$M$131),1,0)</f>
        <v>1</v>
      </c>
      <c r="DH146" s="196" t="n">
        <f aca="false">IF(AND(DH136&gt;=$M$129,DH136&lt;=$M$131),1,0)</f>
        <v>1</v>
      </c>
      <c r="DI146" s="196" t="n">
        <f aca="false">IF(AND(DI136&gt;=$M$129,DI136&lt;=$M$131),1,0)</f>
        <v>1</v>
      </c>
      <c r="DJ146" s="196" t="n">
        <f aca="false">IF(AND(DJ136&gt;=$M$129,DJ136&lt;=$M$131),1,0)</f>
        <v>1</v>
      </c>
      <c r="DK146" s="196" t="n">
        <f aca="false">IF(AND(DK136&gt;=$M$129,DK136&lt;=$M$131),1,0)</f>
        <v>1</v>
      </c>
      <c r="DL146" s="196" t="n">
        <f aca="false">IF(AND(DL136&gt;=$M$129,DL136&lt;=$M$131),1,0)</f>
        <v>1</v>
      </c>
      <c r="DM146" s="196" t="n">
        <f aca="false">IF(AND(DM136&gt;=$M$129,DM136&lt;=$M$131),1,0)</f>
        <v>1</v>
      </c>
      <c r="DN146" s="196" t="n">
        <f aca="false">IF(AND(DN136&gt;=$M$129,DN136&lt;=$M$131),1,0)</f>
        <v>1</v>
      </c>
      <c r="DO146" s="196" t="n">
        <f aca="false">IF(AND(DO136&gt;=$M$129,DO136&lt;=$M$131),1,0)</f>
        <v>1</v>
      </c>
      <c r="DP146" s="196" t="n">
        <f aca="false">IF(AND(DP136&gt;=$M$129,DP136&lt;=$M$131),1,0)</f>
        <v>1</v>
      </c>
      <c r="DQ146" s="196" t="n">
        <f aca="false">IF(AND(DQ136&gt;=$M$129,DQ136&lt;=$M$131),1,0)</f>
        <v>1</v>
      </c>
      <c r="DR146" s="196" t="n">
        <f aca="false">IF(AND(DR136&gt;=$M$129,DR136&lt;=$M$131),1,0)</f>
        <v>1</v>
      </c>
      <c r="DS146" s="196"/>
      <c r="DT146" s="196" t="n">
        <f aca="false">IF(AND(DT136&gt;=$M$129,DT136&lt;=$M$131),1,0)</f>
        <v>1</v>
      </c>
      <c r="DU146" s="196" t="n">
        <f aca="false">IF(AND(DU136&gt;=$M$129,DU136&lt;=$M$131),1,0)</f>
        <v>1</v>
      </c>
      <c r="DV146" s="196" t="n">
        <f aca="false">IF(AND(DV136&gt;=$M$129,DV136&lt;=$M$131),1,0)</f>
        <v>1</v>
      </c>
      <c r="DW146" s="196" t="n">
        <f aca="false">IF(AND(DW136&gt;=$M$129,DW136&lt;=$M$131),1,0)</f>
        <v>1</v>
      </c>
      <c r="DX146" s="196" t="n">
        <f aca="false">IF(AND(DX136&gt;=$M$129,DX136&lt;=$M$131),1,0)</f>
        <v>1</v>
      </c>
      <c r="DY146" s="196" t="n">
        <f aca="false">IF(AND(DY136&gt;=$M$129,DY136&lt;=$M$131),1,0)</f>
        <v>1</v>
      </c>
      <c r="DZ146" s="196" t="n">
        <f aca="false">IF(AND(DZ136&gt;=$M$129,DZ136&lt;=$M$131),1,0)</f>
        <v>1</v>
      </c>
      <c r="EA146" s="196" t="n">
        <f aca="false">IF(AND(EA136&gt;=$M$129,EA136&lt;=$M$131),1,0)</f>
        <v>1</v>
      </c>
      <c r="EB146" s="196" t="n">
        <f aca="false">IF(AND(EB136&gt;=$M$129,EB136&lt;=$M$131),1,0)</f>
        <v>1</v>
      </c>
      <c r="EC146" s="196" t="n">
        <f aca="false">IF(AND(EC136&gt;=$M$129,EC136&lt;=$M$131),1,0)</f>
        <v>1</v>
      </c>
      <c r="ED146" s="196" t="n">
        <f aca="false">IF(AND(ED136&gt;=$M$129,ED136&lt;=$M$131),1,0)</f>
        <v>1</v>
      </c>
      <c r="EE146" s="196" t="n">
        <f aca="false">IF(AND(EE136&gt;=$M$129,EE136&lt;=$M$131),1,0)</f>
        <v>1</v>
      </c>
      <c r="EF146" s="196"/>
      <c r="EG146" s="196" t="n">
        <f aca="false">IF(AND(EG136&gt;=$M$129,EG136&lt;=$M$131),1,0)</f>
        <v>1</v>
      </c>
      <c r="EH146" s="196" t="n">
        <f aca="false">IF(AND(EH136&gt;=$M$129,EH136&lt;=$M$131),1,0)</f>
        <v>1</v>
      </c>
      <c r="EI146" s="196" t="n">
        <f aca="false">IF(AND(EI136&gt;=$M$129,EI136&lt;=$M$131),1,0)</f>
        <v>1</v>
      </c>
      <c r="EJ146" s="196" t="n">
        <f aca="false">IF(AND(EJ136&gt;=$M$129,EJ136&lt;=$M$131),1,0)</f>
        <v>1</v>
      </c>
      <c r="EK146" s="196" t="n">
        <f aca="false">IF(AND(EK136&gt;=$M$129,EK136&lt;=$M$131),1,0)</f>
        <v>1</v>
      </c>
      <c r="EL146" s="196" t="n">
        <f aca="false">IF(AND(EL136&gt;=$M$129,EL136&lt;=$M$131),1,0)</f>
        <v>1</v>
      </c>
      <c r="EM146" s="196" t="n">
        <f aca="false">IF(AND(EM136&gt;=$M$129,EM136&lt;=$M$131),1,0)</f>
        <v>1</v>
      </c>
      <c r="EN146" s="196" t="n">
        <f aca="false">IF(AND(EN136&gt;=$M$129,EN136&lt;=$M$131),1,0)</f>
        <v>1</v>
      </c>
      <c r="EO146" s="196" t="n">
        <f aca="false">IF(AND(EO136&gt;=$M$129,EO136&lt;=$M$131),1,0)</f>
        <v>1</v>
      </c>
      <c r="EP146" s="196" t="n">
        <f aca="false">IF(AND(EP136&gt;=$M$129,EP136&lt;=$M$131),1,0)</f>
        <v>1</v>
      </c>
      <c r="EQ146" s="196" t="n">
        <f aca="false">IF(AND(EQ136&gt;=$M$129,EQ136&lt;=$M$131),1,0)</f>
        <v>1</v>
      </c>
      <c r="ER146" s="196" t="n">
        <f aca="false">IF(AND(ER136&gt;=$M$129,ER136&lt;=$M$131),1,0)</f>
        <v>1</v>
      </c>
      <c r="ES146" s="196"/>
      <c r="ET146" s="196" t="n">
        <f aca="false">IF(AND(ET136&gt;=$M$129,ET136&lt;=$M$131),1,0)</f>
        <v>1</v>
      </c>
      <c r="EU146" s="196" t="n">
        <f aca="false">IF(AND(EU136&gt;=$M$129,EU136&lt;=$M$131),1,0)</f>
        <v>1</v>
      </c>
      <c r="EV146" s="196" t="n">
        <f aca="false">IF(AND(EV136&gt;=$M$129,EV136&lt;=$M$131),1,0)</f>
        <v>1</v>
      </c>
      <c r="EW146" s="196" t="n">
        <f aca="false">IF(AND(EW136&gt;=$M$129,EW136&lt;=$M$131),1,0)</f>
        <v>1</v>
      </c>
      <c r="EX146" s="196" t="n">
        <f aca="false">IF(AND(EX136&gt;=$M$129,EX136&lt;=$M$131),1,0)</f>
        <v>1</v>
      </c>
      <c r="EY146" s="196" t="n">
        <f aca="false">IF(AND(EY136&gt;=$M$129,EY136&lt;=$M$131),1,0)</f>
        <v>1</v>
      </c>
      <c r="EZ146" s="196" t="n">
        <f aca="false">IF(AND(EZ136&gt;=$M$129,EZ136&lt;=$M$131),1,0)</f>
        <v>1</v>
      </c>
      <c r="FA146" s="196" t="n">
        <f aca="false">IF(AND(FA136&gt;=$M$129,FA136&lt;=$M$131),1,0)</f>
        <v>1</v>
      </c>
      <c r="FB146" s="196" t="n">
        <f aca="false">IF(AND(FB136&gt;=$M$129,FB136&lt;=$M$131),1,0)</f>
        <v>1</v>
      </c>
      <c r="FC146" s="196" t="n">
        <f aca="false">IF(AND(FC136&gt;=$M$129,FC136&lt;=$M$131),1,0)</f>
        <v>1</v>
      </c>
      <c r="FD146" s="196" t="n">
        <f aca="false">IF(AND(FD136&gt;=$M$129,FD136&lt;=$M$131),1,0)</f>
        <v>1</v>
      </c>
      <c r="FE146" s="196" t="n">
        <f aca="false">IF(AND(FE136&gt;=$M$129,FE136&lt;=$M$131),1,0)</f>
        <v>1</v>
      </c>
      <c r="FF146" s="196"/>
      <c r="FG146" s="196" t="n">
        <f aca="false">IF(AND(FG136&gt;=$M$129,FG136&lt;=$M$131),1,0)</f>
        <v>1</v>
      </c>
      <c r="FH146" s="196" t="n">
        <f aca="false">IF(AND(FH136&gt;=$M$129,FH136&lt;=$M$131),1,0)</f>
        <v>1</v>
      </c>
      <c r="FI146" s="196" t="n">
        <f aca="false">IF(AND(FI136&gt;=$M$129,FI136&lt;=$M$131),1,0)</f>
        <v>1</v>
      </c>
      <c r="FJ146" s="196" t="n">
        <f aca="false">IF(AND(FJ136&gt;=$M$129,FJ136&lt;=$M$131),1,0)</f>
        <v>1</v>
      </c>
      <c r="FK146" s="196" t="n">
        <f aca="false">IF(AND(FK136&gt;=$M$129,FK136&lt;=$M$131),1,0)</f>
        <v>1</v>
      </c>
      <c r="FL146" s="196" t="n">
        <f aca="false">IF(AND(FL136&gt;=$M$129,FL136&lt;=$M$131),1,0)</f>
        <v>1</v>
      </c>
      <c r="FM146" s="196" t="n">
        <f aca="false">IF(AND(FM136&gt;=$M$129,FM136&lt;=$M$131),1,0)</f>
        <v>1</v>
      </c>
      <c r="FN146" s="196" t="n">
        <f aca="false">IF(AND(FN136&gt;=$M$129,FN136&lt;=$M$131),1,0)</f>
        <v>0</v>
      </c>
      <c r="FO146" s="196" t="n">
        <f aca="false">IF(AND(FO136&gt;=$M$129,FO136&lt;=$M$131),1,0)</f>
        <v>0</v>
      </c>
      <c r="FP146" s="196" t="n">
        <f aca="false">IF(AND(FP136&gt;=$M$129,FP136&lt;=$M$131),1,0)</f>
        <v>0</v>
      </c>
      <c r="FQ146" s="196" t="n">
        <f aca="false">IF(AND(FQ136&gt;=$M$129,FQ136&lt;=$M$131),1,0)</f>
        <v>0</v>
      </c>
      <c r="FR146" s="196" t="n">
        <f aca="false">IF(AND(FR136&gt;=$M$129,FR136&lt;=$M$131),1,0)</f>
        <v>0</v>
      </c>
      <c r="FS146" s="196"/>
      <c r="FT146" s="196" t="n">
        <f aca="false">IF(AND(FT136&gt;=$M$129,FT136&lt;=$M$131),1,0)</f>
        <v>0</v>
      </c>
      <c r="FU146" s="196" t="n">
        <f aca="false">IF(AND(FU136&gt;=$M$129,FU136&lt;=$M$131),1,0)</f>
        <v>0</v>
      </c>
      <c r="FV146" s="196" t="n">
        <f aca="false">IF(AND(FV136&gt;=$M$129,FV136&lt;=$M$131),1,0)</f>
        <v>0</v>
      </c>
      <c r="FW146" s="196" t="n">
        <f aca="false">IF(AND(FW136&gt;=$M$129,FW136&lt;=$M$131),1,0)</f>
        <v>0</v>
      </c>
      <c r="FX146" s="196" t="n">
        <f aca="false">IF(AND(FX136&gt;=$M$129,FX136&lt;=$M$131),1,0)</f>
        <v>0</v>
      </c>
      <c r="FY146" s="196" t="n">
        <f aca="false">IF(AND(FY136&gt;=$M$129,FY136&lt;=$M$131),1,0)</f>
        <v>0</v>
      </c>
      <c r="FZ146" s="196" t="n">
        <f aca="false">IF(AND(FZ136&gt;=$M$129,FZ136&lt;=$M$131),1,0)</f>
        <v>0</v>
      </c>
      <c r="GA146" s="196" t="n">
        <f aca="false">IF(AND(GA136&gt;=$M$129,GA136&lt;=$M$131),1,0)</f>
        <v>0</v>
      </c>
      <c r="GB146" s="196" t="n">
        <f aca="false">IF(AND(GB136&gt;=$M$129,GB136&lt;=$M$131),1,0)</f>
        <v>0</v>
      </c>
      <c r="GC146" s="196" t="n">
        <f aca="false">IF(AND(GC136&gt;=$M$129,GC136&lt;=$M$131),1,0)</f>
        <v>0</v>
      </c>
      <c r="GD146" s="196" t="n">
        <f aca="false">IF(AND(GD136&gt;=$M$129,GD136&lt;=$M$131),1,0)</f>
        <v>0</v>
      </c>
      <c r="GE146" s="196" t="n">
        <f aca="false">IF(AND(GE136&gt;=$M$129,GE136&lt;=$M$131),1,0)</f>
        <v>0</v>
      </c>
      <c r="GF146" s="196"/>
      <c r="GG146" s="196" t="n">
        <f aca="false">IF(AND(GG136&gt;=$M$129,GG136&lt;=$M$131),1,0)</f>
        <v>0</v>
      </c>
      <c r="GH146" s="196" t="n">
        <f aca="false">IF(AND(GH136&gt;=$M$129,GH136&lt;=$M$131),1,0)</f>
        <v>0</v>
      </c>
      <c r="GI146" s="196" t="n">
        <f aca="false">IF(AND(GI136&gt;=$M$129,GI136&lt;=$M$131),1,0)</f>
        <v>0</v>
      </c>
      <c r="GJ146" s="196" t="n">
        <f aca="false">IF(AND(GJ136&gt;=$M$129,GJ136&lt;=$M$131),1,0)</f>
        <v>0</v>
      </c>
      <c r="GK146" s="196" t="n">
        <f aca="false">IF(AND(GK136&gt;=$M$129,GK136&lt;=$M$131),1,0)</f>
        <v>0</v>
      </c>
      <c r="GL146" s="196" t="n">
        <f aca="false">IF(AND(GL136&gt;=$M$129,GL136&lt;=$M$131),1,0)</f>
        <v>0</v>
      </c>
      <c r="GM146" s="196" t="n">
        <f aca="false">IF(AND(GM136&gt;=$M$129,GM136&lt;=$M$131),1,0)</f>
        <v>0</v>
      </c>
      <c r="GN146" s="196" t="n">
        <f aca="false">IF(AND(GN136&gt;=$M$129,GN136&lt;=$M$131),1,0)</f>
        <v>0</v>
      </c>
      <c r="GO146" s="196" t="n">
        <f aca="false">IF(AND(GO136&gt;=$M$129,GO136&lt;=$M$131),1,0)</f>
        <v>0</v>
      </c>
      <c r="GP146" s="196" t="n">
        <f aca="false">IF(AND(GP136&gt;=$M$129,GP136&lt;=$M$131),1,0)</f>
        <v>0</v>
      </c>
      <c r="GQ146" s="196" t="n">
        <f aca="false">IF(AND(GQ136&gt;=$M$129,GQ136&lt;=$M$131),1,0)</f>
        <v>0</v>
      </c>
      <c r="GR146" s="196" t="n">
        <f aca="false">IF(AND(GR136&gt;=$M$129,GR136&lt;=$M$131),1,0)</f>
        <v>0</v>
      </c>
      <c r="GS146" s="196"/>
      <c r="GT146" s="196" t="n">
        <f aca="false">IF(AND(GT136&gt;=$M$129,GT136&lt;=$M$131),1,0)</f>
        <v>0</v>
      </c>
      <c r="GU146" s="196" t="n">
        <f aca="false">IF(AND(GU136&gt;=$M$129,GU136&lt;=$M$131),1,0)</f>
        <v>0</v>
      </c>
      <c r="GV146" s="196" t="n">
        <f aca="false">IF(AND(GV136&gt;=$M$129,GV136&lt;=$M$131),1,0)</f>
        <v>0</v>
      </c>
      <c r="GW146" s="196" t="n">
        <f aca="false">IF(AND(GW136&gt;=$M$129,GW136&lt;=$M$131),1,0)</f>
        <v>0</v>
      </c>
      <c r="GX146" s="196" t="n">
        <f aca="false">IF(AND(GX136&gt;=$M$129,GX136&lt;=$M$131),1,0)</f>
        <v>0</v>
      </c>
      <c r="GY146" s="196" t="n">
        <f aca="false">IF(AND(GY136&gt;=$M$129,GY136&lt;=$M$131),1,0)</f>
        <v>0</v>
      </c>
      <c r="GZ146" s="196" t="n">
        <f aca="false">IF(AND(GZ136&gt;=$M$129,GZ136&lt;=$M$131),1,0)</f>
        <v>0</v>
      </c>
      <c r="HA146" s="196" t="n">
        <f aca="false">IF(AND(HA136&gt;=$M$129,HA136&lt;=$M$131),1,0)</f>
        <v>0</v>
      </c>
      <c r="HB146" s="196" t="n">
        <f aca="false">IF(AND(HB136&gt;=$M$129,HB136&lt;=$M$131),1,0)</f>
        <v>0</v>
      </c>
      <c r="HC146" s="196" t="n">
        <f aca="false">IF(AND(HC136&gt;=$M$129,HC136&lt;=$M$131),1,0)</f>
        <v>0</v>
      </c>
      <c r="HD146" s="196" t="n">
        <f aca="false">IF(AND(HD136&gt;=$M$129,HD136&lt;=$M$131),1,0)</f>
        <v>0</v>
      </c>
      <c r="HE146" s="196" t="n">
        <f aca="false">IF(AND(HE136&gt;=$M$129,HE136&lt;=$M$131),1,0)</f>
        <v>0</v>
      </c>
      <c r="HF146" s="196"/>
      <c r="HG146" s="196" t="n">
        <f aca="false">IF(AND(HG136&gt;=$M$129,HG136&lt;=$M$131),1,0)</f>
        <v>0</v>
      </c>
      <c r="HH146" s="196" t="n">
        <f aca="false">IF(AND(HH136&gt;=$M$129,HH136&lt;=$M$131),1,0)</f>
        <v>0</v>
      </c>
      <c r="HI146" s="196" t="n">
        <f aca="false">IF(AND(HI136&gt;=$M$129,HI136&lt;=$M$131),1,0)</f>
        <v>0</v>
      </c>
      <c r="HJ146" s="196" t="n">
        <f aca="false">IF(AND(HJ136&gt;=$M$129,HJ136&lt;=$M$131),1,0)</f>
        <v>0</v>
      </c>
      <c r="HK146" s="196" t="n">
        <f aca="false">IF(AND(HK136&gt;=$M$129,HK136&lt;=$M$131),1,0)</f>
        <v>0</v>
      </c>
      <c r="HL146" s="196" t="n">
        <f aca="false">IF(AND(HL136&gt;=$M$129,HL136&lt;=$M$131),1,0)</f>
        <v>0</v>
      </c>
      <c r="HM146" s="196" t="n">
        <f aca="false">IF(AND(HM136&gt;=$M$129,HM136&lt;=$M$131),1,0)</f>
        <v>0</v>
      </c>
      <c r="HN146" s="196" t="n">
        <f aca="false">IF(AND(HN136&gt;=$M$129,HN136&lt;=$M$131),1,0)</f>
        <v>0</v>
      </c>
      <c r="HO146" s="196" t="n">
        <f aca="false">IF(AND(HO136&gt;=$M$129,HO136&lt;=$M$131),1,0)</f>
        <v>0</v>
      </c>
      <c r="HP146" s="196" t="n">
        <f aca="false">IF(AND(HP136&gt;=$M$129,HP136&lt;=$M$131),1,0)</f>
        <v>0</v>
      </c>
      <c r="HQ146" s="196" t="n">
        <f aca="false">IF(AND(HQ136&gt;=$M$129,HQ136&lt;=$M$131),1,0)</f>
        <v>0</v>
      </c>
      <c r="HR146" s="196" t="n">
        <f aca="false">IF(AND(HR136&gt;=$M$129,HR136&lt;=$M$131),1,0)</f>
        <v>0</v>
      </c>
      <c r="HS146" s="196"/>
      <c r="HT146" s="196" t="n">
        <f aca="false">IF(AND(HT136&gt;=$M$129,HT136&lt;=$M$131),1,0)</f>
        <v>0</v>
      </c>
      <c r="HU146" s="196" t="n">
        <f aca="false">IF(AND(HU136&gt;=$M$129,HU136&lt;=$M$131),1,0)</f>
        <v>0</v>
      </c>
      <c r="HV146" s="196" t="n">
        <f aca="false">IF(AND(HV136&gt;=$M$129,HV136&lt;=$M$131),1,0)</f>
        <v>0</v>
      </c>
      <c r="HW146" s="196" t="n">
        <f aca="false">IF(AND(HW136&gt;=$M$129,HW136&lt;=$M$131),1,0)</f>
        <v>0</v>
      </c>
      <c r="HX146" s="196" t="n">
        <f aca="false">IF(AND(HX136&gt;=$M$129,HX136&lt;=$M$131),1,0)</f>
        <v>0</v>
      </c>
      <c r="HY146" s="196" t="n">
        <f aca="false">IF(AND(HY136&gt;=$M$129,HY136&lt;=$M$131),1,0)</f>
        <v>0</v>
      </c>
      <c r="HZ146" s="196" t="n">
        <f aca="false">IF(AND(HZ136&gt;=$M$129,HZ136&lt;=$M$131),1,0)</f>
        <v>0</v>
      </c>
      <c r="IA146" s="196" t="n">
        <f aca="false">IF(AND(IA136&gt;=$M$129,IA136&lt;=$M$131),1,0)</f>
        <v>0</v>
      </c>
      <c r="IB146" s="196" t="n">
        <f aca="false">IF(AND(IB136&gt;=$M$129,IB136&lt;=$M$131),1,0)</f>
        <v>0</v>
      </c>
      <c r="IC146" s="196" t="n">
        <f aca="false">IF(AND(IC136&gt;=$M$129,IC136&lt;=$M$131),1,0)</f>
        <v>0</v>
      </c>
      <c r="ID146" s="196" t="n">
        <f aca="false">IF(AND(ID136&gt;=$M$129,ID136&lt;=$M$131),1,0)</f>
        <v>0</v>
      </c>
      <c r="IE146" s="196" t="n">
        <f aca="false">IF(AND(IE136&gt;=$M$129,IE136&lt;=$M$131),1,0)</f>
        <v>0</v>
      </c>
      <c r="IF146" s="196"/>
      <c r="IG146" s="196" t="n">
        <f aca="false">IF(AND(IG136&gt;=$M$129,IG136&lt;=$M$131),1,0)</f>
        <v>0</v>
      </c>
      <c r="IH146" s="196" t="n">
        <f aca="false">IF(AND(IH136&gt;=$M$129,IH136&lt;=$M$131),1,0)</f>
        <v>0</v>
      </c>
      <c r="II146" s="196" t="n">
        <f aca="false">IF(AND(II136&gt;=$M$129,II136&lt;=$M$131),1,0)</f>
        <v>0</v>
      </c>
      <c r="IJ146" s="196" t="n">
        <f aca="false">IF(AND(IJ136&gt;=$M$129,IJ136&lt;=$M$131),1,0)</f>
        <v>0</v>
      </c>
      <c r="IK146" s="196" t="n">
        <f aca="false">IF(AND(IK136&gt;=$M$129,IK136&lt;=$M$131),1,0)</f>
        <v>0</v>
      </c>
      <c r="IL146" s="196" t="n">
        <f aca="false">IF(AND(IL136&gt;=$M$129,IL136&lt;=$M$131),1,0)</f>
        <v>0</v>
      </c>
      <c r="IM146" s="196" t="n">
        <f aca="false">IF(AND(IM136&gt;=$M$129,IM136&lt;=$M$131),1,0)</f>
        <v>0</v>
      </c>
      <c r="IN146" s="196" t="n">
        <f aca="false">IF(AND(IN136&gt;=$M$129,IN136&lt;=$M$131),1,0)</f>
        <v>0</v>
      </c>
      <c r="IO146" s="196" t="n">
        <f aca="false">IF(AND(IO136&gt;=$M$129,IO136&lt;=$M$131),1,0)</f>
        <v>0</v>
      </c>
      <c r="IP146" s="196" t="n">
        <f aca="false">IF(AND(IP136&gt;=$M$129,IP136&lt;=$M$131),1,0)</f>
        <v>0</v>
      </c>
      <c r="IQ146" s="196" t="n">
        <f aca="false">IF(AND(IQ136&gt;=$M$129,IQ136&lt;=$M$131),1,0)</f>
        <v>0</v>
      </c>
      <c r="IR146" s="196" t="n">
        <f aca="false">IF(AND(IR136&gt;=$M$129,IR136&lt;=$M$131),1,0)</f>
        <v>0</v>
      </c>
      <c r="IS146" s="196"/>
      <c r="IT146" s="196" t="n">
        <f aca="false">IF(AND(IT136&gt;=$M$129,IT136&lt;=$M$131),1,0)</f>
        <v>0</v>
      </c>
      <c r="IU146" s="196" t="n">
        <f aca="false">IF(AND(IU136&gt;=$M$129,IU136&lt;=$M$131),1,0)</f>
        <v>0</v>
      </c>
      <c r="IV146" s="196" t="n">
        <f aca="false">IF(AND(IV136&gt;=$M$129,IV136&lt;=$M$131),1,0)</f>
        <v>0</v>
      </c>
      <c r="IW146" s="196" t="n">
        <f aca="false">IF(AND(IW136&gt;=$M$129,IW136&lt;=$M$131),1,0)</f>
        <v>0</v>
      </c>
      <c r="IX146" s="196" t="n">
        <f aca="false">IF(AND(IX136&gt;=$M$129,IX136&lt;=$M$131),1,0)</f>
        <v>0</v>
      </c>
      <c r="IY146" s="196" t="n">
        <f aca="false">IF(AND(IY136&gt;=$M$129,IY136&lt;=$M$131),1,0)</f>
        <v>0</v>
      </c>
      <c r="IZ146" s="196" t="n">
        <f aca="false">IF(AND(IZ136&gt;=$M$129,IZ136&lt;=$M$131),1,0)</f>
        <v>0</v>
      </c>
      <c r="JA146" s="196" t="n">
        <f aca="false">IF(AND(JA136&gt;=$M$129,JA136&lt;=$M$131),1,0)</f>
        <v>0</v>
      </c>
      <c r="JB146" s="196" t="n">
        <f aca="false">IF(AND(JB136&gt;=$M$129,JB136&lt;=$M$131),1,0)</f>
        <v>0</v>
      </c>
      <c r="JC146" s="196" t="n">
        <f aca="false">IF(AND(JC136&gt;=$M$129,JC136&lt;=$M$131),1,0)</f>
        <v>0</v>
      </c>
      <c r="JD146" s="196" t="n">
        <f aca="false">IF(AND(JD136&gt;=$M$129,JD136&lt;=$M$131),1,0)</f>
        <v>0</v>
      </c>
      <c r="JE146" s="196" t="n">
        <f aca="false">IF(AND(JE136&gt;=$M$129,JE136&lt;=$M$131),1,0)</f>
        <v>0</v>
      </c>
      <c r="JF146" s="196"/>
      <c r="JG146" s="196" t="n">
        <f aca="false">IF(AND(JG136&gt;=$M$129,JG136&lt;=$M$131),1,0)</f>
        <v>0</v>
      </c>
      <c r="JH146" s="196" t="n">
        <f aca="false">IF(AND(JH136&gt;=$M$129,JH136&lt;=$M$131),1,0)</f>
        <v>0</v>
      </c>
      <c r="JI146" s="196" t="n">
        <f aca="false">IF(AND(JI136&gt;=$M$129,JI136&lt;=$M$131),1,0)</f>
        <v>0</v>
      </c>
      <c r="JJ146" s="196" t="n">
        <f aca="false">IF(AND(JJ136&gt;=$M$129,JJ136&lt;=$M$131),1,0)</f>
        <v>0</v>
      </c>
      <c r="JK146" s="196" t="n">
        <f aca="false">IF(AND(JK136&gt;=$M$129,JK136&lt;=$M$131),1,0)</f>
        <v>0</v>
      </c>
      <c r="JL146" s="196" t="n">
        <f aca="false">IF(AND(JL136&gt;=$M$129,JL136&lt;=$M$131),1,0)</f>
        <v>0</v>
      </c>
      <c r="JM146" s="196" t="n">
        <f aca="false">IF(AND(JM136&gt;=$M$129,JM136&lt;=$M$131),1,0)</f>
        <v>0</v>
      </c>
      <c r="JN146" s="196" t="n">
        <f aca="false">IF(AND(JN136&gt;=$M$129,JN136&lt;=$M$131),1,0)</f>
        <v>0</v>
      </c>
      <c r="JO146" s="196" t="n">
        <f aca="false">IF(AND(JO136&gt;=$M$129,JO136&lt;=$M$131),1,0)</f>
        <v>0</v>
      </c>
      <c r="JP146" s="196" t="n">
        <f aca="false">IF(AND(JP136&gt;=$M$129,JP136&lt;=$M$131),1,0)</f>
        <v>0</v>
      </c>
      <c r="JQ146" s="196" t="n">
        <f aca="false">IF(AND(JQ136&gt;=$M$129,JQ136&lt;=$M$131),1,0)</f>
        <v>0</v>
      </c>
      <c r="JR146" s="196" t="n">
        <f aca="false">IF(AND(JR136&gt;=$M$129,JR136&lt;=$M$131),1,0)</f>
        <v>0</v>
      </c>
      <c r="JS146" s="196"/>
      <c r="JT146" s="196" t="n">
        <f aca="false">IF(AND(JT136&gt;=$M$129,JT136&lt;=$M$131),1,0)</f>
        <v>0</v>
      </c>
      <c r="JU146" s="196" t="n">
        <f aca="false">IF(AND(JU136&gt;=$M$129,JU136&lt;=$M$131),1,0)</f>
        <v>0</v>
      </c>
      <c r="JV146" s="196" t="n">
        <f aca="false">IF(AND(JV136&gt;=$M$129,JV136&lt;=$M$131),1,0)</f>
        <v>0</v>
      </c>
      <c r="JW146" s="196" t="n">
        <f aca="false">IF(AND(JW136&gt;=$M$129,JW136&lt;=$M$131),1,0)</f>
        <v>0</v>
      </c>
      <c r="JX146" s="196" t="n">
        <f aca="false">IF(AND(JX136&gt;=$M$129,JX136&lt;=$M$131),1,0)</f>
        <v>0</v>
      </c>
      <c r="JY146" s="196" t="n">
        <f aca="false">IF(AND(JY136&gt;=$M$129,JY136&lt;=$M$131),1,0)</f>
        <v>0</v>
      </c>
      <c r="JZ146" s="196" t="n">
        <f aca="false">IF(AND(JZ136&gt;=$M$129,JZ136&lt;=$M$131),1,0)</f>
        <v>0</v>
      </c>
      <c r="KA146" s="196" t="n">
        <f aca="false">IF(AND(KA136&gt;=$M$129,KA136&lt;=$M$131),1,0)</f>
        <v>0</v>
      </c>
      <c r="KB146" s="196" t="n">
        <f aca="false">IF(AND(KB136&gt;=$M$129,KB136&lt;=$M$131),1,0)</f>
        <v>0</v>
      </c>
      <c r="KC146" s="196" t="n">
        <f aca="false">IF(AND(KC136&gt;=$M$129,KC136&lt;=$M$131),1,0)</f>
        <v>0</v>
      </c>
      <c r="KD146" s="196" t="n">
        <f aca="false">IF(AND(KD136&gt;=$M$129,KD136&lt;=$M$131),1,0)</f>
        <v>0</v>
      </c>
      <c r="KE146" s="196" t="n">
        <f aca="false">IF(AND(KE136&gt;=$M$129,KE136&lt;=$M$131),1,0)</f>
        <v>0</v>
      </c>
      <c r="KF146" s="196"/>
      <c r="KG146" s="196" t="n">
        <f aca="false">IF(AND(KG136&gt;=$M$129,KG136&lt;=$M$131),1,0)</f>
        <v>0</v>
      </c>
      <c r="KH146" s="196" t="n">
        <f aca="false">IF(AND(KH136&gt;=$M$129,KH136&lt;=$M$131),1,0)</f>
        <v>0</v>
      </c>
      <c r="KI146" s="196" t="n">
        <f aca="false">IF(AND(KI136&gt;=$M$129,KI136&lt;=$M$131),1,0)</f>
        <v>0</v>
      </c>
      <c r="KJ146" s="196" t="n">
        <f aca="false">IF(AND(KJ136&gt;=$M$129,KJ136&lt;=$M$131),1,0)</f>
        <v>0</v>
      </c>
      <c r="KK146" s="196" t="n">
        <f aca="false">IF(AND(KK136&gt;=$M$129,KK136&lt;=$M$131),1,0)</f>
        <v>0</v>
      </c>
      <c r="KL146" s="196" t="n">
        <f aca="false">IF(AND(KL136&gt;=$M$129,KL136&lt;=$M$131),1,0)</f>
        <v>0</v>
      </c>
      <c r="KM146" s="196" t="n">
        <f aca="false">IF(AND(KM136&gt;=$M$129,KM136&lt;=$M$131),1,0)</f>
        <v>0</v>
      </c>
      <c r="KN146" s="196" t="n">
        <f aca="false">IF(AND(KN136&gt;=$M$129,KN136&lt;=$M$131),1,0)</f>
        <v>0</v>
      </c>
      <c r="KO146" s="196" t="n">
        <f aca="false">IF(AND(KO136&gt;=$M$129,KO136&lt;=$M$131),1,0)</f>
        <v>0</v>
      </c>
      <c r="KP146" s="196" t="n">
        <f aca="false">IF(AND(KP136&gt;=$M$129,KP136&lt;=$M$131),1,0)</f>
        <v>0</v>
      </c>
      <c r="KQ146" s="196" t="n">
        <f aca="false">IF(AND(KQ136&gt;=$M$129,KQ136&lt;=$M$131),1,0)</f>
        <v>0</v>
      </c>
      <c r="KR146" s="196" t="n">
        <f aca="false">IF(AND(KR136&gt;=$M$129,KR136&lt;=$M$131),1,0)</f>
        <v>0</v>
      </c>
      <c r="KS146" s="196"/>
      <c r="KT146" s="196" t="n">
        <f aca="false">IF(AND(KT136&gt;=$M$129,KT136&lt;=$M$131),1,0)</f>
        <v>0</v>
      </c>
      <c r="KU146" s="196" t="n">
        <f aca="false">IF(AND(KU136&gt;=$M$129,KU136&lt;=$M$131),1,0)</f>
        <v>0</v>
      </c>
      <c r="KV146" s="196" t="n">
        <f aca="false">IF(AND(KV136&gt;=$M$129,KV136&lt;=$M$131),1,0)</f>
        <v>0</v>
      </c>
      <c r="KW146" s="196" t="n">
        <f aca="false">IF(AND(KW136&gt;=$M$129,KW136&lt;=$M$131),1,0)</f>
        <v>0</v>
      </c>
      <c r="KX146" s="196" t="n">
        <f aca="false">IF(AND(KX136&gt;=$M$129,KX136&lt;=$M$131),1,0)</f>
        <v>0</v>
      </c>
      <c r="KY146" s="196" t="n">
        <f aca="false">IF(AND(KY136&gt;=$M$129,KY136&lt;=$M$131),1,0)</f>
        <v>0</v>
      </c>
      <c r="KZ146" s="196" t="n">
        <f aca="false">IF(AND(KZ136&gt;=$M$129,KZ136&lt;=$M$131),1,0)</f>
        <v>0</v>
      </c>
      <c r="LA146" s="196" t="n">
        <f aca="false">IF(AND(LA136&gt;=$M$129,LA136&lt;=$M$131),1,0)</f>
        <v>0</v>
      </c>
      <c r="LB146" s="196" t="n">
        <f aca="false">IF(AND(LB136&gt;=$M$129,LB136&lt;=$M$131),1,0)</f>
        <v>0</v>
      </c>
      <c r="LC146" s="196" t="n">
        <f aca="false">IF(AND(LC136&gt;=$M$129,LC136&lt;=$M$131),1,0)</f>
        <v>0</v>
      </c>
      <c r="LD146" s="196" t="n">
        <f aca="false">IF(AND(LD136&gt;=$M$129,LD136&lt;=$M$131),1,0)</f>
        <v>0</v>
      </c>
      <c r="LE146" s="196" t="n">
        <f aca="false">IF(AND(LE136&gt;=$M$129,LE136&lt;=$M$131),1,0)</f>
        <v>0</v>
      </c>
      <c r="LF146" s="196"/>
      <c r="LG146" s="196" t="n">
        <f aca="false">IF(AND(LG136&gt;=$M$129,LG136&lt;=$M$131),1,0)</f>
        <v>0</v>
      </c>
      <c r="LH146" s="196" t="n">
        <f aca="false">IF(AND(LH136&gt;=$M$129,LH136&lt;=$M$131),1,0)</f>
        <v>0</v>
      </c>
      <c r="LI146" s="196" t="n">
        <f aca="false">IF(AND(LI136&gt;=$M$129,LI136&lt;=$M$131),1,0)</f>
        <v>0</v>
      </c>
      <c r="LJ146" s="196" t="n">
        <f aca="false">IF(AND(LJ136&gt;=$M$129,LJ136&lt;=$M$131),1,0)</f>
        <v>0</v>
      </c>
      <c r="LK146" s="196" t="n">
        <f aca="false">IF(AND(LK136&gt;=$M$129,LK136&lt;=$M$131),1,0)</f>
        <v>0</v>
      </c>
      <c r="LL146" s="196" t="n">
        <f aca="false">IF(AND(LL136&gt;=$M$129,LL136&lt;=$M$131),1,0)</f>
        <v>0</v>
      </c>
      <c r="LM146" s="196" t="n">
        <f aca="false">IF(AND(LM136&gt;=$M$129,LM136&lt;=$M$131),1,0)</f>
        <v>0</v>
      </c>
      <c r="LN146" s="196" t="n">
        <f aca="false">IF(AND(LN136&gt;=$M$129,LN136&lt;=$M$131),1,0)</f>
        <v>0</v>
      </c>
      <c r="LO146" s="196" t="n">
        <f aca="false">IF(AND(LO136&gt;=$M$129,LO136&lt;=$M$131),1,0)</f>
        <v>0</v>
      </c>
      <c r="LP146" s="196" t="n">
        <f aca="false">IF(AND(LP136&gt;=$M$129,LP136&lt;=$M$131),1,0)</f>
        <v>0</v>
      </c>
      <c r="LQ146" s="196" t="n">
        <f aca="false">IF(AND(LQ136&gt;=$M$129,LQ136&lt;=$M$131),1,0)</f>
        <v>0</v>
      </c>
      <c r="LR146" s="196" t="n">
        <f aca="false">IF(AND(LR136&gt;=$M$129,LR136&lt;=$M$131),1,0)</f>
        <v>0</v>
      </c>
      <c r="LS146" s="196"/>
      <c r="LT146" s="196" t="n">
        <f aca="false">IF(AND(LT136&gt;=$M$129,LT136&lt;=$M$131),1,0)</f>
        <v>0</v>
      </c>
      <c r="LU146" s="196" t="n">
        <f aca="false">IF(AND(LU136&gt;=$M$129,LU136&lt;=$M$131),1,0)</f>
        <v>0</v>
      </c>
      <c r="LV146" s="196" t="n">
        <f aca="false">IF(AND(LV136&gt;=$M$129,LV136&lt;=$M$131),1,0)</f>
        <v>0</v>
      </c>
      <c r="LW146" s="196" t="n">
        <f aca="false">IF(AND(LW136&gt;=$M$129,LW136&lt;=$M$131),1,0)</f>
        <v>0</v>
      </c>
      <c r="LX146" s="196" t="n">
        <f aca="false">IF(AND(LX136&gt;=$M$129,LX136&lt;=$M$131),1,0)</f>
        <v>0</v>
      </c>
      <c r="LY146" s="196" t="n">
        <f aca="false">IF(AND(LY136&gt;=$M$129,LY136&lt;=$M$131),1,0)</f>
        <v>0</v>
      </c>
      <c r="LZ146" s="196" t="n">
        <f aca="false">IF(AND(LZ136&gt;=$M$129,LZ136&lt;=$M$131),1,0)</f>
        <v>0</v>
      </c>
      <c r="MA146" s="196" t="n">
        <f aca="false">IF(AND(MA136&gt;=$M$129,MA136&lt;=$M$131),1,0)</f>
        <v>0</v>
      </c>
      <c r="MB146" s="196" t="n">
        <f aca="false">IF(AND(MB136&gt;=$M$129,MB136&lt;=$M$131),1,0)</f>
        <v>0</v>
      </c>
      <c r="MC146" s="196" t="n">
        <f aca="false">IF(AND(MC136&gt;=$M$129,MC136&lt;=$M$131),1,0)</f>
        <v>0</v>
      </c>
      <c r="MD146" s="196" t="n">
        <f aca="false">IF(AND(MD136&gt;=$M$129,MD136&lt;=$M$131),1,0)</f>
        <v>0</v>
      </c>
      <c r="ME146" s="196" t="n">
        <f aca="false">IF(AND(ME136&gt;=$M$129,ME136&lt;=$M$131),1,0)</f>
        <v>0</v>
      </c>
      <c r="MF146" s="196"/>
      <c r="MG146" s="196" t="n">
        <f aca="false">IF(AND(MG136&gt;=$M$129,MG136&lt;=$M$131),1,0)</f>
        <v>0</v>
      </c>
      <c r="MH146" s="196" t="n">
        <f aca="false">IF(AND(MH136&gt;=$M$129,MH136&lt;=$M$131),1,0)</f>
        <v>0</v>
      </c>
      <c r="MI146" s="196" t="n">
        <f aca="false">IF(AND(MI136&gt;=$M$129,MI136&lt;=$M$131),1,0)</f>
        <v>0</v>
      </c>
      <c r="MJ146" s="196" t="n">
        <f aca="false">IF(AND(MJ136&gt;=$M$129,MJ136&lt;=$M$131),1,0)</f>
        <v>0</v>
      </c>
      <c r="MK146" s="196" t="n">
        <f aca="false">IF(AND(MK136&gt;=$M$129,MK136&lt;=$M$131),1,0)</f>
        <v>0</v>
      </c>
      <c r="ML146" s="196" t="n">
        <f aca="false">IF(AND(ML136&gt;=$M$129,ML136&lt;=$M$131),1,0)</f>
        <v>0</v>
      </c>
      <c r="MM146" s="196" t="n">
        <f aca="false">IF(AND(MM136&gt;=$M$129,MM136&lt;=$M$131),1,0)</f>
        <v>0</v>
      </c>
      <c r="MN146" s="196" t="n">
        <f aca="false">IF(AND(MN136&gt;=$M$129,MN136&lt;=$M$131),1,0)</f>
        <v>0</v>
      </c>
      <c r="MO146" s="196" t="n">
        <f aca="false">IF(AND(MO136&gt;=$M$129,MO136&lt;=$M$131),1,0)</f>
        <v>0</v>
      </c>
      <c r="MP146" s="196" t="n">
        <f aca="false">IF(AND(MP136&gt;=$M$129,MP136&lt;=$M$131),1,0)</f>
        <v>0</v>
      </c>
      <c r="MQ146" s="196" t="n">
        <f aca="false">IF(AND(MQ136&gt;=$M$129,MQ136&lt;=$M$131),1,0)</f>
        <v>0</v>
      </c>
      <c r="MR146" s="196" t="n">
        <f aca="false">IF(AND(MR136&gt;=$M$129,MR136&lt;=$M$131),1,0)</f>
        <v>0</v>
      </c>
      <c r="MS146" s="196"/>
      <c r="MT146" s="196" t="n">
        <f aca="false">IF(AND(MT136&gt;=$M$129,MT136&lt;=$M$131),1,0)</f>
        <v>0</v>
      </c>
      <c r="MU146" s="196" t="n">
        <f aca="false">IF(AND(MU136&gt;=$M$129,MU136&lt;=$M$131),1,0)</f>
        <v>0</v>
      </c>
      <c r="MV146" s="196" t="n">
        <f aca="false">IF(AND(MV136&gt;=$M$129,MV136&lt;=$M$131),1,0)</f>
        <v>0</v>
      </c>
      <c r="MW146" s="196" t="n">
        <f aca="false">IF(AND(MW136&gt;=$M$129,MW136&lt;=$M$131),1,0)</f>
        <v>0</v>
      </c>
      <c r="MX146" s="196" t="n">
        <f aca="false">IF(AND(MX136&gt;=$M$129,MX136&lt;=$M$131),1,0)</f>
        <v>0</v>
      </c>
      <c r="MY146" s="196" t="n">
        <f aca="false">IF(AND(MY136&gt;=$M$129,MY136&lt;=$M$131),1,0)</f>
        <v>0</v>
      </c>
      <c r="MZ146" s="196" t="n">
        <f aca="false">IF(AND(MZ136&gt;=$M$129,MZ136&lt;=$M$131),1,0)</f>
        <v>0</v>
      </c>
      <c r="NA146" s="196" t="n">
        <f aca="false">IF(AND(NA136&gt;=$M$129,NA136&lt;=$M$131),1,0)</f>
        <v>0</v>
      </c>
      <c r="NB146" s="196" t="n">
        <f aca="false">IF(AND(NB136&gt;=$M$129,NB136&lt;=$M$131),1,0)</f>
        <v>0</v>
      </c>
      <c r="NC146" s="196" t="n">
        <f aca="false">IF(AND(NC136&gt;=$M$129,NC136&lt;=$M$131),1,0)</f>
        <v>0</v>
      </c>
      <c r="ND146" s="196" t="n">
        <f aca="false">IF(AND(ND136&gt;=$M$129,ND136&lt;=$M$131),1,0)</f>
        <v>0</v>
      </c>
      <c r="NE146" s="196" t="n">
        <f aca="false">IF(AND(NE136&gt;=$M$129,NE136&lt;=$M$131),1,0)</f>
        <v>0</v>
      </c>
      <c r="NF146" s="196"/>
      <c r="NG146" s="196" t="n">
        <f aca="false">IF(AND(NG136&gt;=$M$129,NG136&lt;=$M$131),1,0)</f>
        <v>0</v>
      </c>
      <c r="NH146" s="196" t="n">
        <f aca="false">IF(AND(NH136&gt;=$M$129,NH136&lt;=$M$131),1,0)</f>
        <v>0</v>
      </c>
      <c r="NI146" s="196" t="n">
        <f aca="false">IF(AND(NI136&gt;=$M$129,NI136&lt;=$M$131),1,0)</f>
        <v>0</v>
      </c>
      <c r="NJ146" s="196" t="n">
        <f aca="false">IF(AND(NJ136&gt;=$M$129,NJ136&lt;=$M$131),1,0)</f>
        <v>0</v>
      </c>
      <c r="NK146" s="196" t="n">
        <f aca="false">IF(AND(NK136&gt;=$M$129,NK136&lt;=$M$131),1,0)</f>
        <v>0</v>
      </c>
      <c r="NL146" s="196" t="n">
        <f aca="false">IF(AND(NL136&gt;=$M$129,NL136&lt;=$M$131),1,0)</f>
        <v>0</v>
      </c>
      <c r="NM146" s="196" t="n">
        <f aca="false">IF(AND(NM136&gt;=$M$129,NM136&lt;=$M$131),1,0)</f>
        <v>0</v>
      </c>
      <c r="NN146" s="196" t="n">
        <f aca="false">IF(AND(NN136&gt;=$M$129,NN136&lt;=$M$131),1,0)</f>
        <v>0</v>
      </c>
      <c r="NO146" s="196" t="n">
        <f aca="false">IF(AND(NO136&gt;=$M$129,NO136&lt;=$M$131),1,0)</f>
        <v>0</v>
      </c>
      <c r="NP146" s="196" t="n">
        <f aca="false">IF(AND(NP136&gt;=$M$129,NP136&lt;=$M$131),1,0)</f>
        <v>0</v>
      </c>
      <c r="NQ146" s="196" t="n">
        <f aca="false">IF(AND(NQ136&gt;=$M$129,NQ136&lt;=$M$131),1,0)</f>
        <v>0</v>
      </c>
      <c r="NR146" s="196" t="n">
        <f aca="false">IF(AND(NR136&gt;=$M$129,NR136&lt;=$M$131),1,0)</f>
        <v>0</v>
      </c>
      <c r="NS146" s="196"/>
      <c r="NT146" s="196" t="n">
        <f aca="false">IF(AND(NT136&gt;=$M$129,NT136&lt;=$M$131),1,0)</f>
        <v>0</v>
      </c>
      <c r="NU146" s="196" t="n">
        <f aca="false">IF(AND(NU136&gt;=$M$129,NU136&lt;=$M$131),1,0)</f>
        <v>0</v>
      </c>
      <c r="NV146" s="196" t="n">
        <f aca="false">IF(AND(NV136&gt;=$M$129,NV136&lt;=$M$131),1,0)</f>
        <v>0</v>
      </c>
      <c r="NW146" s="196" t="n">
        <f aca="false">IF(AND(NW136&gt;=$M$129,NW136&lt;=$M$131),1,0)</f>
        <v>0</v>
      </c>
      <c r="NX146" s="196" t="n">
        <f aca="false">IF(AND(NX136&gt;=$M$129,NX136&lt;=$M$131),1,0)</f>
        <v>0</v>
      </c>
      <c r="NY146" s="196" t="n">
        <f aca="false">IF(AND(NY136&gt;=$M$129,NY136&lt;=$M$131),1,0)</f>
        <v>0</v>
      </c>
      <c r="NZ146" s="196" t="n">
        <f aca="false">IF(AND(NZ136&gt;=$M$129,NZ136&lt;=$M$131),1,0)</f>
        <v>0</v>
      </c>
      <c r="OA146" s="196" t="n">
        <f aca="false">IF(AND(OA136&gt;=$M$129,OA136&lt;=$M$131),1,0)</f>
        <v>0</v>
      </c>
      <c r="OB146" s="196" t="n">
        <f aca="false">IF(AND(OB136&gt;=$M$129,OB136&lt;=$M$131),1,0)</f>
        <v>0</v>
      </c>
      <c r="OC146" s="196" t="n">
        <f aca="false">IF(AND(OC136&gt;=$M$129,OC136&lt;=$M$131),1,0)</f>
        <v>0</v>
      </c>
      <c r="OD146" s="196" t="n">
        <f aca="false">IF(AND(OD136&gt;=$M$129,OD136&lt;=$M$131),1,0)</f>
        <v>0</v>
      </c>
      <c r="OE146" s="196" t="n">
        <f aca="false">IF(AND(OE136&gt;=$M$129,OE136&lt;=$M$131),1,0)</f>
        <v>0</v>
      </c>
      <c r="OF146" s="196"/>
      <c r="OG146" s="196" t="n">
        <f aca="false">IF(AND(OG136&gt;=$M$129,OG136&lt;=$M$131),1,0)</f>
        <v>0</v>
      </c>
      <c r="OH146" s="196" t="n">
        <f aca="false">IF(AND(OH136&gt;=$M$129,OH136&lt;=$M$131),1,0)</f>
        <v>0</v>
      </c>
      <c r="OI146" s="196" t="n">
        <f aca="false">IF(AND(OI136&gt;=$M$129,OI136&lt;=$M$131),1,0)</f>
        <v>0</v>
      </c>
      <c r="OJ146" s="196" t="n">
        <f aca="false">IF(AND(OJ136&gt;=$M$129,OJ136&lt;=$M$131),1,0)</f>
        <v>0</v>
      </c>
      <c r="OK146" s="196" t="n">
        <f aca="false">IF(AND(OK136&gt;=$M$129,OK136&lt;=$M$131),1,0)</f>
        <v>0</v>
      </c>
      <c r="OL146" s="196" t="n">
        <f aca="false">IF(AND(OL136&gt;=$M$129,OL136&lt;=$M$131),1,0)</f>
        <v>0</v>
      </c>
      <c r="OM146" s="196" t="n">
        <f aca="false">IF(AND(OM136&gt;=$M$129,OM136&lt;=$M$131),1,0)</f>
        <v>0</v>
      </c>
      <c r="ON146" s="196" t="n">
        <f aca="false">IF(AND(ON136&gt;=$M$129,ON136&lt;=$M$131),1,0)</f>
        <v>0</v>
      </c>
      <c r="OO146" s="196" t="n">
        <f aca="false">IF(AND(OO136&gt;=$M$129,OO136&lt;=$M$131),1,0)</f>
        <v>0</v>
      </c>
      <c r="OP146" s="196" t="n">
        <f aca="false">IF(AND(OP136&gt;=$M$129,OP136&lt;=$M$131),1,0)</f>
        <v>0</v>
      </c>
      <c r="OQ146" s="196" t="n">
        <f aca="false">IF(AND(OQ136&gt;=$M$129,OQ136&lt;=$M$131),1,0)</f>
        <v>0</v>
      </c>
      <c r="OR146" s="196" t="n">
        <f aca="false">IF(AND(OR136&gt;=$M$129,OR136&lt;=$M$131),1,0)</f>
        <v>0</v>
      </c>
      <c r="OS146" s="196"/>
      <c r="OT146" s="196"/>
      <c r="OU146" s="196"/>
      <c r="OV146" s="196"/>
      <c r="OW146" s="196"/>
      <c r="OX146" s="196"/>
      <c r="OY146" s="196"/>
      <c r="OZ146" s="196"/>
      <c r="PA146" s="196"/>
      <c r="PB146" s="196"/>
      <c r="PC146" s="196"/>
      <c r="PD146" s="196"/>
      <c r="PE146" s="196"/>
      <c r="PF146" s="196"/>
      <c r="PG146" s="196"/>
      <c r="PH146" s="196"/>
      <c r="PI146" s="196"/>
      <c r="PJ146" s="196"/>
      <c r="PK146" s="196"/>
      <c r="PL146" s="196"/>
      <c r="PM146" s="196"/>
      <c r="PN146" s="196"/>
      <c r="PO146" s="196"/>
      <c r="PP146" s="196"/>
      <c r="PQ146" s="196"/>
      <c r="PR146" s="196"/>
      <c r="PS146" s="196"/>
      <c r="PT146" s="196"/>
      <c r="PU146" s="196"/>
      <c r="PV146" s="196"/>
      <c r="PW146" s="196"/>
      <c r="PX146" s="196"/>
      <c r="PY146" s="196"/>
      <c r="PZ146" s="196"/>
      <c r="QA146" s="196"/>
      <c r="QB146" s="196"/>
      <c r="QC146" s="196"/>
      <c r="QD146" s="196"/>
      <c r="QE146" s="196"/>
      <c r="QF146" s="196"/>
      <c r="QG146" s="196"/>
      <c r="QH146" s="196"/>
      <c r="QI146" s="196"/>
      <c r="QJ146" s="196"/>
      <c r="QK146" s="196"/>
      <c r="QL146" s="196"/>
      <c r="QM146" s="196"/>
      <c r="QN146" s="196"/>
      <c r="QO146" s="196"/>
      <c r="QP146" s="196"/>
      <c r="QQ146" s="196"/>
      <c r="QR146" s="196"/>
      <c r="QS146" s="196"/>
      <c r="QT146" s="196"/>
      <c r="QU146" s="196"/>
      <c r="QV146" s="196"/>
      <c r="QW146" s="196"/>
      <c r="QX146" s="196"/>
      <c r="QY146" s="196"/>
      <c r="QZ146" s="196"/>
      <c r="RA146" s="196"/>
      <c r="RB146" s="196"/>
      <c r="RC146" s="196"/>
      <c r="RD146" s="196"/>
      <c r="RE146" s="196"/>
      <c r="RF146" s="196"/>
    </row>
    <row r="147" customFormat="false" ht="12.75" hidden="false" customHeight="true" outlineLevel="0" collapsed="false">
      <c r="A147" s="196"/>
      <c r="B147" s="219" t="s">
        <v>532</v>
      </c>
      <c r="C147" s="196"/>
      <c r="D147" s="196"/>
      <c r="E147" s="478" t="n">
        <f aca="false">SUM(G146:OS146)</f>
        <v>73</v>
      </c>
      <c r="F147" s="196"/>
      <c r="G147" s="478" t="n">
        <f aca="false">$E147-G146</f>
        <v>73</v>
      </c>
      <c r="H147" s="478" t="n">
        <f aca="false">G147-H146</f>
        <v>73</v>
      </c>
      <c r="I147" s="478" t="n">
        <f aca="false">H147-I146</f>
        <v>73</v>
      </c>
      <c r="J147" s="478" t="n">
        <f aca="false">I147-J146</f>
        <v>73</v>
      </c>
      <c r="K147" s="478" t="n">
        <f aca="false">J147-K146</f>
        <v>73</v>
      </c>
      <c r="L147" s="478" t="n">
        <f aca="false">K147-L146</f>
        <v>73</v>
      </c>
      <c r="M147" s="478" t="n">
        <f aca="false">L147-M146</f>
        <v>73</v>
      </c>
      <c r="N147" s="478" t="n">
        <f aca="false">M147-N146</f>
        <v>73</v>
      </c>
      <c r="O147" s="478" t="n">
        <f aca="false">N147-O146</f>
        <v>73</v>
      </c>
      <c r="P147" s="478" t="n">
        <f aca="false">O147-P146</f>
        <v>73</v>
      </c>
      <c r="Q147" s="478" t="n">
        <f aca="false">P147-Q146</f>
        <v>73</v>
      </c>
      <c r="R147" s="478" t="n">
        <f aca="false">Q147-R146</f>
        <v>73</v>
      </c>
      <c r="S147" s="196"/>
      <c r="T147" s="478" t="n">
        <f aca="false">$R147-T146</f>
        <v>73</v>
      </c>
      <c r="U147" s="478" t="n">
        <f aca="false">T147-U146</f>
        <v>73</v>
      </c>
      <c r="V147" s="478" t="n">
        <f aca="false">U147-V146</f>
        <v>73</v>
      </c>
      <c r="W147" s="478" t="n">
        <f aca="false">V147-W146</f>
        <v>73</v>
      </c>
      <c r="X147" s="478" t="n">
        <f aca="false">W147-X146</f>
        <v>73</v>
      </c>
      <c r="Y147" s="478" t="n">
        <f aca="false">X147-Y146</f>
        <v>73</v>
      </c>
      <c r="Z147" s="478" t="n">
        <f aca="false">Y147-Z146</f>
        <v>73</v>
      </c>
      <c r="AA147" s="478" t="n">
        <f aca="false">Z147-AA146</f>
        <v>73</v>
      </c>
      <c r="AB147" s="478" t="n">
        <f aca="false">AA147-AB146</f>
        <v>73</v>
      </c>
      <c r="AC147" s="478" t="n">
        <f aca="false">AB147-AC146</f>
        <v>73</v>
      </c>
      <c r="AD147" s="478" t="n">
        <f aca="false">AC147-AD146</f>
        <v>73</v>
      </c>
      <c r="AE147" s="478" t="n">
        <f aca="false">AD147-AE146</f>
        <v>73</v>
      </c>
      <c r="AF147" s="196"/>
      <c r="AG147" s="478" t="n">
        <f aca="false">AE147-AG146</f>
        <v>73</v>
      </c>
      <c r="AH147" s="478" t="n">
        <f aca="false">AG147-AH146</f>
        <v>73</v>
      </c>
      <c r="AI147" s="478" t="n">
        <f aca="false">AH147-AI146</f>
        <v>73</v>
      </c>
      <c r="AJ147" s="478" t="n">
        <f aca="false">AI147-AJ146</f>
        <v>73</v>
      </c>
      <c r="AK147" s="478" t="n">
        <f aca="false">AJ147-AK146</f>
        <v>73</v>
      </c>
      <c r="AL147" s="478" t="n">
        <f aca="false">AK147-AL146</f>
        <v>73</v>
      </c>
      <c r="AM147" s="478" t="n">
        <f aca="false">AL147-AM146</f>
        <v>73</v>
      </c>
      <c r="AN147" s="478" t="n">
        <f aca="false">AM147-AN146</f>
        <v>73</v>
      </c>
      <c r="AO147" s="478" t="n">
        <f aca="false">AN147-AO146</f>
        <v>73</v>
      </c>
      <c r="AP147" s="478" t="n">
        <f aca="false">AO147-AP146</f>
        <v>73</v>
      </c>
      <c r="AQ147" s="478" t="n">
        <f aca="false">AP147-AQ146</f>
        <v>73</v>
      </c>
      <c r="AR147" s="478" t="n">
        <f aca="false">AQ147-AR146</f>
        <v>73</v>
      </c>
      <c r="AS147" s="196"/>
      <c r="AT147" s="478" t="n">
        <f aca="false">AR147-AT146</f>
        <v>73</v>
      </c>
      <c r="AU147" s="478" t="n">
        <f aca="false">AT147-AU146</f>
        <v>73</v>
      </c>
      <c r="AV147" s="478" t="n">
        <f aca="false">AU147-AV146</f>
        <v>73</v>
      </c>
      <c r="AW147" s="478" t="n">
        <f aca="false">AV147-AW146</f>
        <v>73</v>
      </c>
      <c r="AX147" s="478" t="n">
        <f aca="false">AW147-AX146</f>
        <v>73</v>
      </c>
      <c r="AY147" s="478" t="n">
        <f aca="false">AX147-AY146</f>
        <v>73</v>
      </c>
      <c r="AZ147" s="478" t="n">
        <f aca="false">AY147-AZ146</f>
        <v>73</v>
      </c>
      <c r="BA147" s="478" t="n">
        <f aca="false">AZ147-BA146</f>
        <v>73</v>
      </c>
      <c r="BB147" s="478" t="n">
        <f aca="false">BA147-BB146</f>
        <v>73</v>
      </c>
      <c r="BC147" s="478" t="n">
        <f aca="false">BB147-BC146</f>
        <v>73</v>
      </c>
      <c r="BD147" s="478" t="n">
        <f aca="false">BC147-BD146</f>
        <v>73</v>
      </c>
      <c r="BE147" s="478" t="n">
        <f aca="false">BD147-BE146</f>
        <v>73</v>
      </c>
      <c r="BF147" s="196"/>
      <c r="BG147" s="478" t="n">
        <f aca="false">BE147-BG146</f>
        <v>73</v>
      </c>
      <c r="BH147" s="478" t="n">
        <f aca="false">BG147-BH146</f>
        <v>73</v>
      </c>
      <c r="BI147" s="478" t="n">
        <f aca="false">BH147-BI146</f>
        <v>73</v>
      </c>
      <c r="BJ147" s="478" t="n">
        <f aca="false">BI147-BJ146</f>
        <v>73</v>
      </c>
      <c r="BK147" s="478" t="n">
        <f aca="false">BJ147-BK146</f>
        <v>73</v>
      </c>
      <c r="BL147" s="478" t="n">
        <f aca="false">BK147-BL146</f>
        <v>73</v>
      </c>
      <c r="BM147" s="478" t="n">
        <f aca="false">BL147-BM146</f>
        <v>73</v>
      </c>
      <c r="BN147" s="478" t="n">
        <f aca="false">BM147-BN146</f>
        <v>73</v>
      </c>
      <c r="BO147" s="478" t="n">
        <f aca="false">BN147-BO146</f>
        <v>73</v>
      </c>
      <c r="BP147" s="478" t="n">
        <f aca="false">BO147-BP146</f>
        <v>73</v>
      </c>
      <c r="BQ147" s="478" t="n">
        <f aca="false">BP147-BQ146</f>
        <v>73</v>
      </c>
      <c r="BR147" s="478" t="n">
        <f aca="false">BQ147-BR146</f>
        <v>73</v>
      </c>
      <c r="BS147" s="196"/>
      <c r="BT147" s="478" t="n">
        <f aca="false">BR147-BT146</f>
        <v>73</v>
      </c>
      <c r="BU147" s="478" t="n">
        <f aca="false">BT147-BU146</f>
        <v>73</v>
      </c>
      <c r="BV147" s="478" t="n">
        <f aca="false">BU147-BV146</f>
        <v>73</v>
      </c>
      <c r="BW147" s="478" t="n">
        <f aca="false">BV147-BW146</f>
        <v>73</v>
      </c>
      <c r="BX147" s="478" t="n">
        <f aca="false">BW147-BX146</f>
        <v>73</v>
      </c>
      <c r="BY147" s="478" t="n">
        <f aca="false">BX147-BY146</f>
        <v>73</v>
      </c>
      <c r="BZ147" s="478" t="n">
        <f aca="false">BY147-BZ146</f>
        <v>73</v>
      </c>
      <c r="CA147" s="478" t="n">
        <f aca="false">BZ147-CA146</f>
        <v>73</v>
      </c>
      <c r="CB147" s="478" t="n">
        <f aca="false">CA147-CB146</f>
        <v>73</v>
      </c>
      <c r="CC147" s="478" t="n">
        <f aca="false">CB147-CC146</f>
        <v>73</v>
      </c>
      <c r="CD147" s="478" t="n">
        <f aca="false">CC147-CD146</f>
        <v>73</v>
      </c>
      <c r="CE147" s="478" t="n">
        <f aca="false">CD147-CE146</f>
        <v>73</v>
      </c>
      <c r="CF147" s="196"/>
      <c r="CG147" s="478" t="n">
        <f aca="false">CE147-CG146</f>
        <v>73</v>
      </c>
      <c r="CH147" s="478" t="n">
        <f aca="false">CG147-CH146</f>
        <v>73</v>
      </c>
      <c r="CI147" s="478" t="n">
        <f aca="false">CH147-CI146</f>
        <v>73</v>
      </c>
      <c r="CJ147" s="478" t="n">
        <f aca="false">CI147-CJ146</f>
        <v>73</v>
      </c>
      <c r="CK147" s="478" t="n">
        <f aca="false">CJ147-CK146</f>
        <v>73</v>
      </c>
      <c r="CL147" s="478" t="n">
        <f aca="false">CK147-CL146</f>
        <v>73</v>
      </c>
      <c r="CM147" s="478" t="n">
        <f aca="false">CL147-CM146</f>
        <v>72</v>
      </c>
      <c r="CN147" s="478" t="n">
        <f aca="false">CM147-CN146</f>
        <v>71</v>
      </c>
      <c r="CO147" s="478" t="n">
        <f aca="false">CN147-CO146</f>
        <v>70</v>
      </c>
      <c r="CP147" s="478" t="n">
        <f aca="false">CO147-CP146</f>
        <v>69</v>
      </c>
      <c r="CQ147" s="478" t="n">
        <f aca="false">CP147-CQ146</f>
        <v>68</v>
      </c>
      <c r="CR147" s="478" t="n">
        <f aca="false">CQ147-CR146</f>
        <v>67</v>
      </c>
      <c r="CS147" s="196"/>
      <c r="CT147" s="478" t="n">
        <f aca="false">CR147-CT146</f>
        <v>66</v>
      </c>
      <c r="CU147" s="478" t="n">
        <f aca="false">CT147-CU146</f>
        <v>65</v>
      </c>
      <c r="CV147" s="478" t="n">
        <f aca="false">CU147-CV146</f>
        <v>64</v>
      </c>
      <c r="CW147" s="478" t="n">
        <f aca="false">CV147-CW146</f>
        <v>63</v>
      </c>
      <c r="CX147" s="478" t="n">
        <f aca="false">CW147-CX146</f>
        <v>62</v>
      </c>
      <c r="CY147" s="478" t="n">
        <f aca="false">CX147-CY146</f>
        <v>61</v>
      </c>
      <c r="CZ147" s="478" t="n">
        <f aca="false">CY147-CZ146</f>
        <v>60</v>
      </c>
      <c r="DA147" s="478" t="n">
        <f aca="false">CZ147-DA146</f>
        <v>59</v>
      </c>
      <c r="DB147" s="478" t="n">
        <f aca="false">DA147-DB146</f>
        <v>58</v>
      </c>
      <c r="DC147" s="478" t="n">
        <f aca="false">DB147-DC146</f>
        <v>57</v>
      </c>
      <c r="DD147" s="478" t="n">
        <f aca="false">DC147-DD146</f>
        <v>56</v>
      </c>
      <c r="DE147" s="478" t="n">
        <f aca="false">DD147-DE146</f>
        <v>55</v>
      </c>
      <c r="DF147" s="196"/>
      <c r="DG147" s="478" t="n">
        <f aca="false">DE147-DG146</f>
        <v>54</v>
      </c>
      <c r="DH147" s="478" t="n">
        <f aca="false">DG147-DH146</f>
        <v>53</v>
      </c>
      <c r="DI147" s="478" t="n">
        <f aca="false">DH147-DI146</f>
        <v>52</v>
      </c>
      <c r="DJ147" s="478" t="n">
        <f aca="false">DI147-DJ146</f>
        <v>51</v>
      </c>
      <c r="DK147" s="478" t="n">
        <f aca="false">DJ147-DK146</f>
        <v>50</v>
      </c>
      <c r="DL147" s="478" t="n">
        <f aca="false">DK147-DL146</f>
        <v>49</v>
      </c>
      <c r="DM147" s="478" t="n">
        <f aca="false">DL147-DM146</f>
        <v>48</v>
      </c>
      <c r="DN147" s="478" t="n">
        <f aca="false">DM147-DN146</f>
        <v>47</v>
      </c>
      <c r="DO147" s="478" t="n">
        <f aca="false">DN147-DO146</f>
        <v>46</v>
      </c>
      <c r="DP147" s="478" t="n">
        <f aca="false">DO147-DP146</f>
        <v>45</v>
      </c>
      <c r="DQ147" s="478" t="n">
        <f aca="false">DP147-DQ146</f>
        <v>44</v>
      </c>
      <c r="DR147" s="478" t="n">
        <f aca="false">DQ147-DR146</f>
        <v>43</v>
      </c>
      <c r="DS147" s="196"/>
      <c r="DT147" s="478" t="n">
        <f aca="false">DR147-DT146</f>
        <v>42</v>
      </c>
      <c r="DU147" s="478" t="n">
        <f aca="false">DT147-DU146</f>
        <v>41</v>
      </c>
      <c r="DV147" s="478" t="n">
        <f aca="false">DU147-DV146</f>
        <v>40</v>
      </c>
      <c r="DW147" s="478" t="n">
        <f aca="false">DV147-DW146</f>
        <v>39</v>
      </c>
      <c r="DX147" s="478" t="n">
        <f aca="false">DW147-DX146</f>
        <v>38</v>
      </c>
      <c r="DY147" s="478" t="n">
        <f aca="false">DX147-DY146</f>
        <v>37</v>
      </c>
      <c r="DZ147" s="478" t="n">
        <f aca="false">DY147-DZ146</f>
        <v>36</v>
      </c>
      <c r="EA147" s="478" t="n">
        <f aca="false">DZ147-EA146</f>
        <v>35</v>
      </c>
      <c r="EB147" s="478" t="n">
        <f aca="false">EA147-EB146</f>
        <v>34</v>
      </c>
      <c r="EC147" s="478" t="n">
        <f aca="false">EB147-EC146</f>
        <v>33</v>
      </c>
      <c r="ED147" s="478" t="n">
        <f aca="false">EC147-ED146</f>
        <v>32</v>
      </c>
      <c r="EE147" s="478" t="n">
        <f aca="false">ED147-EE146</f>
        <v>31</v>
      </c>
      <c r="EF147" s="196"/>
      <c r="EG147" s="478" t="n">
        <f aca="false">EE147-EG146</f>
        <v>30</v>
      </c>
      <c r="EH147" s="478" t="n">
        <f aca="false">EG147-EH146</f>
        <v>29</v>
      </c>
      <c r="EI147" s="478" t="n">
        <f aca="false">EH147-EI146</f>
        <v>28</v>
      </c>
      <c r="EJ147" s="478" t="n">
        <f aca="false">EI147-EJ146</f>
        <v>27</v>
      </c>
      <c r="EK147" s="478" t="n">
        <f aca="false">EJ147-EK146</f>
        <v>26</v>
      </c>
      <c r="EL147" s="478" t="n">
        <f aca="false">EK147-EL146</f>
        <v>25</v>
      </c>
      <c r="EM147" s="478" t="n">
        <f aca="false">EL147-EM146</f>
        <v>24</v>
      </c>
      <c r="EN147" s="478" t="n">
        <f aca="false">EM147-EN146</f>
        <v>23</v>
      </c>
      <c r="EO147" s="478" t="n">
        <f aca="false">EN147-EO146</f>
        <v>22</v>
      </c>
      <c r="EP147" s="478" t="n">
        <f aca="false">EO147-EP146</f>
        <v>21</v>
      </c>
      <c r="EQ147" s="478" t="n">
        <f aca="false">EP147-EQ146</f>
        <v>20</v>
      </c>
      <c r="ER147" s="478" t="n">
        <f aca="false">EQ147-ER146</f>
        <v>19</v>
      </c>
      <c r="ES147" s="196"/>
      <c r="ET147" s="478" t="n">
        <f aca="false">ER147-ET146</f>
        <v>18</v>
      </c>
      <c r="EU147" s="478" t="n">
        <f aca="false">ET147-EU146</f>
        <v>17</v>
      </c>
      <c r="EV147" s="478" t="n">
        <f aca="false">EU147-EV146</f>
        <v>16</v>
      </c>
      <c r="EW147" s="478" t="n">
        <f aca="false">EV147-EW146</f>
        <v>15</v>
      </c>
      <c r="EX147" s="478" t="n">
        <f aca="false">EW147-EX146</f>
        <v>14</v>
      </c>
      <c r="EY147" s="478" t="n">
        <f aca="false">EX147-EY146</f>
        <v>13</v>
      </c>
      <c r="EZ147" s="478" t="n">
        <f aca="false">EY147-EZ146</f>
        <v>12</v>
      </c>
      <c r="FA147" s="478" t="n">
        <f aca="false">EZ147-FA146</f>
        <v>11</v>
      </c>
      <c r="FB147" s="478" t="n">
        <f aca="false">FA147-FB146</f>
        <v>10</v>
      </c>
      <c r="FC147" s="478" t="n">
        <f aca="false">FB147-FC146</f>
        <v>9</v>
      </c>
      <c r="FD147" s="478" t="n">
        <f aca="false">FC147-FD146</f>
        <v>8</v>
      </c>
      <c r="FE147" s="478" t="n">
        <f aca="false">FD147-FE146</f>
        <v>7</v>
      </c>
      <c r="FF147" s="196"/>
      <c r="FG147" s="478" t="n">
        <f aca="false">FE147-FG146</f>
        <v>6</v>
      </c>
      <c r="FH147" s="478" t="n">
        <f aca="false">FG147-FH146</f>
        <v>5</v>
      </c>
      <c r="FI147" s="478" t="n">
        <f aca="false">FH147-FI146</f>
        <v>4</v>
      </c>
      <c r="FJ147" s="478" t="n">
        <f aca="false">FI147-FJ146</f>
        <v>3</v>
      </c>
      <c r="FK147" s="478" t="n">
        <f aca="false">FJ147-FK146</f>
        <v>2</v>
      </c>
      <c r="FL147" s="478" t="n">
        <f aca="false">FK147-FL146</f>
        <v>1</v>
      </c>
      <c r="FM147" s="478" t="n">
        <f aca="false">FL147-FM146</f>
        <v>0</v>
      </c>
      <c r="FN147" s="478" t="n">
        <f aca="false">FM147-FN146</f>
        <v>0</v>
      </c>
      <c r="FO147" s="478" t="n">
        <f aca="false">FN147-FO146</f>
        <v>0</v>
      </c>
      <c r="FP147" s="478" t="n">
        <f aca="false">FO147-FP146</f>
        <v>0</v>
      </c>
      <c r="FQ147" s="478" t="n">
        <f aca="false">FP147-FQ146</f>
        <v>0</v>
      </c>
      <c r="FR147" s="478" t="n">
        <f aca="false">FQ147-FR146</f>
        <v>0</v>
      </c>
      <c r="FS147" s="196"/>
      <c r="FT147" s="478" t="n">
        <f aca="false">FR147-FT146</f>
        <v>0</v>
      </c>
      <c r="FU147" s="478" t="n">
        <f aca="false">FT147-FU146</f>
        <v>0</v>
      </c>
      <c r="FV147" s="478" t="n">
        <f aca="false">FU147-FV146</f>
        <v>0</v>
      </c>
      <c r="FW147" s="478" t="n">
        <f aca="false">FV147-FW146</f>
        <v>0</v>
      </c>
      <c r="FX147" s="478" t="n">
        <f aca="false">FW147-FX146</f>
        <v>0</v>
      </c>
      <c r="FY147" s="478" t="n">
        <f aca="false">FX147-FY146</f>
        <v>0</v>
      </c>
      <c r="FZ147" s="478" t="n">
        <f aca="false">FY147-FZ146</f>
        <v>0</v>
      </c>
      <c r="GA147" s="478" t="n">
        <f aca="false">FZ147-GA146</f>
        <v>0</v>
      </c>
      <c r="GB147" s="478" t="n">
        <f aca="false">GA147-GB146</f>
        <v>0</v>
      </c>
      <c r="GC147" s="478" t="n">
        <f aca="false">GB147-GC146</f>
        <v>0</v>
      </c>
      <c r="GD147" s="478" t="n">
        <f aca="false">GC147-GD146</f>
        <v>0</v>
      </c>
      <c r="GE147" s="478" t="n">
        <f aca="false">GD147-GE146</f>
        <v>0</v>
      </c>
      <c r="GF147" s="196"/>
      <c r="GG147" s="478" t="n">
        <f aca="false">GE147-GG146</f>
        <v>0</v>
      </c>
      <c r="GH147" s="478" t="n">
        <f aca="false">GG147-GH146</f>
        <v>0</v>
      </c>
      <c r="GI147" s="478" t="n">
        <f aca="false">GH147-GI146</f>
        <v>0</v>
      </c>
      <c r="GJ147" s="478" t="n">
        <f aca="false">GI147-GJ146</f>
        <v>0</v>
      </c>
      <c r="GK147" s="478" t="n">
        <f aca="false">GJ147-GK146</f>
        <v>0</v>
      </c>
      <c r="GL147" s="478" t="n">
        <f aca="false">GK147-GL146</f>
        <v>0</v>
      </c>
      <c r="GM147" s="478" t="n">
        <f aca="false">GL147-GM146</f>
        <v>0</v>
      </c>
      <c r="GN147" s="478" t="n">
        <f aca="false">GM147-GN146</f>
        <v>0</v>
      </c>
      <c r="GO147" s="478" t="n">
        <f aca="false">GN147-GO146</f>
        <v>0</v>
      </c>
      <c r="GP147" s="478" t="n">
        <f aca="false">GO147-GP146</f>
        <v>0</v>
      </c>
      <c r="GQ147" s="478" t="n">
        <f aca="false">GP147-GQ146</f>
        <v>0</v>
      </c>
      <c r="GR147" s="478" t="n">
        <f aca="false">GQ147-GR146</f>
        <v>0</v>
      </c>
      <c r="GS147" s="196"/>
      <c r="GT147" s="478" t="n">
        <f aca="false">GR147-GT146</f>
        <v>0</v>
      </c>
      <c r="GU147" s="478" t="n">
        <f aca="false">GT147-GU146</f>
        <v>0</v>
      </c>
      <c r="GV147" s="478" t="n">
        <f aca="false">GU147-GV146</f>
        <v>0</v>
      </c>
      <c r="GW147" s="478" t="n">
        <f aca="false">GV147-GW146</f>
        <v>0</v>
      </c>
      <c r="GX147" s="478" t="n">
        <f aca="false">GW147-GX146</f>
        <v>0</v>
      </c>
      <c r="GY147" s="478" t="n">
        <f aca="false">GX147-GY146</f>
        <v>0</v>
      </c>
      <c r="GZ147" s="478" t="n">
        <f aca="false">GY147-GZ146</f>
        <v>0</v>
      </c>
      <c r="HA147" s="478" t="n">
        <f aca="false">GZ147-HA146</f>
        <v>0</v>
      </c>
      <c r="HB147" s="478" t="n">
        <f aca="false">HA147-HB146</f>
        <v>0</v>
      </c>
      <c r="HC147" s="478" t="n">
        <f aca="false">HB147-HC146</f>
        <v>0</v>
      </c>
      <c r="HD147" s="478" t="n">
        <f aca="false">HC147-HD146</f>
        <v>0</v>
      </c>
      <c r="HE147" s="478" t="n">
        <f aca="false">HD147-HE146</f>
        <v>0</v>
      </c>
      <c r="HF147" s="196"/>
      <c r="HG147" s="478" t="n">
        <f aca="false">HE147-HG146</f>
        <v>0</v>
      </c>
      <c r="HH147" s="478" t="n">
        <f aca="false">HG147-HH146</f>
        <v>0</v>
      </c>
      <c r="HI147" s="478" t="n">
        <f aca="false">HH147-HI146</f>
        <v>0</v>
      </c>
      <c r="HJ147" s="478" t="n">
        <f aca="false">HI147-HJ146</f>
        <v>0</v>
      </c>
      <c r="HK147" s="478" t="n">
        <f aca="false">HJ147-HK146</f>
        <v>0</v>
      </c>
      <c r="HL147" s="478" t="n">
        <f aca="false">HK147-HL146</f>
        <v>0</v>
      </c>
      <c r="HM147" s="478" t="n">
        <f aca="false">HL147-HM146</f>
        <v>0</v>
      </c>
      <c r="HN147" s="478" t="n">
        <f aca="false">HM147-HN146</f>
        <v>0</v>
      </c>
      <c r="HO147" s="478" t="n">
        <f aca="false">HN147-HO146</f>
        <v>0</v>
      </c>
      <c r="HP147" s="478" t="n">
        <f aca="false">HO147-HP146</f>
        <v>0</v>
      </c>
      <c r="HQ147" s="478" t="n">
        <f aca="false">HP147-HQ146</f>
        <v>0</v>
      </c>
      <c r="HR147" s="478" t="n">
        <f aca="false">HQ147-HR146</f>
        <v>0</v>
      </c>
      <c r="HS147" s="196"/>
      <c r="HT147" s="478" t="n">
        <f aca="false">HR147-HT146</f>
        <v>0</v>
      </c>
      <c r="HU147" s="478" t="n">
        <f aca="false">HT147-HU146</f>
        <v>0</v>
      </c>
      <c r="HV147" s="478" t="n">
        <f aca="false">HU147-HV146</f>
        <v>0</v>
      </c>
      <c r="HW147" s="478" t="n">
        <f aca="false">HV147-HW146</f>
        <v>0</v>
      </c>
      <c r="HX147" s="478" t="n">
        <f aca="false">HW147-HX146</f>
        <v>0</v>
      </c>
      <c r="HY147" s="478" t="n">
        <f aca="false">HX147-HY146</f>
        <v>0</v>
      </c>
      <c r="HZ147" s="478" t="n">
        <f aca="false">HY147-HZ146</f>
        <v>0</v>
      </c>
      <c r="IA147" s="478" t="n">
        <f aca="false">HZ147-IA146</f>
        <v>0</v>
      </c>
      <c r="IB147" s="478" t="n">
        <f aca="false">IA147-IB146</f>
        <v>0</v>
      </c>
      <c r="IC147" s="478" t="n">
        <f aca="false">IB147-IC146</f>
        <v>0</v>
      </c>
      <c r="ID147" s="478" t="n">
        <f aca="false">IC147-ID146</f>
        <v>0</v>
      </c>
      <c r="IE147" s="478" t="n">
        <f aca="false">ID147-IE146</f>
        <v>0</v>
      </c>
      <c r="IF147" s="196"/>
      <c r="IG147" s="478" t="n">
        <f aca="false">IE147-IG146</f>
        <v>0</v>
      </c>
      <c r="IH147" s="478" t="n">
        <f aca="false">IG147-IH146</f>
        <v>0</v>
      </c>
      <c r="II147" s="478" t="n">
        <f aca="false">IH147-II146</f>
        <v>0</v>
      </c>
      <c r="IJ147" s="478" t="n">
        <f aca="false">II147-IJ146</f>
        <v>0</v>
      </c>
      <c r="IK147" s="478" t="n">
        <f aca="false">IJ147-IK146</f>
        <v>0</v>
      </c>
      <c r="IL147" s="478" t="n">
        <f aca="false">IK147-IL146</f>
        <v>0</v>
      </c>
      <c r="IM147" s="478" t="n">
        <f aca="false">IL147-IM146</f>
        <v>0</v>
      </c>
      <c r="IN147" s="478" t="n">
        <f aca="false">IM147-IN146</f>
        <v>0</v>
      </c>
      <c r="IO147" s="478" t="n">
        <f aca="false">IN147-IO146</f>
        <v>0</v>
      </c>
      <c r="IP147" s="478" t="n">
        <f aca="false">IO147-IP146</f>
        <v>0</v>
      </c>
      <c r="IQ147" s="478" t="n">
        <f aca="false">IP147-IQ146</f>
        <v>0</v>
      </c>
      <c r="IR147" s="478" t="n">
        <f aca="false">IQ147-IR146</f>
        <v>0</v>
      </c>
      <c r="IS147" s="196"/>
      <c r="IT147" s="478" t="n">
        <f aca="false">IR147-IT146</f>
        <v>0</v>
      </c>
      <c r="IU147" s="478" t="n">
        <f aca="false">IT147-IU146</f>
        <v>0</v>
      </c>
      <c r="IV147" s="478" t="n">
        <f aca="false">IU147-IV146</f>
        <v>0</v>
      </c>
      <c r="IW147" s="478" t="n">
        <f aca="false">IV147-IW146</f>
        <v>0</v>
      </c>
      <c r="IX147" s="478" t="n">
        <f aca="false">IW147-IX146</f>
        <v>0</v>
      </c>
      <c r="IY147" s="478" t="n">
        <f aca="false">IX147-IY146</f>
        <v>0</v>
      </c>
      <c r="IZ147" s="478" t="n">
        <f aca="false">IY147-IZ146</f>
        <v>0</v>
      </c>
      <c r="JA147" s="478" t="n">
        <f aca="false">IZ147-JA146</f>
        <v>0</v>
      </c>
      <c r="JB147" s="478" t="n">
        <f aca="false">JA147-JB146</f>
        <v>0</v>
      </c>
      <c r="JC147" s="478" t="n">
        <f aca="false">JB147-JC146</f>
        <v>0</v>
      </c>
      <c r="JD147" s="478" t="n">
        <f aca="false">JC147-JD146</f>
        <v>0</v>
      </c>
      <c r="JE147" s="478" t="n">
        <f aca="false">JD147-JE146</f>
        <v>0</v>
      </c>
      <c r="JF147" s="196"/>
      <c r="JG147" s="478" t="n">
        <f aca="false">JE147-JG146</f>
        <v>0</v>
      </c>
      <c r="JH147" s="478" t="n">
        <f aca="false">JG147-JH146</f>
        <v>0</v>
      </c>
      <c r="JI147" s="478" t="n">
        <f aca="false">JH147-JI146</f>
        <v>0</v>
      </c>
      <c r="JJ147" s="478" t="n">
        <f aca="false">JI147-JJ146</f>
        <v>0</v>
      </c>
      <c r="JK147" s="478" t="n">
        <f aca="false">JJ147-JK146</f>
        <v>0</v>
      </c>
      <c r="JL147" s="478" t="n">
        <f aca="false">JK147-JL146</f>
        <v>0</v>
      </c>
      <c r="JM147" s="478" t="n">
        <f aca="false">JL147-JM146</f>
        <v>0</v>
      </c>
      <c r="JN147" s="478" t="n">
        <f aca="false">JM147-JN146</f>
        <v>0</v>
      </c>
      <c r="JO147" s="478" t="n">
        <f aca="false">JN147-JO146</f>
        <v>0</v>
      </c>
      <c r="JP147" s="478" t="n">
        <f aca="false">JO147-JP146</f>
        <v>0</v>
      </c>
      <c r="JQ147" s="478" t="n">
        <f aca="false">JP147-JQ146</f>
        <v>0</v>
      </c>
      <c r="JR147" s="478" t="n">
        <f aca="false">JQ147-JR146</f>
        <v>0</v>
      </c>
      <c r="JS147" s="196"/>
      <c r="JT147" s="478" t="n">
        <f aca="false">JR147-JT146</f>
        <v>0</v>
      </c>
      <c r="JU147" s="478" t="n">
        <f aca="false">JT147-JU146</f>
        <v>0</v>
      </c>
      <c r="JV147" s="478" t="n">
        <f aca="false">JU147-JV146</f>
        <v>0</v>
      </c>
      <c r="JW147" s="478" t="n">
        <f aca="false">JV147-JW146</f>
        <v>0</v>
      </c>
      <c r="JX147" s="478" t="n">
        <f aca="false">JW147-JX146</f>
        <v>0</v>
      </c>
      <c r="JY147" s="478" t="n">
        <f aca="false">JX147-JY146</f>
        <v>0</v>
      </c>
      <c r="JZ147" s="478" t="n">
        <f aca="false">JY147-JZ146</f>
        <v>0</v>
      </c>
      <c r="KA147" s="478" t="n">
        <f aca="false">JZ147-KA146</f>
        <v>0</v>
      </c>
      <c r="KB147" s="478" t="n">
        <f aca="false">KA147-KB146</f>
        <v>0</v>
      </c>
      <c r="KC147" s="478" t="n">
        <f aca="false">KB147-KC146</f>
        <v>0</v>
      </c>
      <c r="KD147" s="478" t="n">
        <f aca="false">KC147-KD146</f>
        <v>0</v>
      </c>
      <c r="KE147" s="478" t="n">
        <f aca="false">KD147-KE146</f>
        <v>0</v>
      </c>
      <c r="KF147" s="196"/>
      <c r="KG147" s="478" t="n">
        <f aca="false">KE147-KG146</f>
        <v>0</v>
      </c>
      <c r="KH147" s="478" t="n">
        <f aca="false">KG147-KH146</f>
        <v>0</v>
      </c>
      <c r="KI147" s="478" t="n">
        <f aca="false">KH147-KI146</f>
        <v>0</v>
      </c>
      <c r="KJ147" s="478" t="n">
        <f aca="false">KI147-KJ146</f>
        <v>0</v>
      </c>
      <c r="KK147" s="478" t="n">
        <f aca="false">KJ147-KK146</f>
        <v>0</v>
      </c>
      <c r="KL147" s="478" t="n">
        <f aca="false">KK147-KL146</f>
        <v>0</v>
      </c>
      <c r="KM147" s="478" t="n">
        <f aca="false">KL147-KM146</f>
        <v>0</v>
      </c>
      <c r="KN147" s="478" t="n">
        <f aca="false">KM147-KN146</f>
        <v>0</v>
      </c>
      <c r="KO147" s="478" t="n">
        <f aca="false">KN147-KO146</f>
        <v>0</v>
      </c>
      <c r="KP147" s="478" t="n">
        <f aca="false">KO147-KP146</f>
        <v>0</v>
      </c>
      <c r="KQ147" s="478" t="n">
        <f aca="false">KP147-KQ146</f>
        <v>0</v>
      </c>
      <c r="KR147" s="478" t="n">
        <f aca="false">KQ147-KR146</f>
        <v>0</v>
      </c>
      <c r="KS147" s="196"/>
      <c r="KT147" s="478" t="n">
        <f aca="false">KR147-KT146</f>
        <v>0</v>
      </c>
      <c r="KU147" s="478" t="n">
        <f aca="false">KT147-KU146</f>
        <v>0</v>
      </c>
      <c r="KV147" s="478" t="n">
        <f aca="false">KU147-KV146</f>
        <v>0</v>
      </c>
      <c r="KW147" s="478" t="n">
        <f aca="false">KV147-KW146</f>
        <v>0</v>
      </c>
      <c r="KX147" s="478" t="n">
        <f aca="false">KW147-KX146</f>
        <v>0</v>
      </c>
      <c r="KY147" s="478" t="n">
        <f aca="false">KX147-KY146</f>
        <v>0</v>
      </c>
      <c r="KZ147" s="478" t="n">
        <f aca="false">KY147-KZ146</f>
        <v>0</v>
      </c>
      <c r="LA147" s="478" t="n">
        <f aca="false">KZ147-LA146</f>
        <v>0</v>
      </c>
      <c r="LB147" s="478" t="n">
        <f aca="false">LA147-LB146</f>
        <v>0</v>
      </c>
      <c r="LC147" s="478" t="n">
        <f aca="false">LB147-LC146</f>
        <v>0</v>
      </c>
      <c r="LD147" s="478" t="n">
        <f aca="false">LC147-LD146</f>
        <v>0</v>
      </c>
      <c r="LE147" s="478" t="n">
        <f aca="false">LD147-LE146</f>
        <v>0</v>
      </c>
      <c r="LF147" s="196"/>
      <c r="LG147" s="478" t="n">
        <f aca="false">LE147-LG146</f>
        <v>0</v>
      </c>
      <c r="LH147" s="478" t="n">
        <f aca="false">LG147-LH146</f>
        <v>0</v>
      </c>
      <c r="LI147" s="478" t="n">
        <f aca="false">LH147-LI146</f>
        <v>0</v>
      </c>
      <c r="LJ147" s="478" t="n">
        <f aca="false">LI147-LJ146</f>
        <v>0</v>
      </c>
      <c r="LK147" s="478" t="n">
        <f aca="false">LJ147-LK146</f>
        <v>0</v>
      </c>
      <c r="LL147" s="478" t="n">
        <f aca="false">LK147-LL146</f>
        <v>0</v>
      </c>
      <c r="LM147" s="478" t="n">
        <f aca="false">LL147-LM146</f>
        <v>0</v>
      </c>
      <c r="LN147" s="478" t="n">
        <f aca="false">LM147-LN146</f>
        <v>0</v>
      </c>
      <c r="LO147" s="478" t="n">
        <f aca="false">LN147-LO146</f>
        <v>0</v>
      </c>
      <c r="LP147" s="478" t="n">
        <f aca="false">LO147-LP146</f>
        <v>0</v>
      </c>
      <c r="LQ147" s="478" t="n">
        <f aca="false">LP147-LQ146</f>
        <v>0</v>
      </c>
      <c r="LR147" s="478" t="n">
        <f aca="false">LQ147-LR146</f>
        <v>0</v>
      </c>
      <c r="LS147" s="196"/>
      <c r="LT147" s="478" t="n">
        <f aca="false">LR147-LT146</f>
        <v>0</v>
      </c>
      <c r="LU147" s="478" t="n">
        <f aca="false">LT147-LU146</f>
        <v>0</v>
      </c>
      <c r="LV147" s="478" t="n">
        <f aca="false">LU147-LV146</f>
        <v>0</v>
      </c>
      <c r="LW147" s="478" t="n">
        <f aca="false">LV147-LW146</f>
        <v>0</v>
      </c>
      <c r="LX147" s="478" t="n">
        <f aca="false">LW147-LX146</f>
        <v>0</v>
      </c>
      <c r="LY147" s="478" t="n">
        <f aca="false">LX147-LY146</f>
        <v>0</v>
      </c>
      <c r="LZ147" s="478" t="n">
        <f aca="false">LY147-LZ146</f>
        <v>0</v>
      </c>
      <c r="MA147" s="478" t="n">
        <f aca="false">LZ147-MA146</f>
        <v>0</v>
      </c>
      <c r="MB147" s="478" t="n">
        <f aca="false">MA147-MB146</f>
        <v>0</v>
      </c>
      <c r="MC147" s="478" t="n">
        <f aca="false">MB147-MC146</f>
        <v>0</v>
      </c>
      <c r="MD147" s="478" t="n">
        <f aca="false">MC147-MD146</f>
        <v>0</v>
      </c>
      <c r="ME147" s="478" t="n">
        <f aca="false">MD147-ME146</f>
        <v>0</v>
      </c>
      <c r="MF147" s="196"/>
      <c r="MG147" s="478" t="n">
        <f aca="false">ME147-MG146</f>
        <v>0</v>
      </c>
      <c r="MH147" s="478" t="n">
        <f aca="false">MG147-MH146</f>
        <v>0</v>
      </c>
      <c r="MI147" s="478" t="n">
        <f aca="false">MH147-MI146</f>
        <v>0</v>
      </c>
      <c r="MJ147" s="478" t="n">
        <f aca="false">MI147-MJ146</f>
        <v>0</v>
      </c>
      <c r="MK147" s="478" t="n">
        <f aca="false">MJ147-MK146</f>
        <v>0</v>
      </c>
      <c r="ML147" s="478" t="n">
        <f aca="false">MK147-ML146</f>
        <v>0</v>
      </c>
      <c r="MM147" s="478" t="n">
        <f aca="false">ML147-MM146</f>
        <v>0</v>
      </c>
      <c r="MN147" s="478" t="n">
        <f aca="false">MM147-MN146</f>
        <v>0</v>
      </c>
      <c r="MO147" s="478" t="n">
        <f aca="false">MN147-MO146</f>
        <v>0</v>
      </c>
      <c r="MP147" s="478" t="n">
        <f aca="false">MO147-MP146</f>
        <v>0</v>
      </c>
      <c r="MQ147" s="478" t="n">
        <f aca="false">MP147-MQ146</f>
        <v>0</v>
      </c>
      <c r="MR147" s="478" t="n">
        <f aca="false">MQ147-MR146</f>
        <v>0</v>
      </c>
      <c r="MS147" s="196"/>
      <c r="MT147" s="478" t="n">
        <f aca="false">MR147-MT146</f>
        <v>0</v>
      </c>
      <c r="MU147" s="478" t="n">
        <f aca="false">MT147-MU146</f>
        <v>0</v>
      </c>
      <c r="MV147" s="478" t="n">
        <f aca="false">MU147-MV146</f>
        <v>0</v>
      </c>
      <c r="MW147" s="478" t="n">
        <f aca="false">MV147-MW146</f>
        <v>0</v>
      </c>
      <c r="MX147" s="478" t="n">
        <f aca="false">MW147-MX146</f>
        <v>0</v>
      </c>
      <c r="MY147" s="478" t="n">
        <f aca="false">MX147-MY146</f>
        <v>0</v>
      </c>
      <c r="MZ147" s="478" t="n">
        <f aca="false">MY147-MZ146</f>
        <v>0</v>
      </c>
      <c r="NA147" s="478" t="n">
        <f aca="false">MZ147-NA146</f>
        <v>0</v>
      </c>
      <c r="NB147" s="478" t="n">
        <f aca="false">NA147-NB146</f>
        <v>0</v>
      </c>
      <c r="NC147" s="478" t="n">
        <f aca="false">NB147-NC146</f>
        <v>0</v>
      </c>
      <c r="ND147" s="478" t="n">
        <f aca="false">NC147-ND146</f>
        <v>0</v>
      </c>
      <c r="NE147" s="478" t="n">
        <f aca="false">ND147-NE146</f>
        <v>0</v>
      </c>
      <c r="NF147" s="196"/>
      <c r="NG147" s="478" t="n">
        <f aca="false">NE147-NG146</f>
        <v>0</v>
      </c>
      <c r="NH147" s="478" t="n">
        <f aca="false">NG147-NH146</f>
        <v>0</v>
      </c>
      <c r="NI147" s="478" t="n">
        <f aca="false">NH147-NI146</f>
        <v>0</v>
      </c>
      <c r="NJ147" s="478" t="n">
        <f aca="false">NI147-NJ146</f>
        <v>0</v>
      </c>
      <c r="NK147" s="478" t="n">
        <f aca="false">NJ147-NK146</f>
        <v>0</v>
      </c>
      <c r="NL147" s="478" t="n">
        <f aca="false">NK147-NL146</f>
        <v>0</v>
      </c>
      <c r="NM147" s="478" t="n">
        <f aca="false">NL147-NM146</f>
        <v>0</v>
      </c>
      <c r="NN147" s="478" t="n">
        <f aca="false">NM147-NN146</f>
        <v>0</v>
      </c>
      <c r="NO147" s="478" t="n">
        <f aca="false">NN147-NO146</f>
        <v>0</v>
      </c>
      <c r="NP147" s="478" t="n">
        <f aca="false">NO147-NP146</f>
        <v>0</v>
      </c>
      <c r="NQ147" s="478" t="n">
        <f aca="false">NP147-NQ146</f>
        <v>0</v>
      </c>
      <c r="NR147" s="478" t="n">
        <f aca="false">NQ147-NR146</f>
        <v>0</v>
      </c>
      <c r="NS147" s="196"/>
      <c r="NT147" s="478" t="n">
        <f aca="false">NR147-NT146</f>
        <v>0</v>
      </c>
      <c r="NU147" s="478" t="n">
        <f aca="false">NT147-NU146</f>
        <v>0</v>
      </c>
      <c r="NV147" s="478" t="n">
        <f aca="false">NU147-NV146</f>
        <v>0</v>
      </c>
      <c r="NW147" s="478" t="n">
        <f aca="false">NV147-NW146</f>
        <v>0</v>
      </c>
      <c r="NX147" s="478" t="n">
        <f aca="false">NW147-NX146</f>
        <v>0</v>
      </c>
      <c r="NY147" s="478" t="n">
        <f aca="false">NX147-NY146</f>
        <v>0</v>
      </c>
      <c r="NZ147" s="478" t="n">
        <f aca="false">NY147-NZ146</f>
        <v>0</v>
      </c>
      <c r="OA147" s="478" t="n">
        <f aca="false">NZ147-OA146</f>
        <v>0</v>
      </c>
      <c r="OB147" s="478" t="n">
        <f aca="false">OA147-OB146</f>
        <v>0</v>
      </c>
      <c r="OC147" s="478" t="n">
        <f aca="false">OB147-OC146</f>
        <v>0</v>
      </c>
      <c r="OD147" s="478" t="n">
        <f aca="false">OC147-OD146</f>
        <v>0</v>
      </c>
      <c r="OE147" s="478" t="n">
        <f aca="false">OD147-OE146</f>
        <v>0</v>
      </c>
      <c r="OF147" s="196"/>
      <c r="OG147" s="478" t="n">
        <f aca="false">OE147-OG146</f>
        <v>0</v>
      </c>
      <c r="OH147" s="478" t="n">
        <f aca="false">OG147-OH146</f>
        <v>0</v>
      </c>
      <c r="OI147" s="478" t="n">
        <f aca="false">OH147-OI146</f>
        <v>0</v>
      </c>
      <c r="OJ147" s="478" t="n">
        <f aca="false">OI147-OJ146</f>
        <v>0</v>
      </c>
      <c r="OK147" s="478" t="n">
        <f aca="false">OJ147-OK146</f>
        <v>0</v>
      </c>
      <c r="OL147" s="478" t="n">
        <f aca="false">OK147-OL146</f>
        <v>0</v>
      </c>
      <c r="OM147" s="478" t="n">
        <f aca="false">OL147-OM146</f>
        <v>0</v>
      </c>
      <c r="ON147" s="478" t="n">
        <f aca="false">OM147-ON146</f>
        <v>0</v>
      </c>
      <c r="OO147" s="478" t="n">
        <f aca="false">ON147-OO146</f>
        <v>0</v>
      </c>
      <c r="OP147" s="478" t="n">
        <f aca="false">OO147-OP146</f>
        <v>0</v>
      </c>
      <c r="OQ147" s="478" t="n">
        <f aca="false">OP147-OQ146</f>
        <v>0</v>
      </c>
      <c r="OR147" s="478" t="n">
        <f aca="false">OQ147-OR146</f>
        <v>0</v>
      </c>
      <c r="OS147" s="196"/>
      <c r="OT147" s="196"/>
      <c r="OU147" s="196"/>
      <c r="OV147" s="196"/>
      <c r="OW147" s="196"/>
      <c r="OX147" s="196"/>
      <c r="OY147" s="196"/>
      <c r="OZ147" s="196"/>
      <c r="PA147" s="196"/>
      <c r="PB147" s="196"/>
      <c r="PC147" s="196"/>
      <c r="PD147" s="196"/>
      <c r="PE147" s="196"/>
      <c r="PF147" s="196"/>
      <c r="PG147" s="196"/>
      <c r="PH147" s="196"/>
      <c r="PI147" s="196"/>
      <c r="PJ147" s="196"/>
      <c r="PK147" s="196"/>
      <c r="PL147" s="196"/>
      <c r="PM147" s="196"/>
      <c r="PN147" s="196"/>
      <c r="PO147" s="196"/>
      <c r="PP147" s="196"/>
      <c r="PQ147" s="196"/>
      <c r="PR147" s="196"/>
      <c r="PS147" s="196"/>
      <c r="PT147" s="196"/>
      <c r="PU147" s="196"/>
      <c r="PV147" s="196"/>
      <c r="PW147" s="196"/>
      <c r="PX147" s="196"/>
      <c r="PY147" s="196"/>
      <c r="PZ147" s="196"/>
      <c r="QA147" s="196"/>
      <c r="QB147" s="196"/>
      <c r="QC147" s="196"/>
      <c r="QD147" s="196"/>
      <c r="QE147" s="196"/>
      <c r="QF147" s="196"/>
      <c r="QG147" s="196"/>
      <c r="QH147" s="196"/>
      <c r="QI147" s="196"/>
      <c r="QJ147" s="196"/>
      <c r="QK147" s="196"/>
      <c r="QL147" s="196"/>
      <c r="QM147" s="196"/>
      <c r="QN147" s="196"/>
      <c r="QO147" s="196"/>
      <c r="QP147" s="196"/>
      <c r="QQ147" s="196"/>
      <c r="QR147" s="196"/>
      <c r="QS147" s="196"/>
      <c r="QT147" s="196"/>
      <c r="QU147" s="196"/>
      <c r="QV147" s="196"/>
      <c r="QW147" s="196"/>
      <c r="QX147" s="196"/>
      <c r="QY147" s="196"/>
      <c r="QZ147" s="196"/>
      <c r="RA147" s="196"/>
      <c r="RB147" s="196"/>
      <c r="RC147" s="196"/>
      <c r="RD147" s="196"/>
      <c r="RE147" s="196"/>
      <c r="RF147" s="196"/>
    </row>
    <row r="148" customFormat="false" ht="12.75" hidden="false" customHeight="true" outlineLevel="0" collapsed="false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6"/>
      <c r="BM148" s="196"/>
      <c r="BN148" s="196"/>
      <c r="BO148" s="196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196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6"/>
      <c r="DQ148" s="196"/>
      <c r="DR148" s="196"/>
      <c r="DS148" s="196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  <c r="EG148" s="196"/>
      <c r="EH148" s="196"/>
      <c r="EI148" s="196"/>
      <c r="EJ148" s="196"/>
      <c r="EK148" s="196"/>
      <c r="EL148" s="196"/>
      <c r="EM148" s="196"/>
      <c r="EN148" s="196"/>
      <c r="EO148" s="196"/>
      <c r="EP148" s="196"/>
      <c r="EQ148" s="196"/>
      <c r="ER148" s="196"/>
      <c r="ES148" s="196"/>
      <c r="ET148" s="196"/>
      <c r="EU148" s="196"/>
      <c r="EV148" s="196"/>
      <c r="EW148" s="196"/>
      <c r="EX148" s="196"/>
      <c r="EY148" s="196"/>
      <c r="EZ148" s="196"/>
      <c r="FA148" s="196"/>
      <c r="FB148" s="196"/>
      <c r="FC148" s="196"/>
      <c r="FD148" s="196"/>
      <c r="FE148" s="196"/>
      <c r="FF148" s="196"/>
      <c r="FG148" s="196"/>
      <c r="FH148" s="196"/>
      <c r="FI148" s="196"/>
      <c r="FJ148" s="196"/>
      <c r="FK148" s="196"/>
      <c r="FL148" s="196"/>
      <c r="FM148" s="196"/>
      <c r="FN148" s="196"/>
      <c r="FO148" s="196"/>
      <c r="FP148" s="196"/>
      <c r="FQ148" s="196"/>
      <c r="FR148" s="196"/>
      <c r="FS148" s="196"/>
      <c r="FT148" s="196"/>
      <c r="FU148" s="196"/>
      <c r="FV148" s="196"/>
      <c r="FW148" s="196"/>
      <c r="FX148" s="196"/>
      <c r="FY148" s="196"/>
      <c r="FZ148" s="196"/>
      <c r="GA148" s="196"/>
      <c r="GB148" s="196"/>
      <c r="GC148" s="196"/>
      <c r="GD148" s="196"/>
      <c r="GE148" s="196"/>
      <c r="GF148" s="196"/>
      <c r="GG148" s="196"/>
      <c r="GH148" s="196"/>
      <c r="GI148" s="196"/>
      <c r="GJ148" s="196"/>
      <c r="GK148" s="196"/>
      <c r="GL148" s="196"/>
      <c r="GM148" s="196"/>
      <c r="GN148" s="196"/>
      <c r="GO148" s="196"/>
      <c r="GP148" s="196"/>
      <c r="GQ148" s="196"/>
      <c r="GR148" s="196"/>
      <c r="GS148" s="196"/>
      <c r="GT148" s="196"/>
      <c r="GU148" s="196"/>
      <c r="GV148" s="196"/>
      <c r="GW148" s="196"/>
      <c r="GX148" s="196"/>
      <c r="GY148" s="196"/>
      <c r="GZ148" s="196"/>
      <c r="HA148" s="196"/>
      <c r="HB148" s="196"/>
      <c r="HC148" s="196"/>
      <c r="HD148" s="196"/>
      <c r="HE148" s="196"/>
      <c r="HF148" s="196"/>
      <c r="HG148" s="196"/>
      <c r="HH148" s="196"/>
      <c r="HI148" s="196"/>
      <c r="HJ148" s="196"/>
      <c r="HK148" s="196"/>
      <c r="HL148" s="196"/>
      <c r="HM148" s="196"/>
      <c r="HN148" s="196"/>
      <c r="HO148" s="196"/>
      <c r="HP148" s="196"/>
      <c r="HQ148" s="196"/>
      <c r="HR148" s="196"/>
      <c r="HS148" s="196"/>
      <c r="HT148" s="196"/>
      <c r="HU148" s="196"/>
      <c r="HV148" s="196"/>
      <c r="HW148" s="196"/>
      <c r="HX148" s="196"/>
      <c r="HY148" s="196"/>
      <c r="HZ148" s="196"/>
      <c r="IA148" s="196"/>
      <c r="IB148" s="196"/>
      <c r="IC148" s="196"/>
      <c r="ID148" s="196"/>
      <c r="IE148" s="196"/>
      <c r="IF148" s="196"/>
      <c r="IG148" s="196"/>
      <c r="IH148" s="196"/>
      <c r="II148" s="196"/>
      <c r="IJ148" s="196"/>
      <c r="IK148" s="196"/>
      <c r="IL148" s="196"/>
      <c r="IM148" s="196"/>
      <c r="IN148" s="196"/>
      <c r="IO148" s="196"/>
      <c r="IP148" s="196"/>
      <c r="IQ148" s="196"/>
      <c r="IR148" s="196"/>
      <c r="IS148" s="196"/>
      <c r="IT148" s="196"/>
      <c r="IU148" s="196"/>
      <c r="IV148" s="196"/>
      <c r="IW148" s="196"/>
      <c r="IX148" s="196"/>
      <c r="IY148" s="196"/>
      <c r="IZ148" s="196"/>
      <c r="JA148" s="196"/>
      <c r="JB148" s="196"/>
      <c r="JC148" s="196"/>
      <c r="JD148" s="196"/>
      <c r="JE148" s="196"/>
      <c r="JF148" s="196"/>
      <c r="JG148" s="196"/>
      <c r="JH148" s="196"/>
      <c r="JI148" s="196"/>
      <c r="JJ148" s="196"/>
      <c r="JK148" s="196"/>
      <c r="JL148" s="196"/>
      <c r="JM148" s="196"/>
      <c r="JN148" s="196"/>
      <c r="JO148" s="196"/>
      <c r="JP148" s="196"/>
      <c r="JQ148" s="196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196"/>
      <c r="KC148" s="196"/>
      <c r="KD148" s="196"/>
      <c r="KE148" s="196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196"/>
      <c r="KQ148" s="196"/>
      <c r="KR148" s="196"/>
      <c r="KS148" s="196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196"/>
      <c r="LE148" s="196"/>
      <c r="LF148" s="196"/>
      <c r="LG148" s="196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196"/>
      <c r="LS148" s="196"/>
      <c r="LT148" s="196"/>
      <c r="LU148" s="196"/>
      <c r="LV148" s="196"/>
      <c r="LW148" s="196"/>
      <c r="LX148" s="196"/>
      <c r="LY148" s="196"/>
      <c r="LZ148" s="196"/>
      <c r="MA148" s="196"/>
      <c r="MB148" s="196"/>
      <c r="MC148" s="196"/>
      <c r="MD148" s="196"/>
      <c r="ME148" s="196"/>
      <c r="MF148" s="196"/>
      <c r="MG148" s="196"/>
      <c r="MH148" s="196"/>
      <c r="MI148" s="196"/>
      <c r="MJ148" s="196"/>
      <c r="MK148" s="196"/>
      <c r="ML148" s="196"/>
      <c r="MM148" s="196"/>
      <c r="MN148" s="196"/>
      <c r="MO148" s="196"/>
      <c r="MP148" s="196"/>
      <c r="MQ148" s="196"/>
      <c r="MR148" s="196"/>
      <c r="MS148" s="196"/>
      <c r="MT148" s="196"/>
      <c r="MU148" s="196"/>
      <c r="MV148" s="196"/>
      <c r="MW148" s="196"/>
      <c r="MX148" s="196"/>
      <c r="MY148" s="196"/>
      <c r="MZ148" s="196"/>
      <c r="NA148" s="196"/>
      <c r="NB148" s="196"/>
      <c r="NC148" s="196"/>
      <c r="ND148" s="196"/>
      <c r="NE148" s="196"/>
      <c r="NF148" s="196"/>
      <c r="NG148" s="196"/>
      <c r="NH148" s="196"/>
      <c r="NI148" s="196"/>
      <c r="NJ148" s="196"/>
      <c r="NK148" s="196"/>
      <c r="NL148" s="196"/>
      <c r="NM148" s="196"/>
      <c r="NN148" s="196"/>
      <c r="NO148" s="196"/>
      <c r="NP148" s="196"/>
      <c r="NQ148" s="196"/>
      <c r="NR148" s="196"/>
      <c r="NS148" s="196"/>
      <c r="NT148" s="196"/>
      <c r="NU148" s="196"/>
      <c r="NV148" s="196"/>
      <c r="NW148" s="196"/>
      <c r="NX148" s="196"/>
      <c r="NY148" s="196"/>
      <c r="NZ148" s="196"/>
      <c r="OA148" s="196"/>
      <c r="OB148" s="196"/>
      <c r="OC148" s="196"/>
      <c r="OD148" s="196"/>
      <c r="OE148" s="196"/>
      <c r="OF148" s="196"/>
      <c r="OG148" s="196"/>
      <c r="OH148" s="196"/>
      <c r="OI148" s="196"/>
      <c r="OJ148" s="196"/>
      <c r="OK148" s="196"/>
      <c r="OL148" s="196"/>
      <c r="OM148" s="196"/>
      <c r="ON148" s="196"/>
      <c r="OO148" s="196"/>
      <c r="OP148" s="196"/>
      <c r="OQ148" s="196"/>
      <c r="OR148" s="196"/>
      <c r="OS148" s="196"/>
      <c r="OT148" s="196"/>
      <c r="OU148" s="196"/>
      <c r="OV148" s="196"/>
      <c r="OW148" s="196"/>
      <c r="OX148" s="196"/>
      <c r="OY148" s="196"/>
      <c r="OZ148" s="196"/>
      <c r="PA148" s="196"/>
      <c r="PB148" s="196"/>
      <c r="PC148" s="196"/>
      <c r="PD148" s="196"/>
      <c r="PE148" s="196"/>
      <c r="PF148" s="196"/>
      <c r="PG148" s="196"/>
      <c r="PH148" s="196"/>
      <c r="PI148" s="196"/>
      <c r="PJ148" s="196"/>
      <c r="PK148" s="196"/>
      <c r="PL148" s="196"/>
      <c r="PM148" s="196"/>
      <c r="PN148" s="196"/>
      <c r="PO148" s="196"/>
      <c r="PP148" s="196"/>
      <c r="PQ148" s="196"/>
      <c r="PR148" s="196"/>
      <c r="PS148" s="196"/>
      <c r="PT148" s="196"/>
      <c r="PU148" s="196"/>
      <c r="PV148" s="196"/>
      <c r="PW148" s="196"/>
      <c r="PX148" s="196"/>
      <c r="PY148" s="196"/>
      <c r="PZ148" s="196"/>
      <c r="QA148" s="196"/>
      <c r="QB148" s="196"/>
      <c r="QC148" s="196"/>
      <c r="QD148" s="196"/>
      <c r="QE148" s="196"/>
      <c r="QF148" s="196"/>
      <c r="QG148" s="196"/>
      <c r="QH148" s="196"/>
      <c r="QI148" s="196"/>
      <c r="QJ148" s="196"/>
      <c r="QK148" s="196"/>
      <c r="QL148" s="196"/>
      <c r="QM148" s="196"/>
      <c r="QN148" s="196"/>
      <c r="QO148" s="196"/>
      <c r="QP148" s="196"/>
      <c r="QQ148" s="196"/>
      <c r="QR148" s="196"/>
      <c r="QS148" s="196"/>
      <c r="QT148" s="196"/>
      <c r="QU148" s="196"/>
      <c r="QV148" s="196"/>
      <c r="QW148" s="196"/>
      <c r="QX148" s="196"/>
      <c r="QY148" s="196"/>
      <c r="QZ148" s="196"/>
      <c r="RA148" s="196"/>
      <c r="RB148" s="196"/>
      <c r="RC148" s="196"/>
      <c r="RD148" s="196"/>
      <c r="RE148" s="196"/>
      <c r="RF148" s="196"/>
    </row>
    <row r="149" customFormat="false" ht="12.75" hidden="false" customHeight="true" outlineLevel="0" collapsed="false">
      <c r="A149" s="196"/>
      <c r="B149" s="497" t="s">
        <v>535</v>
      </c>
      <c r="C149" s="196"/>
      <c r="D149" s="196"/>
      <c r="E149" s="196" t="s">
        <v>536</v>
      </c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  <c r="BM149" s="196"/>
      <c r="BN149" s="196"/>
      <c r="BO149" s="196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/>
      <c r="DS149" s="196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  <c r="EG149" s="196"/>
      <c r="EH149" s="196"/>
      <c r="EI149" s="196"/>
      <c r="EJ149" s="196"/>
      <c r="EK149" s="196"/>
      <c r="EL149" s="196"/>
      <c r="EM149" s="196"/>
      <c r="EN149" s="196"/>
      <c r="EO149" s="196"/>
      <c r="EP149" s="196"/>
      <c r="EQ149" s="196"/>
      <c r="ER149" s="196"/>
      <c r="ES149" s="196"/>
      <c r="ET149" s="196"/>
      <c r="EU149" s="196"/>
      <c r="EV149" s="196"/>
      <c r="EW149" s="196"/>
      <c r="EX149" s="196"/>
      <c r="EY149" s="196"/>
      <c r="EZ149" s="196"/>
      <c r="FA149" s="196"/>
      <c r="FB149" s="196"/>
      <c r="FC149" s="196"/>
      <c r="FD149" s="196"/>
      <c r="FE149" s="196"/>
      <c r="FF149" s="196"/>
      <c r="FG149" s="196"/>
      <c r="FH149" s="196"/>
      <c r="FI149" s="196"/>
      <c r="FJ149" s="196"/>
      <c r="FK149" s="196"/>
      <c r="FL149" s="196"/>
      <c r="FM149" s="196"/>
      <c r="FN149" s="196"/>
      <c r="FO149" s="196"/>
      <c r="FP149" s="196"/>
      <c r="FQ149" s="196"/>
      <c r="FR149" s="196"/>
      <c r="FS149" s="196"/>
      <c r="FT149" s="196"/>
      <c r="FU149" s="196"/>
      <c r="FV149" s="196"/>
      <c r="FW149" s="196"/>
      <c r="FX149" s="196"/>
      <c r="FY149" s="196"/>
      <c r="FZ149" s="196"/>
      <c r="GA149" s="196"/>
      <c r="GB149" s="196"/>
      <c r="GC149" s="196"/>
      <c r="GD149" s="196"/>
      <c r="GE149" s="196"/>
      <c r="GF149" s="196"/>
      <c r="GG149" s="196"/>
      <c r="GH149" s="196"/>
      <c r="GI149" s="196"/>
      <c r="GJ149" s="196"/>
      <c r="GK149" s="196"/>
      <c r="GL149" s="196"/>
      <c r="GM149" s="196"/>
      <c r="GN149" s="196"/>
      <c r="GO149" s="196"/>
      <c r="GP149" s="196"/>
      <c r="GQ149" s="196"/>
      <c r="GR149" s="196"/>
      <c r="GS149" s="196"/>
      <c r="GT149" s="196"/>
      <c r="GU149" s="196"/>
      <c r="GV149" s="196"/>
      <c r="GW149" s="196"/>
      <c r="GX149" s="196"/>
      <c r="GY149" s="196"/>
      <c r="GZ149" s="196"/>
      <c r="HA149" s="196"/>
      <c r="HB149" s="196"/>
      <c r="HC149" s="196"/>
      <c r="HD149" s="196"/>
      <c r="HE149" s="196"/>
      <c r="HF149" s="196"/>
      <c r="HG149" s="196"/>
      <c r="HH149" s="196"/>
      <c r="HI149" s="196"/>
      <c r="HJ149" s="196"/>
      <c r="HK149" s="196"/>
      <c r="HL149" s="196"/>
      <c r="HM149" s="196"/>
      <c r="HN149" s="196"/>
      <c r="HO149" s="196"/>
      <c r="HP149" s="196"/>
      <c r="HQ149" s="196"/>
      <c r="HR149" s="196"/>
      <c r="HS149" s="196"/>
      <c r="HT149" s="196"/>
      <c r="HU149" s="196"/>
      <c r="HV149" s="196"/>
      <c r="HW149" s="196"/>
      <c r="HX149" s="196"/>
      <c r="HY149" s="196"/>
      <c r="HZ149" s="196"/>
      <c r="IA149" s="196"/>
      <c r="IB149" s="196"/>
      <c r="IC149" s="196"/>
      <c r="ID149" s="196"/>
      <c r="IE149" s="196"/>
      <c r="IF149" s="196"/>
      <c r="IG149" s="196"/>
      <c r="IH149" s="196"/>
      <c r="II149" s="196"/>
      <c r="IJ149" s="196"/>
      <c r="IK149" s="196"/>
      <c r="IL149" s="196"/>
      <c r="IM149" s="196"/>
      <c r="IN149" s="196"/>
      <c r="IO149" s="196"/>
      <c r="IP149" s="196"/>
      <c r="IQ149" s="196"/>
      <c r="IR149" s="196"/>
      <c r="IS149" s="196"/>
      <c r="IT149" s="196"/>
      <c r="IU149" s="196"/>
      <c r="IV149" s="196"/>
      <c r="IW149" s="196"/>
      <c r="IX149" s="196"/>
      <c r="IY149" s="196"/>
      <c r="IZ149" s="196"/>
      <c r="JA149" s="196"/>
      <c r="JB149" s="196"/>
      <c r="JC149" s="196"/>
      <c r="JD149" s="196"/>
      <c r="JE149" s="196"/>
      <c r="JF149" s="196"/>
      <c r="JG149" s="196"/>
      <c r="JH149" s="196"/>
      <c r="JI149" s="196"/>
      <c r="JJ149" s="196"/>
      <c r="JK149" s="196"/>
      <c r="JL149" s="196"/>
      <c r="JM149" s="196"/>
      <c r="JN149" s="196"/>
      <c r="JO149" s="196"/>
      <c r="JP149" s="196"/>
      <c r="JQ149" s="196"/>
      <c r="JR149" s="196"/>
      <c r="JS149" s="196"/>
      <c r="JT149" s="196"/>
      <c r="JU149" s="196"/>
      <c r="JV149" s="196"/>
      <c r="JW149" s="196"/>
      <c r="JX149" s="196"/>
      <c r="JY149" s="196"/>
      <c r="JZ149" s="196"/>
      <c r="KA149" s="196"/>
      <c r="KB149" s="196"/>
      <c r="KC149" s="196"/>
      <c r="KD149" s="196"/>
      <c r="KE149" s="196"/>
      <c r="KF149" s="196"/>
      <c r="KG149" s="196"/>
      <c r="KH149" s="196"/>
      <c r="KI149" s="196"/>
      <c r="KJ149" s="196"/>
      <c r="KK149" s="196"/>
      <c r="KL149" s="196"/>
      <c r="KM149" s="196"/>
      <c r="KN149" s="196"/>
      <c r="KO149" s="196"/>
      <c r="KP149" s="196"/>
      <c r="KQ149" s="196"/>
      <c r="KR149" s="196"/>
      <c r="KS149" s="196"/>
      <c r="KT149" s="196"/>
      <c r="KU149" s="196"/>
      <c r="KV149" s="196"/>
      <c r="KW149" s="196"/>
      <c r="KX149" s="196"/>
      <c r="KY149" s="196"/>
      <c r="KZ149" s="196"/>
      <c r="LA149" s="196"/>
      <c r="LB149" s="196"/>
      <c r="LC149" s="196"/>
      <c r="LD149" s="196"/>
      <c r="LE149" s="196"/>
      <c r="LF149" s="196"/>
      <c r="LG149" s="196"/>
      <c r="LH149" s="196"/>
      <c r="LI149" s="196"/>
      <c r="LJ149" s="196"/>
      <c r="LK149" s="196"/>
      <c r="LL149" s="196"/>
      <c r="LM149" s="196"/>
      <c r="LN149" s="196"/>
      <c r="LO149" s="196"/>
      <c r="LP149" s="196"/>
      <c r="LQ149" s="196"/>
      <c r="LR149" s="196"/>
      <c r="LS149" s="196"/>
      <c r="LT149" s="196"/>
      <c r="LU149" s="196"/>
      <c r="LV149" s="196"/>
      <c r="LW149" s="196"/>
      <c r="LX149" s="196"/>
      <c r="LY149" s="196"/>
      <c r="LZ149" s="196"/>
      <c r="MA149" s="196"/>
      <c r="MB149" s="196"/>
      <c r="MC149" s="196"/>
      <c r="MD149" s="196"/>
      <c r="ME149" s="196"/>
      <c r="MF149" s="196"/>
      <c r="MG149" s="196"/>
      <c r="MH149" s="196"/>
      <c r="MI149" s="196"/>
      <c r="MJ149" s="196"/>
      <c r="MK149" s="196"/>
      <c r="ML149" s="196"/>
      <c r="MM149" s="196"/>
      <c r="MN149" s="196"/>
      <c r="MO149" s="196"/>
      <c r="MP149" s="196"/>
      <c r="MQ149" s="196"/>
      <c r="MR149" s="196"/>
      <c r="MS149" s="196"/>
      <c r="MT149" s="196"/>
      <c r="MU149" s="196"/>
      <c r="MV149" s="196"/>
      <c r="MW149" s="196"/>
      <c r="MX149" s="196"/>
      <c r="MY149" s="196"/>
      <c r="MZ149" s="196"/>
      <c r="NA149" s="196"/>
      <c r="NB149" s="196"/>
      <c r="NC149" s="196"/>
      <c r="ND149" s="196"/>
      <c r="NE149" s="196"/>
      <c r="NF149" s="196"/>
      <c r="NG149" s="196"/>
      <c r="NH149" s="196"/>
      <c r="NI149" s="196"/>
      <c r="NJ149" s="196"/>
      <c r="NK149" s="196"/>
      <c r="NL149" s="196"/>
      <c r="NM149" s="196"/>
      <c r="NN149" s="196"/>
      <c r="NO149" s="196"/>
      <c r="NP149" s="196"/>
      <c r="NQ149" s="196"/>
      <c r="NR149" s="196"/>
      <c r="NS149" s="196"/>
      <c r="NT149" s="196"/>
      <c r="NU149" s="196"/>
      <c r="NV149" s="196"/>
      <c r="NW149" s="196"/>
      <c r="NX149" s="196"/>
      <c r="NY149" s="196"/>
      <c r="NZ149" s="196"/>
      <c r="OA149" s="196"/>
      <c r="OB149" s="196"/>
      <c r="OC149" s="196"/>
      <c r="OD149" s="196"/>
      <c r="OE149" s="196"/>
      <c r="OF149" s="196"/>
      <c r="OG149" s="196"/>
      <c r="OH149" s="196"/>
      <c r="OI149" s="196"/>
      <c r="OJ149" s="196"/>
      <c r="OK149" s="196"/>
      <c r="OL149" s="196"/>
      <c r="OM149" s="196"/>
      <c r="ON149" s="196"/>
      <c r="OO149" s="196"/>
      <c r="OP149" s="196"/>
      <c r="OQ149" s="196"/>
      <c r="OR149" s="196"/>
      <c r="OS149" s="196"/>
      <c r="OT149" s="196"/>
      <c r="OU149" s="196"/>
      <c r="OV149" s="196"/>
      <c r="OW149" s="196"/>
      <c r="OX149" s="196"/>
      <c r="OY149" s="196"/>
      <c r="OZ149" s="196"/>
      <c r="PA149" s="196"/>
      <c r="PB149" s="196"/>
      <c r="PC149" s="196"/>
      <c r="PD149" s="196"/>
      <c r="PE149" s="196"/>
      <c r="PF149" s="196"/>
      <c r="PG149" s="196"/>
      <c r="PH149" s="196"/>
      <c r="PI149" s="196"/>
      <c r="PJ149" s="196"/>
      <c r="PK149" s="196"/>
      <c r="PL149" s="196"/>
      <c r="PM149" s="196"/>
      <c r="PN149" s="196"/>
      <c r="PO149" s="196"/>
      <c r="PP149" s="196"/>
      <c r="PQ149" s="196"/>
      <c r="PR149" s="196"/>
      <c r="PS149" s="196"/>
      <c r="PT149" s="196"/>
      <c r="PU149" s="196"/>
      <c r="PV149" s="196"/>
      <c r="PW149" s="196"/>
      <c r="PX149" s="196"/>
      <c r="PY149" s="196"/>
      <c r="PZ149" s="196"/>
      <c r="QA149" s="196"/>
      <c r="QB149" s="196"/>
      <c r="QC149" s="196"/>
      <c r="QD149" s="196"/>
      <c r="QE149" s="196"/>
      <c r="QF149" s="196"/>
      <c r="QG149" s="196"/>
      <c r="QH149" s="196"/>
      <c r="QI149" s="196"/>
      <c r="QJ149" s="196"/>
      <c r="QK149" s="196"/>
      <c r="QL149" s="196"/>
      <c r="QM149" s="196"/>
      <c r="QN149" s="196"/>
      <c r="QO149" s="196"/>
      <c r="QP149" s="196"/>
      <c r="QQ149" s="196"/>
      <c r="QR149" s="196"/>
      <c r="QS149" s="196"/>
      <c r="QT149" s="196"/>
      <c r="QU149" s="196"/>
      <c r="QV149" s="196"/>
      <c r="QW149" s="196"/>
      <c r="QX149" s="196"/>
      <c r="QY149" s="196"/>
      <c r="QZ149" s="196"/>
      <c r="RA149" s="196"/>
      <c r="RB149" s="196"/>
      <c r="RC149" s="196"/>
      <c r="RD149" s="196"/>
      <c r="RE149" s="196"/>
      <c r="RF149" s="196"/>
    </row>
    <row r="150" customFormat="false" ht="12.75" hidden="false" customHeight="true" outlineLevel="0" collapsed="false">
      <c r="A150" s="478"/>
      <c r="B150" s="479" t="s">
        <v>498</v>
      </c>
      <c r="C150" s="478"/>
      <c r="D150" s="478"/>
      <c r="E150" s="478"/>
      <c r="F150" s="478"/>
      <c r="G150" s="478" t="n">
        <f aca="false">F156</f>
        <v>0</v>
      </c>
      <c r="H150" s="478" t="n">
        <f aca="false">G156</f>
        <v>0</v>
      </c>
      <c r="I150" s="478" t="n">
        <f aca="false">H156</f>
        <v>0</v>
      </c>
      <c r="J150" s="478" t="n">
        <f aca="false">I156</f>
        <v>0</v>
      </c>
      <c r="K150" s="478" t="n">
        <f aca="false">J156</f>
        <v>0</v>
      </c>
      <c r="L150" s="478" t="n">
        <f aca="false">K156</f>
        <v>0</v>
      </c>
      <c r="M150" s="478" t="n">
        <f aca="false">L156</f>
        <v>0</v>
      </c>
      <c r="N150" s="478" t="n">
        <f aca="false">M156</f>
        <v>0</v>
      </c>
      <c r="O150" s="478" t="n">
        <f aca="false">N156</f>
        <v>0</v>
      </c>
      <c r="P150" s="478" t="n">
        <f aca="false">O156</f>
        <v>0</v>
      </c>
      <c r="Q150" s="478" t="n">
        <f aca="false">P156</f>
        <v>0</v>
      </c>
      <c r="R150" s="478" t="n">
        <f aca="false">Q156</f>
        <v>0</v>
      </c>
      <c r="S150" s="478" t="n">
        <f aca="false">F156</f>
        <v>0</v>
      </c>
      <c r="T150" s="478" t="n">
        <f aca="false">S156</f>
        <v>0</v>
      </c>
      <c r="U150" s="478" t="n">
        <f aca="false">T156</f>
        <v>0</v>
      </c>
      <c r="V150" s="478" t="n">
        <f aca="false">U156</f>
        <v>0</v>
      </c>
      <c r="W150" s="478" t="n">
        <f aca="false">V156</f>
        <v>0</v>
      </c>
      <c r="X150" s="478" t="n">
        <f aca="false">W156</f>
        <v>0</v>
      </c>
      <c r="Y150" s="478" t="n">
        <f aca="false">X156</f>
        <v>0</v>
      </c>
      <c r="Z150" s="478" t="n">
        <f aca="false">Y156</f>
        <v>0</v>
      </c>
      <c r="AA150" s="478" t="n">
        <f aca="false">Z156</f>
        <v>0</v>
      </c>
      <c r="AB150" s="478" t="n">
        <f aca="false">AA156</f>
        <v>0</v>
      </c>
      <c r="AC150" s="478" t="n">
        <f aca="false">AB156</f>
        <v>0</v>
      </c>
      <c r="AD150" s="478" t="n">
        <f aca="false">AC156</f>
        <v>0</v>
      </c>
      <c r="AE150" s="478" t="n">
        <f aca="false">AD156</f>
        <v>0</v>
      </c>
      <c r="AF150" s="478" t="n">
        <f aca="false">S156</f>
        <v>0</v>
      </c>
      <c r="AG150" s="478" t="n">
        <f aca="false">AE156</f>
        <v>0</v>
      </c>
      <c r="AH150" s="478" t="n">
        <f aca="false">AG156</f>
        <v>0</v>
      </c>
      <c r="AI150" s="478" t="n">
        <f aca="false">AH156</f>
        <v>0</v>
      </c>
      <c r="AJ150" s="478" t="n">
        <f aca="false">AI156</f>
        <v>0</v>
      </c>
      <c r="AK150" s="478" t="n">
        <f aca="false">AJ156</f>
        <v>0</v>
      </c>
      <c r="AL150" s="478" t="n">
        <f aca="false">AK156</f>
        <v>0</v>
      </c>
      <c r="AM150" s="478" t="n">
        <f aca="false">AL156</f>
        <v>0</v>
      </c>
      <c r="AN150" s="478" t="n">
        <f aca="false">AM156</f>
        <v>0</v>
      </c>
      <c r="AO150" s="478" t="n">
        <f aca="false">AN156</f>
        <v>0</v>
      </c>
      <c r="AP150" s="478" t="n">
        <f aca="false">AO156</f>
        <v>0</v>
      </c>
      <c r="AQ150" s="478" t="n">
        <f aca="false">AP156</f>
        <v>0</v>
      </c>
      <c r="AR150" s="478" t="n">
        <f aca="false">AQ156</f>
        <v>0</v>
      </c>
      <c r="AS150" s="478" t="n">
        <f aca="false">AF156</f>
        <v>0</v>
      </c>
      <c r="AT150" s="478" t="n">
        <f aca="false">AR156</f>
        <v>0</v>
      </c>
      <c r="AU150" s="478" t="n">
        <f aca="false">AT156</f>
        <v>0</v>
      </c>
      <c r="AV150" s="478" t="n">
        <f aca="false">AU156</f>
        <v>0</v>
      </c>
      <c r="AW150" s="478" t="n">
        <f aca="false">AV156</f>
        <v>0</v>
      </c>
      <c r="AX150" s="478" t="n">
        <f aca="false">AW156</f>
        <v>0</v>
      </c>
      <c r="AY150" s="478" t="n">
        <f aca="false">AX156</f>
        <v>0</v>
      </c>
      <c r="AZ150" s="478" t="n">
        <f aca="false">AY156</f>
        <v>0</v>
      </c>
      <c r="BA150" s="478" t="n">
        <f aca="false">AZ156</f>
        <v>0</v>
      </c>
      <c r="BB150" s="478" t="n">
        <f aca="false">BA156</f>
        <v>0</v>
      </c>
      <c r="BC150" s="478" t="n">
        <f aca="false">BB156</f>
        <v>0</v>
      </c>
      <c r="BD150" s="478" t="n">
        <f aca="false">BC156</f>
        <v>0</v>
      </c>
      <c r="BE150" s="478" t="n">
        <f aca="false">BD156</f>
        <v>0</v>
      </c>
      <c r="BF150" s="478" t="n">
        <f aca="false">AS156</f>
        <v>0</v>
      </c>
      <c r="BG150" s="478" t="n">
        <f aca="false">BE156</f>
        <v>0</v>
      </c>
      <c r="BH150" s="478" t="n">
        <f aca="false">BG156</f>
        <v>0</v>
      </c>
      <c r="BI150" s="478" t="n">
        <f aca="false">BH156</f>
        <v>0</v>
      </c>
      <c r="BJ150" s="478" t="n">
        <f aca="false">BI156</f>
        <v>0</v>
      </c>
      <c r="BK150" s="478" t="n">
        <f aca="false">BJ156</f>
        <v>0</v>
      </c>
      <c r="BL150" s="478" t="n">
        <f aca="false">BK156</f>
        <v>0</v>
      </c>
      <c r="BM150" s="478" t="n">
        <f aca="false">BL156</f>
        <v>0</v>
      </c>
      <c r="BN150" s="478" t="n">
        <f aca="false">BM156</f>
        <v>0</v>
      </c>
      <c r="BO150" s="478" t="n">
        <f aca="false">BN156</f>
        <v>0</v>
      </c>
      <c r="BP150" s="478" t="n">
        <f aca="false">BO156</f>
        <v>0</v>
      </c>
      <c r="BQ150" s="478" t="n">
        <f aca="false">BP156</f>
        <v>0</v>
      </c>
      <c r="BR150" s="478" t="n">
        <f aca="false">BQ156</f>
        <v>0</v>
      </c>
      <c r="BS150" s="478" t="n">
        <f aca="false">BF156</f>
        <v>0</v>
      </c>
      <c r="BT150" s="478" t="n">
        <f aca="false">BR156</f>
        <v>0</v>
      </c>
      <c r="BU150" s="478" t="n">
        <f aca="false">BT156</f>
        <v>0</v>
      </c>
      <c r="BV150" s="478" t="n">
        <f aca="false">BU156</f>
        <v>0</v>
      </c>
      <c r="BW150" s="478" t="n">
        <f aca="false">BV156</f>
        <v>0</v>
      </c>
      <c r="BX150" s="478" t="n">
        <f aca="false">BW156</f>
        <v>0</v>
      </c>
      <c r="BY150" s="478" t="n">
        <f aca="false">BX156</f>
        <v>0</v>
      </c>
      <c r="BZ150" s="478" t="n">
        <f aca="false">BY156</f>
        <v>0</v>
      </c>
      <c r="CA150" s="478" t="n">
        <f aca="false">BZ156</f>
        <v>0</v>
      </c>
      <c r="CB150" s="478" t="n">
        <f aca="false">CA156</f>
        <v>0</v>
      </c>
      <c r="CC150" s="478" t="n">
        <f aca="false">CB156</f>
        <v>0</v>
      </c>
      <c r="CD150" s="478" t="n">
        <f aca="false">CC156</f>
        <v>0</v>
      </c>
      <c r="CE150" s="478" t="n">
        <f aca="false">CD156</f>
        <v>0</v>
      </c>
      <c r="CF150" s="478" t="n">
        <f aca="false">BS156</f>
        <v>0</v>
      </c>
      <c r="CG150" s="478" t="n">
        <f aca="false">CE156</f>
        <v>0</v>
      </c>
      <c r="CH150" s="478" t="n">
        <f aca="false">CG156</f>
        <v>0</v>
      </c>
      <c r="CI150" s="478" t="n">
        <f aca="false">CH156</f>
        <v>0</v>
      </c>
      <c r="CJ150" s="478" t="n">
        <f aca="false">CI156</f>
        <v>0</v>
      </c>
      <c r="CK150" s="478" t="n">
        <f aca="false">CJ156</f>
        <v>0</v>
      </c>
      <c r="CL150" s="478" t="n">
        <f aca="false">CK156</f>
        <v>0</v>
      </c>
      <c r="CM150" s="478" t="n">
        <f aca="false">CL156</f>
        <v>0</v>
      </c>
      <c r="CN150" s="478" t="n">
        <f aca="false">CM156</f>
        <v>0</v>
      </c>
      <c r="CO150" s="478" t="n">
        <f aca="false">CN156</f>
        <v>0</v>
      </c>
      <c r="CP150" s="478" t="n">
        <f aca="false">CO156</f>
        <v>0</v>
      </c>
      <c r="CQ150" s="478" t="n">
        <f aca="false">CP156</f>
        <v>0</v>
      </c>
      <c r="CR150" s="478" t="n">
        <f aca="false">CQ156</f>
        <v>0</v>
      </c>
      <c r="CS150" s="478" t="n">
        <f aca="false">CF156</f>
        <v>0</v>
      </c>
      <c r="CT150" s="478" t="n">
        <f aca="false">CR156</f>
        <v>0</v>
      </c>
      <c r="CU150" s="478" t="n">
        <f aca="false">CT156</f>
        <v>0</v>
      </c>
      <c r="CV150" s="478" t="n">
        <f aca="false">CU156</f>
        <v>0</v>
      </c>
      <c r="CW150" s="478" t="n">
        <f aca="false">CV156</f>
        <v>0</v>
      </c>
      <c r="CX150" s="478" t="n">
        <f aca="false">CW156</f>
        <v>0</v>
      </c>
      <c r="CY150" s="478" t="n">
        <f aca="false">CX156</f>
        <v>0</v>
      </c>
      <c r="CZ150" s="478" t="n">
        <f aca="false">CY156</f>
        <v>0</v>
      </c>
      <c r="DA150" s="478" t="n">
        <f aca="false">CZ156</f>
        <v>0</v>
      </c>
      <c r="DB150" s="478" t="n">
        <f aca="false">DA156</f>
        <v>0</v>
      </c>
      <c r="DC150" s="478" t="n">
        <f aca="false">DB156</f>
        <v>0</v>
      </c>
      <c r="DD150" s="478" t="n">
        <f aca="false">DC156</f>
        <v>0</v>
      </c>
      <c r="DE150" s="478" t="n">
        <f aca="false">DD156</f>
        <v>0</v>
      </c>
      <c r="DF150" s="478" t="n">
        <f aca="false">CS156</f>
        <v>0</v>
      </c>
      <c r="DG150" s="478" t="n">
        <f aca="false">DE156</f>
        <v>0</v>
      </c>
      <c r="DH150" s="478" t="n">
        <f aca="false">DG156</f>
        <v>0</v>
      </c>
      <c r="DI150" s="478" t="n">
        <f aca="false">DH156</f>
        <v>0</v>
      </c>
      <c r="DJ150" s="478" t="n">
        <f aca="false">DI156</f>
        <v>0</v>
      </c>
      <c r="DK150" s="478" t="n">
        <f aca="false">DJ156</f>
        <v>0</v>
      </c>
      <c r="DL150" s="478" t="n">
        <f aca="false">DK156</f>
        <v>0</v>
      </c>
      <c r="DM150" s="478" t="n">
        <f aca="false">DL156</f>
        <v>0</v>
      </c>
      <c r="DN150" s="478" t="n">
        <f aca="false">DM156</f>
        <v>0</v>
      </c>
      <c r="DO150" s="478" t="n">
        <f aca="false">DN156</f>
        <v>0</v>
      </c>
      <c r="DP150" s="478" t="n">
        <f aca="false">DO156</f>
        <v>0</v>
      </c>
      <c r="DQ150" s="478" t="n">
        <f aca="false">DP156</f>
        <v>0</v>
      </c>
      <c r="DR150" s="478" t="n">
        <f aca="false">DQ156</f>
        <v>0</v>
      </c>
      <c r="DS150" s="478" t="n">
        <f aca="false">DF156</f>
        <v>0</v>
      </c>
      <c r="DT150" s="478" t="n">
        <f aca="false">DR156</f>
        <v>0</v>
      </c>
      <c r="DU150" s="478" t="n">
        <f aca="false">DT156</f>
        <v>0</v>
      </c>
      <c r="DV150" s="478" t="n">
        <f aca="false">DU156</f>
        <v>0</v>
      </c>
      <c r="DW150" s="478" t="n">
        <f aca="false">DV156</f>
        <v>0</v>
      </c>
      <c r="DX150" s="478" t="n">
        <f aca="false">DW156</f>
        <v>0</v>
      </c>
      <c r="DY150" s="478" t="n">
        <f aca="false">DX156</f>
        <v>0</v>
      </c>
      <c r="DZ150" s="478" t="n">
        <f aca="false">DY156</f>
        <v>0</v>
      </c>
      <c r="EA150" s="478" t="n">
        <f aca="false">DZ156</f>
        <v>0</v>
      </c>
      <c r="EB150" s="478" t="n">
        <f aca="false">EA156</f>
        <v>0</v>
      </c>
      <c r="EC150" s="478" t="n">
        <f aca="false">EB156</f>
        <v>0</v>
      </c>
      <c r="ED150" s="478" t="n">
        <f aca="false">EC156</f>
        <v>0</v>
      </c>
      <c r="EE150" s="478" t="n">
        <f aca="false">ED156</f>
        <v>0</v>
      </c>
      <c r="EF150" s="478" t="n">
        <f aca="false">DS156</f>
        <v>0</v>
      </c>
      <c r="EG150" s="478" t="n">
        <f aca="false">EE156</f>
        <v>0</v>
      </c>
      <c r="EH150" s="478" t="n">
        <f aca="false">EG156</f>
        <v>0</v>
      </c>
      <c r="EI150" s="478" t="n">
        <f aca="false">EH156</f>
        <v>0</v>
      </c>
      <c r="EJ150" s="478" t="n">
        <f aca="false">EI156</f>
        <v>0</v>
      </c>
      <c r="EK150" s="478" t="n">
        <f aca="false">EJ156</f>
        <v>0</v>
      </c>
      <c r="EL150" s="478" t="n">
        <f aca="false">EK156</f>
        <v>0</v>
      </c>
      <c r="EM150" s="478" t="n">
        <f aca="false">EL156</f>
        <v>0</v>
      </c>
      <c r="EN150" s="478" t="n">
        <f aca="false">EM156</f>
        <v>0</v>
      </c>
      <c r="EO150" s="478" t="n">
        <f aca="false">EN156</f>
        <v>0</v>
      </c>
      <c r="EP150" s="478" t="n">
        <f aca="false">EO156</f>
        <v>0</v>
      </c>
      <c r="EQ150" s="478" t="n">
        <f aca="false">EP156</f>
        <v>0</v>
      </c>
      <c r="ER150" s="478" t="n">
        <f aca="false">EQ156</f>
        <v>0</v>
      </c>
      <c r="ES150" s="478" t="n">
        <f aca="false">EF156</f>
        <v>0</v>
      </c>
      <c r="ET150" s="478" t="n">
        <f aca="false">ER156</f>
        <v>0</v>
      </c>
      <c r="EU150" s="478" t="n">
        <f aca="false">ET156</f>
        <v>0</v>
      </c>
      <c r="EV150" s="478" t="n">
        <f aca="false">EU156</f>
        <v>0</v>
      </c>
      <c r="EW150" s="478" t="n">
        <f aca="false">EV156</f>
        <v>0</v>
      </c>
      <c r="EX150" s="478" t="n">
        <f aca="false">EW156</f>
        <v>0</v>
      </c>
      <c r="EY150" s="478" t="n">
        <f aca="false">EX156</f>
        <v>0</v>
      </c>
      <c r="EZ150" s="478" t="n">
        <f aca="false">EY156</f>
        <v>0</v>
      </c>
      <c r="FA150" s="478" t="n">
        <f aca="false">EZ156</f>
        <v>0</v>
      </c>
      <c r="FB150" s="478" t="n">
        <f aca="false">FA156</f>
        <v>0</v>
      </c>
      <c r="FC150" s="478" t="n">
        <f aca="false">FB156</f>
        <v>0</v>
      </c>
      <c r="FD150" s="478" t="n">
        <f aca="false">FC156</f>
        <v>0</v>
      </c>
      <c r="FE150" s="478" t="n">
        <f aca="false">FD156</f>
        <v>0</v>
      </c>
      <c r="FF150" s="478" t="n">
        <f aca="false">ES156</f>
        <v>0</v>
      </c>
      <c r="FG150" s="478" t="n">
        <f aca="false">FE156</f>
        <v>0</v>
      </c>
      <c r="FH150" s="478" t="n">
        <f aca="false">FG156</f>
        <v>0</v>
      </c>
      <c r="FI150" s="478" t="n">
        <f aca="false">FH156</f>
        <v>0</v>
      </c>
      <c r="FJ150" s="478" t="n">
        <f aca="false">FI156</f>
        <v>0</v>
      </c>
      <c r="FK150" s="478" t="n">
        <f aca="false">FJ156</f>
        <v>0</v>
      </c>
      <c r="FL150" s="478" t="n">
        <f aca="false">FK156</f>
        <v>0</v>
      </c>
      <c r="FM150" s="478" t="n">
        <f aca="false">FL156</f>
        <v>0</v>
      </c>
      <c r="FN150" s="478" t="n">
        <f aca="false">FM156</f>
        <v>0</v>
      </c>
      <c r="FO150" s="478" t="n">
        <f aca="false">FN156</f>
        <v>0</v>
      </c>
      <c r="FP150" s="478" t="n">
        <f aca="false">FO156</f>
        <v>0</v>
      </c>
      <c r="FQ150" s="478" t="n">
        <f aca="false">FP156</f>
        <v>0</v>
      </c>
      <c r="FR150" s="478" t="n">
        <f aca="false">FQ156</f>
        <v>0</v>
      </c>
      <c r="FS150" s="478" t="n">
        <f aca="false">FF156</f>
        <v>0</v>
      </c>
      <c r="FT150" s="478" t="n">
        <f aca="false">FR156</f>
        <v>0</v>
      </c>
      <c r="FU150" s="478" t="n">
        <f aca="false">FT156</f>
        <v>0</v>
      </c>
      <c r="FV150" s="478" t="n">
        <f aca="false">FU156</f>
        <v>0</v>
      </c>
      <c r="FW150" s="478" t="n">
        <f aca="false">FV156</f>
        <v>0</v>
      </c>
      <c r="FX150" s="478" t="n">
        <f aca="false">FW156</f>
        <v>0</v>
      </c>
      <c r="FY150" s="478" t="n">
        <f aca="false">FX156</f>
        <v>0</v>
      </c>
      <c r="FZ150" s="478" t="n">
        <f aca="false">FY156</f>
        <v>0</v>
      </c>
      <c r="GA150" s="478" t="n">
        <f aca="false">FZ156</f>
        <v>0</v>
      </c>
      <c r="GB150" s="478" t="n">
        <f aca="false">GA156</f>
        <v>0</v>
      </c>
      <c r="GC150" s="478" t="n">
        <f aca="false">GB156</f>
        <v>0</v>
      </c>
      <c r="GD150" s="478" t="n">
        <f aca="false">GC156</f>
        <v>0</v>
      </c>
      <c r="GE150" s="478" t="n">
        <f aca="false">GD156</f>
        <v>0</v>
      </c>
      <c r="GF150" s="478" t="n">
        <f aca="false">FS156</f>
        <v>0</v>
      </c>
      <c r="GG150" s="478" t="n">
        <f aca="false">GE156</f>
        <v>0</v>
      </c>
      <c r="GH150" s="478" t="n">
        <f aca="false">GG156</f>
        <v>0</v>
      </c>
      <c r="GI150" s="478" t="n">
        <f aca="false">GH156</f>
        <v>0</v>
      </c>
      <c r="GJ150" s="478" t="n">
        <f aca="false">GI156</f>
        <v>0</v>
      </c>
      <c r="GK150" s="478" t="n">
        <f aca="false">GJ156</f>
        <v>0</v>
      </c>
      <c r="GL150" s="478" t="n">
        <f aca="false">GK156</f>
        <v>0</v>
      </c>
      <c r="GM150" s="478" t="n">
        <f aca="false">GL156</f>
        <v>0</v>
      </c>
      <c r="GN150" s="478" t="n">
        <f aca="false">GM156</f>
        <v>0</v>
      </c>
      <c r="GO150" s="478" t="n">
        <f aca="false">GN156</f>
        <v>0</v>
      </c>
      <c r="GP150" s="478" t="n">
        <f aca="false">GO156</f>
        <v>0</v>
      </c>
      <c r="GQ150" s="478" t="n">
        <f aca="false">GP156</f>
        <v>0</v>
      </c>
      <c r="GR150" s="478" t="n">
        <f aca="false">GQ156</f>
        <v>0</v>
      </c>
      <c r="GS150" s="478" t="n">
        <f aca="false">GF156</f>
        <v>0</v>
      </c>
      <c r="GT150" s="478" t="n">
        <f aca="false">GR156</f>
        <v>0</v>
      </c>
      <c r="GU150" s="478" t="n">
        <f aca="false">GT156</f>
        <v>0</v>
      </c>
      <c r="GV150" s="478" t="n">
        <f aca="false">GU156</f>
        <v>0</v>
      </c>
      <c r="GW150" s="478" t="n">
        <f aca="false">GV156</f>
        <v>0</v>
      </c>
      <c r="GX150" s="478" t="n">
        <f aca="false">GW156</f>
        <v>0</v>
      </c>
      <c r="GY150" s="478" t="n">
        <f aca="false">GX156</f>
        <v>0</v>
      </c>
      <c r="GZ150" s="478" t="n">
        <f aca="false">GY156</f>
        <v>0</v>
      </c>
      <c r="HA150" s="478" t="n">
        <f aca="false">GZ156</f>
        <v>0</v>
      </c>
      <c r="HB150" s="478" t="n">
        <f aca="false">HA156</f>
        <v>0</v>
      </c>
      <c r="HC150" s="478" t="n">
        <f aca="false">HB156</f>
        <v>0</v>
      </c>
      <c r="HD150" s="478" t="n">
        <f aca="false">HC156</f>
        <v>0</v>
      </c>
      <c r="HE150" s="478" t="n">
        <f aca="false">HD156</f>
        <v>0</v>
      </c>
      <c r="HF150" s="478" t="n">
        <f aca="false">GS156</f>
        <v>0</v>
      </c>
      <c r="HG150" s="478" t="n">
        <f aca="false">HE156</f>
        <v>0</v>
      </c>
      <c r="HH150" s="478" t="n">
        <f aca="false">HG156</f>
        <v>0</v>
      </c>
      <c r="HI150" s="478" t="n">
        <f aca="false">HH156</f>
        <v>0</v>
      </c>
      <c r="HJ150" s="478" t="n">
        <f aca="false">HI156</f>
        <v>0</v>
      </c>
      <c r="HK150" s="478" t="n">
        <f aca="false">HJ156</f>
        <v>0</v>
      </c>
      <c r="HL150" s="478" t="n">
        <f aca="false">HK156</f>
        <v>0</v>
      </c>
      <c r="HM150" s="478" t="n">
        <f aca="false">HL156</f>
        <v>0</v>
      </c>
      <c r="HN150" s="478" t="n">
        <f aca="false">HM156</f>
        <v>0</v>
      </c>
      <c r="HO150" s="478" t="n">
        <f aca="false">HN156</f>
        <v>0</v>
      </c>
      <c r="HP150" s="478" t="n">
        <f aca="false">HO156</f>
        <v>0</v>
      </c>
      <c r="HQ150" s="478" t="n">
        <f aca="false">HP156</f>
        <v>0</v>
      </c>
      <c r="HR150" s="478" t="n">
        <f aca="false">HQ156</f>
        <v>0</v>
      </c>
      <c r="HS150" s="478" t="n">
        <f aca="false">HF156</f>
        <v>0</v>
      </c>
      <c r="HT150" s="478" t="n">
        <f aca="false">HR156</f>
        <v>0</v>
      </c>
      <c r="HU150" s="478" t="n">
        <f aca="false">HT156</f>
        <v>0</v>
      </c>
      <c r="HV150" s="478" t="n">
        <f aca="false">HU156</f>
        <v>0</v>
      </c>
      <c r="HW150" s="478" t="n">
        <f aca="false">HV156</f>
        <v>0</v>
      </c>
      <c r="HX150" s="478" t="n">
        <f aca="false">HW156</f>
        <v>0</v>
      </c>
      <c r="HY150" s="478" t="n">
        <f aca="false">HX156</f>
        <v>0</v>
      </c>
      <c r="HZ150" s="478" t="n">
        <f aca="false">HY156</f>
        <v>0</v>
      </c>
      <c r="IA150" s="478" t="n">
        <f aca="false">HZ156</f>
        <v>0</v>
      </c>
      <c r="IB150" s="478" t="n">
        <f aca="false">IA156</f>
        <v>0</v>
      </c>
      <c r="IC150" s="478" t="n">
        <f aca="false">IB156</f>
        <v>0</v>
      </c>
      <c r="ID150" s="478" t="n">
        <f aca="false">IC156</f>
        <v>0</v>
      </c>
      <c r="IE150" s="478" t="n">
        <f aca="false">ID156</f>
        <v>0</v>
      </c>
      <c r="IF150" s="478" t="n">
        <f aca="false">HS156</f>
        <v>0</v>
      </c>
      <c r="IG150" s="478" t="n">
        <f aca="false">IE156</f>
        <v>0</v>
      </c>
      <c r="IH150" s="478" t="n">
        <f aca="false">IG156</f>
        <v>0</v>
      </c>
      <c r="II150" s="478" t="n">
        <f aca="false">IH156</f>
        <v>0</v>
      </c>
      <c r="IJ150" s="478" t="n">
        <f aca="false">II156</f>
        <v>0</v>
      </c>
      <c r="IK150" s="478" t="n">
        <f aca="false">IJ156</f>
        <v>0</v>
      </c>
      <c r="IL150" s="478" t="n">
        <f aca="false">IK156</f>
        <v>0</v>
      </c>
      <c r="IM150" s="478" t="n">
        <f aca="false">IL156</f>
        <v>0</v>
      </c>
      <c r="IN150" s="478" t="n">
        <f aca="false">IM156</f>
        <v>0</v>
      </c>
      <c r="IO150" s="478" t="n">
        <f aca="false">IN156</f>
        <v>0</v>
      </c>
      <c r="IP150" s="478" t="n">
        <f aca="false">IO156</f>
        <v>0</v>
      </c>
      <c r="IQ150" s="478" t="n">
        <f aca="false">IP156</f>
        <v>0</v>
      </c>
      <c r="IR150" s="478" t="n">
        <f aca="false">IQ156</f>
        <v>0</v>
      </c>
      <c r="IS150" s="478" t="n">
        <f aca="false">IF156</f>
        <v>0</v>
      </c>
      <c r="IT150" s="478" t="n">
        <f aca="false">IR156</f>
        <v>0</v>
      </c>
      <c r="IU150" s="478" t="n">
        <f aca="false">IT156</f>
        <v>0</v>
      </c>
      <c r="IV150" s="478" t="n">
        <f aca="false">IU156</f>
        <v>0</v>
      </c>
      <c r="IW150" s="478" t="n">
        <f aca="false">IV156</f>
        <v>0</v>
      </c>
      <c r="IX150" s="478" t="n">
        <f aca="false">IW156</f>
        <v>0</v>
      </c>
      <c r="IY150" s="478" t="n">
        <f aca="false">IX156</f>
        <v>0</v>
      </c>
      <c r="IZ150" s="478" t="n">
        <f aca="false">IY156</f>
        <v>0</v>
      </c>
      <c r="JA150" s="478" t="n">
        <f aca="false">IZ156</f>
        <v>0</v>
      </c>
      <c r="JB150" s="478" t="n">
        <f aca="false">JA156</f>
        <v>0</v>
      </c>
      <c r="JC150" s="478" t="n">
        <f aca="false">JB156</f>
        <v>0</v>
      </c>
      <c r="JD150" s="478" t="n">
        <f aca="false">JC156</f>
        <v>0</v>
      </c>
      <c r="JE150" s="478" t="n">
        <f aca="false">JD156</f>
        <v>0</v>
      </c>
      <c r="JF150" s="478" t="n">
        <f aca="false">IS156</f>
        <v>0</v>
      </c>
      <c r="JG150" s="478" t="n">
        <f aca="false">JE156</f>
        <v>0</v>
      </c>
      <c r="JH150" s="478" t="n">
        <f aca="false">JG156</f>
        <v>0</v>
      </c>
      <c r="JI150" s="478" t="n">
        <f aca="false">JH156</f>
        <v>0</v>
      </c>
      <c r="JJ150" s="478" t="n">
        <f aca="false">JI156</f>
        <v>0</v>
      </c>
      <c r="JK150" s="478" t="n">
        <f aca="false">JJ156</f>
        <v>0</v>
      </c>
      <c r="JL150" s="478" t="n">
        <f aca="false">JK156</f>
        <v>0</v>
      </c>
      <c r="JM150" s="478" t="n">
        <f aca="false">JL156</f>
        <v>0</v>
      </c>
      <c r="JN150" s="478" t="n">
        <f aca="false">JM156</f>
        <v>0</v>
      </c>
      <c r="JO150" s="478" t="n">
        <f aca="false">JN156</f>
        <v>0</v>
      </c>
      <c r="JP150" s="478" t="n">
        <f aca="false">JO156</f>
        <v>0</v>
      </c>
      <c r="JQ150" s="478" t="n">
        <f aca="false">JP156</f>
        <v>0</v>
      </c>
      <c r="JR150" s="478" t="n">
        <f aca="false">JQ156</f>
        <v>0</v>
      </c>
      <c r="JS150" s="478" t="n">
        <f aca="false">JF156</f>
        <v>0</v>
      </c>
      <c r="JT150" s="478" t="n">
        <f aca="false">JR156</f>
        <v>0</v>
      </c>
      <c r="JU150" s="478" t="n">
        <f aca="false">JT156</f>
        <v>0</v>
      </c>
      <c r="JV150" s="478" t="n">
        <f aca="false">JU156</f>
        <v>0</v>
      </c>
      <c r="JW150" s="478" t="n">
        <f aca="false">JV156</f>
        <v>0</v>
      </c>
      <c r="JX150" s="478" t="n">
        <f aca="false">JW156</f>
        <v>0</v>
      </c>
      <c r="JY150" s="478" t="n">
        <f aca="false">JX156</f>
        <v>0</v>
      </c>
      <c r="JZ150" s="478" t="n">
        <f aca="false">JY156</f>
        <v>0</v>
      </c>
      <c r="KA150" s="478" t="n">
        <f aca="false">JZ156</f>
        <v>0</v>
      </c>
      <c r="KB150" s="478" t="n">
        <f aca="false">KA156</f>
        <v>0</v>
      </c>
      <c r="KC150" s="478" t="n">
        <f aca="false">KB156</f>
        <v>0</v>
      </c>
      <c r="KD150" s="478" t="n">
        <f aca="false">KC156</f>
        <v>0</v>
      </c>
      <c r="KE150" s="478" t="n">
        <f aca="false">KD156</f>
        <v>0</v>
      </c>
      <c r="KF150" s="478" t="n">
        <f aca="false">JS156</f>
        <v>0</v>
      </c>
      <c r="KG150" s="478" t="n">
        <f aca="false">KE156</f>
        <v>0</v>
      </c>
      <c r="KH150" s="478" t="n">
        <f aca="false">KG156</f>
        <v>0</v>
      </c>
      <c r="KI150" s="478" t="n">
        <f aca="false">KH156</f>
        <v>0</v>
      </c>
      <c r="KJ150" s="478" t="n">
        <f aca="false">KI156</f>
        <v>0</v>
      </c>
      <c r="KK150" s="478" t="n">
        <f aca="false">KJ156</f>
        <v>0</v>
      </c>
      <c r="KL150" s="478" t="n">
        <f aca="false">KK156</f>
        <v>0</v>
      </c>
      <c r="KM150" s="478" t="n">
        <f aca="false">KL156</f>
        <v>0</v>
      </c>
      <c r="KN150" s="478" t="n">
        <f aca="false">KM156</f>
        <v>0</v>
      </c>
      <c r="KO150" s="478" t="n">
        <f aca="false">KN156</f>
        <v>0</v>
      </c>
      <c r="KP150" s="478" t="n">
        <f aca="false">KO156</f>
        <v>0</v>
      </c>
      <c r="KQ150" s="478" t="n">
        <f aca="false">KP156</f>
        <v>0</v>
      </c>
      <c r="KR150" s="478" t="n">
        <f aca="false">KQ156</f>
        <v>0</v>
      </c>
      <c r="KS150" s="478" t="n">
        <f aca="false">KF156</f>
        <v>0</v>
      </c>
      <c r="KT150" s="478" t="n">
        <f aca="false">KR156</f>
        <v>0</v>
      </c>
      <c r="KU150" s="478" t="n">
        <f aca="false">KT156</f>
        <v>0</v>
      </c>
      <c r="KV150" s="478" t="n">
        <f aca="false">KU156</f>
        <v>0</v>
      </c>
      <c r="KW150" s="478" t="n">
        <f aca="false">KV156</f>
        <v>0</v>
      </c>
      <c r="KX150" s="478" t="n">
        <f aca="false">KW156</f>
        <v>0</v>
      </c>
      <c r="KY150" s="478" t="n">
        <f aca="false">KX156</f>
        <v>0</v>
      </c>
      <c r="KZ150" s="478" t="n">
        <f aca="false">KY156</f>
        <v>0</v>
      </c>
      <c r="LA150" s="478" t="n">
        <f aca="false">KZ156</f>
        <v>0</v>
      </c>
      <c r="LB150" s="478" t="n">
        <f aca="false">LA156</f>
        <v>0</v>
      </c>
      <c r="LC150" s="478" t="n">
        <f aca="false">LB156</f>
        <v>0</v>
      </c>
      <c r="LD150" s="478" t="n">
        <f aca="false">LC156</f>
        <v>0</v>
      </c>
      <c r="LE150" s="478" t="n">
        <f aca="false">LD156</f>
        <v>0</v>
      </c>
      <c r="LF150" s="478" t="n">
        <f aca="false">KS156</f>
        <v>0</v>
      </c>
      <c r="LG150" s="478" t="n">
        <f aca="false">LE156</f>
        <v>0</v>
      </c>
      <c r="LH150" s="478" t="n">
        <f aca="false">LG156</f>
        <v>0</v>
      </c>
      <c r="LI150" s="478" t="n">
        <f aca="false">LH156</f>
        <v>0</v>
      </c>
      <c r="LJ150" s="478" t="n">
        <f aca="false">LI156</f>
        <v>0</v>
      </c>
      <c r="LK150" s="478" t="n">
        <f aca="false">LJ156</f>
        <v>0</v>
      </c>
      <c r="LL150" s="478" t="n">
        <f aca="false">LK156</f>
        <v>0</v>
      </c>
      <c r="LM150" s="478" t="n">
        <f aca="false">LL156</f>
        <v>0</v>
      </c>
      <c r="LN150" s="478" t="n">
        <f aca="false">LM156</f>
        <v>0</v>
      </c>
      <c r="LO150" s="478" t="n">
        <f aca="false">LN156</f>
        <v>0</v>
      </c>
      <c r="LP150" s="478" t="n">
        <f aca="false">LO156</f>
        <v>0</v>
      </c>
      <c r="LQ150" s="478" t="n">
        <f aca="false">LP156</f>
        <v>0</v>
      </c>
      <c r="LR150" s="478" t="n">
        <f aca="false">LQ156</f>
        <v>0</v>
      </c>
      <c r="LS150" s="478" t="n">
        <f aca="false">LF156</f>
        <v>0</v>
      </c>
      <c r="LT150" s="478" t="n">
        <f aca="false">LR156</f>
        <v>0</v>
      </c>
      <c r="LU150" s="478" t="n">
        <f aca="false">LT156</f>
        <v>0</v>
      </c>
      <c r="LV150" s="478" t="n">
        <f aca="false">LU156</f>
        <v>0</v>
      </c>
      <c r="LW150" s="478" t="n">
        <f aca="false">LV156</f>
        <v>0</v>
      </c>
      <c r="LX150" s="478" t="n">
        <f aca="false">LW156</f>
        <v>0</v>
      </c>
      <c r="LY150" s="478" t="n">
        <f aca="false">LX156</f>
        <v>0</v>
      </c>
      <c r="LZ150" s="478" t="n">
        <f aca="false">LY156</f>
        <v>0</v>
      </c>
      <c r="MA150" s="478" t="n">
        <f aca="false">LZ156</f>
        <v>0</v>
      </c>
      <c r="MB150" s="478" t="n">
        <f aca="false">MA156</f>
        <v>0</v>
      </c>
      <c r="MC150" s="478" t="n">
        <f aca="false">MB156</f>
        <v>0</v>
      </c>
      <c r="MD150" s="478" t="n">
        <f aca="false">MC156</f>
        <v>0</v>
      </c>
      <c r="ME150" s="478" t="n">
        <f aca="false">MD156</f>
        <v>0</v>
      </c>
      <c r="MF150" s="478" t="n">
        <f aca="false">LS156</f>
        <v>0</v>
      </c>
      <c r="MG150" s="478" t="n">
        <f aca="false">ME156</f>
        <v>0</v>
      </c>
      <c r="MH150" s="478" t="n">
        <f aca="false">MG156</f>
        <v>0</v>
      </c>
      <c r="MI150" s="478" t="n">
        <f aca="false">MH156</f>
        <v>0</v>
      </c>
      <c r="MJ150" s="478" t="n">
        <f aca="false">MI156</f>
        <v>0</v>
      </c>
      <c r="MK150" s="478" t="n">
        <f aca="false">MJ156</f>
        <v>0</v>
      </c>
      <c r="ML150" s="478" t="n">
        <f aca="false">MK156</f>
        <v>0</v>
      </c>
      <c r="MM150" s="478" t="n">
        <f aca="false">ML156</f>
        <v>0</v>
      </c>
      <c r="MN150" s="478" t="n">
        <f aca="false">MM156</f>
        <v>0</v>
      </c>
      <c r="MO150" s="478" t="n">
        <f aca="false">MN156</f>
        <v>0</v>
      </c>
      <c r="MP150" s="478" t="n">
        <f aca="false">MO156</f>
        <v>0</v>
      </c>
      <c r="MQ150" s="478" t="n">
        <f aca="false">MP156</f>
        <v>0</v>
      </c>
      <c r="MR150" s="478" t="n">
        <f aca="false">MQ156</f>
        <v>0</v>
      </c>
      <c r="MS150" s="478" t="n">
        <f aca="false">MF156</f>
        <v>0</v>
      </c>
      <c r="MT150" s="478" t="n">
        <f aca="false">MR156</f>
        <v>0</v>
      </c>
      <c r="MU150" s="478" t="n">
        <f aca="false">MT156</f>
        <v>0</v>
      </c>
      <c r="MV150" s="478" t="n">
        <f aca="false">MU156</f>
        <v>0</v>
      </c>
      <c r="MW150" s="478" t="n">
        <f aca="false">MV156</f>
        <v>0</v>
      </c>
      <c r="MX150" s="478" t="n">
        <f aca="false">MW156</f>
        <v>0</v>
      </c>
      <c r="MY150" s="478" t="n">
        <f aca="false">MX156</f>
        <v>0</v>
      </c>
      <c r="MZ150" s="478" t="n">
        <f aca="false">MY156</f>
        <v>0</v>
      </c>
      <c r="NA150" s="478" t="n">
        <f aca="false">MZ156</f>
        <v>0</v>
      </c>
      <c r="NB150" s="478" t="n">
        <f aca="false">NA156</f>
        <v>0</v>
      </c>
      <c r="NC150" s="478" t="n">
        <f aca="false">NB156</f>
        <v>0</v>
      </c>
      <c r="ND150" s="478" t="n">
        <f aca="false">NC156</f>
        <v>0</v>
      </c>
      <c r="NE150" s="478" t="n">
        <f aca="false">ND156</f>
        <v>0</v>
      </c>
      <c r="NF150" s="478" t="n">
        <f aca="false">MS156</f>
        <v>0</v>
      </c>
      <c r="NG150" s="478" t="n">
        <f aca="false">NE156</f>
        <v>0</v>
      </c>
      <c r="NH150" s="478" t="n">
        <f aca="false">NG156</f>
        <v>0</v>
      </c>
      <c r="NI150" s="478" t="n">
        <f aca="false">NH156</f>
        <v>0</v>
      </c>
      <c r="NJ150" s="478" t="n">
        <f aca="false">NI156</f>
        <v>0</v>
      </c>
      <c r="NK150" s="478" t="n">
        <f aca="false">NJ156</f>
        <v>0</v>
      </c>
      <c r="NL150" s="478" t="n">
        <f aca="false">NK156</f>
        <v>0</v>
      </c>
      <c r="NM150" s="478" t="n">
        <f aca="false">NL156</f>
        <v>0</v>
      </c>
      <c r="NN150" s="478" t="n">
        <f aca="false">NM156</f>
        <v>0</v>
      </c>
      <c r="NO150" s="478" t="n">
        <f aca="false">NN156</f>
        <v>0</v>
      </c>
      <c r="NP150" s="478" t="n">
        <f aca="false">NO156</f>
        <v>0</v>
      </c>
      <c r="NQ150" s="478" t="n">
        <f aca="false">NP156</f>
        <v>0</v>
      </c>
      <c r="NR150" s="478" t="n">
        <f aca="false">NQ156</f>
        <v>0</v>
      </c>
      <c r="NS150" s="478" t="n">
        <f aca="false">NF156</f>
        <v>0</v>
      </c>
      <c r="NT150" s="478" t="n">
        <f aca="false">NR156</f>
        <v>0</v>
      </c>
      <c r="NU150" s="478" t="n">
        <f aca="false">NT156</f>
        <v>0</v>
      </c>
      <c r="NV150" s="478" t="n">
        <f aca="false">NU156</f>
        <v>0</v>
      </c>
      <c r="NW150" s="478" t="n">
        <f aca="false">NV156</f>
        <v>0</v>
      </c>
      <c r="NX150" s="478" t="n">
        <f aca="false">NW156</f>
        <v>0</v>
      </c>
      <c r="NY150" s="478" t="n">
        <f aca="false">NX156</f>
        <v>0</v>
      </c>
      <c r="NZ150" s="478" t="n">
        <f aca="false">NY156</f>
        <v>0</v>
      </c>
      <c r="OA150" s="478" t="n">
        <f aca="false">NZ156</f>
        <v>0</v>
      </c>
      <c r="OB150" s="478" t="n">
        <f aca="false">OA156</f>
        <v>0</v>
      </c>
      <c r="OC150" s="478" t="n">
        <f aca="false">OB156</f>
        <v>0</v>
      </c>
      <c r="OD150" s="478" t="n">
        <f aca="false">OC156</f>
        <v>0</v>
      </c>
      <c r="OE150" s="478" t="n">
        <f aca="false">OD156</f>
        <v>0</v>
      </c>
      <c r="OF150" s="478" t="n">
        <f aca="false">NS156</f>
        <v>0</v>
      </c>
      <c r="OG150" s="478" t="n">
        <f aca="false">OE156</f>
        <v>0</v>
      </c>
      <c r="OH150" s="478" t="n">
        <f aca="false">OG156</f>
        <v>0</v>
      </c>
      <c r="OI150" s="478" t="n">
        <f aca="false">OH156</f>
        <v>0</v>
      </c>
      <c r="OJ150" s="478" t="n">
        <f aca="false">OI156</f>
        <v>0</v>
      </c>
      <c r="OK150" s="478" t="n">
        <f aca="false">OJ156</f>
        <v>0</v>
      </c>
      <c r="OL150" s="478" t="n">
        <f aca="false">OK156</f>
        <v>0</v>
      </c>
      <c r="OM150" s="478" t="n">
        <f aca="false">OL156</f>
        <v>0</v>
      </c>
      <c r="ON150" s="478" t="n">
        <f aca="false">OM156</f>
        <v>0</v>
      </c>
      <c r="OO150" s="478" t="n">
        <f aca="false">ON156</f>
        <v>0</v>
      </c>
      <c r="OP150" s="478" t="n">
        <f aca="false">OO156</f>
        <v>0</v>
      </c>
      <c r="OQ150" s="478" t="n">
        <f aca="false">OP156</f>
        <v>0</v>
      </c>
      <c r="OR150" s="478" t="n">
        <f aca="false">OQ156</f>
        <v>0</v>
      </c>
      <c r="OS150" s="478" t="n">
        <f aca="false">OF156</f>
        <v>0</v>
      </c>
      <c r="OT150" s="478"/>
      <c r="OU150" s="478"/>
      <c r="OV150" s="478"/>
      <c r="OW150" s="478"/>
      <c r="OX150" s="478"/>
      <c r="OY150" s="478"/>
      <c r="OZ150" s="478"/>
      <c r="PA150" s="478"/>
      <c r="PB150" s="478"/>
      <c r="PC150" s="478"/>
      <c r="PD150" s="478"/>
      <c r="PE150" s="478"/>
      <c r="PF150" s="478"/>
      <c r="PG150" s="478"/>
      <c r="PH150" s="478"/>
      <c r="PI150" s="478"/>
      <c r="PJ150" s="478"/>
      <c r="PK150" s="478"/>
      <c r="PL150" s="478"/>
      <c r="PM150" s="478"/>
      <c r="PN150" s="478"/>
      <c r="PO150" s="478"/>
      <c r="PP150" s="478"/>
      <c r="PQ150" s="478"/>
      <c r="PR150" s="478"/>
      <c r="PS150" s="478"/>
      <c r="PT150" s="478"/>
      <c r="PU150" s="478"/>
      <c r="PV150" s="478"/>
      <c r="PW150" s="478"/>
      <c r="PX150" s="478"/>
      <c r="PY150" s="478"/>
      <c r="PZ150" s="478"/>
      <c r="QA150" s="478"/>
      <c r="QB150" s="478"/>
      <c r="QC150" s="478"/>
      <c r="QD150" s="478"/>
      <c r="QE150" s="478"/>
      <c r="QF150" s="478"/>
      <c r="QG150" s="478"/>
      <c r="QH150" s="478"/>
      <c r="QI150" s="478"/>
      <c r="QJ150" s="478"/>
      <c r="QK150" s="478"/>
      <c r="QL150" s="478"/>
      <c r="QM150" s="478"/>
      <c r="QN150" s="478"/>
      <c r="QO150" s="478"/>
      <c r="QP150" s="478"/>
      <c r="QQ150" s="478"/>
      <c r="QR150" s="478"/>
      <c r="QS150" s="478"/>
      <c r="QT150" s="478"/>
      <c r="QU150" s="478"/>
      <c r="QV150" s="478"/>
      <c r="QW150" s="478"/>
      <c r="QX150" s="478"/>
      <c r="QY150" s="478"/>
      <c r="QZ150" s="478"/>
      <c r="RA150" s="478"/>
      <c r="RB150" s="478"/>
      <c r="RC150" s="478"/>
      <c r="RD150" s="478"/>
      <c r="RE150" s="478"/>
      <c r="RF150" s="478"/>
    </row>
    <row r="151" customFormat="false" ht="12.75" hidden="false" customHeight="true" outlineLevel="0" collapsed="false">
      <c r="A151" s="478"/>
      <c r="B151" s="479" t="s">
        <v>499</v>
      </c>
      <c r="C151" s="478"/>
      <c r="D151" s="478"/>
      <c r="E151" s="478" t="n">
        <f aca="false">SUM(S151,AF151,AS151,BF151,BS151,CF151,CS151,DF151,DS151,EF151,ES151,FF151,FS151,GF151,GS151,HF151,HS151,IF151,IS151,JF151,JS151,KF151,KS151,LF151,LS151,MF151,MS151,NF151,NS151,OF151,OS151)</f>
        <v>0</v>
      </c>
      <c r="F151" s="478"/>
      <c r="G151" s="478" t="n">
        <f aca="false">'Premissas Financeiras'!H53</f>
        <v>0</v>
      </c>
      <c r="H151" s="478" t="n">
        <f aca="false">'Premissas Financeiras'!I53</f>
        <v>0</v>
      </c>
      <c r="I151" s="478" t="n">
        <f aca="false">'Premissas Financeiras'!J53</f>
        <v>0</v>
      </c>
      <c r="J151" s="478" t="n">
        <f aca="false">'Premissas Financeiras'!K53</f>
        <v>0</v>
      </c>
      <c r="K151" s="478" t="n">
        <f aca="false">'Premissas Financeiras'!L53</f>
        <v>0</v>
      </c>
      <c r="L151" s="478" t="n">
        <f aca="false">'Premissas Financeiras'!M53</f>
        <v>0</v>
      </c>
      <c r="M151" s="478" t="n">
        <f aca="false">'Premissas Financeiras'!N53</f>
        <v>0</v>
      </c>
      <c r="N151" s="478" t="n">
        <f aca="false">'Premissas Financeiras'!O53</f>
        <v>0</v>
      </c>
      <c r="O151" s="478" t="n">
        <f aca="false">'Premissas Financeiras'!P53</f>
        <v>0</v>
      </c>
      <c r="P151" s="478" t="n">
        <f aca="false">'Premissas Financeiras'!Q53</f>
        <v>0</v>
      </c>
      <c r="Q151" s="478" t="n">
        <f aca="false">'Premissas Financeiras'!R53</f>
        <v>0</v>
      </c>
      <c r="R151" s="478" t="n">
        <f aca="false">'Premissas Financeiras'!S53</f>
        <v>0</v>
      </c>
      <c r="S151" s="478" t="n">
        <f aca="false">SUM(G151:R151)</f>
        <v>0</v>
      </c>
      <c r="T151" s="478" t="n">
        <f aca="false">'Premissas Financeiras'!U53</f>
        <v>0</v>
      </c>
      <c r="U151" s="478" t="n">
        <f aca="false">'Premissas Financeiras'!V53</f>
        <v>0</v>
      </c>
      <c r="V151" s="478" t="n">
        <f aca="false">'Premissas Financeiras'!W53</f>
        <v>0</v>
      </c>
      <c r="W151" s="478" t="n">
        <f aca="false">'Premissas Financeiras'!X53</f>
        <v>0</v>
      </c>
      <c r="X151" s="478" t="n">
        <f aca="false">'Premissas Financeiras'!Y53</f>
        <v>0</v>
      </c>
      <c r="Y151" s="478" t="n">
        <f aca="false">'Premissas Financeiras'!Z53</f>
        <v>0</v>
      </c>
      <c r="Z151" s="478" t="n">
        <f aca="false">'Premissas Financeiras'!AA53</f>
        <v>0</v>
      </c>
      <c r="AA151" s="478" t="n">
        <f aca="false">'Premissas Financeiras'!AB53</f>
        <v>0</v>
      </c>
      <c r="AB151" s="478" t="n">
        <f aca="false">'Premissas Financeiras'!AC53</f>
        <v>0</v>
      </c>
      <c r="AC151" s="478" t="n">
        <f aca="false">'Premissas Financeiras'!AD53</f>
        <v>0</v>
      </c>
      <c r="AD151" s="478" t="n">
        <f aca="false">'Premissas Financeiras'!AE53</f>
        <v>0</v>
      </c>
      <c r="AE151" s="478" t="n">
        <f aca="false">'Premissas Financeiras'!AF53</f>
        <v>0</v>
      </c>
      <c r="AF151" s="478" t="n">
        <f aca="false">SUM(T151:AE151)</f>
        <v>0</v>
      </c>
      <c r="AG151" s="478" t="n">
        <f aca="false">'Premissas Financeiras'!AH53</f>
        <v>0</v>
      </c>
      <c r="AH151" s="478" t="n">
        <f aca="false">'Premissas Financeiras'!AI53</f>
        <v>0</v>
      </c>
      <c r="AI151" s="478" t="n">
        <f aca="false">'Premissas Financeiras'!AJ53</f>
        <v>0</v>
      </c>
      <c r="AJ151" s="478" t="n">
        <f aca="false">'Premissas Financeiras'!AK53</f>
        <v>0</v>
      </c>
      <c r="AK151" s="478" t="n">
        <f aca="false">'Premissas Financeiras'!AL53</f>
        <v>0</v>
      </c>
      <c r="AL151" s="478" t="n">
        <f aca="false">'Premissas Financeiras'!AM53</f>
        <v>0</v>
      </c>
      <c r="AM151" s="478" t="n">
        <f aca="false">'Premissas Financeiras'!AN53</f>
        <v>0</v>
      </c>
      <c r="AN151" s="478" t="n">
        <f aca="false">'Premissas Financeiras'!AO53</f>
        <v>0</v>
      </c>
      <c r="AO151" s="478" t="n">
        <f aca="false">'Premissas Financeiras'!AP53</f>
        <v>0</v>
      </c>
      <c r="AP151" s="478" t="n">
        <f aca="false">'Premissas Financeiras'!AQ53</f>
        <v>0</v>
      </c>
      <c r="AQ151" s="478" t="n">
        <f aca="false">'Premissas Financeiras'!AR53</f>
        <v>0</v>
      </c>
      <c r="AR151" s="478" t="n">
        <f aca="false">'Premissas Financeiras'!AS53</f>
        <v>0</v>
      </c>
      <c r="AS151" s="478" t="n">
        <f aca="false">SUM(AG151:AR151)</f>
        <v>0</v>
      </c>
      <c r="AT151" s="478" t="n">
        <f aca="false">'Premissas Financeiras'!AU53</f>
        <v>0</v>
      </c>
      <c r="AU151" s="478" t="n">
        <f aca="false">'Premissas Financeiras'!AV53</f>
        <v>0</v>
      </c>
      <c r="AV151" s="478" t="n">
        <f aca="false">'Premissas Financeiras'!AW53</f>
        <v>0</v>
      </c>
      <c r="AW151" s="478" t="n">
        <f aca="false">'Premissas Financeiras'!AX53</f>
        <v>0</v>
      </c>
      <c r="AX151" s="478" t="n">
        <f aca="false">'Premissas Financeiras'!AY53</f>
        <v>0</v>
      </c>
      <c r="AY151" s="478" t="n">
        <f aca="false">'Premissas Financeiras'!AZ53</f>
        <v>0</v>
      </c>
      <c r="AZ151" s="478" t="n">
        <f aca="false">'Premissas Financeiras'!BA53</f>
        <v>0</v>
      </c>
      <c r="BA151" s="478" t="n">
        <f aca="false">'Premissas Financeiras'!BB53</f>
        <v>0</v>
      </c>
      <c r="BB151" s="478" t="n">
        <f aca="false">'Premissas Financeiras'!BC53</f>
        <v>0</v>
      </c>
      <c r="BC151" s="478" t="n">
        <f aca="false">'Premissas Financeiras'!BD53</f>
        <v>0</v>
      </c>
      <c r="BD151" s="478" t="n">
        <f aca="false">'Premissas Financeiras'!BE53</f>
        <v>0</v>
      </c>
      <c r="BE151" s="478" t="n">
        <f aca="false">'Premissas Financeiras'!BF53</f>
        <v>0</v>
      </c>
      <c r="BF151" s="478" t="n">
        <f aca="false">SUM(AT151:BE151)</f>
        <v>0</v>
      </c>
      <c r="BG151" s="478" t="n">
        <f aca="false">'Premissas Financeiras'!BH53</f>
        <v>0</v>
      </c>
      <c r="BH151" s="478" t="n">
        <f aca="false">'Premissas Financeiras'!BI53</f>
        <v>0</v>
      </c>
      <c r="BI151" s="478" t="n">
        <f aca="false">'Premissas Financeiras'!BJ53</f>
        <v>0</v>
      </c>
      <c r="BJ151" s="478" t="n">
        <f aca="false">'Premissas Financeiras'!BK53</f>
        <v>0</v>
      </c>
      <c r="BK151" s="478" t="n">
        <f aca="false">'Premissas Financeiras'!BL53</f>
        <v>0</v>
      </c>
      <c r="BL151" s="478" t="n">
        <f aca="false">'Premissas Financeiras'!BM53</f>
        <v>0</v>
      </c>
      <c r="BM151" s="478" t="n">
        <f aca="false">'Premissas Financeiras'!BN53</f>
        <v>0</v>
      </c>
      <c r="BN151" s="478" t="n">
        <f aca="false">'Premissas Financeiras'!BO53</f>
        <v>0</v>
      </c>
      <c r="BO151" s="478" t="n">
        <f aca="false">'Premissas Financeiras'!BP53</f>
        <v>0</v>
      </c>
      <c r="BP151" s="478" t="n">
        <f aca="false">'Premissas Financeiras'!BQ53</f>
        <v>0</v>
      </c>
      <c r="BQ151" s="478" t="n">
        <f aca="false">'Premissas Financeiras'!BR53</f>
        <v>0</v>
      </c>
      <c r="BR151" s="478" t="n">
        <f aca="false">'Premissas Financeiras'!BS53</f>
        <v>0</v>
      </c>
      <c r="BS151" s="478" t="n">
        <f aca="false">SUM(BG151:BR151)</f>
        <v>0</v>
      </c>
      <c r="BT151" s="478" t="n">
        <f aca="false">'Premissas Financeiras'!BU53</f>
        <v>0</v>
      </c>
      <c r="BU151" s="478" t="n">
        <f aca="false">'Premissas Financeiras'!BV53</f>
        <v>0</v>
      </c>
      <c r="BV151" s="478" t="n">
        <f aca="false">'Premissas Financeiras'!BW53</f>
        <v>0</v>
      </c>
      <c r="BW151" s="478" t="n">
        <f aca="false">'Premissas Financeiras'!BX53</f>
        <v>0</v>
      </c>
      <c r="BX151" s="478" t="n">
        <f aca="false">'Premissas Financeiras'!BY53</f>
        <v>0</v>
      </c>
      <c r="BY151" s="478" t="n">
        <f aca="false">'Premissas Financeiras'!BZ53</f>
        <v>0</v>
      </c>
      <c r="BZ151" s="478" t="n">
        <f aca="false">'Premissas Financeiras'!CA53</f>
        <v>0</v>
      </c>
      <c r="CA151" s="478" t="n">
        <f aca="false">'Premissas Financeiras'!CB53</f>
        <v>0</v>
      </c>
      <c r="CB151" s="478" t="n">
        <f aca="false">'Premissas Financeiras'!CC53</f>
        <v>0</v>
      </c>
      <c r="CC151" s="478" t="n">
        <f aca="false">'Premissas Financeiras'!CD53</f>
        <v>0</v>
      </c>
      <c r="CD151" s="478" t="n">
        <f aca="false">'Premissas Financeiras'!CE53</f>
        <v>0</v>
      </c>
      <c r="CE151" s="478" t="n">
        <f aca="false">'Premissas Financeiras'!CF53</f>
        <v>0</v>
      </c>
      <c r="CF151" s="478" t="n">
        <f aca="false">SUM(BT151:CE151)</f>
        <v>0</v>
      </c>
      <c r="CG151" s="478" t="n">
        <f aca="false">'Premissas Financeiras'!CH53</f>
        <v>0</v>
      </c>
      <c r="CH151" s="478" t="n">
        <f aca="false">'Premissas Financeiras'!CI53</f>
        <v>0</v>
      </c>
      <c r="CI151" s="478" t="n">
        <f aca="false">'Premissas Financeiras'!CJ53</f>
        <v>0</v>
      </c>
      <c r="CJ151" s="478" t="n">
        <f aca="false">'Premissas Financeiras'!CK53</f>
        <v>0</v>
      </c>
      <c r="CK151" s="478" t="n">
        <f aca="false">'Premissas Financeiras'!CL53</f>
        <v>0</v>
      </c>
      <c r="CL151" s="478" t="n">
        <f aca="false">'Premissas Financeiras'!CM53</f>
        <v>0</v>
      </c>
      <c r="CM151" s="478" t="n">
        <f aca="false">'Premissas Financeiras'!CN53</f>
        <v>0</v>
      </c>
      <c r="CN151" s="478" t="n">
        <f aca="false">'Premissas Financeiras'!CO53</f>
        <v>0</v>
      </c>
      <c r="CO151" s="478" t="n">
        <f aca="false">'Premissas Financeiras'!CP53</f>
        <v>0</v>
      </c>
      <c r="CP151" s="478" t="n">
        <f aca="false">'Premissas Financeiras'!CQ53</f>
        <v>0</v>
      </c>
      <c r="CQ151" s="478" t="n">
        <f aca="false">'Premissas Financeiras'!CR53</f>
        <v>0</v>
      </c>
      <c r="CR151" s="478" t="n">
        <f aca="false">'Premissas Financeiras'!CS53</f>
        <v>0</v>
      </c>
      <c r="CS151" s="478" t="n">
        <f aca="false">SUM(CG151:CR151)</f>
        <v>0</v>
      </c>
      <c r="CT151" s="478" t="n">
        <f aca="false">'Premissas Financeiras'!CU53</f>
        <v>0</v>
      </c>
      <c r="CU151" s="478" t="n">
        <f aca="false">'Premissas Financeiras'!CV53</f>
        <v>0</v>
      </c>
      <c r="CV151" s="478" t="n">
        <f aca="false">'Premissas Financeiras'!CW53</f>
        <v>0</v>
      </c>
      <c r="CW151" s="478" t="n">
        <f aca="false">'Premissas Financeiras'!CX53</f>
        <v>0</v>
      </c>
      <c r="CX151" s="478" t="n">
        <f aca="false">'Premissas Financeiras'!CY53</f>
        <v>0</v>
      </c>
      <c r="CY151" s="478" t="n">
        <f aca="false">'Premissas Financeiras'!CZ53</f>
        <v>0</v>
      </c>
      <c r="CZ151" s="478" t="n">
        <f aca="false">'Premissas Financeiras'!DA53</f>
        <v>0</v>
      </c>
      <c r="DA151" s="478" t="n">
        <f aca="false">'Premissas Financeiras'!DB53</f>
        <v>0</v>
      </c>
      <c r="DB151" s="478" t="n">
        <f aca="false">'Premissas Financeiras'!DC53</f>
        <v>0</v>
      </c>
      <c r="DC151" s="478" t="n">
        <f aca="false">'Premissas Financeiras'!DD53</f>
        <v>0</v>
      </c>
      <c r="DD151" s="478" t="n">
        <f aca="false">'Premissas Financeiras'!DE53</f>
        <v>0</v>
      </c>
      <c r="DE151" s="478" t="n">
        <f aca="false">'Premissas Financeiras'!DF53</f>
        <v>0</v>
      </c>
      <c r="DF151" s="478" t="n">
        <f aca="false">SUM(CT151:DE151)</f>
        <v>0</v>
      </c>
      <c r="DG151" s="478" t="n">
        <f aca="false">'Premissas Financeiras'!DH53</f>
        <v>0</v>
      </c>
      <c r="DH151" s="478" t="n">
        <f aca="false">'Premissas Financeiras'!DI53</f>
        <v>0</v>
      </c>
      <c r="DI151" s="478" t="n">
        <f aca="false">'Premissas Financeiras'!DJ53</f>
        <v>0</v>
      </c>
      <c r="DJ151" s="478" t="n">
        <f aca="false">'Premissas Financeiras'!DK53</f>
        <v>0</v>
      </c>
      <c r="DK151" s="478" t="n">
        <f aca="false">'Premissas Financeiras'!DL53</f>
        <v>0</v>
      </c>
      <c r="DL151" s="478" t="n">
        <f aca="false">'Premissas Financeiras'!DM53</f>
        <v>0</v>
      </c>
      <c r="DM151" s="478" t="n">
        <f aca="false">'Premissas Financeiras'!DN53</f>
        <v>0</v>
      </c>
      <c r="DN151" s="478" t="n">
        <f aca="false">'Premissas Financeiras'!DO53</f>
        <v>0</v>
      </c>
      <c r="DO151" s="478" t="n">
        <f aca="false">'Premissas Financeiras'!DP53</f>
        <v>0</v>
      </c>
      <c r="DP151" s="478" t="n">
        <f aca="false">'Premissas Financeiras'!DQ53</f>
        <v>0</v>
      </c>
      <c r="DQ151" s="478" t="n">
        <f aca="false">'Premissas Financeiras'!DR53</f>
        <v>0</v>
      </c>
      <c r="DR151" s="478" t="n">
        <f aca="false">'Premissas Financeiras'!DS53</f>
        <v>0</v>
      </c>
      <c r="DS151" s="478" t="n">
        <f aca="false">SUM(DG151:DR151)</f>
        <v>0</v>
      </c>
      <c r="DT151" s="478" t="n">
        <f aca="false">'Premissas Financeiras'!DU53</f>
        <v>0</v>
      </c>
      <c r="DU151" s="478" t="n">
        <f aca="false">'Premissas Financeiras'!DV53</f>
        <v>0</v>
      </c>
      <c r="DV151" s="478" t="n">
        <f aca="false">'Premissas Financeiras'!DW53</f>
        <v>0</v>
      </c>
      <c r="DW151" s="478" t="n">
        <f aca="false">'Premissas Financeiras'!DX53</f>
        <v>0</v>
      </c>
      <c r="DX151" s="478" t="n">
        <f aca="false">'Premissas Financeiras'!DY53</f>
        <v>0</v>
      </c>
      <c r="DY151" s="478" t="n">
        <f aca="false">'Premissas Financeiras'!DZ53</f>
        <v>0</v>
      </c>
      <c r="DZ151" s="478" t="n">
        <f aca="false">'Premissas Financeiras'!EA53</f>
        <v>0</v>
      </c>
      <c r="EA151" s="478" t="n">
        <f aca="false">'Premissas Financeiras'!EB53</f>
        <v>0</v>
      </c>
      <c r="EB151" s="478" t="n">
        <f aca="false">'Premissas Financeiras'!EC53</f>
        <v>0</v>
      </c>
      <c r="EC151" s="478" t="n">
        <f aca="false">'Premissas Financeiras'!ED53</f>
        <v>0</v>
      </c>
      <c r="ED151" s="478" t="n">
        <f aca="false">'Premissas Financeiras'!EE53</f>
        <v>0</v>
      </c>
      <c r="EE151" s="478" t="n">
        <f aca="false">'Premissas Financeiras'!EF53</f>
        <v>0</v>
      </c>
      <c r="EF151" s="478" t="n">
        <f aca="false">SUM(DT151:EE151)</f>
        <v>0</v>
      </c>
      <c r="EG151" s="478" t="n">
        <f aca="false">'Premissas Financeiras'!EH53</f>
        <v>0</v>
      </c>
      <c r="EH151" s="478" t="n">
        <f aca="false">'Premissas Financeiras'!EI53</f>
        <v>0</v>
      </c>
      <c r="EI151" s="478" t="n">
        <f aca="false">'Premissas Financeiras'!EJ53</f>
        <v>0</v>
      </c>
      <c r="EJ151" s="478" t="n">
        <f aca="false">'Premissas Financeiras'!EK53</f>
        <v>0</v>
      </c>
      <c r="EK151" s="478" t="n">
        <f aca="false">'Premissas Financeiras'!EL53</f>
        <v>0</v>
      </c>
      <c r="EL151" s="478" t="n">
        <f aca="false">'Premissas Financeiras'!EM53</f>
        <v>0</v>
      </c>
      <c r="EM151" s="478" t="n">
        <f aca="false">'Premissas Financeiras'!EN53</f>
        <v>0</v>
      </c>
      <c r="EN151" s="478" t="n">
        <f aca="false">'Premissas Financeiras'!EO53</f>
        <v>0</v>
      </c>
      <c r="EO151" s="478" t="n">
        <f aca="false">'Premissas Financeiras'!EP53</f>
        <v>0</v>
      </c>
      <c r="EP151" s="478" t="n">
        <f aca="false">'Premissas Financeiras'!EQ53</f>
        <v>0</v>
      </c>
      <c r="EQ151" s="478" t="n">
        <f aca="false">'Premissas Financeiras'!ER53</f>
        <v>0</v>
      </c>
      <c r="ER151" s="478" t="n">
        <f aca="false">'Premissas Financeiras'!ES53</f>
        <v>0</v>
      </c>
      <c r="ES151" s="478" t="n">
        <f aca="false">SUM(EG151:ER151)</f>
        <v>0</v>
      </c>
      <c r="ET151" s="478" t="n">
        <f aca="false">'Premissas Financeiras'!EU53</f>
        <v>0</v>
      </c>
      <c r="EU151" s="478" t="n">
        <f aca="false">'Premissas Financeiras'!EV53</f>
        <v>0</v>
      </c>
      <c r="EV151" s="478" t="n">
        <f aca="false">'Premissas Financeiras'!EW53</f>
        <v>0</v>
      </c>
      <c r="EW151" s="478" t="n">
        <f aca="false">'Premissas Financeiras'!EX53</f>
        <v>0</v>
      </c>
      <c r="EX151" s="478" t="n">
        <f aca="false">'Premissas Financeiras'!EY53</f>
        <v>0</v>
      </c>
      <c r="EY151" s="478" t="n">
        <f aca="false">'Premissas Financeiras'!EZ53</f>
        <v>0</v>
      </c>
      <c r="EZ151" s="478" t="n">
        <f aca="false">'Premissas Financeiras'!FA53</f>
        <v>0</v>
      </c>
      <c r="FA151" s="478" t="n">
        <f aca="false">'Premissas Financeiras'!FB53</f>
        <v>0</v>
      </c>
      <c r="FB151" s="478" t="n">
        <f aca="false">'Premissas Financeiras'!FC53</f>
        <v>0</v>
      </c>
      <c r="FC151" s="478" t="n">
        <f aca="false">'Premissas Financeiras'!FD53</f>
        <v>0</v>
      </c>
      <c r="FD151" s="478" t="n">
        <f aca="false">'Premissas Financeiras'!FE53</f>
        <v>0</v>
      </c>
      <c r="FE151" s="478" t="n">
        <f aca="false">'Premissas Financeiras'!FF53</f>
        <v>0</v>
      </c>
      <c r="FF151" s="478" t="n">
        <f aca="false">SUM(ET151:FE151)</f>
        <v>0</v>
      </c>
      <c r="FG151" s="478" t="n">
        <f aca="false">'Premissas Financeiras'!FH53</f>
        <v>0</v>
      </c>
      <c r="FH151" s="478" t="n">
        <f aca="false">'Premissas Financeiras'!FI53</f>
        <v>0</v>
      </c>
      <c r="FI151" s="478" t="n">
        <f aca="false">'Premissas Financeiras'!FJ53</f>
        <v>0</v>
      </c>
      <c r="FJ151" s="478" t="n">
        <f aca="false">'Premissas Financeiras'!FK53</f>
        <v>0</v>
      </c>
      <c r="FK151" s="478" t="n">
        <f aca="false">'Premissas Financeiras'!FL53</f>
        <v>0</v>
      </c>
      <c r="FL151" s="478" t="n">
        <f aca="false">'Premissas Financeiras'!FM53</f>
        <v>0</v>
      </c>
      <c r="FM151" s="478" t="n">
        <f aca="false">'Premissas Financeiras'!FN53</f>
        <v>0</v>
      </c>
      <c r="FN151" s="478" t="n">
        <f aca="false">'Premissas Financeiras'!FO53</f>
        <v>0</v>
      </c>
      <c r="FO151" s="478" t="n">
        <f aca="false">'Premissas Financeiras'!FP53</f>
        <v>0</v>
      </c>
      <c r="FP151" s="478" t="n">
        <f aca="false">'Premissas Financeiras'!FQ53</f>
        <v>0</v>
      </c>
      <c r="FQ151" s="478" t="n">
        <f aca="false">'Premissas Financeiras'!FR53</f>
        <v>0</v>
      </c>
      <c r="FR151" s="478" t="n">
        <f aca="false">'Premissas Financeiras'!FS53</f>
        <v>0</v>
      </c>
      <c r="FS151" s="478" t="n">
        <f aca="false">SUM(FG151:FR151)</f>
        <v>0</v>
      </c>
      <c r="FT151" s="478" t="n">
        <f aca="false">'Premissas Financeiras'!FU53</f>
        <v>0</v>
      </c>
      <c r="FU151" s="478" t="n">
        <f aca="false">'Premissas Financeiras'!FV53</f>
        <v>0</v>
      </c>
      <c r="FV151" s="478" t="n">
        <f aca="false">'Premissas Financeiras'!FW53</f>
        <v>0</v>
      </c>
      <c r="FW151" s="478" t="n">
        <f aca="false">'Premissas Financeiras'!FX53</f>
        <v>0</v>
      </c>
      <c r="FX151" s="478" t="n">
        <f aca="false">'Premissas Financeiras'!FY53</f>
        <v>0</v>
      </c>
      <c r="FY151" s="478" t="n">
        <f aca="false">'Premissas Financeiras'!FZ53</f>
        <v>0</v>
      </c>
      <c r="FZ151" s="478" t="n">
        <f aca="false">'Premissas Financeiras'!GA53</f>
        <v>0</v>
      </c>
      <c r="GA151" s="478" t="n">
        <f aca="false">'Premissas Financeiras'!GB53</f>
        <v>0</v>
      </c>
      <c r="GB151" s="478" t="n">
        <f aca="false">'Premissas Financeiras'!GC53</f>
        <v>0</v>
      </c>
      <c r="GC151" s="478" t="n">
        <f aca="false">'Premissas Financeiras'!GD53</f>
        <v>0</v>
      </c>
      <c r="GD151" s="478" t="n">
        <f aca="false">'Premissas Financeiras'!GE53</f>
        <v>0</v>
      </c>
      <c r="GE151" s="478" t="n">
        <f aca="false">'Premissas Financeiras'!GF53</f>
        <v>0</v>
      </c>
      <c r="GF151" s="478" t="n">
        <f aca="false">SUM(FT151:GE151)</f>
        <v>0</v>
      </c>
      <c r="GG151" s="478" t="n">
        <f aca="false">'Premissas Financeiras'!GH53</f>
        <v>0</v>
      </c>
      <c r="GH151" s="478" t="n">
        <f aca="false">'Premissas Financeiras'!GI53</f>
        <v>0</v>
      </c>
      <c r="GI151" s="478" t="n">
        <f aca="false">'Premissas Financeiras'!GJ53</f>
        <v>0</v>
      </c>
      <c r="GJ151" s="478" t="n">
        <f aca="false">'Premissas Financeiras'!GK53</f>
        <v>0</v>
      </c>
      <c r="GK151" s="478" t="n">
        <f aca="false">'Premissas Financeiras'!GL53</f>
        <v>0</v>
      </c>
      <c r="GL151" s="478" t="n">
        <f aca="false">'Premissas Financeiras'!GM53</f>
        <v>0</v>
      </c>
      <c r="GM151" s="478" t="n">
        <f aca="false">'Premissas Financeiras'!GN53</f>
        <v>0</v>
      </c>
      <c r="GN151" s="478" t="n">
        <f aca="false">'Premissas Financeiras'!GO53</f>
        <v>0</v>
      </c>
      <c r="GO151" s="478" t="n">
        <f aca="false">'Premissas Financeiras'!GP53</f>
        <v>0</v>
      </c>
      <c r="GP151" s="478" t="n">
        <f aca="false">'Premissas Financeiras'!GQ53</f>
        <v>0</v>
      </c>
      <c r="GQ151" s="478" t="n">
        <f aca="false">'Premissas Financeiras'!GR53</f>
        <v>0</v>
      </c>
      <c r="GR151" s="478" t="n">
        <f aca="false">'Premissas Financeiras'!GS53</f>
        <v>0</v>
      </c>
      <c r="GS151" s="478" t="n">
        <f aca="false">SUM(GG151:GR151)</f>
        <v>0</v>
      </c>
      <c r="GT151" s="478" t="n">
        <f aca="false">'Premissas Financeiras'!GU53</f>
        <v>0</v>
      </c>
      <c r="GU151" s="478" t="n">
        <f aca="false">'Premissas Financeiras'!GV53</f>
        <v>0</v>
      </c>
      <c r="GV151" s="478" t="n">
        <f aca="false">'Premissas Financeiras'!GW53</f>
        <v>0</v>
      </c>
      <c r="GW151" s="478" t="n">
        <f aca="false">'Premissas Financeiras'!GX53</f>
        <v>0</v>
      </c>
      <c r="GX151" s="478" t="n">
        <f aca="false">'Premissas Financeiras'!GY53</f>
        <v>0</v>
      </c>
      <c r="GY151" s="478" t="n">
        <f aca="false">'Premissas Financeiras'!GZ53</f>
        <v>0</v>
      </c>
      <c r="GZ151" s="478" t="n">
        <f aca="false">'Premissas Financeiras'!HA53</f>
        <v>0</v>
      </c>
      <c r="HA151" s="478" t="n">
        <f aca="false">'Premissas Financeiras'!HB53</f>
        <v>0</v>
      </c>
      <c r="HB151" s="478" t="n">
        <f aca="false">'Premissas Financeiras'!HC53</f>
        <v>0</v>
      </c>
      <c r="HC151" s="478" t="n">
        <f aca="false">'Premissas Financeiras'!HD53</f>
        <v>0</v>
      </c>
      <c r="HD151" s="478" t="n">
        <f aca="false">'Premissas Financeiras'!HE53</f>
        <v>0</v>
      </c>
      <c r="HE151" s="478" t="n">
        <f aca="false">'Premissas Financeiras'!HF53</f>
        <v>0</v>
      </c>
      <c r="HF151" s="478" t="n">
        <f aca="false">SUM(GT151:HE151)</f>
        <v>0</v>
      </c>
      <c r="HG151" s="478" t="n">
        <f aca="false">'Premissas Financeiras'!HH53</f>
        <v>0</v>
      </c>
      <c r="HH151" s="478" t="n">
        <f aca="false">'Premissas Financeiras'!HI53</f>
        <v>0</v>
      </c>
      <c r="HI151" s="478" t="n">
        <f aca="false">'Premissas Financeiras'!HJ53</f>
        <v>0</v>
      </c>
      <c r="HJ151" s="478" t="n">
        <f aca="false">'Premissas Financeiras'!HK53</f>
        <v>0</v>
      </c>
      <c r="HK151" s="478" t="n">
        <f aca="false">'Premissas Financeiras'!HL53</f>
        <v>0</v>
      </c>
      <c r="HL151" s="478" t="n">
        <f aca="false">'Premissas Financeiras'!HM53</f>
        <v>0</v>
      </c>
      <c r="HM151" s="478" t="n">
        <f aca="false">'Premissas Financeiras'!HN53</f>
        <v>0</v>
      </c>
      <c r="HN151" s="478" t="n">
        <f aca="false">'Premissas Financeiras'!HO53</f>
        <v>0</v>
      </c>
      <c r="HO151" s="478" t="n">
        <f aca="false">'Premissas Financeiras'!HP53</f>
        <v>0</v>
      </c>
      <c r="HP151" s="478" t="n">
        <f aca="false">'Premissas Financeiras'!HQ53</f>
        <v>0</v>
      </c>
      <c r="HQ151" s="478" t="n">
        <f aca="false">'Premissas Financeiras'!HR53</f>
        <v>0</v>
      </c>
      <c r="HR151" s="478" t="n">
        <f aca="false">'Premissas Financeiras'!HS53</f>
        <v>0</v>
      </c>
      <c r="HS151" s="478" t="n">
        <f aca="false">SUM(HG151:HR151)</f>
        <v>0</v>
      </c>
      <c r="HT151" s="478" t="n">
        <f aca="false">'Premissas Financeiras'!HU53</f>
        <v>0</v>
      </c>
      <c r="HU151" s="478" t="n">
        <f aca="false">'Premissas Financeiras'!HV53</f>
        <v>0</v>
      </c>
      <c r="HV151" s="478" t="n">
        <f aca="false">'Premissas Financeiras'!HW53</f>
        <v>0</v>
      </c>
      <c r="HW151" s="478" t="n">
        <f aca="false">'Premissas Financeiras'!HX53</f>
        <v>0</v>
      </c>
      <c r="HX151" s="478" t="n">
        <f aca="false">'Premissas Financeiras'!HY53</f>
        <v>0</v>
      </c>
      <c r="HY151" s="478" t="n">
        <f aca="false">'Premissas Financeiras'!HZ53</f>
        <v>0</v>
      </c>
      <c r="HZ151" s="478" t="n">
        <f aca="false">'Premissas Financeiras'!IA53</f>
        <v>0</v>
      </c>
      <c r="IA151" s="478" t="n">
        <f aca="false">'Premissas Financeiras'!IB53</f>
        <v>0</v>
      </c>
      <c r="IB151" s="478" t="n">
        <f aca="false">'Premissas Financeiras'!IC53</f>
        <v>0</v>
      </c>
      <c r="IC151" s="478" t="n">
        <f aca="false">'Premissas Financeiras'!ID53</f>
        <v>0</v>
      </c>
      <c r="ID151" s="478" t="n">
        <f aca="false">'Premissas Financeiras'!IE53</f>
        <v>0</v>
      </c>
      <c r="IE151" s="478" t="n">
        <f aca="false">'Premissas Financeiras'!IF53</f>
        <v>0</v>
      </c>
      <c r="IF151" s="478" t="n">
        <f aca="false">SUM(HT151:IE151)</f>
        <v>0</v>
      </c>
      <c r="IG151" s="478" t="n">
        <f aca="false">'Premissas Financeiras'!IH53</f>
        <v>0</v>
      </c>
      <c r="IH151" s="478" t="n">
        <f aca="false">'Premissas Financeiras'!II53</f>
        <v>0</v>
      </c>
      <c r="II151" s="478" t="n">
        <f aca="false">'Premissas Financeiras'!IJ53</f>
        <v>0</v>
      </c>
      <c r="IJ151" s="478" t="n">
        <f aca="false">'Premissas Financeiras'!IK53</f>
        <v>0</v>
      </c>
      <c r="IK151" s="478" t="n">
        <f aca="false">'Premissas Financeiras'!IL53</f>
        <v>0</v>
      </c>
      <c r="IL151" s="478" t="n">
        <f aca="false">'Premissas Financeiras'!IM53</f>
        <v>0</v>
      </c>
      <c r="IM151" s="478" t="n">
        <f aca="false">'Premissas Financeiras'!IN53</f>
        <v>0</v>
      </c>
      <c r="IN151" s="478" t="n">
        <f aca="false">'Premissas Financeiras'!IO53</f>
        <v>0</v>
      </c>
      <c r="IO151" s="478" t="n">
        <f aca="false">'Premissas Financeiras'!IP53</f>
        <v>0</v>
      </c>
      <c r="IP151" s="478" t="n">
        <f aca="false">'Premissas Financeiras'!IQ53</f>
        <v>0</v>
      </c>
      <c r="IQ151" s="478" t="n">
        <f aca="false">'Premissas Financeiras'!IR53</f>
        <v>0</v>
      </c>
      <c r="IR151" s="478" t="n">
        <f aca="false">'Premissas Financeiras'!IS53</f>
        <v>0</v>
      </c>
      <c r="IS151" s="478" t="n">
        <f aca="false">SUM(IG151:IR151)</f>
        <v>0</v>
      </c>
      <c r="IT151" s="478" t="n">
        <f aca="false">'Premissas Financeiras'!IU53</f>
        <v>0</v>
      </c>
      <c r="IU151" s="478" t="n">
        <f aca="false">'Premissas Financeiras'!IV53</f>
        <v>0</v>
      </c>
      <c r="IV151" s="478" t="n">
        <f aca="false">'Premissas Financeiras'!IW53</f>
        <v>0</v>
      </c>
      <c r="IW151" s="478" t="n">
        <f aca="false">'Premissas Financeiras'!IX53</f>
        <v>0</v>
      </c>
      <c r="IX151" s="478" t="n">
        <f aca="false">'Premissas Financeiras'!IY53</f>
        <v>0</v>
      </c>
      <c r="IY151" s="478" t="n">
        <f aca="false">'Premissas Financeiras'!IZ53</f>
        <v>0</v>
      </c>
      <c r="IZ151" s="478" t="n">
        <f aca="false">'Premissas Financeiras'!JA53</f>
        <v>0</v>
      </c>
      <c r="JA151" s="478" t="n">
        <f aca="false">'Premissas Financeiras'!JB53</f>
        <v>0</v>
      </c>
      <c r="JB151" s="478" t="n">
        <f aca="false">'Premissas Financeiras'!JC53</f>
        <v>0</v>
      </c>
      <c r="JC151" s="478" t="n">
        <f aca="false">'Premissas Financeiras'!JD53</f>
        <v>0</v>
      </c>
      <c r="JD151" s="478" t="n">
        <f aca="false">'Premissas Financeiras'!JE53</f>
        <v>0</v>
      </c>
      <c r="JE151" s="478" t="n">
        <f aca="false">'Premissas Financeiras'!JF53</f>
        <v>0</v>
      </c>
      <c r="JF151" s="478" t="n">
        <f aca="false">SUM(IT151:JE151)</f>
        <v>0</v>
      </c>
      <c r="JG151" s="478" t="n">
        <f aca="false">'Premissas Financeiras'!JH53</f>
        <v>0</v>
      </c>
      <c r="JH151" s="478" t="n">
        <f aca="false">'Premissas Financeiras'!JI53</f>
        <v>0</v>
      </c>
      <c r="JI151" s="478" t="n">
        <f aca="false">'Premissas Financeiras'!JJ53</f>
        <v>0</v>
      </c>
      <c r="JJ151" s="478" t="n">
        <f aca="false">'Premissas Financeiras'!JK53</f>
        <v>0</v>
      </c>
      <c r="JK151" s="478" t="n">
        <f aca="false">'Premissas Financeiras'!JL53</f>
        <v>0</v>
      </c>
      <c r="JL151" s="478" t="n">
        <f aca="false">'Premissas Financeiras'!JM53</f>
        <v>0</v>
      </c>
      <c r="JM151" s="478" t="n">
        <f aca="false">'Premissas Financeiras'!JN53</f>
        <v>0</v>
      </c>
      <c r="JN151" s="478" t="n">
        <f aca="false">'Premissas Financeiras'!JO53</f>
        <v>0</v>
      </c>
      <c r="JO151" s="478" t="n">
        <f aca="false">'Premissas Financeiras'!JP53</f>
        <v>0</v>
      </c>
      <c r="JP151" s="478" t="n">
        <f aca="false">'Premissas Financeiras'!JQ53</f>
        <v>0</v>
      </c>
      <c r="JQ151" s="478" t="n">
        <f aca="false">'Premissas Financeiras'!JR53</f>
        <v>0</v>
      </c>
      <c r="JR151" s="478" t="n">
        <f aca="false">'Premissas Financeiras'!JS53</f>
        <v>0</v>
      </c>
      <c r="JS151" s="478" t="n">
        <f aca="false">SUM(JG151:JR151)</f>
        <v>0</v>
      </c>
      <c r="JT151" s="478" t="n">
        <f aca="false">'Premissas Financeiras'!JU53</f>
        <v>0</v>
      </c>
      <c r="JU151" s="478" t="n">
        <f aca="false">'Premissas Financeiras'!JV53</f>
        <v>0</v>
      </c>
      <c r="JV151" s="478" t="n">
        <f aca="false">'Premissas Financeiras'!JW53</f>
        <v>0</v>
      </c>
      <c r="JW151" s="478" t="n">
        <f aca="false">'Premissas Financeiras'!JX53</f>
        <v>0</v>
      </c>
      <c r="JX151" s="478" t="n">
        <f aca="false">'Premissas Financeiras'!JY53</f>
        <v>0</v>
      </c>
      <c r="JY151" s="478" t="n">
        <f aca="false">'Premissas Financeiras'!JZ53</f>
        <v>0</v>
      </c>
      <c r="JZ151" s="478" t="n">
        <f aca="false">'Premissas Financeiras'!KA53</f>
        <v>0</v>
      </c>
      <c r="KA151" s="478" t="n">
        <f aca="false">'Premissas Financeiras'!KB53</f>
        <v>0</v>
      </c>
      <c r="KB151" s="478" t="n">
        <f aca="false">'Premissas Financeiras'!KC53</f>
        <v>0</v>
      </c>
      <c r="KC151" s="478" t="n">
        <f aca="false">'Premissas Financeiras'!KD53</f>
        <v>0</v>
      </c>
      <c r="KD151" s="478" t="n">
        <f aca="false">'Premissas Financeiras'!KE53</f>
        <v>0</v>
      </c>
      <c r="KE151" s="478" t="n">
        <f aca="false">'Premissas Financeiras'!KF53</f>
        <v>0</v>
      </c>
      <c r="KF151" s="478" t="n">
        <f aca="false">SUM(JT151:KE151)</f>
        <v>0</v>
      </c>
      <c r="KG151" s="478" t="n">
        <f aca="false">'Premissas Financeiras'!KH53</f>
        <v>0</v>
      </c>
      <c r="KH151" s="478" t="n">
        <f aca="false">'Premissas Financeiras'!KI53</f>
        <v>0</v>
      </c>
      <c r="KI151" s="478" t="n">
        <f aca="false">'Premissas Financeiras'!KJ53</f>
        <v>0</v>
      </c>
      <c r="KJ151" s="478" t="n">
        <f aca="false">'Premissas Financeiras'!KK53</f>
        <v>0</v>
      </c>
      <c r="KK151" s="478" t="n">
        <f aca="false">'Premissas Financeiras'!KL53</f>
        <v>0</v>
      </c>
      <c r="KL151" s="478" t="n">
        <f aca="false">'Premissas Financeiras'!KM53</f>
        <v>0</v>
      </c>
      <c r="KM151" s="478" t="n">
        <f aca="false">'Premissas Financeiras'!KN53</f>
        <v>0</v>
      </c>
      <c r="KN151" s="478" t="n">
        <f aca="false">'Premissas Financeiras'!KO53</f>
        <v>0</v>
      </c>
      <c r="KO151" s="478" t="n">
        <f aca="false">'Premissas Financeiras'!KP53</f>
        <v>0</v>
      </c>
      <c r="KP151" s="478" t="n">
        <f aca="false">'Premissas Financeiras'!KQ53</f>
        <v>0</v>
      </c>
      <c r="KQ151" s="478" t="n">
        <f aca="false">'Premissas Financeiras'!KR53</f>
        <v>0</v>
      </c>
      <c r="KR151" s="478" t="n">
        <f aca="false">'Premissas Financeiras'!KS53</f>
        <v>0</v>
      </c>
      <c r="KS151" s="478" t="n">
        <f aca="false">SUM(KG151:KR151)</f>
        <v>0</v>
      </c>
      <c r="KT151" s="478" t="n">
        <f aca="false">'Premissas Financeiras'!KU53</f>
        <v>0</v>
      </c>
      <c r="KU151" s="478" t="n">
        <f aca="false">'Premissas Financeiras'!KV53</f>
        <v>0</v>
      </c>
      <c r="KV151" s="478" t="n">
        <f aca="false">'Premissas Financeiras'!KW53</f>
        <v>0</v>
      </c>
      <c r="KW151" s="478" t="n">
        <f aca="false">'Premissas Financeiras'!KX53</f>
        <v>0</v>
      </c>
      <c r="KX151" s="478" t="n">
        <f aca="false">'Premissas Financeiras'!KY53</f>
        <v>0</v>
      </c>
      <c r="KY151" s="478" t="n">
        <f aca="false">'Premissas Financeiras'!KZ53</f>
        <v>0</v>
      </c>
      <c r="KZ151" s="478" t="n">
        <f aca="false">'Premissas Financeiras'!LA53</f>
        <v>0</v>
      </c>
      <c r="LA151" s="478" t="n">
        <f aca="false">'Premissas Financeiras'!LB53</f>
        <v>0</v>
      </c>
      <c r="LB151" s="478" t="n">
        <f aca="false">'Premissas Financeiras'!LC53</f>
        <v>0</v>
      </c>
      <c r="LC151" s="478" t="n">
        <f aca="false">'Premissas Financeiras'!LD53</f>
        <v>0</v>
      </c>
      <c r="LD151" s="478" t="n">
        <f aca="false">'Premissas Financeiras'!LE53</f>
        <v>0</v>
      </c>
      <c r="LE151" s="478" t="n">
        <f aca="false">'Premissas Financeiras'!LF53</f>
        <v>0</v>
      </c>
      <c r="LF151" s="478" t="n">
        <f aca="false">SUM(KT151:LE151)</f>
        <v>0</v>
      </c>
      <c r="LG151" s="478" t="n">
        <f aca="false">'Premissas Financeiras'!LH53</f>
        <v>0</v>
      </c>
      <c r="LH151" s="478" t="n">
        <f aca="false">'Premissas Financeiras'!LI53</f>
        <v>0</v>
      </c>
      <c r="LI151" s="478" t="n">
        <f aca="false">'Premissas Financeiras'!LJ53</f>
        <v>0</v>
      </c>
      <c r="LJ151" s="478" t="n">
        <f aca="false">'Premissas Financeiras'!LK53</f>
        <v>0</v>
      </c>
      <c r="LK151" s="478" t="n">
        <f aca="false">'Premissas Financeiras'!LL53</f>
        <v>0</v>
      </c>
      <c r="LL151" s="478" t="n">
        <f aca="false">'Premissas Financeiras'!LM53</f>
        <v>0</v>
      </c>
      <c r="LM151" s="478" t="n">
        <f aca="false">'Premissas Financeiras'!LN53</f>
        <v>0</v>
      </c>
      <c r="LN151" s="478" t="n">
        <f aca="false">'Premissas Financeiras'!LO53</f>
        <v>0</v>
      </c>
      <c r="LO151" s="478" t="n">
        <f aca="false">'Premissas Financeiras'!LP53</f>
        <v>0</v>
      </c>
      <c r="LP151" s="478" t="n">
        <f aca="false">'Premissas Financeiras'!LQ53</f>
        <v>0</v>
      </c>
      <c r="LQ151" s="478" t="n">
        <f aca="false">'Premissas Financeiras'!LR53</f>
        <v>0</v>
      </c>
      <c r="LR151" s="478" t="n">
        <f aca="false">'Premissas Financeiras'!LS53</f>
        <v>0</v>
      </c>
      <c r="LS151" s="478" t="n">
        <f aca="false">SUM(LG151:LR151)</f>
        <v>0</v>
      </c>
      <c r="LT151" s="478" t="n">
        <f aca="false">'Premissas Financeiras'!LU53</f>
        <v>0</v>
      </c>
      <c r="LU151" s="478" t="n">
        <f aca="false">'Premissas Financeiras'!LV53</f>
        <v>0</v>
      </c>
      <c r="LV151" s="478" t="n">
        <f aca="false">'Premissas Financeiras'!LW53</f>
        <v>0</v>
      </c>
      <c r="LW151" s="478" t="n">
        <f aca="false">'Premissas Financeiras'!LX53</f>
        <v>0</v>
      </c>
      <c r="LX151" s="478" t="n">
        <f aca="false">'Premissas Financeiras'!LY53</f>
        <v>0</v>
      </c>
      <c r="LY151" s="478" t="n">
        <f aca="false">'Premissas Financeiras'!LZ53</f>
        <v>0</v>
      </c>
      <c r="LZ151" s="478" t="n">
        <f aca="false">'Premissas Financeiras'!MA53</f>
        <v>0</v>
      </c>
      <c r="MA151" s="478" t="n">
        <f aca="false">'Premissas Financeiras'!MB53</f>
        <v>0</v>
      </c>
      <c r="MB151" s="478" t="n">
        <f aca="false">'Premissas Financeiras'!MC53</f>
        <v>0</v>
      </c>
      <c r="MC151" s="478" t="n">
        <f aca="false">'Premissas Financeiras'!MD53</f>
        <v>0</v>
      </c>
      <c r="MD151" s="478" t="n">
        <f aca="false">'Premissas Financeiras'!ME53</f>
        <v>0</v>
      </c>
      <c r="ME151" s="478" t="n">
        <f aca="false">'Premissas Financeiras'!MF53</f>
        <v>0</v>
      </c>
      <c r="MF151" s="478" t="n">
        <f aca="false">SUM(LT151:ME151)</f>
        <v>0</v>
      </c>
      <c r="MG151" s="478" t="n">
        <f aca="false">'Premissas Financeiras'!MH53</f>
        <v>0</v>
      </c>
      <c r="MH151" s="478" t="n">
        <f aca="false">'Premissas Financeiras'!MI53</f>
        <v>0</v>
      </c>
      <c r="MI151" s="478" t="n">
        <f aca="false">'Premissas Financeiras'!MJ53</f>
        <v>0</v>
      </c>
      <c r="MJ151" s="478" t="n">
        <f aca="false">'Premissas Financeiras'!MK53</f>
        <v>0</v>
      </c>
      <c r="MK151" s="478" t="n">
        <f aca="false">'Premissas Financeiras'!ML53</f>
        <v>0</v>
      </c>
      <c r="ML151" s="478" t="n">
        <f aca="false">'Premissas Financeiras'!MM53</f>
        <v>0</v>
      </c>
      <c r="MM151" s="478" t="n">
        <f aca="false">'Premissas Financeiras'!MN53</f>
        <v>0</v>
      </c>
      <c r="MN151" s="478" t="n">
        <f aca="false">'Premissas Financeiras'!MO53</f>
        <v>0</v>
      </c>
      <c r="MO151" s="478" t="n">
        <f aca="false">'Premissas Financeiras'!MP53</f>
        <v>0</v>
      </c>
      <c r="MP151" s="478" t="n">
        <f aca="false">'Premissas Financeiras'!MQ53</f>
        <v>0</v>
      </c>
      <c r="MQ151" s="478" t="n">
        <f aca="false">'Premissas Financeiras'!MR53</f>
        <v>0</v>
      </c>
      <c r="MR151" s="478" t="n">
        <f aca="false">'Premissas Financeiras'!MS53</f>
        <v>0</v>
      </c>
      <c r="MS151" s="478" t="n">
        <f aca="false">SUM(MG151:MR151)</f>
        <v>0</v>
      </c>
      <c r="MT151" s="478" t="n">
        <f aca="false">'Premissas Financeiras'!MU53</f>
        <v>0</v>
      </c>
      <c r="MU151" s="478" t="n">
        <f aca="false">'Premissas Financeiras'!MV53</f>
        <v>0</v>
      </c>
      <c r="MV151" s="478" t="n">
        <f aca="false">'Premissas Financeiras'!MW53</f>
        <v>0</v>
      </c>
      <c r="MW151" s="478" t="n">
        <f aca="false">'Premissas Financeiras'!MX53</f>
        <v>0</v>
      </c>
      <c r="MX151" s="478" t="n">
        <f aca="false">'Premissas Financeiras'!MY53</f>
        <v>0</v>
      </c>
      <c r="MY151" s="478" t="n">
        <f aca="false">'Premissas Financeiras'!MZ53</f>
        <v>0</v>
      </c>
      <c r="MZ151" s="478" t="n">
        <f aca="false">'Premissas Financeiras'!NA53</f>
        <v>0</v>
      </c>
      <c r="NA151" s="478" t="n">
        <f aca="false">'Premissas Financeiras'!NB53</f>
        <v>0</v>
      </c>
      <c r="NB151" s="478" t="n">
        <f aca="false">'Premissas Financeiras'!NC53</f>
        <v>0</v>
      </c>
      <c r="NC151" s="478" t="n">
        <f aca="false">'Premissas Financeiras'!ND53</f>
        <v>0</v>
      </c>
      <c r="ND151" s="478" t="n">
        <f aca="false">'Premissas Financeiras'!NE53</f>
        <v>0</v>
      </c>
      <c r="NE151" s="478" t="n">
        <f aca="false">'Premissas Financeiras'!NF53</f>
        <v>0</v>
      </c>
      <c r="NF151" s="478" t="n">
        <f aca="false">SUM(MT151:NE151)</f>
        <v>0</v>
      </c>
      <c r="NG151" s="478" t="n">
        <f aca="false">'Premissas Financeiras'!NH53</f>
        <v>0</v>
      </c>
      <c r="NH151" s="478" t="n">
        <f aca="false">'Premissas Financeiras'!NI53</f>
        <v>0</v>
      </c>
      <c r="NI151" s="478" t="n">
        <f aca="false">'Premissas Financeiras'!NJ53</f>
        <v>0</v>
      </c>
      <c r="NJ151" s="478" t="n">
        <f aca="false">'Premissas Financeiras'!NK53</f>
        <v>0</v>
      </c>
      <c r="NK151" s="478" t="n">
        <f aca="false">'Premissas Financeiras'!NL53</f>
        <v>0</v>
      </c>
      <c r="NL151" s="478" t="n">
        <f aca="false">'Premissas Financeiras'!NM53</f>
        <v>0</v>
      </c>
      <c r="NM151" s="478" t="n">
        <f aca="false">'Premissas Financeiras'!NN53</f>
        <v>0</v>
      </c>
      <c r="NN151" s="478" t="n">
        <f aca="false">'Premissas Financeiras'!NO53</f>
        <v>0</v>
      </c>
      <c r="NO151" s="478" t="n">
        <f aca="false">'Premissas Financeiras'!NP53</f>
        <v>0</v>
      </c>
      <c r="NP151" s="478" t="n">
        <f aca="false">'Premissas Financeiras'!NQ53</f>
        <v>0</v>
      </c>
      <c r="NQ151" s="478" t="n">
        <f aca="false">'Premissas Financeiras'!NR53</f>
        <v>0</v>
      </c>
      <c r="NR151" s="478" t="n">
        <f aca="false">'Premissas Financeiras'!NS53</f>
        <v>0</v>
      </c>
      <c r="NS151" s="478" t="n">
        <f aca="false">SUM(NG151:NR151)</f>
        <v>0</v>
      </c>
      <c r="NT151" s="478" t="n">
        <f aca="false">'Premissas Financeiras'!NU53</f>
        <v>0</v>
      </c>
      <c r="NU151" s="478" t="n">
        <f aca="false">'Premissas Financeiras'!NV53</f>
        <v>0</v>
      </c>
      <c r="NV151" s="478" t="n">
        <f aca="false">'Premissas Financeiras'!NW53</f>
        <v>0</v>
      </c>
      <c r="NW151" s="478" t="n">
        <f aca="false">'Premissas Financeiras'!NX53</f>
        <v>0</v>
      </c>
      <c r="NX151" s="478" t="n">
        <f aca="false">'Premissas Financeiras'!NY53</f>
        <v>0</v>
      </c>
      <c r="NY151" s="478" t="n">
        <f aca="false">'Premissas Financeiras'!NZ53</f>
        <v>0</v>
      </c>
      <c r="NZ151" s="478" t="n">
        <f aca="false">'Premissas Financeiras'!OA53</f>
        <v>0</v>
      </c>
      <c r="OA151" s="478" t="n">
        <f aca="false">'Premissas Financeiras'!OB53</f>
        <v>0</v>
      </c>
      <c r="OB151" s="478" t="n">
        <f aca="false">'Premissas Financeiras'!OC53</f>
        <v>0</v>
      </c>
      <c r="OC151" s="478" t="n">
        <f aca="false">'Premissas Financeiras'!OD53</f>
        <v>0</v>
      </c>
      <c r="OD151" s="478" t="n">
        <f aca="false">'Premissas Financeiras'!OE53</f>
        <v>0</v>
      </c>
      <c r="OE151" s="478" t="n">
        <f aca="false">'Premissas Financeiras'!OF53</f>
        <v>0</v>
      </c>
      <c r="OF151" s="478" t="n">
        <f aca="false">SUM(NT151:OE151)</f>
        <v>0</v>
      </c>
      <c r="OG151" s="478" t="n">
        <f aca="false">'Premissas Financeiras'!OH53</f>
        <v>0</v>
      </c>
      <c r="OH151" s="478" t="n">
        <f aca="false">'Premissas Financeiras'!OI53</f>
        <v>0</v>
      </c>
      <c r="OI151" s="478" t="n">
        <f aca="false">'Premissas Financeiras'!OJ53</f>
        <v>0</v>
      </c>
      <c r="OJ151" s="478" t="n">
        <f aca="false">'Premissas Financeiras'!OK53</f>
        <v>0</v>
      </c>
      <c r="OK151" s="478" t="n">
        <f aca="false">'Premissas Financeiras'!OL53</f>
        <v>0</v>
      </c>
      <c r="OL151" s="478" t="n">
        <f aca="false">'Premissas Financeiras'!OM53</f>
        <v>0</v>
      </c>
      <c r="OM151" s="478" t="n">
        <f aca="false">'Premissas Financeiras'!ON53</f>
        <v>0</v>
      </c>
      <c r="ON151" s="478" t="n">
        <f aca="false">'Premissas Financeiras'!OO53</f>
        <v>0</v>
      </c>
      <c r="OO151" s="478" t="n">
        <f aca="false">'Premissas Financeiras'!OP53</f>
        <v>0</v>
      </c>
      <c r="OP151" s="478" t="n">
        <f aca="false">'Premissas Financeiras'!OQ53</f>
        <v>0</v>
      </c>
      <c r="OQ151" s="478" t="n">
        <f aca="false">'Premissas Financeiras'!OR53</f>
        <v>0</v>
      </c>
      <c r="OR151" s="478" t="n">
        <f aca="false">'Premissas Financeiras'!OS53</f>
        <v>0</v>
      </c>
      <c r="OS151" s="478" t="n">
        <f aca="false">SUM(OG151:OR151)</f>
        <v>0</v>
      </c>
      <c r="OT151" s="478"/>
      <c r="OU151" s="478"/>
      <c r="OV151" s="478"/>
      <c r="OW151" s="478"/>
      <c r="OX151" s="478"/>
      <c r="OY151" s="478"/>
      <c r="OZ151" s="478"/>
      <c r="PA151" s="478"/>
      <c r="PB151" s="478"/>
      <c r="PC151" s="478"/>
      <c r="PD151" s="478"/>
      <c r="PE151" s="478"/>
      <c r="PF151" s="478"/>
      <c r="PG151" s="478"/>
      <c r="PH151" s="478"/>
      <c r="PI151" s="478"/>
      <c r="PJ151" s="478"/>
      <c r="PK151" s="478"/>
      <c r="PL151" s="478"/>
      <c r="PM151" s="478"/>
      <c r="PN151" s="478"/>
      <c r="PO151" s="478"/>
      <c r="PP151" s="478"/>
      <c r="PQ151" s="478"/>
      <c r="PR151" s="478"/>
      <c r="PS151" s="478"/>
      <c r="PT151" s="478"/>
      <c r="PU151" s="478"/>
      <c r="PV151" s="478"/>
      <c r="PW151" s="478"/>
      <c r="PX151" s="478"/>
      <c r="PY151" s="478"/>
      <c r="PZ151" s="478"/>
      <c r="QA151" s="478"/>
      <c r="QB151" s="478"/>
      <c r="QC151" s="478"/>
      <c r="QD151" s="478"/>
      <c r="QE151" s="478"/>
      <c r="QF151" s="478"/>
      <c r="QG151" s="478"/>
      <c r="QH151" s="478"/>
      <c r="QI151" s="478"/>
      <c r="QJ151" s="478"/>
      <c r="QK151" s="478"/>
      <c r="QL151" s="478"/>
      <c r="QM151" s="478"/>
      <c r="QN151" s="478"/>
      <c r="QO151" s="478"/>
      <c r="QP151" s="478"/>
      <c r="QQ151" s="478"/>
      <c r="QR151" s="478"/>
      <c r="QS151" s="478"/>
      <c r="QT151" s="478"/>
      <c r="QU151" s="478"/>
      <c r="QV151" s="478"/>
      <c r="QW151" s="478"/>
      <c r="QX151" s="478"/>
      <c r="QY151" s="478"/>
      <c r="QZ151" s="478"/>
      <c r="RA151" s="478"/>
      <c r="RB151" s="478"/>
      <c r="RC151" s="478"/>
      <c r="RD151" s="478"/>
      <c r="RE151" s="478"/>
      <c r="RF151" s="478"/>
    </row>
    <row r="152" customFormat="false" ht="12.75" hidden="false" customHeight="true" outlineLevel="0" collapsed="false">
      <c r="A152" s="478"/>
      <c r="B152" s="479" t="s">
        <v>500</v>
      </c>
      <c r="C152" s="478"/>
      <c r="D152" s="478"/>
      <c r="E152" s="478" t="n">
        <f aca="false">SUM(S152,AF152,AS152,BF152,BS152,CF152,CS152,DF152,DS152,EF152,ES152,FF152,FS152,GF152,GS152,HF152,HS152,IF152,IS152,JF152,JS152,KF152,KS152,LF152,LS152,MF152,MS152,NF152,NS152,OF152,OS152)</f>
        <v>0</v>
      </c>
      <c r="F152" s="478"/>
      <c r="G152" s="478" t="n">
        <f aca="false">F156*G141</f>
        <v>0</v>
      </c>
      <c r="H152" s="478" t="n">
        <f aca="false">G156*H141</f>
        <v>0</v>
      </c>
      <c r="I152" s="478" t="n">
        <f aca="false">H156*I141</f>
        <v>0</v>
      </c>
      <c r="J152" s="478" t="n">
        <f aca="false">I156*J141</f>
        <v>0</v>
      </c>
      <c r="K152" s="478" t="n">
        <f aca="false">J156*K141</f>
        <v>0</v>
      </c>
      <c r="L152" s="478" t="n">
        <f aca="false">K156*L141</f>
        <v>0</v>
      </c>
      <c r="M152" s="478" t="n">
        <f aca="false">L156*M141</f>
        <v>0</v>
      </c>
      <c r="N152" s="478" t="n">
        <f aca="false">M156*N141</f>
        <v>0</v>
      </c>
      <c r="O152" s="478" t="n">
        <f aca="false">N156*O141</f>
        <v>0</v>
      </c>
      <c r="P152" s="478" t="n">
        <f aca="false">O156*P141</f>
        <v>0</v>
      </c>
      <c r="Q152" s="478" t="n">
        <f aca="false">P156*Q141</f>
        <v>0</v>
      </c>
      <c r="R152" s="478" t="n">
        <f aca="false">Q156*R141</f>
        <v>0</v>
      </c>
      <c r="S152" s="478" t="n">
        <f aca="false">SUM(G152:R152)</f>
        <v>0</v>
      </c>
      <c r="T152" s="478" t="n">
        <f aca="false">R156*T141</f>
        <v>0</v>
      </c>
      <c r="U152" s="478" t="n">
        <f aca="false">T156*U141</f>
        <v>0</v>
      </c>
      <c r="V152" s="478" t="n">
        <f aca="false">U156*V141</f>
        <v>0</v>
      </c>
      <c r="W152" s="478" t="n">
        <f aca="false">V156*W141</f>
        <v>0</v>
      </c>
      <c r="X152" s="478" t="n">
        <f aca="false">W156*X141</f>
        <v>0</v>
      </c>
      <c r="Y152" s="478" t="n">
        <f aca="false">X156*Y141</f>
        <v>0</v>
      </c>
      <c r="Z152" s="478" t="n">
        <f aca="false">Y156*Z141</f>
        <v>0</v>
      </c>
      <c r="AA152" s="478" t="n">
        <f aca="false">Z156*AA141</f>
        <v>0</v>
      </c>
      <c r="AB152" s="478" t="n">
        <f aca="false">AA156*AB141</f>
        <v>0</v>
      </c>
      <c r="AC152" s="478" t="n">
        <f aca="false">AB156*AC141</f>
        <v>0</v>
      </c>
      <c r="AD152" s="478" t="n">
        <f aca="false">AC156*AD141</f>
        <v>0</v>
      </c>
      <c r="AE152" s="478" t="n">
        <f aca="false">AD156*AE141</f>
        <v>0</v>
      </c>
      <c r="AF152" s="478" t="n">
        <f aca="false">SUM(T152:AE152)</f>
        <v>0</v>
      </c>
      <c r="AG152" s="478" t="n">
        <f aca="false">AE156*AG141</f>
        <v>0</v>
      </c>
      <c r="AH152" s="478" t="n">
        <f aca="false">AG156*AH141</f>
        <v>0</v>
      </c>
      <c r="AI152" s="478" t="n">
        <f aca="false">AH156*AI141</f>
        <v>0</v>
      </c>
      <c r="AJ152" s="478" t="n">
        <f aca="false">AI156*AJ141</f>
        <v>0</v>
      </c>
      <c r="AK152" s="478" t="n">
        <f aca="false">AJ156*AK141</f>
        <v>0</v>
      </c>
      <c r="AL152" s="478" t="n">
        <f aca="false">AK156*AL141</f>
        <v>0</v>
      </c>
      <c r="AM152" s="478" t="n">
        <f aca="false">AL156*AM141</f>
        <v>0</v>
      </c>
      <c r="AN152" s="478" t="n">
        <f aca="false">AM156*AN141</f>
        <v>0</v>
      </c>
      <c r="AO152" s="478" t="n">
        <f aca="false">AN156*AO141</f>
        <v>0</v>
      </c>
      <c r="AP152" s="478" t="n">
        <f aca="false">AO156*AP141</f>
        <v>0</v>
      </c>
      <c r="AQ152" s="478" t="n">
        <f aca="false">AP156*AQ141</f>
        <v>0</v>
      </c>
      <c r="AR152" s="478" t="n">
        <f aca="false">AQ156*AR141</f>
        <v>0</v>
      </c>
      <c r="AS152" s="478" t="n">
        <f aca="false">SUM(AG152:AR152)</f>
        <v>0</v>
      </c>
      <c r="AT152" s="478" t="n">
        <f aca="false">AR156*AT141</f>
        <v>0</v>
      </c>
      <c r="AU152" s="478" t="n">
        <f aca="false">AT156*AU141</f>
        <v>0</v>
      </c>
      <c r="AV152" s="478" t="n">
        <f aca="false">AU156*AV141</f>
        <v>0</v>
      </c>
      <c r="AW152" s="478" t="n">
        <f aca="false">AV156*AW141</f>
        <v>0</v>
      </c>
      <c r="AX152" s="478" t="n">
        <f aca="false">AW156*AX141</f>
        <v>0</v>
      </c>
      <c r="AY152" s="478" t="n">
        <f aca="false">AX156*AY141</f>
        <v>0</v>
      </c>
      <c r="AZ152" s="478" t="n">
        <f aca="false">AY156*AZ141</f>
        <v>0</v>
      </c>
      <c r="BA152" s="478" t="n">
        <f aca="false">AZ156*BA141</f>
        <v>0</v>
      </c>
      <c r="BB152" s="478" t="n">
        <f aca="false">BA156*BB141</f>
        <v>0</v>
      </c>
      <c r="BC152" s="478" t="n">
        <f aca="false">BB156*BC141</f>
        <v>0</v>
      </c>
      <c r="BD152" s="478" t="n">
        <f aca="false">BC156*BD141</f>
        <v>0</v>
      </c>
      <c r="BE152" s="478" t="n">
        <f aca="false">BD156*BE141</f>
        <v>0</v>
      </c>
      <c r="BF152" s="478" t="n">
        <f aca="false">SUM(AT152:BE152)</f>
        <v>0</v>
      </c>
      <c r="BG152" s="478" t="n">
        <f aca="false">BE156*BG141</f>
        <v>0</v>
      </c>
      <c r="BH152" s="478" t="n">
        <f aca="false">BG156*BH141</f>
        <v>0</v>
      </c>
      <c r="BI152" s="478" t="n">
        <f aca="false">BH156*BI141</f>
        <v>0</v>
      </c>
      <c r="BJ152" s="478" t="n">
        <f aca="false">BI156*BJ141</f>
        <v>0</v>
      </c>
      <c r="BK152" s="478" t="n">
        <f aca="false">BJ156*BK141</f>
        <v>0</v>
      </c>
      <c r="BL152" s="478" t="n">
        <f aca="false">BK156*BL141</f>
        <v>0</v>
      </c>
      <c r="BM152" s="478" t="n">
        <f aca="false">BL156*BM141</f>
        <v>0</v>
      </c>
      <c r="BN152" s="478" t="n">
        <f aca="false">BM156*BN141</f>
        <v>0</v>
      </c>
      <c r="BO152" s="478" t="n">
        <f aca="false">BN156*BO141</f>
        <v>0</v>
      </c>
      <c r="BP152" s="478" t="n">
        <f aca="false">BO156*BP141</f>
        <v>0</v>
      </c>
      <c r="BQ152" s="478" t="n">
        <f aca="false">BP156*BQ141</f>
        <v>0</v>
      </c>
      <c r="BR152" s="478" t="n">
        <f aca="false">BQ156*BR141</f>
        <v>0</v>
      </c>
      <c r="BS152" s="478" t="n">
        <f aca="false">SUM(BG152:BR152)</f>
        <v>0</v>
      </c>
      <c r="BT152" s="478" t="n">
        <f aca="false">BR156*BT141</f>
        <v>0</v>
      </c>
      <c r="BU152" s="478" t="n">
        <f aca="false">BT156*BU141</f>
        <v>0</v>
      </c>
      <c r="BV152" s="478" t="n">
        <f aca="false">BU156*BV141</f>
        <v>0</v>
      </c>
      <c r="BW152" s="478" t="n">
        <f aca="false">BV156*BW141</f>
        <v>0</v>
      </c>
      <c r="BX152" s="478" t="n">
        <f aca="false">BW156*BX141</f>
        <v>0</v>
      </c>
      <c r="BY152" s="478" t="n">
        <f aca="false">BX156*BY141</f>
        <v>0</v>
      </c>
      <c r="BZ152" s="478" t="n">
        <f aca="false">BY156*BZ141</f>
        <v>0</v>
      </c>
      <c r="CA152" s="478" t="n">
        <f aca="false">BZ156*CA141</f>
        <v>0</v>
      </c>
      <c r="CB152" s="478" t="n">
        <f aca="false">CA156*CB141</f>
        <v>0</v>
      </c>
      <c r="CC152" s="478" t="n">
        <f aca="false">CB156*CC141</f>
        <v>0</v>
      </c>
      <c r="CD152" s="478" t="n">
        <f aca="false">CC156*CD141</f>
        <v>0</v>
      </c>
      <c r="CE152" s="478" t="n">
        <f aca="false">CD156*CE141</f>
        <v>0</v>
      </c>
      <c r="CF152" s="478" t="n">
        <f aca="false">SUM(BT152:CE152)</f>
        <v>0</v>
      </c>
      <c r="CG152" s="478" t="n">
        <f aca="false">CE156*CG141</f>
        <v>0</v>
      </c>
      <c r="CH152" s="478" t="n">
        <f aca="false">CG156*CH141</f>
        <v>0</v>
      </c>
      <c r="CI152" s="478" t="n">
        <f aca="false">CH156*CI141</f>
        <v>0</v>
      </c>
      <c r="CJ152" s="478" t="n">
        <f aca="false">CI156*CJ141</f>
        <v>0</v>
      </c>
      <c r="CK152" s="478" t="n">
        <f aca="false">CJ156*CK141</f>
        <v>0</v>
      </c>
      <c r="CL152" s="478" t="n">
        <f aca="false">CK156*CL141</f>
        <v>0</v>
      </c>
      <c r="CM152" s="478" t="n">
        <f aca="false">CL156*CM141</f>
        <v>0</v>
      </c>
      <c r="CN152" s="478" t="n">
        <f aca="false">CM156*CN141</f>
        <v>0</v>
      </c>
      <c r="CO152" s="478" t="n">
        <f aca="false">CN156*CO141</f>
        <v>0</v>
      </c>
      <c r="CP152" s="478" t="n">
        <f aca="false">CO156*CP141</f>
        <v>0</v>
      </c>
      <c r="CQ152" s="478" t="n">
        <f aca="false">CP156*CQ141</f>
        <v>0</v>
      </c>
      <c r="CR152" s="478" t="n">
        <f aca="false">CQ156*CR141</f>
        <v>0</v>
      </c>
      <c r="CS152" s="478" t="n">
        <f aca="false">SUM(CG152:CR152)</f>
        <v>0</v>
      </c>
      <c r="CT152" s="478" t="n">
        <f aca="false">CR156*CT141</f>
        <v>0</v>
      </c>
      <c r="CU152" s="478" t="n">
        <f aca="false">CS156*CU141</f>
        <v>0</v>
      </c>
      <c r="CV152" s="478" t="n">
        <f aca="false">CT156*CV141</f>
        <v>0</v>
      </c>
      <c r="CW152" s="478" t="n">
        <f aca="false">CU156*CW141</f>
        <v>0</v>
      </c>
      <c r="CX152" s="478" t="n">
        <f aca="false">CV156*CX141</f>
        <v>0</v>
      </c>
      <c r="CY152" s="478" t="n">
        <f aca="false">CW156*CY141</f>
        <v>0</v>
      </c>
      <c r="CZ152" s="478" t="n">
        <f aca="false">CX156*CZ141</f>
        <v>0</v>
      </c>
      <c r="DA152" s="478" t="n">
        <f aca="false">CY156*DA141</f>
        <v>0</v>
      </c>
      <c r="DB152" s="478" t="n">
        <f aca="false">CZ156*DB141</f>
        <v>0</v>
      </c>
      <c r="DC152" s="478" t="n">
        <f aca="false">DA156*DC141</f>
        <v>0</v>
      </c>
      <c r="DD152" s="478" t="n">
        <f aca="false">DB156*DD141</f>
        <v>0</v>
      </c>
      <c r="DE152" s="478" t="n">
        <f aca="false">DC156*DE141</f>
        <v>0</v>
      </c>
      <c r="DF152" s="478" t="n">
        <f aca="false">SUM(CT152:DE152)</f>
        <v>0</v>
      </c>
      <c r="DG152" s="478" t="n">
        <f aca="false">DE156*DG141</f>
        <v>0</v>
      </c>
      <c r="DH152" s="478" t="n">
        <f aca="false">DF156*DH141</f>
        <v>0</v>
      </c>
      <c r="DI152" s="478" t="n">
        <f aca="false">DG156*DI141</f>
        <v>0</v>
      </c>
      <c r="DJ152" s="478" t="n">
        <f aca="false">DH156*DJ141</f>
        <v>0</v>
      </c>
      <c r="DK152" s="478" t="n">
        <f aca="false">DI156*DK141</f>
        <v>0</v>
      </c>
      <c r="DL152" s="478" t="n">
        <f aca="false">DJ156*DL141</f>
        <v>0</v>
      </c>
      <c r="DM152" s="478" t="n">
        <f aca="false">DK156*DM141</f>
        <v>0</v>
      </c>
      <c r="DN152" s="478" t="n">
        <f aca="false">DL156*DN141</f>
        <v>0</v>
      </c>
      <c r="DO152" s="478" t="n">
        <f aca="false">DM156*DO141</f>
        <v>0</v>
      </c>
      <c r="DP152" s="478" t="n">
        <f aca="false">DN156*DP141</f>
        <v>0</v>
      </c>
      <c r="DQ152" s="478" t="n">
        <f aca="false">DO156*DQ141</f>
        <v>0</v>
      </c>
      <c r="DR152" s="478" t="n">
        <f aca="false">DP156*DR141</f>
        <v>0</v>
      </c>
      <c r="DS152" s="478" t="n">
        <f aca="false">SUM(DG152:DR152)</f>
        <v>0</v>
      </c>
      <c r="DT152" s="478" t="n">
        <f aca="false">DR156*DT141</f>
        <v>0</v>
      </c>
      <c r="DU152" s="478" t="n">
        <f aca="false">DT156*DU141</f>
        <v>0</v>
      </c>
      <c r="DV152" s="478" t="n">
        <f aca="false">DU156*DV141</f>
        <v>0</v>
      </c>
      <c r="DW152" s="478" t="n">
        <f aca="false">DV156*DW141</f>
        <v>0</v>
      </c>
      <c r="DX152" s="478" t="n">
        <f aca="false">DW156*DX141</f>
        <v>0</v>
      </c>
      <c r="DY152" s="478" t="n">
        <f aca="false">DX156*DY141</f>
        <v>0</v>
      </c>
      <c r="DZ152" s="478" t="n">
        <f aca="false">DY156*DZ141</f>
        <v>0</v>
      </c>
      <c r="EA152" s="478" t="n">
        <f aca="false">DZ156*EA141</f>
        <v>0</v>
      </c>
      <c r="EB152" s="478" t="n">
        <f aca="false">EA156*EB141</f>
        <v>0</v>
      </c>
      <c r="EC152" s="478" t="n">
        <f aca="false">EB156*EC141</f>
        <v>0</v>
      </c>
      <c r="ED152" s="478" t="n">
        <f aca="false">EC156*ED141</f>
        <v>0</v>
      </c>
      <c r="EE152" s="478" t="n">
        <f aca="false">ED156*EE141</f>
        <v>0</v>
      </c>
      <c r="EF152" s="478" t="n">
        <f aca="false">SUM(DT152:EE152)</f>
        <v>0</v>
      </c>
      <c r="EG152" s="478" t="n">
        <f aca="false">EE156*EG141</f>
        <v>0</v>
      </c>
      <c r="EH152" s="478" t="n">
        <f aca="false">EG156*EH141</f>
        <v>0</v>
      </c>
      <c r="EI152" s="478" t="n">
        <f aca="false">EH156*EI141</f>
        <v>0</v>
      </c>
      <c r="EJ152" s="478" t="n">
        <f aca="false">EI156*EJ141</f>
        <v>0</v>
      </c>
      <c r="EK152" s="478" t="n">
        <f aca="false">EJ156*EK141</f>
        <v>0</v>
      </c>
      <c r="EL152" s="478" t="n">
        <f aca="false">EK156*EL141</f>
        <v>0</v>
      </c>
      <c r="EM152" s="478" t="n">
        <f aca="false">EL156*EM141</f>
        <v>0</v>
      </c>
      <c r="EN152" s="478" t="n">
        <f aca="false">EM156*EN141</f>
        <v>0</v>
      </c>
      <c r="EO152" s="478" t="n">
        <f aca="false">EN156*EO141</f>
        <v>0</v>
      </c>
      <c r="EP152" s="478" t="n">
        <f aca="false">EO156*EP141</f>
        <v>0</v>
      </c>
      <c r="EQ152" s="478" t="n">
        <f aca="false">EP156*EQ141</f>
        <v>0</v>
      </c>
      <c r="ER152" s="478" t="n">
        <f aca="false">EQ156*ER141</f>
        <v>0</v>
      </c>
      <c r="ES152" s="478" t="n">
        <f aca="false">SUM(EG152:ER152)</f>
        <v>0</v>
      </c>
      <c r="ET152" s="478" t="n">
        <f aca="false">ER156*ET141</f>
        <v>0</v>
      </c>
      <c r="EU152" s="478" t="n">
        <f aca="false">ET156*EU141</f>
        <v>0</v>
      </c>
      <c r="EV152" s="478" t="n">
        <f aca="false">EU156*EV141</f>
        <v>0</v>
      </c>
      <c r="EW152" s="478" t="n">
        <f aca="false">EV156*EW141</f>
        <v>0</v>
      </c>
      <c r="EX152" s="478" t="n">
        <f aca="false">EW156*EX141</f>
        <v>0</v>
      </c>
      <c r="EY152" s="478" t="n">
        <f aca="false">EX156*EY141</f>
        <v>0</v>
      </c>
      <c r="EZ152" s="478" t="n">
        <f aca="false">EY156*EZ141</f>
        <v>0</v>
      </c>
      <c r="FA152" s="478" t="n">
        <f aca="false">EZ156*FA141</f>
        <v>0</v>
      </c>
      <c r="FB152" s="478" t="n">
        <f aca="false">FA156*FB141</f>
        <v>0</v>
      </c>
      <c r="FC152" s="478" t="n">
        <f aca="false">FB156*FC141</f>
        <v>0</v>
      </c>
      <c r="FD152" s="478" t="n">
        <f aca="false">FC156*FD141</f>
        <v>0</v>
      </c>
      <c r="FE152" s="478" t="n">
        <f aca="false">FD156*FE141</f>
        <v>0</v>
      </c>
      <c r="FF152" s="478" t="n">
        <f aca="false">SUM(ET152:FE152)</f>
        <v>0</v>
      </c>
      <c r="FG152" s="478" t="n">
        <f aca="false">FE156*FG141</f>
        <v>0</v>
      </c>
      <c r="FH152" s="478" t="n">
        <f aca="false">FG156*FH141</f>
        <v>0</v>
      </c>
      <c r="FI152" s="478" t="n">
        <f aca="false">FH156*FI141</f>
        <v>0</v>
      </c>
      <c r="FJ152" s="478" t="n">
        <f aca="false">FI156*FJ141</f>
        <v>0</v>
      </c>
      <c r="FK152" s="478" t="n">
        <f aca="false">FJ156*FK141</f>
        <v>0</v>
      </c>
      <c r="FL152" s="478" t="n">
        <f aca="false">FK156*FL141</f>
        <v>0</v>
      </c>
      <c r="FM152" s="478" t="n">
        <f aca="false">FL156*FM141</f>
        <v>0</v>
      </c>
      <c r="FN152" s="478" t="n">
        <f aca="false">FM156*FN141</f>
        <v>0</v>
      </c>
      <c r="FO152" s="478" t="n">
        <f aca="false">FN156*FO141</f>
        <v>0</v>
      </c>
      <c r="FP152" s="478" t="n">
        <f aca="false">FO156*FP141</f>
        <v>0</v>
      </c>
      <c r="FQ152" s="478" t="n">
        <f aca="false">FP156*FQ141</f>
        <v>0</v>
      </c>
      <c r="FR152" s="478" t="n">
        <f aca="false">FQ156*FR141</f>
        <v>0</v>
      </c>
      <c r="FS152" s="478" t="n">
        <f aca="false">SUM(FG152:FR152)</f>
        <v>0</v>
      </c>
      <c r="FT152" s="478" t="n">
        <f aca="false">FR156*FT141</f>
        <v>0</v>
      </c>
      <c r="FU152" s="478" t="n">
        <f aca="false">FT156*FU141</f>
        <v>0</v>
      </c>
      <c r="FV152" s="478" t="n">
        <f aca="false">FU156*FV141</f>
        <v>0</v>
      </c>
      <c r="FW152" s="478" t="n">
        <f aca="false">FV156*FW141</f>
        <v>0</v>
      </c>
      <c r="FX152" s="478" t="n">
        <f aca="false">FW156*FX141</f>
        <v>0</v>
      </c>
      <c r="FY152" s="478" t="n">
        <f aca="false">FX156*FY141</f>
        <v>0</v>
      </c>
      <c r="FZ152" s="478" t="n">
        <f aca="false">FY156*FZ141</f>
        <v>0</v>
      </c>
      <c r="GA152" s="478" t="n">
        <f aca="false">FZ156*GA141</f>
        <v>0</v>
      </c>
      <c r="GB152" s="478" t="n">
        <f aca="false">GA156*GB141</f>
        <v>0</v>
      </c>
      <c r="GC152" s="478" t="n">
        <f aca="false">GB156*GC141</f>
        <v>0</v>
      </c>
      <c r="GD152" s="478" t="n">
        <f aca="false">GC156*GD141</f>
        <v>0</v>
      </c>
      <c r="GE152" s="478" t="n">
        <f aca="false">GD156*GE141</f>
        <v>0</v>
      </c>
      <c r="GF152" s="478" t="n">
        <f aca="false">SUM(FT152:GE152)</f>
        <v>0</v>
      </c>
      <c r="GG152" s="478" t="n">
        <f aca="false">GE156*GG141</f>
        <v>0</v>
      </c>
      <c r="GH152" s="478" t="n">
        <f aca="false">GG156*GH141</f>
        <v>0</v>
      </c>
      <c r="GI152" s="478" t="n">
        <f aca="false">GH156*GI141</f>
        <v>0</v>
      </c>
      <c r="GJ152" s="478" t="n">
        <f aca="false">GI156*GJ141</f>
        <v>0</v>
      </c>
      <c r="GK152" s="478" t="n">
        <f aca="false">GJ156*GK141</f>
        <v>0</v>
      </c>
      <c r="GL152" s="478" t="n">
        <f aca="false">GK156*GL141</f>
        <v>0</v>
      </c>
      <c r="GM152" s="478" t="n">
        <f aca="false">GL156*GM141</f>
        <v>0</v>
      </c>
      <c r="GN152" s="478" t="n">
        <f aca="false">GM156*GN141</f>
        <v>0</v>
      </c>
      <c r="GO152" s="478" t="n">
        <f aca="false">GN156*GO141</f>
        <v>0</v>
      </c>
      <c r="GP152" s="478" t="n">
        <f aca="false">GO156*GP141</f>
        <v>0</v>
      </c>
      <c r="GQ152" s="478" t="n">
        <f aca="false">GP156*GQ141</f>
        <v>0</v>
      </c>
      <c r="GR152" s="478" t="n">
        <f aca="false">GQ156*GR141</f>
        <v>0</v>
      </c>
      <c r="GS152" s="478" t="n">
        <f aca="false">SUM(GG152:GR152)</f>
        <v>0</v>
      </c>
      <c r="GT152" s="478" t="n">
        <f aca="false">GR156*GT141</f>
        <v>0</v>
      </c>
      <c r="GU152" s="478" t="n">
        <f aca="false">GT156*GU141</f>
        <v>0</v>
      </c>
      <c r="GV152" s="478" t="n">
        <f aca="false">GU156*GV141</f>
        <v>0</v>
      </c>
      <c r="GW152" s="478" t="n">
        <f aca="false">GV156*GW141</f>
        <v>0</v>
      </c>
      <c r="GX152" s="478" t="n">
        <f aca="false">GW156*GX141</f>
        <v>0</v>
      </c>
      <c r="GY152" s="478" t="n">
        <f aca="false">GX156*GY141</f>
        <v>0</v>
      </c>
      <c r="GZ152" s="478" t="n">
        <f aca="false">GY156*GZ141</f>
        <v>0</v>
      </c>
      <c r="HA152" s="478" t="n">
        <f aca="false">GZ156*HA141</f>
        <v>0</v>
      </c>
      <c r="HB152" s="478" t="n">
        <f aca="false">HA156*HB141</f>
        <v>0</v>
      </c>
      <c r="HC152" s="478" t="n">
        <f aca="false">HB156*HC141</f>
        <v>0</v>
      </c>
      <c r="HD152" s="478" t="n">
        <f aca="false">HC156*HD141</f>
        <v>0</v>
      </c>
      <c r="HE152" s="478" t="n">
        <f aca="false">HD156*HE141</f>
        <v>0</v>
      </c>
      <c r="HF152" s="478" t="n">
        <f aca="false">SUM(GT152:HE152)</f>
        <v>0</v>
      </c>
      <c r="HG152" s="478" t="n">
        <f aca="false">HE156*HG141</f>
        <v>0</v>
      </c>
      <c r="HH152" s="478" t="n">
        <f aca="false">HG156*HH141</f>
        <v>0</v>
      </c>
      <c r="HI152" s="478" t="n">
        <f aca="false">HH156*HI141</f>
        <v>0</v>
      </c>
      <c r="HJ152" s="478" t="n">
        <f aca="false">HI156*HJ141</f>
        <v>0</v>
      </c>
      <c r="HK152" s="478" t="n">
        <f aca="false">HJ156*HK141</f>
        <v>0</v>
      </c>
      <c r="HL152" s="478" t="n">
        <f aca="false">HK156*HL141</f>
        <v>0</v>
      </c>
      <c r="HM152" s="478" t="n">
        <f aca="false">HL156*HM141</f>
        <v>0</v>
      </c>
      <c r="HN152" s="478" t="n">
        <f aca="false">HM156*HN141</f>
        <v>0</v>
      </c>
      <c r="HO152" s="478" t="n">
        <f aca="false">HN156*HO141</f>
        <v>0</v>
      </c>
      <c r="HP152" s="478" t="n">
        <f aca="false">HO156*HP141</f>
        <v>0</v>
      </c>
      <c r="HQ152" s="478" t="n">
        <f aca="false">HP156*HQ141</f>
        <v>0</v>
      </c>
      <c r="HR152" s="478" t="n">
        <f aca="false">HQ156*HR141</f>
        <v>0</v>
      </c>
      <c r="HS152" s="478" t="n">
        <f aca="false">SUM(HG152:HR152)</f>
        <v>0</v>
      </c>
      <c r="HT152" s="478" t="n">
        <f aca="false">HR156*HT141</f>
        <v>0</v>
      </c>
      <c r="HU152" s="478" t="n">
        <f aca="false">HT156*HU141</f>
        <v>0</v>
      </c>
      <c r="HV152" s="478" t="n">
        <f aca="false">HU156*HV141</f>
        <v>0</v>
      </c>
      <c r="HW152" s="478" t="n">
        <f aca="false">HV156*HW141</f>
        <v>0</v>
      </c>
      <c r="HX152" s="478" t="n">
        <f aca="false">HW156*HX141</f>
        <v>0</v>
      </c>
      <c r="HY152" s="478" t="n">
        <f aca="false">HX156*HY141</f>
        <v>0</v>
      </c>
      <c r="HZ152" s="478" t="n">
        <f aca="false">HY156*HZ141</f>
        <v>0</v>
      </c>
      <c r="IA152" s="478" t="n">
        <f aca="false">HZ156*IA141</f>
        <v>0</v>
      </c>
      <c r="IB152" s="478" t="n">
        <f aca="false">IA156*IB141</f>
        <v>0</v>
      </c>
      <c r="IC152" s="478" t="n">
        <f aca="false">IB156*IC141</f>
        <v>0</v>
      </c>
      <c r="ID152" s="478" t="n">
        <f aca="false">IC156*ID141</f>
        <v>0</v>
      </c>
      <c r="IE152" s="478" t="n">
        <f aca="false">ID156*IE141</f>
        <v>0</v>
      </c>
      <c r="IF152" s="478" t="n">
        <f aca="false">SUM(HT152:IE152)</f>
        <v>0</v>
      </c>
      <c r="IG152" s="478" t="n">
        <f aca="false">SUM(IG150:IG151)*IG141</f>
        <v>0</v>
      </c>
      <c r="IH152" s="478" t="n">
        <f aca="false">SUM(IH150:IH151)*IH141</f>
        <v>0</v>
      </c>
      <c r="II152" s="478" t="n">
        <f aca="false">SUM(II150:II151)*II141</f>
        <v>0</v>
      </c>
      <c r="IJ152" s="478" t="n">
        <f aca="false">SUM(IJ150:IJ151)*IJ141</f>
        <v>0</v>
      </c>
      <c r="IK152" s="478" t="n">
        <f aca="false">SUM(IK150:IK151)*IK141</f>
        <v>0</v>
      </c>
      <c r="IL152" s="478" t="n">
        <f aca="false">SUM(IL150:IL151)*IL141</f>
        <v>0</v>
      </c>
      <c r="IM152" s="478" t="n">
        <f aca="false">SUM(IM150:IM151)*IM141</f>
        <v>0</v>
      </c>
      <c r="IN152" s="478" t="n">
        <f aca="false">SUM(IN150:IN151)*IN141</f>
        <v>0</v>
      </c>
      <c r="IO152" s="478" t="n">
        <f aca="false">SUM(IO150:IO151)*IO141</f>
        <v>0</v>
      </c>
      <c r="IP152" s="478" t="n">
        <f aca="false">SUM(IP150:IP151)*IP141</f>
        <v>0</v>
      </c>
      <c r="IQ152" s="478" t="n">
        <f aca="false">SUM(IQ150:IQ151)*IQ141</f>
        <v>0</v>
      </c>
      <c r="IR152" s="478" t="n">
        <f aca="false">SUM(IR150:IR151)*IR141</f>
        <v>0</v>
      </c>
      <c r="IS152" s="478" t="n">
        <f aca="false">SUM(IG152:IR152)</f>
        <v>0</v>
      </c>
      <c r="IT152" s="478" t="n">
        <f aca="false">SUM(IT150:IT151)*IT141</f>
        <v>0</v>
      </c>
      <c r="IU152" s="478" t="n">
        <f aca="false">SUM(IU150:IU151)*IU141</f>
        <v>0</v>
      </c>
      <c r="IV152" s="478" t="n">
        <f aca="false">SUM(IV150:IV151)*IV141</f>
        <v>0</v>
      </c>
      <c r="IW152" s="478" t="n">
        <f aca="false">SUM(IW150:IW151)*IW141</f>
        <v>0</v>
      </c>
      <c r="IX152" s="478" t="n">
        <f aca="false">SUM(IX150:IX151)*IX141</f>
        <v>0</v>
      </c>
      <c r="IY152" s="478" t="n">
        <f aca="false">SUM(IY150:IY151)*IY141</f>
        <v>0</v>
      </c>
      <c r="IZ152" s="478" t="n">
        <f aca="false">SUM(IZ150:IZ151)*IZ141</f>
        <v>0</v>
      </c>
      <c r="JA152" s="478" t="n">
        <f aca="false">SUM(JA150:JA151)*JA141</f>
        <v>0</v>
      </c>
      <c r="JB152" s="478" t="n">
        <f aca="false">SUM(JB150:JB151)*JB141</f>
        <v>0</v>
      </c>
      <c r="JC152" s="478" t="n">
        <f aca="false">SUM(JC150:JC151)*JC141</f>
        <v>0</v>
      </c>
      <c r="JD152" s="478" t="n">
        <f aca="false">SUM(JD150:JD151)*JD141</f>
        <v>0</v>
      </c>
      <c r="JE152" s="478" t="n">
        <f aca="false">SUM(JE150:JE151)*JE141</f>
        <v>0</v>
      </c>
      <c r="JF152" s="478" t="n">
        <f aca="false">SUM(IT152:JE152)</f>
        <v>0</v>
      </c>
      <c r="JG152" s="478" t="n">
        <f aca="false">SUM(JG150:JG151)*JG141</f>
        <v>0</v>
      </c>
      <c r="JH152" s="478" t="n">
        <f aca="false">SUM(JH150:JH151)*JH141</f>
        <v>0</v>
      </c>
      <c r="JI152" s="478" t="n">
        <f aca="false">SUM(JI150:JI151)*JI141</f>
        <v>0</v>
      </c>
      <c r="JJ152" s="478" t="n">
        <f aca="false">SUM(JJ150:JJ151)*JJ141</f>
        <v>0</v>
      </c>
      <c r="JK152" s="478" t="n">
        <f aca="false">SUM(JK150:JK151)*JK141</f>
        <v>0</v>
      </c>
      <c r="JL152" s="478" t="n">
        <f aca="false">SUM(JL150:JL151)*JL141</f>
        <v>0</v>
      </c>
      <c r="JM152" s="478" t="n">
        <f aca="false">SUM(JM150:JM151)*JM141</f>
        <v>0</v>
      </c>
      <c r="JN152" s="478" t="n">
        <f aca="false">SUM(JN150:JN151)*JN141</f>
        <v>0</v>
      </c>
      <c r="JO152" s="478" t="n">
        <f aca="false">SUM(JO150:JO151)*JO141</f>
        <v>0</v>
      </c>
      <c r="JP152" s="478" t="n">
        <f aca="false">SUM(JP150:JP151)*JP141</f>
        <v>0</v>
      </c>
      <c r="JQ152" s="478" t="n">
        <f aca="false">SUM(JQ150:JQ151)*JQ141</f>
        <v>0</v>
      </c>
      <c r="JR152" s="478" t="n">
        <f aca="false">SUM(JR150:JR151)*JR141</f>
        <v>0</v>
      </c>
      <c r="JS152" s="478" t="n">
        <f aca="false">SUM(JG152:JR152)</f>
        <v>0</v>
      </c>
      <c r="JT152" s="478" t="n">
        <f aca="false">SUM(JT150:JT151)*JT141</f>
        <v>0</v>
      </c>
      <c r="JU152" s="478" t="n">
        <f aca="false">SUM(JU150:JU151)*JU141</f>
        <v>0</v>
      </c>
      <c r="JV152" s="478" t="n">
        <f aca="false">SUM(JV150:JV151)*JV141</f>
        <v>0</v>
      </c>
      <c r="JW152" s="478" t="n">
        <f aca="false">SUM(JW150:JW151)*JW141</f>
        <v>0</v>
      </c>
      <c r="JX152" s="478" t="n">
        <f aca="false">SUM(JX150:JX151)*JX141</f>
        <v>0</v>
      </c>
      <c r="JY152" s="478" t="n">
        <f aca="false">SUM(JY150:JY151)*JY141</f>
        <v>0</v>
      </c>
      <c r="JZ152" s="478" t="n">
        <f aca="false">SUM(JZ150:JZ151)*JZ141</f>
        <v>0</v>
      </c>
      <c r="KA152" s="478" t="n">
        <f aca="false">SUM(KA150:KA151)*KA141</f>
        <v>0</v>
      </c>
      <c r="KB152" s="478" t="n">
        <f aca="false">SUM(KB150:KB151)*KB141</f>
        <v>0</v>
      </c>
      <c r="KC152" s="478" t="n">
        <f aca="false">SUM(KC150:KC151)*KC141</f>
        <v>0</v>
      </c>
      <c r="KD152" s="478" t="n">
        <f aca="false">SUM(KD150:KD151)*KD141</f>
        <v>0</v>
      </c>
      <c r="KE152" s="478" t="n">
        <f aca="false">SUM(KE150:KE151)*KE141</f>
        <v>0</v>
      </c>
      <c r="KF152" s="478" t="n">
        <f aca="false">SUM(JT152:KE152)</f>
        <v>0</v>
      </c>
      <c r="KG152" s="478" t="n">
        <f aca="false">SUM(KG150:KG151)*KG141</f>
        <v>0</v>
      </c>
      <c r="KH152" s="478" t="n">
        <f aca="false">SUM(KH150:KH151)*KH141</f>
        <v>0</v>
      </c>
      <c r="KI152" s="478" t="n">
        <f aca="false">SUM(KI150:KI151)*KI141</f>
        <v>0</v>
      </c>
      <c r="KJ152" s="478" t="n">
        <f aca="false">SUM(KJ150:KJ151)*KJ141</f>
        <v>0</v>
      </c>
      <c r="KK152" s="478" t="n">
        <f aca="false">SUM(KK150:KK151)*KK141</f>
        <v>0</v>
      </c>
      <c r="KL152" s="478" t="n">
        <f aca="false">SUM(KL150:KL151)*KL141</f>
        <v>0</v>
      </c>
      <c r="KM152" s="478" t="n">
        <f aca="false">SUM(KM150:KM151)*KM141</f>
        <v>0</v>
      </c>
      <c r="KN152" s="478" t="n">
        <f aca="false">SUM(KN150:KN151)*KN141</f>
        <v>0</v>
      </c>
      <c r="KO152" s="478" t="n">
        <f aca="false">SUM(KO150:KO151)*KO141</f>
        <v>0</v>
      </c>
      <c r="KP152" s="478" t="n">
        <f aca="false">SUM(KP150:KP151)*KP141</f>
        <v>0</v>
      </c>
      <c r="KQ152" s="478" t="n">
        <f aca="false">SUM(KQ150:KQ151)*KQ141</f>
        <v>0</v>
      </c>
      <c r="KR152" s="478" t="n">
        <f aca="false">SUM(KR150:KR151)*KR141</f>
        <v>0</v>
      </c>
      <c r="KS152" s="478" t="n">
        <f aca="false">SUM(KG152:KR152)</f>
        <v>0</v>
      </c>
      <c r="KT152" s="478" t="n">
        <f aca="false">SUM(KT150:KT151)*KT141</f>
        <v>0</v>
      </c>
      <c r="KU152" s="478" t="n">
        <f aca="false">SUM(KU150:KU151)*KU141</f>
        <v>0</v>
      </c>
      <c r="KV152" s="478" t="n">
        <f aca="false">SUM(KV150:KV151)*KV141</f>
        <v>0</v>
      </c>
      <c r="KW152" s="478" t="n">
        <f aca="false">SUM(KW150:KW151)*KW141</f>
        <v>0</v>
      </c>
      <c r="KX152" s="478" t="n">
        <f aca="false">SUM(KX150:KX151)*KX141</f>
        <v>0</v>
      </c>
      <c r="KY152" s="478" t="n">
        <f aca="false">SUM(KY150:KY151)*KY141</f>
        <v>0</v>
      </c>
      <c r="KZ152" s="478" t="n">
        <f aca="false">SUM(KZ150:KZ151)*KZ141</f>
        <v>0</v>
      </c>
      <c r="LA152" s="478" t="n">
        <f aca="false">SUM(LA150:LA151)*LA141</f>
        <v>0</v>
      </c>
      <c r="LB152" s="478" t="n">
        <f aca="false">SUM(LB150:LB151)*LB141</f>
        <v>0</v>
      </c>
      <c r="LC152" s="478" t="n">
        <f aca="false">SUM(LC150:LC151)*LC141</f>
        <v>0</v>
      </c>
      <c r="LD152" s="478" t="n">
        <f aca="false">SUM(LD150:LD151)*LD141</f>
        <v>0</v>
      </c>
      <c r="LE152" s="478" t="n">
        <f aca="false">SUM(LE150:LE151)*LE141</f>
        <v>0</v>
      </c>
      <c r="LF152" s="478" t="n">
        <f aca="false">SUM(KT152:LE152)</f>
        <v>0</v>
      </c>
      <c r="LG152" s="478" t="n">
        <f aca="false">SUM(LG150:LG151)*LG141</f>
        <v>0</v>
      </c>
      <c r="LH152" s="478" t="n">
        <f aca="false">SUM(LH150:LH151)*LH141</f>
        <v>0</v>
      </c>
      <c r="LI152" s="478" t="n">
        <f aca="false">SUM(LI150:LI151)*LI141</f>
        <v>0</v>
      </c>
      <c r="LJ152" s="478" t="n">
        <f aca="false">SUM(LJ150:LJ151)*LJ141</f>
        <v>0</v>
      </c>
      <c r="LK152" s="478" t="n">
        <f aca="false">SUM(LK150:LK151)*LK141</f>
        <v>0</v>
      </c>
      <c r="LL152" s="478" t="n">
        <f aca="false">SUM(LL150:LL151)*LL141</f>
        <v>0</v>
      </c>
      <c r="LM152" s="478" t="n">
        <f aca="false">SUM(LM150:LM151)*LM141</f>
        <v>0</v>
      </c>
      <c r="LN152" s="478" t="n">
        <f aca="false">SUM(LN150:LN151)*LN141</f>
        <v>0</v>
      </c>
      <c r="LO152" s="478" t="n">
        <f aca="false">SUM(LO150:LO151)*LO141</f>
        <v>0</v>
      </c>
      <c r="LP152" s="478" t="n">
        <f aca="false">SUM(LP150:LP151)*LP141</f>
        <v>0</v>
      </c>
      <c r="LQ152" s="478" t="n">
        <f aca="false">SUM(LQ150:LQ151)*LQ141</f>
        <v>0</v>
      </c>
      <c r="LR152" s="478" t="n">
        <f aca="false">SUM(LR150:LR151)*LR141</f>
        <v>0</v>
      </c>
      <c r="LS152" s="478" t="n">
        <f aca="false">SUM(LG152:LR152)</f>
        <v>0</v>
      </c>
      <c r="LT152" s="478" t="n">
        <f aca="false">SUM(LT150:LT151)*LT141</f>
        <v>0</v>
      </c>
      <c r="LU152" s="478" t="n">
        <f aca="false">SUM(LU150:LU151)*LU141</f>
        <v>0</v>
      </c>
      <c r="LV152" s="478" t="n">
        <f aca="false">SUM(LV150:LV151)*LV141</f>
        <v>0</v>
      </c>
      <c r="LW152" s="478" t="n">
        <f aca="false">SUM(LW150:LW151)*LW141</f>
        <v>0</v>
      </c>
      <c r="LX152" s="478" t="n">
        <f aca="false">SUM(LX150:LX151)*LX141</f>
        <v>0</v>
      </c>
      <c r="LY152" s="478" t="n">
        <f aca="false">SUM(LY150:LY151)*LY141</f>
        <v>0</v>
      </c>
      <c r="LZ152" s="478" t="n">
        <f aca="false">SUM(LZ150:LZ151)*LZ141</f>
        <v>0</v>
      </c>
      <c r="MA152" s="478" t="n">
        <f aca="false">SUM(MA150:MA151)*MA141</f>
        <v>0</v>
      </c>
      <c r="MB152" s="478" t="n">
        <f aca="false">SUM(MB150:MB151)*MB141</f>
        <v>0</v>
      </c>
      <c r="MC152" s="478" t="n">
        <f aca="false">SUM(MC150:MC151)*MC141</f>
        <v>0</v>
      </c>
      <c r="MD152" s="478" t="n">
        <f aca="false">SUM(MD150:MD151)*MD141</f>
        <v>0</v>
      </c>
      <c r="ME152" s="478" t="n">
        <f aca="false">SUM(ME150:ME151)*ME141</f>
        <v>0</v>
      </c>
      <c r="MF152" s="478" t="n">
        <f aca="false">SUM(LT152:ME152)</f>
        <v>0</v>
      </c>
      <c r="MG152" s="478" t="n">
        <f aca="false">SUM(MG150:MG151)*MG141</f>
        <v>0</v>
      </c>
      <c r="MH152" s="478" t="n">
        <f aca="false">SUM(MH150:MH151)*MH141</f>
        <v>0</v>
      </c>
      <c r="MI152" s="478" t="n">
        <f aca="false">SUM(MI150:MI151)*MI141</f>
        <v>0</v>
      </c>
      <c r="MJ152" s="478" t="n">
        <f aca="false">SUM(MJ150:MJ151)*MJ141</f>
        <v>0</v>
      </c>
      <c r="MK152" s="478" t="n">
        <f aca="false">SUM(MK150:MK151)*MK141</f>
        <v>0</v>
      </c>
      <c r="ML152" s="478" t="n">
        <f aca="false">SUM(ML150:ML151)*ML141</f>
        <v>0</v>
      </c>
      <c r="MM152" s="478" t="n">
        <f aca="false">SUM(MM150:MM151)*MM141</f>
        <v>0</v>
      </c>
      <c r="MN152" s="478" t="n">
        <f aca="false">SUM(MN150:MN151)*MN141</f>
        <v>0</v>
      </c>
      <c r="MO152" s="478" t="n">
        <f aca="false">SUM(MO150:MO151)*MO141</f>
        <v>0</v>
      </c>
      <c r="MP152" s="478" t="n">
        <f aca="false">SUM(MP150:MP151)*MP141</f>
        <v>0</v>
      </c>
      <c r="MQ152" s="478" t="n">
        <f aca="false">SUM(MQ150:MQ151)*MQ141</f>
        <v>0</v>
      </c>
      <c r="MR152" s="478" t="n">
        <f aca="false">SUM(MR150:MR151)*MR141</f>
        <v>0</v>
      </c>
      <c r="MS152" s="478" t="n">
        <f aca="false">SUM(MG152:MR152)</f>
        <v>0</v>
      </c>
      <c r="MT152" s="478" t="n">
        <f aca="false">SUM(MT150:MT151)*MT141</f>
        <v>0</v>
      </c>
      <c r="MU152" s="478" t="n">
        <f aca="false">SUM(MU150:MU151)*MU141</f>
        <v>0</v>
      </c>
      <c r="MV152" s="478" t="n">
        <f aca="false">SUM(MV150:MV151)*MV141</f>
        <v>0</v>
      </c>
      <c r="MW152" s="478" t="n">
        <f aca="false">SUM(MW150:MW151)*MW141</f>
        <v>0</v>
      </c>
      <c r="MX152" s="478" t="n">
        <f aca="false">SUM(MX150:MX151)*MX141</f>
        <v>0</v>
      </c>
      <c r="MY152" s="478" t="n">
        <f aca="false">SUM(MY150:MY151)*MY141</f>
        <v>0</v>
      </c>
      <c r="MZ152" s="478" t="n">
        <f aca="false">SUM(MZ150:MZ151)*MZ141</f>
        <v>0</v>
      </c>
      <c r="NA152" s="478" t="n">
        <f aca="false">SUM(NA150:NA151)*NA141</f>
        <v>0</v>
      </c>
      <c r="NB152" s="478" t="n">
        <f aca="false">SUM(NB150:NB151)*NB141</f>
        <v>0</v>
      </c>
      <c r="NC152" s="478" t="n">
        <f aca="false">SUM(NC150:NC151)*NC141</f>
        <v>0</v>
      </c>
      <c r="ND152" s="478" t="n">
        <f aca="false">SUM(ND150:ND151)*ND141</f>
        <v>0</v>
      </c>
      <c r="NE152" s="478" t="n">
        <f aca="false">SUM(NE150:NE151)*NE141</f>
        <v>0</v>
      </c>
      <c r="NF152" s="478" t="n">
        <f aca="false">SUM(MT152:NE152)</f>
        <v>0</v>
      </c>
      <c r="NG152" s="478" t="n">
        <f aca="false">SUM(NG150:NG151)*NG141</f>
        <v>0</v>
      </c>
      <c r="NH152" s="478" t="n">
        <f aca="false">SUM(NH150:NH151)*NH141</f>
        <v>0</v>
      </c>
      <c r="NI152" s="478" t="n">
        <f aca="false">SUM(NI150:NI151)*NI141</f>
        <v>0</v>
      </c>
      <c r="NJ152" s="478" t="n">
        <f aca="false">SUM(NJ150:NJ151)*NJ141</f>
        <v>0</v>
      </c>
      <c r="NK152" s="478" t="n">
        <f aca="false">SUM(NK150:NK151)*NK141</f>
        <v>0</v>
      </c>
      <c r="NL152" s="478" t="n">
        <f aca="false">SUM(NL150:NL151)*NL141</f>
        <v>0</v>
      </c>
      <c r="NM152" s="478" t="n">
        <f aca="false">SUM(NM150:NM151)*NM141</f>
        <v>0</v>
      </c>
      <c r="NN152" s="478" t="n">
        <f aca="false">SUM(NN150:NN151)*NN141</f>
        <v>0</v>
      </c>
      <c r="NO152" s="478" t="n">
        <f aca="false">SUM(NO150:NO151)*NO141</f>
        <v>0</v>
      </c>
      <c r="NP152" s="478" t="n">
        <f aca="false">SUM(NP150:NP151)*NP141</f>
        <v>0</v>
      </c>
      <c r="NQ152" s="478" t="n">
        <f aca="false">SUM(NQ150:NQ151)*NQ141</f>
        <v>0</v>
      </c>
      <c r="NR152" s="478" t="n">
        <f aca="false">SUM(NR150:NR151)*NR141</f>
        <v>0</v>
      </c>
      <c r="NS152" s="478" t="n">
        <f aca="false">SUM(NG152:NR152)</f>
        <v>0</v>
      </c>
      <c r="NT152" s="478" t="n">
        <f aca="false">SUM(NT150:NT151)*NT141</f>
        <v>0</v>
      </c>
      <c r="NU152" s="478" t="n">
        <f aca="false">SUM(NU150:NU151)*NU141</f>
        <v>0</v>
      </c>
      <c r="NV152" s="478" t="n">
        <f aca="false">SUM(NV150:NV151)*NV141</f>
        <v>0</v>
      </c>
      <c r="NW152" s="478" t="n">
        <f aca="false">SUM(NW150:NW151)*NW141</f>
        <v>0</v>
      </c>
      <c r="NX152" s="478" t="n">
        <f aca="false">SUM(NX150:NX151)*NX141</f>
        <v>0</v>
      </c>
      <c r="NY152" s="478" t="n">
        <f aca="false">SUM(NY150:NY151)*NY141</f>
        <v>0</v>
      </c>
      <c r="NZ152" s="478" t="n">
        <f aca="false">SUM(NZ150:NZ151)*NZ141</f>
        <v>0</v>
      </c>
      <c r="OA152" s="478" t="n">
        <f aca="false">SUM(OA150:OA151)*OA141</f>
        <v>0</v>
      </c>
      <c r="OB152" s="478" t="n">
        <f aca="false">SUM(OB150:OB151)*OB141</f>
        <v>0</v>
      </c>
      <c r="OC152" s="478" t="n">
        <f aca="false">SUM(OC150:OC151)*OC141</f>
        <v>0</v>
      </c>
      <c r="OD152" s="478" t="n">
        <f aca="false">SUM(OD150:OD151)*OD141</f>
        <v>0</v>
      </c>
      <c r="OE152" s="478" t="n">
        <f aca="false">SUM(OE150:OE151)*OE141</f>
        <v>0</v>
      </c>
      <c r="OF152" s="478" t="n">
        <f aca="false">SUM(NT152:OE152)</f>
        <v>0</v>
      </c>
      <c r="OG152" s="478" t="n">
        <f aca="false">SUM(OG150:OG151)*OG141</f>
        <v>0</v>
      </c>
      <c r="OH152" s="478" t="n">
        <f aca="false">SUM(OH150:OH151)*OH141</f>
        <v>0</v>
      </c>
      <c r="OI152" s="478" t="n">
        <f aca="false">SUM(OI150:OI151)*OI141</f>
        <v>0</v>
      </c>
      <c r="OJ152" s="478" t="n">
        <f aca="false">SUM(OJ150:OJ151)*OJ141</f>
        <v>0</v>
      </c>
      <c r="OK152" s="478" t="n">
        <f aca="false">SUM(OK150:OK151)*OK141</f>
        <v>0</v>
      </c>
      <c r="OL152" s="478" t="n">
        <f aca="false">SUM(OL150:OL151)*OL141</f>
        <v>0</v>
      </c>
      <c r="OM152" s="478" t="n">
        <f aca="false">SUM(OM150:OM151)*OM141</f>
        <v>0</v>
      </c>
      <c r="ON152" s="478" t="n">
        <f aca="false">SUM(ON150:ON151)*ON141</f>
        <v>0</v>
      </c>
      <c r="OO152" s="478" t="n">
        <f aca="false">SUM(OO150:OO151)*OO141</f>
        <v>0</v>
      </c>
      <c r="OP152" s="478" t="n">
        <f aca="false">SUM(OP150:OP151)*OP141</f>
        <v>0</v>
      </c>
      <c r="OQ152" s="478" t="n">
        <f aca="false">SUM(OQ150:OQ151)*OQ141</f>
        <v>0</v>
      </c>
      <c r="OR152" s="478" t="n">
        <f aca="false">SUM(OR150:OR151)*OR141</f>
        <v>0</v>
      </c>
      <c r="OS152" s="478" t="n">
        <f aca="false">SUM(OG152:OR152)</f>
        <v>0</v>
      </c>
      <c r="OT152" s="478"/>
      <c r="OU152" s="478"/>
      <c r="OV152" s="478"/>
      <c r="OW152" s="478"/>
      <c r="OX152" s="478"/>
      <c r="OY152" s="478"/>
      <c r="OZ152" s="478"/>
      <c r="PA152" s="478"/>
      <c r="PB152" s="478"/>
      <c r="PC152" s="478"/>
      <c r="PD152" s="478"/>
      <c r="PE152" s="478"/>
      <c r="PF152" s="478"/>
      <c r="PG152" s="478"/>
      <c r="PH152" s="478"/>
      <c r="PI152" s="478"/>
      <c r="PJ152" s="478"/>
      <c r="PK152" s="478"/>
      <c r="PL152" s="478"/>
      <c r="PM152" s="478"/>
      <c r="PN152" s="478"/>
      <c r="PO152" s="478"/>
      <c r="PP152" s="478"/>
      <c r="PQ152" s="478"/>
      <c r="PR152" s="478"/>
      <c r="PS152" s="478"/>
      <c r="PT152" s="478"/>
      <c r="PU152" s="478"/>
      <c r="PV152" s="478"/>
      <c r="PW152" s="478"/>
      <c r="PX152" s="478"/>
      <c r="PY152" s="478"/>
      <c r="PZ152" s="478"/>
      <c r="QA152" s="478"/>
      <c r="QB152" s="478"/>
      <c r="QC152" s="478"/>
      <c r="QD152" s="478"/>
      <c r="QE152" s="478"/>
      <c r="QF152" s="478"/>
      <c r="QG152" s="478"/>
      <c r="QH152" s="478"/>
      <c r="QI152" s="478"/>
      <c r="QJ152" s="478"/>
      <c r="QK152" s="478"/>
      <c r="QL152" s="478"/>
      <c r="QM152" s="478"/>
      <c r="QN152" s="478"/>
      <c r="QO152" s="478"/>
      <c r="QP152" s="478"/>
      <c r="QQ152" s="478"/>
      <c r="QR152" s="478"/>
      <c r="QS152" s="478"/>
      <c r="QT152" s="478"/>
      <c r="QU152" s="478"/>
      <c r="QV152" s="478"/>
      <c r="QW152" s="478"/>
      <c r="QX152" s="478"/>
      <c r="QY152" s="478"/>
      <c r="QZ152" s="478"/>
      <c r="RA152" s="478"/>
      <c r="RB152" s="478"/>
      <c r="RC152" s="478"/>
      <c r="RD152" s="478"/>
      <c r="RE152" s="478"/>
      <c r="RF152" s="478"/>
    </row>
    <row r="153" customFormat="false" ht="12.75" hidden="false" customHeight="true" outlineLevel="0" collapsed="false">
      <c r="A153" s="478"/>
      <c r="B153" s="479" t="s">
        <v>501</v>
      </c>
      <c r="C153" s="478"/>
      <c r="D153" s="478"/>
      <c r="E153" s="478" t="n">
        <f aca="false">SUM(S153,AF153,AS153,BF153,BS153,CF153,CS153,DF153,DS153,EF153,ES153,FF153,FS153,GF153,GS153,HF153,HS153,IF153,IS153,JF153,JS153,KF153,KS153,LF153,LS153,MF153,MS153,NF153,NS153,OF153,OS153)</f>
        <v>0</v>
      </c>
      <c r="F153" s="478"/>
      <c r="G153" s="478" t="n">
        <f aca="false">IF(G144=1,-G152,0)</f>
        <v>0</v>
      </c>
      <c r="H153" s="478" t="n">
        <f aca="false">IF(H144=1,-H152,0)</f>
        <v>0</v>
      </c>
      <c r="I153" s="478" t="n">
        <f aca="false">IF(I144=1,-I152,0)</f>
        <v>0</v>
      </c>
      <c r="J153" s="478" t="n">
        <f aca="false">IF(J144=1,-J152,0)</f>
        <v>0</v>
      </c>
      <c r="K153" s="478" t="n">
        <f aca="false">IF(K144=1,-K152,0)</f>
        <v>0</v>
      </c>
      <c r="L153" s="478" t="n">
        <f aca="false">IF(L144=1,-L152,0)</f>
        <v>0</v>
      </c>
      <c r="M153" s="478" t="n">
        <f aca="false">IF(M144=1,-M152,0)</f>
        <v>0</v>
      </c>
      <c r="N153" s="478" t="n">
        <f aca="false">IF(N144=1,-N152,0)</f>
        <v>0</v>
      </c>
      <c r="O153" s="478" t="n">
        <f aca="false">IF(O144=1,-O152,0)</f>
        <v>0</v>
      </c>
      <c r="P153" s="478" t="n">
        <f aca="false">IF(P144=1,-P152,0)</f>
        <v>0</v>
      </c>
      <c r="Q153" s="478" t="n">
        <f aca="false">IF(Q144=1,-Q152,0)</f>
        <v>0</v>
      </c>
      <c r="R153" s="478" t="n">
        <f aca="false">IF(R144=1,-R152,0)</f>
        <v>0</v>
      </c>
      <c r="S153" s="478" t="n">
        <f aca="false">SUM(G153:R153)</f>
        <v>0</v>
      </c>
      <c r="T153" s="478" t="n">
        <f aca="false">IF(T144=1,-T152,0)</f>
        <v>0</v>
      </c>
      <c r="U153" s="478" t="n">
        <f aca="false">IF(U144=1,-U152,0)</f>
        <v>0</v>
      </c>
      <c r="V153" s="478" t="n">
        <f aca="false">IF(V144=1,-V152,0)</f>
        <v>0</v>
      </c>
      <c r="W153" s="478" t="n">
        <f aca="false">IF(W144=1,-W152,0)</f>
        <v>0</v>
      </c>
      <c r="X153" s="478" t="n">
        <f aca="false">IF(X144=1,-X152,0)</f>
        <v>0</v>
      </c>
      <c r="Y153" s="478" t="n">
        <f aca="false">IF(Y144=1,-Y152,0)</f>
        <v>0</v>
      </c>
      <c r="Z153" s="478" t="n">
        <f aca="false">IF(Z144=1,-Z152,0)</f>
        <v>0</v>
      </c>
      <c r="AA153" s="478" t="n">
        <f aca="false">IF(AA144=1,-AA152,0)</f>
        <v>0</v>
      </c>
      <c r="AB153" s="478" t="n">
        <f aca="false">IF(AB144=1,-AB152,0)</f>
        <v>0</v>
      </c>
      <c r="AC153" s="478" t="n">
        <f aca="false">IF(AC144=1,-AC152,0)</f>
        <v>0</v>
      </c>
      <c r="AD153" s="478" t="n">
        <f aca="false">IF(AD144=1,-AD152,0)</f>
        <v>0</v>
      </c>
      <c r="AE153" s="478" t="n">
        <f aca="false">IF(AE144=1,-AE152,0)</f>
        <v>0</v>
      </c>
      <c r="AF153" s="478" t="n">
        <f aca="false">SUM(T153:AE153)</f>
        <v>0</v>
      </c>
      <c r="AG153" s="478" t="n">
        <f aca="false">IF(AG144=1,-AG152,0)</f>
        <v>0</v>
      </c>
      <c r="AH153" s="478" t="n">
        <f aca="false">IF(AH144=1,-AH152,0)</f>
        <v>0</v>
      </c>
      <c r="AI153" s="478" t="n">
        <f aca="false">IF(AI144=1,-AI152,0)</f>
        <v>0</v>
      </c>
      <c r="AJ153" s="478" t="n">
        <f aca="false">IF(AJ144=1,-AJ152,0)</f>
        <v>0</v>
      </c>
      <c r="AK153" s="478" t="n">
        <f aca="false">IF(AK144=1,-AK152,0)</f>
        <v>0</v>
      </c>
      <c r="AL153" s="478" t="n">
        <f aca="false">IF(AL144=1,-AL152,0)</f>
        <v>0</v>
      </c>
      <c r="AM153" s="478" t="n">
        <f aca="false">IF(AM144=1,-AM152,0)</f>
        <v>0</v>
      </c>
      <c r="AN153" s="478" t="n">
        <f aca="false">IF(AN144=1,-AN152,0)</f>
        <v>0</v>
      </c>
      <c r="AO153" s="478" t="n">
        <f aca="false">IF(AO144=1,-AO152,0)</f>
        <v>0</v>
      </c>
      <c r="AP153" s="478" t="n">
        <f aca="false">IF(AP144=1,-AP152,0)</f>
        <v>0</v>
      </c>
      <c r="AQ153" s="478" t="n">
        <f aca="false">IF(AQ144=1,-AQ152,0)</f>
        <v>0</v>
      </c>
      <c r="AR153" s="478" t="n">
        <f aca="false">IF(AR144=1,-AR152,0)</f>
        <v>0</v>
      </c>
      <c r="AS153" s="478" t="n">
        <f aca="false">SUM(AG153:AR153)</f>
        <v>0</v>
      </c>
      <c r="AT153" s="478" t="n">
        <f aca="false">IF(AT144=1,-AT152,0)</f>
        <v>0</v>
      </c>
      <c r="AU153" s="478" t="n">
        <f aca="false">IF(AU144=1,-AU152,0)</f>
        <v>0</v>
      </c>
      <c r="AV153" s="478" t="n">
        <f aca="false">IF(AV144=1,-AV152,0)</f>
        <v>0</v>
      </c>
      <c r="AW153" s="478" t="n">
        <f aca="false">IF(AW144=1,-AW152,0)</f>
        <v>0</v>
      </c>
      <c r="AX153" s="478" t="n">
        <f aca="false">IF(AX144=1,-AX152,0)</f>
        <v>0</v>
      </c>
      <c r="AY153" s="478" t="n">
        <f aca="false">IF(AY144=1,-AY152,0)</f>
        <v>0</v>
      </c>
      <c r="AZ153" s="478" t="n">
        <f aca="false">IF(AZ144=1,-AZ152,0)</f>
        <v>0</v>
      </c>
      <c r="BA153" s="478" t="n">
        <f aca="false">IF(BA144=1,-BA152,0)</f>
        <v>0</v>
      </c>
      <c r="BB153" s="478" t="n">
        <f aca="false">IF(BB144=1,-BB152,0)</f>
        <v>0</v>
      </c>
      <c r="BC153" s="478" t="n">
        <f aca="false">IF(BC144=1,-BC152,0)</f>
        <v>0</v>
      </c>
      <c r="BD153" s="478" t="n">
        <f aca="false">IF(BD144=1,-BD152,0)</f>
        <v>0</v>
      </c>
      <c r="BE153" s="478" t="n">
        <f aca="false">IF(BE144=1,-BE152,0)</f>
        <v>0</v>
      </c>
      <c r="BF153" s="478" t="n">
        <f aca="false">SUM(AT153:BE153)</f>
        <v>0</v>
      </c>
      <c r="BG153" s="478" t="n">
        <f aca="false">IF(BG144=1,-BG152,0)</f>
        <v>0</v>
      </c>
      <c r="BH153" s="478" t="n">
        <f aca="false">IF(BH144=1,-BH152,0)</f>
        <v>0</v>
      </c>
      <c r="BI153" s="478" t="n">
        <f aca="false">IF(BI144=1,-BI152,0)</f>
        <v>0</v>
      </c>
      <c r="BJ153" s="478" t="n">
        <f aca="false">IF(BJ144=1,-BJ152,0)</f>
        <v>0</v>
      </c>
      <c r="BK153" s="478" t="n">
        <f aca="false">IF(BK144=1,-BK152,0)</f>
        <v>0</v>
      </c>
      <c r="BL153" s="478" t="n">
        <f aca="false">IF(BL144=1,-BL152,0)</f>
        <v>0</v>
      </c>
      <c r="BM153" s="478" t="n">
        <f aca="false">IF(BM144=1,-BM152,0)</f>
        <v>0</v>
      </c>
      <c r="BN153" s="478" t="n">
        <f aca="false">IF(BN144=1,-BN152,0)</f>
        <v>0</v>
      </c>
      <c r="BO153" s="478" t="n">
        <f aca="false">IF(BO144=1,-BO152,0)</f>
        <v>0</v>
      </c>
      <c r="BP153" s="478" t="n">
        <f aca="false">IF(BP144=1,-BP152,0)</f>
        <v>0</v>
      </c>
      <c r="BQ153" s="478" t="n">
        <f aca="false">IF(BQ144=1,-BQ152,0)</f>
        <v>0</v>
      </c>
      <c r="BR153" s="478" t="n">
        <f aca="false">IF(BR144=1,-BR152,0)</f>
        <v>0</v>
      </c>
      <c r="BS153" s="478" t="n">
        <f aca="false">SUM(BG153:BR153)</f>
        <v>0</v>
      </c>
      <c r="BT153" s="478" t="n">
        <f aca="false">IF(BT144=1,-BT152,0)</f>
        <v>0</v>
      </c>
      <c r="BU153" s="478" t="n">
        <f aca="false">IF(BU144=1,-BU152,0)</f>
        <v>0</v>
      </c>
      <c r="BV153" s="478" t="n">
        <f aca="false">IF(BV144=1,-BV152,0)</f>
        <v>0</v>
      </c>
      <c r="BW153" s="478" t="n">
        <f aca="false">IF(BW144=1,-BW152,0)</f>
        <v>0</v>
      </c>
      <c r="BX153" s="478" t="n">
        <f aca="false">IF(BX144=1,-BX152,0)</f>
        <v>0</v>
      </c>
      <c r="BY153" s="478" t="n">
        <f aca="false">IF(BY144=1,-BY152,0)</f>
        <v>0</v>
      </c>
      <c r="BZ153" s="478" t="n">
        <f aca="false">IF(BZ144=1,-BZ152,0)</f>
        <v>0</v>
      </c>
      <c r="CA153" s="478" t="n">
        <f aca="false">IF(CA144=1,-CA152,0)</f>
        <v>0</v>
      </c>
      <c r="CB153" s="478" t="n">
        <f aca="false">IF(CB144=1,-CB152,0)</f>
        <v>0</v>
      </c>
      <c r="CC153" s="478" t="n">
        <f aca="false">IF(CC144=1,-CC152,0)</f>
        <v>0</v>
      </c>
      <c r="CD153" s="478" t="n">
        <f aca="false">IF(CD144=1,-CD152,0)</f>
        <v>0</v>
      </c>
      <c r="CE153" s="478" t="n">
        <f aca="false">IF(CE144=1,-CE152,0)</f>
        <v>0</v>
      </c>
      <c r="CF153" s="478" t="n">
        <f aca="false">SUM(BT153:CE153)</f>
        <v>0</v>
      </c>
      <c r="CG153" s="478" t="n">
        <f aca="false">IF(CG144=1,-CG152,0)</f>
        <v>0</v>
      </c>
      <c r="CH153" s="478" t="n">
        <f aca="false">IF(CH144=1,-CH152,0)</f>
        <v>0</v>
      </c>
      <c r="CI153" s="478" t="n">
        <f aca="false">IF(CI144=1,-CI152,0)</f>
        <v>0</v>
      </c>
      <c r="CJ153" s="478" t="n">
        <f aca="false">IF(CJ144=1,-CJ152,0)</f>
        <v>0</v>
      </c>
      <c r="CK153" s="478" t="n">
        <f aca="false">IF(CK144=1,-CK152,0)</f>
        <v>0</v>
      </c>
      <c r="CL153" s="478" t="n">
        <f aca="false">IF(CL144=1,-CL152,0)</f>
        <v>0</v>
      </c>
      <c r="CM153" s="478" t="n">
        <f aca="false">IF(CM144=1,-CM152,0)</f>
        <v>0</v>
      </c>
      <c r="CN153" s="478" t="n">
        <f aca="false">IF(CN144=1,-CN152,0)</f>
        <v>0</v>
      </c>
      <c r="CO153" s="478" t="n">
        <f aca="false">IF(CO144=1,-CO152,0)</f>
        <v>0</v>
      </c>
      <c r="CP153" s="478" t="n">
        <f aca="false">IF(CP144=1,-CP152,0)</f>
        <v>0</v>
      </c>
      <c r="CQ153" s="478" t="n">
        <f aca="false">IF(CQ144=1,-CQ152,0)</f>
        <v>0</v>
      </c>
      <c r="CR153" s="478" t="n">
        <f aca="false">IF(CR144=1,-CR152,0)</f>
        <v>0</v>
      </c>
      <c r="CS153" s="478" t="n">
        <f aca="false">SUM(CG153:CR153)</f>
        <v>0</v>
      </c>
      <c r="CT153" s="478" t="n">
        <f aca="false">IF(CT144=1,-CT152,0)</f>
        <v>0</v>
      </c>
      <c r="CU153" s="478" t="n">
        <f aca="false">IF(CU144=1,-CU152,0)</f>
        <v>0</v>
      </c>
      <c r="CV153" s="478" t="n">
        <f aca="false">IF(CV144=1,-CV152,0)</f>
        <v>0</v>
      </c>
      <c r="CW153" s="478" t="n">
        <f aca="false">IF(CW144=1,-CW152,0)</f>
        <v>0</v>
      </c>
      <c r="CX153" s="478" t="n">
        <f aca="false">IF(CX144=1,-CX152,0)</f>
        <v>0</v>
      </c>
      <c r="CY153" s="478" t="n">
        <f aca="false">IF(CY144=1,-CY152,0)</f>
        <v>0</v>
      </c>
      <c r="CZ153" s="478" t="n">
        <f aca="false">IF(CZ144=1,-CZ152,0)</f>
        <v>0</v>
      </c>
      <c r="DA153" s="478" t="n">
        <f aca="false">IF(DA144=1,-DA152,0)</f>
        <v>0</v>
      </c>
      <c r="DB153" s="478" t="n">
        <f aca="false">IF(DB144=1,-DB152,0)</f>
        <v>0</v>
      </c>
      <c r="DC153" s="478" t="n">
        <f aca="false">IF(DC144=1,-DC152,0)</f>
        <v>0</v>
      </c>
      <c r="DD153" s="478" t="n">
        <f aca="false">IF(DD144=1,-DD152,0)</f>
        <v>0</v>
      </c>
      <c r="DE153" s="478" t="n">
        <f aca="false">IF(DE144=1,-DE152,0)</f>
        <v>0</v>
      </c>
      <c r="DF153" s="478" t="n">
        <f aca="false">SUM(CT153:DE153)</f>
        <v>0</v>
      </c>
      <c r="DG153" s="478" t="n">
        <f aca="false">IF(DG144=1,-DG152,0)</f>
        <v>0</v>
      </c>
      <c r="DH153" s="478" t="n">
        <f aca="false">IF(DH144=1,-DH152,0)</f>
        <v>0</v>
      </c>
      <c r="DI153" s="478" t="n">
        <f aca="false">IF(DI144=1,-DI152,0)</f>
        <v>0</v>
      </c>
      <c r="DJ153" s="478" t="n">
        <f aca="false">IF(DJ144=1,-DJ152,0)</f>
        <v>0</v>
      </c>
      <c r="DK153" s="478" t="n">
        <f aca="false">IF(DK144=1,-DK152,0)</f>
        <v>0</v>
      </c>
      <c r="DL153" s="478" t="n">
        <f aca="false">IF(DL144=1,-DL152,0)</f>
        <v>0</v>
      </c>
      <c r="DM153" s="478" t="n">
        <f aca="false">IF(DM144=1,-DM152,0)</f>
        <v>0</v>
      </c>
      <c r="DN153" s="478" t="n">
        <f aca="false">IF(DN144=1,-DN152,0)</f>
        <v>0</v>
      </c>
      <c r="DO153" s="478" t="n">
        <f aca="false">IF(DO144=1,-DO152,0)</f>
        <v>0</v>
      </c>
      <c r="DP153" s="478" t="n">
        <f aca="false">IF(DP144=1,-DP152,0)</f>
        <v>0</v>
      </c>
      <c r="DQ153" s="478" t="n">
        <f aca="false">IF(DQ144=1,-DQ152,0)</f>
        <v>0</v>
      </c>
      <c r="DR153" s="478" t="n">
        <f aca="false">IF(DR144=1,-DR152,0)</f>
        <v>0</v>
      </c>
      <c r="DS153" s="478" t="n">
        <f aca="false">SUM(DG153:DR153)</f>
        <v>0</v>
      </c>
      <c r="DT153" s="478" t="n">
        <f aca="false">IF(DT144=1,-DT152,0)</f>
        <v>0</v>
      </c>
      <c r="DU153" s="478" t="n">
        <f aca="false">IF(DU144=1,-DU152,0)</f>
        <v>0</v>
      </c>
      <c r="DV153" s="478" t="n">
        <f aca="false">IF(DV144=1,-DV152,0)</f>
        <v>0</v>
      </c>
      <c r="DW153" s="478" t="n">
        <f aca="false">IF(DW144=1,-DW152,0)</f>
        <v>0</v>
      </c>
      <c r="DX153" s="478" t="n">
        <f aca="false">IF(DX144=1,-DX152,0)</f>
        <v>0</v>
      </c>
      <c r="DY153" s="478" t="n">
        <f aca="false">IF(DY144=1,-DY152,0)</f>
        <v>0</v>
      </c>
      <c r="DZ153" s="478" t="n">
        <f aca="false">IF(DZ144=1,-DZ152,0)</f>
        <v>0</v>
      </c>
      <c r="EA153" s="478" t="n">
        <f aca="false">IF(EA144=1,-EA152,0)</f>
        <v>0</v>
      </c>
      <c r="EB153" s="478" t="n">
        <f aca="false">IF(EB144=1,-EB152,0)</f>
        <v>0</v>
      </c>
      <c r="EC153" s="478" t="n">
        <f aca="false">IF(EC144=1,-EC152,0)</f>
        <v>0</v>
      </c>
      <c r="ED153" s="478" t="n">
        <f aca="false">IF(ED144=1,-ED152,0)</f>
        <v>0</v>
      </c>
      <c r="EE153" s="478" t="n">
        <f aca="false">IF(EE144=1,-EE152,0)</f>
        <v>0</v>
      </c>
      <c r="EF153" s="478" t="n">
        <f aca="false">SUM(DT153:EE153)</f>
        <v>0</v>
      </c>
      <c r="EG153" s="478" t="n">
        <f aca="false">IF(EG144=1,-EG152,0)</f>
        <v>0</v>
      </c>
      <c r="EH153" s="478" t="n">
        <f aca="false">IF(EH144=1,-EH152,0)</f>
        <v>0</v>
      </c>
      <c r="EI153" s="478" t="n">
        <f aca="false">IF(EI144=1,-EI152,0)</f>
        <v>0</v>
      </c>
      <c r="EJ153" s="478" t="n">
        <f aca="false">IF(EJ144=1,-EJ152,0)</f>
        <v>0</v>
      </c>
      <c r="EK153" s="478" t="n">
        <f aca="false">IF(EK144=1,-EK152,0)</f>
        <v>0</v>
      </c>
      <c r="EL153" s="478" t="n">
        <f aca="false">IF(EL144=1,-EL152,0)</f>
        <v>0</v>
      </c>
      <c r="EM153" s="478" t="n">
        <f aca="false">IF(EM144=1,-EM152,0)</f>
        <v>0</v>
      </c>
      <c r="EN153" s="478" t="n">
        <f aca="false">IF(EN144=1,-EN152,0)</f>
        <v>0</v>
      </c>
      <c r="EO153" s="478" t="n">
        <f aca="false">IF(EO144=1,-EO152,0)</f>
        <v>0</v>
      </c>
      <c r="EP153" s="478" t="n">
        <f aca="false">IF(EP144=1,-EP152,0)</f>
        <v>0</v>
      </c>
      <c r="EQ153" s="478" t="n">
        <f aca="false">IF(EQ144=1,-EQ152,0)</f>
        <v>0</v>
      </c>
      <c r="ER153" s="478" t="n">
        <f aca="false">IF(ER144=1,-ER152,0)</f>
        <v>0</v>
      </c>
      <c r="ES153" s="478" t="n">
        <f aca="false">SUM(EG153:ER153)</f>
        <v>0</v>
      </c>
      <c r="ET153" s="478" t="n">
        <f aca="false">IF(ET144=1,-ET152,0)</f>
        <v>0</v>
      </c>
      <c r="EU153" s="478" t="n">
        <f aca="false">IF(EU144=1,-EU152,0)</f>
        <v>0</v>
      </c>
      <c r="EV153" s="478" t="n">
        <f aca="false">IF(EV144=1,-EV152,0)</f>
        <v>0</v>
      </c>
      <c r="EW153" s="478" t="n">
        <f aca="false">IF(EW144=1,-EW152,0)</f>
        <v>0</v>
      </c>
      <c r="EX153" s="478" t="n">
        <f aca="false">IF(EX144=1,-EX152,0)</f>
        <v>0</v>
      </c>
      <c r="EY153" s="478" t="n">
        <f aca="false">IF(EY144=1,-EY152,0)</f>
        <v>0</v>
      </c>
      <c r="EZ153" s="478" t="n">
        <f aca="false">IF(EZ144=1,-EZ152,0)</f>
        <v>0</v>
      </c>
      <c r="FA153" s="478" t="n">
        <f aca="false">IF(FA144=1,-FA152,0)</f>
        <v>0</v>
      </c>
      <c r="FB153" s="478" t="n">
        <f aca="false">IF(FB144=1,-FB152,0)</f>
        <v>0</v>
      </c>
      <c r="FC153" s="478" t="n">
        <f aca="false">IF(FC144=1,-FC152,0)</f>
        <v>0</v>
      </c>
      <c r="FD153" s="478" t="n">
        <f aca="false">IF(FD144=1,-FD152,0)</f>
        <v>0</v>
      </c>
      <c r="FE153" s="478" t="n">
        <f aca="false">IF(FE144=1,-FE152,0)</f>
        <v>0</v>
      </c>
      <c r="FF153" s="478" t="n">
        <f aca="false">SUM(ET153:FE153)</f>
        <v>0</v>
      </c>
      <c r="FG153" s="478" t="n">
        <f aca="false">IF(FG144=1,-FG152,0)</f>
        <v>0</v>
      </c>
      <c r="FH153" s="478" t="n">
        <f aca="false">IF(FH144=1,-FH152,0)</f>
        <v>0</v>
      </c>
      <c r="FI153" s="478" t="n">
        <f aca="false">IF(FI144=1,-FI152,0)</f>
        <v>0</v>
      </c>
      <c r="FJ153" s="478" t="n">
        <f aca="false">IF(FJ144=1,-FJ152,0)</f>
        <v>0</v>
      </c>
      <c r="FK153" s="478" t="n">
        <f aca="false">IF(FK144=1,-FK152,0)</f>
        <v>0</v>
      </c>
      <c r="FL153" s="478" t="n">
        <f aca="false">IF(FL144=1,-FL152,0)</f>
        <v>0</v>
      </c>
      <c r="FM153" s="478" t="n">
        <f aca="false">IF(FM144=1,-FM152,0)</f>
        <v>0</v>
      </c>
      <c r="FN153" s="478" t="n">
        <f aca="false">IF(FN144=1,-FN152,0)</f>
        <v>0</v>
      </c>
      <c r="FO153" s="478" t="n">
        <f aca="false">IF(FO144=1,-FO152,0)</f>
        <v>0</v>
      </c>
      <c r="FP153" s="478" t="n">
        <f aca="false">IF(FP144=1,-FP152,0)</f>
        <v>0</v>
      </c>
      <c r="FQ153" s="478" t="n">
        <f aca="false">IF(FQ144=1,-FQ152,0)</f>
        <v>0</v>
      </c>
      <c r="FR153" s="478" t="n">
        <f aca="false">IF(FR144=1,-FR152,0)</f>
        <v>0</v>
      </c>
      <c r="FS153" s="478" t="n">
        <f aca="false">SUM(FG153:FR153)</f>
        <v>0</v>
      </c>
      <c r="FT153" s="478" t="n">
        <f aca="false">IF(FT144=1,-FT152,0)</f>
        <v>0</v>
      </c>
      <c r="FU153" s="478" t="n">
        <f aca="false">IF(FU144=1,-FU152,0)</f>
        <v>0</v>
      </c>
      <c r="FV153" s="478" t="n">
        <f aca="false">IF(FV144=1,-FV152,0)</f>
        <v>0</v>
      </c>
      <c r="FW153" s="478" t="n">
        <f aca="false">IF(FW144=1,-FW152,0)</f>
        <v>0</v>
      </c>
      <c r="FX153" s="478" t="n">
        <f aca="false">IF(FX144=1,-FX152,0)</f>
        <v>0</v>
      </c>
      <c r="FY153" s="478" t="n">
        <f aca="false">IF(FY144=1,-FY152,0)</f>
        <v>0</v>
      </c>
      <c r="FZ153" s="478" t="n">
        <f aca="false">IF(FZ144=1,-FZ152,0)</f>
        <v>0</v>
      </c>
      <c r="GA153" s="478" t="n">
        <f aca="false">IF(GA144=1,-GA152,0)</f>
        <v>0</v>
      </c>
      <c r="GB153" s="478" t="n">
        <f aca="false">IF(GB144=1,-GB152,0)</f>
        <v>0</v>
      </c>
      <c r="GC153" s="478" t="n">
        <f aca="false">IF(GC144=1,-GC152,0)</f>
        <v>0</v>
      </c>
      <c r="GD153" s="478" t="n">
        <f aca="false">IF(GD144=1,-GD152,0)</f>
        <v>0</v>
      </c>
      <c r="GE153" s="478" t="n">
        <f aca="false">IF(GE144=1,-GE152,0)</f>
        <v>0</v>
      </c>
      <c r="GF153" s="478" t="n">
        <f aca="false">SUM(FT153:GE153)</f>
        <v>0</v>
      </c>
      <c r="GG153" s="478" t="n">
        <f aca="false">IF(GG144=1,-GG152,0)</f>
        <v>0</v>
      </c>
      <c r="GH153" s="478" t="n">
        <f aca="false">IF(GH144=1,-GH152,0)</f>
        <v>0</v>
      </c>
      <c r="GI153" s="478" t="n">
        <f aca="false">IF(GI144=1,-GI152,0)</f>
        <v>0</v>
      </c>
      <c r="GJ153" s="478" t="n">
        <f aca="false">IF(GJ144=1,-GJ152,0)</f>
        <v>0</v>
      </c>
      <c r="GK153" s="478" t="n">
        <f aca="false">IF(GK144=1,-GK152,0)</f>
        <v>0</v>
      </c>
      <c r="GL153" s="478" t="n">
        <f aca="false">IF(GL144=1,-GL152,0)</f>
        <v>0</v>
      </c>
      <c r="GM153" s="478" t="n">
        <f aca="false">IF(GM144=1,-GM152,0)</f>
        <v>0</v>
      </c>
      <c r="GN153" s="478" t="n">
        <f aca="false">IF(GN144=1,-GN152,0)</f>
        <v>0</v>
      </c>
      <c r="GO153" s="478" t="n">
        <f aca="false">IF(GO144=1,-GO152,0)</f>
        <v>0</v>
      </c>
      <c r="GP153" s="478" t="n">
        <f aca="false">IF(GP144=1,-GP152,0)</f>
        <v>0</v>
      </c>
      <c r="GQ153" s="478" t="n">
        <f aca="false">IF(GQ144=1,-GQ152,0)</f>
        <v>0</v>
      </c>
      <c r="GR153" s="478" t="n">
        <f aca="false">IF(GR144=1,-GR152,0)</f>
        <v>0</v>
      </c>
      <c r="GS153" s="478" t="n">
        <f aca="false">SUM(GG153:GR153)</f>
        <v>0</v>
      </c>
      <c r="GT153" s="478" t="n">
        <f aca="false">IF(GT144=1,-GT152,0)</f>
        <v>0</v>
      </c>
      <c r="GU153" s="478" t="n">
        <f aca="false">IF(GU144=1,-GU152,0)</f>
        <v>0</v>
      </c>
      <c r="GV153" s="478" t="n">
        <f aca="false">IF(GV144=1,-GV152,0)</f>
        <v>0</v>
      </c>
      <c r="GW153" s="478" t="n">
        <f aca="false">IF(GW144=1,-GW152,0)</f>
        <v>0</v>
      </c>
      <c r="GX153" s="478" t="n">
        <f aca="false">IF(GX144=1,-GX152,0)</f>
        <v>0</v>
      </c>
      <c r="GY153" s="478" t="n">
        <f aca="false">IF(GY144=1,-GY152,0)</f>
        <v>0</v>
      </c>
      <c r="GZ153" s="478" t="n">
        <f aca="false">IF(GZ144=1,-GZ152,0)</f>
        <v>0</v>
      </c>
      <c r="HA153" s="478" t="n">
        <f aca="false">IF(HA144=1,-HA152,0)</f>
        <v>0</v>
      </c>
      <c r="HB153" s="478" t="n">
        <f aca="false">IF(HB144=1,-HB152,0)</f>
        <v>0</v>
      </c>
      <c r="HC153" s="478" t="n">
        <f aca="false">IF(HC144=1,-HC152,0)</f>
        <v>0</v>
      </c>
      <c r="HD153" s="478" t="n">
        <f aca="false">IF(HD144=1,-HD152,0)</f>
        <v>0</v>
      </c>
      <c r="HE153" s="478" t="n">
        <f aca="false">IF(HE144=1,-HE152,0)</f>
        <v>0</v>
      </c>
      <c r="HF153" s="478" t="n">
        <f aca="false">SUM(GT153:HE153)</f>
        <v>0</v>
      </c>
      <c r="HG153" s="478" t="n">
        <f aca="false">IF(HG144=1,-HG152,0)</f>
        <v>0</v>
      </c>
      <c r="HH153" s="478" t="n">
        <f aca="false">IF(HH144=1,-HH152,0)</f>
        <v>0</v>
      </c>
      <c r="HI153" s="478" t="n">
        <f aca="false">IF(HI144=1,-HI152,0)</f>
        <v>0</v>
      </c>
      <c r="HJ153" s="478" t="n">
        <f aca="false">IF(HJ144=1,-HJ152,0)</f>
        <v>0</v>
      </c>
      <c r="HK153" s="478" t="n">
        <f aca="false">IF(HK144=1,-HK152,0)</f>
        <v>0</v>
      </c>
      <c r="HL153" s="478" t="n">
        <f aca="false">IF(HL144=1,-HL152,0)</f>
        <v>0</v>
      </c>
      <c r="HM153" s="478" t="n">
        <f aca="false">IF(HM144=1,-HM152,0)</f>
        <v>0</v>
      </c>
      <c r="HN153" s="478" t="n">
        <f aca="false">IF(HN144=1,-HN152,0)</f>
        <v>0</v>
      </c>
      <c r="HO153" s="478" t="n">
        <f aca="false">IF(HO144=1,-HO152,0)</f>
        <v>0</v>
      </c>
      <c r="HP153" s="478" t="n">
        <f aca="false">IF(HP144=1,-HP152,0)</f>
        <v>0</v>
      </c>
      <c r="HQ153" s="478" t="n">
        <f aca="false">IF(HQ144=1,-HQ152,0)</f>
        <v>0</v>
      </c>
      <c r="HR153" s="478" t="n">
        <f aca="false">IF(HR144=1,-HR152,0)</f>
        <v>0</v>
      </c>
      <c r="HS153" s="478" t="n">
        <f aca="false">SUM(HG153:HR153)</f>
        <v>0</v>
      </c>
      <c r="HT153" s="478" t="n">
        <f aca="false">IF(HT144=1,-HT152,0)</f>
        <v>0</v>
      </c>
      <c r="HU153" s="478" t="n">
        <f aca="false">IF(HU144=1,-HU152,0)</f>
        <v>0</v>
      </c>
      <c r="HV153" s="478" t="n">
        <f aca="false">IF(HV144=1,-HV152,0)</f>
        <v>0</v>
      </c>
      <c r="HW153" s="478" t="n">
        <f aca="false">IF(HW144=1,-HW152,0)</f>
        <v>0</v>
      </c>
      <c r="HX153" s="478" t="n">
        <f aca="false">IF(HX144=1,-HX152,0)</f>
        <v>0</v>
      </c>
      <c r="HY153" s="478" t="n">
        <f aca="false">IF(HY144=1,-HY152,0)</f>
        <v>0</v>
      </c>
      <c r="HZ153" s="478" t="n">
        <f aca="false">IF(HZ144=1,-HZ152,0)</f>
        <v>0</v>
      </c>
      <c r="IA153" s="478" t="n">
        <f aca="false">IF(IA144=1,-IA152,0)</f>
        <v>0</v>
      </c>
      <c r="IB153" s="478" t="n">
        <f aca="false">IF(IB144=1,-IB152,0)</f>
        <v>0</v>
      </c>
      <c r="IC153" s="478" t="n">
        <f aca="false">IF(IC144=1,-IC152,0)</f>
        <v>0</v>
      </c>
      <c r="ID153" s="478" t="n">
        <f aca="false">IF(ID144=1,-ID152,0)</f>
        <v>0</v>
      </c>
      <c r="IE153" s="478" t="n">
        <f aca="false">IF(IE144=1,-IE152,0)</f>
        <v>0</v>
      </c>
      <c r="IF153" s="478" t="n">
        <f aca="false">SUM(HT153:IE153)</f>
        <v>0</v>
      </c>
      <c r="IG153" s="478" t="n">
        <f aca="false">IF(IG144=1,-IG152,0)</f>
        <v>0</v>
      </c>
      <c r="IH153" s="478" t="n">
        <f aca="false">IF(IH144=1,-IH152,0)</f>
        <v>0</v>
      </c>
      <c r="II153" s="478" t="n">
        <f aca="false">IF(II144=1,-II152,0)</f>
        <v>0</v>
      </c>
      <c r="IJ153" s="478" t="n">
        <f aca="false">IF(IJ144=1,-IJ152,0)</f>
        <v>0</v>
      </c>
      <c r="IK153" s="478" t="n">
        <f aca="false">IF(IK144=1,-IK152,0)</f>
        <v>0</v>
      </c>
      <c r="IL153" s="478" t="n">
        <f aca="false">IF(IL144=1,-IL152,0)</f>
        <v>0</v>
      </c>
      <c r="IM153" s="478" t="n">
        <f aca="false">IF(IM144=1,-IM152,0)</f>
        <v>0</v>
      </c>
      <c r="IN153" s="478" t="n">
        <f aca="false">IF(IN144=1,-IN152,0)</f>
        <v>0</v>
      </c>
      <c r="IO153" s="478" t="n">
        <f aca="false">IF(IO144=1,-IO152,0)</f>
        <v>0</v>
      </c>
      <c r="IP153" s="478" t="n">
        <f aca="false">IF(IP144=1,-IP152,0)</f>
        <v>0</v>
      </c>
      <c r="IQ153" s="478" t="n">
        <f aca="false">IF(IQ144=1,-IQ152,0)</f>
        <v>0</v>
      </c>
      <c r="IR153" s="478" t="n">
        <f aca="false">IF(IR144=1,-IR152,0)</f>
        <v>0</v>
      </c>
      <c r="IS153" s="478" t="n">
        <f aca="false">SUM(IG153:IR153)</f>
        <v>0</v>
      </c>
      <c r="IT153" s="478" t="n">
        <f aca="false">IF(IT144=1,-IT152,0)</f>
        <v>0</v>
      </c>
      <c r="IU153" s="478" t="n">
        <f aca="false">IF(IU144=1,-IU152,0)</f>
        <v>0</v>
      </c>
      <c r="IV153" s="478" t="n">
        <f aca="false">IF(IV144=1,-IV152,0)</f>
        <v>0</v>
      </c>
      <c r="IW153" s="478" t="n">
        <f aca="false">IF(IW144=1,-IW152,0)</f>
        <v>0</v>
      </c>
      <c r="IX153" s="478" t="n">
        <f aca="false">IF(IX144=1,-IX152,0)</f>
        <v>0</v>
      </c>
      <c r="IY153" s="478" t="n">
        <f aca="false">IF(IY144=1,-IY152,0)</f>
        <v>0</v>
      </c>
      <c r="IZ153" s="478" t="n">
        <f aca="false">IF(IZ144=1,-IZ152,0)</f>
        <v>0</v>
      </c>
      <c r="JA153" s="478" t="n">
        <f aca="false">IF(JA144=1,-JA152,0)</f>
        <v>0</v>
      </c>
      <c r="JB153" s="478" t="n">
        <f aca="false">IF(JB144=1,-JB152,0)</f>
        <v>0</v>
      </c>
      <c r="JC153" s="478" t="n">
        <f aca="false">IF(JC144=1,-JC152,0)</f>
        <v>0</v>
      </c>
      <c r="JD153" s="478" t="n">
        <f aca="false">IF(JD144=1,-JD152,0)</f>
        <v>0</v>
      </c>
      <c r="JE153" s="478" t="n">
        <f aca="false">IF(JE144=1,-JE152,0)</f>
        <v>0</v>
      </c>
      <c r="JF153" s="478" t="n">
        <f aca="false">SUM(IT153:JE153)</f>
        <v>0</v>
      </c>
      <c r="JG153" s="478" t="n">
        <f aca="false">IF(JG144=1,-JG152,0)</f>
        <v>0</v>
      </c>
      <c r="JH153" s="478" t="n">
        <f aca="false">IF(JH144=1,-JH152,0)</f>
        <v>0</v>
      </c>
      <c r="JI153" s="478" t="n">
        <f aca="false">IF(JI144=1,-JI152,0)</f>
        <v>0</v>
      </c>
      <c r="JJ153" s="478" t="n">
        <f aca="false">IF(JJ144=1,-JJ152,0)</f>
        <v>0</v>
      </c>
      <c r="JK153" s="478" t="n">
        <f aca="false">IF(JK144=1,-JK152,0)</f>
        <v>0</v>
      </c>
      <c r="JL153" s="478" t="n">
        <f aca="false">IF(JL144=1,-JL152,0)</f>
        <v>0</v>
      </c>
      <c r="JM153" s="478" t="n">
        <f aca="false">IF(JM144=1,-JM152,0)</f>
        <v>0</v>
      </c>
      <c r="JN153" s="478" t="n">
        <f aca="false">IF(JN144=1,-JN152,0)</f>
        <v>0</v>
      </c>
      <c r="JO153" s="478" t="n">
        <f aca="false">IF(JO144=1,-JO152,0)</f>
        <v>0</v>
      </c>
      <c r="JP153" s="478" t="n">
        <f aca="false">IF(JP144=1,-JP152,0)</f>
        <v>0</v>
      </c>
      <c r="JQ153" s="478" t="n">
        <f aca="false">IF(JQ144=1,-JQ152,0)</f>
        <v>0</v>
      </c>
      <c r="JR153" s="478" t="n">
        <f aca="false">IF(JR144=1,-JR152,0)</f>
        <v>0</v>
      </c>
      <c r="JS153" s="478" t="n">
        <f aca="false">SUM(JG153:JR153)</f>
        <v>0</v>
      </c>
      <c r="JT153" s="478" t="n">
        <f aca="false">IF(JT144=1,-JT152,0)</f>
        <v>0</v>
      </c>
      <c r="JU153" s="478" t="n">
        <f aca="false">IF(JU144=1,-JU152,0)</f>
        <v>0</v>
      </c>
      <c r="JV153" s="478" t="n">
        <f aca="false">IF(JV144=1,-JV152,0)</f>
        <v>0</v>
      </c>
      <c r="JW153" s="478" t="n">
        <f aca="false">IF(JW144=1,-JW152,0)</f>
        <v>0</v>
      </c>
      <c r="JX153" s="478" t="n">
        <f aca="false">IF(JX144=1,-JX152,0)</f>
        <v>0</v>
      </c>
      <c r="JY153" s="478" t="n">
        <f aca="false">IF(JY144=1,-JY152,0)</f>
        <v>0</v>
      </c>
      <c r="JZ153" s="478" t="n">
        <f aca="false">IF(JZ144=1,-JZ152,0)</f>
        <v>0</v>
      </c>
      <c r="KA153" s="478" t="n">
        <f aca="false">IF(KA144=1,-KA152,0)</f>
        <v>0</v>
      </c>
      <c r="KB153" s="478" t="n">
        <f aca="false">IF(KB144=1,-KB152,0)</f>
        <v>0</v>
      </c>
      <c r="KC153" s="478" t="n">
        <f aca="false">IF(KC144=1,-KC152,0)</f>
        <v>0</v>
      </c>
      <c r="KD153" s="478" t="n">
        <f aca="false">IF(KD144=1,-KD152,0)</f>
        <v>0</v>
      </c>
      <c r="KE153" s="478" t="n">
        <f aca="false">IF(KE144=1,-KE152,0)</f>
        <v>0</v>
      </c>
      <c r="KF153" s="478" t="n">
        <f aca="false">SUM(JT153:KE153)</f>
        <v>0</v>
      </c>
      <c r="KG153" s="478" t="n">
        <f aca="false">IF(KG144=1,-KG152,0)</f>
        <v>0</v>
      </c>
      <c r="KH153" s="478" t="n">
        <f aca="false">IF(KH144=1,-KH152,0)</f>
        <v>0</v>
      </c>
      <c r="KI153" s="478" t="n">
        <f aca="false">IF(KI144=1,-KI152,0)</f>
        <v>0</v>
      </c>
      <c r="KJ153" s="478" t="n">
        <f aca="false">IF(KJ144=1,-KJ152,0)</f>
        <v>0</v>
      </c>
      <c r="KK153" s="478" t="n">
        <f aca="false">IF(KK144=1,-KK152,0)</f>
        <v>0</v>
      </c>
      <c r="KL153" s="478" t="n">
        <f aca="false">IF(KL144=1,-KL152,0)</f>
        <v>0</v>
      </c>
      <c r="KM153" s="478" t="n">
        <f aca="false">IF(KM144=1,-KM152,0)</f>
        <v>0</v>
      </c>
      <c r="KN153" s="478" t="n">
        <f aca="false">IF(KN144=1,-KN152,0)</f>
        <v>0</v>
      </c>
      <c r="KO153" s="478" t="n">
        <f aca="false">IF(KO144=1,-KO152,0)</f>
        <v>0</v>
      </c>
      <c r="KP153" s="478" t="n">
        <f aca="false">IF(KP144=1,-KP152,0)</f>
        <v>0</v>
      </c>
      <c r="KQ153" s="478" t="n">
        <f aca="false">IF(KQ144=1,-KQ152,0)</f>
        <v>0</v>
      </c>
      <c r="KR153" s="478" t="n">
        <f aca="false">IF(KR144=1,-KR152,0)</f>
        <v>0</v>
      </c>
      <c r="KS153" s="478" t="n">
        <f aca="false">SUM(KG153:KR153)</f>
        <v>0</v>
      </c>
      <c r="KT153" s="478" t="n">
        <f aca="false">IF(KT144=1,-KT152,0)</f>
        <v>0</v>
      </c>
      <c r="KU153" s="478" t="n">
        <f aca="false">IF(KU144=1,-KU152,0)</f>
        <v>0</v>
      </c>
      <c r="KV153" s="478" t="n">
        <f aca="false">IF(KV144=1,-KV152,0)</f>
        <v>0</v>
      </c>
      <c r="KW153" s="478" t="n">
        <f aca="false">IF(KW144=1,-KW152,0)</f>
        <v>0</v>
      </c>
      <c r="KX153" s="478" t="n">
        <f aca="false">IF(KX144=1,-KX152,0)</f>
        <v>0</v>
      </c>
      <c r="KY153" s="478" t="n">
        <f aca="false">IF(KY144=1,-KY152,0)</f>
        <v>0</v>
      </c>
      <c r="KZ153" s="478" t="n">
        <f aca="false">IF(KZ144=1,-KZ152,0)</f>
        <v>0</v>
      </c>
      <c r="LA153" s="478" t="n">
        <f aca="false">IF(LA144=1,-LA152,0)</f>
        <v>0</v>
      </c>
      <c r="LB153" s="478" t="n">
        <f aca="false">IF(LB144=1,-LB152,0)</f>
        <v>0</v>
      </c>
      <c r="LC153" s="478" t="n">
        <f aca="false">IF(LC144=1,-LC152,0)</f>
        <v>0</v>
      </c>
      <c r="LD153" s="478" t="n">
        <f aca="false">IF(LD144=1,-LD152,0)</f>
        <v>0</v>
      </c>
      <c r="LE153" s="478" t="n">
        <f aca="false">IF(LE144=1,-LE152,0)</f>
        <v>0</v>
      </c>
      <c r="LF153" s="478" t="n">
        <f aca="false">SUM(KT153:LE153)</f>
        <v>0</v>
      </c>
      <c r="LG153" s="478" t="n">
        <f aca="false">IF(LG144=1,-LG152,0)</f>
        <v>0</v>
      </c>
      <c r="LH153" s="478" t="n">
        <f aca="false">IF(LH144=1,-LH152,0)</f>
        <v>0</v>
      </c>
      <c r="LI153" s="478" t="n">
        <f aca="false">IF(LI144=1,-LI152,0)</f>
        <v>0</v>
      </c>
      <c r="LJ153" s="478" t="n">
        <f aca="false">IF(LJ144=1,-LJ152,0)</f>
        <v>0</v>
      </c>
      <c r="LK153" s="478" t="n">
        <f aca="false">IF(LK144=1,-LK152,0)</f>
        <v>0</v>
      </c>
      <c r="LL153" s="478" t="n">
        <f aca="false">IF(LL144=1,-LL152,0)</f>
        <v>0</v>
      </c>
      <c r="LM153" s="478" t="n">
        <f aca="false">IF(LM144=1,-LM152,0)</f>
        <v>0</v>
      </c>
      <c r="LN153" s="478" t="n">
        <f aca="false">IF(LN144=1,-LN152,0)</f>
        <v>0</v>
      </c>
      <c r="LO153" s="478" t="n">
        <f aca="false">IF(LO144=1,-LO152,0)</f>
        <v>0</v>
      </c>
      <c r="LP153" s="478" t="n">
        <f aca="false">IF(LP144=1,-LP152,0)</f>
        <v>0</v>
      </c>
      <c r="LQ153" s="478" t="n">
        <f aca="false">IF(LQ144=1,-LQ152,0)</f>
        <v>0</v>
      </c>
      <c r="LR153" s="478" t="n">
        <f aca="false">IF(LR144=1,-LR152,0)</f>
        <v>0</v>
      </c>
      <c r="LS153" s="478" t="n">
        <f aca="false">SUM(LG153:LR153)</f>
        <v>0</v>
      </c>
      <c r="LT153" s="478" t="n">
        <f aca="false">IF(LT144=1,-LT152,0)</f>
        <v>0</v>
      </c>
      <c r="LU153" s="478" t="n">
        <f aca="false">IF(LU144=1,-LU152,0)</f>
        <v>0</v>
      </c>
      <c r="LV153" s="478" t="n">
        <f aca="false">IF(LV144=1,-LV152,0)</f>
        <v>0</v>
      </c>
      <c r="LW153" s="478" t="n">
        <f aca="false">IF(LW144=1,-LW152,0)</f>
        <v>0</v>
      </c>
      <c r="LX153" s="478" t="n">
        <f aca="false">IF(LX144=1,-LX152,0)</f>
        <v>0</v>
      </c>
      <c r="LY153" s="478" t="n">
        <f aca="false">IF(LY144=1,-LY152,0)</f>
        <v>0</v>
      </c>
      <c r="LZ153" s="478" t="n">
        <f aca="false">IF(LZ144=1,-LZ152,0)</f>
        <v>0</v>
      </c>
      <c r="MA153" s="478" t="n">
        <f aca="false">IF(MA144=1,-MA152,0)</f>
        <v>0</v>
      </c>
      <c r="MB153" s="478" t="n">
        <f aca="false">IF(MB144=1,-MB152,0)</f>
        <v>0</v>
      </c>
      <c r="MC153" s="478" t="n">
        <f aca="false">IF(MC144=1,-MC152,0)</f>
        <v>0</v>
      </c>
      <c r="MD153" s="478" t="n">
        <f aca="false">IF(MD144=1,-MD152,0)</f>
        <v>0</v>
      </c>
      <c r="ME153" s="478" t="n">
        <f aca="false">IF(ME144=1,-ME152,0)</f>
        <v>0</v>
      </c>
      <c r="MF153" s="478" t="n">
        <f aca="false">SUM(LT153:ME153)</f>
        <v>0</v>
      </c>
      <c r="MG153" s="478" t="n">
        <f aca="false">IF(MG144=1,-MG152,0)</f>
        <v>0</v>
      </c>
      <c r="MH153" s="478" t="n">
        <f aca="false">IF(MH144=1,-MH152,0)</f>
        <v>0</v>
      </c>
      <c r="MI153" s="478" t="n">
        <f aca="false">IF(MI144=1,-MI152,0)</f>
        <v>0</v>
      </c>
      <c r="MJ153" s="478" t="n">
        <f aca="false">IF(MJ144=1,-MJ152,0)</f>
        <v>0</v>
      </c>
      <c r="MK153" s="478" t="n">
        <f aca="false">IF(MK144=1,-MK152,0)</f>
        <v>0</v>
      </c>
      <c r="ML153" s="478" t="n">
        <f aca="false">IF(ML144=1,-ML152,0)</f>
        <v>0</v>
      </c>
      <c r="MM153" s="478" t="n">
        <f aca="false">IF(MM144=1,-MM152,0)</f>
        <v>0</v>
      </c>
      <c r="MN153" s="478" t="n">
        <f aca="false">IF(MN144=1,-MN152,0)</f>
        <v>0</v>
      </c>
      <c r="MO153" s="478" t="n">
        <f aca="false">IF(MO144=1,-MO152,0)</f>
        <v>0</v>
      </c>
      <c r="MP153" s="478" t="n">
        <f aca="false">IF(MP144=1,-MP152,0)</f>
        <v>0</v>
      </c>
      <c r="MQ153" s="478" t="n">
        <f aca="false">IF(MQ144=1,-MQ152,0)</f>
        <v>0</v>
      </c>
      <c r="MR153" s="478" t="n">
        <f aca="false">IF(MR144=1,-MR152,0)</f>
        <v>0</v>
      </c>
      <c r="MS153" s="478" t="n">
        <f aca="false">SUM(MG153:MR153)</f>
        <v>0</v>
      </c>
      <c r="MT153" s="478" t="n">
        <f aca="false">IF(MT144=1,-MT152,0)</f>
        <v>0</v>
      </c>
      <c r="MU153" s="478" t="n">
        <f aca="false">IF(MU144=1,-MU152,0)</f>
        <v>0</v>
      </c>
      <c r="MV153" s="478" t="n">
        <f aca="false">IF(MV144=1,-MV152,0)</f>
        <v>0</v>
      </c>
      <c r="MW153" s="478" t="n">
        <f aca="false">IF(MW144=1,-MW152,0)</f>
        <v>0</v>
      </c>
      <c r="MX153" s="478" t="n">
        <f aca="false">IF(MX144=1,-MX152,0)</f>
        <v>0</v>
      </c>
      <c r="MY153" s="478" t="n">
        <f aca="false">IF(MY144=1,-MY152,0)</f>
        <v>0</v>
      </c>
      <c r="MZ153" s="478" t="n">
        <f aca="false">IF(MZ144=1,-MZ152,0)</f>
        <v>0</v>
      </c>
      <c r="NA153" s="478" t="n">
        <f aca="false">IF(NA144=1,-NA152,0)</f>
        <v>0</v>
      </c>
      <c r="NB153" s="478" t="n">
        <f aca="false">IF(NB144=1,-NB152,0)</f>
        <v>0</v>
      </c>
      <c r="NC153" s="478" t="n">
        <f aca="false">IF(NC144=1,-NC152,0)</f>
        <v>0</v>
      </c>
      <c r="ND153" s="478" t="n">
        <f aca="false">IF(ND144=1,-ND152,0)</f>
        <v>0</v>
      </c>
      <c r="NE153" s="478" t="n">
        <f aca="false">IF(NE144=1,-NE152,0)</f>
        <v>0</v>
      </c>
      <c r="NF153" s="478" t="n">
        <f aca="false">SUM(MT153:NE153)</f>
        <v>0</v>
      </c>
      <c r="NG153" s="478" t="n">
        <f aca="false">IF(NG144=1,-NG152,0)</f>
        <v>0</v>
      </c>
      <c r="NH153" s="478" t="n">
        <f aca="false">IF(NH144=1,-NH152,0)</f>
        <v>0</v>
      </c>
      <c r="NI153" s="478" t="n">
        <f aca="false">IF(NI144=1,-NI152,0)</f>
        <v>0</v>
      </c>
      <c r="NJ153" s="478" t="n">
        <f aca="false">IF(NJ144=1,-NJ152,0)</f>
        <v>0</v>
      </c>
      <c r="NK153" s="478" t="n">
        <f aca="false">IF(NK144=1,-NK152,0)</f>
        <v>0</v>
      </c>
      <c r="NL153" s="478" t="n">
        <f aca="false">IF(NL144=1,-NL152,0)</f>
        <v>0</v>
      </c>
      <c r="NM153" s="478" t="n">
        <f aca="false">IF(NM144=1,-NM152,0)</f>
        <v>0</v>
      </c>
      <c r="NN153" s="478" t="n">
        <f aca="false">IF(NN144=1,-NN152,0)</f>
        <v>0</v>
      </c>
      <c r="NO153" s="478" t="n">
        <f aca="false">IF(NO144=1,-NO152,0)</f>
        <v>0</v>
      </c>
      <c r="NP153" s="478" t="n">
        <f aca="false">IF(NP144=1,-NP152,0)</f>
        <v>0</v>
      </c>
      <c r="NQ153" s="478" t="n">
        <f aca="false">IF(NQ144=1,-NQ152,0)</f>
        <v>0</v>
      </c>
      <c r="NR153" s="478" t="n">
        <f aca="false">IF(NR144=1,-NR152,0)</f>
        <v>0</v>
      </c>
      <c r="NS153" s="478" t="n">
        <f aca="false">SUM(NG153:NR153)</f>
        <v>0</v>
      </c>
      <c r="NT153" s="478" t="n">
        <f aca="false">IF(NT144=1,-NT152,0)</f>
        <v>0</v>
      </c>
      <c r="NU153" s="478" t="n">
        <f aca="false">IF(NU144=1,-NU152,0)</f>
        <v>0</v>
      </c>
      <c r="NV153" s="478" t="n">
        <f aca="false">IF(NV144=1,-NV152,0)</f>
        <v>0</v>
      </c>
      <c r="NW153" s="478" t="n">
        <f aca="false">IF(NW144=1,-NW152,0)</f>
        <v>0</v>
      </c>
      <c r="NX153" s="478" t="n">
        <f aca="false">IF(NX144=1,-NX152,0)</f>
        <v>0</v>
      </c>
      <c r="NY153" s="478" t="n">
        <f aca="false">IF(NY144=1,-NY152,0)</f>
        <v>0</v>
      </c>
      <c r="NZ153" s="478" t="n">
        <f aca="false">IF(NZ144=1,-NZ152,0)</f>
        <v>0</v>
      </c>
      <c r="OA153" s="478" t="n">
        <f aca="false">IF(OA144=1,-OA152,0)</f>
        <v>0</v>
      </c>
      <c r="OB153" s="478" t="n">
        <f aca="false">IF(OB144=1,-OB152,0)</f>
        <v>0</v>
      </c>
      <c r="OC153" s="478" t="n">
        <f aca="false">IF(OC144=1,-OC152,0)</f>
        <v>0</v>
      </c>
      <c r="OD153" s="478" t="n">
        <f aca="false">IF(OD144=1,-OD152,0)</f>
        <v>0</v>
      </c>
      <c r="OE153" s="478" t="n">
        <f aca="false">IF(OE144=1,-OE152,0)</f>
        <v>0</v>
      </c>
      <c r="OF153" s="478" t="n">
        <f aca="false">SUM(NT153:OE153)</f>
        <v>0</v>
      </c>
      <c r="OG153" s="478" t="n">
        <f aca="false">IF(OG144=1,-OG152,0)</f>
        <v>0</v>
      </c>
      <c r="OH153" s="478" t="n">
        <f aca="false">IF(OH144=1,-OH152,0)</f>
        <v>0</v>
      </c>
      <c r="OI153" s="478" t="n">
        <f aca="false">IF(OI144=1,-OI152,0)</f>
        <v>0</v>
      </c>
      <c r="OJ153" s="478" t="n">
        <f aca="false">IF(OJ144=1,-OJ152,0)</f>
        <v>0</v>
      </c>
      <c r="OK153" s="478" t="n">
        <f aca="false">IF(OK144=1,-OK152,0)</f>
        <v>0</v>
      </c>
      <c r="OL153" s="478" t="n">
        <f aca="false">IF(OL144=1,-OL152,0)</f>
        <v>0</v>
      </c>
      <c r="OM153" s="478" t="n">
        <f aca="false">IF(OM144=1,-OM152,0)</f>
        <v>0</v>
      </c>
      <c r="ON153" s="478" t="n">
        <f aca="false">IF(ON144=1,-ON152,0)</f>
        <v>0</v>
      </c>
      <c r="OO153" s="478" t="n">
        <f aca="false">IF(OO144=1,-OO152,0)</f>
        <v>0</v>
      </c>
      <c r="OP153" s="478" t="n">
        <f aca="false">IF(OP144=1,-OP152,0)</f>
        <v>0</v>
      </c>
      <c r="OQ153" s="478" t="n">
        <f aca="false">IF(OQ144=1,-OQ152,0)</f>
        <v>0</v>
      </c>
      <c r="OR153" s="478" t="n">
        <f aca="false">IF(OR144=1,-OR152,0)</f>
        <v>0</v>
      </c>
      <c r="OS153" s="478" t="n">
        <f aca="false">SUM(OG153:OR153)</f>
        <v>0</v>
      </c>
      <c r="OT153" s="478"/>
      <c r="OU153" s="478"/>
      <c r="OV153" s="478"/>
      <c r="OW153" s="478"/>
      <c r="OX153" s="478"/>
      <c r="OY153" s="478"/>
      <c r="OZ153" s="478"/>
      <c r="PA153" s="478"/>
      <c r="PB153" s="478"/>
      <c r="PC153" s="478"/>
      <c r="PD153" s="478"/>
      <c r="PE153" s="478"/>
      <c r="PF153" s="478"/>
      <c r="PG153" s="478"/>
      <c r="PH153" s="478"/>
      <c r="PI153" s="478"/>
      <c r="PJ153" s="478"/>
      <c r="PK153" s="478"/>
      <c r="PL153" s="478"/>
      <c r="PM153" s="478"/>
      <c r="PN153" s="478"/>
      <c r="PO153" s="478"/>
      <c r="PP153" s="478"/>
      <c r="PQ153" s="478"/>
      <c r="PR153" s="478"/>
      <c r="PS153" s="478"/>
      <c r="PT153" s="478"/>
      <c r="PU153" s="478"/>
      <c r="PV153" s="478"/>
      <c r="PW153" s="478"/>
      <c r="PX153" s="478"/>
      <c r="PY153" s="478"/>
      <c r="PZ153" s="478"/>
      <c r="QA153" s="478"/>
      <c r="QB153" s="478"/>
      <c r="QC153" s="478"/>
      <c r="QD153" s="478"/>
      <c r="QE153" s="478"/>
      <c r="QF153" s="478"/>
      <c r="QG153" s="478"/>
      <c r="QH153" s="478"/>
      <c r="QI153" s="478"/>
      <c r="QJ153" s="478"/>
      <c r="QK153" s="478"/>
      <c r="QL153" s="478"/>
      <c r="QM153" s="478"/>
      <c r="QN153" s="478"/>
      <c r="QO153" s="478"/>
      <c r="QP153" s="478"/>
      <c r="QQ153" s="478"/>
      <c r="QR153" s="478"/>
      <c r="QS153" s="478"/>
      <c r="QT153" s="478"/>
      <c r="QU153" s="478"/>
      <c r="QV153" s="478"/>
      <c r="QW153" s="478"/>
      <c r="QX153" s="478"/>
      <c r="QY153" s="478"/>
      <c r="QZ153" s="478"/>
      <c r="RA153" s="478"/>
      <c r="RB153" s="478"/>
      <c r="RC153" s="478"/>
      <c r="RD153" s="478"/>
      <c r="RE153" s="478"/>
      <c r="RF153" s="478"/>
    </row>
    <row r="154" customFormat="false" ht="12.75" hidden="false" customHeight="true" outlineLevel="0" collapsed="false">
      <c r="A154" s="478"/>
      <c r="B154" s="479" t="s">
        <v>502</v>
      </c>
      <c r="C154" s="478"/>
      <c r="D154" s="478"/>
      <c r="E154" s="478" t="n">
        <f aca="false">SUM(S154,AF154,AS154,BF154,BS154,CF154,CS154,DF154,DS154,EF154,ES154,FF154,FS154,GF154,GS154,HF154,HS154,IF154,IS154,JF154,JS154,KF154,KS154,LF154,LS154,MF154,MS154,NF154,NS154,OF154,OS154)</f>
        <v>0</v>
      </c>
      <c r="F154" s="478"/>
      <c r="G154" s="478" t="n">
        <f aca="false">G155-G153</f>
        <v>0</v>
      </c>
      <c r="H154" s="478" t="n">
        <f aca="false">H155-H153</f>
        <v>0</v>
      </c>
      <c r="I154" s="478" t="n">
        <f aca="false">I155-I153</f>
        <v>0</v>
      </c>
      <c r="J154" s="478" t="n">
        <f aca="false">J155-J153</f>
        <v>0</v>
      </c>
      <c r="K154" s="478" t="n">
        <f aca="false">K155-K153</f>
        <v>0</v>
      </c>
      <c r="L154" s="478" t="n">
        <f aca="false">L155-L153</f>
        <v>0</v>
      </c>
      <c r="M154" s="478" t="n">
        <f aca="false">M155-M153</f>
        <v>0</v>
      </c>
      <c r="N154" s="478" t="n">
        <f aca="false">N155-N153</f>
        <v>0</v>
      </c>
      <c r="O154" s="478" t="n">
        <f aca="false">O155-O153</f>
        <v>0</v>
      </c>
      <c r="P154" s="478" t="n">
        <f aca="false">P155-P153</f>
        <v>0</v>
      </c>
      <c r="Q154" s="478" t="n">
        <f aca="false">Q155-Q153</f>
        <v>0</v>
      </c>
      <c r="R154" s="478" t="n">
        <f aca="false">R155-R153</f>
        <v>0</v>
      </c>
      <c r="S154" s="478" t="n">
        <f aca="false">SUM(G154:R154)</f>
        <v>0</v>
      </c>
      <c r="T154" s="478" t="n">
        <f aca="false">T155-T153</f>
        <v>0</v>
      </c>
      <c r="U154" s="478" t="n">
        <f aca="false">U155-U153</f>
        <v>0</v>
      </c>
      <c r="V154" s="478" t="n">
        <f aca="false">V155-V153</f>
        <v>0</v>
      </c>
      <c r="W154" s="478" t="n">
        <f aca="false">W155-W153</f>
        <v>0</v>
      </c>
      <c r="X154" s="478" t="n">
        <f aca="false">X155-X153</f>
        <v>0</v>
      </c>
      <c r="Y154" s="478" t="n">
        <f aca="false">Y155-Y153</f>
        <v>0</v>
      </c>
      <c r="Z154" s="478" t="n">
        <f aca="false">Z155-Z153</f>
        <v>0</v>
      </c>
      <c r="AA154" s="478" t="n">
        <f aca="false">AA155-AA153</f>
        <v>0</v>
      </c>
      <c r="AB154" s="478" t="n">
        <f aca="false">AB155-AB153</f>
        <v>0</v>
      </c>
      <c r="AC154" s="478" t="n">
        <f aca="false">AC155-AC153</f>
        <v>0</v>
      </c>
      <c r="AD154" s="478" t="n">
        <f aca="false">AD155-AD153</f>
        <v>0</v>
      </c>
      <c r="AE154" s="478" t="n">
        <f aca="false">AE155-AE153</f>
        <v>0</v>
      </c>
      <c r="AF154" s="478" t="n">
        <f aca="false">SUM(T154:AE154)</f>
        <v>0</v>
      </c>
      <c r="AG154" s="478" t="n">
        <f aca="false">AG155-AG153</f>
        <v>0</v>
      </c>
      <c r="AH154" s="478" t="n">
        <f aca="false">AH155-AH153</f>
        <v>0</v>
      </c>
      <c r="AI154" s="478" t="n">
        <f aca="false">AI155-AI153</f>
        <v>0</v>
      </c>
      <c r="AJ154" s="478" t="n">
        <f aca="false">AJ155-AJ153</f>
        <v>0</v>
      </c>
      <c r="AK154" s="478" t="n">
        <f aca="false">AK155-AK153</f>
        <v>0</v>
      </c>
      <c r="AL154" s="478" t="n">
        <f aca="false">AL155-AL153</f>
        <v>0</v>
      </c>
      <c r="AM154" s="478" t="n">
        <f aca="false">AM155-AM153</f>
        <v>0</v>
      </c>
      <c r="AN154" s="478" t="n">
        <f aca="false">AN155-AN153</f>
        <v>0</v>
      </c>
      <c r="AO154" s="478" t="n">
        <f aca="false">AO155-AO153</f>
        <v>0</v>
      </c>
      <c r="AP154" s="478" t="n">
        <f aca="false">AP155-AP153</f>
        <v>0</v>
      </c>
      <c r="AQ154" s="478" t="n">
        <f aca="false">AQ155-AQ153</f>
        <v>0</v>
      </c>
      <c r="AR154" s="478" t="n">
        <f aca="false">AR155-AR153</f>
        <v>0</v>
      </c>
      <c r="AS154" s="478" t="n">
        <f aca="false">SUM(AG154:AR154)</f>
        <v>0</v>
      </c>
      <c r="AT154" s="478" t="n">
        <f aca="false">AT155-AT153</f>
        <v>0</v>
      </c>
      <c r="AU154" s="478" t="n">
        <f aca="false">AU155-AU153</f>
        <v>0</v>
      </c>
      <c r="AV154" s="478" t="n">
        <f aca="false">AV155-AV153</f>
        <v>0</v>
      </c>
      <c r="AW154" s="478" t="n">
        <f aca="false">AW155-AW153</f>
        <v>0</v>
      </c>
      <c r="AX154" s="478" t="n">
        <f aca="false">AX155-AX153</f>
        <v>0</v>
      </c>
      <c r="AY154" s="478" t="n">
        <f aca="false">AY155-AY153</f>
        <v>0</v>
      </c>
      <c r="AZ154" s="478" t="n">
        <f aca="false">AZ155-AZ153</f>
        <v>0</v>
      </c>
      <c r="BA154" s="478" t="n">
        <f aca="false">BA155-BA153</f>
        <v>0</v>
      </c>
      <c r="BB154" s="478" t="n">
        <f aca="false">BB155-BB153</f>
        <v>0</v>
      </c>
      <c r="BC154" s="478" t="n">
        <f aca="false">BC155-BC153</f>
        <v>0</v>
      </c>
      <c r="BD154" s="478" t="n">
        <f aca="false">BD155-BD153</f>
        <v>0</v>
      </c>
      <c r="BE154" s="478" t="n">
        <f aca="false">BE155-BE153</f>
        <v>0</v>
      </c>
      <c r="BF154" s="478" t="n">
        <f aca="false">SUM(AT154:BE154)</f>
        <v>0</v>
      </c>
      <c r="BG154" s="478" t="n">
        <f aca="false">BG155-BG153</f>
        <v>0</v>
      </c>
      <c r="BH154" s="478" t="n">
        <f aca="false">BH155-BH153</f>
        <v>0</v>
      </c>
      <c r="BI154" s="478" t="n">
        <f aca="false">BI155-BI153</f>
        <v>0</v>
      </c>
      <c r="BJ154" s="478" t="n">
        <f aca="false">BJ155-BJ153</f>
        <v>0</v>
      </c>
      <c r="BK154" s="478" t="n">
        <f aca="false">BK155-BK153</f>
        <v>0</v>
      </c>
      <c r="BL154" s="478" t="n">
        <f aca="false">BL155-BL153</f>
        <v>0</v>
      </c>
      <c r="BM154" s="478" t="n">
        <f aca="false">BM155-BM153</f>
        <v>0</v>
      </c>
      <c r="BN154" s="478" t="n">
        <f aca="false">BN155-BN153</f>
        <v>0</v>
      </c>
      <c r="BO154" s="478" t="n">
        <f aca="false">BO155-BO153</f>
        <v>0</v>
      </c>
      <c r="BP154" s="478" t="n">
        <f aca="false">BP155-BP153</f>
        <v>0</v>
      </c>
      <c r="BQ154" s="478" t="n">
        <f aca="false">BQ155-BQ153</f>
        <v>0</v>
      </c>
      <c r="BR154" s="478" t="n">
        <f aca="false">BR155-BR153</f>
        <v>0</v>
      </c>
      <c r="BS154" s="478" t="n">
        <f aca="false">SUM(BG154:BR154)</f>
        <v>0</v>
      </c>
      <c r="BT154" s="478" t="n">
        <f aca="false">BT155-BT153</f>
        <v>0</v>
      </c>
      <c r="BU154" s="478" t="n">
        <f aca="false">BU155-BU153</f>
        <v>0</v>
      </c>
      <c r="BV154" s="478" t="n">
        <f aca="false">BV155-BV153</f>
        <v>0</v>
      </c>
      <c r="BW154" s="478" t="n">
        <f aca="false">BW155-BW153</f>
        <v>0</v>
      </c>
      <c r="BX154" s="478" t="n">
        <f aca="false">BX155-BX153</f>
        <v>0</v>
      </c>
      <c r="BY154" s="478" t="n">
        <f aca="false">BY155-BY153</f>
        <v>0</v>
      </c>
      <c r="BZ154" s="478" t="n">
        <f aca="false">BZ155-BZ153</f>
        <v>0</v>
      </c>
      <c r="CA154" s="478" t="n">
        <f aca="false">CA155-CA153</f>
        <v>0</v>
      </c>
      <c r="CB154" s="478" t="n">
        <f aca="false">CB155-CB153</f>
        <v>0</v>
      </c>
      <c r="CC154" s="478" t="n">
        <f aca="false">CC155-CC153</f>
        <v>0</v>
      </c>
      <c r="CD154" s="478" t="n">
        <f aca="false">CD155-CD153</f>
        <v>0</v>
      </c>
      <c r="CE154" s="478" t="n">
        <f aca="false">CE155-CE153</f>
        <v>0</v>
      </c>
      <c r="CF154" s="478" t="n">
        <f aca="false">SUM(BT154:CE154)</f>
        <v>0</v>
      </c>
      <c r="CG154" s="478" t="n">
        <f aca="false">CG155-CG153</f>
        <v>0</v>
      </c>
      <c r="CH154" s="478" t="n">
        <f aca="false">CH155-CH153</f>
        <v>0</v>
      </c>
      <c r="CI154" s="478" t="n">
        <f aca="false">CI155-CI153</f>
        <v>0</v>
      </c>
      <c r="CJ154" s="478" t="n">
        <f aca="false">CJ155-CJ153</f>
        <v>0</v>
      </c>
      <c r="CK154" s="478" t="n">
        <f aca="false">CK155-CK153</f>
        <v>0</v>
      </c>
      <c r="CL154" s="478" t="n">
        <f aca="false">CL155-CL153</f>
        <v>0</v>
      </c>
      <c r="CM154" s="478" t="n">
        <f aca="false">CM155-CM153</f>
        <v>-0</v>
      </c>
      <c r="CN154" s="478" t="n">
        <f aca="false">CN155-CN153</f>
        <v>-0</v>
      </c>
      <c r="CO154" s="478" t="n">
        <f aca="false">CO155-CO153</f>
        <v>-0</v>
      </c>
      <c r="CP154" s="478" t="n">
        <f aca="false">CP155-CP153</f>
        <v>-0</v>
      </c>
      <c r="CQ154" s="478" t="n">
        <f aca="false">CQ155-CQ153</f>
        <v>-0</v>
      </c>
      <c r="CR154" s="478" t="n">
        <f aca="false">CR155-CR153</f>
        <v>-0</v>
      </c>
      <c r="CS154" s="478" t="n">
        <f aca="false">SUM(CG154:CR154)</f>
        <v>0</v>
      </c>
      <c r="CT154" s="478" t="n">
        <f aca="false">CT155-CT153</f>
        <v>0</v>
      </c>
      <c r="CU154" s="478" t="n">
        <f aca="false">CU155-CU153</f>
        <v>-0</v>
      </c>
      <c r="CV154" s="478" t="n">
        <f aca="false">CV155-CV153</f>
        <v>-0</v>
      </c>
      <c r="CW154" s="478" t="n">
        <f aca="false">CW155-CW153</f>
        <v>-0</v>
      </c>
      <c r="CX154" s="478" t="n">
        <f aca="false">CX155-CX153</f>
        <v>-0</v>
      </c>
      <c r="CY154" s="478" t="n">
        <f aca="false">CY155-CY153</f>
        <v>-0</v>
      </c>
      <c r="CZ154" s="478" t="n">
        <f aca="false">CZ155-CZ153</f>
        <v>-0</v>
      </c>
      <c r="DA154" s="478" t="n">
        <f aca="false">DA155-DA153</f>
        <v>-0</v>
      </c>
      <c r="DB154" s="478" t="n">
        <f aca="false">DB155-DB153</f>
        <v>-0</v>
      </c>
      <c r="DC154" s="478" t="n">
        <f aca="false">DC155-DC153</f>
        <v>-0</v>
      </c>
      <c r="DD154" s="478" t="n">
        <f aca="false">DD155-DD153</f>
        <v>-0</v>
      </c>
      <c r="DE154" s="478" t="n">
        <f aca="false">DE155-DE153</f>
        <v>-0</v>
      </c>
      <c r="DF154" s="478" t="n">
        <f aca="false">SUM(CT154:DE154)</f>
        <v>0</v>
      </c>
      <c r="DG154" s="478" t="n">
        <f aca="false">DG155-DG153</f>
        <v>0</v>
      </c>
      <c r="DH154" s="478" t="n">
        <f aca="false">DH155-DH153</f>
        <v>-0</v>
      </c>
      <c r="DI154" s="478" t="n">
        <f aca="false">DI155-DI153</f>
        <v>-0</v>
      </c>
      <c r="DJ154" s="478" t="n">
        <f aca="false">DJ155-DJ153</f>
        <v>-0</v>
      </c>
      <c r="DK154" s="478" t="n">
        <f aca="false">DK155-DK153</f>
        <v>-0</v>
      </c>
      <c r="DL154" s="478" t="n">
        <f aca="false">DL155-DL153</f>
        <v>-0</v>
      </c>
      <c r="DM154" s="478" t="n">
        <f aca="false">DM155-DM153</f>
        <v>-0</v>
      </c>
      <c r="DN154" s="478" t="n">
        <f aca="false">DN155-DN153</f>
        <v>-0</v>
      </c>
      <c r="DO154" s="478" t="n">
        <f aca="false">DO155-DO153</f>
        <v>-0</v>
      </c>
      <c r="DP154" s="478" t="n">
        <f aca="false">DP155-DP153</f>
        <v>-0</v>
      </c>
      <c r="DQ154" s="478" t="n">
        <f aca="false">DQ155-DQ153</f>
        <v>-0</v>
      </c>
      <c r="DR154" s="478" t="n">
        <f aca="false">DR155-DR153</f>
        <v>-0</v>
      </c>
      <c r="DS154" s="478" t="n">
        <f aca="false">SUM(DG154:DR154)</f>
        <v>0</v>
      </c>
      <c r="DT154" s="478" t="n">
        <f aca="false">DT155-DT153</f>
        <v>0</v>
      </c>
      <c r="DU154" s="478" t="n">
        <f aca="false">DU155-DU153</f>
        <v>-0</v>
      </c>
      <c r="DV154" s="478" t="n">
        <f aca="false">DV155-DV153</f>
        <v>-0</v>
      </c>
      <c r="DW154" s="478" t="n">
        <f aca="false">DW155-DW153</f>
        <v>-0</v>
      </c>
      <c r="DX154" s="478" t="n">
        <f aca="false">DX155-DX153</f>
        <v>-0</v>
      </c>
      <c r="DY154" s="478" t="n">
        <f aca="false">DY155-DY153</f>
        <v>-0</v>
      </c>
      <c r="DZ154" s="478" t="n">
        <f aca="false">DZ155-DZ153</f>
        <v>-0</v>
      </c>
      <c r="EA154" s="478" t="n">
        <f aca="false">EA155-EA153</f>
        <v>-0</v>
      </c>
      <c r="EB154" s="478" t="n">
        <f aca="false">EB155-EB153</f>
        <v>-0</v>
      </c>
      <c r="EC154" s="478" t="n">
        <f aca="false">EC155-EC153</f>
        <v>-0</v>
      </c>
      <c r="ED154" s="478" t="n">
        <f aca="false">ED155-ED153</f>
        <v>-0</v>
      </c>
      <c r="EE154" s="478" t="n">
        <f aca="false">EE155-EE153</f>
        <v>-0</v>
      </c>
      <c r="EF154" s="478" t="n">
        <f aca="false">SUM(DT154:EE154)</f>
        <v>0</v>
      </c>
      <c r="EG154" s="478" t="n">
        <f aca="false">EG155-EG153</f>
        <v>0</v>
      </c>
      <c r="EH154" s="478" t="n">
        <f aca="false">EH155-EH153</f>
        <v>-0</v>
      </c>
      <c r="EI154" s="478" t="n">
        <f aca="false">EI155-EI153</f>
        <v>-0</v>
      </c>
      <c r="EJ154" s="478" t="n">
        <f aca="false">EJ155-EJ153</f>
        <v>-0</v>
      </c>
      <c r="EK154" s="478" t="n">
        <f aca="false">EK155-EK153</f>
        <v>-0</v>
      </c>
      <c r="EL154" s="478" t="n">
        <f aca="false">EL155-EL153</f>
        <v>-0</v>
      </c>
      <c r="EM154" s="478" t="n">
        <f aca="false">EM155-EM153</f>
        <v>-0</v>
      </c>
      <c r="EN154" s="478" t="n">
        <f aca="false">EN155-EN153</f>
        <v>-0</v>
      </c>
      <c r="EO154" s="478" t="n">
        <f aca="false">EO155-EO153</f>
        <v>-0</v>
      </c>
      <c r="EP154" s="478" t="n">
        <f aca="false">EP155-EP153</f>
        <v>-0</v>
      </c>
      <c r="EQ154" s="478" t="n">
        <f aca="false">EQ155-EQ153</f>
        <v>-0</v>
      </c>
      <c r="ER154" s="478" t="n">
        <f aca="false">ER155-ER153</f>
        <v>-0</v>
      </c>
      <c r="ES154" s="478" t="n">
        <f aca="false">SUM(EG154:ER154)</f>
        <v>0</v>
      </c>
      <c r="ET154" s="478" t="n">
        <f aca="false">ET155-ET153</f>
        <v>0</v>
      </c>
      <c r="EU154" s="478" t="n">
        <f aca="false">EU155-EU153</f>
        <v>-0</v>
      </c>
      <c r="EV154" s="478" t="n">
        <f aca="false">EV155-EV153</f>
        <v>-0</v>
      </c>
      <c r="EW154" s="478" t="n">
        <f aca="false">EW155-EW153</f>
        <v>-0</v>
      </c>
      <c r="EX154" s="478" t="n">
        <f aca="false">EX155-EX153</f>
        <v>-0</v>
      </c>
      <c r="EY154" s="478" t="n">
        <f aca="false">EY155-EY153</f>
        <v>-0</v>
      </c>
      <c r="EZ154" s="478" t="n">
        <f aca="false">EZ155-EZ153</f>
        <v>-0</v>
      </c>
      <c r="FA154" s="478" t="n">
        <f aca="false">FA155-FA153</f>
        <v>-0</v>
      </c>
      <c r="FB154" s="478" t="n">
        <f aca="false">FB155-FB153</f>
        <v>-0</v>
      </c>
      <c r="FC154" s="478" t="n">
        <f aca="false">FC155-FC153</f>
        <v>-0</v>
      </c>
      <c r="FD154" s="478" t="n">
        <f aca="false">FD155-FD153</f>
        <v>-0</v>
      </c>
      <c r="FE154" s="478" t="n">
        <f aca="false">FE155-FE153</f>
        <v>-0</v>
      </c>
      <c r="FF154" s="478" t="n">
        <f aca="false">SUM(ET154:FE154)</f>
        <v>0</v>
      </c>
      <c r="FG154" s="478" t="n">
        <f aca="false">FG155-FG153</f>
        <v>0</v>
      </c>
      <c r="FH154" s="478" t="n">
        <f aca="false">FH155-FH153</f>
        <v>-0</v>
      </c>
      <c r="FI154" s="478" t="n">
        <f aca="false">FI155-FI153</f>
        <v>-0</v>
      </c>
      <c r="FJ154" s="478" t="n">
        <f aca="false">FJ155-FJ153</f>
        <v>-0</v>
      </c>
      <c r="FK154" s="478" t="n">
        <f aca="false">FK155-FK153</f>
        <v>-0</v>
      </c>
      <c r="FL154" s="478" t="n">
        <f aca="false">FL155-FL153</f>
        <v>-0</v>
      </c>
      <c r="FM154" s="478" t="n">
        <f aca="false">FM155-FM153</f>
        <v>-0</v>
      </c>
      <c r="FN154" s="478" t="n">
        <f aca="false">FN155-FN153</f>
        <v>0</v>
      </c>
      <c r="FO154" s="478" t="n">
        <f aca="false">FO155-FO153</f>
        <v>0</v>
      </c>
      <c r="FP154" s="478" t="n">
        <f aca="false">FP155-FP153</f>
        <v>0</v>
      </c>
      <c r="FQ154" s="478" t="n">
        <f aca="false">FQ155-FQ153</f>
        <v>0</v>
      </c>
      <c r="FR154" s="478" t="n">
        <f aca="false">FR155-FR153</f>
        <v>0</v>
      </c>
      <c r="FS154" s="478" t="n">
        <f aca="false">SUM(FG154:FR154)</f>
        <v>0</v>
      </c>
      <c r="FT154" s="478" t="n">
        <f aca="false">FT155-FT153</f>
        <v>0</v>
      </c>
      <c r="FU154" s="478" t="n">
        <f aca="false">FU155-FU153</f>
        <v>0</v>
      </c>
      <c r="FV154" s="478" t="n">
        <f aca="false">FV155-FV153</f>
        <v>0</v>
      </c>
      <c r="FW154" s="478" t="n">
        <f aca="false">FW155-FW153</f>
        <v>0</v>
      </c>
      <c r="FX154" s="478" t="n">
        <f aca="false">FX155-FX153</f>
        <v>0</v>
      </c>
      <c r="FY154" s="478" t="n">
        <f aca="false">FY155-FY153</f>
        <v>0</v>
      </c>
      <c r="FZ154" s="478" t="n">
        <f aca="false">FZ155-FZ153</f>
        <v>0</v>
      </c>
      <c r="GA154" s="478" t="n">
        <f aca="false">GA155-GA153</f>
        <v>0</v>
      </c>
      <c r="GB154" s="478" t="n">
        <f aca="false">GB155-GB153</f>
        <v>0</v>
      </c>
      <c r="GC154" s="478" t="n">
        <f aca="false">GC155-GC153</f>
        <v>0</v>
      </c>
      <c r="GD154" s="478" t="n">
        <f aca="false">GD155-GD153</f>
        <v>0</v>
      </c>
      <c r="GE154" s="478" t="n">
        <f aca="false">GE155-GE153</f>
        <v>0</v>
      </c>
      <c r="GF154" s="478" t="n">
        <f aca="false">SUM(FT154:GE154)</f>
        <v>0</v>
      </c>
      <c r="GG154" s="478" t="n">
        <f aca="false">GG155-GG153</f>
        <v>0</v>
      </c>
      <c r="GH154" s="478" t="n">
        <f aca="false">GH155-GH153</f>
        <v>0</v>
      </c>
      <c r="GI154" s="478" t="n">
        <f aca="false">GI155-GI153</f>
        <v>0</v>
      </c>
      <c r="GJ154" s="478" t="n">
        <f aca="false">GJ155-GJ153</f>
        <v>0</v>
      </c>
      <c r="GK154" s="478" t="n">
        <f aca="false">GK155-GK153</f>
        <v>0</v>
      </c>
      <c r="GL154" s="478" t="n">
        <f aca="false">GL155-GL153</f>
        <v>0</v>
      </c>
      <c r="GM154" s="478" t="n">
        <f aca="false">GM155-GM153</f>
        <v>0</v>
      </c>
      <c r="GN154" s="478" t="n">
        <f aca="false">GN155-GN153</f>
        <v>0</v>
      </c>
      <c r="GO154" s="478" t="n">
        <f aca="false">GO155-GO153</f>
        <v>0</v>
      </c>
      <c r="GP154" s="478" t="n">
        <f aca="false">GP155-GP153</f>
        <v>0</v>
      </c>
      <c r="GQ154" s="478" t="n">
        <f aca="false">GQ155-GQ153</f>
        <v>0</v>
      </c>
      <c r="GR154" s="478" t="n">
        <f aca="false">GR155-GR153</f>
        <v>0</v>
      </c>
      <c r="GS154" s="478" t="n">
        <f aca="false">SUM(GG154:GR154)</f>
        <v>0</v>
      </c>
      <c r="GT154" s="478" t="n">
        <f aca="false">GT155-GT153</f>
        <v>0</v>
      </c>
      <c r="GU154" s="478" t="n">
        <f aca="false">GU155-GU153</f>
        <v>0</v>
      </c>
      <c r="GV154" s="478" t="n">
        <f aca="false">GV155-GV153</f>
        <v>0</v>
      </c>
      <c r="GW154" s="478" t="n">
        <f aca="false">GW155-GW153</f>
        <v>0</v>
      </c>
      <c r="GX154" s="478" t="n">
        <f aca="false">GX155-GX153</f>
        <v>0</v>
      </c>
      <c r="GY154" s="478" t="n">
        <f aca="false">GY155-GY153</f>
        <v>0</v>
      </c>
      <c r="GZ154" s="478" t="n">
        <f aca="false">GZ155-GZ153</f>
        <v>0</v>
      </c>
      <c r="HA154" s="478" t="n">
        <f aca="false">HA155-HA153</f>
        <v>0</v>
      </c>
      <c r="HB154" s="478" t="n">
        <f aca="false">HB155-HB153</f>
        <v>0</v>
      </c>
      <c r="HC154" s="478" t="n">
        <f aca="false">HC155-HC153</f>
        <v>0</v>
      </c>
      <c r="HD154" s="478" t="n">
        <f aca="false">HD155-HD153</f>
        <v>0</v>
      </c>
      <c r="HE154" s="478" t="n">
        <f aca="false">HE155-HE153</f>
        <v>0</v>
      </c>
      <c r="HF154" s="478" t="n">
        <f aca="false">SUM(GT154:HE154)</f>
        <v>0</v>
      </c>
      <c r="HG154" s="478" t="n">
        <f aca="false">HG155-HG153</f>
        <v>0</v>
      </c>
      <c r="HH154" s="478" t="n">
        <f aca="false">HH155-HH153</f>
        <v>0</v>
      </c>
      <c r="HI154" s="478" t="n">
        <f aca="false">HI155-HI153</f>
        <v>0</v>
      </c>
      <c r="HJ154" s="478" t="n">
        <f aca="false">HJ155-HJ153</f>
        <v>0</v>
      </c>
      <c r="HK154" s="478" t="n">
        <f aca="false">HK155-HK153</f>
        <v>0</v>
      </c>
      <c r="HL154" s="478" t="n">
        <f aca="false">HL155-HL153</f>
        <v>0</v>
      </c>
      <c r="HM154" s="478" t="n">
        <f aca="false">HM155-HM153</f>
        <v>0</v>
      </c>
      <c r="HN154" s="478" t="n">
        <f aca="false">HN155-HN153</f>
        <v>0</v>
      </c>
      <c r="HO154" s="478" t="n">
        <f aca="false">HO155-HO153</f>
        <v>0</v>
      </c>
      <c r="HP154" s="478" t="n">
        <f aca="false">HP155-HP153</f>
        <v>0</v>
      </c>
      <c r="HQ154" s="478" t="n">
        <f aca="false">HQ155-HQ153</f>
        <v>0</v>
      </c>
      <c r="HR154" s="478" t="n">
        <f aca="false">HR155-HR153</f>
        <v>0</v>
      </c>
      <c r="HS154" s="478" t="n">
        <f aca="false">SUM(HG154:HR154)</f>
        <v>0</v>
      </c>
      <c r="HT154" s="478" t="n">
        <f aca="false">HT155-HT153</f>
        <v>0</v>
      </c>
      <c r="HU154" s="478" t="n">
        <f aca="false">HU155-HU153</f>
        <v>0</v>
      </c>
      <c r="HV154" s="478" t="n">
        <f aca="false">HV155-HV153</f>
        <v>0</v>
      </c>
      <c r="HW154" s="478" t="n">
        <f aca="false">HW155-HW153</f>
        <v>0</v>
      </c>
      <c r="HX154" s="478" t="n">
        <f aca="false">HX155-HX153</f>
        <v>0</v>
      </c>
      <c r="HY154" s="478" t="n">
        <f aca="false">HY155-HY153</f>
        <v>0</v>
      </c>
      <c r="HZ154" s="478" t="n">
        <f aca="false">HZ155-HZ153</f>
        <v>0</v>
      </c>
      <c r="IA154" s="478" t="n">
        <f aca="false">IA155-IA153</f>
        <v>0</v>
      </c>
      <c r="IB154" s="478" t="n">
        <f aca="false">IB155-IB153</f>
        <v>0</v>
      </c>
      <c r="IC154" s="478" t="n">
        <f aca="false">IC155-IC153</f>
        <v>0</v>
      </c>
      <c r="ID154" s="478" t="n">
        <f aca="false">ID155-ID153</f>
        <v>0</v>
      </c>
      <c r="IE154" s="478" t="n">
        <f aca="false">IE155-IE153</f>
        <v>0</v>
      </c>
      <c r="IF154" s="478" t="n">
        <f aca="false">SUM(HT154:IE154)</f>
        <v>0</v>
      </c>
      <c r="IG154" s="478" t="n">
        <f aca="false">IG155-IG153</f>
        <v>0</v>
      </c>
      <c r="IH154" s="478" t="n">
        <f aca="false">IH155-IH153</f>
        <v>0</v>
      </c>
      <c r="II154" s="478" t="n">
        <f aca="false">II155-II153</f>
        <v>0</v>
      </c>
      <c r="IJ154" s="478" t="n">
        <f aca="false">IJ155-IJ153</f>
        <v>0</v>
      </c>
      <c r="IK154" s="478" t="n">
        <f aca="false">IK155-IK153</f>
        <v>0</v>
      </c>
      <c r="IL154" s="478" t="n">
        <f aca="false">IL155-IL153</f>
        <v>0</v>
      </c>
      <c r="IM154" s="478" t="n">
        <f aca="false">IM155-IM153</f>
        <v>0</v>
      </c>
      <c r="IN154" s="478" t="n">
        <f aca="false">IN155-IN153</f>
        <v>0</v>
      </c>
      <c r="IO154" s="478" t="n">
        <f aca="false">IO155-IO153</f>
        <v>0</v>
      </c>
      <c r="IP154" s="478" t="n">
        <f aca="false">IP155-IP153</f>
        <v>0</v>
      </c>
      <c r="IQ154" s="478" t="n">
        <f aca="false">IQ155-IQ153</f>
        <v>0</v>
      </c>
      <c r="IR154" s="478" t="n">
        <f aca="false">IR155-IR153</f>
        <v>0</v>
      </c>
      <c r="IS154" s="478" t="n">
        <f aca="false">SUM(IG154:IR154)</f>
        <v>0</v>
      </c>
      <c r="IT154" s="478" t="n">
        <f aca="false">IT155-IT153</f>
        <v>0</v>
      </c>
      <c r="IU154" s="478" t="n">
        <f aca="false">IU155-IU153</f>
        <v>0</v>
      </c>
      <c r="IV154" s="478" t="n">
        <f aca="false">IV155-IV153</f>
        <v>0</v>
      </c>
      <c r="IW154" s="478" t="n">
        <f aca="false">IW155-IW153</f>
        <v>0</v>
      </c>
      <c r="IX154" s="478" t="n">
        <f aca="false">IX155-IX153</f>
        <v>0</v>
      </c>
      <c r="IY154" s="478" t="n">
        <f aca="false">IY155-IY153</f>
        <v>0</v>
      </c>
      <c r="IZ154" s="478" t="n">
        <f aca="false">IZ155-IZ153</f>
        <v>0</v>
      </c>
      <c r="JA154" s="478" t="n">
        <f aca="false">JA155-JA153</f>
        <v>0</v>
      </c>
      <c r="JB154" s="478" t="n">
        <f aca="false">JB155-JB153</f>
        <v>0</v>
      </c>
      <c r="JC154" s="478" t="n">
        <f aca="false">JC155-JC153</f>
        <v>0</v>
      </c>
      <c r="JD154" s="478" t="n">
        <f aca="false">JD155-JD153</f>
        <v>0</v>
      </c>
      <c r="JE154" s="478" t="n">
        <f aca="false">JE155-JE153</f>
        <v>0</v>
      </c>
      <c r="JF154" s="478" t="n">
        <f aca="false">SUM(IT154:JE154)</f>
        <v>0</v>
      </c>
      <c r="JG154" s="478" t="n">
        <f aca="false">JG155-JG153</f>
        <v>0</v>
      </c>
      <c r="JH154" s="478" t="n">
        <f aca="false">JH155-JH153</f>
        <v>0</v>
      </c>
      <c r="JI154" s="478" t="n">
        <f aca="false">JI155-JI153</f>
        <v>0</v>
      </c>
      <c r="JJ154" s="478" t="n">
        <f aca="false">JJ155-JJ153</f>
        <v>0</v>
      </c>
      <c r="JK154" s="478" t="n">
        <f aca="false">JK155-JK153</f>
        <v>0</v>
      </c>
      <c r="JL154" s="478" t="n">
        <f aca="false">JL155-JL153</f>
        <v>0</v>
      </c>
      <c r="JM154" s="478" t="n">
        <f aca="false">JM155-JM153</f>
        <v>0</v>
      </c>
      <c r="JN154" s="478" t="n">
        <f aca="false">JN155-JN153</f>
        <v>0</v>
      </c>
      <c r="JO154" s="478" t="n">
        <f aca="false">JO155-JO153</f>
        <v>0</v>
      </c>
      <c r="JP154" s="478" t="n">
        <f aca="false">JP155-JP153</f>
        <v>0</v>
      </c>
      <c r="JQ154" s="478" t="n">
        <f aca="false">JQ155-JQ153</f>
        <v>0</v>
      </c>
      <c r="JR154" s="478" t="n">
        <f aca="false">JR155-JR153</f>
        <v>0</v>
      </c>
      <c r="JS154" s="478" t="n">
        <f aca="false">SUM(JG154:JR154)</f>
        <v>0</v>
      </c>
      <c r="JT154" s="478" t="n">
        <f aca="false">JT155-JT153</f>
        <v>0</v>
      </c>
      <c r="JU154" s="478" t="n">
        <f aca="false">JU155-JU153</f>
        <v>0</v>
      </c>
      <c r="JV154" s="478" t="n">
        <f aca="false">JV155-JV153</f>
        <v>0</v>
      </c>
      <c r="JW154" s="478" t="n">
        <f aca="false">JW155-JW153</f>
        <v>0</v>
      </c>
      <c r="JX154" s="478" t="n">
        <f aca="false">JX155-JX153</f>
        <v>0</v>
      </c>
      <c r="JY154" s="478" t="n">
        <f aca="false">JY155-JY153</f>
        <v>0</v>
      </c>
      <c r="JZ154" s="478" t="n">
        <f aca="false">JZ155-JZ153</f>
        <v>0</v>
      </c>
      <c r="KA154" s="478" t="n">
        <f aca="false">KA155-KA153</f>
        <v>0</v>
      </c>
      <c r="KB154" s="478" t="n">
        <f aca="false">KB155-KB153</f>
        <v>0</v>
      </c>
      <c r="KC154" s="478" t="n">
        <f aca="false">KC155-KC153</f>
        <v>0</v>
      </c>
      <c r="KD154" s="478" t="n">
        <f aca="false">KD155-KD153</f>
        <v>0</v>
      </c>
      <c r="KE154" s="478" t="n">
        <f aca="false">KE155-KE153</f>
        <v>0</v>
      </c>
      <c r="KF154" s="478" t="n">
        <f aca="false">SUM(JT154:KE154)</f>
        <v>0</v>
      </c>
      <c r="KG154" s="478" t="n">
        <f aca="false">KG155-KG153</f>
        <v>0</v>
      </c>
      <c r="KH154" s="478" t="n">
        <f aca="false">KH155-KH153</f>
        <v>0</v>
      </c>
      <c r="KI154" s="478" t="n">
        <f aca="false">KI155-KI153</f>
        <v>0</v>
      </c>
      <c r="KJ154" s="478" t="n">
        <f aca="false">KJ155-KJ153</f>
        <v>0</v>
      </c>
      <c r="KK154" s="478" t="n">
        <f aca="false">KK155-KK153</f>
        <v>0</v>
      </c>
      <c r="KL154" s="478" t="n">
        <f aca="false">KL155-KL153</f>
        <v>0</v>
      </c>
      <c r="KM154" s="478" t="n">
        <f aca="false">KM155-KM153</f>
        <v>0</v>
      </c>
      <c r="KN154" s="478" t="n">
        <f aca="false">KN155-KN153</f>
        <v>0</v>
      </c>
      <c r="KO154" s="478" t="n">
        <f aca="false">KO155-KO153</f>
        <v>0</v>
      </c>
      <c r="KP154" s="478" t="n">
        <f aca="false">KP155-KP153</f>
        <v>0</v>
      </c>
      <c r="KQ154" s="478" t="n">
        <f aca="false">KQ155-KQ153</f>
        <v>0</v>
      </c>
      <c r="KR154" s="478" t="n">
        <f aca="false">KR155-KR153</f>
        <v>0</v>
      </c>
      <c r="KS154" s="478" t="n">
        <f aca="false">SUM(KG154:KR154)</f>
        <v>0</v>
      </c>
      <c r="KT154" s="478" t="n">
        <f aca="false">KT155-KT153</f>
        <v>0</v>
      </c>
      <c r="KU154" s="478" t="n">
        <f aca="false">KU155-KU153</f>
        <v>0</v>
      </c>
      <c r="KV154" s="478" t="n">
        <f aca="false">KV155-KV153</f>
        <v>0</v>
      </c>
      <c r="KW154" s="478" t="n">
        <f aca="false">KW155-KW153</f>
        <v>0</v>
      </c>
      <c r="KX154" s="478" t="n">
        <f aca="false">KX155-KX153</f>
        <v>0</v>
      </c>
      <c r="KY154" s="478" t="n">
        <f aca="false">KY155-KY153</f>
        <v>0</v>
      </c>
      <c r="KZ154" s="478" t="n">
        <f aca="false">KZ155-KZ153</f>
        <v>0</v>
      </c>
      <c r="LA154" s="478" t="n">
        <f aca="false">LA155-LA153</f>
        <v>0</v>
      </c>
      <c r="LB154" s="478" t="n">
        <f aca="false">LB155-LB153</f>
        <v>0</v>
      </c>
      <c r="LC154" s="478" t="n">
        <f aca="false">LC155-LC153</f>
        <v>0</v>
      </c>
      <c r="LD154" s="478" t="n">
        <f aca="false">LD155-LD153</f>
        <v>0</v>
      </c>
      <c r="LE154" s="478" t="n">
        <f aca="false">LE155-LE153</f>
        <v>0</v>
      </c>
      <c r="LF154" s="478" t="n">
        <f aca="false">SUM(KT154:LE154)</f>
        <v>0</v>
      </c>
      <c r="LG154" s="478" t="n">
        <f aca="false">LG155-LG153</f>
        <v>0</v>
      </c>
      <c r="LH154" s="478" t="n">
        <f aca="false">LH155-LH153</f>
        <v>0</v>
      </c>
      <c r="LI154" s="478" t="n">
        <f aca="false">LI155-LI153</f>
        <v>0</v>
      </c>
      <c r="LJ154" s="478" t="n">
        <f aca="false">LJ155-LJ153</f>
        <v>0</v>
      </c>
      <c r="LK154" s="478" t="n">
        <f aca="false">LK155-LK153</f>
        <v>0</v>
      </c>
      <c r="LL154" s="478" t="n">
        <f aca="false">LL155-LL153</f>
        <v>0</v>
      </c>
      <c r="LM154" s="478" t="n">
        <f aca="false">LM155-LM153</f>
        <v>0</v>
      </c>
      <c r="LN154" s="478" t="n">
        <f aca="false">LN155-LN153</f>
        <v>0</v>
      </c>
      <c r="LO154" s="478" t="n">
        <f aca="false">LO155-LO153</f>
        <v>0</v>
      </c>
      <c r="LP154" s="478" t="n">
        <f aca="false">LP155-LP153</f>
        <v>0</v>
      </c>
      <c r="LQ154" s="478" t="n">
        <f aca="false">LQ155-LQ153</f>
        <v>0</v>
      </c>
      <c r="LR154" s="478" t="n">
        <f aca="false">LR155-LR153</f>
        <v>0</v>
      </c>
      <c r="LS154" s="478" t="n">
        <f aca="false">SUM(LG154:LR154)</f>
        <v>0</v>
      </c>
      <c r="LT154" s="478" t="n">
        <f aca="false">LT155-LT153</f>
        <v>0</v>
      </c>
      <c r="LU154" s="478" t="n">
        <f aca="false">LU155-LU153</f>
        <v>0</v>
      </c>
      <c r="LV154" s="478" t="n">
        <f aca="false">LV155-LV153</f>
        <v>0</v>
      </c>
      <c r="LW154" s="478" t="n">
        <f aca="false">LW155-LW153</f>
        <v>0</v>
      </c>
      <c r="LX154" s="478" t="n">
        <f aca="false">LX155-LX153</f>
        <v>0</v>
      </c>
      <c r="LY154" s="478" t="n">
        <f aca="false">LY155-LY153</f>
        <v>0</v>
      </c>
      <c r="LZ154" s="478" t="n">
        <f aca="false">LZ155-LZ153</f>
        <v>0</v>
      </c>
      <c r="MA154" s="478" t="n">
        <f aca="false">MA155-MA153</f>
        <v>0</v>
      </c>
      <c r="MB154" s="478" t="n">
        <f aca="false">MB155-MB153</f>
        <v>0</v>
      </c>
      <c r="MC154" s="478" t="n">
        <f aca="false">MC155-MC153</f>
        <v>0</v>
      </c>
      <c r="MD154" s="478" t="n">
        <f aca="false">MD155-MD153</f>
        <v>0</v>
      </c>
      <c r="ME154" s="478" t="n">
        <f aca="false">ME155-ME153</f>
        <v>0</v>
      </c>
      <c r="MF154" s="478" t="n">
        <f aca="false">SUM(LT154:ME154)</f>
        <v>0</v>
      </c>
      <c r="MG154" s="478" t="n">
        <f aca="false">MG155-MG153</f>
        <v>0</v>
      </c>
      <c r="MH154" s="478" t="n">
        <f aca="false">MH155-MH153</f>
        <v>0</v>
      </c>
      <c r="MI154" s="478" t="n">
        <f aca="false">MI155-MI153</f>
        <v>0</v>
      </c>
      <c r="MJ154" s="478" t="n">
        <f aca="false">MJ155-MJ153</f>
        <v>0</v>
      </c>
      <c r="MK154" s="478" t="n">
        <f aca="false">MK155-MK153</f>
        <v>0</v>
      </c>
      <c r="ML154" s="478" t="n">
        <f aca="false">ML155-ML153</f>
        <v>0</v>
      </c>
      <c r="MM154" s="478" t="n">
        <f aca="false">MM155-MM153</f>
        <v>0</v>
      </c>
      <c r="MN154" s="478" t="n">
        <f aca="false">MN155-MN153</f>
        <v>0</v>
      </c>
      <c r="MO154" s="478" t="n">
        <f aca="false">MO155-MO153</f>
        <v>0</v>
      </c>
      <c r="MP154" s="478" t="n">
        <f aca="false">MP155-MP153</f>
        <v>0</v>
      </c>
      <c r="MQ154" s="478" t="n">
        <f aca="false">MQ155-MQ153</f>
        <v>0</v>
      </c>
      <c r="MR154" s="478" t="n">
        <f aca="false">MR155-MR153</f>
        <v>0</v>
      </c>
      <c r="MS154" s="478" t="n">
        <f aca="false">SUM(MG154:MR154)</f>
        <v>0</v>
      </c>
      <c r="MT154" s="478" t="n">
        <f aca="false">MT155-MT153</f>
        <v>0</v>
      </c>
      <c r="MU154" s="478" t="n">
        <f aca="false">MU155-MU153</f>
        <v>0</v>
      </c>
      <c r="MV154" s="478" t="n">
        <f aca="false">MV155-MV153</f>
        <v>0</v>
      </c>
      <c r="MW154" s="478" t="n">
        <f aca="false">MW155-MW153</f>
        <v>0</v>
      </c>
      <c r="MX154" s="478" t="n">
        <f aca="false">MX155-MX153</f>
        <v>0</v>
      </c>
      <c r="MY154" s="478" t="n">
        <f aca="false">MY155-MY153</f>
        <v>0</v>
      </c>
      <c r="MZ154" s="478" t="n">
        <f aca="false">MZ155-MZ153</f>
        <v>0</v>
      </c>
      <c r="NA154" s="478" t="n">
        <f aca="false">NA155-NA153</f>
        <v>0</v>
      </c>
      <c r="NB154" s="478" t="n">
        <f aca="false">NB155-NB153</f>
        <v>0</v>
      </c>
      <c r="NC154" s="478" t="n">
        <f aca="false">NC155-NC153</f>
        <v>0</v>
      </c>
      <c r="ND154" s="478" t="n">
        <f aca="false">ND155-ND153</f>
        <v>0</v>
      </c>
      <c r="NE154" s="478" t="n">
        <f aca="false">NE155-NE153</f>
        <v>0</v>
      </c>
      <c r="NF154" s="478" t="n">
        <f aca="false">SUM(MT154:NE154)</f>
        <v>0</v>
      </c>
      <c r="NG154" s="478" t="n">
        <f aca="false">NG155-NG153</f>
        <v>0</v>
      </c>
      <c r="NH154" s="478" t="n">
        <f aca="false">NH155-NH153</f>
        <v>0</v>
      </c>
      <c r="NI154" s="478" t="n">
        <f aca="false">NI155-NI153</f>
        <v>0</v>
      </c>
      <c r="NJ154" s="478" t="n">
        <f aca="false">NJ155-NJ153</f>
        <v>0</v>
      </c>
      <c r="NK154" s="478" t="n">
        <f aca="false">NK155-NK153</f>
        <v>0</v>
      </c>
      <c r="NL154" s="478" t="n">
        <f aca="false">NL155-NL153</f>
        <v>0</v>
      </c>
      <c r="NM154" s="478" t="n">
        <f aca="false">NM155-NM153</f>
        <v>0</v>
      </c>
      <c r="NN154" s="478" t="n">
        <f aca="false">NN155-NN153</f>
        <v>0</v>
      </c>
      <c r="NO154" s="478" t="n">
        <f aca="false">NO155-NO153</f>
        <v>0</v>
      </c>
      <c r="NP154" s="478" t="n">
        <f aca="false">NP155-NP153</f>
        <v>0</v>
      </c>
      <c r="NQ154" s="478" t="n">
        <f aca="false">NQ155-NQ153</f>
        <v>0</v>
      </c>
      <c r="NR154" s="478" t="n">
        <f aca="false">NR155-NR153</f>
        <v>0</v>
      </c>
      <c r="NS154" s="478" t="n">
        <f aca="false">SUM(NG154:NR154)</f>
        <v>0</v>
      </c>
      <c r="NT154" s="478" t="n">
        <f aca="false">NT155-NT153</f>
        <v>0</v>
      </c>
      <c r="NU154" s="478" t="n">
        <f aca="false">NU155-NU153</f>
        <v>0</v>
      </c>
      <c r="NV154" s="478" t="n">
        <f aca="false">NV155-NV153</f>
        <v>0</v>
      </c>
      <c r="NW154" s="478" t="n">
        <f aca="false">NW155-NW153</f>
        <v>0</v>
      </c>
      <c r="NX154" s="478" t="n">
        <f aca="false">NX155-NX153</f>
        <v>0</v>
      </c>
      <c r="NY154" s="478" t="n">
        <f aca="false">NY155-NY153</f>
        <v>0</v>
      </c>
      <c r="NZ154" s="478" t="n">
        <f aca="false">NZ155-NZ153</f>
        <v>0</v>
      </c>
      <c r="OA154" s="478" t="n">
        <f aca="false">OA155-OA153</f>
        <v>0</v>
      </c>
      <c r="OB154" s="478" t="n">
        <f aca="false">OB155-OB153</f>
        <v>0</v>
      </c>
      <c r="OC154" s="478" t="n">
        <f aca="false">OC155-OC153</f>
        <v>0</v>
      </c>
      <c r="OD154" s="478" t="n">
        <f aca="false">OD155-OD153</f>
        <v>0</v>
      </c>
      <c r="OE154" s="478" t="n">
        <f aca="false">OE155-OE153</f>
        <v>0</v>
      </c>
      <c r="OF154" s="478" t="n">
        <f aca="false">SUM(NT154:OE154)</f>
        <v>0</v>
      </c>
      <c r="OG154" s="478" t="n">
        <f aca="false">OG155-OG153</f>
        <v>0</v>
      </c>
      <c r="OH154" s="478" t="n">
        <f aca="false">OH155-OH153</f>
        <v>0</v>
      </c>
      <c r="OI154" s="478" t="n">
        <f aca="false">OI155-OI153</f>
        <v>0</v>
      </c>
      <c r="OJ154" s="478" t="n">
        <f aca="false">OJ155-OJ153</f>
        <v>0</v>
      </c>
      <c r="OK154" s="478" t="n">
        <f aca="false">OK155-OK153</f>
        <v>0</v>
      </c>
      <c r="OL154" s="478" t="n">
        <f aca="false">OL155-OL153</f>
        <v>0</v>
      </c>
      <c r="OM154" s="478" t="n">
        <f aca="false">OM155-OM153</f>
        <v>0</v>
      </c>
      <c r="ON154" s="478" t="n">
        <f aca="false">ON155-ON153</f>
        <v>0</v>
      </c>
      <c r="OO154" s="478" t="n">
        <f aca="false">OO155-OO153</f>
        <v>0</v>
      </c>
      <c r="OP154" s="478" t="n">
        <f aca="false">OP155-OP153</f>
        <v>0</v>
      </c>
      <c r="OQ154" s="478" t="n">
        <f aca="false">OQ155-OQ153</f>
        <v>0</v>
      </c>
      <c r="OR154" s="478" t="n">
        <f aca="false">OR155-OR153</f>
        <v>0</v>
      </c>
      <c r="OS154" s="478" t="n">
        <f aca="false">SUM(OG154:OR154)</f>
        <v>0</v>
      </c>
      <c r="OT154" s="478"/>
      <c r="OU154" s="478"/>
      <c r="OV154" s="478"/>
      <c r="OW154" s="478"/>
      <c r="OX154" s="478"/>
      <c r="OY154" s="478"/>
      <c r="OZ154" s="478"/>
      <c r="PA154" s="478"/>
      <c r="PB154" s="478"/>
      <c r="PC154" s="478"/>
      <c r="PD154" s="478"/>
      <c r="PE154" s="478"/>
      <c r="PF154" s="478"/>
      <c r="PG154" s="478"/>
      <c r="PH154" s="478"/>
      <c r="PI154" s="478"/>
      <c r="PJ154" s="478"/>
      <c r="PK154" s="478"/>
      <c r="PL154" s="478"/>
      <c r="PM154" s="478"/>
      <c r="PN154" s="478"/>
      <c r="PO154" s="478"/>
      <c r="PP154" s="478"/>
      <c r="PQ154" s="478"/>
      <c r="PR154" s="478"/>
      <c r="PS154" s="478"/>
      <c r="PT154" s="478"/>
      <c r="PU154" s="478"/>
      <c r="PV154" s="478"/>
      <c r="PW154" s="478"/>
      <c r="PX154" s="478"/>
      <c r="PY154" s="478"/>
      <c r="PZ154" s="478"/>
      <c r="QA154" s="478"/>
      <c r="QB154" s="478"/>
      <c r="QC154" s="478"/>
      <c r="QD154" s="478"/>
      <c r="QE154" s="478"/>
      <c r="QF154" s="478"/>
      <c r="QG154" s="478"/>
      <c r="QH154" s="478"/>
      <c r="QI154" s="478"/>
      <c r="QJ154" s="478"/>
      <c r="QK154" s="478"/>
      <c r="QL154" s="478"/>
      <c r="QM154" s="478"/>
      <c r="QN154" s="478"/>
      <c r="QO154" s="478"/>
      <c r="QP154" s="478"/>
      <c r="QQ154" s="478"/>
      <c r="QR154" s="478"/>
      <c r="QS154" s="478"/>
      <c r="QT154" s="478"/>
      <c r="QU154" s="478"/>
      <c r="QV154" s="478"/>
      <c r="QW154" s="478"/>
      <c r="QX154" s="478"/>
      <c r="QY154" s="478"/>
      <c r="QZ154" s="478"/>
      <c r="RA154" s="478"/>
      <c r="RB154" s="478"/>
      <c r="RC154" s="478"/>
      <c r="RD154" s="478"/>
      <c r="RE154" s="478"/>
      <c r="RF154" s="478"/>
    </row>
    <row r="155" customFormat="false" ht="12.75" hidden="false" customHeight="true" outlineLevel="0" collapsed="false">
      <c r="A155" s="478"/>
      <c r="B155" s="479" t="s">
        <v>503</v>
      </c>
      <c r="C155" s="478"/>
      <c r="D155" s="478"/>
      <c r="E155" s="478" t="n">
        <f aca="false">SUM(S155,AF155,AS155,BF155,BS155,CF155,CS155,DF155,DS155,EF155,ES155,FF155,FS155,GF155,GS155,HF155,HS155,IF155,IS155,JF155,JS155,KF155,KS155,LF155,LS155,MF155,MS155,NF155,NS155,OF155,OS155)</f>
        <v>0</v>
      </c>
      <c r="F155" s="478"/>
      <c r="G155" s="478" t="n">
        <f aca="false">IF(AND(E147=1,G147=0),-SUM(G150,G151,G152),IF(G146=1,PMT(G141,E147,G150+G151+G152,,0),G153))</f>
        <v>0</v>
      </c>
      <c r="H155" s="478" t="n">
        <f aca="false">IF(AND(G147=1,H147=0),-SUM(H150,H151,H152),IF(H146=1,PMT(H141,G147,H150+H151+H152,,0),H153))</f>
        <v>0</v>
      </c>
      <c r="I155" s="478" t="n">
        <f aca="false">IF(AND(H147=1,I147=0),-SUM(I150,I151,I152),IF(I146=1,PMT(I141,H147,I150+I151+I152,,0),I153))</f>
        <v>0</v>
      </c>
      <c r="J155" s="478" t="n">
        <f aca="false">IF(AND(I147=1,J147=0),-SUM(J150,J151,J152),IF(J146=1,PMT(J141,I147,J150+J151+J152,,0),J153))</f>
        <v>0</v>
      </c>
      <c r="K155" s="478" t="n">
        <f aca="false">IF(AND(J147=1,K147=0),-SUM(K150,K151,K152),IF(K146=1,PMT(K141,J147,K150+K151+K152,,0),K153))</f>
        <v>0</v>
      </c>
      <c r="L155" s="478" t="n">
        <f aca="false">IF(AND(K147=1,L147=0),-SUM(L150,L151,L152),IF(L146=1,PMT(L141,K147,L150+L151+L152,,0),L153))</f>
        <v>0</v>
      </c>
      <c r="M155" s="478" t="n">
        <f aca="false">IF(AND(L147=1,M147=0),-SUM(M150,M151,M152),IF(M146=1,PMT(M141,L147,M150+M151+M152,,0),M153))</f>
        <v>0</v>
      </c>
      <c r="N155" s="478" t="n">
        <f aca="false">IF(AND(M147=1,N147=0),-SUM(N150,N151,N152),IF(N146=1,PMT(N141,M147,N150+N151+N152,,0),N153))</f>
        <v>0</v>
      </c>
      <c r="O155" s="478" t="n">
        <f aca="false">IF(AND(N147=1,O147=0),-SUM(O150,O151,O152),IF(O146=1,PMT(O141,N147,O150+O151+O152,,0),O153))</f>
        <v>0</v>
      </c>
      <c r="P155" s="478" t="n">
        <f aca="false">IF(AND(O147=1,P147=0),-SUM(P150,P151,P152),IF(P146=1,PMT(P141,O147,P150+P151+P152,,0),P153))</f>
        <v>0</v>
      </c>
      <c r="Q155" s="478" t="n">
        <f aca="false">IF(AND(P147=1,Q147=0),-SUM(Q150,Q151,Q152),IF(Q146=1,PMT(Q141,P147,Q150+Q151+Q152,,0),Q153))</f>
        <v>0</v>
      </c>
      <c r="R155" s="478" t="n">
        <f aca="false">IF(AND(Q147=1,R147=0),-SUM(R150,R151,R152),IF(R146=1,PMT(R141,Q147,R150+R151+R152,,0),R153))</f>
        <v>0</v>
      </c>
      <c r="S155" s="478" t="n">
        <f aca="false">SUM(G155:R155)</f>
        <v>0</v>
      </c>
      <c r="T155" s="478" t="n">
        <f aca="false">IF(AND(R147=1,T147=0),-SUM(T150,T151,T152),IF(T146=1,PMT(T141,R147,T150+T151+T152,,0),T153))</f>
        <v>0</v>
      </c>
      <c r="U155" s="478" t="n">
        <f aca="false">IF(AND(T147=1,U147=0),-SUM(U150,U151,U152),IF(U146=1,PMT(U141,T147,U150+U151+U152,,0),U153))</f>
        <v>0</v>
      </c>
      <c r="V155" s="478" t="n">
        <f aca="false">IF(AND(U147=1,V147=0),-SUM(V150,V151,V152),IF(V146=1,PMT(V141,U147,V150+V151+V152,,0),V153))</f>
        <v>0</v>
      </c>
      <c r="W155" s="478" t="n">
        <f aca="false">IF(AND(V147=1,W147=0),-SUM(W150,W151,W152),IF(W146=1,PMT(W141,V147,W150+W151+W152,,0),W153))</f>
        <v>0</v>
      </c>
      <c r="X155" s="478" t="n">
        <f aca="false">IF(AND(W147=1,X147=0),-SUM(X150,X151,X152),IF(X146=1,PMT(X141,W147,X150+X151+X152,,0),X153))</f>
        <v>0</v>
      </c>
      <c r="Y155" s="478" t="n">
        <f aca="false">IF(AND(X147=1,Y147=0),-SUM(Y150,Y151,Y152),IF(Y146=1,PMT(Y141,X147,Y150+Y151+Y152,,0),Y153))</f>
        <v>0</v>
      </c>
      <c r="Z155" s="478" t="n">
        <f aca="false">IF(AND(Y147=1,Z147=0),-SUM(Z150,Z151,Z152),IF(Z146=1,PMT(Z141,Y147,Z150+Z151+Z152,,0),Z153))</f>
        <v>0</v>
      </c>
      <c r="AA155" s="478" t="n">
        <f aca="false">IF(AND(Z147=1,AA147=0),-SUM(AA150,AA151,AA152),IF(AA146=1,PMT(AA141,Z147,AA150+AA151+AA152,,0),AA153))</f>
        <v>0</v>
      </c>
      <c r="AB155" s="478" t="n">
        <f aca="false">IF(AND(AA147=1,AB147=0),-SUM(AB150,AB151,AB152),IF(AB146=1,PMT(AB141,AA147,AB150+AB151+AB152,,0),AB153))</f>
        <v>0</v>
      </c>
      <c r="AC155" s="478" t="n">
        <f aca="false">IF(AND(AB147=1,AC147=0),-SUM(AC150,AC151,AC152),IF(AC146=1,PMT(AC141,AB147,AC150+AC151+AC152,,0),AC153))</f>
        <v>0</v>
      </c>
      <c r="AD155" s="478" t="n">
        <f aca="false">IF(AND(AC147=1,AD147=0),-SUM(AD150,AD151,AD152),IF(AD146=1,PMT(AD141,AC147,AD150+AD151+AD152,,0),AD153))</f>
        <v>0</v>
      </c>
      <c r="AE155" s="478" t="n">
        <f aca="false">IF(AND(AD147=1,AE147=0),-SUM(AE150,AE151,AE152),IF(AE146=1,PMT(AE141,AD147,AE150+AE151+AE152,,0),AE153))</f>
        <v>0</v>
      </c>
      <c r="AF155" s="478" t="n">
        <f aca="false">SUM(T155:AE155)</f>
        <v>0</v>
      </c>
      <c r="AG155" s="478" t="n">
        <f aca="false">IF(AND(AE147=1,AG147=0),-SUM(AG150,AG151,AG152),IF(AG146=1,PMT(AG141,AE147,AG150+AG151+AG152,,0),AG153))</f>
        <v>0</v>
      </c>
      <c r="AH155" s="478" t="n">
        <f aca="false">IF(AND(AG147=1,AH147=0),-SUM(AH150,AH151,AH152),IF(AH146=1,PMT(AH141,AG147,AH150+AH151+AH152,,0),AH153))</f>
        <v>0</v>
      </c>
      <c r="AI155" s="478" t="n">
        <f aca="false">IF(AND(AH147=1,AI147=0),-SUM(AI150,AI151,AI152),IF(AI146=1,PMT(AI141,AH147,AI150+AI151+AI152,,0),AI153))</f>
        <v>0</v>
      </c>
      <c r="AJ155" s="478" t="n">
        <f aca="false">IF(AND(AI147=1,AJ147=0),-SUM(AJ150,AJ151,AJ152),IF(AJ146=1,PMT(AJ141,AI147,AJ150+AJ151+AJ152,,0),AJ153))</f>
        <v>0</v>
      </c>
      <c r="AK155" s="478" t="n">
        <f aca="false">IF(AND(AJ147=1,AK147=0),-SUM(AK150,AK151,AK152),IF(AK146=1,PMT(AK141,AJ147,AK150+AK151+AK152,,0),AK153))</f>
        <v>0</v>
      </c>
      <c r="AL155" s="478" t="n">
        <f aca="false">IF(AND(AK147=1,AL147=0),-SUM(AL150,AL151,AL152),IF(AL146=1,PMT(AL141,AK147,AL150+AL151+AL152,,0),AL153))</f>
        <v>0</v>
      </c>
      <c r="AM155" s="478" t="n">
        <f aca="false">IF(AND(AL147=1,AM147=0),-SUM(AM150,AM151,AM152),IF(AM146=1,PMT(AM141,AL147,AM150+AM151+AM152,,0),AM153))</f>
        <v>0</v>
      </c>
      <c r="AN155" s="478" t="n">
        <f aca="false">IF(AND(AM147=1,AN147=0),-SUM(AN150,AN151,AN152),IF(AN146=1,PMT(AN141,AM147,AN150+AN151+AN152,,0),AN153))</f>
        <v>0</v>
      </c>
      <c r="AO155" s="478" t="n">
        <f aca="false">IF(AND(AN147=1,AO147=0),-SUM(AO150,AO151,AO152),IF(AO146=1,PMT(AO141,AN147,AO150+AO151+AO152,,0),AO153))</f>
        <v>0</v>
      </c>
      <c r="AP155" s="478" t="n">
        <f aca="false">IF(AND(AO147=1,AP147=0),-SUM(AP150,AP151,AP152),IF(AP146=1,PMT(AP141,AO147,AP150+AP151+AP152,,0),AP153))</f>
        <v>0</v>
      </c>
      <c r="AQ155" s="478" t="n">
        <f aca="false">IF(AND(AP147=1,AQ147=0),-SUM(AQ150,AQ151,AQ152),IF(AQ146=1,PMT(AQ141,AP147,AQ150+AQ151+AQ152,,0),AQ153))</f>
        <v>0</v>
      </c>
      <c r="AR155" s="478" t="n">
        <f aca="false">IF(AND(AQ147=1,AR147=0),-SUM(AR150,AR151,AR152),IF(AR146=1,PMT(AR141,AQ147,AR150+AR151+AR152,,0),AR153))</f>
        <v>0</v>
      </c>
      <c r="AS155" s="478" t="n">
        <f aca="false">SUM(AG155:AR155)</f>
        <v>0</v>
      </c>
      <c r="AT155" s="478" t="n">
        <f aca="false">IF(AND(AR147=1,AT147=0),-SUM(AT150,AT151,AT152),IF(AT146=1,PMT(AT141,AR147,AT150+AT151+AT152,,0),AT153))</f>
        <v>0</v>
      </c>
      <c r="AU155" s="478" t="n">
        <f aca="false">IF(AND(AT147=1,AU147=0),-SUM(AU150,AU151,AU152),IF(AU146=1,PMT(AU141,AT147,AU150+AU151+AU152,,0),AU153))</f>
        <v>0</v>
      </c>
      <c r="AV155" s="478" t="n">
        <f aca="false">IF(AND(AU147=1,AV147=0),-SUM(AV150,AV151,AV152),IF(AV146=1,PMT(AV141,AU147,AV150+AV151+AV152,,0),AV153))</f>
        <v>0</v>
      </c>
      <c r="AW155" s="478" t="n">
        <f aca="false">IF(AND(AV147=1,AW147=0),-SUM(AW150,AW151,AW152),IF(AW146=1,PMT(AW141,AV147,AW150+AW151+AW152,,0),AW153))</f>
        <v>0</v>
      </c>
      <c r="AX155" s="478" t="n">
        <f aca="false">IF(AND(AW147=1,AX147=0),-SUM(AX150,AX151,AX152),IF(AX146=1,PMT(AX141,AW147,AX150+AX151+AX152,,0),AX153))</f>
        <v>0</v>
      </c>
      <c r="AY155" s="478" t="n">
        <f aca="false">IF(AND(AX147=1,AY147=0),-SUM(AY150,AY151,AY152),IF(AY146=1,PMT(AY141,AX147,AY150+AY151+AY152,,0),AY153))</f>
        <v>0</v>
      </c>
      <c r="AZ155" s="478" t="n">
        <f aca="false">IF(AND(AY147=1,AZ147=0),-SUM(AZ150,AZ151,AZ152),IF(AZ146=1,PMT(AZ141,AY147,AZ150+AZ151+AZ152,,0),AZ153))</f>
        <v>0</v>
      </c>
      <c r="BA155" s="478" t="n">
        <f aca="false">IF(AND(AZ147=1,BA147=0),-SUM(BA150,BA151,BA152),IF(BA146=1,PMT(BA141,AZ147,BA150+BA151+BA152,,0),BA153))</f>
        <v>0</v>
      </c>
      <c r="BB155" s="478" t="n">
        <f aca="false">IF(AND(BA147=1,BB147=0),-SUM(BB150,BB151,BB152),IF(BB146=1,PMT(BB141,BA147,BB150+BB151+BB152,,0),BB153))</f>
        <v>0</v>
      </c>
      <c r="BC155" s="478" t="n">
        <f aca="false">IF(AND(BB147=1,BC147=0),-SUM(BC150,BC151,BC152),IF(BC146=1,PMT(BC141,BB147,BC150+BC151+BC152,,0),BC153))</f>
        <v>0</v>
      </c>
      <c r="BD155" s="478" t="n">
        <f aca="false">IF(AND(BC147=1,BD147=0),-SUM(BD150,BD151,BD152),IF(BD146=1,PMT(BD141,BC147,BD150+BD151+BD152,,0),BD153))</f>
        <v>0</v>
      </c>
      <c r="BE155" s="478" t="n">
        <f aca="false">IF(AND(BD147=1,BE147=0),-SUM(BE150,BE151,BE152),IF(BE146=1,PMT(BE141,BD147,BE150+BE151+BE152,,0),BE153))</f>
        <v>0</v>
      </c>
      <c r="BF155" s="478" t="n">
        <f aca="false">SUM(AT155:BE155)</f>
        <v>0</v>
      </c>
      <c r="BG155" s="478" t="n">
        <f aca="false">IF(AND(BE147=1,BG147=0),-SUM(BG150,BG151,BG152),IF(BG146=1,PMT(BG141,BE147,BG150+BG151+BG152,,0),BG153))</f>
        <v>0</v>
      </c>
      <c r="BH155" s="478" t="n">
        <f aca="false">IF(AND(BG147=1,BH147=0),-SUM(BH150,BH151,BH152),IF(BH146=1,PMT(BH141,BG147,BH150+BH151+BH152,,0),BH153))</f>
        <v>0</v>
      </c>
      <c r="BI155" s="478" t="n">
        <f aca="false">IF(AND(BH147=1,BI147=0),-SUM(BI150,BI151,BI152),IF(BI146=1,PMT(BI141,BH147,BI150+BI151+BI152,,0),BI153))</f>
        <v>0</v>
      </c>
      <c r="BJ155" s="478" t="n">
        <f aca="false">IF(AND(BI147=1,BJ147=0),-SUM(BJ150,BJ151,BJ152),IF(BJ146=1,PMT(BJ141,BI147,BJ150+BJ151+BJ152,,0),BJ153))</f>
        <v>0</v>
      </c>
      <c r="BK155" s="478" t="n">
        <f aca="false">IF(AND(BJ147=1,BK147=0),-SUM(BK150,BK151,BK152),IF(BK146=1,PMT(BK141,BJ147,BK150+BK151+BK152,,0),BK153))</f>
        <v>0</v>
      </c>
      <c r="BL155" s="478" t="n">
        <f aca="false">IF(AND(BK147=1,BL147=0),-SUM(BL150,BL151,BL152),IF(BL146=1,PMT(BL141,BK147,BL150+BL151+BL152,,0),BL153))</f>
        <v>0</v>
      </c>
      <c r="BM155" s="478" t="n">
        <f aca="false">IF(AND(BL147=1,BM147=0),-SUM(BM150,BM151,BM152),IF(BM146=1,PMT(BM141,BL147,BM150+BM151+BM152,,0),BM153))</f>
        <v>0</v>
      </c>
      <c r="BN155" s="478" t="n">
        <f aca="false">IF(AND(BM147=1,BN147=0),-SUM(BN150,BN151,BN152),IF(BN146=1,PMT(BN141,BM147,BN150+BN151+BN152,,0),BN153))</f>
        <v>0</v>
      </c>
      <c r="BO155" s="478" t="n">
        <f aca="false">IF(AND(BN147=1,BO147=0),-SUM(BO150,BO151,BO152),IF(BO146=1,PMT(BO141,BN147,BO150+BO151+BO152,,0),BO153))</f>
        <v>0</v>
      </c>
      <c r="BP155" s="478" t="n">
        <f aca="false">IF(AND(BO147=1,BP147=0),-SUM(BP150,BP151,BP152),IF(BP146=1,PMT(BP141,BO147,BP150+BP151+BP152,,0),BP153))</f>
        <v>0</v>
      </c>
      <c r="BQ155" s="478" t="n">
        <f aca="false">IF(AND(BP147=1,BQ147=0),-SUM(BQ150,BQ151,BQ152),IF(BQ146=1,PMT(BQ141,BP147,BQ150+BQ151+BQ152,,0),BQ153))</f>
        <v>0</v>
      </c>
      <c r="BR155" s="478" t="n">
        <f aca="false">IF(AND(BQ147=1,BR147=0),-SUM(BR150,BR151,BR152),IF(BR146=1,PMT(BR141,BQ147,BR150+BR151+BR152,,0),BR153))</f>
        <v>0</v>
      </c>
      <c r="BS155" s="478" t="n">
        <f aca="false">SUM(BG155:BR155)</f>
        <v>0</v>
      </c>
      <c r="BT155" s="478" t="n">
        <f aca="false">IF(AND(BR147=1,BT147=0),-SUM(BT150,BT151,BT152),IF(BT146=1,PMT(BT141,BR147,BT150+BT151+BT152,,0),BT153))</f>
        <v>0</v>
      </c>
      <c r="BU155" s="478" t="n">
        <f aca="false">IF(AND(BT147=1,BU147=0),-SUM(BU150,BU151,BU152),IF(BU146=1,PMT(BU141,BT147,BU150+BU151+BU152,,0),BU153))</f>
        <v>0</v>
      </c>
      <c r="BV155" s="478" t="n">
        <f aca="false">IF(AND(BU147=1,BV147=0),-SUM(BV150,BV151,BV152),IF(BV146=1,PMT(BV141,BU147,BV150+BV151+BV152,,0),BV153))</f>
        <v>0</v>
      </c>
      <c r="BW155" s="478" t="n">
        <f aca="false">IF(AND(BV147=1,BW147=0),-SUM(BW150,BW151,BW152),IF(BW146=1,PMT(BW141,BV147,BW150+BW151+BW152,,0),BW153))</f>
        <v>0</v>
      </c>
      <c r="BX155" s="478" t="n">
        <f aca="false">IF(AND(BW147=1,BX147=0),-SUM(BX150,BX151,BX152),IF(BX146=1,PMT(BX141,BW147,BX150+BX151+BX152,,0),BX153))</f>
        <v>0</v>
      </c>
      <c r="BY155" s="478" t="n">
        <f aca="false">IF(AND(BX147=1,BY147=0),-SUM(BY150,BY151,BY152),IF(BY146=1,PMT(BY141,BX147,BY150+BY151+BY152,,0),BY153))</f>
        <v>0</v>
      </c>
      <c r="BZ155" s="478" t="n">
        <f aca="false">IF(AND(BY147=1,BZ147=0),-SUM(BZ150,BZ151,BZ152),IF(BZ146=1,PMT(BZ141,BY147,BZ150+BZ151+BZ152,,0),BZ153))</f>
        <v>0</v>
      </c>
      <c r="CA155" s="478" t="n">
        <f aca="false">IF(AND(BZ147=1,CA147=0),-SUM(CA150,CA151,CA152),IF(CA146=1,PMT(CA141,BZ147,CA150+CA151+CA152,,0),CA153))</f>
        <v>0</v>
      </c>
      <c r="CB155" s="478" t="n">
        <f aca="false">IF(AND(CA147=1,CB147=0),-SUM(CB150,CB151,CB152),IF(CB146=1,PMT(CB141,CA147,CB150+CB151+CB152,,0),CB153))</f>
        <v>0</v>
      </c>
      <c r="CC155" s="478" t="n">
        <f aca="false">IF(AND(CB147=1,CC147=0),-SUM(CC150,CC151,CC152),IF(CC146=1,PMT(CC141,CB147,CC150+CC151+CC152,,0),CC153))</f>
        <v>0</v>
      </c>
      <c r="CD155" s="478" t="n">
        <f aca="false">IF(AND(CC147=1,CD147=0),-SUM(CD150,CD151,CD152),IF(CD146=1,PMT(CD141,CC147,CD150+CD151+CD152,,0),CD153))</f>
        <v>0</v>
      </c>
      <c r="CE155" s="478" t="n">
        <f aca="false">IF(AND(CD147=1,CE147=0),-SUM(CE150,CE151,CE152),IF(CE146=1,PMT(CE141,CD147,CE150+CE151+CE152,,0),CE153))</f>
        <v>0</v>
      </c>
      <c r="CF155" s="478" t="n">
        <f aca="false">SUM(BT155:CE155)</f>
        <v>0</v>
      </c>
      <c r="CG155" s="478" t="n">
        <f aca="false">IF(AND(CE147=1,CG147=0),-SUM(CG150,CG151,CG152),IF(CG146=1,PMT(CG141,CE147,CG150+CG151+CG152,,0),CG153))</f>
        <v>0</v>
      </c>
      <c r="CH155" s="478" t="n">
        <f aca="false">IF(AND(CG147=1,CH147=0),-SUM(CH150,CH151,CH152),IF(CH146=1,PMT(CH141,CG147,CH150+CH151+CH152,,0),CH153))</f>
        <v>0</v>
      </c>
      <c r="CI155" s="478" t="n">
        <f aca="false">IF(AND(CH147=1,CI147=0),-SUM(CI150,CI151,CI152),IF(CI146=1,PMT(CI141,CH147,CI150+CI151+CI152,,0),CI153))</f>
        <v>0</v>
      </c>
      <c r="CJ155" s="478" t="n">
        <f aca="false">IF(AND(CI147=1,CJ147=0),-SUM(CJ150,CJ151,CJ152),IF(CJ146=1,PMT(CJ141,CI147,CJ150+CJ151+CJ152,,0),CJ153))</f>
        <v>0</v>
      </c>
      <c r="CK155" s="478" t="n">
        <f aca="false">IF(AND(CJ147=1,CK147=0),-SUM(CK150,CK151,CK152),IF(CK146=1,PMT(CK141,CJ147,CK150+CK151+CK152,,0),CK153))</f>
        <v>0</v>
      </c>
      <c r="CL155" s="478" t="n">
        <f aca="false">IF(AND(CK147=1,CL147=0),-SUM(CL150,CL151,CL152),IF(CL146=1,PMT(CL141,CK147,CL150+CL151+CL152,,0),CL153))</f>
        <v>0</v>
      </c>
      <c r="CM155" s="478" t="n">
        <f aca="false">IF(AND(CL147=1,CM147=0),-SUM(CM150,CM151,CM152),IF(CM146=1,PMT(CM141,CL147,CM150+CM151+CM152,,0),CM153))</f>
        <v>-0</v>
      </c>
      <c r="CN155" s="478" t="n">
        <f aca="false">IF(AND(CM147=1,CN147=0),-SUM(CN150,CN151,CN152),IF(CN146=1,PMT(CN141,CM147,CN150+CN151+CN152,,0),CN153))</f>
        <v>-0</v>
      </c>
      <c r="CO155" s="478" t="n">
        <f aca="false">IF(AND(CN147=1,CO147=0),-SUM(CO150,CO151,CO152),IF(CO146=1,PMT(CO141,CN147,CO150+CO151+CO152,,0),CO153))</f>
        <v>-0</v>
      </c>
      <c r="CP155" s="478" t="n">
        <f aca="false">IF(AND(CO147=1,CP147=0),-SUM(CP150,CP151,CP152),IF(CP146=1,PMT(CP141,CO147,CP150+CP151+CP152,,0),CP153))</f>
        <v>-0</v>
      </c>
      <c r="CQ155" s="478" t="n">
        <f aca="false">IF(AND(CP147=1,CQ147=0),-SUM(CQ150,CQ151,CQ152),IF(CQ146=1,PMT(CQ141,CP147,CQ150+CQ151+CQ152,,0),CQ153))</f>
        <v>-0</v>
      </c>
      <c r="CR155" s="478" t="n">
        <f aca="false">IF(AND(CQ147=1,CR147=0),-SUM(CR150,CR151,CR152),IF(CR146=1,PMT(CR141,CQ147,CR150+CR151+CR152,,0),CR153))</f>
        <v>-0</v>
      </c>
      <c r="CS155" s="478" t="n">
        <f aca="false">SUM(CG155:CR155)</f>
        <v>0</v>
      </c>
      <c r="CT155" s="478" t="n">
        <f aca="false">IF(AND(CR147=1,CT147=0),-SUM(CT150,CT151,CT152),IF(CT146=1,PMT(CT141,CR147,CT150+CT151+CT152,,0),CT153))</f>
        <v>0</v>
      </c>
      <c r="CU155" s="478" t="n">
        <f aca="false">IF(AND(CT147=1,CU147=0),-SUM(CU150,CU151,CU152),IF(CU146=1,PMT(CU141,CT147,CU150+CU151+CU152,,0),CU153))</f>
        <v>-0</v>
      </c>
      <c r="CV155" s="478" t="n">
        <f aca="false">IF(AND(CU147=1,CV147=0),-SUM(CV150,CV151,CV152),IF(CV146=1,PMT(CV141,CU147,CV150+CV151+CV152,,0),CV153))</f>
        <v>-0</v>
      </c>
      <c r="CW155" s="478" t="n">
        <f aca="false">IF(AND(CV147=1,CW147=0),-SUM(CW150,CW151,CW152),IF(CW146=1,PMT(CW141,CV147,CW150+CW151+CW152,,0),CW153))</f>
        <v>-0</v>
      </c>
      <c r="CX155" s="478" t="n">
        <f aca="false">IF(AND(CW147=1,CX147=0),-SUM(CX150,CX151,CX152),IF(CX146=1,PMT(CX141,CW147,CX150+CX151+CX152,,0),CX153))</f>
        <v>-0</v>
      </c>
      <c r="CY155" s="478" t="n">
        <f aca="false">IF(AND(CX147=1,CY147=0),-SUM(CY150,CY151,CY152),IF(CY146=1,PMT(CY141,CX147,CY150+CY151+CY152,,0),CY153))</f>
        <v>-0</v>
      </c>
      <c r="CZ155" s="478" t="n">
        <f aca="false">IF(AND(CY147=1,CZ147=0),-SUM(CZ150,CZ151,CZ152),IF(CZ146=1,PMT(CZ141,CY147,CZ150+CZ151+CZ152,,0),CZ153))</f>
        <v>-0</v>
      </c>
      <c r="DA155" s="478" t="n">
        <f aca="false">IF(AND(CZ147=1,DA147=0),-SUM(DA150,DA151,DA152),IF(DA146=1,PMT(DA141,CZ147,DA150+DA151+DA152,,0),DA153))</f>
        <v>-0</v>
      </c>
      <c r="DB155" s="478" t="n">
        <f aca="false">IF(AND(DA147=1,DB147=0),-SUM(DB150,DB151,DB152),IF(DB146=1,PMT(DB141,DA147,DB150+DB151+DB152,,0),DB153))</f>
        <v>-0</v>
      </c>
      <c r="DC155" s="478" t="n">
        <f aca="false">IF(AND(DB147=1,DC147=0),-SUM(DC150,DC151,DC152),IF(DC146=1,PMT(DC141,DB147,DC150+DC151+DC152,,0),DC153))</f>
        <v>-0</v>
      </c>
      <c r="DD155" s="478" t="n">
        <f aca="false">IF(AND(DC147=1,DD147=0),-SUM(DD150,DD151,DD152),IF(DD146=1,PMT(DD141,DC147,DD150+DD151+DD152,,0),DD153))</f>
        <v>-0</v>
      </c>
      <c r="DE155" s="478" t="n">
        <f aca="false">IF(AND(DD147=1,DE147=0),-SUM(DE150,DE151,DE152),IF(DE146=1,PMT(DE141,DD147,DE150+DE151+DE152,,0),DE153))</f>
        <v>-0</v>
      </c>
      <c r="DF155" s="478" t="n">
        <f aca="false">SUM(CT155:DE155)</f>
        <v>0</v>
      </c>
      <c r="DG155" s="478" t="n">
        <f aca="false">IF(AND(DE147=1,DG147=0),-SUM(DG150,DG151,DG152),IF(DG146=1,PMT(DG141,DE147,DG150+DG151+DG152,,0),DG153))</f>
        <v>0</v>
      </c>
      <c r="DH155" s="478" t="n">
        <f aca="false">IF(AND(DG147=1,DH147=0),-SUM(DH150,DH151,DH152),IF(DH146=1,PMT(DH141,DG147,DH150+DH151+DH152,,0),DH153))</f>
        <v>-0</v>
      </c>
      <c r="DI155" s="478" t="n">
        <f aca="false">IF(AND(DH147=1,DI147=0),-SUM(DI150,DI151,DI152),IF(DI146=1,PMT(DI141,DH147,DI150+DI151+DI152,,0),DI153))</f>
        <v>-0</v>
      </c>
      <c r="DJ155" s="478" t="n">
        <f aca="false">IF(AND(DI147=1,DJ147=0),-SUM(DJ150,DJ151,DJ152),IF(DJ146=1,PMT(DJ141,DI147,DJ150+DJ151+DJ152,,0),DJ153))</f>
        <v>-0</v>
      </c>
      <c r="DK155" s="478" t="n">
        <f aca="false">IF(AND(DJ147=1,DK147=0),-SUM(DK150,DK151,DK152),IF(DK146=1,PMT(DK141,DJ147,DK150+DK151+DK152,,0),DK153))</f>
        <v>-0</v>
      </c>
      <c r="DL155" s="478" t="n">
        <f aca="false">IF(AND(DK147=1,DL147=0),-SUM(DL150,DL151,DL152),IF(DL146=1,PMT(DL141,DK147,DL150+DL151+DL152,,0),DL153))</f>
        <v>-0</v>
      </c>
      <c r="DM155" s="478" t="n">
        <f aca="false">IF(AND(DL147=1,DM147=0),-SUM(DM150,DM151,DM152),IF(DM146=1,PMT(DM141,DL147,DM150+DM151+DM152,,0),DM153))</f>
        <v>-0</v>
      </c>
      <c r="DN155" s="478" t="n">
        <f aca="false">IF(AND(DM147=1,DN147=0),-SUM(DN150,DN151,DN152),IF(DN146=1,PMT(DN141,DM147,DN150+DN151+DN152,,0),DN153))</f>
        <v>-0</v>
      </c>
      <c r="DO155" s="478" t="n">
        <f aca="false">IF(AND(DN147=1,DO147=0),-SUM(DO150,DO151,DO152),IF(DO146=1,PMT(DO141,DN147,DO150+DO151+DO152,,0),DO153))</f>
        <v>-0</v>
      </c>
      <c r="DP155" s="478" t="n">
        <f aca="false">IF(AND(DO147=1,DP147=0),-SUM(DP150,DP151,DP152),IF(DP146=1,PMT(DP141,DO147,DP150+DP151+DP152,,0),DP153))</f>
        <v>-0</v>
      </c>
      <c r="DQ155" s="478" t="n">
        <f aca="false">IF(AND(DP147=1,DQ147=0),-SUM(DQ150,DQ151,DQ152),IF(DQ146=1,PMT(DQ141,DP147,DQ150+DQ151+DQ152,,0),DQ153))</f>
        <v>-0</v>
      </c>
      <c r="DR155" s="478" t="n">
        <f aca="false">IF(AND(DQ147=1,DR147=0),-SUM(DR150,DR151,DR152),IF(DR146=1,PMT(DR141,DQ147,DR150+DR151+DR152,,0),DR153))</f>
        <v>-0</v>
      </c>
      <c r="DS155" s="478" t="n">
        <f aca="false">SUM(DG155:DR155)</f>
        <v>0</v>
      </c>
      <c r="DT155" s="478" t="n">
        <f aca="false">IF(AND(DR147=1,DT147=0),-SUM(DT150,DT151,DT152),IF(DT146=1,PMT(DT141,DR147,DT150+DT151+DT152,,0),DT153))</f>
        <v>0</v>
      </c>
      <c r="DU155" s="478" t="n">
        <f aca="false">IF(AND(DT147=1,DU147=0),-SUM(DU150,DU151,DU152),IF(DU146=1,PMT(DU141,DT147,DU150+DU151+DU152,,0),DU153))</f>
        <v>-0</v>
      </c>
      <c r="DV155" s="478" t="n">
        <f aca="false">IF(AND(DU147=1,DV147=0),-SUM(DV150,DV151,DV152),IF(DV146=1,PMT(DV141,DU147,DV150+DV151+DV152,,0),DV153))</f>
        <v>-0</v>
      </c>
      <c r="DW155" s="478" t="n">
        <f aca="false">IF(AND(DV147=1,DW147=0),-SUM(DW150,DW151,DW152),IF(DW146=1,PMT(DW141,DV147,DW150+DW151+DW152,,0),DW153))</f>
        <v>-0</v>
      </c>
      <c r="DX155" s="478" t="n">
        <f aca="false">IF(AND(DW147=1,DX147=0),-SUM(DX150,DX151,DX152),IF(DX146=1,PMT(DX141,DW147,DX150+DX151+DX152,,0),DX153))</f>
        <v>-0</v>
      </c>
      <c r="DY155" s="478" t="n">
        <f aca="false">IF(AND(DX147=1,DY147=0),-SUM(DY150,DY151,DY152),IF(DY146=1,PMT(DY141,DX147,DY150+DY151+DY152,,0),DY153))</f>
        <v>-0</v>
      </c>
      <c r="DZ155" s="478" t="n">
        <f aca="false">IF(AND(DY147=1,DZ147=0),-SUM(DZ150,DZ151,DZ152),IF(DZ146=1,PMT(DZ141,DY147,DZ150+DZ151+DZ152,,0),DZ153))</f>
        <v>-0</v>
      </c>
      <c r="EA155" s="478" t="n">
        <f aca="false">IF(AND(DZ147=1,EA147=0),-SUM(EA150,EA151,EA152),IF(EA146=1,PMT(EA141,DZ147,EA150+EA151+EA152,,0),EA153))</f>
        <v>-0</v>
      </c>
      <c r="EB155" s="478" t="n">
        <f aca="false">IF(AND(EA147=1,EB147=0),-SUM(EB150,EB151,EB152),IF(EB146=1,PMT(EB141,EA147,EB150+EB151+EB152,,0),EB153))</f>
        <v>-0</v>
      </c>
      <c r="EC155" s="478" t="n">
        <f aca="false">IF(AND(EB147=1,EC147=0),-SUM(EC150,EC151,EC152),IF(EC146=1,PMT(EC141,EB147,EC150+EC151+EC152,,0),EC153))</f>
        <v>-0</v>
      </c>
      <c r="ED155" s="478" t="n">
        <f aca="false">IF(AND(EC147=1,ED147=0),-SUM(ED150,ED151,ED152),IF(ED146=1,PMT(ED141,EC147,ED150+ED151+ED152,,0),ED153))</f>
        <v>-0</v>
      </c>
      <c r="EE155" s="478" t="n">
        <f aca="false">IF(AND(ED147=1,EE147=0),-SUM(EE150,EE151,EE152),IF(EE146=1,PMT(EE141,ED147,EE150+EE151+EE152,,0),EE153))</f>
        <v>-0</v>
      </c>
      <c r="EF155" s="478" t="n">
        <f aca="false">SUM(DT155:EE155)</f>
        <v>0</v>
      </c>
      <c r="EG155" s="478" t="n">
        <f aca="false">IF(AND(EE147=1,EG147=0),-SUM(EG150,EG151,EG152),IF(EG146=1,PMT(EG141,EE147,EG150+EG151+EG152,,0),EG153))</f>
        <v>0</v>
      </c>
      <c r="EH155" s="478" t="n">
        <f aca="false">IF(AND(EG147=1,EH147=0),-SUM(EH150,EH151,EH152),IF(EH146=1,PMT(EH141,EG147,EH150+EH151+EH152,,0),EH153))</f>
        <v>-0</v>
      </c>
      <c r="EI155" s="478" t="n">
        <f aca="false">IF(AND(EH147=1,EI147=0),-SUM(EI150,EI151,EI152),IF(EI146=1,PMT(EI141,EH147,EI150+EI151+EI152,,0),EI153))</f>
        <v>-0</v>
      </c>
      <c r="EJ155" s="478" t="n">
        <f aca="false">IF(AND(EI147=1,EJ147=0),-SUM(EJ150,EJ151,EJ152),IF(EJ146=1,PMT(EJ141,EI147,EJ150+EJ151+EJ152,,0),EJ153))</f>
        <v>-0</v>
      </c>
      <c r="EK155" s="478" t="n">
        <f aca="false">IF(AND(EJ147=1,EK147=0),-SUM(EK150,EK151,EK152),IF(EK146=1,PMT(EK141,EJ147,EK150+EK151+EK152,,0),EK153))</f>
        <v>-0</v>
      </c>
      <c r="EL155" s="478" t="n">
        <f aca="false">IF(AND(EK147=1,EL147=0),-SUM(EL150,EL151,EL152),IF(EL146=1,PMT(EL141,EK147,EL150+EL151+EL152,,0),EL153))</f>
        <v>-0</v>
      </c>
      <c r="EM155" s="478" t="n">
        <f aca="false">IF(AND(EL147=1,EM147=0),-SUM(EM150,EM151,EM152),IF(EM146=1,PMT(EM141,EL147,EM150+EM151+EM152,,0),EM153))</f>
        <v>-0</v>
      </c>
      <c r="EN155" s="478" t="n">
        <f aca="false">IF(AND(EM147=1,EN147=0),-SUM(EN150,EN151,EN152),IF(EN146=1,PMT(EN141,EM147,EN150+EN151+EN152,,0),EN153))</f>
        <v>-0</v>
      </c>
      <c r="EO155" s="478" t="n">
        <f aca="false">IF(AND(EN147=1,EO147=0),-SUM(EO150,EO151,EO152),IF(EO146=1,PMT(EO141,EN147,EO150+EO151+EO152,,0),EO153))</f>
        <v>-0</v>
      </c>
      <c r="EP155" s="478" t="n">
        <f aca="false">IF(AND(EO147=1,EP147=0),-SUM(EP150,EP151,EP152),IF(EP146=1,PMT(EP141,EO147,EP150+EP151+EP152,,0),EP153))</f>
        <v>-0</v>
      </c>
      <c r="EQ155" s="478" t="n">
        <f aca="false">IF(AND(EP147=1,EQ147=0),-SUM(EQ150,EQ151,EQ152),IF(EQ146=1,PMT(EQ141,EP147,EQ150+EQ151+EQ152,,0),EQ153))</f>
        <v>-0</v>
      </c>
      <c r="ER155" s="478" t="n">
        <f aca="false">IF(AND(EQ147=1,ER147=0),-SUM(ER150,ER151,ER152),IF(ER146=1,PMT(ER141,EQ147,ER150+ER151+ER152,,0),ER153))</f>
        <v>-0</v>
      </c>
      <c r="ES155" s="478" t="n">
        <f aca="false">SUM(EG155:ER155)</f>
        <v>0</v>
      </c>
      <c r="ET155" s="478" t="n">
        <f aca="false">IF(AND(ER147=1,ET147=0),-SUM(ET150,ET151,ET152),IF(ET146=1,PMT(ET141,ER147,ET150+ET151+ET152,,0),ET153))</f>
        <v>0</v>
      </c>
      <c r="EU155" s="478" t="n">
        <f aca="false">IF(AND(ET147=1,EU147=0),-SUM(EU150,EU151,EU152),IF(EU146=1,PMT(EU141,ET147,EU150+EU151+EU152,,0),EU153))</f>
        <v>-0</v>
      </c>
      <c r="EV155" s="478" t="n">
        <f aca="false">IF(AND(EU147=1,EV147=0),-SUM(EV150,EV151,EV152),IF(EV146=1,PMT(EV141,EU147,EV150+EV151+EV152,,0),EV153))</f>
        <v>-0</v>
      </c>
      <c r="EW155" s="478" t="n">
        <f aca="false">IF(AND(EV147=1,EW147=0),-SUM(EW150,EW151,EW152),IF(EW146=1,PMT(EW141,EV147,EW150+EW151+EW152,,0),EW153))</f>
        <v>-0</v>
      </c>
      <c r="EX155" s="478" t="n">
        <f aca="false">IF(AND(EW147=1,EX147=0),-SUM(EX150,EX151,EX152),IF(EX146=1,PMT(EX141,EW147,EX150+EX151+EX152,,0),EX153))</f>
        <v>-0</v>
      </c>
      <c r="EY155" s="478" t="n">
        <f aca="false">IF(AND(EX147=1,EY147=0),-SUM(EY150,EY151,EY152),IF(EY146=1,PMT(EY141,EX147,EY150+EY151+EY152,,0),EY153))</f>
        <v>-0</v>
      </c>
      <c r="EZ155" s="478" t="n">
        <f aca="false">IF(AND(EY147=1,EZ147=0),-SUM(EZ150,EZ151,EZ152),IF(EZ146=1,PMT(EZ141,EY147,EZ150+EZ151+EZ152,,0),EZ153))</f>
        <v>-0</v>
      </c>
      <c r="FA155" s="478" t="n">
        <f aca="false">IF(AND(EZ147=1,FA147=0),-SUM(FA150,FA151,FA152),IF(FA146=1,PMT(FA141,EZ147,FA150+FA151+FA152,,0),FA153))</f>
        <v>-0</v>
      </c>
      <c r="FB155" s="478" t="n">
        <f aca="false">IF(AND(FA147=1,FB147=0),-SUM(FB150,FB151,FB152),IF(FB146=1,PMT(FB141,FA147,FB150+FB151+FB152,,0),FB153))</f>
        <v>-0</v>
      </c>
      <c r="FC155" s="478" t="n">
        <f aca="false">IF(AND(FB147=1,FC147=0),-SUM(FC150,FC151,FC152),IF(FC146=1,PMT(FC141,FB147,FC150+FC151+FC152,,0),FC153))</f>
        <v>-0</v>
      </c>
      <c r="FD155" s="478" t="n">
        <f aca="false">IF(AND(FC147=1,FD147=0),-SUM(FD150,FD151,FD152),IF(FD146=1,PMT(FD141,FC147,FD150+FD151+FD152,,0),FD153))</f>
        <v>-0</v>
      </c>
      <c r="FE155" s="478" t="n">
        <f aca="false">IF(AND(FD147=1,FE147=0),-SUM(FE150,FE151,FE152),IF(FE146=1,PMT(FE141,FD147,FE150+FE151+FE152,,0),FE153))</f>
        <v>-0</v>
      </c>
      <c r="FF155" s="478" t="n">
        <f aca="false">SUM(ET155:FE155)</f>
        <v>0</v>
      </c>
      <c r="FG155" s="478" t="n">
        <f aca="false">IF(AND(FE147=1,FG147=0),-SUM(FG150,FG151,FG152),IF(FG146=1,PMT(FG141,FE147,FG150+FG151+FG152,,0),FG153))</f>
        <v>0</v>
      </c>
      <c r="FH155" s="478" t="n">
        <f aca="false">IF(AND(FG147=1,FH147=0),-SUM(FH150,FH151,FH152),IF(FH146=1,PMT(FH141,FG147,FH150+FH151+FH152,,0),FH153))</f>
        <v>-0</v>
      </c>
      <c r="FI155" s="478" t="n">
        <f aca="false">IF(AND(FH147=1,FI147=0),-SUM(FI150,FI151,FI152),IF(FI146=1,PMT(FI141,FH147,FI150+FI151+FI152,,0),FI153))</f>
        <v>-0</v>
      </c>
      <c r="FJ155" s="478" t="n">
        <f aca="false">IF(AND(FI147=1,FJ147=0),-SUM(FJ150,FJ151,FJ152),IF(FJ146=1,PMT(FJ141,FI147,FJ150+FJ151+FJ152,,0),FJ153))</f>
        <v>-0</v>
      </c>
      <c r="FK155" s="478" t="n">
        <f aca="false">IF(AND(FJ147=1,FK147=0),-SUM(FK150,FK151,FK152),IF(FK146=1,PMT(FK141,FJ147,FK150+FK151+FK152,,0),FK153))</f>
        <v>-0</v>
      </c>
      <c r="FL155" s="478" t="n">
        <f aca="false">IF(AND(FK147=1,FL147=0),-SUM(FL150,FL151,FL152),IF(FL146=1,PMT(FL141,FK147,FL150+FL151+FL152,,0),FL153))</f>
        <v>-0</v>
      </c>
      <c r="FM155" s="478" t="n">
        <f aca="false">IF(AND(FL147=1,FM147=0),-SUM(FM150,FM151,FM152),IF(FM146=1,PMT(FM141,FL147,FM150+FM151+FM152,,0),FM153))</f>
        <v>-0</v>
      </c>
      <c r="FN155" s="478" t="n">
        <f aca="false">IF(AND(FM147=1,FN147=0),-SUM(FN150,FN151,FN152),IF(FN146=1,PMT(FN141,FM147,FN150+FN151+FN152,,0),FN153))</f>
        <v>0</v>
      </c>
      <c r="FO155" s="478" t="n">
        <f aca="false">IF(AND(FN147=1,FO147=0),-SUM(FO150,FO151,FO152),IF(FO146=1,PMT(FO141,FN147,FO150+FO151+FO152,,0),FO153))</f>
        <v>0</v>
      </c>
      <c r="FP155" s="478" t="n">
        <f aca="false">IF(AND(FO147=1,FP147=0),-SUM(FP150,FP151,FP152),IF(FP146=1,PMT(FP141,FO147,FP150+FP151+FP152,,0),FP153))</f>
        <v>0</v>
      </c>
      <c r="FQ155" s="478" t="n">
        <f aca="false">IF(AND(FP147=1,FQ147=0),-SUM(FQ150,FQ151,FQ152),IF(FQ146=1,PMT(FQ141,FP147,FQ150+FQ151+FQ152,,0),FQ153))</f>
        <v>0</v>
      </c>
      <c r="FR155" s="478" t="n">
        <f aca="false">IF(AND(FQ147=1,FR147=0),-SUM(FR150,FR151,FR152),IF(FR146=1,PMT(FR141,FQ147,FR150+FR151+FR152,,0),FR153))</f>
        <v>0</v>
      </c>
      <c r="FS155" s="478" t="n">
        <f aca="false">SUM(FG155:FR155)</f>
        <v>0</v>
      </c>
      <c r="FT155" s="478" t="n">
        <f aca="false">IF(AND(FR147=1,FT147=0),-SUM(FT150,FT151,FT152),IF(FT146=1,PMT(FT141,FR147,FT150+FT151+FT152,,0),FT153))</f>
        <v>0</v>
      </c>
      <c r="FU155" s="478" t="n">
        <f aca="false">IF(AND(FT147=1,FU147=0),-SUM(FU150,FU151,FU152),IF(FU146=1,PMT(FU141,FT147,FU150+FU151+FU152,,0),FU153))</f>
        <v>0</v>
      </c>
      <c r="FV155" s="478" t="n">
        <f aca="false">IF(AND(FU147=1,FV147=0),-SUM(FV150,FV151,FV152),IF(FV146=1,PMT(FV141,FU147,FV150+FV151+FV152,,0),FV153))</f>
        <v>0</v>
      </c>
      <c r="FW155" s="478" t="n">
        <f aca="false">IF(AND(FV147=1,FW147=0),-SUM(FW150,FW151,FW152),IF(FW146=1,PMT(FW141,FV147,FW150+FW151+FW152,,0),FW153))</f>
        <v>0</v>
      </c>
      <c r="FX155" s="478" t="n">
        <f aca="false">IF(AND(FW147=1,FX147=0),-SUM(FX150,FX151,FX152),IF(FX146=1,PMT(FX141,FW147,FX150+FX151+FX152,,0),FX153))</f>
        <v>0</v>
      </c>
      <c r="FY155" s="478" t="n">
        <f aca="false">IF(AND(FX147=1,FY147=0),-SUM(FY150,FY151,FY152),IF(FY146=1,PMT(FY141,FX147,FY150+FY151+FY152,,0),FY153))</f>
        <v>0</v>
      </c>
      <c r="FZ155" s="478" t="n">
        <f aca="false">IF(AND(FY147=1,FZ147=0),-SUM(FZ150,FZ151,FZ152),IF(FZ146=1,PMT(FZ141,FY147,FZ150+FZ151+FZ152,,0),FZ153))</f>
        <v>0</v>
      </c>
      <c r="GA155" s="478" t="n">
        <f aca="false">IF(AND(FZ147=1,GA147=0),-SUM(GA150,GA151,GA152),IF(GA146=1,PMT(GA141,FZ147,GA150+GA151+GA152,,0),GA153))</f>
        <v>0</v>
      </c>
      <c r="GB155" s="478" t="n">
        <f aca="false">IF(AND(GA147=1,GB147=0),-SUM(GB150,GB151,GB152),IF(GB146=1,PMT(GB141,GA147,GB150+GB151+GB152,,0),GB153))</f>
        <v>0</v>
      </c>
      <c r="GC155" s="478" t="n">
        <f aca="false">IF(AND(GB147=1,GC147=0),-SUM(GC150,GC151,GC152),IF(GC146=1,PMT(GC141,GB147,GC150+GC151+GC152,,0),GC153))</f>
        <v>0</v>
      </c>
      <c r="GD155" s="478" t="n">
        <f aca="false">IF(AND(GC147=1,GD147=0),-SUM(GD150,GD151,GD152),IF(GD146=1,PMT(GD141,GC147,GD150+GD151+GD152,,0),GD153))</f>
        <v>0</v>
      </c>
      <c r="GE155" s="478" t="n">
        <f aca="false">IF(AND(GD147=1,GE147=0),-SUM(GE150,GE151,GE152),IF(GE146=1,PMT(GE141,GD147,GE150+GE151+GE152,,0),GE153))</f>
        <v>0</v>
      </c>
      <c r="GF155" s="478" t="n">
        <f aca="false">SUM(FT155:GE155)</f>
        <v>0</v>
      </c>
      <c r="GG155" s="478" t="n">
        <f aca="false">IF(AND(GE147=1,GG147=0),-SUM(GG150,GG151,GG152),IF(GG146=1,PMT(GG141,GE147,GG150+GG151+GG152,,0),GG153))</f>
        <v>0</v>
      </c>
      <c r="GH155" s="478" t="n">
        <f aca="false">IF(AND(GG147=1,GH147=0),-SUM(GH150,GH151,GH152),IF(GH146=1,PMT(GH141,GG147,GH150+GH151+GH152,,0),GH153))</f>
        <v>0</v>
      </c>
      <c r="GI155" s="478" t="n">
        <f aca="false">IF(AND(GH147=1,GI147=0),-SUM(GI150,GI151,GI152),IF(GI146=1,PMT(GI141,GH147,GI150+GI151+GI152,,0),GI153))</f>
        <v>0</v>
      </c>
      <c r="GJ155" s="478" t="n">
        <f aca="false">IF(AND(GI147=1,GJ147=0),-SUM(GJ150,GJ151,GJ152),IF(GJ146=1,PMT(GJ141,GI147,GJ150+GJ151+GJ152,,0),GJ153))</f>
        <v>0</v>
      </c>
      <c r="GK155" s="478" t="n">
        <f aca="false">IF(AND(GJ147=1,GK147=0),-SUM(GK150,GK151,GK152),IF(GK146=1,PMT(GK141,GJ147,GK150+GK151+GK152,,0),GK153))</f>
        <v>0</v>
      </c>
      <c r="GL155" s="478" t="n">
        <f aca="false">IF(AND(GK147=1,GL147=0),-SUM(GL150,GL151,GL152),IF(GL146=1,PMT(GL141,GK147,GL150+GL151+GL152,,0),GL153))</f>
        <v>0</v>
      </c>
      <c r="GM155" s="478" t="n">
        <f aca="false">IF(AND(GL147=1,GM147=0),-SUM(GM150,GM151,GM152),IF(GM146=1,PMT(GM141,GL147,GM150+GM151+GM152,,0),GM153))</f>
        <v>0</v>
      </c>
      <c r="GN155" s="478" t="n">
        <f aca="false">IF(AND(GM147=1,GN147=0),-SUM(GN150,GN151,GN152),IF(GN146=1,PMT(GN141,GM147,GN150+GN151+GN152,,0),GN153))</f>
        <v>0</v>
      </c>
      <c r="GO155" s="478" t="n">
        <f aca="false">IF(AND(GN147=1,GO147=0),-SUM(GO150,GO151,GO152),IF(GO146=1,PMT(GO141,GN147,GO150+GO151+GO152,,0),GO153))</f>
        <v>0</v>
      </c>
      <c r="GP155" s="478" t="n">
        <f aca="false">IF(AND(GO147=1,GP147=0),-SUM(GP150,GP151,GP152),IF(GP146=1,PMT(GP141,GO147,GP150+GP151+GP152,,0),GP153))</f>
        <v>0</v>
      </c>
      <c r="GQ155" s="478" t="n">
        <f aca="false">IF(AND(GP147=1,GQ147=0),-SUM(GQ150,GQ151,GQ152),IF(GQ146=1,PMT(GQ141,GP147,GQ150+GQ151+GQ152,,0),GQ153))</f>
        <v>0</v>
      </c>
      <c r="GR155" s="478" t="n">
        <f aca="false">IF(AND(GQ147=1,GR147=0),-SUM(GR150,GR151,GR152),IF(GR146=1,PMT(GR141,GQ147,GR150+GR151+GR152,,0),GR153))</f>
        <v>0</v>
      </c>
      <c r="GS155" s="478" t="n">
        <f aca="false">SUM(GG155:GR155)</f>
        <v>0</v>
      </c>
      <c r="GT155" s="478" t="n">
        <f aca="false">IF(AND(GR147=1,GT147=0),-SUM(GT150,GT151,GT152),IF(GT146=1,PMT(GT141,GR147,GT150+GT151+GT152,,0),GT153))</f>
        <v>0</v>
      </c>
      <c r="GU155" s="478" t="n">
        <f aca="false">IF(AND(GT147=1,GU147=0),-SUM(GU150,GU151,GU152),IF(GU146=1,PMT(GU141,GT147,GU150+GU151+GU152,,0),GU153))</f>
        <v>0</v>
      </c>
      <c r="GV155" s="478" t="n">
        <f aca="false">IF(AND(GU147=1,GV147=0),-SUM(GV150,GV151,GV152),IF(GV146=1,PMT(GV141,GU147,GV150+GV151+GV152,,0),GV153))</f>
        <v>0</v>
      </c>
      <c r="GW155" s="478" t="n">
        <f aca="false">IF(AND(GV147=1,GW147=0),-SUM(GW150,GW151,GW152),IF(GW146=1,PMT(GW141,GV147,GW150+GW151+GW152,,0),GW153))</f>
        <v>0</v>
      </c>
      <c r="GX155" s="478" t="n">
        <f aca="false">IF(AND(GW147=1,GX147=0),-SUM(GX150,GX151,GX152),IF(GX146=1,PMT(GX141,GW147,GX150+GX151+GX152,,0),GX153))</f>
        <v>0</v>
      </c>
      <c r="GY155" s="478" t="n">
        <f aca="false">IF(AND(GX147=1,GY147=0),-SUM(GY150,GY151,GY152),IF(GY146=1,PMT(GY141,GX147,GY150+GY151+GY152,,0),GY153))</f>
        <v>0</v>
      </c>
      <c r="GZ155" s="478" t="n">
        <f aca="false">IF(AND(GY147=1,GZ147=0),-SUM(GZ150,GZ151,GZ152),IF(GZ146=1,PMT(GZ141,GY147,GZ150+GZ151+GZ152,,0),GZ153))</f>
        <v>0</v>
      </c>
      <c r="HA155" s="478" t="n">
        <f aca="false">IF(AND(GZ147=1,HA147=0),-SUM(HA150,HA151,HA152),IF(HA146=1,PMT(HA141,GZ147,HA150+HA151+HA152,,0),HA153))</f>
        <v>0</v>
      </c>
      <c r="HB155" s="478" t="n">
        <f aca="false">IF(AND(HA147=1,HB147=0),-SUM(HB150,HB151,HB152),IF(HB146=1,PMT(HB141,HA147,HB150+HB151+HB152,,0),HB153))</f>
        <v>0</v>
      </c>
      <c r="HC155" s="478" t="n">
        <f aca="false">IF(AND(HB147=1,HC147=0),-SUM(HC150,HC151,HC152),IF(HC146=1,PMT(HC141,HB147,HC150+HC151+HC152,,0),HC153))</f>
        <v>0</v>
      </c>
      <c r="HD155" s="478" t="n">
        <f aca="false">IF(AND(HC147=1,HD147=0),-SUM(HD150,HD151,HD152),IF(HD146=1,PMT(HD141,HC147,HD150+HD151+HD152,,0),HD153))</f>
        <v>0</v>
      </c>
      <c r="HE155" s="478" t="n">
        <f aca="false">IF(AND(HD147=1,HE147=0),-SUM(HE150,HE151,HE152),IF(HE146=1,PMT(HE141,HD147,HE150+HE151+HE152,,0),HE153))</f>
        <v>0</v>
      </c>
      <c r="HF155" s="478" t="n">
        <f aca="false">SUM(GT155:HE155)</f>
        <v>0</v>
      </c>
      <c r="HG155" s="478" t="n">
        <f aca="false">IF(AND(HE147=1,HG147=0),-SUM(HG150,HG151,HG152),IF(HG146=1,PMT(HG141,HE147,HG150+HG151+HG152,,0),HG153))</f>
        <v>0</v>
      </c>
      <c r="HH155" s="478" t="n">
        <f aca="false">IF(AND(HG147=1,HH147=0),-SUM(HH150,HH151,HH152),IF(HH146=1,PMT(HH141,HG147,HH150+HH151+HH152,,0),HH153))</f>
        <v>0</v>
      </c>
      <c r="HI155" s="478" t="n">
        <f aca="false">IF(AND(HH147=1,HI147=0),-SUM(HI150,HI151,HI152),IF(HI146=1,PMT(HI141,HH147,HI150+HI151+HI152,,0),HI153))</f>
        <v>0</v>
      </c>
      <c r="HJ155" s="478" t="n">
        <f aca="false">IF(AND(HI147=1,HJ147=0),-SUM(HJ150,HJ151,HJ152),IF(HJ146=1,PMT(HJ141,HI147,HJ150+HJ151+HJ152,,0),HJ153))</f>
        <v>0</v>
      </c>
      <c r="HK155" s="478" t="n">
        <f aca="false">IF(AND(HJ147=1,HK147=0),-SUM(HK150,HK151,HK152),IF(HK146=1,PMT(HK141,HJ147,HK150+HK151+HK152,,0),HK153))</f>
        <v>0</v>
      </c>
      <c r="HL155" s="478" t="n">
        <f aca="false">IF(AND(HK147=1,HL147=0),-SUM(HL150,HL151,HL152),IF(HL146=1,PMT(HL141,HK147,HL150+HL151+HL152,,0),HL153))</f>
        <v>0</v>
      </c>
      <c r="HM155" s="478" t="n">
        <f aca="false">IF(AND(HL147=1,HM147=0),-SUM(HM150,HM151,HM152),IF(HM146=1,PMT(HM141,HL147,HM150+HM151+HM152,,0),HM153))</f>
        <v>0</v>
      </c>
      <c r="HN155" s="478" t="n">
        <f aca="false">IF(AND(HM147=1,HN147=0),-SUM(HN150,HN151,HN152),IF(HN146=1,PMT(HN141,HM147,HN150+HN151+HN152,,0),HN153))</f>
        <v>0</v>
      </c>
      <c r="HO155" s="478" t="n">
        <f aca="false">IF(AND(HN147=1,HO147=0),-SUM(HO150,HO151,HO152),IF(HO146=1,PMT(HO141,HN147,HO150+HO151+HO152,,0),HO153))</f>
        <v>0</v>
      </c>
      <c r="HP155" s="478" t="n">
        <f aca="false">IF(AND(HO147=1,HP147=0),-SUM(HP150,HP151,HP152),IF(HP146=1,PMT(HP141,HO147,HP150+HP151+HP152,,0),HP153))</f>
        <v>0</v>
      </c>
      <c r="HQ155" s="478" t="n">
        <f aca="false">IF(AND(HP147=1,HQ147=0),-SUM(HQ150,HQ151,HQ152),IF(HQ146=1,PMT(HQ141,HP147,HQ150+HQ151+HQ152,,0),HQ153))</f>
        <v>0</v>
      </c>
      <c r="HR155" s="478" t="n">
        <f aca="false">IF(AND(HQ147=1,HR147=0),-SUM(HR150,HR151,HR152),IF(HR146=1,PMT(HR141,HQ147,HR150+HR151+HR152,,0),HR153))</f>
        <v>0</v>
      </c>
      <c r="HS155" s="478" t="n">
        <f aca="false">SUM(HG155:HR155)</f>
        <v>0</v>
      </c>
      <c r="HT155" s="478" t="n">
        <f aca="false">IF(AND(HR147=1,HT147=0),-SUM(HT150,HT151,HT152),IF(HT146=1,PMT(HT141,HR147,HT150+HT151+HT152,,0),HT153))</f>
        <v>0</v>
      </c>
      <c r="HU155" s="478" t="n">
        <f aca="false">IF(AND(HT147=1,HU147=0),-SUM(HU150,HU151,HU152),IF(HU146=1,PMT(HU141,HT147,HU150+HU151+HU152,,0),HU153))</f>
        <v>0</v>
      </c>
      <c r="HV155" s="478" t="n">
        <f aca="false">IF(AND(HU147=1,HV147=0),-SUM(HV150,HV151,HV152),IF(HV146=1,PMT(HV141,HU147,HV150+HV151+HV152,,0),HV153))</f>
        <v>0</v>
      </c>
      <c r="HW155" s="478" t="n">
        <f aca="false">IF(AND(HV147=1,HW147=0),-SUM(HW150,HW151,HW152),IF(HW146=1,PMT(HW141,HV147,HW150+HW151+HW152,,0),HW153))</f>
        <v>0</v>
      </c>
      <c r="HX155" s="478" t="n">
        <f aca="false">IF(AND(HW147=1,HX147=0),-SUM(HX150,HX151,HX152),IF(HX146=1,PMT(HX141,HW147,HX150+HX151+HX152,,0),HX153))</f>
        <v>0</v>
      </c>
      <c r="HY155" s="478" t="n">
        <f aca="false">IF(AND(HX147=1,HY147=0),-SUM(HY150,HY151,HY152),IF(HY146=1,PMT(HY141,HX147,HY150+HY151+HY152,,0),HY153))</f>
        <v>0</v>
      </c>
      <c r="HZ155" s="478" t="n">
        <f aca="false">IF(AND(HY147=1,HZ147=0),-SUM(HZ150,HZ151,HZ152),IF(HZ146=1,PMT(HZ141,HY147,HZ150+HZ151+HZ152,,0),HZ153))</f>
        <v>0</v>
      </c>
      <c r="IA155" s="478" t="n">
        <f aca="false">IF(AND(HZ147=1,IA147=0),-SUM(IA150,IA151,IA152),IF(IA146=1,PMT(IA141,HZ147,IA150+IA151+IA152,,0),IA153))</f>
        <v>0</v>
      </c>
      <c r="IB155" s="478" t="n">
        <f aca="false">IF(AND(IA147=1,IB147=0),-SUM(IB150,IB151,IB152),IF(IB146=1,PMT(IB141,IA147,IB150+IB151+IB152,,0),IB153))</f>
        <v>0</v>
      </c>
      <c r="IC155" s="478" t="n">
        <f aca="false">IF(AND(IB147=1,IC147=0),-SUM(IC150,IC151,IC152),IF(IC146=1,PMT(IC141,IB147,IC150+IC151+IC152,,0),IC153))</f>
        <v>0</v>
      </c>
      <c r="ID155" s="478" t="n">
        <f aca="false">IF(AND(IC147=1,ID147=0),-SUM(ID150,ID151,ID152),IF(ID146=1,PMT(ID141,IC147,ID150+ID151+ID152,,0),ID153))</f>
        <v>0</v>
      </c>
      <c r="IE155" s="478" t="n">
        <f aca="false">IF(AND(ID147=1,IE147=0),-SUM(IE150,IE151,IE152),IF(IE146=1,PMT(IE141,ID147,IE150+IE151+IE152,,0),IE153))</f>
        <v>0</v>
      </c>
      <c r="IF155" s="478" t="n">
        <f aca="false">SUM(HT155:IE155)</f>
        <v>0</v>
      </c>
      <c r="IG155" s="478" t="n">
        <f aca="false">IF(AND(IE147=1,IG147=0),-SUM(IG150,IG151,IG152),IF(IG146=1,PMT(IG141,IE147,IG150+IG151+IG152,,0),IG153))</f>
        <v>0</v>
      </c>
      <c r="IH155" s="478" t="n">
        <f aca="false">IF(AND(IG147=1,IH147=0),-SUM(IH150,IH151,IH152),IF(IH146=1,PMT(IH141,IG147,IH150+IH151+IH152,,0),IH153))</f>
        <v>0</v>
      </c>
      <c r="II155" s="478" t="n">
        <f aca="false">IF(AND(IH147=1,II147=0),-SUM(II150,II151,II152),IF(II146=1,PMT(II141,IH147,II150+II151+II152,,0),II153))</f>
        <v>0</v>
      </c>
      <c r="IJ155" s="478" t="n">
        <f aca="false">IF(AND(II147=1,IJ147=0),-SUM(IJ150,IJ151,IJ152),IF(IJ146=1,PMT(IJ141,II147,IJ150+IJ151+IJ152,,0),IJ153))</f>
        <v>0</v>
      </c>
      <c r="IK155" s="478" t="n">
        <f aca="false">IF(AND(IJ147=1,IK147=0),-SUM(IK150,IK151,IK152),IF(IK146=1,PMT(IK141,IJ147,IK150+IK151+IK152,,0),IK153))</f>
        <v>0</v>
      </c>
      <c r="IL155" s="478" t="n">
        <f aca="false">IF(AND(IK147=1,IL147=0),-SUM(IL150,IL151,IL152),IF(IL146=1,PMT(IL141,IK147,IL150+IL151+IL152,,0),IL153))</f>
        <v>0</v>
      </c>
      <c r="IM155" s="478" t="n">
        <f aca="false">IF(AND(IL147=1,IM147=0),-SUM(IM150,IM151,IM152),IF(IM146=1,PMT(IM141,IL147,IM150+IM151+IM152,,0),IM153))</f>
        <v>0</v>
      </c>
      <c r="IN155" s="478" t="n">
        <f aca="false">IF(AND(IM147=1,IN147=0),-SUM(IN150,IN151,IN152),IF(IN146=1,PMT(IN141,IM147,IN150+IN151+IN152,,0),IN153))</f>
        <v>0</v>
      </c>
      <c r="IO155" s="478" t="n">
        <f aca="false">IF(AND(IN147=1,IO147=0),-SUM(IO150,IO151,IO152),IF(IO146=1,PMT(IO141,IN147,IO150+IO151+IO152,,0),IO153))</f>
        <v>0</v>
      </c>
      <c r="IP155" s="478" t="n">
        <f aca="false">IF(AND(IO147=1,IP147=0),-SUM(IP150,IP151,IP152),IF(IP146=1,PMT(IP141,IO147,IP150+IP151+IP152,,0),IP153))</f>
        <v>0</v>
      </c>
      <c r="IQ155" s="478" t="n">
        <f aca="false">IF(AND(IP147=1,IQ147=0),-SUM(IQ150,IQ151,IQ152),IF(IQ146=1,PMT(IQ141,IP147,IQ150+IQ151+IQ152,,0),IQ153))</f>
        <v>0</v>
      </c>
      <c r="IR155" s="478" t="n">
        <f aca="false">IF(AND(IQ147=1,IR147=0),-SUM(IR150,IR151,IR152),IF(IR146=1,PMT(IR141,IQ147,IR150+IR151+IR152,,0),IR153))</f>
        <v>0</v>
      </c>
      <c r="IS155" s="478" t="n">
        <f aca="false">SUM(IG155:IR155)</f>
        <v>0</v>
      </c>
      <c r="IT155" s="478" t="n">
        <f aca="false">IF(AND(IR147=1,IT147=0),-SUM(IT150,IT151,IT152),IF(IT146=1,PMT(IT141,IR147,IT150+IT151+IT152,,0),IT153))</f>
        <v>0</v>
      </c>
      <c r="IU155" s="478" t="n">
        <f aca="false">IF(AND(IT147=1,IU147=0),-SUM(IU150,IU151,IU152),IF(IU146=1,PMT(IU141,IT147,IU150+IU151+IU152,,0),IU153))</f>
        <v>0</v>
      </c>
      <c r="IV155" s="478" t="n">
        <f aca="false">IF(AND(IU147=1,IV147=0),-SUM(IV150,IV151,IV152),IF(IV146=1,PMT(IV141,IU147,IV150+IV151+IV152,,0),IV153))</f>
        <v>0</v>
      </c>
      <c r="IW155" s="478" t="n">
        <f aca="false">IF(AND(IV147=1,IW147=0),-SUM(IW150,IW151,IW152),IF(IW146=1,PMT(IW141,IV147,IW150+IW151+IW152,,0),IW153))</f>
        <v>0</v>
      </c>
      <c r="IX155" s="478" t="n">
        <f aca="false">IF(AND(IW147=1,IX147=0),-SUM(IX150,IX151,IX152),IF(IX146=1,PMT(IX141,IW147,IX150+IX151+IX152,,0),IX153))</f>
        <v>0</v>
      </c>
      <c r="IY155" s="478" t="n">
        <f aca="false">IF(AND(IX147=1,IY147=0),-SUM(IY150,IY151,IY152),IF(IY146=1,PMT(IY141,IX147,IY150+IY151+IY152,,0),IY153))</f>
        <v>0</v>
      </c>
      <c r="IZ155" s="478" t="n">
        <f aca="false">IF(AND(IY147=1,IZ147=0),-SUM(IZ150,IZ151,IZ152),IF(IZ146=1,PMT(IZ141,IY147,IZ150+IZ151+IZ152,,0),IZ153))</f>
        <v>0</v>
      </c>
      <c r="JA155" s="478" t="n">
        <f aca="false">IF(AND(IZ147=1,JA147=0),-SUM(JA150,JA151,JA152),IF(JA146=1,PMT(JA141,IZ147,JA150+JA151+JA152,,0),JA153))</f>
        <v>0</v>
      </c>
      <c r="JB155" s="478" t="n">
        <f aca="false">IF(AND(JA147=1,JB147=0),-SUM(JB150,JB151,JB152),IF(JB146=1,PMT(JB141,JA147,JB150+JB151+JB152,,0),JB153))</f>
        <v>0</v>
      </c>
      <c r="JC155" s="478" t="n">
        <f aca="false">IF(AND(JB147=1,JC147=0),-SUM(JC150,JC151,JC152),IF(JC146=1,PMT(JC141,JB147,JC150+JC151+JC152,,0),JC153))</f>
        <v>0</v>
      </c>
      <c r="JD155" s="478" t="n">
        <f aca="false">IF(AND(JC147=1,JD147=0),-SUM(JD150,JD151,JD152),IF(JD146=1,PMT(JD141,JC147,JD150+JD151+JD152,,0),JD153))</f>
        <v>0</v>
      </c>
      <c r="JE155" s="478" t="n">
        <f aca="false">IF(AND(JD147=1,JE147=0),-SUM(JE150,JE151,JE152),IF(JE146=1,PMT(JE141,JD147,JE150+JE151+JE152,,0),JE153))</f>
        <v>0</v>
      </c>
      <c r="JF155" s="478" t="n">
        <f aca="false">SUM(IT155:JE155)</f>
        <v>0</v>
      </c>
      <c r="JG155" s="478" t="n">
        <f aca="false">IF(AND(JE147=1,JG147=0),-SUM(JG150,JG151,JG152),IF(JG146=1,PMT(JG141,JE147,JG150+JG151+JG152,,0),JG153))</f>
        <v>0</v>
      </c>
      <c r="JH155" s="478" t="n">
        <f aca="false">IF(AND(JG147=1,JH147=0),-SUM(JH150,JH151,JH152),IF(JH146=1,PMT(JH141,JG147,JH150+JH151+JH152,,0),JH153))</f>
        <v>0</v>
      </c>
      <c r="JI155" s="478" t="n">
        <f aca="false">IF(AND(JH147=1,JI147=0),-SUM(JI150,JI151,JI152),IF(JI146=1,PMT(JI141,JH147,JI150+JI151+JI152,,0),JI153))</f>
        <v>0</v>
      </c>
      <c r="JJ155" s="478" t="n">
        <f aca="false">IF(AND(JI147=1,JJ147=0),-SUM(JJ150,JJ151,JJ152),IF(JJ146=1,PMT(JJ141,JI147,JJ150+JJ151+JJ152,,0),JJ153))</f>
        <v>0</v>
      </c>
      <c r="JK155" s="478" t="n">
        <f aca="false">IF(AND(JJ147=1,JK147=0),-SUM(JK150,JK151,JK152),IF(JK146=1,PMT(JK141,JJ147,JK150+JK151+JK152,,0),JK153))</f>
        <v>0</v>
      </c>
      <c r="JL155" s="478" t="n">
        <f aca="false">IF(AND(JK147=1,JL147=0),-SUM(JL150,JL151,JL152),IF(JL146=1,PMT(JL141,JK147,JL150+JL151+JL152,,0),JL153))</f>
        <v>0</v>
      </c>
      <c r="JM155" s="478" t="n">
        <f aca="false">IF(AND(JL147=1,JM147=0),-SUM(JM150,JM151,JM152),IF(JM146=1,PMT(JM141,JL147,JM150+JM151+JM152,,0),JM153))</f>
        <v>0</v>
      </c>
      <c r="JN155" s="478" t="n">
        <f aca="false">IF(AND(JM147=1,JN147=0),-SUM(JN150,JN151,JN152),IF(JN146=1,PMT(JN141,JM147,JN150+JN151+JN152,,0),JN153))</f>
        <v>0</v>
      </c>
      <c r="JO155" s="478" t="n">
        <f aca="false">IF(AND(JN147=1,JO147=0),-SUM(JO150,JO151,JO152),IF(JO146=1,PMT(JO141,JN147,JO150+JO151+JO152,,0),JO153))</f>
        <v>0</v>
      </c>
      <c r="JP155" s="478" t="n">
        <f aca="false">IF(AND(JO147=1,JP147=0),-SUM(JP150,JP151,JP152),IF(JP146=1,PMT(JP141,JO147,JP150+JP151+JP152,,0),JP153))</f>
        <v>0</v>
      </c>
      <c r="JQ155" s="478" t="n">
        <f aca="false">IF(AND(JP147=1,JQ147=0),-SUM(JQ150,JQ151,JQ152),IF(JQ146=1,PMT(JQ141,JP147,JQ150+JQ151+JQ152,,0),JQ153))</f>
        <v>0</v>
      </c>
      <c r="JR155" s="478" t="n">
        <f aca="false">IF(AND(JQ147=1,JR147=0),-SUM(JR150,JR151,JR152),IF(JR146=1,PMT(JR141,JQ147,JR150+JR151+JR152,,0),JR153))</f>
        <v>0</v>
      </c>
      <c r="JS155" s="478" t="n">
        <f aca="false">SUM(JG155:JR155)</f>
        <v>0</v>
      </c>
      <c r="JT155" s="478" t="n">
        <f aca="false">IF(AND(JR147=1,JT147=0),-SUM(JT150,JT151,JT152),IF(JT146=1,PMT(JT141,JR147,JT150+JT151+JT152,,0),JT153))</f>
        <v>0</v>
      </c>
      <c r="JU155" s="478" t="n">
        <f aca="false">IF(AND(JT147=1,JU147=0),-SUM(JU150,JU151,JU152),IF(JU146=1,PMT(JU141,JT147,JU150+JU151+JU152,,0),JU153))</f>
        <v>0</v>
      </c>
      <c r="JV155" s="478" t="n">
        <f aca="false">IF(AND(JU147=1,JV147=0),-SUM(JV150,JV151,JV152),IF(JV146=1,PMT(JV141,JU147,JV150+JV151+JV152,,0),JV153))</f>
        <v>0</v>
      </c>
      <c r="JW155" s="478" t="n">
        <f aca="false">IF(AND(JV147=1,JW147=0),-SUM(JW150,JW151,JW152),IF(JW146=1,PMT(JW141,JV147,JW150+JW151+JW152,,0),JW153))</f>
        <v>0</v>
      </c>
      <c r="JX155" s="478" t="n">
        <f aca="false">IF(AND(JW147=1,JX147=0),-SUM(JX150,JX151,JX152),IF(JX146=1,PMT(JX141,JW147,JX150+JX151+JX152,,0),JX153))</f>
        <v>0</v>
      </c>
      <c r="JY155" s="478" t="n">
        <f aca="false">IF(AND(JX147=1,JY147=0),-SUM(JY150,JY151,JY152),IF(JY146=1,PMT(JY141,JX147,JY150+JY151+JY152,,0),JY153))</f>
        <v>0</v>
      </c>
      <c r="JZ155" s="478" t="n">
        <f aca="false">IF(AND(JY147=1,JZ147=0),-SUM(JZ150,JZ151,JZ152),IF(JZ146=1,PMT(JZ141,JY147,JZ150+JZ151+JZ152,,0),JZ153))</f>
        <v>0</v>
      </c>
      <c r="KA155" s="478" t="n">
        <f aca="false">IF(AND(JZ147=1,KA147=0),-SUM(KA150,KA151,KA152),IF(KA146=1,PMT(KA141,JZ147,KA150+KA151+KA152,,0),KA153))</f>
        <v>0</v>
      </c>
      <c r="KB155" s="478" t="n">
        <f aca="false">IF(AND(KA147=1,KB147=0),-SUM(KB150,KB151,KB152),IF(KB146=1,PMT(KB141,KA147,KB150+KB151+KB152,,0),KB153))</f>
        <v>0</v>
      </c>
      <c r="KC155" s="478" t="n">
        <f aca="false">IF(AND(KB147=1,KC147=0),-SUM(KC150,KC151,KC152),IF(KC146=1,PMT(KC141,KB147,KC150+KC151+KC152,,0),KC153))</f>
        <v>0</v>
      </c>
      <c r="KD155" s="478" t="n">
        <f aca="false">IF(AND(KC147=1,KD147=0),-SUM(KD150,KD151,KD152),IF(KD146=1,PMT(KD141,KC147,KD150+KD151+KD152,,0),KD153))</f>
        <v>0</v>
      </c>
      <c r="KE155" s="478" t="n">
        <f aca="false">IF(AND(KD147=1,KE147=0),-SUM(KE150,KE151,KE152),IF(KE146=1,PMT(KE141,KD147,KE150+KE151+KE152,,0),KE153))</f>
        <v>0</v>
      </c>
      <c r="KF155" s="478" t="n">
        <f aca="false">SUM(JT155:KE155)</f>
        <v>0</v>
      </c>
      <c r="KG155" s="478" t="n">
        <f aca="false">IF(AND(KE147=1,KG147=0),-SUM(KG150,KG151,KG152),IF(KG146=1,PMT(KG141,KE147,KG150+KG151+KG152,,0),KG153))</f>
        <v>0</v>
      </c>
      <c r="KH155" s="478" t="n">
        <f aca="false">IF(AND(KG147=1,KH147=0),-SUM(KH150,KH151,KH152),IF(KH146=1,PMT(KH141,KG147,KH150+KH151+KH152,,0),KH153))</f>
        <v>0</v>
      </c>
      <c r="KI155" s="478" t="n">
        <f aca="false">IF(AND(KH147=1,KI147=0),-SUM(KI150,KI151,KI152),IF(KI146=1,PMT(KI141,KH147,KI150+KI151+KI152,,0),KI153))</f>
        <v>0</v>
      </c>
      <c r="KJ155" s="478" t="n">
        <f aca="false">IF(AND(KI147=1,KJ147=0),-SUM(KJ150,KJ151,KJ152),IF(KJ146=1,PMT(KJ141,KI147,KJ150+KJ151+KJ152,,0),KJ153))</f>
        <v>0</v>
      </c>
      <c r="KK155" s="478" t="n">
        <f aca="false">IF(AND(KJ147=1,KK147=0),-SUM(KK150,KK151,KK152),IF(KK146=1,PMT(KK141,KJ147,KK150+KK151+KK152,,0),KK153))</f>
        <v>0</v>
      </c>
      <c r="KL155" s="478" t="n">
        <f aca="false">IF(AND(KK147=1,KL147=0),-SUM(KL150,KL151,KL152),IF(KL146=1,PMT(KL141,KK147,KL150+KL151+KL152,,0),KL153))</f>
        <v>0</v>
      </c>
      <c r="KM155" s="478" t="n">
        <f aca="false">IF(AND(KL147=1,KM147=0),-SUM(KM150,KM151,KM152),IF(KM146=1,PMT(KM141,KL147,KM150+KM151+KM152,,0),KM153))</f>
        <v>0</v>
      </c>
      <c r="KN155" s="478" t="n">
        <f aca="false">IF(AND(KM147=1,KN147=0),-SUM(KN150,KN151,KN152),IF(KN146=1,PMT(KN141,KM147,KN150+KN151+KN152,,0),KN153))</f>
        <v>0</v>
      </c>
      <c r="KO155" s="478" t="n">
        <f aca="false">IF(AND(KN147=1,KO147=0),-SUM(KO150,KO151,KO152),IF(KO146=1,PMT(KO141,KN147,KO150+KO151+KO152,,0),KO153))</f>
        <v>0</v>
      </c>
      <c r="KP155" s="478" t="n">
        <f aca="false">IF(AND(KO147=1,KP147=0),-SUM(KP150,KP151,KP152),IF(KP146=1,PMT(KP141,KO147,KP150+KP151+KP152,,0),KP153))</f>
        <v>0</v>
      </c>
      <c r="KQ155" s="478" t="n">
        <f aca="false">IF(AND(KP147=1,KQ147=0),-SUM(KQ150,KQ151,KQ152),IF(KQ146=1,PMT(KQ141,KP147,KQ150+KQ151+KQ152,,0),KQ153))</f>
        <v>0</v>
      </c>
      <c r="KR155" s="478" t="n">
        <f aca="false">IF(AND(KQ147=1,KR147=0),-SUM(KR150,KR151,KR152),IF(KR146=1,PMT(KR141,KQ147,KR150+KR151+KR152,,0),KR153))</f>
        <v>0</v>
      </c>
      <c r="KS155" s="478" t="n">
        <f aca="false">SUM(KG155:KR155)</f>
        <v>0</v>
      </c>
      <c r="KT155" s="478" t="n">
        <f aca="false">IF(AND(KR147=1,KT147=0),-SUM(KT150,KT151,KT152),IF(KT146=1,PMT(KT141,KR147,KT150+KT151+KT152,,0),KT153))</f>
        <v>0</v>
      </c>
      <c r="KU155" s="478" t="n">
        <f aca="false">IF(AND(KT147=1,KU147=0),-SUM(KU150,KU151,KU152),IF(KU146=1,PMT(KU141,KT147,KU150+KU151+KU152,,0),KU153))</f>
        <v>0</v>
      </c>
      <c r="KV155" s="478" t="n">
        <f aca="false">IF(AND(KU147=1,KV147=0),-SUM(KV150,KV151,KV152),IF(KV146=1,PMT(KV141,KU147,KV150+KV151+KV152,,0),KV153))</f>
        <v>0</v>
      </c>
      <c r="KW155" s="478" t="n">
        <f aca="false">IF(AND(KV147=1,KW147=0),-SUM(KW150,KW151,KW152),IF(KW146=1,PMT(KW141,KV147,KW150+KW151+KW152,,0),KW153))</f>
        <v>0</v>
      </c>
      <c r="KX155" s="478" t="n">
        <f aca="false">IF(AND(KW147=1,KX147=0),-SUM(KX150,KX151,KX152),IF(KX146=1,PMT(KX141,KW147,KX150+KX151+KX152,,0),KX153))</f>
        <v>0</v>
      </c>
      <c r="KY155" s="478" t="n">
        <f aca="false">IF(AND(KX147=1,KY147=0),-SUM(KY150,KY151,KY152),IF(KY146=1,PMT(KY141,KX147,KY150+KY151+KY152,,0),KY153))</f>
        <v>0</v>
      </c>
      <c r="KZ155" s="478" t="n">
        <f aca="false">IF(AND(KY147=1,KZ147=0),-SUM(KZ150,KZ151,KZ152),IF(KZ146=1,PMT(KZ141,KY147,KZ150+KZ151+KZ152,,0),KZ153))</f>
        <v>0</v>
      </c>
      <c r="LA155" s="478" t="n">
        <f aca="false">IF(AND(KZ147=1,LA147=0),-SUM(LA150,LA151,LA152),IF(LA146=1,PMT(LA141,KZ147,LA150+LA151+LA152,,0),LA153))</f>
        <v>0</v>
      </c>
      <c r="LB155" s="478" t="n">
        <f aca="false">IF(AND(LA147=1,LB147=0),-SUM(LB150,LB151,LB152),IF(LB146=1,PMT(LB141,LA147,LB150+LB151+LB152,,0),LB153))</f>
        <v>0</v>
      </c>
      <c r="LC155" s="478" t="n">
        <f aca="false">IF(AND(LB147=1,LC147=0),-SUM(LC150,LC151,LC152),IF(LC146=1,PMT(LC141,LB147,LC150+LC151+LC152,,0),LC153))</f>
        <v>0</v>
      </c>
      <c r="LD155" s="478" t="n">
        <f aca="false">IF(AND(LC147=1,LD147=0),-SUM(LD150,LD151,LD152),IF(LD146=1,PMT(LD141,LC147,LD150+LD151+LD152,,0),LD153))</f>
        <v>0</v>
      </c>
      <c r="LE155" s="478" t="n">
        <f aca="false">IF(AND(LD147=1,LE147=0),-SUM(LE150,LE151,LE152),IF(LE146=1,PMT(LE141,LD147,LE150+LE151+LE152,,0),LE153))</f>
        <v>0</v>
      </c>
      <c r="LF155" s="478" t="n">
        <f aca="false">SUM(KT155:LE155)</f>
        <v>0</v>
      </c>
      <c r="LG155" s="478" t="n">
        <f aca="false">IF(AND(LE147=1,LG147=0),-SUM(LG150,LG151,LG152),IF(LG146=1,PMT(LG141,LE147,LG150+LG151+LG152,,0),LG153))</f>
        <v>0</v>
      </c>
      <c r="LH155" s="478" t="n">
        <f aca="false">IF(AND(LG147=1,LH147=0),-SUM(LH150,LH151,LH152),IF(LH146=1,PMT(LH141,LG147,LH150+LH151+LH152,,0),LH153))</f>
        <v>0</v>
      </c>
      <c r="LI155" s="478" t="n">
        <f aca="false">IF(AND(LH147=1,LI147=0),-SUM(LI150,LI151,LI152),IF(LI146=1,PMT(LI141,LH147,LI150+LI151+LI152,,0),LI153))</f>
        <v>0</v>
      </c>
      <c r="LJ155" s="478" t="n">
        <f aca="false">IF(AND(LI147=1,LJ147=0),-SUM(LJ150,LJ151,LJ152),IF(LJ146=1,PMT(LJ141,LI147,LJ150+LJ151+LJ152,,0),LJ153))</f>
        <v>0</v>
      </c>
      <c r="LK155" s="478" t="n">
        <f aca="false">IF(AND(LJ147=1,LK147=0),-SUM(LK150,LK151,LK152),IF(LK146=1,PMT(LK141,LJ147,LK150+LK151+LK152,,0),LK153))</f>
        <v>0</v>
      </c>
      <c r="LL155" s="478" t="n">
        <f aca="false">IF(AND(LK147=1,LL147=0),-SUM(LL150,LL151,LL152),IF(LL146=1,PMT(LL141,LK147,LL150+LL151+LL152,,0),LL153))</f>
        <v>0</v>
      </c>
      <c r="LM155" s="478" t="n">
        <f aca="false">IF(AND(LL147=1,LM147=0),-SUM(LM150,LM151,LM152),IF(LM146=1,PMT(LM141,LL147,LM150+LM151+LM152,,0),LM153))</f>
        <v>0</v>
      </c>
      <c r="LN155" s="478" t="n">
        <f aca="false">IF(AND(LM147=1,LN147=0),-SUM(LN150,LN151,LN152),IF(LN146=1,PMT(LN141,LM147,LN150+LN151+LN152,,0),LN153))</f>
        <v>0</v>
      </c>
      <c r="LO155" s="478" t="n">
        <f aca="false">IF(AND(LN147=1,LO147=0),-SUM(LO150,LO151,LO152),IF(LO146=1,PMT(LO141,LN147,LO150+LO151+LO152,,0),LO153))</f>
        <v>0</v>
      </c>
      <c r="LP155" s="478" t="n">
        <f aca="false">IF(AND(LO147=1,LP147=0),-SUM(LP150,LP151,LP152),IF(LP146=1,PMT(LP141,LO147,LP150+LP151+LP152,,0),LP153))</f>
        <v>0</v>
      </c>
      <c r="LQ155" s="478" t="n">
        <f aca="false">IF(AND(LP147=1,LQ147=0),-SUM(LQ150,LQ151,LQ152),IF(LQ146=1,PMT(LQ141,LP147,LQ150+LQ151+LQ152,,0),LQ153))</f>
        <v>0</v>
      </c>
      <c r="LR155" s="478" t="n">
        <f aca="false">IF(AND(LQ147=1,LR147=0),-SUM(LR150,LR151,LR152),IF(LR146=1,PMT(LR141,LQ147,LR150+LR151+LR152,,0),LR153))</f>
        <v>0</v>
      </c>
      <c r="LS155" s="478" t="n">
        <f aca="false">SUM(LG155:LR155)</f>
        <v>0</v>
      </c>
      <c r="LT155" s="478" t="n">
        <f aca="false">IF(AND(LR147=1,LT147=0),-SUM(LT150,LT151,LT152),IF(LT146=1,PMT(LT141,LR147,LT150+LT151+LT152,,0),LT153))</f>
        <v>0</v>
      </c>
      <c r="LU155" s="478" t="n">
        <f aca="false">IF(AND(LT147=1,LU147=0),-SUM(LU150,LU151,LU152),IF(LU146=1,PMT(LU141,LT147,LU150+LU151+LU152,,0),LU153))</f>
        <v>0</v>
      </c>
      <c r="LV155" s="478" t="n">
        <f aca="false">IF(AND(LU147=1,LV147=0),-SUM(LV150,LV151,LV152),IF(LV146=1,PMT(LV141,LU147,LV150+LV151+LV152,,0),LV153))</f>
        <v>0</v>
      </c>
      <c r="LW155" s="478" t="n">
        <f aca="false">IF(AND(LV147=1,LW147=0),-SUM(LW150,LW151,LW152),IF(LW146=1,PMT(LW141,LV147,LW150+LW151+LW152,,0),LW153))</f>
        <v>0</v>
      </c>
      <c r="LX155" s="478" t="n">
        <f aca="false">IF(AND(LW147=1,LX147=0),-SUM(LX150,LX151,LX152),IF(LX146=1,PMT(LX141,LW147,LX150+LX151+LX152,,0),LX153))</f>
        <v>0</v>
      </c>
      <c r="LY155" s="478" t="n">
        <f aca="false">IF(AND(LX147=1,LY147=0),-SUM(LY150,LY151,LY152),IF(LY146=1,PMT(LY141,LX147,LY150+LY151+LY152,,0),LY153))</f>
        <v>0</v>
      </c>
      <c r="LZ155" s="478" t="n">
        <f aca="false">IF(AND(LY147=1,LZ147=0),-SUM(LZ150,LZ151,LZ152),IF(LZ146=1,PMT(LZ141,LY147,LZ150+LZ151+LZ152,,0),LZ153))</f>
        <v>0</v>
      </c>
      <c r="MA155" s="478" t="n">
        <f aca="false">IF(AND(LZ147=1,MA147=0),-SUM(MA150,MA151,MA152),IF(MA146=1,PMT(MA141,LZ147,MA150+MA151+MA152,,0),MA153))</f>
        <v>0</v>
      </c>
      <c r="MB155" s="478" t="n">
        <f aca="false">IF(AND(MA147=1,MB147=0),-SUM(MB150,MB151,MB152),IF(MB146=1,PMT(MB141,MA147,MB150+MB151+MB152,,0),MB153))</f>
        <v>0</v>
      </c>
      <c r="MC155" s="478" t="n">
        <f aca="false">IF(AND(MB147=1,MC147=0),-SUM(MC150,MC151,MC152),IF(MC146=1,PMT(MC141,MB147,MC150+MC151+MC152,,0),MC153))</f>
        <v>0</v>
      </c>
      <c r="MD155" s="478" t="n">
        <f aca="false">IF(AND(MC147=1,MD147=0),-SUM(MD150,MD151,MD152),IF(MD146=1,PMT(MD141,MC147,MD150+MD151+MD152,,0),MD153))</f>
        <v>0</v>
      </c>
      <c r="ME155" s="478" t="n">
        <f aca="false">IF(AND(MD147=1,ME147=0),-SUM(ME150,ME151,ME152),IF(ME146=1,PMT(ME141,MD147,ME150+ME151+ME152,,0),ME153))</f>
        <v>0</v>
      </c>
      <c r="MF155" s="478" t="n">
        <f aca="false">SUM(LT155:ME155)</f>
        <v>0</v>
      </c>
      <c r="MG155" s="478" t="n">
        <f aca="false">IF(AND(ME147=1,MG147=0),-SUM(MG150,MG151,MG152),IF(MG146=1,PMT(MG141,ME147,MG150+MG151+MG152,,0),MG153))</f>
        <v>0</v>
      </c>
      <c r="MH155" s="478" t="n">
        <f aca="false">IF(AND(MG147=1,MH147=0),-SUM(MH150,MH151,MH152),IF(MH146=1,PMT(MH141,MG147,MH150+MH151+MH152,,0),MH153))</f>
        <v>0</v>
      </c>
      <c r="MI155" s="478" t="n">
        <f aca="false">IF(AND(MH147=1,MI147=0),-SUM(MI150,MI151,MI152),IF(MI146=1,PMT(MI141,MH147,MI150+MI151+MI152,,0),MI153))</f>
        <v>0</v>
      </c>
      <c r="MJ155" s="478" t="n">
        <f aca="false">IF(AND(MI147=1,MJ147=0),-SUM(MJ150,MJ151,MJ152),IF(MJ146=1,PMT(MJ141,MI147,MJ150+MJ151+MJ152,,0),MJ153))</f>
        <v>0</v>
      </c>
      <c r="MK155" s="478" t="n">
        <f aca="false">IF(AND(MJ147=1,MK147=0),-SUM(MK150,MK151,MK152),IF(MK146=1,PMT(MK141,MJ147,MK150+MK151+MK152,,0),MK153))</f>
        <v>0</v>
      </c>
      <c r="ML155" s="478" t="n">
        <f aca="false">IF(AND(MK147=1,ML147=0),-SUM(ML150,ML151,ML152),IF(ML146=1,PMT(ML141,MK147,ML150+ML151+ML152,,0),ML153))</f>
        <v>0</v>
      </c>
      <c r="MM155" s="478" t="n">
        <f aca="false">IF(AND(ML147=1,MM147=0),-SUM(MM150,MM151,MM152),IF(MM146=1,PMT(MM141,ML147,MM150+MM151+MM152,,0),MM153))</f>
        <v>0</v>
      </c>
      <c r="MN155" s="478" t="n">
        <f aca="false">IF(AND(MM147=1,MN147=0),-SUM(MN150,MN151,MN152),IF(MN146=1,PMT(MN141,MM147,MN150+MN151+MN152,,0),MN153))</f>
        <v>0</v>
      </c>
      <c r="MO155" s="478" t="n">
        <f aca="false">IF(AND(MN147=1,MO147=0),-SUM(MO150,MO151,MO152),IF(MO146=1,PMT(MO141,MN147,MO150+MO151+MO152,,0),MO153))</f>
        <v>0</v>
      </c>
      <c r="MP155" s="478" t="n">
        <f aca="false">IF(AND(MO147=1,MP147=0),-SUM(MP150,MP151,MP152),IF(MP146=1,PMT(MP141,MO147,MP150+MP151+MP152,,0),MP153))</f>
        <v>0</v>
      </c>
      <c r="MQ155" s="478" t="n">
        <f aca="false">IF(AND(MP147=1,MQ147=0),-SUM(MQ150,MQ151,MQ152),IF(MQ146=1,PMT(MQ141,MP147,MQ150+MQ151+MQ152,,0),MQ153))</f>
        <v>0</v>
      </c>
      <c r="MR155" s="478" t="n">
        <f aca="false">IF(AND(MQ147=1,MR147=0),-SUM(MR150,MR151,MR152),IF(MR146=1,PMT(MR141,MQ147,MR150+MR151+MR152,,0),MR153))</f>
        <v>0</v>
      </c>
      <c r="MS155" s="478" t="n">
        <f aca="false">SUM(MG155:MR155)</f>
        <v>0</v>
      </c>
      <c r="MT155" s="478" t="n">
        <f aca="false">IF(AND(MR147=1,MT147=0),-SUM(MT150,MT151,MT152),IF(MT146=1,PMT(MT141,MR147,MT150+MT151+MT152,,0),MT153))</f>
        <v>0</v>
      </c>
      <c r="MU155" s="478" t="n">
        <f aca="false">IF(AND(MT147=1,MU147=0),-SUM(MU150,MU151,MU152),IF(MU146=1,PMT(MU141,MT147,MU150+MU151+MU152,,0),MU153))</f>
        <v>0</v>
      </c>
      <c r="MV155" s="478" t="n">
        <f aca="false">IF(AND(MU147=1,MV147=0),-SUM(MV150,MV151,MV152),IF(MV146=1,PMT(MV141,MU147,MV150+MV151+MV152,,0),MV153))</f>
        <v>0</v>
      </c>
      <c r="MW155" s="478" t="n">
        <f aca="false">IF(AND(MV147=1,MW147=0),-SUM(MW150,MW151,MW152),IF(MW146=1,PMT(MW141,MV147,MW150+MW151+MW152,,0),MW153))</f>
        <v>0</v>
      </c>
      <c r="MX155" s="478" t="n">
        <f aca="false">IF(AND(MW147=1,MX147=0),-SUM(MX150,MX151,MX152),IF(MX146=1,PMT(MX141,MW147,MX150+MX151+MX152,,0),MX153))</f>
        <v>0</v>
      </c>
      <c r="MY155" s="478" t="n">
        <f aca="false">IF(AND(MX147=1,MY147=0),-SUM(MY150,MY151,MY152),IF(MY146=1,PMT(MY141,MX147,MY150+MY151+MY152,,0),MY153))</f>
        <v>0</v>
      </c>
      <c r="MZ155" s="478" t="n">
        <f aca="false">IF(AND(MY147=1,MZ147=0),-SUM(MZ150,MZ151,MZ152),IF(MZ146=1,PMT(MZ141,MY147,MZ150+MZ151+MZ152,,0),MZ153))</f>
        <v>0</v>
      </c>
      <c r="NA155" s="478" t="n">
        <f aca="false">IF(AND(MZ147=1,NA147=0),-SUM(NA150,NA151,NA152),IF(NA146=1,PMT(NA141,MZ147,NA150+NA151+NA152,,0),NA153))</f>
        <v>0</v>
      </c>
      <c r="NB155" s="478" t="n">
        <f aca="false">IF(AND(NA147=1,NB147=0),-SUM(NB150,NB151,NB152),IF(NB146=1,PMT(NB141,NA147,NB150+NB151+NB152,,0),NB153))</f>
        <v>0</v>
      </c>
      <c r="NC155" s="478" t="n">
        <f aca="false">IF(AND(NB147=1,NC147=0),-SUM(NC150,NC151,NC152),IF(NC146=1,PMT(NC141,NB147,NC150+NC151+NC152,,0),NC153))</f>
        <v>0</v>
      </c>
      <c r="ND155" s="478" t="n">
        <f aca="false">IF(AND(NC147=1,ND147=0),-SUM(ND150,ND151,ND152),IF(ND146=1,PMT(ND141,NC147,ND150+ND151+ND152,,0),ND153))</f>
        <v>0</v>
      </c>
      <c r="NE155" s="478" t="n">
        <f aca="false">IF(AND(ND147=1,NE147=0),-SUM(NE150,NE151,NE152),IF(NE146=1,PMT(NE141,ND147,NE150+NE151+NE152,,0),NE153))</f>
        <v>0</v>
      </c>
      <c r="NF155" s="478" t="n">
        <f aca="false">SUM(MT155:NE155)</f>
        <v>0</v>
      </c>
      <c r="NG155" s="478" t="n">
        <f aca="false">IF(AND(NE147=1,NG147=0),-SUM(NG150,NG151,NG152),IF(NG146=1,PMT(NG141,NE147,NG150+NG151+NG152,,0),NG153))</f>
        <v>0</v>
      </c>
      <c r="NH155" s="478" t="n">
        <f aca="false">IF(AND(NG147=1,NH147=0),-SUM(NH150,NH151,NH152),IF(NH146=1,PMT(NH141,NG147,NH150+NH151+NH152,,0),NH153))</f>
        <v>0</v>
      </c>
      <c r="NI155" s="478" t="n">
        <f aca="false">IF(AND(NH147=1,NI147=0),-SUM(NI150,NI151,NI152),IF(NI146=1,PMT(NI141,NH147,NI150+NI151+NI152,,0),NI153))</f>
        <v>0</v>
      </c>
      <c r="NJ155" s="478" t="n">
        <f aca="false">IF(AND(NI147=1,NJ147=0),-SUM(NJ150,NJ151,NJ152),IF(NJ146=1,PMT(NJ141,NI147,NJ150+NJ151+NJ152,,0),NJ153))</f>
        <v>0</v>
      </c>
      <c r="NK155" s="478" t="n">
        <f aca="false">IF(AND(NJ147=1,NK147=0),-SUM(NK150,NK151,NK152),IF(NK146=1,PMT(NK141,NJ147,NK150+NK151+NK152,,0),NK153))</f>
        <v>0</v>
      </c>
      <c r="NL155" s="478" t="n">
        <f aca="false">IF(AND(NK147=1,NL147=0),-SUM(NL150,NL151,NL152),IF(NL146=1,PMT(NL141,NK147,NL150+NL151+NL152,,0),NL153))</f>
        <v>0</v>
      </c>
      <c r="NM155" s="478" t="n">
        <f aca="false">IF(AND(NL147=1,NM147=0),-SUM(NM150,NM151,NM152),IF(NM146=1,PMT(NM141,NL147,NM150+NM151+NM152,,0),NM153))</f>
        <v>0</v>
      </c>
      <c r="NN155" s="478" t="n">
        <f aca="false">IF(AND(NM147=1,NN147=0),-SUM(NN150,NN151,NN152),IF(NN146=1,PMT(NN141,NM147,NN150+NN151+NN152,,0),NN153))</f>
        <v>0</v>
      </c>
      <c r="NO155" s="478" t="n">
        <f aca="false">IF(AND(NN147=1,NO147=0),-SUM(NO150,NO151,NO152),IF(NO146=1,PMT(NO141,NN147,NO150+NO151+NO152,,0),NO153))</f>
        <v>0</v>
      </c>
      <c r="NP155" s="478" t="n">
        <f aca="false">IF(AND(NO147=1,NP147=0),-SUM(NP150,NP151,NP152),IF(NP146=1,PMT(NP141,NO147,NP150+NP151+NP152,,0),NP153))</f>
        <v>0</v>
      </c>
      <c r="NQ155" s="478" t="n">
        <f aca="false">IF(AND(NP147=1,NQ147=0),-SUM(NQ150,NQ151,NQ152),IF(NQ146=1,PMT(NQ141,NP147,NQ150+NQ151+NQ152,,0),NQ153))</f>
        <v>0</v>
      </c>
      <c r="NR155" s="478" t="n">
        <f aca="false">IF(AND(NQ147=1,NR147=0),-SUM(NR150,NR151,NR152),IF(NR146=1,PMT(NR141,NQ147,NR150+NR151+NR152,,0),NR153))</f>
        <v>0</v>
      </c>
      <c r="NS155" s="478" t="n">
        <f aca="false">SUM(NG155:NR155)</f>
        <v>0</v>
      </c>
      <c r="NT155" s="478" t="n">
        <f aca="false">IF(AND(NR147=1,NT147=0),-SUM(NT150,NT151,NT152),IF(NT146=1,PMT(NT141,NR147,NT150+NT151+NT152,,0),NT153))</f>
        <v>0</v>
      </c>
      <c r="NU155" s="478" t="n">
        <f aca="false">IF(AND(NT147=1,NU147=0),-SUM(NU150,NU151,NU152),IF(NU146=1,PMT(NU141,NT147,NU150+NU151+NU152,,0),NU153))</f>
        <v>0</v>
      </c>
      <c r="NV155" s="478" t="n">
        <f aca="false">IF(AND(NU147=1,NV147=0),-SUM(NV150,NV151,NV152),IF(NV146=1,PMT(NV141,NU147,NV150+NV151+NV152,,0),NV153))</f>
        <v>0</v>
      </c>
      <c r="NW155" s="478" t="n">
        <f aca="false">IF(AND(NV147=1,NW147=0),-SUM(NW150,NW151,NW152),IF(NW146=1,PMT(NW141,NV147,NW150+NW151+NW152,,0),NW153))</f>
        <v>0</v>
      </c>
      <c r="NX155" s="478" t="n">
        <f aca="false">IF(AND(NW147=1,NX147=0),-SUM(NX150,NX151,NX152),IF(NX146=1,PMT(NX141,NW147,NX150+NX151+NX152,,0),NX153))</f>
        <v>0</v>
      </c>
      <c r="NY155" s="478" t="n">
        <f aca="false">IF(AND(NX147=1,NY147=0),-SUM(NY150,NY151,NY152),IF(NY146=1,PMT(NY141,NX147,NY150+NY151+NY152,,0),NY153))</f>
        <v>0</v>
      </c>
      <c r="NZ155" s="478" t="n">
        <f aca="false">IF(AND(NY147=1,NZ147=0),-SUM(NZ150,NZ151,NZ152),IF(NZ146=1,PMT(NZ141,NY147,NZ150+NZ151+NZ152,,0),NZ153))</f>
        <v>0</v>
      </c>
      <c r="OA155" s="478" t="n">
        <f aca="false">IF(AND(NZ147=1,OA147=0),-SUM(OA150,OA151,OA152),IF(OA146=1,PMT(OA141,NZ147,OA150+OA151+OA152,,0),OA153))</f>
        <v>0</v>
      </c>
      <c r="OB155" s="478" t="n">
        <f aca="false">IF(AND(OA147=1,OB147=0),-SUM(OB150,OB151,OB152),IF(OB146=1,PMT(OB141,OA147,OB150+OB151+OB152,,0),OB153))</f>
        <v>0</v>
      </c>
      <c r="OC155" s="478" t="n">
        <f aca="false">IF(AND(OB147=1,OC147=0),-SUM(OC150,OC151,OC152),IF(OC146=1,PMT(OC141,OB147,OC150+OC151+OC152,,0),OC153))</f>
        <v>0</v>
      </c>
      <c r="OD155" s="478" t="n">
        <f aca="false">IF(AND(OC147=1,OD147=0),-SUM(OD150,OD151,OD152),IF(OD146=1,PMT(OD141,OC147,OD150+OD151+OD152,,0),OD153))</f>
        <v>0</v>
      </c>
      <c r="OE155" s="478" t="n">
        <f aca="false">IF(AND(OD147=1,OE147=0),-SUM(OE150,OE151,OE152),IF(OE146=1,PMT(OE141,OD147,OE150+OE151+OE152,,0),OE153))</f>
        <v>0</v>
      </c>
      <c r="OF155" s="478" t="n">
        <f aca="false">SUM(NT155:OE155)</f>
        <v>0</v>
      </c>
      <c r="OG155" s="478" t="n">
        <f aca="false">IF(AND(OE147=1,OG147=0),-SUM(OG150,OG151,OG152),IF(OG146=1,PMT(OG141,OE147,OG150+OG151+OG152,,0),OG153))</f>
        <v>0</v>
      </c>
      <c r="OH155" s="478" t="n">
        <f aca="false">IF(AND(OG147=1,OH147=0),-SUM(OH150,OH151,OH152),IF(OH146=1,PMT(OH141,OG147,OH150+OH151+OH152,,0),OH153))</f>
        <v>0</v>
      </c>
      <c r="OI155" s="478" t="n">
        <f aca="false">IF(AND(OH147=1,OI147=0),-SUM(OI150,OI151,OI152),IF(OI146=1,PMT(OI141,OH147,OI150+OI151+OI152,,0),OI153))</f>
        <v>0</v>
      </c>
      <c r="OJ155" s="478" t="n">
        <f aca="false">IF(AND(OI147=1,OJ147=0),-SUM(OJ150,OJ151,OJ152),IF(OJ146=1,PMT(OJ141,OI147,OJ150+OJ151+OJ152,,0),OJ153))</f>
        <v>0</v>
      </c>
      <c r="OK155" s="478" t="n">
        <f aca="false">IF(AND(OJ147=1,OK147=0),-SUM(OK150,OK151,OK152),IF(OK146=1,PMT(OK141,OJ147,OK150+OK151+OK152,,0),OK153))</f>
        <v>0</v>
      </c>
      <c r="OL155" s="478" t="n">
        <f aca="false">IF(AND(OK147=1,OL147=0),-SUM(OL150,OL151,OL152),IF(OL146=1,PMT(OL141,OK147,OL150+OL151+OL152,,0),OL153))</f>
        <v>0</v>
      </c>
      <c r="OM155" s="478" t="n">
        <f aca="false">IF(AND(OL147=1,OM147=0),-SUM(OM150,OM151,OM152),IF(OM146=1,PMT(OM141,OL147,OM150+OM151+OM152,,0),OM153))</f>
        <v>0</v>
      </c>
      <c r="ON155" s="478" t="n">
        <f aca="false">IF(AND(OM147=1,ON147=0),-SUM(ON150,ON151,ON152),IF(ON146=1,PMT(ON141,OM147,ON150+ON151+ON152,,0),ON153))</f>
        <v>0</v>
      </c>
      <c r="OO155" s="478" t="n">
        <f aca="false">IF(AND(ON147=1,OO147=0),-SUM(OO150,OO151,OO152),IF(OO146=1,PMT(OO141,ON147,OO150+OO151+OO152,,0),OO153))</f>
        <v>0</v>
      </c>
      <c r="OP155" s="478" t="n">
        <f aca="false">IF(AND(OO147=1,OP147=0),-SUM(OP150,OP151,OP152),IF(OP146=1,PMT(OP141,OO147,OP150+OP151+OP152,,0),OP153))</f>
        <v>0</v>
      </c>
      <c r="OQ155" s="478" t="n">
        <f aca="false">IF(AND(OP147=1,OQ147=0),-SUM(OQ150,OQ151,OQ152),IF(OQ146=1,PMT(OQ141,OP147,OQ150+OQ151+OQ152,,0),OQ153))</f>
        <v>0</v>
      </c>
      <c r="OR155" s="478" t="n">
        <f aca="false">IF(AND(OQ147=1,OR147=0),-SUM(OR150,OR151,OR152),IF(OR146=1,PMT(OR141,OQ147,OR150+OR151+OR152,,0),OR153))</f>
        <v>0</v>
      </c>
      <c r="OS155" s="478" t="n">
        <f aca="false">SUM(OG155:OR155)</f>
        <v>0</v>
      </c>
      <c r="OT155" s="478"/>
      <c r="OU155" s="478"/>
      <c r="OV155" s="478"/>
      <c r="OW155" s="478"/>
      <c r="OX155" s="478"/>
      <c r="OY155" s="478"/>
      <c r="OZ155" s="478"/>
      <c r="PA155" s="478"/>
      <c r="PB155" s="478"/>
      <c r="PC155" s="478"/>
      <c r="PD155" s="478"/>
      <c r="PE155" s="478"/>
      <c r="PF155" s="478"/>
      <c r="PG155" s="478"/>
      <c r="PH155" s="478"/>
      <c r="PI155" s="478"/>
      <c r="PJ155" s="478"/>
      <c r="PK155" s="478"/>
      <c r="PL155" s="478"/>
      <c r="PM155" s="478"/>
      <c r="PN155" s="478"/>
      <c r="PO155" s="478"/>
      <c r="PP155" s="478"/>
      <c r="PQ155" s="478"/>
      <c r="PR155" s="478"/>
      <c r="PS155" s="478"/>
      <c r="PT155" s="478"/>
      <c r="PU155" s="478"/>
      <c r="PV155" s="478"/>
      <c r="PW155" s="478"/>
      <c r="PX155" s="478"/>
      <c r="PY155" s="478"/>
      <c r="PZ155" s="478"/>
      <c r="QA155" s="478"/>
      <c r="QB155" s="478"/>
      <c r="QC155" s="478"/>
      <c r="QD155" s="478"/>
      <c r="QE155" s="478"/>
      <c r="QF155" s="478"/>
      <c r="QG155" s="478"/>
      <c r="QH155" s="478"/>
      <c r="QI155" s="478"/>
      <c r="QJ155" s="478"/>
      <c r="QK155" s="478"/>
      <c r="QL155" s="478"/>
      <c r="QM155" s="478"/>
      <c r="QN155" s="478"/>
      <c r="QO155" s="478"/>
      <c r="QP155" s="478"/>
      <c r="QQ155" s="478"/>
      <c r="QR155" s="478"/>
      <c r="QS155" s="478"/>
      <c r="QT155" s="478"/>
      <c r="QU155" s="478"/>
      <c r="QV155" s="478"/>
      <c r="QW155" s="478"/>
      <c r="QX155" s="478"/>
      <c r="QY155" s="478"/>
      <c r="QZ155" s="478"/>
      <c r="RA155" s="478"/>
      <c r="RB155" s="478"/>
      <c r="RC155" s="478"/>
      <c r="RD155" s="478"/>
      <c r="RE155" s="478"/>
      <c r="RF155" s="478"/>
    </row>
    <row r="156" customFormat="false" ht="12.75" hidden="false" customHeight="true" outlineLevel="0" collapsed="false">
      <c r="A156" s="478"/>
      <c r="B156" s="479" t="s">
        <v>504</v>
      </c>
      <c r="C156" s="478"/>
      <c r="D156" s="478"/>
      <c r="E156" s="478"/>
      <c r="F156" s="478"/>
      <c r="G156" s="478" t="n">
        <f aca="false">SUM(G150:G152,G155)</f>
        <v>0</v>
      </c>
      <c r="H156" s="478" t="n">
        <f aca="false">SUM(H150:H152,H155)</f>
        <v>0</v>
      </c>
      <c r="I156" s="478" t="n">
        <f aca="false">SUM(I150:I152,I155)</f>
        <v>0</v>
      </c>
      <c r="J156" s="478" t="n">
        <f aca="false">SUM(J150:J152,J155)</f>
        <v>0</v>
      </c>
      <c r="K156" s="478" t="n">
        <f aca="false">SUM(K150:K152,K155)</f>
        <v>0</v>
      </c>
      <c r="L156" s="478" t="n">
        <f aca="false">SUM(L150:L152,L155)</f>
        <v>0</v>
      </c>
      <c r="M156" s="478" t="n">
        <f aca="false">SUM(M150:M152,M155)</f>
        <v>0</v>
      </c>
      <c r="N156" s="478" t="n">
        <f aca="false">SUM(N150:N152,N155)</f>
        <v>0</v>
      </c>
      <c r="O156" s="478" t="n">
        <f aca="false">SUM(O150:O152,O155)</f>
        <v>0</v>
      </c>
      <c r="P156" s="478" t="n">
        <f aca="false">SUM(P150:P152,P155)</f>
        <v>0</v>
      </c>
      <c r="Q156" s="478" t="n">
        <f aca="false">SUM(Q150:Q152,Q155)</f>
        <v>0</v>
      </c>
      <c r="R156" s="478" t="n">
        <f aca="false">SUM(R150:R152,R155)</f>
        <v>0</v>
      </c>
      <c r="S156" s="478" t="n">
        <f aca="false">SUM(S150:S152,S155)</f>
        <v>0</v>
      </c>
      <c r="T156" s="478" t="n">
        <f aca="false">SUM(T150:T152,T155)</f>
        <v>0</v>
      </c>
      <c r="U156" s="478" t="n">
        <f aca="false">SUM(U150:U152,U155)</f>
        <v>0</v>
      </c>
      <c r="V156" s="478" t="n">
        <f aca="false">SUM(V150:V152,V155)</f>
        <v>0</v>
      </c>
      <c r="W156" s="478" t="n">
        <f aca="false">SUM(W150:W152,W155)</f>
        <v>0</v>
      </c>
      <c r="X156" s="478" t="n">
        <f aca="false">SUM(X150:X152,X155)</f>
        <v>0</v>
      </c>
      <c r="Y156" s="478" t="n">
        <f aca="false">SUM(Y150:Y152,Y155)</f>
        <v>0</v>
      </c>
      <c r="Z156" s="478" t="n">
        <f aca="false">SUM(Z150:Z152,Z155)</f>
        <v>0</v>
      </c>
      <c r="AA156" s="478" t="n">
        <f aca="false">SUM(AA150:AA152,AA155)</f>
        <v>0</v>
      </c>
      <c r="AB156" s="478" t="n">
        <f aca="false">SUM(AB150:AB152,AB155)</f>
        <v>0</v>
      </c>
      <c r="AC156" s="478" t="n">
        <f aca="false">SUM(AC150:AC152,AC155)</f>
        <v>0</v>
      </c>
      <c r="AD156" s="478" t="n">
        <f aca="false">SUM(AD150:AD152,AD155)</f>
        <v>0</v>
      </c>
      <c r="AE156" s="478" t="n">
        <f aca="false">SUM(AE150:AE152,AE155)</f>
        <v>0</v>
      </c>
      <c r="AF156" s="478" t="n">
        <f aca="false">SUM(AF150:AF152,AF155)</f>
        <v>0</v>
      </c>
      <c r="AG156" s="478" t="n">
        <f aca="false">SUM(AG150:AG152,AG155)</f>
        <v>0</v>
      </c>
      <c r="AH156" s="478" t="n">
        <f aca="false">SUM(AH150:AH152,AH155)</f>
        <v>0</v>
      </c>
      <c r="AI156" s="478" t="n">
        <f aca="false">SUM(AI150:AI152,AI155)</f>
        <v>0</v>
      </c>
      <c r="AJ156" s="478" t="n">
        <f aca="false">SUM(AJ150:AJ152,AJ155)</f>
        <v>0</v>
      </c>
      <c r="AK156" s="478" t="n">
        <f aca="false">SUM(AK150:AK152,AK155)</f>
        <v>0</v>
      </c>
      <c r="AL156" s="478" t="n">
        <f aca="false">SUM(AL150:AL152,AL155)</f>
        <v>0</v>
      </c>
      <c r="AM156" s="478" t="n">
        <f aca="false">SUM(AM150:AM152,AM155)</f>
        <v>0</v>
      </c>
      <c r="AN156" s="478" t="n">
        <f aca="false">SUM(AN150:AN152,AN155)</f>
        <v>0</v>
      </c>
      <c r="AO156" s="478" t="n">
        <f aca="false">SUM(AO150:AO152,AO155)</f>
        <v>0</v>
      </c>
      <c r="AP156" s="478" t="n">
        <f aca="false">SUM(AP150:AP152,AP155)</f>
        <v>0</v>
      </c>
      <c r="AQ156" s="478" t="n">
        <f aca="false">SUM(AQ150:AQ152,AQ155)</f>
        <v>0</v>
      </c>
      <c r="AR156" s="478" t="n">
        <f aca="false">SUM(AR150:AR152,AR155)</f>
        <v>0</v>
      </c>
      <c r="AS156" s="478" t="n">
        <f aca="false">SUM(AS150:AS152,AS155)</f>
        <v>0</v>
      </c>
      <c r="AT156" s="478" t="n">
        <f aca="false">SUM(AT150:AT152,AT155)</f>
        <v>0</v>
      </c>
      <c r="AU156" s="478" t="n">
        <f aca="false">SUM(AU150:AU152,AU155)</f>
        <v>0</v>
      </c>
      <c r="AV156" s="478" t="n">
        <f aca="false">SUM(AV150:AV152,AV155)</f>
        <v>0</v>
      </c>
      <c r="AW156" s="478" t="n">
        <f aca="false">SUM(AW150:AW152,AW155)</f>
        <v>0</v>
      </c>
      <c r="AX156" s="478" t="n">
        <f aca="false">SUM(AX150:AX152,AX155)</f>
        <v>0</v>
      </c>
      <c r="AY156" s="478" t="n">
        <f aca="false">SUM(AY150:AY152,AY155)</f>
        <v>0</v>
      </c>
      <c r="AZ156" s="478" t="n">
        <f aca="false">SUM(AZ150:AZ152,AZ155)</f>
        <v>0</v>
      </c>
      <c r="BA156" s="478" t="n">
        <f aca="false">SUM(BA150:BA152,BA155)</f>
        <v>0</v>
      </c>
      <c r="BB156" s="478" t="n">
        <f aca="false">SUM(BB150:BB152,BB155)</f>
        <v>0</v>
      </c>
      <c r="BC156" s="478" t="n">
        <f aca="false">SUM(BC150:BC152,BC155)</f>
        <v>0</v>
      </c>
      <c r="BD156" s="478" t="n">
        <f aca="false">SUM(BD150:BD152,BD155)</f>
        <v>0</v>
      </c>
      <c r="BE156" s="478" t="n">
        <f aca="false">SUM(BE150:BE152,BE155)</f>
        <v>0</v>
      </c>
      <c r="BF156" s="478" t="n">
        <f aca="false">SUM(BF150:BF152,BF155)</f>
        <v>0</v>
      </c>
      <c r="BG156" s="478" t="n">
        <f aca="false">SUM(BG150:BG152,BG155)</f>
        <v>0</v>
      </c>
      <c r="BH156" s="478" t="n">
        <f aca="false">SUM(BH150:BH152,BH155)</f>
        <v>0</v>
      </c>
      <c r="BI156" s="478" t="n">
        <f aca="false">SUM(BI150:BI152,BI155)</f>
        <v>0</v>
      </c>
      <c r="BJ156" s="478" t="n">
        <f aca="false">SUM(BJ150:BJ152,BJ155)</f>
        <v>0</v>
      </c>
      <c r="BK156" s="478" t="n">
        <f aca="false">SUM(BK150:BK152,BK155)</f>
        <v>0</v>
      </c>
      <c r="BL156" s="478" t="n">
        <f aca="false">SUM(BL150:BL152,BL155)</f>
        <v>0</v>
      </c>
      <c r="BM156" s="478" t="n">
        <f aca="false">SUM(BM150:BM152,BM155)</f>
        <v>0</v>
      </c>
      <c r="BN156" s="478" t="n">
        <f aca="false">SUM(BN150:BN152,BN155)</f>
        <v>0</v>
      </c>
      <c r="BO156" s="478" t="n">
        <f aca="false">SUM(BO150:BO152,BO155)</f>
        <v>0</v>
      </c>
      <c r="BP156" s="478" t="n">
        <f aca="false">SUM(BP150:BP152,BP155)</f>
        <v>0</v>
      </c>
      <c r="BQ156" s="478" t="n">
        <f aca="false">SUM(BQ150:BQ152,BQ155)</f>
        <v>0</v>
      </c>
      <c r="BR156" s="478" t="n">
        <f aca="false">SUM(BR150:BR152,BR155)</f>
        <v>0</v>
      </c>
      <c r="BS156" s="478" t="n">
        <f aca="false">SUM(BS150:BS152,BS155)</f>
        <v>0</v>
      </c>
      <c r="BT156" s="478" t="n">
        <f aca="false">SUM(BT150:BT152,BT155)</f>
        <v>0</v>
      </c>
      <c r="BU156" s="478" t="n">
        <f aca="false">SUM(BU150:BU152,BU155)</f>
        <v>0</v>
      </c>
      <c r="BV156" s="478" t="n">
        <f aca="false">SUM(BV150:BV152,BV155)</f>
        <v>0</v>
      </c>
      <c r="BW156" s="478" t="n">
        <f aca="false">SUM(BW150:BW152,BW155)</f>
        <v>0</v>
      </c>
      <c r="BX156" s="478" t="n">
        <f aca="false">SUM(BX150:BX152,BX155)</f>
        <v>0</v>
      </c>
      <c r="BY156" s="478" t="n">
        <f aca="false">SUM(BY150:BY152,BY155)</f>
        <v>0</v>
      </c>
      <c r="BZ156" s="478" t="n">
        <f aca="false">SUM(BZ150:BZ152,BZ155)</f>
        <v>0</v>
      </c>
      <c r="CA156" s="478" t="n">
        <f aca="false">SUM(CA150:CA152,CA155)</f>
        <v>0</v>
      </c>
      <c r="CB156" s="478" t="n">
        <f aca="false">SUM(CB150:CB152,CB155)</f>
        <v>0</v>
      </c>
      <c r="CC156" s="478" t="n">
        <f aca="false">SUM(CC150:CC152,CC155)</f>
        <v>0</v>
      </c>
      <c r="CD156" s="478" t="n">
        <f aca="false">SUM(CD150:CD152,CD155)</f>
        <v>0</v>
      </c>
      <c r="CE156" s="478" t="n">
        <f aca="false">SUM(CE150:CE152,CE155)</f>
        <v>0</v>
      </c>
      <c r="CF156" s="478" t="n">
        <f aca="false">SUM(CF150:CF152,CF155)</f>
        <v>0</v>
      </c>
      <c r="CG156" s="478" t="n">
        <f aca="false">SUM(CG150:CG152,CG155)</f>
        <v>0</v>
      </c>
      <c r="CH156" s="478" t="n">
        <f aca="false">SUM(CH150:CH152,CH155)</f>
        <v>0</v>
      </c>
      <c r="CI156" s="478" t="n">
        <f aca="false">SUM(CI150:CI152,CI155)</f>
        <v>0</v>
      </c>
      <c r="CJ156" s="478" t="n">
        <f aca="false">SUM(CJ150:CJ152,CJ155)</f>
        <v>0</v>
      </c>
      <c r="CK156" s="478" t="n">
        <f aca="false">SUM(CK150:CK152,CK155)</f>
        <v>0</v>
      </c>
      <c r="CL156" s="478" t="n">
        <f aca="false">SUM(CL150:CL152,CL155)</f>
        <v>0</v>
      </c>
      <c r="CM156" s="478" t="n">
        <f aca="false">SUM(CM150:CM152,CM155)</f>
        <v>0</v>
      </c>
      <c r="CN156" s="478" t="n">
        <f aca="false">SUM(CN150:CN152,CN155)</f>
        <v>0</v>
      </c>
      <c r="CO156" s="478" t="n">
        <f aca="false">SUM(CO150:CO152,CO155)</f>
        <v>0</v>
      </c>
      <c r="CP156" s="478" t="n">
        <f aca="false">SUM(CP150:CP152,CP155)</f>
        <v>0</v>
      </c>
      <c r="CQ156" s="478" t="n">
        <f aca="false">SUM(CQ150:CQ152,CQ155)</f>
        <v>0</v>
      </c>
      <c r="CR156" s="478" t="n">
        <f aca="false">SUM(CR150:CR152,CR155)</f>
        <v>0</v>
      </c>
      <c r="CS156" s="478" t="n">
        <f aca="false">SUM(CS150:CS152,CS155)</f>
        <v>0</v>
      </c>
      <c r="CT156" s="478" t="n">
        <f aca="false">SUM(CT150:CT152,CT155)</f>
        <v>0</v>
      </c>
      <c r="CU156" s="478" t="n">
        <f aca="false">SUM(CU150:CU152,CU155)</f>
        <v>0</v>
      </c>
      <c r="CV156" s="478" t="n">
        <f aca="false">SUM(CV150:CV152,CV155)</f>
        <v>0</v>
      </c>
      <c r="CW156" s="478" t="n">
        <f aca="false">SUM(CW150:CW152,CW155)</f>
        <v>0</v>
      </c>
      <c r="CX156" s="478" t="n">
        <f aca="false">SUM(CX150:CX152,CX155)</f>
        <v>0</v>
      </c>
      <c r="CY156" s="478" t="n">
        <f aca="false">SUM(CY150:CY152,CY155)</f>
        <v>0</v>
      </c>
      <c r="CZ156" s="478" t="n">
        <f aca="false">SUM(CZ150:CZ152,CZ155)</f>
        <v>0</v>
      </c>
      <c r="DA156" s="478" t="n">
        <f aca="false">SUM(DA150:DA152,DA155)</f>
        <v>0</v>
      </c>
      <c r="DB156" s="478" t="n">
        <f aca="false">SUM(DB150:DB152,DB155)</f>
        <v>0</v>
      </c>
      <c r="DC156" s="478" t="n">
        <f aca="false">SUM(DC150:DC152,DC155)</f>
        <v>0</v>
      </c>
      <c r="DD156" s="478" t="n">
        <f aca="false">SUM(DD150:DD152,DD155)</f>
        <v>0</v>
      </c>
      <c r="DE156" s="478" t="n">
        <f aca="false">SUM(DE150:DE152,DE155)</f>
        <v>0</v>
      </c>
      <c r="DF156" s="478" t="n">
        <f aca="false">SUM(DF150:DF152,DF155)</f>
        <v>0</v>
      </c>
      <c r="DG156" s="478" t="n">
        <f aca="false">SUM(DG150:DG152,DG155)</f>
        <v>0</v>
      </c>
      <c r="DH156" s="478" t="n">
        <f aca="false">SUM(DH150:DH152,DH155)</f>
        <v>0</v>
      </c>
      <c r="DI156" s="478" t="n">
        <f aca="false">SUM(DI150:DI152,DI155)</f>
        <v>0</v>
      </c>
      <c r="DJ156" s="478" t="n">
        <f aca="false">SUM(DJ150:DJ152,DJ155)</f>
        <v>0</v>
      </c>
      <c r="DK156" s="478" t="n">
        <f aca="false">SUM(DK150:DK152,DK155)</f>
        <v>0</v>
      </c>
      <c r="DL156" s="478" t="n">
        <f aca="false">SUM(DL150:DL152,DL155)</f>
        <v>0</v>
      </c>
      <c r="DM156" s="478" t="n">
        <f aca="false">SUM(DM150:DM152,DM155)</f>
        <v>0</v>
      </c>
      <c r="DN156" s="478" t="n">
        <f aca="false">SUM(DN150:DN152,DN155)</f>
        <v>0</v>
      </c>
      <c r="DO156" s="478" t="n">
        <f aca="false">SUM(DO150:DO152,DO155)</f>
        <v>0</v>
      </c>
      <c r="DP156" s="478" t="n">
        <f aca="false">SUM(DP150:DP152,DP155)</f>
        <v>0</v>
      </c>
      <c r="DQ156" s="478" t="n">
        <f aca="false">SUM(DQ150:DQ152,DQ155)</f>
        <v>0</v>
      </c>
      <c r="DR156" s="478" t="n">
        <f aca="false">SUM(DR150:DR152,DR155)</f>
        <v>0</v>
      </c>
      <c r="DS156" s="478" t="n">
        <f aca="false">SUM(DS150:DS152,DS155)</f>
        <v>0</v>
      </c>
      <c r="DT156" s="478" t="n">
        <f aca="false">SUM(DT150:DT152,DT155)</f>
        <v>0</v>
      </c>
      <c r="DU156" s="478" t="n">
        <f aca="false">SUM(DU150:DU152,DU155)</f>
        <v>0</v>
      </c>
      <c r="DV156" s="478" t="n">
        <f aca="false">SUM(DV150:DV152,DV155)</f>
        <v>0</v>
      </c>
      <c r="DW156" s="478" t="n">
        <f aca="false">SUM(DW150:DW152,DW155)</f>
        <v>0</v>
      </c>
      <c r="DX156" s="478" t="n">
        <f aca="false">SUM(DX150:DX152,DX155)</f>
        <v>0</v>
      </c>
      <c r="DY156" s="478" t="n">
        <f aca="false">SUM(DY150:DY152,DY155)</f>
        <v>0</v>
      </c>
      <c r="DZ156" s="478" t="n">
        <f aca="false">SUM(DZ150:DZ152,DZ155)</f>
        <v>0</v>
      </c>
      <c r="EA156" s="478" t="n">
        <f aca="false">SUM(EA150:EA152,EA155)</f>
        <v>0</v>
      </c>
      <c r="EB156" s="478" t="n">
        <f aca="false">SUM(EB150:EB152,EB155)</f>
        <v>0</v>
      </c>
      <c r="EC156" s="478" t="n">
        <f aca="false">SUM(EC150:EC152,EC155)</f>
        <v>0</v>
      </c>
      <c r="ED156" s="478" t="n">
        <f aca="false">SUM(ED150:ED152,ED155)</f>
        <v>0</v>
      </c>
      <c r="EE156" s="478" t="n">
        <f aca="false">SUM(EE150:EE152,EE155)</f>
        <v>0</v>
      </c>
      <c r="EF156" s="478" t="n">
        <f aca="false">SUM(EF150:EF152,EF155)</f>
        <v>0</v>
      </c>
      <c r="EG156" s="478" t="n">
        <f aca="false">SUM(EG150:EG152,EG155)</f>
        <v>0</v>
      </c>
      <c r="EH156" s="478" t="n">
        <f aca="false">SUM(EH150:EH152,EH155)</f>
        <v>0</v>
      </c>
      <c r="EI156" s="478" t="n">
        <f aca="false">SUM(EI150:EI152,EI155)</f>
        <v>0</v>
      </c>
      <c r="EJ156" s="478" t="n">
        <f aca="false">SUM(EJ150:EJ152,EJ155)</f>
        <v>0</v>
      </c>
      <c r="EK156" s="478" t="n">
        <f aca="false">SUM(EK150:EK152,EK155)</f>
        <v>0</v>
      </c>
      <c r="EL156" s="478" t="n">
        <f aca="false">SUM(EL150:EL152,EL155)</f>
        <v>0</v>
      </c>
      <c r="EM156" s="478" t="n">
        <f aca="false">SUM(EM150:EM152,EM155)</f>
        <v>0</v>
      </c>
      <c r="EN156" s="478" t="n">
        <f aca="false">SUM(EN150:EN152,EN155)</f>
        <v>0</v>
      </c>
      <c r="EO156" s="478" t="n">
        <f aca="false">SUM(EO150:EO152,EO155)</f>
        <v>0</v>
      </c>
      <c r="EP156" s="478" t="n">
        <f aca="false">SUM(EP150:EP152,EP155)</f>
        <v>0</v>
      </c>
      <c r="EQ156" s="478" t="n">
        <f aca="false">SUM(EQ150:EQ152,EQ155)</f>
        <v>0</v>
      </c>
      <c r="ER156" s="478" t="n">
        <f aca="false">SUM(ER150:ER152,ER155)</f>
        <v>0</v>
      </c>
      <c r="ES156" s="478" t="n">
        <f aca="false">SUM(ES150:ES152,ES155)</f>
        <v>0</v>
      </c>
      <c r="ET156" s="478" t="n">
        <f aca="false">SUM(ET150:ET152,ET155)</f>
        <v>0</v>
      </c>
      <c r="EU156" s="478" t="n">
        <f aca="false">SUM(EU150:EU152,EU155)</f>
        <v>0</v>
      </c>
      <c r="EV156" s="478" t="n">
        <f aca="false">SUM(EV150:EV152,EV155)</f>
        <v>0</v>
      </c>
      <c r="EW156" s="478" t="n">
        <f aca="false">SUM(EW150:EW152,EW155)</f>
        <v>0</v>
      </c>
      <c r="EX156" s="478" t="n">
        <f aca="false">SUM(EX150:EX152,EX155)</f>
        <v>0</v>
      </c>
      <c r="EY156" s="478" t="n">
        <f aca="false">SUM(EY150:EY152,EY155)</f>
        <v>0</v>
      </c>
      <c r="EZ156" s="478" t="n">
        <f aca="false">SUM(EZ150:EZ152,EZ155)</f>
        <v>0</v>
      </c>
      <c r="FA156" s="478" t="n">
        <f aca="false">SUM(FA150:FA152,FA155)</f>
        <v>0</v>
      </c>
      <c r="FB156" s="478" t="n">
        <f aca="false">SUM(FB150:FB152,FB155)</f>
        <v>0</v>
      </c>
      <c r="FC156" s="478" t="n">
        <f aca="false">SUM(FC150:FC152,FC155)</f>
        <v>0</v>
      </c>
      <c r="FD156" s="478" t="n">
        <f aca="false">SUM(FD150:FD152,FD155)</f>
        <v>0</v>
      </c>
      <c r="FE156" s="478" t="n">
        <f aca="false">SUM(FE150:FE152,FE155)</f>
        <v>0</v>
      </c>
      <c r="FF156" s="478" t="n">
        <f aca="false">SUM(FF150:FF152,FF155)</f>
        <v>0</v>
      </c>
      <c r="FG156" s="478" t="n">
        <f aca="false">SUM(FG150:FG152,FG155)</f>
        <v>0</v>
      </c>
      <c r="FH156" s="478" t="n">
        <f aca="false">SUM(FH150:FH152,FH155)</f>
        <v>0</v>
      </c>
      <c r="FI156" s="478" t="n">
        <f aca="false">SUM(FI150:FI152,FI155)</f>
        <v>0</v>
      </c>
      <c r="FJ156" s="478" t="n">
        <f aca="false">SUM(FJ150:FJ152,FJ155)</f>
        <v>0</v>
      </c>
      <c r="FK156" s="478" t="n">
        <f aca="false">SUM(FK150:FK152,FK155)</f>
        <v>0</v>
      </c>
      <c r="FL156" s="478" t="n">
        <f aca="false">SUM(FL150:FL152,FL155)</f>
        <v>0</v>
      </c>
      <c r="FM156" s="478" t="n">
        <f aca="false">SUM(FM150:FM152,FM155)</f>
        <v>0</v>
      </c>
      <c r="FN156" s="478" t="n">
        <f aca="false">SUM(FN150:FN152,FN155)</f>
        <v>0</v>
      </c>
      <c r="FO156" s="478" t="n">
        <f aca="false">SUM(FO150:FO152,FO155)</f>
        <v>0</v>
      </c>
      <c r="FP156" s="478" t="n">
        <f aca="false">SUM(FP150:FP152,FP155)</f>
        <v>0</v>
      </c>
      <c r="FQ156" s="478" t="n">
        <f aca="false">SUM(FQ150:FQ152,FQ155)</f>
        <v>0</v>
      </c>
      <c r="FR156" s="478" t="n">
        <f aca="false">SUM(FR150:FR152,FR155)</f>
        <v>0</v>
      </c>
      <c r="FS156" s="478" t="n">
        <f aca="false">SUM(FS150:FS152,FS155)</f>
        <v>0</v>
      </c>
      <c r="FT156" s="478" t="n">
        <f aca="false">SUM(FT150:FT152,FT155)</f>
        <v>0</v>
      </c>
      <c r="FU156" s="478" t="n">
        <f aca="false">SUM(FU150:FU152,FU155)</f>
        <v>0</v>
      </c>
      <c r="FV156" s="478" t="n">
        <f aca="false">SUM(FV150:FV152,FV155)</f>
        <v>0</v>
      </c>
      <c r="FW156" s="478" t="n">
        <f aca="false">SUM(FW150:FW152,FW155)</f>
        <v>0</v>
      </c>
      <c r="FX156" s="478" t="n">
        <f aca="false">SUM(FX150:FX152,FX155)</f>
        <v>0</v>
      </c>
      <c r="FY156" s="478" t="n">
        <f aca="false">SUM(FY150:FY152,FY155)</f>
        <v>0</v>
      </c>
      <c r="FZ156" s="478" t="n">
        <f aca="false">SUM(FZ150:FZ152,FZ155)</f>
        <v>0</v>
      </c>
      <c r="GA156" s="478" t="n">
        <f aca="false">SUM(GA150:GA152,GA155)</f>
        <v>0</v>
      </c>
      <c r="GB156" s="478" t="n">
        <f aca="false">SUM(GB150:GB152,GB155)</f>
        <v>0</v>
      </c>
      <c r="GC156" s="478" t="n">
        <f aca="false">SUM(GC150:GC152,GC155)</f>
        <v>0</v>
      </c>
      <c r="GD156" s="478" t="n">
        <f aca="false">SUM(GD150:GD152,GD155)</f>
        <v>0</v>
      </c>
      <c r="GE156" s="478" t="n">
        <f aca="false">SUM(GE150:GE152,GE155)</f>
        <v>0</v>
      </c>
      <c r="GF156" s="478" t="n">
        <f aca="false">SUM(GF150:GF152,GF155)</f>
        <v>0</v>
      </c>
      <c r="GG156" s="478" t="n">
        <f aca="false">SUM(GG150:GG152,GG155)</f>
        <v>0</v>
      </c>
      <c r="GH156" s="478" t="n">
        <f aca="false">SUM(GH150:GH152,GH155)</f>
        <v>0</v>
      </c>
      <c r="GI156" s="478" t="n">
        <f aca="false">SUM(GI150:GI152,GI155)</f>
        <v>0</v>
      </c>
      <c r="GJ156" s="478" t="n">
        <f aca="false">SUM(GJ150:GJ152,GJ155)</f>
        <v>0</v>
      </c>
      <c r="GK156" s="478" t="n">
        <f aca="false">SUM(GK150:GK152,GK155)</f>
        <v>0</v>
      </c>
      <c r="GL156" s="478" t="n">
        <f aca="false">SUM(GL150:GL152,GL155)</f>
        <v>0</v>
      </c>
      <c r="GM156" s="478" t="n">
        <f aca="false">SUM(GM150:GM152,GM155)</f>
        <v>0</v>
      </c>
      <c r="GN156" s="478" t="n">
        <f aca="false">SUM(GN150:GN152,GN155)</f>
        <v>0</v>
      </c>
      <c r="GO156" s="478" t="n">
        <f aca="false">SUM(GO150:GO152,GO155)</f>
        <v>0</v>
      </c>
      <c r="GP156" s="478" t="n">
        <f aca="false">SUM(GP150:GP152,GP155)</f>
        <v>0</v>
      </c>
      <c r="GQ156" s="478" t="n">
        <f aca="false">SUM(GQ150:GQ152,GQ155)</f>
        <v>0</v>
      </c>
      <c r="GR156" s="478" t="n">
        <f aca="false">SUM(GR150:GR152,GR155)</f>
        <v>0</v>
      </c>
      <c r="GS156" s="478" t="n">
        <f aca="false">SUM(GS150:GS152,GS155)</f>
        <v>0</v>
      </c>
      <c r="GT156" s="478" t="n">
        <f aca="false">SUM(GT150:GT152,GT155)</f>
        <v>0</v>
      </c>
      <c r="GU156" s="478" t="n">
        <f aca="false">SUM(GU150:GU152,GU155)</f>
        <v>0</v>
      </c>
      <c r="GV156" s="478" t="n">
        <f aca="false">SUM(GV150:GV152,GV155)</f>
        <v>0</v>
      </c>
      <c r="GW156" s="478" t="n">
        <f aca="false">SUM(GW150:GW152,GW155)</f>
        <v>0</v>
      </c>
      <c r="GX156" s="478" t="n">
        <f aca="false">SUM(GX150:GX152,GX155)</f>
        <v>0</v>
      </c>
      <c r="GY156" s="478" t="n">
        <f aca="false">SUM(GY150:GY152,GY155)</f>
        <v>0</v>
      </c>
      <c r="GZ156" s="478" t="n">
        <f aca="false">SUM(GZ150:GZ152,GZ155)</f>
        <v>0</v>
      </c>
      <c r="HA156" s="478" t="n">
        <f aca="false">SUM(HA150:HA152,HA155)</f>
        <v>0</v>
      </c>
      <c r="HB156" s="478" t="n">
        <f aca="false">SUM(HB150:HB152,HB155)</f>
        <v>0</v>
      </c>
      <c r="HC156" s="478" t="n">
        <f aca="false">SUM(HC150:HC152,HC155)</f>
        <v>0</v>
      </c>
      <c r="HD156" s="478" t="n">
        <f aca="false">SUM(HD150:HD152,HD155)</f>
        <v>0</v>
      </c>
      <c r="HE156" s="478" t="n">
        <f aca="false">SUM(HE150:HE152,HE155)</f>
        <v>0</v>
      </c>
      <c r="HF156" s="478" t="n">
        <f aca="false">SUM(HF150:HF152,HF155)</f>
        <v>0</v>
      </c>
      <c r="HG156" s="478" t="n">
        <f aca="false">SUM(HG150:HG152,HG155)</f>
        <v>0</v>
      </c>
      <c r="HH156" s="478" t="n">
        <f aca="false">SUM(HH150:HH152,HH155)</f>
        <v>0</v>
      </c>
      <c r="HI156" s="478" t="n">
        <f aca="false">SUM(HI150:HI152,HI155)</f>
        <v>0</v>
      </c>
      <c r="HJ156" s="478" t="n">
        <f aca="false">SUM(HJ150:HJ152,HJ155)</f>
        <v>0</v>
      </c>
      <c r="HK156" s="478" t="n">
        <f aca="false">SUM(HK150:HK152,HK155)</f>
        <v>0</v>
      </c>
      <c r="HL156" s="478" t="n">
        <f aca="false">SUM(HL150:HL152,HL155)</f>
        <v>0</v>
      </c>
      <c r="HM156" s="478" t="n">
        <f aca="false">SUM(HM150:HM152,HM155)</f>
        <v>0</v>
      </c>
      <c r="HN156" s="478" t="n">
        <f aca="false">SUM(HN150:HN152,HN155)</f>
        <v>0</v>
      </c>
      <c r="HO156" s="478" t="n">
        <f aca="false">SUM(HO150:HO152,HO155)</f>
        <v>0</v>
      </c>
      <c r="HP156" s="478" t="n">
        <f aca="false">SUM(HP150:HP152,HP155)</f>
        <v>0</v>
      </c>
      <c r="HQ156" s="478" t="n">
        <f aca="false">SUM(HQ150:HQ152,HQ155)</f>
        <v>0</v>
      </c>
      <c r="HR156" s="478" t="n">
        <f aca="false">SUM(HR150:HR152,HR155)</f>
        <v>0</v>
      </c>
      <c r="HS156" s="478" t="n">
        <f aca="false">SUM(HS150:HS152,HS155)</f>
        <v>0</v>
      </c>
      <c r="HT156" s="478" t="n">
        <f aca="false">SUM(HT150:HT152,HT155)</f>
        <v>0</v>
      </c>
      <c r="HU156" s="478" t="n">
        <f aca="false">SUM(HU150:HU152,HU155)</f>
        <v>0</v>
      </c>
      <c r="HV156" s="478" t="n">
        <f aca="false">SUM(HV150:HV152,HV155)</f>
        <v>0</v>
      </c>
      <c r="HW156" s="478" t="n">
        <f aca="false">SUM(HW150:HW152,HW155)</f>
        <v>0</v>
      </c>
      <c r="HX156" s="478" t="n">
        <f aca="false">SUM(HX150:HX152,HX155)</f>
        <v>0</v>
      </c>
      <c r="HY156" s="478" t="n">
        <f aca="false">SUM(HY150:HY152,HY155)</f>
        <v>0</v>
      </c>
      <c r="HZ156" s="478" t="n">
        <f aca="false">SUM(HZ150:HZ152,HZ155)</f>
        <v>0</v>
      </c>
      <c r="IA156" s="478" t="n">
        <f aca="false">SUM(IA150:IA152,IA155)</f>
        <v>0</v>
      </c>
      <c r="IB156" s="478" t="n">
        <f aca="false">SUM(IB150:IB152,IB155)</f>
        <v>0</v>
      </c>
      <c r="IC156" s="478" t="n">
        <f aca="false">SUM(IC150:IC152,IC155)</f>
        <v>0</v>
      </c>
      <c r="ID156" s="478" t="n">
        <f aca="false">SUM(ID150:ID152,ID155)</f>
        <v>0</v>
      </c>
      <c r="IE156" s="478" t="n">
        <f aca="false">SUM(IE150:IE152,IE155)</f>
        <v>0</v>
      </c>
      <c r="IF156" s="478" t="n">
        <f aca="false">SUM(IF150:IF152,IF155)</f>
        <v>0</v>
      </c>
      <c r="IG156" s="478" t="n">
        <f aca="false">SUM(IG150:IG152,IG155)</f>
        <v>0</v>
      </c>
      <c r="IH156" s="478" t="n">
        <f aca="false">SUM(IH150:IH152,IH155)</f>
        <v>0</v>
      </c>
      <c r="II156" s="478" t="n">
        <f aca="false">SUM(II150:II152,II155)</f>
        <v>0</v>
      </c>
      <c r="IJ156" s="478" t="n">
        <f aca="false">SUM(IJ150:IJ152,IJ155)</f>
        <v>0</v>
      </c>
      <c r="IK156" s="478" t="n">
        <f aca="false">SUM(IK150:IK152,IK155)</f>
        <v>0</v>
      </c>
      <c r="IL156" s="478" t="n">
        <f aca="false">SUM(IL150:IL152,IL155)</f>
        <v>0</v>
      </c>
      <c r="IM156" s="478" t="n">
        <f aca="false">SUM(IM150:IM152,IM155)</f>
        <v>0</v>
      </c>
      <c r="IN156" s="478" t="n">
        <f aca="false">SUM(IN150:IN152,IN155)</f>
        <v>0</v>
      </c>
      <c r="IO156" s="478" t="n">
        <f aca="false">SUM(IO150:IO152,IO155)</f>
        <v>0</v>
      </c>
      <c r="IP156" s="478" t="n">
        <f aca="false">SUM(IP150:IP152,IP155)</f>
        <v>0</v>
      </c>
      <c r="IQ156" s="478" t="n">
        <f aca="false">SUM(IQ150:IQ152,IQ155)</f>
        <v>0</v>
      </c>
      <c r="IR156" s="478" t="n">
        <f aca="false">SUM(IR150:IR152,IR155)</f>
        <v>0</v>
      </c>
      <c r="IS156" s="478" t="n">
        <f aca="false">SUM(IS150:IS152,IS155)</f>
        <v>0</v>
      </c>
      <c r="IT156" s="478" t="n">
        <f aca="false">SUM(IT150:IT152,IT155)</f>
        <v>0</v>
      </c>
      <c r="IU156" s="478" t="n">
        <f aca="false">SUM(IU150:IU152,IU155)</f>
        <v>0</v>
      </c>
      <c r="IV156" s="478" t="n">
        <f aca="false">SUM(IV150:IV152,IV155)</f>
        <v>0</v>
      </c>
      <c r="IW156" s="478" t="n">
        <f aca="false">SUM(IW150:IW152,IW155)</f>
        <v>0</v>
      </c>
      <c r="IX156" s="478" t="n">
        <f aca="false">SUM(IX150:IX152,IX155)</f>
        <v>0</v>
      </c>
      <c r="IY156" s="478" t="n">
        <f aca="false">SUM(IY150:IY152,IY155)</f>
        <v>0</v>
      </c>
      <c r="IZ156" s="478" t="n">
        <f aca="false">SUM(IZ150:IZ152,IZ155)</f>
        <v>0</v>
      </c>
      <c r="JA156" s="478" t="n">
        <f aca="false">SUM(JA150:JA152,JA155)</f>
        <v>0</v>
      </c>
      <c r="JB156" s="478" t="n">
        <f aca="false">SUM(JB150:JB152,JB155)</f>
        <v>0</v>
      </c>
      <c r="JC156" s="478" t="n">
        <f aca="false">SUM(JC150:JC152,JC155)</f>
        <v>0</v>
      </c>
      <c r="JD156" s="478" t="n">
        <f aca="false">SUM(JD150:JD152,JD155)</f>
        <v>0</v>
      </c>
      <c r="JE156" s="478" t="n">
        <f aca="false">SUM(JE150:JE152,JE155)</f>
        <v>0</v>
      </c>
      <c r="JF156" s="478" t="n">
        <f aca="false">SUM(JF150:JF152,JF155)</f>
        <v>0</v>
      </c>
      <c r="JG156" s="478" t="n">
        <f aca="false">SUM(JG150:JG152,JG155)</f>
        <v>0</v>
      </c>
      <c r="JH156" s="478" t="n">
        <f aca="false">SUM(JH150:JH152,JH155)</f>
        <v>0</v>
      </c>
      <c r="JI156" s="478" t="n">
        <f aca="false">SUM(JI150:JI152,JI155)</f>
        <v>0</v>
      </c>
      <c r="JJ156" s="478" t="n">
        <f aca="false">SUM(JJ150:JJ152,JJ155)</f>
        <v>0</v>
      </c>
      <c r="JK156" s="478" t="n">
        <f aca="false">SUM(JK150:JK152,JK155)</f>
        <v>0</v>
      </c>
      <c r="JL156" s="478" t="n">
        <f aca="false">SUM(JL150:JL152,JL155)</f>
        <v>0</v>
      </c>
      <c r="JM156" s="478" t="n">
        <f aca="false">SUM(JM150:JM152,JM155)</f>
        <v>0</v>
      </c>
      <c r="JN156" s="478" t="n">
        <f aca="false">SUM(JN150:JN152,JN155)</f>
        <v>0</v>
      </c>
      <c r="JO156" s="478" t="n">
        <f aca="false">SUM(JO150:JO152,JO155)</f>
        <v>0</v>
      </c>
      <c r="JP156" s="478" t="n">
        <f aca="false">SUM(JP150:JP152,JP155)</f>
        <v>0</v>
      </c>
      <c r="JQ156" s="478" t="n">
        <f aca="false">SUM(JQ150:JQ152,JQ155)</f>
        <v>0</v>
      </c>
      <c r="JR156" s="478" t="n">
        <f aca="false">SUM(JR150:JR152,JR155)</f>
        <v>0</v>
      </c>
      <c r="JS156" s="478" t="n">
        <f aca="false">SUM(JS150:JS152,JS155)</f>
        <v>0</v>
      </c>
      <c r="JT156" s="478" t="n">
        <f aca="false">SUM(JT150:JT152,JT155)</f>
        <v>0</v>
      </c>
      <c r="JU156" s="478" t="n">
        <f aca="false">SUM(JU150:JU152,JU155)</f>
        <v>0</v>
      </c>
      <c r="JV156" s="478" t="n">
        <f aca="false">SUM(JV150:JV152,JV155)</f>
        <v>0</v>
      </c>
      <c r="JW156" s="478" t="n">
        <f aca="false">SUM(JW150:JW152,JW155)</f>
        <v>0</v>
      </c>
      <c r="JX156" s="478" t="n">
        <f aca="false">SUM(JX150:JX152,JX155)</f>
        <v>0</v>
      </c>
      <c r="JY156" s="478" t="n">
        <f aca="false">SUM(JY150:JY152,JY155)</f>
        <v>0</v>
      </c>
      <c r="JZ156" s="478" t="n">
        <f aca="false">SUM(JZ150:JZ152,JZ155)</f>
        <v>0</v>
      </c>
      <c r="KA156" s="478" t="n">
        <f aca="false">SUM(KA150:KA152,KA155)</f>
        <v>0</v>
      </c>
      <c r="KB156" s="478" t="n">
        <f aca="false">SUM(KB150:KB152,KB155)</f>
        <v>0</v>
      </c>
      <c r="KC156" s="478" t="n">
        <f aca="false">SUM(KC150:KC152,KC155)</f>
        <v>0</v>
      </c>
      <c r="KD156" s="478" t="n">
        <f aca="false">SUM(KD150:KD152,KD155)</f>
        <v>0</v>
      </c>
      <c r="KE156" s="478" t="n">
        <f aca="false">SUM(KE150:KE152,KE155)</f>
        <v>0</v>
      </c>
      <c r="KF156" s="478" t="n">
        <f aca="false">SUM(KF150:KF152,KF155)</f>
        <v>0</v>
      </c>
      <c r="KG156" s="478" t="n">
        <f aca="false">SUM(KG150:KG152,KG155)</f>
        <v>0</v>
      </c>
      <c r="KH156" s="478" t="n">
        <f aca="false">SUM(KH150:KH152,KH155)</f>
        <v>0</v>
      </c>
      <c r="KI156" s="478" t="n">
        <f aca="false">SUM(KI150:KI152,KI155)</f>
        <v>0</v>
      </c>
      <c r="KJ156" s="478" t="n">
        <f aca="false">SUM(KJ150:KJ152,KJ155)</f>
        <v>0</v>
      </c>
      <c r="KK156" s="478" t="n">
        <f aca="false">SUM(KK150:KK152,KK155)</f>
        <v>0</v>
      </c>
      <c r="KL156" s="478" t="n">
        <f aca="false">SUM(KL150:KL152,KL155)</f>
        <v>0</v>
      </c>
      <c r="KM156" s="478" t="n">
        <f aca="false">SUM(KM150:KM152,KM155)</f>
        <v>0</v>
      </c>
      <c r="KN156" s="478" t="n">
        <f aca="false">SUM(KN150:KN152,KN155)</f>
        <v>0</v>
      </c>
      <c r="KO156" s="478" t="n">
        <f aca="false">SUM(KO150:KO152,KO155)</f>
        <v>0</v>
      </c>
      <c r="KP156" s="478" t="n">
        <f aca="false">SUM(KP150:KP152,KP155)</f>
        <v>0</v>
      </c>
      <c r="KQ156" s="478" t="n">
        <f aca="false">SUM(KQ150:KQ152,KQ155)</f>
        <v>0</v>
      </c>
      <c r="KR156" s="478" t="n">
        <f aca="false">SUM(KR150:KR152,KR155)</f>
        <v>0</v>
      </c>
      <c r="KS156" s="478" t="n">
        <f aca="false">SUM(KS150:KS152,KS155)</f>
        <v>0</v>
      </c>
      <c r="KT156" s="478" t="n">
        <f aca="false">SUM(KT150:KT152,KT155)</f>
        <v>0</v>
      </c>
      <c r="KU156" s="478" t="n">
        <f aca="false">SUM(KU150:KU152,KU155)</f>
        <v>0</v>
      </c>
      <c r="KV156" s="478" t="n">
        <f aca="false">SUM(KV150:KV152,KV155)</f>
        <v>0</v>
      </c>
      <c r="KW156" s="478" t="n">
        <f aca="false">SUM(KW150:KW152,KW155)</f>
        <v>0</v>
      </c>
      <c r="KX156" s="478" t="n">
        <f aca="false">SUM(KX150:KX152,KX155)</f>
        <v>0</v>
      </c>
      <c r="KY156" s="478" t="n">
        <f aca="false">SUM(KY150:KY152,KY155)</f>
        <v>0</v>
      </c>
      <c r="KZ156" s="478" t="n">
        <f aca="false">SUM(KZ150:KZ152,KZ155)</f>
        <v>0</v>
      </c>
      <c r="LA156" s="478" t="n">
        <f aca="false">SUM(LA150:LA152,LA155)</f>
        <v>0</v>
      </c>
      <c r="LB156" s="478" t="n">
        <f aca="false">SUM(LB150:LB152,LB155)</f>
        <v>0</v>
      </c>
      <c r="LC156" s="478" t="n">
        <f aca="false">SUM(LC150:LC152,LC155)</f>
        <v>0</v>
      </c>
      <c r="LD156" s="478" t="n">
        <f aca="false">SUM(LD150:LD152,LD155)</f>
        <v>0</v>
      </c>
      <c r="LE156" s="478" t="n">
        <f aca="false">SUM(LE150:LE152,LE155)</f>
        <v>0</v>
      </c>
      <c r="LF156" s="478" t="n">
        <f aca="false">SUM(LF150:LF152,LF155)</f>
        <v>0</v>
      </c>
      <c r="LG156" s="478" t="n">
        <f aca="false">SUM(LG150:LG152,LG155)</f>
        <v>0</v>
      </c>
      <c r="LH156" s="478" t="n">
        <f aca="false">SUM(LH150:LH152,LH155)</f>
        <v>0</v>
      </c>
      <c r="LI156" s="478" t="n">
        <f aca="false">SUM(LI150:LI152,LI155)</f>
        <v>0</v>
      </c>
      <c r="LJ156" s="478" t="n">
        <f aca="false">SUM(LJ150:LJ152,LJ155)</f>
        <v>0</v>
      </c>
      <c r="LK156" s="478" t="n">
        <f aca="false">SUM(LK150:LK152,LK155)</f>
        <v>0</v>
      </c>
      <c r="LL156" s="478" t="n">
        <f aca="false">SUM(LL150:LL152,LL155)</f>
        <v>0</v>
      </c>
      <c r="LM156" s="478" t="n">
        <f aca="false">SUM(LM150:LM152,LM155)</f>
        <v>0</v>
      </c>
      <c r="LN156" s="478" t="n">
        <f aca="false">SUM(LN150:LN152,LN155)</f>
        <v>0</v>
      </c>
      <c r="LO156" s="478" t="n">
        <f aca="false">SUM(LO150:LO152,LO155)</f>
        <v>0</v>
      </c>
      <c r="LP156" s="478" t="n">
        <f aca="false">SUM(LP150:LP152,LP155)</f>
        <v>0</v>
      </c>
      <c r="LQ156" s="478" t="n">
        <f aca="false">SUM(LQ150:LQ152,LQ155)</f>
        <v>0</v>
      </c>
      <c r="LR156" s="478" t="n">
        <f aca="false">SUM(LR150:LR152,LR155)</f>
        <v>0</v>
      </c>
      <c r="LS156" s="478" t="n">
        <f aca="false">SUM(LS150:LS152,LS155)</f>
        <v>0</v>
      </c>
      <c r="LT156" s="478" t="n">
        <f aca="false">SUM(LT150:LT152,LT155)</f>
        <v>0</v>
      </c>
      <c r="LU156" s="478" t="n">
        <f aca="false">SUM(LU150:LU152,LU155)</f>
        <v>0</v>
      </c>
      <c r="LV156" s="478" t="n">
        <f aca="false">SUM(LV150:LV152,LV155)</f>
        <v>0</v>
      </c>
      <c r="LW156" s="478" t="n">
        <f aca="false">SUM(LW150:LW152,LW155)</f>
        <v>0</v>
      </c>
      <c r="LX156" s="478" t="n">
        <f aca="false">SUM(LX150:LX152,LX155)</f>
        <v>0</v>
      </c>
      <c r="LY156" s="478" t="n">
        <f aca="false">SUM(LY150:LY152,LY155)</f>
        <v>0</v>
      </c>
      <c r="LZ156" s="478" t="n">
        <f aca="false">SUM(LZ150:LZ152,LZ155)</f>
        <v>0</v>
      </c>
      <c r="MA156" s="478" t="n">
        <f aca="false">SUM(MA150:MA152,MA155)</f>
        <v>0</v>
      </c>
      <c r="MB156" s="478" t="n">
        <f aca="false">SUM(MB150:MB152,MB155)</f>
        <v>0</v>
      </c>
      <c r="MC156" s="478" t="n">
        <f aca="false">SUM(MC150:MC152,MC155)</f>
        <v>0</v>
      </c>
      <c r="MD156" s="478" t="n">
        <f aca="false">SUM(MD150:MD152,MD155)</f>
        <v>0</v>
      </c>
      <c r="ME156" s="478" t="n">
        <f aca="false">SUM(ME150:ME152,ME155)</f>
        <v>0</v>
      </c>
      <c r="MF156" s="478" t="n">
        <f aca="false">SUM(MF150:MF152,MF155)</f>
        <v>0</v>
      </c>
      <c r="MG156" s="478" t="n">
        <f aca="false">SUM(MG150:MG152,MG155)</f>
        <v>0</v>
      </c>
      <c r="MH156" s="478" t="n">
        <f aca="false">SUM(MH150:MH152,MH155)</f>
        <v>0</v>
      </c>
      <c r="MI156" s="478" t="n">
        <f aca="false">SUM(MI150:MI152,MI155)</f>
        <v>0</v>
      </c>
      <c r="MJ156" s="478" t="n">
        <f aca="false">SUM(MJ150:MJ152,MJ155)</f>
        <v>0</v>
      </c>
      <c r="MK156" s="478" t="n">
        <f aca="false">SUM(MK150:MK152,MK155)</f>
        <v>0</v>
      </c>
      <c r="ML156" s="478" t="n">
        <f aca="false">SUM(ML150:ML152,ML155)</f>
        <v>0</v>
      </c>
      <c r="MM156" s="478" t="n">
        <f aca="false">SUM(MM150:MM152,MM155)</f>
        <v>0</v>
      </c>
      <c r="MN156" s="478" t="n">
        <f aca="false">SUM(MN150:MN152,MN155)</f>
        <v>0</v>
      </c>
      <c r="MO156" s="478" t="n">
        <f aca="false">SUM(MO150:MO152,MO155)</f>
        <v>0</v>
      </c>
      <c r="MP156" s="478" t="n">
        <f aca="false">SUM(MP150:MP152,MP155)</f>
        <v>0</v>
      </c>
      <c r="MQ156" s="478" t="n">
        <f aca="false">SUM(MQ150:MQ152,MQ155)</f>
        <v>0</v>
      </c>
      <c r="MR156" s="478" t="n">
        <f aca="false">SUM(MR150:MR152,MR155)</f>
        <v>0</v>
      </c>
      <c r="MS156" s="478" t="n">
        <f aca="false">SUM(MS150:MS152,MS155)</f>
        <v>0</v>
      </c>
      <c r="MT156" s="478" t="n">
        <f aca="false">SUM(MT150:MT152,MT155)</f>
        <v>0</v>
      </c>
      <c r="MU156" s="478" t="n">
        <f aca="false">SUM(MU150:MU152,MU155)</f>
        <v>0</v>
      </c>
      <c r="MV156" s="478" t="n">
        <f aca="false">SUM(MV150:MV152,MV155)</f>
        <v>0</v>
      </c>
      <c r="MW156" s="478" t="n">
        <f aca="false">SUM(MW150:MW152,MW155)</f>
        <v>0</v>
      </c>
      <c r="MX156" s="478" t="n">
        <f aca="false">SUM(MX150:MX152,MX155)</f>
        <v>0</v>
      </c>
      <c r="MY156" s="478" t="n">
        <f aca="false">SUM(MY150:MY152,MY155)</f>
        <v>0</v>
      </c>
      <c r="MZ156" s="478" t="n">
        <f aca="false">SUM(MZ150:MZ152,MZ155)</f>
        <v>0</v>
      </c>
      <c r="NA156" s="478" t="n">
        <f aca="false">SUM(NA150:NA152,NA155)</f>
        <v>0</v>
      </c>
      <c r="NB156" s="478" t="n">
        <f aca="false">SUM(NB150:NB152,NB155)</f>
        <v>0</v>
      </c>
      <c r="NC156" s="478" t="n">
        <f aca="false">SUM(NC150:NC152,NC155)</f>
        <v>0</v>
      </c>
      <c r="ND156" s="478" t="n">
        <f aca="false">SUM(ND150:ND152,ND155)</f>
        <v>0</v>
      </c>
      <c r="NE156" s="478" t="n">
        <f aca="false">SUM(NE150:NE152,NE155)</f>
        <v>0</v>
      </c>
      <c r="NF156" s="478" t="n">
        <f aca="false">SUM(NF150:NF152,NF155)</f>
        <v>0</v>
      </c>
      <c r="NG156" s="478" t="n">
        <f aca="false">SUM(NG150:NG152,NG155)</f>
        <v>0</v>
      </c>
      <c r="NH156" s="478" t="n">
        <f aca="false">SUM(NH150:NH152,NH155)</f>
        <v>0</v>
      </c>
      <c r="NI156" s="478" t="n">
        <f aca="false">SUM(NI150:NI152,NI155)</f>
        <v>0</v>
      </c>
      <c r="NJ156" s="478" t="n">
        <f aca="false">SUM(NJ150:NJ152,NJ155)</f>
        <v>0</v>
      </c>
      <c r="NK156" s="478" t="n">
        <f aca="false">SUM(NK150:NK152,NK155)</f>
        <v>0</v>
      </c>
      <c r="NL156" s="478" t="n">
        <f aca="false">SUM(NL150:NL152,NL155)</f>
        <v>0</v>
      </c>
      <c r="NM156" s="478" t="n">
        <f aca="false">SUM(NM150:NM152,NM155)</f>
        <v>0</v>
      </c>
      <c r="NN156" s="478" t="n">
        <f aca="false">SUM(NN150:NN152,NN155)</f>
        <v>0</v>
      </c>
      <c r="NO156" s="478" t="n">
        <f aca="false">SUM(NO150:NO152,NO155)</f>
        <v>0</v>
      </c>
      <c r="NP156" s="478" t="n">
        <f aca="false">SUM(NP150:NP152,NP155)</f>
        <v>0</v>
      </c>
      <c r="NQ156" s="478" t="n">
        <f aca="false">SUM(NQ150:NQ152,NQ155)</f>
        <v>0</v>
      </c>
      <c r="NR156" s="478" t="n">
        <f aca="false">SUM(NR150:NR152,NR155)</f>
        <v>0</v>
      </c>
      <c r="NS156" s="478" t="n">
        <f aca="false">SUM(NS150:NS152,NS155)</f>
        <v>0</v>
      </c>
      <c r="NT156" s="478" t="n">
        <f aca="false">SUM(NT150:NT152,NT155)</f>
        <v>0</v>
      </c>
      <c r="NU156" s="478" t="n">
        <f aca="false">SUM(NU150:NU152,NU155)</f>
        <v>0</v>
      </c>
      <c r="NV156" s="478" t="n">
        <f aca="false">SUM(NV150:NV152,NV155)</f>
        <v>0</v>
      </c>
      <c r="NW156" s="478" t="n">
        <f aca="false">SUM(NW150:NW152,NW155)</f>
        <v>0</v>
      </c>
      <c r="NX156" s="478" t="n">
        <f aca="false">SUM(NX150:NX152,NX155)</f>
        <v>0</v>
      </c>
      <c r="NY156" s="478" t="n">
        <f aca="false">SUM(NY150:NY152,NY155)</f>
        <v>0</v>
      </c>
      <c r="NZ156" s="478" t="n">
        <f aca="false">SUM(NZ150:NZ152,NZ155)</f>
        <v>0</v>
      </c>
      <c r="OA156" s="478" t="n">
        <f aca="false">SUM(OA150:OA152,OA155)</f>
        <v>0</v>
      </c>
      <c r="OB156" s="478" t="n">
        <f aca="false">SUM(OB150:OB152,OB155)</f>
        <v>0</v>
      </c>
      <c r="OC156" s="478" t="n">
        <f aca="false">SUM(OC150:OC152,OC155)</f>
        <v>0</v>
      </c>
      <c r="OD156" s="478" t="n">
        <f aca="false">SUM(OD150:OD152,OD155)</f>
        <v>0</v>
      </c>
      <c r="OE156" s="478" t="n">
        <f aca="false">SUM(OE150:OE152,OE155)</f>
        <v>0</v>
      </c>
      <c r="OF156" s="478" t="n">
        <f aca="false">SUM(OF150:OF152,OF155)</f>
        <v>0</v>
      </c>
      <c r="OG156" s="478" t="n">
        <f aca="false">SUM(OG150:OG152,OG155)</f>
        <v>0</v>
      </c>
      <c r="OH156" s="478" t="n">
        <f aca="false">SUM(OH150:OH152,OH155)</f>
        <v>0</v>
      </c>
      <c r="OI156" s="478" t="n">
        <f aca="false">SUM(OI150:OI152,OI155)</f>
        <v>0</v>
      </c>
      <c r="OJ156" s="478" t="n">
        <f aca="false">SUM(OJ150:OJ152,OJ155)</f>
        <v>0</v>
      </c>
      <c r="OK156" s="478" t="n">
        <f aca="false">SUM(OK150:OK152,OK155)</f>
        <v>0</v>
      </c>
      <c r="OL156" s="478" t="n">
        <f aca="false">SUM(OL150:OL152,OL155)</f>
        <v>0</v>
      </c>
      <c r="OM156" s="478" t="n">
        <f aca="false">SUM(OM150:OM152,OM155)</f>
        <v>0</v>
      </c>
      <c r="ON156" s="478" t="n">
        <f aca="false">SUM(ON150:ON152,ON155)</f>
        <v>0</v>
      </c>
      <c r="OO156" s="478" t="n">
        <f aca="false">SUM(OO150:OO152,OO155)</f>
        <v>0</v>
      </c>
      <c r="OP156" s="478" t="n">
        <f aca="false">SUM(OP150:OP152,OP155)</f>
        <v>0</v>
      </c>
      <c r="OQ156" s="478" t="n">
        <f aca="false">SUM(OQ150:OQ152,OQ155)</f>
        <v>0</v>
      </c>
      <c r="OR156" s="478" t="n">
        <f aca="false">SUM(OR150:OR152,OR155)</f>
        <v>0</v>
      </c>
      <c r="OS156" s="478" t="n">
        <f aca="false">SUM(OS150:OS152,OS155)</f>
        <v>0</v>
      </c>
      <c r="OT156" s="478"/>
      <c r="OU156" s="478"/>
      <c r="OV156" s="478"/>
      <c r="OW156" s="478"/>
      <c r="OX156" s="478"/>
      <c r="OY156" s="478"/>
      <c r="OZ156" s="478"/>
      <c r="PA156" s="478"/>
      <c r="PB156" s="478"/>
      <c r="PC156" s="478"/>
      <c r="PD156" s="478"/>
      <c r="PE156" s="478"/>
      <c r="PF156" s="478"/>
      <c r="PG156" s="478"/>
      <c r="PH156" s="478"/>
      <c r="PI156" s="478"/>
      <c r="PJ156" s="478"/>
      <c r="PK156" s="478"/>
      <c r="PL156" s="478"/>
      <c r="PM156" s="478"/>
      <c r="PN156" s="478"/>
      <c r="PO156" s="478"/>
      <c r="PP156" s="478"/>
      <c r="PQ156" s="478"/>
      <c r="PR156" s="478"/>
      <c r="PS156" s="478"/>
      <c r="PT156" s="478"/>
      <c r="PU156" s="478"/>
      <c r="PV156" s="478"/>
      <c r="PW156" s="478"/>
      <c r="PX156" s="478"/>
      <c r="PY156" s="478"/>
      <c r="PZ156" s="478"/>
      <c r="QA156" s="478"/>
      <c r="QB156" s="478"/>
      <c r="QC156" s="478"/>
      <c r="QD156" s="478"/>
      <c r="QE156" s="478"/>
      <c r="QF156" s="478"/>
      <c r="QG156" s="478"/>
      <c r="QH156" s="478"/>
      <c r="QI156" s="478"/>
      <c r="QJ156" s="478"/>
      <c r="QK156" s="478"/>
      <c r="QL156" s="478"/>
      <c r="QM156" s="478"/>
      <c r="QN156" s="478"/>
      <c r="QO156" s="478"/>
      <c r="QP156" s="478"/>
      <c r="QQ156" s="478"/>
      <c r="QR156" s="478"/>
      <c r="QS156" s="478"/>
      <c r="QT156" s="478"/>
      <c r="QU156" s="478"/>
      <c r="QV156" s="478"/>
      <c r="QW156" s="478"/>
      <c r="QX156" s="478"/>
      <c r="QY156" s="478"/>
      <c r="QZ156" s="478"/>
      <c r="RA156" s="478"/>
      <c r="RB156" s="478"/>
      <c r="RC156" s="478"/>
      <c r="RD156" s="478"/>
      <c r="RE156" s="478"/>
      <c r="RF156" s="478"/>
    </row>
    <row r="157" customFormat="false" ht="12.75" hidden="false" customHeight="true" outlineLevel="0" collapsed="false"/>
    <row r="158" customFormat="false" ht="12.75" hidden="false" customHeight="true" outlineLevel="0" collapsed="false">
      <c r="A158" s="478"/>
      <c r="B158" s="478" t="s">
        <v>507</v>
      </c>
      <c r="C158" s="478"/>
      <c r="D158" s="478"/>
      <c r="E158" s="478" t="n">
        <f aca="false">SUM(AF158,AS158,BF158,BS158,CF158,CS158,DF158,DS158,EF158,ES158,FF158,FS158,GF158,GS158,HF158,HS158,IF158,IS158,JF158,JS158,KF158,KS158,LF158,LS158,MF158,MS158,NF158,NS158,OF158,OS158)</f>
        <v>0</v>
      </c>
      <c r="F158" s="478"/>
      <c r="G158" s="478" t="n">
        <f aca="false">IF(G151&gt;0,G151*$E$133,0)</f>
        <v>0</v>
      </c>
      <c r="H158" s="478" t="n">
        <f aca="false">IF(H151&gt;0,H151*$E$133,0)</f>
        <v>0</v>
      </c>
      <c r="I158" s="478" t="n">
        <f aca="false">IF(I151&gt;0,I151*$E$133,0)</f>
        <v>0</v>
      </c>
      <c r="J158" s="478" t="n">
        <f aca="false">IF(J151&gt;0,J151*$E$133,0)</f>
        <v>0</v>
      </c>
      <c r="K158" s="478" t="n">
        <f aca="false">IF(K151&gt;0,K151*$E$133,0)</f>
        <v>0</v>
      </c>
      <c r="L158" s="478" t="n">
        <f aca="false">IF(L151&gt;0,L151*$E$133,0)</f>
        <v>0</v>
      </c>
      <c r="M158" s="478" t="n">
        <f aca="false">IF(M151&gt;0,M151*$E$133,0)</f>
        <v>0</v>
      </c>
      <c r="N158" s="478" t="n">
        <f aca="false">IF(N151&gt;0,N151*$E$133,0)</f>
        <v>0</v>
      </c>
      <c r="O158" s="478" t="n">
        <f aca="false">IF(O151&gt;0,O151*$E$133,0)</f>
        <v>0</v>
      </c>
      <c r="P158" s="478" t="n">
        <f aca="false">IF(P151&gt;0,P151*$E$133,0)</f>
        <v>0</v>
      </c>
      <c r="Q158" s="478" t="n">
        <f aca="false">IF(Q151&gt;0,Q151*$E$133,0)</f>
        <v>0</v>
      </c>
      <c r="R158" s="478" t="n">
        <f aca="false">IF(R151&gt;0,R151*$E$133,0)</f>
        <v>0</v>
      </c>
      <c r="S158" s="478" t="n">
        <f aca="false">SUM(G158:R158)</f>
        <v>0</v>
      </c>
      <c r="T158" s="478" t="n">
        <f aca="false">IF(T151&gt;0,T151*$E$133,0)</f>
        <v>0</v>
      </c>
      <c r="U158" s="478" t="n">
        <f aca="false">IF(U151&gt;0,U151*$E$133,0)</f>
        <v>0</v>
      </c>
      <c r="V158" s="478" t="n">
        <f aca="false">IF(V151&gt;0,V151*$E$133,0)</f>
        <v>0</v>
      </c>
      <c r="W158" s="478" t="n">
        <f aca="false">IF(W151&gt;0,W151*$E$133,0)</f>
        <v>0</v>
      </c>
      <c r="X158" s="478" t="n">
        <f aca="false">IF(X151&gt;0,X151*$E$133,0)</f>
        <v>0</v>
      </c>
      <c r="Y158" s="478" t="n">
        <f aca="false">IF(Y151&gt;0,Y151*$E$133,0)</f>
        <v>0</v>
      </c>
      <c r="Z158" s="478" t="n">
        <f aca="false">IF(Z151&gt;0,Z151*$E$133,0)</f>
        <v>0</v>
      </c>
      <c r="AA158" s="478" t="n">
        <f aca="false">IF(AA151&gt;0,AA151*$E$133,0)</f>
        <v>0</v>
      </c>
      <c r="AB158" s="478" t="n">
        <f aca="false">IF(AB151&gt;0,AB151*$E$133,0)</f>
        <v>0</v>
      </c>
      <c r="AC158" s="478" t="n">
        <f aca="false">IF(AC151&gt;0,AC151*$E$133,0)</f>
        <v>0</v>
      </c>
      <c r="AD158" s="478" t="n">
        <f aca="false">IF(AD151&gt;0,AD151*$E$133,0)</f>
        <v>0</v>
      </c>
      <c r="AE158" s="478" t="n">
        <f aca="false">IF(AE151&gt;0,AE151*$E$133,0)</f>
        <v>0</v>
      </c>
      <c r="AF158" s="478" t="n">
        <f aca="false">SUM(T158:AE158)</f>
        <v>0</v>
      </c>
      <c r="AG158" s="478" t="n">
        <f aca="false">IF(AG151&gt;0,AG151*$E$133,0)</f>
        <v>0</v>
      </c>
      <c r="AH158" s="478" t="n">
        <f aca="false">IF(AH151&gt;0,AH151*$E$133,0)</f>
        <v>0</v>
      </c>
      <c r="AI158" s="478" t="n">
        <f aca="false">IF(AI151&gt;0,AI151*$E$133,0)</f>
        <v>0</v>
      </c>
      <c r="AJ158" s="478" t="n">
        <f aca="false">IF(AJ151&gt;0,AJ151*$E$133,0)</f>
        <v>0</v>
      </c>
      <c r="AK158" s="478" t="n">
        <f aca="false">IF(AK151&gt;0,AK151*$E$133,0)</f>
        <v>0</v>
      </c>
      <c r="AL158" s="478" t="n">
        <f aca="false">IF(AL151&gt;0,AL151*$E$133,0)</f>
        <v>0</v>
      </c>
      <c r="AM158" s="478" t="n">
        <f aca="false">IF(AM151&gt;0,AM151*$E$133,0)</f>
        <v>0</v>
      </c>
      <c r="AN158" s="478" t="n">
        <f aca="false">IF(AN151&gt;0,AN151*$E$133,0)</f>
        <v>0</v>
      </c>
      <c r="AO158" s="478" t="n">
        <f aca="false">IF(AO151&gt;0,AO151*$E$133,0)</f>
        <v>0</v>
      </c>
      <c r="AP158" s="478" t="n">
        <f aca="false">IF(AP151&gt;0,AP151*$E$133,0)</f>
        <v>0</v>
      </c>
      <c r="AQ158" s="478" t="n">
        <f aca="false">IF(AQ151&gt;0,AQ151*$E$133,0)</f>
        <v>0</v>
      </c>
      <c r="AR158" s="478" t="n">
        <f aca="false">IF(AR151&gt;0,AR151*$E$133,0)</f>
        <v>0</v>
      </c>
      <c r="AS158" s="478" t="n">
        <f aca="false">SUM(AG158:AR158)</f>
        <v>0</v>
      </c>
      <c r="AT158" s="478" t="n">
        <f aca="false">IF(AT151&gt;0,AT151*$E$133,0)</f>
        <v>0</v>
      </c>
      <c r="AU158" s="478" t="n">
        <f aca="false">IF(AU151&gt;0,AU151*$E$133,0)</f>
        <v>0</v>
      </c>
      <c r="AV158" s="478" t="n">
        <f aca="false">IF(AV151&gt;0,AV151*$E$133,0)</f>
        <v>0</v>
      </c>
      <c r="AW158" s="478" t="n">
        <f aca="false">IF(AW151&gt;0,AW151*$E$133,0)</f>
        <v>0</v>
      </c>
      <c r="AX158" s="478" t="n">
        <f aca="false">IF(AX151&gt;0,AX151*$E$133,0)</f>
        <v>0</v>
      </c>
      <c r="AY158" s="478" t="n">
        <f aca="false">IF(AY151&gt;0,AY151*$E$133,0)</f>
        <v>0</v>
      </c>
      <c r="AZ158" s="478" t="n">
        <f aca="false">IF(AZ151&gt;0,AZ151*$E$133,0)</f>
        <v>0</v>
      </c>
      <c r="BA158" s="478" t="n">
        <f aca="false">IF(BA151&gt;0,BA151*$E$133,0)</f>
        <v>0</v>
      </c>
      <c r="BB158" s="478" t="n">
        <f aca="false">IF(BB151&gt;0,BB151*$E$133,0)</f>
        <v>0</v>
      </c>
      <c r="BC158" s="478" t="n">
        <f aca="false">IF(BC151&gt;0,BC151*$E$133,0)</f>
        <v>0</v>
      </c>
      <c r="BD158" s="478" t="n">
        <f aca="false">IF(BD151&gt;0,BD151*$E$133,0)</f>
        <v>0</v>
      </c>
      <c r="BE158" s="478" t="n">
        <f aca="false">IF(BE151&gt;0,BE151*$E$133,0)</f>
        <v>0</v>
      </c>
      <c r="BF158" s="478" t="n">
        <f aca="false">SUM(AT158:BE158)</f>
        <v>0</v>
      </c>
      <c r="BG158" s="478" t="n">
        <f aca="false">IF(BG151&gt;0,BG151*$E$133,0)</f>
        <v>0</v>
      </c>
      <c r="BH158" s="478" t="n">
        <f aca="false">IF(BH151&gt;0,BH151*$E$133,0)</f>
        <v>0</v>
      </c>
      <c r="BI158" s="478" t="n">
        <f aca="false">IF(BI151&gt;0,BI151*$E$133,0)</f>
        <v>0</v>
      </c>
      <c r="BJ158" s="478" t="n">
        <f aca="false">IF(BJ151&gt;0,BJ151*$E$133,0)</f>
        <v>0</v>
      </c>
      <c r="BK158" s="478" t="n">
        <f aca="false">IF(BK151&gt;0,BK151*$E$133,0)</f>
        <v>0</v>
      </c>
      <c r="BL158" s="478" t="n">
        <f aca="false">IF(BL151&gt;0,BL151*$E$133,0)</f>
        <v>0</v>
      </c>
      <c r="BM158" s="478" t="n">
        <f aca="false">IF(BM151&gt;0,BM151*$E$133,0)</f>
        <v>0</v>
      </c>
      <c r="BN158" s="478" t="n">
        <f aca="false">IF(BN151&gt;0,BN151*$E$133,0)</f>
        <v>0</v>
      </c>
      <c r="BO158" s="478" t="n">
        <f aca="false">IF(BO151&gt;0,BO151*$E$133,0)</f>
        <v>0</v>
      </c>
      <c r="BP158" s="478" t="n">
        <f aca="false">IF(BP151&gt;0,BP151*$E$133,0)</f>
        <v>0</v>
      </c>
      <c r="BQ158" s="478" t="n">
        <f aca="false">IF(BQ151&gt;0,BQ151*$E$133,0)</f>
        <v>0</v>
      </c>
      <c r="BR158" s="478" t="n">
        <f aca="false">IF(BR151&gt;0,BR151*$E$133,0)</f>
        <v>0</v>
      </c>
      <c r="BS158" s="478" t="n">
        <f aca="false">SUM(BG158:BR158)</f>
        <v>0</v>
      </c>
      <c r="BT158" s="478" t="n">
        <f aca="false">IF(BT151&gt;0,BT151*$E$133,0)</f>
        <v>0</v>
      </c>
      <c r="BU158" s="478" t="n">
        <f aca="false">IF(BU151&gt;0,BU151*$E$133,0)</f>
        <v>0</v>
      </c>
      <c r="BV158" s="478" t="n">
        <f aca="false">IF(BV151&gt;0,BV151*$E$133,0)</f>
        <v>0</v>
      </c>
      <c r="BW158" s="478" t="n">
        <f aca="false">IF(BW151&gt;0,BW151*$E$133,0)</f>
        <v>0</v>
      </c>
      <c r="BX158" s="478" t="n">
        <f aca="false">IF(BX151&gt;0,BX151*$E$133,0)</f>
        <v>0</v>
      </c>
      <c r="BY158" s="478" t="n">
        <f aca="false">IF(BY151&gt;0,BY151*$E$133,0)</f>
        <v>0</v>
      </c>
      <c r="BZ158" s="478" t="n">
        <f aca="false">IF(BZ151&gt;0,BZ151*$E$133,0)</f>
        <v>0</v>
      </c>
      <c r="CA158" s="478" t="n">
        <f aca="false">IF(CA151&gt;0,CA151*$E$133,0)</f>
        <v>0</v>
      </c>
      <c r="CB158" s="478" t="n">
        <f aca="false">IF(CB151&gt;0,CB151*$E$133,0)</f>
        <v>0</v>
      </c>
      <c r="CC158" s="478" t="n">
        <f aca="false">IF(CC151&gt;0,CC151*$E$133,0)</f>
        <v>0</v>
      </c>
      <c r="CD158" s="478" t="n">
        <f aca="false">IF(CD151&gt;0,CD151*$E$133,0)</f>
        <v>0</v>
      </c>
      <c r="CE158" s="478" t="n">
        <f aca="false">IF(CE151&gt;0,CE151*$E$133,0)</f>
        <v>0</v>
      </c>
      <c r="CF158" s="478" t="n">
        <f aca="false">SUM(BT158:CE158)</f>
        <v>0</v>
      </c>
      <c r="CG158" s="478" t="n">
        <f aca="false">IF(CG151&gt;0,CG151*$E$133,0)</f>
        <v>0</v>
      </c>
      <c r="CH158" s="478" t="n">
        <f aca="false">IF(CH151&gt;0,CH151*$E$133,0)</f>
        <v>0</v>
      </c>
      <c r="CI158" s="478" t="n">
        <f aca="false">IF(CI151&gt;0,CI151*$E$133,0)</f>
        <v>0</v>
      </c>
      <c r="CJ158" s="478" t="n">
        <f aca="false">IF(CJ151&gt;0,CJ151*$E$133,0)</f>
        <v>0</v>
      </c>
      <c r="CK158" s="478" t="n">
        <f aca="false">IF(CK151&gt;0,CK151*$E$133,0)</f>
        <v>0</v>
      </c>
      <c r="CL158" s="478" t="n">
        <f aca="false">IF(CL151&gt;0,CL151*$E$133,0)</f>
        <v>0</v>
      </c>
      <c r="CM158" s="478" t="n">
        <f aca="false">IF(CM151&gt;0,CM151*$E$133,0)</f>
        <v>0</v>
      </c>
      <c r="CN158" s="478" t="n">
        <f aca="false">IF(CN151&gt;0,CN151*$E$133,0)</f>
        <v>0</v>
      </c>
      <c r="CO158" s="478" t="n">
        <f aca="false">IF(CO151&gt;0,CO151*$E$133,0)</f>
        <v>0</v>
      </c>
      <c r="CP158" s="478" t="n">
        <f aca="false">IF(CP151&gt;0,CP151*$E$133,0)</f>
        <v>0</v>
      </c>
      <c r="CQ158" s="478" t="n">
        <f aca="false">IF(CQ151&gt;0,CQ151*$E$133,0)</f>
        <v>0</v>
      </c>
      <c r="CR158" s="478" t="n">
        <f aca="false">IF(CR151&gt;0,CR151*$E$133,0)</f>
        <v>0</v>
      </c>
      <c r="CS158" s="478" t="n">
        <f aca="false">SUM(CG158:CR158)</f>
        <v>0</v>
      </c>
      <c r="CT158" s="478" t="n">
        <f aca="false">IF(CT151&gt;0,CT151*$E$133,0)</f>
        <v>0</v>
      </c>
      <c r="CU158" s="478" t="n">
        <f aca="false">IF(CU151&gt;0,CU151*$E$133,0)</f>
        <v>0</v>
      </c>
      <c r="CV158" s="478" t="n">
        <f aca="false">IF(CV151&gt;0,CV151*$E$133,0)</f>
        <v>0</v>
      </c>
      <c r="CW158" s="478" t="n">
        <f aca="false">IF(CW151&gt;0,CW151*$E$133,0)</f>
        <v>0</v>
      </c>
      <c r="CX158" s="478" t="n">
        <f aca="false">IF(CX151&gt;0,CX151*$E$133,0)</f>
        <v>0</v>
      </c>
      <c r="CY158" s="478" t="n">
        <f aca="false">IF(CY151&gt;0,CY151*$E$133,0)</f>
        <v>0</v>
      </c>
      <c r="CZ158" s="478" t="n">
        <f aca="false">IF(CZ151&gt;0,CZ151*$E$133,0)</f>
        <v>0</v>
      </c>
      <c r="DA158" s="478" t="n">
        <f aca="false">IF(DA151&gt;0,DA151*$E$133,0)</f>
        <v>0</v>
      </c>
      <c r="DB158" s="478" t="n">
        <f aca="false">IF(DB151&gt;0,DB151*$E$133,0)</f>
        <v>0</v>
      </c>
      <c r="DC158" s="478" t="n">
        <f aca="false">IF(DC151&gt;0,DC151*$E$133,0)</f>
        <v>0</v>
      </c>
      <c r="DD158" s="478" t="n">
        <f aca="false">IF(DD151&gt;0,DD151*$E$133,0)</f>
        <v>0</v>
      </c>
      <c r="DE158" s="478" t="n">
        <f aca="false">IF(DE151&gt;0,DE151*$E$133,0)</f>
        <v>0</v>
      </c>
      <c r="DF158" s="478" t="n">
        <f aca="false">SUM(CT158:DE158)</f>
        <v>0</v>
      </c>
      <c r="DG158" s="478" t="n">
        <f aca="false">IF(DG151&gt;0,DG151*$E$133,0)</f>
        <v>0</v>
      </c>
      <c r="DH158" s="478" t="n">
        <f aca="false">IF(DH151&gt;0,DH151*$E$133,0)</f>
        <v>0</v>
      </c>
      <c r="DI158" s="478" t="n">
        <f aca="false">IF(DI151&gt;0,DI151*$E$133,0)</f>
        <v>0</v>
      </c>
      <c r="DJ158" s="478" t="n">
        <f aca="false">IF(DJ151&gt;0,DJ151*$E$133,0)</f>
        <v>0</v>
      </c>
      <c r="DK158" s="478" t="n">
        <f aca="false">IF(DK151&gt;0,DK151*$E$133,0)</f>
        <v>0</v>
      </c>
      <c r="DL158" s="478" t="n">
        <f aca="false">IF(DL151&gt;0,DL151*$E$133,0)</f>
        <v>0</v>
      </c>
      <c r="DM158" s="478" t="n">
        <f aca="false">IF(DM151&gt;0,DM151*$E$133,0)</f>
        <v>0</v>
      </c>
      <c r="DN158" s="478" t="n">
        <f aca="false">IF(DN151&gt;0,DN151*$E$133,0)</f>
        <v>0</v>
      </c>
      <c r="DO158" s="478" t="n">
        <f aca="false">IF(DO151&gt;0,DO151*$E$133,0)</f>
        <v>0</v>
      </c>
      <c r="DP158" s="478" t="n">
        <f aca="false">IF(DP151&gt;0,DP151*$E$133,0)</f>
        <v>0</v>
      </c>
      <c r="DQ158" s="478" t="n">
        <f aca="false">IF(DQ151&gt;0,DQ151*$E$133,0)</f>
        <v>0</v>
      </c>
      <c r="DR158" s="478" t="n">
        <f aca="false">IF(DR151&gt;0,DR151*$E$133,0)</f>
        <v>0</v>
      </c>
      <c r="DS158" s="478" t="n">
        <f aca="false">SUM(DG158:DR158)</f>
        <v>0</v>
      </c>
      <c r="DT158" s="478" t="n">
        <f aca="false">IF(DT151&gt;0,DT151*$E$133,0)</f>
        <v>0</v>
      </c>
      <c r="DU158" s="478" t="n">
        <f aca="false">IF(DU151&gt;0,DU151*$E$133,0)</f>
        <v>0</v>
      </c>
      <c r="DV158" s="478" t="n">
        <f aca="false">IF(DV151&gt;0,DV151*$E$133,0)</f>
        <v>0</v>
      </c>
      <c r="DW158" s="478" t="n">
        <f aca="false">IF(DW151&gt;0,DW151*$E$133,0)</f>
        <v>0</v>
      </c>
      <c r="DX158" s="478" t="n">
        <f aca="false">IF(DX151&gt;0,DX151*$E$133,0)</f>
        <v>0</v>
      </c>
      <c r="DY158" s="478" t="n">
        <f aca="false">IF(DY151&gt;0,DY151*$E$133,0)</f>
        <v>0</v>
      </c>
      <c r="DZ158" s="478" t="n">
        <f aca="false">IF(DZ151&gt;0,DZ151*$E$133,0)</f>
        <v>0</v>
      </c>
      <c r="EA158" s="478" t="n">
        <f aca="false">IF(EA151&gt;0,EA151*$E$133,0)</f>
        <v>0</v>
      </c>
      <c r="EB158" s="478" t="n">
        <f aca="false">IF(EB151&gt;0,EB151*$E$133,0)</f>
        <v>0</v>
      </c>
      <c r="EC158" s="478" t="n">
        <f aca="false">IF(EC151&gt;0,EC151*$E$133,0)</f>
        <v>0</v>
      </c>
      <c r="ED158" s="478" t="n">
        <f aca="false">IF(ED151&gt;0,ED151*$E$133,0)</f>
        <v>0</v>
      </c>
      <c r="EE158" s="478" t="n">
        <f aca="false">IF(EE151&gt;0,EE151*$E$133,0)</f>
        <v>0</v>
      </c>
      <c r="EF158" s="478" t="n">
        <f aca="false">SUM(DT158:EE158)</f>
        <v>0</v>
      </c>
      <c r="EG158" s="478" t="n">
        <f aca="false">IF(EG151&gt;0,EG151*$E$133,0)</f>
        <v>0</v>
      </c>
      <c r="EH158" s="478" t="n">
        <f aca="false">IF(EH151&gt;0,EH151*$E$133,0)</f>
        <v>0</v>
      </c>
      <c r="EI158" s="478" t="n">
        <f aca="false">IF(EI151&gt;0,EI151*$E$133,0)</f>
        <v>0</v>
      </c>
      <c r="EJ158" s="478" t="n">
        <f aca="false">IF(EJ151&gt;0,EJ151*$E$133,0)</f>
        <v>0</v>
      </c>
      <c r="EK158" s="478" t="n">
        <f aca="false">IF(EK151&gt;0,EK151*$E$133,0)</f>
        <v>0</v>
      </c>
      <c r="EL158" s="478" t="n">
        <f aca="false">IF(EL151&gt;0,EL151*$E$133,0)</f>
        <v>0</v>
      </c>
      <c r="EM158" s="478" t="n">
        <f aca="false">IF(EM151&gt;0,EM151*$E$133,0)</f>
        <v>0</v>
      </c>
      <c r="EN158" s="478" t="n">
        <f aca="false">IF(EN151&gt;0,EN151*$E$133,0)</f>
        <v>0</v>
      </c>
      <c r="EO158" s="478" t="n">
        <f aca="false">IF(EO151&gt;0,EO151*$E$133,0)</f>
        <v>0</v>
      </c>
      <c r="EP158" s="478" t="n">
        <f aca="false">IF(EP151&gt;0,EP151*$E$133,0)</f>
        <v>0</v>
      </c>
      <c r="EQ158" s="478" t="n">
        <f aca="false">IF(EQ151&gt;0,EQ151*$E$133,0)</f>
        <v>0</v>
      </c>
      <c r="ER158" s="478" t="n">
        <f aca="false">IF(ER151&gt;0,ER151*$E$133,0)</f>
        <v>0</v>
      </c>
      <c r="ES158" s="478" t="n">
        <f aca="false">SUM(EG158:ER158)</f>
        <v>0</v>
      </c>
      <c r="ET158" s="478" t="n">
        <f aca="false">IF(ET151&gt;0,ET151*$E$133,0)</f>
        <v>0</v>
      </c>
      <c r="EU158" s="478" t="n">
        <f aca="false">IF(EU151&gt;0,EU151*$E$133,0)</f>
        <v>0</v>
      </c>
      <c r="EV158" s="478" t="n">
        <f aca="false">IF(EV151&gt;0,EV151*$E$133,0)</f>
        <v>0</v>
      </c>
      <c r="EW158" s="478" t="n">
        <f aca="false">IF(EW151&gt;0,EW151*$E$133,0)</f>
        <v>0</v>
      </c>
      <c r="EX158" s="478" t="n">
        <f aca="false">IF(EX151&gt;0,EX151*$E$133,0)</f>
        <v>0</v>
      </c>
      <c r="EY158" s="478" t="n">
        <f aca="false">IF(EY151&gt;0,EY151*$E$133,0)</f>
        <v>0</v>
      </c>
      <c r="EZ158" s="478" t="n">
        <f aca="false">IF(EZ151&gt;0,EZ151*$E$133,0)</f>
        <v>0</v>
      </c>
      <c r="FA158" s="478" t="n">
        <f aca="false">IF(FA151&gt;0,FA151*$E$133,0)</f>
        <v>0</v>
      </c>
      <c r="FB158" s="478" t="n">
        <f aca="false">IF(FB151&gt;0,FB151*$E$133,0)</f>
        <v>0</v>
      </c>
      <c r="FC158" s="478" t="n">
        <f aca="false">IF(FC151&gt;0,FC151*$E$133,0)</f>
        <v>0</v>
      </c>
      <c r="FD158" s="478" t="n">
        <f aca="false">IF(FD151&gt;0,FD151*$E$133,0)</f>
        <v>0</v>
      </c>
      <c r="FE158" s="478" t="n">
        <f aca="false">IF(FE151&gt;0,FE151*$E$133,0)</f>
        <v>0</v>
      </c>
      <c r="FF158" s="478" t="n">
        <f aca="false">SUM(ET158:FE158)</f>
        <v>0</v>
      </c>
      <c r="FG158" s="478" t="n">
        <f aca="false">IF(FG151&gt;0,FG151*$E$133,0)</f>
        <v>0</v>
      </c>
      <c r="FH158" s="478" t="n">
        <f aca="false">IF(FH151&gt;0,FH151*$E$133,0)</f>
        <v>0</v>
      </c>
      <c r="FI158" s="478" t="n">
        <f aca="false">IF(FI151&gt;0,FI151*$E$133,0)</f>
        <v>0</v>
      </c>
      <c r="FJ158" s="478" t="n">
        <f aca="false">IF(FJ151&gt;0,FJ151*$E$133,0)</f>
        <v>0</v>
      </c>
      <c r="FK158" s="478" t="n">
        <f aca="false">IF(FK151&gt;0,FK151*$E$133,0)</f>
        <v>0</v>
      </c>
      <c r="FL158" s="478" t="n">
        <f aca="false">IF(FL151&gt;0,FL151*$E$133,0)</f>
        <v>0</v>
      </c>
      <c r="FM158" s="478" t="n">
        <f aca="false">IF(FM151&gt;0,FM151*$E$133,0)</f>
        <v>0</v>
      </c>
      <c r="FN158" s="478" t="n">
        <f aca="false">IF(FN151&gt;0,FN151*$E$133,0)</f>
        <v>0</v>
      </c>
      <c r="FO158" s="478" t="n">
        <f aca="false">IF(FO151&gt;0,FO151*$E$133,0)</f>
        <v>0</v>
      </c>
      <c r="FP158" s="478" t="n">
        <f aca="false">IF(FP151&gt;0,FP151*$E$133,0)</f>
        <v>0</v>
      </c>
      <c r="FQ158" s="478" t="n">
        <f aca="false">IF(FQ151&gt;0,FQ151*$E$133,0)</f>
        <v>0</v>
      </c>
      <c r="FR158" s="478" t="n">
        <f aca="false">IF(FR151&gt;0,FR151*$E$133,0)</f>
        <v>0</v>
      </c>
      <c r="FS158" s="478" t="n">
        <f aca="false">SUM(FG158:FR158)</f>
        <v>0</v>
      </c>
      <c r="FT158" s="478" t="n">
        <f aca="false">IF(FT151&gt;0,FT151*$E$133,0)</f>
        <v>0</v>
      </c>
      <c r="FU158" s="478" t="n">
        <f aca="false">IF(FU151&gt;0,FU151*$E$133,0)</f>
        <v>0</v>
      </c>
      <c r="FV158" s="478" t="n">
        <f aca="false">IF(FV151&gt;0,FV151*$E$133,0)</f>
        <v>0</v>
      </c>
      <c r="FW158" s="478" t="n">
        <f aca="false">IF(FW151&gt;0,FW151*$E$133,0)</f>
        <v>0</v>
      </c>
      <c r="FX158" s="478" t="n">
        <f aca="false">IF(FX151&gt;0,FX151*$E$133,0)</f>
        <v>0</v>
      </c>
      <c r="FY158" s="478" t="n">
        <f aca="false">IF(FY151&gt;0,FY151*$E$133,0)</f>
        <v>0</v>
      </c>
      <c r="FZ158" s="478" t="n">
        <f aca="false">IF(FZ151&gt;0,FZ151*$E$133,0)</f>
        <v>0</v>
      </c>
      <c r="GA158" s="478" t="n">
        <f aca="false">IF(GA151&gt;0,GA151*$E$133,0)</f>
        <v>0</v>
      </c>
      <c r="GB158" s="478" t="n">
        <f aca="false">IF(GB151&gt;0,GB151*$E$133,0)</f>
        <v>0</v>
      </c>
      <c r="GC158" s="478" t="n">
        <f aca="false">IF(GC151&gt;0,GC151*$E$133,0)</f>
        <v>0</v>
      </c>
      <c r="GD158" s="478" t="n">
        <f aca="false">IF(GD151&gt;0,GD151*$E$133,0)</f>
        <v>0</v>
      </c>
      <c r="GE158" s="478" t="n">
        <f aca="false">IF(GE151&gt;0,GE151*$E$133,0)</f>
        <v>0</v>
      </c>
      <c r="GF158" s="478" t="n">
        <f aca="false">SUM(FT158:GE158)</f>
        <v>0</v>
      </c>
      <c r="GG158" s="478" t="n">
        <f aca="false">IF(GG151&gt;0,GG151*$E$133,0)</f>
        <v>0</v>
      </c>
      <c r="GH158" s="478" t="n">
        <f aca="false">IF(GH151&gt;0,GH151*$E$133,0)</f>
        <v>0</v>
      </c>
      <c r="GI158" s="478" t="n">
        <f aca="false">IF(GI151&gt;0,GI151*$E$133,0)</f>
        <v>0</v>
      </c>
      <c r="GJ158" s="478" t="n">
        <f aca="false">IF(GJ151&gt;0,GJ151*$E$133,0)</f>
        <v>0</v>
      </c>
      <c r="GK158" s="478" t="n">
        <f aca="false">IF(GK151&gt;0,GK151*$E$133,0)</f>
        <v>0</v>
      </c>
      <c r="GL158" s="478" t="n">
        <f aca="false">IF(GL151&gt;0,GL151*$E$133,0)</f>
        <v>0</v>
      </c>
      <c r="GM158" s="478" t="n">
        <f aca="false">IF(GM151&gt;0,GM151*$E$133,0)</f>
        <v>0</v>
      </c>
      <c r="GN158" s="478" t="n">
        <f aca="false">IF(GN151&gt;0,GN151*$E$133,0)</f>
        <v>0</v>
      </c>
      <c r="GO158" s="478" t="n">
        <f aca="false">IF(GO151&gt;0,GO151*$E$133,0)</f>
        <v>0</v>
      </c>
      <c r="GP158" s="478" t="n">
        <f aca="false">IF(GP151&gt;0,GP151*$E$133,0)</f>
        <v>0</v>
      </c>
      <c r="GQ158" s="478" t="n">
        <f aca="false">IF(GQ151&gt;0,GQ151*$E$133,0)</f>
        <v>0</v>
      </c>
      <c r="GR158" s="478" t="n">
        <f aca="false">IF(GR151&gt;0,GR151*$E$133,0)</f>
        <v>0</v>
      </c>
      <c r="GS158" s="478" t="n">
        <f aca="false">SUM(GG158:GR158)</f>
        <v>0</v>
      </c>
      <c r="GT158" s="478" t="n">
        <f aca="false">IF(GT151&gt;0,GT151*$E$133,0)</f>
        <v>0</v>
      </c>
      <c r="GU158" s="478" t="n">
        <f aca="false">IF(GU151&gt;0,GU151*$E$133,0)</f>
        <v>0</v>
      </c>
      <c r="GV158" s="478" t="n">
        <f aca="false">IF(GV151&gt;0,GV151*$E$133,0)</f>
        <v>0</v>
      </c>
      <c r="GW158" s="478" t="n">
        <f aca="false">IF(GW151&gt;0,GW151*$E$133,0)</f>
        <v>0</v>
      </c>
      <c r="GX158" s="478" t="n">
        <f aca="false">IF(GX151&gt;0,GX151*$E$133,0)</f>
        <v>0</v>
      </c>
      <c r="GY158" s="478" t="n">
        <f aca="false">IF(GY151&gt;0,GY151*$E$133,0)</f>
        <v>0</v>
      </c>
      <c r="GZ158" s="478" t="n">
        <f aca="false">IF(GZ151&gt;0,GZ151*$E$133,0)</f>
        <v>0</v>
      </c>
      <c r="HA158" s="478" t="n">
        <f aca="false">IF(HA151&gt;0,HA151*$E$133,0)</f>
        <v>0</v>
      </c>
      <c r="HB158" s="478" t="n">
        <f aca="false">IF(HB151&gt;0,HB151*$E$133,0)</f>
        <v>0</v>
      </c>
      <c r="HC158" s="478" t="n">
        <f aca="false">IF(HC151&gt;0,HC151*$E$133,0)</f>
        <v>0</v>
      </c>
      <c r="HD158" s="478" t="n">
        <f aca="false">IF(HD151&gt;0,HD151*$E$133,0)</f>
        <v>0</v>
      </c>
      <c r="HE158" s="478" t="n">
        <f aca="false">IF(HE151&gt;0,HE151*$E$133,0)</f>
        <v>0</v>
      </c>
      <c r="HF158" s="478" t="n">
        <f aca="false">SUM(GT158:HE158)</f>
        <v>0</v>
      </c>
      <c r="HG158" s="478" t="n">
        <f aca="false">IF(HG151&gt;0,HG151*$E$133,0)</f>
        <v>0</v>
      </c>
      <c r="HH158" s="478" t="n">
        <f aca="false">IF(HH151&gt;0,HH151*$E$133,0)</f>
        <v>0</v>
      </c>
      <c r="HI158" s="478" t="n">
        <f aca="false">IF(HI151&gt;0,HI151*$E$133,0)</f>
        <v>0</v>
      </c>
      <c r="HJ158" s="478" t="n">
        <f aca="false">IF(HJ151&gt;0,HJ151*$E$133,0)</f>
        <v>0</v>
      </c>
      <c r="HK158" s="478" t="n">
        <f aca="false">IF(HK151&gt;0,HK151*$E$133,0)</f>
        <v>0</v>
      </c>
      <c r="HL158" s="478" t="n">
        <f aca="false">IF(HL151&gt;0,HL151*$E$133,0)</f>
        <v>0</v>
      </c>
      <c r="HM158" s="478" t="n">
        <f aca="false">IF(HM151&gt;0,HM151*$E$133,0)</f>
        <v>0</v>
      </c>
      <c r="HN158" s="478" t="n">
        <f aca="false">IF(HN151&gt;0,HN151*$E$133,0)</f>
        <v>0</v>
      </c>
      <c r="HO158" s="478" t="n">
        <f aca="false">IF(HO151&gt;0,HO151*$E$133,0)</f>
        <v>0</v>
      </c>
      <c r="HP158" s="478" t="n">
        <f aca="false">IF(HP151&gt;0,HP151*$E$133,0)</f>
        <v>0</v>
      </c>
      <c r="HQ158" s="478" t="n">
        <f aca="false">IF(HQ151&gt;0,HQ151*$E$133,0)</f>
        <v>0</v>
      </c>
      <c r="HR158" s="478" t="n">
        <f aca="false">IF(HR151&gt;0,HR151*$E$133,0)</f>
        <v>0</v>
      </c>
      <c r="HS158" s="478" t="n">
        <f aca="false">SUM(HG158:HR158)</f>
        <v>0</v>
      </c>
      <c r="HT158" s="478" t="n">
        <f aca="false">IF(HT151&gt;0,HT151*$E$133,0)</f>
        <v>0</v>
      </c>
      <c r="HU158" s="478" t="n">
        <f aca="false">IF(HU151&gt;0,HU151*$E$133,0)</f>
        <v>0</v>
      </c>
      <c r="HV158" s="478" t="n">
        <f aca="false">IF(HV151&gt;0,HV151*$E$133,0)</f>
        <v>0</v>
      </c>
      <c r="HW158" s="478" t="n">
        <f aca="false">IF(HW151&gt;0,HW151*$E$133,0)</f>
        <v>0</v>
      </c>
      <c r="HX158" s="478" t="n">
        <f aca="false">IF(HX151&gt;0,HX151*$E$133,0)</f>
        <v>0</v>
      </c>
      <c r="HY158" s="478" t="n">
        <f aca="false">IF(HY151&gt;0,HY151*$E$133,0)</f>
        <v>0</v>
      </c>
      <c r="HZ158" s="478" t="n">
        <f aca="false">IF(HZ151&gt;0,HZ151*$E$133,0)</f>
        <v>0</v>
      </c>
      <c r="IA158" s="478" t="n">
        <f aca="false">IF(IA151&gt;0,IA151*$E$133,0)</f>
        <v>0</v>
      </c>
      <c r="IB158" s="478" t="n">
        <f aca="false">IF(IB151&gt;0,IB151*$E$133,0)</f>
        <v>0</v>
      </c>
      <c r="IC158" s="478" t="n">
        <f aca="false">IF(IC151&gt;0,IC151*$E$133,0)</f>
        <v>0</v>
      </c>
      <c r="ID158" s="478" t="n">
        <f aca="false">IF(ID151&gt;0,ID151*$E$133,0)</f>
        <v>0</v>
      </c>
      <c r="IE158" s="478" t="n">
        <f aca="false">IF(IE151&gt;0,IE151*$E$133,0)</f>
        <v>0</v>
      </c>
      <c r="IF158" s="478" t="n">
        <f aca="false">SUM(HT158:IE158)</f>
        <v>0</v>
      </c>
      <c r="IG158" s="478" t="n">
        <f aca="false">IF(IG151&gt;0,IG151*$E$133,0)</f>
        <v>0</v>
      </c>
      <c r="IH158" s="478" t="n">
        <f aca="false">IF(IH151&gt;0,IH151*$E$133,0)</f>
        <v>0</v>
      </c>
      <c r="II158" s="478" t="n">
        <f aca="false">IF(II151&gt;0,II151*$E$133,0)</f>
        <v>0</v>
      </c>
      <c r="IJ158" s="478" t="n">
        <f aca="false">IF(IJ151&gt;0,IJ151*$E$133,0)</f>
        <v>0</v>
      </c>
      <c r="IK158" s="478" t="n">
        <f aca="false">IF(IK151&gt;0,IK151*$E$133,0)</f>
        <v>0</v>
      </c>
      <c r="IL158" s="478" t="n">
        <f aca="false">IF(IL151&gt;0,IL151*$E$133,0)</f>
        <v>0</v>
      </c>
      <c r="IM158" s="478" t="n">
        <f aca="false">IF(IM151&gt;0,IM151*$E$133,0)</f>
        <v>0</v>
      </c>
      <c r="IN158" s="478" t="n">
        <f aca="false">IF(IN151&gt;0,IN151*$E$133,0)</f>
        <v>0</v>
      </c>
      <c r="IO158" s="478" t="n">
        <f aca="false">IF(IO151&gt;0,IO151*$E$133,0)</f>
        <v>0</v>
      </c>
      <c r="IP158" s="478" t="n">
        <f aca="false">IF(IP151&gt;0,IP151*$E$133,0)</f>
        <v>0</v>
      </c>
      <c r="IQ158" s="478" t="n">
        <f aca="false">IF(IQ151&gt;0,IQ151*$E$133,0)</f>
        <v>0</v>
      </c>
      <c r="IR158" s="478" t="n">
        <f aca="false">IF(IR151&gt;0,IR151*$E$133,0)</f>
        <v>0</v>
      </c>
      <c r="IS158" s="478" t="n">
        <f aca="false">SUM(IG158:IR158)</f>
        <v>0</v>
      </c>
      <c r="IT158" s="478" t="n">
        <f aca="false">IF(IT151&gt;0,IT151*$E$133,0)</f>
        <v>0</v>
      </c>
      <c r="IU158" s="478" t="n">
        <f aca="false">IF(IU151&gt;0,IU151*$E$133,0)</f>
        <v>0</v>
      </c>
      <c r="IV158" s="478" t="n">
        <f aca="false">IF(IV151&gt;0,IV151*$E$133,0)</f>
        <v>0</v>
      </c>
      <c r="IW158" s="478" t="n">
        <f aca="false">IF(IW151&gt;0,IW151*$E$133,0)</f>
        <v>0</v>
      </c>
      <c r="IX158" s="478" t="n">
        <f aca="false">IF(IX151&gt;0,IX151*$E$133,0)</f>
        <v>0</v>
      </c>
      <c r="IY158" s="478" t="n">
        <f aca="false">IF(IY151&gt;0,IY151*$E$133,0)</f>
        <v>0</v>
      </c>
      <c r="IZ158" s="478" t="n">
        <f aca="false">IF(IZ151&gt;0,IZ151*$E$133,0)</f>
        <v>0</v>
      </c>
      <c r="JA158" s="478" t="n">
        <f aca="false">IF(JA151&gt;0,JA151*$E$133,0)</f>
        <v>0</v>
      </c>
      <c r="JB158" s="478" t="n">
        <f aca="false">IF(JB151&gt;0,JB151*$E$133,0)</f>
        <v>0</v>
      </c>
      <c r="JC158" s="478" t="n">
        <f aca="false">IF(JC151&gt;0,JC151*$E$133,0)</f>
        <v>0</v>
      </c>
      <c r="JD158" s="478" t="n">
        <f aca="false">IF(JD151&gt;0,JD151*$E$133,0)</f>
        <v>0</v>
      </c>
      <c r="JE158" s="478" t="n">
        <f aca="false">IF(JE151&gt;0,JE151*$E$133,0)</f>
        <v>0</v>
      </c>
      <c r="JF158" s="478" t="n">
        <f aca="false">SUM(IT158:JE158)</f>
        <v>0</v>
      </c>
      <c r="JG158" s="478" t="n">
        <f aca="false">IF(JG151&gt;0,JG151*$E$133,0)</f>
        <v>0</v>
      </c>
      <c r="JH158" s="478" t="n">
        <f aca="false">IF(JH151&gt;0,JH151*$E$133,0)</f>
        <v>0</v>
      </c>
      <c r="JI158" s="478" t="n">
        <f aca="false">IF(JI151&gt;0,JI151*$E$133,0)</f>
        <v>0</v>
      </c>
      <c r="JJ158" s="478" t="n">
        <f aca="false">IF(JJ151&gt;0,JJ151*$E$133,0)</f>
        <v>0</v>
      </c>
      <c r="JK158" s="478" t="n">
        <f aca="false">IF(JK151&gt;0,JK151*$E$133,0)</f>
        <v>0</v>
      </c>
      <c r="JL158" s="478" t="n">
        <f aca="false">IF(JL151&gt;0,JL151*$E$133,0)</f>
        <v>0</v>
      </c>
      <c r="JM158" s="478" t="n">
        <f aca="false">IF(JM151&gt;0,JM151*$E$133,0)</f>
        <v>0</v>
      </c>
      <c r="JN158" s="478" t="n">
        <f aca="false">IF(JN151&gt;0,JN151*$E$133,0)</f>
        <v>0</v>
      </c>
      <c r="JO158" s="478" t="n">
        <f aca="false">IF(JO151&gt;0,JO151*$E$133,0)</f>
        <v>0</v>
      </c>
      <c r="JP158" s="478" t="n">
        <f aca="false">IF(JP151&gt;0,JP151*$E$133,0)</f>
        <v>0</v>
      </c>
      <c r="JQ158" s="478" t="n">
        <f aca="false">IF(JQ151&gt;0,JQ151*$E$133,0)</f>
        <v>0</v>
      </c>
      <c r="JR158" s="478" t="n">
        <f aca="false">IF(JR151&gt;0,JR151*$E$133,0)</f>
        <v>0</v>
      </c>
      <c r="JS158" s="478" t="n">
        <f aca="false">SUM(JG158:JR158)</f>
        <v>0</v>
      </c>
      <c r="JT158" s="478" t="n">
        <f aca="false">IF(JT151&gt;0,JT151*$E$133,0)</f>
        <v>0</v>
      </c>
      <c r="JU158" s="478" t="n">
        <f aca="false">IF(JU151&gt;0,JU151*$E$133,0)</f>
        <v>0</v>
      </c>
      <c r="JV158" s="478" t="n">
        <f aca="false">IF(JV151&gt;0,JV151*$E$133,0)</f>
        <v>0</v>
      </c>
      <c r="JW158" s="478" t="n">
        <f aca="false">IF(JW151&gt;0,JW151*$E$133,0)</f>
        <v>0</v>
      </c>
      <c r="JX158" s="478" t="n">
        <f aca="false">IF(JX151&gt;0,JX151*$E$133,0)</f>
        <v>0</v>
      </c>
      <c r="JY158" s="478" t="n">
        <f aca="false">IF(JY151&gt;0,JY151*$E$133,0)</f>
        <v>0</v>
      </c>
      <c r="JZ158" s="478" t="n">
        <f aca="false">IF(JZ151&gt;0,JZ151*$E$133,0)</f>
        <v>0</v>
      </c>
      <c r="KA158" s="478" t="n">
        <f aca="false">IF(KA151&gt;0,KA151*$E$133,0)</f>
        <v>0</v>
      </c>
      <c r="KB158" s="478" t="n">
        <f aca="false">IF(KB151&gt;0,KB151*$E$133,0)</f>
        <v>0</v>
      </c>
      <c r="KC158" s="478" t="n">
        <f aca="false">IF(KC151&gt;0,KC151*$E$133,0)</f>
        <v>0</v>
      </c>
      <c r="KD158" s="478" t="n">
        <f aca="false">IF(KD151&gt;0,KD151*$E$133,0)</f>
        <v>0</v>
      </c>
      <c r="KE158" s="478" t="n">
        <f aca="false">IF(KE151&gt;0,KE151*$E$133,0)</f>
        <v>0</v>
      </c>
      <c r="KF158" s="478" t="n">
        <f aca="false">SUM(JT158:KE158)</f>
        <v>0</v>
      </c>
      <c r="KG158" s="478" t="n">
        <f aca="false">IF(KG151&gt;0,KG151*$E$133,0)</f>
        <v>0</v>
      </c>
      <c r="KH158" s="478" t="n">
        <f aca="false">IF(KH151&gt;0,KH151*$E$133,0)</f>
        <v>0</v>
      </c>
      <c r="KI158" s="478" t="n">
        <f aca="false">IF(KI151&gt;0,KI151*$E$133,0)</f>
        <v>0</v>
      </c>
      <c r="KJ158" s="478" t="n">
        <f aca="false">IF(KJ151&gt;0,KJ151*$E$133,0)</f>
        <v>0</v>
      </c>
      <c r="KK158" s="478" t="n">
        <f aca="false">IF(KK151&gt;0,KK151*$E$133,0)</f>
        <v>0</v>
      </c>
      <c r="KL158" s="478" t="n">
        <f aca="false">IF(KL151&gt;0,KL151*$E$133,0)</f>
        <v>0</v>
      </c>
      <c r="KM158" s="478" t="n">
        <f aca="false">IF(KM151&gt;0,KM151*$E$133,0)</f>
        <v>0</v>
      </c>
      <c r="KN158" s="478" t="n">
        <f aca="false">IF(KN151&gt;0,KN151*$E$133,0)</f>
        <v>0</v>
      </c>
      <c r="KO158" s="478" t="n">
        <f aca="false">IF(KO151&gt;0,KO151*$E$133,0)</f>
        <v>0</v>
      </c>
      <c r="KP158" s="478" t="n">
        <f aca="false">IF(KP151&gt;0,KP151*$E$133,0)</f>
        <v>0</v>
      </c>
      <c r="KQ158" s="478" t="n">
        <f aca="false">IF(KQ151&gt;0,KQ151*$E$133,0)</f>
        <v>0</v>
      </c>
      <c r="KR158" s="478" t="n">
        <f aca="false">IF(KR151&gt;0,KR151*$E$133,0)</f>
        <v>0</v>
      </c>
      <c r="KS158" s="478" t="n">
        <f aca="false">SUM(KG158:KR158)</f>
        <v>0</v>
      </c>
      <c r="KT158" s="478" t="n">
        <f aca="false">IF(KT151&gt;0,KT151*$E$133,0)</f>
        <v>0</v>
      </c>
      <c r="KU158" s="478" t="n">
        <f aca="false">IF(KU151&gt;0,KU151*$E$133,0)</f>
        <v>0</v>
      </c>
      <c r="KV158" s="478" t="n">
        <f aca="false">IF(KV151&gt;0,KV151*$E$133,0)</f>
        <v>0</v>
      </c>
      <c r="KW158" s="478" t="n">
        <f aca="false">IF(KW151&gt;0,KW151*$E$133,0)</f>
        <v>0</v>
      </c>
      <c r="KX158" s="478" t="n">
        <f aca="false">IF(KX151&gt;0,KX151*$E$133,0)</f>
        <v>0</v>
      </c>
      <c r="KY158" s="478" t="n">
        <f aca="false">IF(KY151&gt;0,KY151*$E$133,0)</f>
        <v>0</v>
      </c>
      <c r="KZ158" s="478" t="n">
        <f aca="false">IF(KZ151&gt;0,KZ151*$E$133,0)</f>
        <v>0</v>
      </c>
      <c r="LA158" s="478" t="n">
        <f aca="false">IF(LA151&gt;0,LA151*$E$133,0)</f>
        <v>0</v>
      </c>
      <c r="LB158" s="478" t="n">
        <f aca="false">IF(LB151&gt;0,LB151*$E$133,0)</f>
        <v>0</v>
      </c>
      <c r="LC158" s="478" t="n">
        <f aca="false">IF(LC151&gt;0,LC151*$E$133,0)</f>
        <v>0</v>
      </c>
      <c r="LD158" s="478" t="n">
        <f aca="false">IF(LD151&gt;0,LD151*$E$133,0)</f>
        <v>0</v>
      </c>
      <c r="LE158" s="478" t="n">
        <f aca="false">IF(LE151&gt;0,LE151*$E$133,0)</f>
        <v>0</v>
      </c>
      <c r="LF158" s="478" t="n">
        <f aca="false">SUM(KT158:LE158)</f>
        <v>0</v>
      </c>
      <c r="LG158" s="478" t="n">
        <f aca="false">IF(LG151&gt;0,LG151*$E$133,0)</f>
        <v>0</v>
      </c>
      <c r="LH158" s="478" t="n">
        <f aca="false">IF(LH151&gt;0,LH151*$E$133,0)</f>
        <v>0</v>
      </c>
      <c r="LI158" s="478" t="n">
        <f aca="false">IF(LI151&gt;0,LI151*$E$133,0)</f>
        <v>0</v>
      </c>
      <c r="LJ158" s="478" t="n">
        <f aca="false">IF(LJ151&gt;0,LJ151*$E$133,0)</f>
        <v>0</v>
      </c>
      <c r="LK158" s="478" t="n">
        <f aca="false">IF(LK151&gt;0,LK151*$E$133,0)</f>
        <v>0</v>
      </c>
      <c r="LL158" s="478" t="n">
        <f aca="false">IF(LL151&gt;0,LL151*$E$133,0)</f>
        <v>0</v>
      </c>
      <c r="LM158" s="478" t="n">
        <f aca="false">IF(LM151&gt;0,LM151*$E$133,0)</f>
        <v>0</v>
      </c>
      <c r="LN158" s="478" t="n">
        <f aca="false">IF(LN151&gt;0,LN151*$E$133,0)</f>
        <v>0</v>
      </c>
      <c r="LO158" s="478" t="n">
        <f aca="false">IF(LO151&gt;0,LO151*$E$133,0)</f>
        <v>0</v>
      </c>
      <c r="LP158" s="478" t="n">
        <f aca="false">IF(LP151&gt;0,LP151*$E$133,0)</f>
        <v>0</v>
      </c>
      <c r="LQ158" s="478" t="n">
        <f aca="false">IF(LQ151&gt;0,LQ151*$E$133,0)</f>
        <v>0</v>
      </c>
      <c r="LR158" s="478" t="n">
        <f aca="false">IF(LR151&gt;0,LR151*$E$133,0)</f>
        <v>0</v>
      </c>
      <c r="LS158" s="478" t="n">
        <f aca="false">SUM(LG158:LR158)</f>
        <v>0</v>
      </c>
      <c r="LT158" s="478" t="n">
        <f aca="false">IF(LT151&gt;0,LT151*$E$133,0)</f>
        <v>0</v>
      </c>
      <c r="LU158" s="478" t="n">
        <f aca="false">IF(LU151&gt;0,LU151*$E$133,0)</f>
        <v>0</v>
      </c>
      <c r="LV158" s="478" t="n">
        <f aca="false">IF(LV151&gt;0,LV151*$E$133,0)</f>
        <v>0</v>
      </c>
      <c r="LW158" s="478" t="n">
        <f aca="false">IF(LW151&gt;0,LW151*$E$133,0)</f>
        <v>0</v>
      </c>
      <c r="LX158" s="478" t="n">
        <f aca="false">IF(LX151&gt;0,LX151*$E$133,0)</f>
        <v>0</v>
      </c>
      <c r="LY158" s="478" t="n">
        <f aca="false">IF(LY151&gt;0,LY151*$E$133,0)</f>
        <v>0</v>
      </c>
      <c r="LZ158" s="478" t="n">
        <f aca="false">IF(LZ151&gt;0,LZ151*$E$133,0)</f>
        <v>0</v>
      </c>
      <c r="MA158" s="478" t="n">
        <f aca="false">IF(MA151&gt;0,MA151*$E$133,0)</f>
        <v>0</v>
      </c>
      <c r="MB158" s="478" t="n">
        <f aca="false">IF(MB151&gt;0,MB151*$E$133,0)</f>
        <v>0</v>
      </c>
      <c r="MC158" s="478" t="n">
        <f aca="false">IF(MC151&gt;0,MC151*$E$133,0)</f>
        <v>0</v>
      </c>
      <c r="MD158" s="478" t="n">
        <f aca="false">IF(MD151&gt;0,MD151*$E$133,0)</f>
        <v>0</v>
      </c>
      <c r="ME158" s="478" t="n">
        <f aca="false">IF(ME151&gt;0,ME151*$E$133,0)</f>
        <v>0</v>
      </c>
      <c r="MF158" s="478" t="n">
        <f aca="false">SUM(LT158:ME158)</f>
        <v>0</v>
      </c>
      <c r="MG158" s="478" t="n">
        <f aca="false">IF(MG151&gt;0,MG151*$E$133,0)</f>
        <v>0</v>
      </c>
      <c r="MH158" s="478" t="n">
        <f aca="false">IF(MH151&gt;0,MH151*$E$133,0)</f>
        <v>0</v>
      </c>
      <c r="MI158" s="478" t="n">
        <f aca="false">IF(MI151&gt;0,MI151*$E$133,0)</f>
        <v>0</v>
      </c>
      <c r="MJ158" s="478" t="n">
        <f aca="false">IF(MJ151&gt;0,MJ151*$E$133,0)</f>
        <v>0</v>
      </c>
      <c r="MK158" s="478" t="n">
        <f aca="false">IF(MK151&gt;0,MK151*$E$133,0)</f>
        <v>0</v>
      </c>
      <c r="ML158" s="478" t="n">
        <f aca="false">IF(ML151&gt;0,ML151*$E$133,0)</f>
        <v>0</v>
      </c>
      <c r="MM158" s="478" t="n">
        <f aca="false">IF(MM151&gt;0,MM151*$E$133,0)</f>
        <v>0</v>
      </c>
      <c r="MN158" s="478" t="n">
        <f aca="false">IF(MN151&gt;0,MN151*$E$133,0)</f>
        <v>0</v>
      </c>
      <c r="MO158" s="478" t="n">
        <f aca="false">IF(MO151&gt;0,MO151*$E$133,0)</f>
        <v>0</v>
      </c>
      <c r="MP158" s="478" t="n">
        <f aca="false">IF(MP151&gt;0,MP151*$E$133,0)</f>
        <v>0</v>
      </c>
      <c r="MQ158" s="478" t="n">
        <f aca="false">IF(MQ151&gt;0,MQ151*$E$133,0)</f>
        <v>0</v>
      </c>
      <c r="MR158" s="478" t="n">
        <f aca="false">IF(MR151&gt;0,MR151*$E$133,0)</f>
        <v>0</v>
      </c>
      <c r="MS158" s="478" t="n">
        <f aca="false">SUM(MG158:MR158)</f>
        <v>0</v>
      </c>
      <c r="MT158" s="478" t="n">
        <f aca="false">IF(MT151&gt;0,MT151*$E$133,0)</f>
        <v>0</v>
      </c>
      <c r="MU158" s="478" t="n">
        <f aca="false">IF(MU151&gt;0,MU151*$E$133,0)</f>
        <v>0</v>
      </c>
      <c r="MV158" s="478" t="n">
        <f aca="false">IF(MV151&gt;0,MV151*$E$133,0)</f>
        <v>0</v>
      </c>
      <c r="MW158" s="478" t="n">
        <f aca="false">IF(MW151&gt;0,MW151*$E$133,0)</f>
        <v>0</v>
      </c>
      <c r="MX158" s="478" t="n">
        <f aca="false">IF(MX151&gt;0,MX151*$E$133,0)</f>
        <v>0</v>
      </c>
      <c r="MY158" s="478" t="n">
        <f aca="false">IF(MY151&gt;0,MY151*$E$133,0)</f>
        <v>0</v>
      </c>
      <c r="MZ158" s="478" t="n">
        <f aca="false">IF(MZ151&gt;0,MZ151*$E$133,0)</f>
        <v>0</v>
      </c>
      <c r="NA158" s="478" t="n">
        <f aca="false">IF(NA151&gt;0,NA151*$E$133,0)</f>
        <v>0</v>
      </c>
      <c r="NB158" s="478" t="n">
        <f aca="false">IF(NB151&gt;0,NB151*$E$133,0)</f>
        <v>0</v>
      </c>
      <c r="NC158" s="478" t="n">
        <f aca="false">IF(NC151&gt;0,NC151*$E$133,0)</f>
        <v>0</v>
      </c>
      <c r="ND158" s="478" t="n">
        <f aca="false">IF(ND151&gt;0,ND151*$E$133,0)</f>
        <v>0</v>
      </c>
      <c r="NE158" s="478" t="n">
        <f aca="false">IF(NE151&gt;0,NE151*$E$133,0)</f>
        <v>0</v>
      </c>
      <c r="NF158" s="478" t="n">
        <f aca="false">SUM(MT158:NE158)</f>
        <v>0</v>
      </c>
      <c r="NG158" s="478" t="n">
        <f aca="false">IF(NG151&gt;0,NG151*$E$133,0)</f>
        <v>0</v>
      </c>
      <c r="NH158" s="478" t="n">
        <f aca="false">IF(NH151&gt;0,NH151*$E$133,0)</f>
        <v>0</v>
      </c>
      <c r="NI158" s="478" t="n">
        <f aca="false">IF(NI151&gt;0,NI151*$E$133,0)</f>
        <v>0</v>
      </c>
      <c r="NJ158" s="478" t="n">
        <f aca="false">IF(NJ151&gt;0,NJ151*$E$133,0)</f>
        <v>0</v>
      </c>
      <c r="NK158" s="478" t="n">
        <f aca="false">IF(NK151&gt;0,NK151*$E$133,0)</f>
        <v>0</v>
      </c>
      <c r="NL158" s="478" t="n">
        <f aca="false">IF(NL151&gt;0,NL151*$E$133,0)</f>
        <v>0</v>
      </c>
      <c r="NM158" s="478" t="n">
        <f aca="false">IF(NM151&gt;0,NM151*$E$133,0)</f>
        <v>0</v>
      </c>
      <c r="NN158" s="478" t="n">
        <f aca="false">IF(NN151&gt;0,NN151*$E$133,0)</f>
        <v>0</v>
      </c>
      <c r="NO158" s="478" t="n">
        <f aca="false">IF(NO151&gt;0,NO151*$E$133,0)</f>
        <v>0</v>
      </c>
      <c r="NP158" s="478" t="n">
        <f aca="false">IF(NP151&gt;0,NP151*$E$133,0)</f>
        <v>0</v>
      </c>
      <c r="NQ158" s="478" t="n">
        <f aca="false">IF(NQ151&gt;0,NQ151*$E$133,0)</f>
        <v>0</v>
      </c>
      <c r="NR158" s="478" t="n">
        <f aca="false">IF(NR151&gt;0,NR151*$E$133,0)</f>
        <v>0</v>
      </c>
      <c r="NS158" s="478" t="n">
        <f aca="false">SUM(NG158:NR158)</f>
        <v>0</v>
      </c>
      <c r="NT158" s="478" t="n">
        <f aca="false">IF(NT151&gt;0,NT151*$E$133,0)</f>
        <v>0</v>
      </c>
      <c r="NU158" s="478" t="n">
        <f aca="false">IF(NU151&gt;0,NU151*$E$133,0)</f>
        <v>0</v>
      </c>
      <c r="NV158" s="478" t="n">
        <f aca="false">IF(NV151&gt;0,NV151*$E$133,0)</f>
        <v>0</v>
      </c>
      <c r="NW158" s="478" t="n">
        <f aca="false">IF(NW151&gt;0,NW151*$E$133,0)</f>
        <v>0</v>
      </c>
      <c r="NX158" s="478" t="n">
        <f aca="false">IF(NX151&gt;0,NX151*$E$133,0)</f>
        <v>0</v>
      </c>
      <c r="NY158" s="478" t="n">
        <f aca="false">IF(NY151&gt;0,NY151*$E$133,0)</f>
        <v>0</v>
      </c>
      <c r="NZ158" s="478" t="n">
        <f aca="false">IF(NZ151&gt;0,NZ151*$E$133,0)</f>
        <v>0</v>
      </c>
      <c r="OA158" s="478" t="n">
        <f aca="false">IF(OA151&gt;0,OA151*$E$133,0)</f>
        <v>0</v>
      </c>
      <c r="OB158" s="478" t="n">
        <f aca="false">IF(OB151&gt;0,OB151*$E$133,0)</f>
        <v>0</v>
      </c>
      <c r="OC158" s="478" t="n">
        <f aca="false">IF(OC151&gt;0,OC151*$E$133,0)</f>
        <v>0</v>
      </c>
      <c r="OD158" s="478" t="n">
        <f aca="false">IF(OD151&gt;0,OD151*$E$133,0)</f>
        <v>0</v>
      </c>
      <c r="OE158" s="478" t="n">
        <f aca="false">IF(OE151&gt;0,OE151*$E$133,0)</f>
        <v>0</v>
      </c>
      <c r="OF158" s="478" t="n">
        <f aca="false">SUM(NT158:OE158)</f>
        <v>0</v>
      </c>
      <c r="OG158" s="478" t="n">
        <f aca="false">IF(OG151&gt;0,OG151*$E$133,0)</f>
        <v>0</v>
      </c>
      <c r="OH158" s="478" t="n">
        <f aca="false">IF(OH151&gt;0,OH151*$E$133,0)</f>
        <v>0</v>
      </c>
      <c r="OI158" s="478" t="n">
        <f aca="false">IF(OI151&gt;0,OI151*$E$133,0)</f>
        <v>0</v>
      </c>
      <c r="OJ158" s="478" t="n">
        <f aca="false">IF(OJ151&gt;0,OJ151*$E$133,0)</f>
        <v>0</v>
      </c>
      <c r="OK158" s="478" t="n">
        <f aca="false">IF(OK151&gt;0,OK151*$E$133,0)</f>
        <v>0</v>
      </c>
      <c r="OL158" s="478" t="n">
        <f aca="false">IF(OL151&gt;0,OL151*$E$133,0)</f>
        <v>0</v>
      </c>
      <c r="OM158" s="478" t="n">
        <f aca="false">IF(OM151&gt;0,OM151*$E$133,0)</f>
        <v>0</v>
      </c>
      <c r="ON158" s="478" t="n">
        <f aca="false">IF(ON151&gt;0,ON151*$E$133,0)</f>
        <v>0</v>
      </c>
      <c r="OO158" s="478" t="n">
        <f aca="false">IF(OO151&gt;0,OO151*$E$133,0)</f>
        <v>0</v>
      </c>
      <c r="OP158" s="478" t="n">
        <f aca="false">IF(OP151&gt;0,OP151*$E$133,0)</f>
        <v>0</v>
      </c>
      <c r="OQ158" s="478" t="n">
        <f aca="false">IF(OQ151&gt;0,OQ151*$E$133,0)</f>
        <v>0</v>
      </c>
      <c r="OR158" s="478" t="n">
        <f aca="false">IF(OR151&gt;0,OR151*$E$133,0)</f>
        <v>0</v>
      </c>
      <c r="OS158" s="478" t="n">
        <f aca="false">SUM(OG158:OR158)</f>
        <v>0</v>
      </c>
      <c r="OT158" s="478"/>
      <c r="OU158" s="478"/>
      <c r="OV158" s="478"/>
      <c r="OW158" s="478"/>
      <c r="OX158" s="478"/>
      <c r="OY158" s="478"/>
      <c r="OZ158" s="478"/>
      <c r="PA158" s="478"/>
      <c r="PB158" s="478"/>
      <c r="PC158" s="478"/>
      <c r="PD158" s="478"/>
      <c r="PE158" s="478"/>
      <c r="PF158" s="478"/>
      <c r="PG158" s="478"/>
      <c r="PH158" s="478"/>
      <c r="PI158" s="478"/>
      <c r="PJ158" s="478"/>
      <c r="PK158" s="478"/>
      <c r="PL158" s="478"/>
      <c r="PM158" s="478"/>
      <c r="PN158" s="478"/>
      <c r="PO158" s="478"/>
      <c r="PP158" s="478"/>
      <c r="PQ158" s="478"/>
      <c r="PR158" s="478"/>
      <c r="PS158" s="478"/>
      <c r="PT158" s="478"/>
      <c r="PU158" s="478"/>
      <c r="PV158" s="478"/>
      <c r="PW158" s="478"/>
      <c r="PX158" s="478"/>
      <c r="PY158" s="478"/>
      <c r="PZ158" s="478"/>
      <c r="QA158" s="478"/>
      <c r="QB158" s="478"/>
      <c r="QC158" s="478"/>
      <c r="QD158" s="478"/>
      <c r="QE158" s="478"/>
      <c r="QF158" s="478"/>
      <c r="QG158" s="478"/>
      <c r="QH158" s="478"/>
      <c r="QI158" s="478"/>
      <c r="QJ158" s="478"/>
      <c r="QK158" s="478"/>
      <c r="QL158" s="478"/>
      <c r="QM158" s="478"/>
      <c r="QN158" s="478"/>
      <c r="QO158" s="478"/>
      <c r="QP158" s="478"/>
      <c r="QQ158" s="478"/>
      <c r="QR158" s="478"/>
      <c r="QS158" s="478"/>
      <c r="QT158" s="478"/>
      <c r="QU158" s="478"/>
      <c r="QV158" s="478"/>
      <c r="QW158" s="478"/>
      <c r="QX158" s="478"/>
      <c r="QY158" s="478"/>
      <c r="QZ158" s="478"/>
      <c r="RA158" s="478"/>
      <c r="RB158" s="478"/>
      <c r="RC158" s="478"/>
      <c r="RD158" s="478"/>
      <c r="RE158" s="478"/>
      <c r="RF158" s="478"/>
    </row>
    <row r="159" customFormat="false" ht="12.75" hidden="false" customHeight="true" outlineLevel="0" collapsed="false"/>
    <row r="160" customFormat="false" ht="12.75" hidden="false" customHeight="true" outlineLevel="0" collapsed="false">
      <c r="B160" s="85" t="s">
        <v>218</v>
      </c>
      <c r="C160" s="85"/>
      <c r="D160" s="85"/>
      <c r="E160" s="85" t="s">
        <v>64</v>
      </c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  <c r="DT160" s="85"/>
      <c r="DU160" s="85"/>
      <c r="DV160" s="85"/>
      <c r="DW160" s="85"/>
      <c r="DX160" s="85"/>
      <c r="DY160" s="85"/>
      <c r="DZ160" s="85"/>
      <c r="EA160" s="85"/>
      <c r="EB160" s="85"/>
      <c r="EC160" s="85"/>
      <c r="ED160" s="85"/>
      <c r="EE160" s="85"/>
      <c r="EF160" s="85"/>
      <c r="EG160" s="85"/>
      <c r="EH160" s="85"/>
      <c r="EI160" s="85"/>
      <c r="EJ160" s="85"/>
      <c r="EK160" s="85"/>
      <c r="EL160" s="85"/>
      <c r="EM160" s="85"/>
      <c r="EN160" s="85"/>
      <c r="EO160" s="85"/>
      <c r="EP160" s="85"/>
      <c r="EQ160" s="85"/>
      <c r="ER160" s="85"/>
      <c r="ES160" s="85"/>
      <c r="ET160" s="85"/>
      <c r="EU160" s="85"/>
      <c r="EV160" s="85"/>
      <c r="EW160" s="85"/>
      <c r="EX160" s="85"/>
      <c r="EY160" s="85"/>
      <c r="EZ160" s="85"/>
      <c r="FA160" s="85"/>
      <c r="FB160" s="85"/>
      <c r="FC160" s="85"/>
      <c r="FD160" s="85"/>
      <c r="FE160" s="85"/>
      <c r="FF160" s="85"/>
      <c r="FG160" s="85"/>
      <c r="FH160" s="85"/>
      <c r="FI160" s="85"/>
      <c r="FJ160" s="85"/>
      <c r="FK160" s="85"/>
      <c r="FL160" s="85"/>
      <c r="FM160" s="85"/>
      <c r="FN160" s="85"/>
      <c r="FO160" s="85"/>
      <c r="FP160" s="85"/>
      <c r="FQ160" s="85"/>
      <c r="FR160" s="85"/>
      <c r="FS160" s="85"/>
      <c r="FT160" s="85"/>
      <c r="FU160" s="85"/>
      <c r="FV160" s="85"/>
      <c r="FW160" s="85"/>
      <c r="FX160" s="85"/>
      <c r="FY160" s="85"/>
      <c r="FZ160" s="85"/>
      <c r="GA160" s="85"/>
      <c r="GB160" s="85"/>
      <c r="GC160" s="85"/>
      <c r="GD160" s="85"/>
      <c r="GE160" s="85"/>
      <c r="GF160" s="85"/>
      <c r="GG160" s="85"/>
      <c r="GH160" s="85"/>
      <c r="GI160" s="85"/>
      <c r="GJ160" s="85"/>
      <c r="GK160" s="85"/>
      <c r="GL160" s="85"/>
      <c r="GM160" s="85"/>
      <c r="GN160" s="85"/>
      <c r="GO160" s="85"/>
      <c r="GP160" s="85"/>
      <c r="GQ160" s="85"/>
      <c r="GR160" s="85"/>
      <c r="GS160" s="85"/>
      <c r="GT160" s="85"/>
      <c r="GU160" s="85"/>
      <c r="GV160" s="85"/>
      <c r="GW160" s="85"/>
      <c r="GX160" s="85"/>
      <c r="GY160" s="85"/>
      <c r="GZ160" s="85"/>
      <c r="HA160" s="85"/>
      <c r="HB160" s="85"/>
      <c r="HC160" s="85"/>
      <c r="HD160" s="85"/>
      <c r="HE160" s="85"/>
      <c r="HF160" s="85"/>
      <c r="HG160" s="85"/>
      <c r="HH160" s="85"/>
      <c r="HI160" s="85"/>
      <c r="HJ160" s="85"/>
      <c r="HK160" s="85"/>
      <c r="HL160" s="85"/>
      <c r="HM160" s="85"/>
      <c r="HN160" s="85"/>
      <c r="HO160" s="85"/>
      <c r="HP160" s="85"/>
      <c r="HQ160" s="85"/>
      <c r="HR160" s="85"/>
      <c r="HS160" s="85"/>
      <c r="HT160" s="85"/>
      <c r="HU160" s="85"/>
      <c r="HV160" s="85"/>
      <c r="HW160" s="85"/>
      <c r="HX160" s="85"/>
      <c r="HY160" s="85"/>
      <c r="HZ160" s="85"/>
      <c r="IA160" s="85"/>
      <c r="IB160" s="85"/>
      <c r="IC160" s="85"/>
      <c r="ID160" s="85"/>
      <c r="IE160" s="85"/>
      <c r="IF160" s="85"/>
      <c r="IG160" s="85"/>
      <c r="IH160" s="85"/>
      <c r="II160" s="85"/>
      <c r="IJ160" s="85"/>
      <c r="IK160" s="85"/>
      <c r="IL160" s="85"/>
      <c r="IM160" s="85"/>
      <c r="IN160" s="85"/>
      <c r="IO160" s="85"/>
      <c r="IP160" s="85"/>
      <c r="IQ160" s="85"/>
      <c r="IR160" s="85"/>
      <c r="IS160" s="85"/>
      <c r="IT160" s="85"/>
      <c r="IU160" s="85"/>
      <c r="IV160" s="85"/>
      <c r="IW160" s="85"/>
      <c r="IX160" s="85"/>
      <c r="IY160" s="85"/>
      <c r="IZ160" s="85"/>
      <c r="JA160" s="85"/>
      <c r="JB160" s="85"/>
      <c r="JC160" s="85"/>
      <c r="JD160" s="85"/>
      <c r="JE160" s="85"/>
      <c r="JF160" s="85"/>
      <c r="JG160" s="85"/>
      <c r="JH160" s="85"/>
      <c r="JI160" s="85"/>
      <c r="JJ160" s="85"/>
      <c r="JK160" s="85"/>
      <c r="JL160" s="85"/>
      <c r="JM160" s="85"/>
      <c r="JN160" s="85"/>
      <c r="JO160" s="85"/>
      <c r="JP160" s="85"/>
      <c r="JQ160" s="85"/>
      <c r="JR160" s="85"/>
      <c r="JS160" s="85"/>
      <c r="JT160" s="85"/>
      <c r="JU160" s="85"/>
      <c r="JV160" s="85"/>
      <c r="JW160" s="85"/>
      <c r="JX160" s="85"/>
      <c r="JY160" s="85"/>
      <c r="JZ160" s="85"/>
      <c r="KA160" s="85"/>
      <c r="KB160" s="85"/>
      <c r="KC160" s="85"/>
      <c r="KD160" s="85"/>
      <c r="KE160" s="85"/>
      <c r="KF160" s="85"/>
      <c r="KG160" s="85"/>
      <c r="KH160" s="85"/>
      <c r="KI160" s="85"/>
      <c r="KJ160" s="85"/>
      <c r="KK160" s="85"/>
      <c r="KL160" s="85"/>
      <c r="KM160" s="85"/>
      <c r="KN160" s="85"/>
      <c r="KO160" s="85"/>
      <c r="KP160" s="85"/>
      <c r="KQ160" s="85"/>
      <c r="KR160" s="85"/>
      <c r="KS160" s="85"/>
      <c r="KT160" s="85"/>
      <c r="KU160" s="85"/>
      <c r="KV160" s="85"/>
      <c r="KW160" s="85"/>
      <c r="KX160" s="85"/>
      <c r="KY160" s="85"/>
      <c r="KZ160" s="85"/>
      <c r="LA160" s="85"/>
      <c r="LB160" s="85"/>
      <c r="LC160" s="85"/>
      <c r="LD160" s="85"/>
      <c r="LE160" s="85"/>
      <c r="LF160" s="85"/>
      <c r="LG160" s="85"/>
      <c r="LH160" s="85"/>
      <c r="LI160" s="85"/>
      <c r="LJ160" s="85"/>
      <c r="LK160" s="85"/>
      <c r="LL160" s="85"/>
      <c r="LM160" s="85"/>
      <c r="LN160" s="85"/>
      <c r="LO160" s="85"/>
      <c r="LP160" s="85"/>
      <c r="LQ160" s="85"/>
      <c r="LR160" s="85"/>
      <c r="LS160" s="85"/>
      <c r="LT160" s="85"/>
      <c r="LU160" s="85"/>
      <c r="LV160" s="85"/>
      <c r="LW160" s="85"/>
      <c r="LX160" s="85"/>
      <c r="LY160" s="85"/>
      <c r="LZ160" s="85"/>
      <c r="MA160" s="85"/>
      <c r="MB160" s="85"/>
      <c r="MC160" s="85"/>
      <c r="MD160" s="85"/>
      <c r="ME160" s="85"/>
      <c r="MF160" s="85"/>
      <c r="MG160" s="85"/>
      <c r="MH160" s="85"/>
      <c r="MI160" s="85"/>
      <c r="MJ160" s="85"/>
      <c r="MK160" s="85"/>
      <c r="ML160" s="85"/>
      <c r="MM160" s="85"/>
      <c r="MN160" s="85"/>
      <c r="MO160" s="85"/>
      <c r="MP160" s="85"/>
      <c r="MQ160" s="85"/>
      <c r="MR160" s="85"/>
      <c r="MS160" s="85"/>
      <c r="MT160" s="85"/>
      <c r="MU160" s="85"/>
      <c r="MV160" s="85"/>
      <c r="MW160" s="85"/>
      <c r="MX160" s="85"/>
      <c r="MY160" s="85"/>
      <c r="MZ160" s="85"/>
      <c r="NA160" s="85"/>
      <c r="NB160" s="85"/>
      <c r="NC160" s="85"/>
      <c r="ND160" s="85"/>
      <c r="NE160" s="85"/>
      <c r="NF160" s="85"/>
      <c r="NG160" s="85"/>
      <c r="NH160" s="85"/>
      <c r="NI160" s="85"/>
      <c r="NJ160" s="85"/>
      <c r="NK160" s="85"/>
      <c r="NL160" s="85"/>
      <c r="NM160" s="85"/>
      <c r="NN160" s="85"/>
      <c r="NO160" s="85"/>
      <c r="NP160" s="85"/>
      <c r="NQ160" s="85"/>
      <c r="NR160" s="85"/>
      <c r="NS160" s="85"/>
      <c r="NT160" s="85"/>
      <c r="NU160" s="85"/>
      <c r="NV160" s="85"/>
      <c r="NW160" s="85"/>
      <c r="NX160" s="85"/>
      <c r="NY160" s="85"/>
      <c r="NZ160" s="85"/>
      <c r="OA160" s="85"/>
      <c r="OB160" s="85"/>
      <c r="OC160" s="85"/>
      <c r="OD160" s="85"/>
      <c r="OE160" s="85"/>
      <c r="OF160" s="85"/>
      <c r="OG160" s="85"/>
      <c r="OH160" s="85"/>
      <c r="OI160" s="85"/>
      <c r="OJ160" s="85"/>
      <c r="OK160" s="85"/>
      <c r="OL160" s="85"/>
      <c r="OM160" s="85"/>
      <c r="ON160" s="85"/>
      <c r="OO160" s="85"/>
      <c r="OP160" s="85"/>
      <c r="OQ160" s="85"/>
      <c r="OR160" s="85"/>
      <c r="OS160" s="85"/>
    </row>
    <row r="161" customFormat="false" ht="12.75" hidden="false" customHeight="true" outlineLevel="0" collapsed="false"/>
    <row r="162" customFormat="false" ht="12.75" hidden="false" customHeight="true" outlineLevel="0" collapsed="false">
      <c r="C162" s="44" t="s">
        <v>514</v>
      </c>
      <c r="D162" s="44"/>
      <c r="E162" s="489" t="n">
        <f aca="false">'Premissas Financeiras'!T31</f>
        <v>46204</v>
      </c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87"/>
      <c r="V162" s="44"/>
    </row>
    <row r="163" customFormat="false" ht="12.75" hidden="false" customHeight="true" outlineLevel="0" collapsed="false">
      <c r="C163" s="44"/>
      <c r="D163" s="44"/>
      <c r="E163" s="491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87"/>
      <c r="V163" s="44"/>
    </row>
    <row r="164" customFormat="false" ht="12.75" hidden="false" customHeight="true" outlineLevel="0" collapsed="false">
      <c r="C164" s="44" t="s">
        <v>507</v>
      </c>
      <c r="D164" s="44"/>
      <c r="E164" s="492" t="n">
        <f aca="false">'Premissas Financeiras'!T30</f>
        <v>0.0005</v>
      </c>
    </row>
    <row r="165" customFormat="false" ht="12.75" hidden="false" customHeight="true" outlineLevel="0" collapsed="false"/>
    <row r="166" customFormat="false" ht="12.75" hidden="false" customHeight="true" outlineLevel="0" collapsed="false">
      <c r="B166" s="275" t="s">
        <v>549</v>
      </c>
      <c r="C166" s="276"/>
      <c r="D166" s="276"/>
      <c r="E166" s="276"/>
      <c r="F166" s="276"/>
      <c r="G166" s="277" t="s">
        <v>147</v>
      </c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 t="s">
        <v>124</v>
      </c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 t="s">
        <v>125</v>
      </c>
      <c r="AH166" s="277"/>
      <c r="AI166" s="277"/>
      <c r="AJ166" s="277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7" t="s">
        <v>126</v>
      </c>
      <c r="AU166" s="277"/>
      <c r="AV166" s="277"/>
      <c r="AW166" s="277"/>
      <c r="AX166" s="277"/>
      <c r="AY166" s="277"/>
      <c r="AZ166" s="277"/>
      <c r="BA166" s="277"/>
      <c r="BB166" s="277"/>
      <c r="BC166" s="277"/>
      <c r="BD166" s="277"/>
      <c r="BE166" s="277"/>
      <c r="BF166" s="277"/>
      <c r="BG166" s="277" t="s">
        <v>127</v>
      </c>
      <c r="BH166" s="277"/>
      <c r="BI166" s="277"/>
      <c r="BJ166" s="277"/>
      <c r="BK166" s="277"/>
      <c r="BL166" s="277"/>
      <c r="BM166" s="277"/>
      <c r="BN166" s="277"/>
      <c r="BO166" s="277"/>
      <c r="BP166" s="277"/>
      <c r="BQ166" s="277"/>
      <c r="BR166" s="277"/>
      <c r="BS166" s="277"/>
      <c r="BT166" s="277" t="s">
        <v>128</v>
      </c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7"/>
      <c r="CE166" s="277"/>
      <c r="CF166" s="277"/>
      <c r="CG166" s="277" t="s">
        <v>129</v>
      </c>
      <c r="CH166" s="277"/>
      <c r="CI166" s="277"/>
      <c r="CJ166" s="277"/>
      <c r="CK166" s="277"/>
      <c r="CL166" s="277"/>
      <c r="CM166" s="277"/>
      <c r="CN166" s="277"/>
      <c r="CO166" s="277"/>
      <c r="CP166" s="277"/>
      <c r="CQ166" s="277"/>
      <c r="CR166" s="277"/>
      <c r="CS166" s="277"/>
      <c r="CT166" s="277" t="s">
        <v>130</v>
      </c>
      <c r="CU166" s="277"/>
      <c r="CV166" s="277"/>
      <c r="CW166" s="277"/>
      <c r="CX166" s="277"/>
      <c r="CY166" s="277"/>
      <c r="CZ166" s="277"/>
      <c r="DA166" s="277"/>
      <c r="DB166" s="277"/>
      <c r="DC166" s="277"/>
      <c r="DD166" s="277"/>
      <c r="DE166" s="277"/>
      <c r="DF166" s="277"/>
      <c r="DG166" s="277" t="s">
        <v>131</v>
      </c>
      <c r="DH166" s="277"/>
      <c r="DI166" s="277"/>
      <c r="DJ166" s="277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 t="s">
        <v>132</v>
      </c>
      <c r="DU166" s="277"/>
      <c r="DV166" s="277"/>
      <c r="DW166" s="277"/>
      <c r="DX166" s="277"/>
      <c r="DY166" s="277"/>
      <c r="DZ166" s="277"/>
      <c r="EA166" s="277"/>
      <c r="EB166" s="277"/>
      <c r="EC166" s="277"/>
      <c r="ED166" s="277"/>
      <c r="EE166" s="277"/>
      <c r="EF166" s="277"/>
      <c r="EG166" s="277" t="s">
        <v>133</v>
      </c>
      <c r="EH166" s="277"/>
      <c r="EI166" s="277"/>
      <c r="EJ166" s="277"/>
      <c r="EK166" s="277"/>
      <c r="EL166" s="277"/>
      <c r="EM166" s="277"/>
      <c r="EN166" s="277"/>
      <c r="EO166" s="277"/>
      <c r="EP166" s="277"/>
      <c r="EQ166" s="277"/>
      <c r="ER166" s="277"/>
      <c r="ES166" s="277"/>
      <c r="ET166" s="277" t="s">
        <v>148</v>
      </c>
      <c r="EU166" s="277"/>
      <c r="EV166" s="277"/>
      <c r="EW166" s="277"/>
      <c r="EX166" s="277"/>
      <c r="EY166" s="277"/>
      <c r="EZ166" s="277"/>
      <c r="FA166" s="277"/>
      <c r="FB166" s="277"/>
      <c r="FC166" s="277"/>
      <c r="FD166" s="277"/>
      <c r="FE166" s="277"/>
      <c r="FF166" s="277"/>
      <c r="FG166" s="277" t="s">
        <v>149</v>
      </c>
      <c r="FH166" s="277"/>
      <c r="FI166" s="277"/>
      <c r="FJ166" s="277"/>
      <c r="FK166" s="277"/>
      <c r="FL166" s="277"/>
      <c r="FM166" s="277"/>
      <c r="FN166" s="277"/>
      <c r="FO166" s="277"/>
      <c r="FP166" s="277"/>
      <c r="FQ166" s="277"/>
      <c r="FR166" s="277"/>
      <c r="FS166" s="277"/>
      <c r="FT166" s="277" t="s">
        <v>150</v>
      </c>
      <c r="FU166" s="277"/>
      <c r="FV166" s="277"/>
      <c r="FW166" s="277"/>
      <c r="FX166" s="277"/>
      <c r="FY166" s="277"/>
      <c r="FZ166" s="277"/>
      <c r="GA166" s="277"/>
      <c r="GB166" s="277"/>
      <c r="GC166" s="277"/>
      <c r="GD166" s="277"/>
      <c r="GE166" s="277"/>
      <c r="GF166" s="277"/>
      <c r="GG166" s="277" t="s">
        <v>151</v>
      </c>
      <c r="GH166" s="277"/>
      <c r="GI166" s="277"/>
      <c r="GJ166" s="277"/>
      <c r="GK166" s="277"/>
      <c r="GL166" s="277"/>
      <c r="GM166" s="277"/>
      <c r="GN166" s="277"/>
      <c r="GO166" s="277"/>
      <c r="GP166" s="277"/>
      <c r="GQ166" s="277"/>
      <c r="GR166" s="277"/>
      <c r="GS166" s="277"/>
      <c r="GT166" s="277" t="s">
        <v>152</v>
      </c>
      <c r="GU166" s="277"/>
      <c r="GV166" s="277"/>
      <c r="GW166" s="277"/>
      <c r="GX166" s="277"/>
      <c r="GY166" s="277"/>
      <c r="GZ166" s="277"/>
      <c r="HA166" s="277"/>
      <c r="HB166" s="277"/>
      <c r="HC166" s="277"/>
      <c r="HD166" s="277"/>
      <c r="HE166" s="277"/>
      <c r="HF166" s="277"/>
      <c r="HG166" s="277" t="s">
        <v>153</v>
      </c>
      <c r="HH166" s="277"/>
      <c r="HI166" s="277"/>
      <c r="HJ166" s="277"/>
      <c r="HK166" s="277"/>
      <c r="HL166" s="277"/>
      <c r="HM166" s="277"/>
      <c r="HN166" s="277"/>
      <c r="HO166" s="277"/>
      <c r="HP166" s="277"/>
      <c r="HQ166" s="277"/>
      <c r="HR166" s="277"/>
      <c r="HS166" s="277"/>
      <c r="HT166" s="277" t="s">
        <v>154</v>
      </c>
      <c r="HU166" s="277"/>
      <c r="HV166" s="277"/>
      <c r="HW166" s="277"/>
      <c r="HX166" s="277"/>
      <c r="HY166" s="277"/>
      <c r="HZ166" s="277"/>
      <c r="IA166" s="277"/>
      <c r="IB166" s="277"/>
      <c r="IC166" s="277"/>
      <c r="ID166" s="277"/>
      <c r="IE166" s="277"/>
      <c r="IF166" s="277"/>
      <c r="IG166" s="277" t="s">
        <v>155</v>
      </c>
      <c r="IH166" s="277"/>
      <c r="II166" s="277"/>
      <c r="IJ166" s="277"/>
      <c r="IK166" s="277"/>
      <c r="IL166" s="277"/>
      <c r="IM166" s="277"/>
      <c r="IN166" s="277"/>
      <c r="IO166" s="277"/>
      <c r="IP166" s="277"/>
      <c r="IQ166" s="277"/>
      <c r="IR166" s="277"/>
      <c r="IS166" s="277"/>
      <c r="IT166" s="277" t="s">
        <v>156</v>
      </c>
      <c r="IU166" s="277"/>
      <c r="IV166" s="277"/>
      <c r="IW166" s="277"/>
      <c r="IX166" s="277"/>
      <c r="IY166" s="277"/>
      <c r="IZ166" s="277"/>
      <c r="JA166" s="277"/>
      <c r="JB166" s="277"/>
      <c r="JC166" s="277"/>
      <c r="JD166" s="277"/>
      <c r="JE166" s="277"/>
      <c r="JF166" s="277"/>
      <c r="JG166" s="277" t="s">
        <v>157</v>
      </c>
      <c r="JH166" s="277"/>
      <c r="JI166" s="277"/>
      <c r="JJ166" s="277"/>
      <c r="JK166" s="277"/>
      <c r="JL166" s="277"/>
      <c r="JM166" s="277"/>
      <c r="JN166" s="277"/>
      <c r="JO166" s="277"/>
      <c r="JP166" s="277"/>
      <c r="JQ166" s="277"/>
      <c r="JR166" s="277"/>
      <c r="JS166" s="277"/>
      <c r="JT166" s="277" t="s">
        <v>158</v>
      </c>
      <c r="JU166" s="277"/>
      <c r="JV166" s="277"/>
      <c r="JW166" s="277"/>
      <c r="JX166" s="277"/>
      <c r="JY166" s="277"/>
      <c r="JZ166" s="277"/>
      <c r="KA166" s="277"/>
      <c r="KB166" s="277"/>
      <c r="KC166" s="277"/>
      <c r="KD166" s="277"/>
      <c r="KE166" s="277"/>
      <c r="KF166" s="277"/>
      <c r="KG166" s="277" t="s">
        <v>159</v>
      </c>
      <c r="KH166" s="277"/>
      <c r="KI166" s="277"/>
      <c r="KJ166" s="277"/>
      <c r="KK166" s="277"/>
      <c r="KL166" s="277"/>
      <c r="KM166" s="277"/>
      <c r="KN166" s="277"/>
      <c r="KO166" s="277"/>
      <c r="KP166" s="277"/>
      <c r="KQ166" s="277"/>
      <c r="KR166" s="277"/>
      <c r="KS166" s="277"/>
      <c r="KT166" s="277" t="s">
        <v>160</v>
      </c>
      <c r="KU166" s="277"/>
      <c r="KV166" s="277"/>
      <c r="KW166" s="277"/>
      <c r="KX166" s="277"/>
      <c r="KY166" s="277"/>
      <c r="KZ166" s="277"/>
      <c r="LA166" s="277"/>
      <c r="LB166" s="277"/>
      <c r="LC166" s="277"/>
      <c r="LD166" s="277"/>
      <c r="LE166" s="277"/>
      <c r="LF166" s="277"/>
      <c r="LG166" s="277" t="s">
        <v>161</v>
      </c>
      <c r="LH166" s="277"/>
      <c r="LI166" s="277"/>
      <c r="LJ166" s="277"/>
      <c r="LK166" s="277"/>
      <c r="LL166" s="277"/>
      <c r="LM166" s="277"/>
      <c r="LN166" s="277"/>
      <c r="LO166" s="277"/>
      <c r="LP166" s="277"/>
      <c r="LQ166" s="277"/>
      <c r="LR166" s="277"/>
      <c r="LS166" s="277"/>
      <c r="LT166" s="277" t="s">
        <v>162</v>
      </c>
      <c r="LU166" s="277"/>
      <c r="LV166" s="277"/>
      <c r="LW166" s="277"/>
      <c r="LX166" s="277"/>
      <c r="LY166" s="277"/>
      <c r="LZ166" s="277"/>
      <c r="MA166" s="277"/>
      <c r="MB166" s="277"/>
      <c r="MC166" s="277"/>
      <c r="MD166" s="277"/>
      <c r="ME166" s="277"/>
      <c r="MF166" s="277"/>
      <c r="MG166" s="277" t="s">
        <v>163</v>
      </c>
      <c r="MH166" s="277"/>
      <c r="MI166" s="277"/>
      <c r="MJ166" s="277"/>
      <c r="MK166" s="277"/>
      <c r="ML166" s="277"/>
      <c r="MM166" s="277"/>
      <c r="MN166" s="277"/>
      <c r="MO166" s="277"/>
      <c r="MP166" s="277"/>
      <c r="MQ166" s="277"/>
      <c r="MR166" s="277"/>
      <c r="MS166" s="277"/>
      <c r="MT166" s="277" t="s">
        <v>164</v>
      </c>
      <c r="MU166" s="277"/>
      <c r="MV166" s="277"/>
      <c r="MW166" s="277"/>
      <c r="MX166" s="277"/>
      <c r="MY166" s="277"/>
      <c r="MZ166" s="277"/>
      <c r="NA166" s="277"/>
      <c r="NB166" s="277"/>
      <c r="NC166" s="277"/>
      <c r="ND166" s="277"/>
      <c r="NE166" s="277"/>
      <c r="NF166" s="277"/>
      <c r="NG166" s="277" t="s">
        <v>165</v>
      </c>
      <c r="NH166" s="277"/>
      <c r="NI166" s="277"/>
      <c r="NJ166" s="277"/>
      <c r="NK166" s="277"/>
      <c r="NL166" s="277"/>
      <c r="NM166" s="277"/>
      <c r="NN166" s="277"/>
      <c r="NO166" s="277"/>
      <c r="NP166" s="277"/>
      <c r="NQ166" s="277"/>
      <c r="NR166" s="277"/>
      <c r="NS166" s="277"/>
      <c r="NT166" s="277" t="s">
        <v>166</v>
      </c>
      <c r="NU166" s="277"/>
      <c r="NV166" s="277"/>
      <c r="NW166" s="277"/>
      <c r="NX166" s="277"/>
      <c r="NY166" s="277"/>
      <c r="NZ166" s="277"/>
      <c r="OA166" s="277"/>
      <c r="OB166" s="277"/>
      <c r="OC166" s="277"/>
      <c r="OD166" s="277"/>
      <c r="OE166" s="277"/>
      <c r="OF166" s="277"/>
      <c r="OG166" s="277" t="s">
        <v>167</v>
      </c>
      <c r="OH166" s="277"/>
      <c r="OI166" s="277"/>
      <c r="OJ166" s="277"/>
      <c r="OK166" s="277"/>
      <c r="OL166" s="277"/>
      <c r="OM166" s="277"/>
      <c r="ON166" s="277"/>
      <c r="OO166" s="277"/>
      <c r="OP166" s="277"/>
      <c r="OQ166" s="277"/>
      <c r="OR166" s="277"/>
      <c r="OS166" s="277"/>
    </row>
    <row r="167" customFormat="false" ht="12.75" hidden="false" customHeight="true" outlineLevel="0" collapsed="false">
      <c r="B167" s="278" t="s">
        <v>230</v>
      </c>
      <c r="C167" s="199"/>
      <c r="D167" s="200"/>
      <c r="E167" s="200"/>
      <c r="F167" s="200"/>
      <c r="G167" s="279" t="n">
        <f aca="false">G136</f>
        <v>45292</v>
      </c>
      <c r="H167" s="279" t="n">
        <f aca="false">H136</f>
        <v>45323</v>
      </c>
      <c r="I167" s="279" t="n">
        <f aca="false">I136</f>
        <v>45352</v>
      </c>
      <c r="J167" s="279" t="n">
        <f aca="false">J136</f>
        <v>45383</v>
      </c>
      <c r="K167" s="279" t="n">
        <f aca="false">K136</f>
        <v>45413</v>
      </c>
      <c r="L167" s="279" t="n">
        <f aca="false">L136</f>
        <v>45444</v>
      </c>
      <c r="M167" s="279" t="n">
        <f aca="false">M136</f>
        <v>45474</v>
      </c>
      <c r="N167" s="279" t="n">
        <f aca="false">N136</f>
        <v>45505</v>
      </c>
      <c r="O167" s="279" t="n">
        <f aca="false">O136</f>
        <v>45536</v>
      </c>
      <c r="P167" s="279" t="n">
        <f aca="false">P136</f>
        <v>45566</v>
      </c>
      <c r="Q167" s="279" t="n">
        <f aca="false">Q136</f>
        <v>45597</v>
      </c>
      <c r="R167" s="279" t="n">
        <f aca="false">R136</f>
        <v>45627</v>
      </c>
      <c r="S167" s="279" t="str">
        <f aca="false">S136</f>
        <v>2022</v>
      </c>
      <c r="T167" s="279" t="n">
        <f aca="false">T136</f>
        <v>45658</v>
      </c>
      <c r="U167" s="279" t="n">
        <f aca="false">U136</f>
        <v>45689</v>
      </c>
      <c r="V167" s="279" t="n">
        <f aca="false">V136</f>
        <v>45717</v>
      </c>
      <c r="W167" s="279" t="n">
        <f aca="false">W136</f>
        <v>45748</v>
      </c>
      <c r="X167" s="279" t="n">
        <f aca="false">X136</f>
        <v>45778</v>
      </c>
      <c r="Y167" s="279" t="n">
        <f aca="false">Y136</f>
        <v>45809</v>
      </c>
      <c r="Z167" s="279" t="n">
        <f aca="false">Z136</f>
        <v>45839</v>
      </c>
      <c r="AA167" s="279" t="n">
        <f aca="false">AA136</f>
        <v>45870</v>
      </c>
      <c r="AB167" s="279" t="n">
        <f aca="false">AB136</f>
        <v>45901</v>
      </c>
      <c r="AC167" s="279" t="n">
        <f aca="false">AC136</f>
        <v>45931</v>
      </c>
      <c r="AD167" s="279" t="n">
        <f aca="false">AD136</f>
        <v>45962</v>
      </c>
      <c r="AE167" s="279" t="n">
        <f aca="false">AE136</f>
        <v>45992</v>
      </c>
      <c r="AF167" s="503" t="s">
        <v>538</v>
      </c>
      <c r="AG167" s="279" t="n">
        <f aca="false">AG136</f>
        <v>46023</v>
      </c>
      <c r="AH167" s="279" t="n">
        <f aca="false">AH136</f>
        <v>46054</v>
      </c>
      <c r="AI167" s="279" t="n">
        <f aca="false">AI136</f>
        <v>46082</v>
      </c>
      <c r="AJ167" s="279" t="n">
        <f aca="false">AJ136</f>
        <v>46113</v>
      </c>
      <c r="AK167" s="279" t="n">
        <f aca="false">AK136</f>
        <v>46143</v>
      </c>
      <c r="AL167" s="279" t="n">
        <f aca="false">AL136</f>
        <v>46174</v>
      </c>
      <c r="AM167" s="279" t="n">
        <f aca="false">AM136</f>
        <v>46204</v>
      </c>
      <c r="AN167" s="279" t="n">
        <f aca="false">AN136</f>
        <v>46235</v>
      </c>
      <c r="AO167" s="279" t="n">
        <f aca="false">AO136</f>
        <v>46266</v>
      </c>
      <c r="AP167" s="279" t="n">
        <f aca="false">AP136</f>
        <v>46296</v>
      </c>
      <c r="AQ167" s="279" t="n">
        <f aca="false">AQ136</f>
        <v>46327</v>
      </c>
      <c r="AR167" s="279" t="n">
        <f aca="false">AR136</f>
        <v>46357</v>
      </c>
      <c r="AS167" s="499" t="s">
        <v>538</v>
      </c>
      <c r="AT167" s="279" t="n">
        <f aca="false">AT136</f>
        <v>46388</v>
      </c>
      <c r="AU167" s="279" t="n">
        <f aca="false">AU136</f>
        <v>46419</v>
      </c>
      <c r="AV167" s="279" t="n">
        <f aca="false">AV136</f>
        <v>46447</v>
      </c>
      <c r="AW167" s="279" t="n">
        <f aca="false">AW136</f>
        <v>46478</v>
      </c>
      <c r="AX167" s="279" t="n">
        <f aca="false">AX136</f>
        <v>46508</v>
      </c>
      <c r="AY167" s="279" t="n">
        <f aca="false">AY136</f>
        <v>46539</v>
      </c>
      <c r="AZ167" s="279" t="n">
        <f aca="false">AZ136</f>
        <v>46569</v>
      </c>
      <c r="BA167" s="279" t="n">
        <f aca="false">BA136</f>
        <v>46600</v>
      </c>
      <c r="BB167" s="279" t="n">
        <f aca="false">BB136</f>
        <v>46631</v>
      </c>
      <c r="BC167" s="279" t="n">
        <f aca="false">BC136</f>
        <v>46661</v>
      </c>
      <c r="BD167" s="279" t="n">
        <f aca="false">BD136</f>
        <v>46692</v>
      </c>
      <c r="BE167" s="279" t="n">
        <f aca="false">BE136</f>
        <v>46722</v>
      </c>
      <c r="BF167" s="279" t="n">
        <f aca="false">BF136</f>
        <v>2027</v>
      </c>
      <c r="BG167" s="279" t="n">
        <f aca="false">BG136</f>
        <v>46753</v>
      </c>
      <c r="BH167" s="279" t="n">
        <f aca="false">BH136</f>
        <v>46784</v>
      </c>
      <c r="BI167" s="279" t="n">
        <f aca="false">BI136</f>
        <v>46813</v>
      </c>
      <c r="BJ167" s="279" t="n">
        <f aca="false">BJ136</f>
        <v>46844</v>
      </c>
      <c r="BK167" s="279" t="n">
        <f aca="false">BK136</f>
        <v>46874</v>
      </c>
      <c r="BL167" s="279" t="n">
        <f aca="false">BL136</f>
        <v>46905</v>
      </c>
      <c r="BM167" s="279" t="n">
        <f aca="false">BM136</f>
        <v>46935</v>
      </c>
      <c r="BN167" s="279" t="n">
        <f aca="false">BN136</f>
        <v>46966</v>
      </c>
      <c r="BO167" s="279" t="n">
        <f aca="false">BO136</f>
        <v>46997</v>
      </c>
      <c r="BP167" s="279" t="n">
        <f aca="false">BP136</f>
        <v>47027</v>
      </c>
      <c r="BQ167" s="279" t="n">
        <f aca="false">BQ136</f>
        <v>47058</v>
      </c>
      <c r="BR167" s="279" t="n">
        <f aca="false">BR136</f>
        <v>47088</v>
      </c>
      <c r="BS167" s="279" t="n">
        <f aca="false">BS136</f>
        <v>2028</v>
      </c>
      <c r="BT167" s="279" t="n">
        <f aca="false">BT136</f>
        <v>47119</v>
      </c>
      <c r="BU167" s="279" t="n">
        <f aca="false">BU136</f>
        <v>47150</v>
      </c>
      <c r="BV167" s="279" t="n">
        <f aca="false">BV136</f>
        <v>47178</v>
      </c>
      <c r="BW167" s="279" t="n">
        <f aca="false">BW136</f>
        <v>47209</v>
      </c>
      <c r="BX167" s="279" t="n">
        <f aca="false">BX136</f>
        <v>47239</v>
      </c>
      <c r="BY167" s="279" t="n">
        <f aca="false">BY136</f>
        <v>47270</v>
      </c>
      <c r="BZ167" s="279" t="n">
        <f aca="false">BZ136</f>
        <v>47300</v>
      </c>
      <c r="CA167" s="279" t="n">
        <f aca="false">CA136</f>
        <v>47331</v>
      </c>
      <c r="CB167" s="279" t="n">
        <f aca="false">CB136</f>
        <v>47362</v>
      </c>
      <c r="CC167" s="279" t="n">
        <f aca="false">CC136</f>
        <v>47392</v>
      </c>
      <c r="CD167" s="279" t="n">
        <f aca="false">CD136</f>
        <v>47423</v>
      </c>
      <c r="CE167" s="279" t="n">
        <f aca="false">CE136</f>
        <v>47453</v>
      </c>
      <c r="CF167" s="279" t="n">
        <f aca="false">CF136</f>
        <v>2029</v>
      </c>
      <c r="CG167" s="279" t="n">
        <f aca="false">CG136</f>
        <v>47484</v>
      </c>
      <c r="CH167" s="279" t="n">
        <f aca="false">CH136</f>
        <v>47515</v>
      </c>
      <c r="CI167" s="279" t="n">
        <f aca="false">CI136</f>
        <v>47543</v>
      </c>
      <c r="CJ167" s="279" t="n">
        <f aca="false">CJ136</f>
        <v>47574</v>
      </c>
      <c r="CK167" s="279" t="n">
        <f aca="false">CK136</f>
        <v>47604</v>
      </c>
      <c r="CL167" s="279" t="n">
        <f aca="false">CL136</f>
        <v>47635</v>
      </c>
      <c r="CM167" s="279" t="n">
        <f aca="false">CM136</f>
        <v>47665</v>
      </c>
      <c r="CN167" s="279" t="n">
        <f aca="false">CN136</f>
        <v>47696</v>
      </c>
      <c r="CO167" s="279" t="n">
        <f aca="false">CO136</f>
        <v>47727</v>
      </c>
      <c r="CP167" s="279" t="n">
        <f aca="false">CP136</f>
        <v>47757</v>
      </c>
      <c r="CQ167" s="279" t="n">
        <f aca="false">CQ136</f>
        <v>47788</v>
      </c>
      <c r="CR167" s="279" t="n">
        <f aca="false">CR136</f>
        <v>47818</v>
      </c>
      <c r="CS167" s="279" t="n">
        <f aca="false">CS136</f>
        <v>2030</v>
      </c>
      <c r="CT167" s="279" t="n">
        <f aca="false">CT136</f>
        <v>47849</v>
      </c>
      <c r="CU167" s="279" t="n">
        <f aca="false">CU136</f>
        <v>47880</v>
      </c>
      <c r="CV167" s="279" t="n">
        <f aca="false">CV136</f>
        <v>47908</v>
      </c>
      <c r="CW167" s="279" t="n">
        <f aca="false">CW136</f>
        <v>47939</v>
      </c>
      <c r="CX167" s="279" t="n">
        <f aca="false">CX136</f>
        <v>47969</v>
      </c>
      <c r="CY167" s="279" t="n">
        <f aca="false">CY136</f>
        <v>48000</v>
      </c>
      <c r="CZ167" s="279" t="n">
        <f aca="false">CZ136</f>
        <v>48030</v>
      </c>
      <c r="DA167" s="279" t="n">
        <f aca="false">DA136</f>
        <v>48061</v>
      </c>
      <c r="DB167" s="279" t="n">
        <f aca="false">DB136</f>
        <v>48092</v>
      </c>
      <c r="DC167" s="279" t="n">
        <f aca="false">DC136</f>
        <v>48122</v>
      </c>
      <c r="DD167" s="279" t="n">
        <f aca="false">DD136</f>
        <v>48153</v>
      </c>
      <c r="DE167" s="279" t="n">
        <f aca="false">DE136</f>
        <v>48183</v>
      </c>
      <c r="DF167" s="279" t="n">
        <f aca="false">DF136</f>
        <v>2031</v>
      </c>
      <c r="DG167" s="279" t="n">
        <f aca="false">DG136</f>
        <v>48214</v>
      </c>
      <c r="DH167" s="279" t="n">
        <f aca="false">DH136</f>
        <v>48245</v>
      </c>
      <c r="DI167" s="279" t="n">
        <f aca="false">DI136</f>
        <v>48274</v>
      </c>
      <c r="DJ167" s="279" t="n">
        <f aca="false">DJ136</f>
        <v>48305</v>
      </c>
      <c r="DK167" s="279" t="n">
        <f aca="false">DK136</f>
        <v>48335</v>
      </c>
      <c r="DL167" s="279" t="n">
        <f aca="false">DL136</f>
        <v>48366</v>
      </c>
      <c r="DM167" s="279" t="n">
        <f aca="false">DM136</f>
        <v>48396</v>
      </c>
      <c r="DN167" s="279" t="n">
        <f aca="false">DN136</f>
        <v>48427</v>
      </c>
      <c r="DO167" s="279" t="n">
        <f aca="false">DO136</f>
        <v>48458</v>
      </c>
      <c r="DP167" s="279" t="n">
        <f aca="false">DP136</f>
        <v>48488</v>
      </c>
      <c r="DQ167" s="279" t="n">
        <f aca="false">DQ136</f>
        <v>48519</v>
      </c>
      <c r="DR167" s="279" t="n">
        <f aca="false">DR136</f>
        <v>48549</v>
      </c>
      <c r="DS167" s="279" t="n">
        <f aca="false">DS136</f>
        <v>2032</v>
      </c>
      <c r="DT167" s="279" t="n">
        <f aca="false">DT136</f>
        <v>48580</v>
      </c>
      <c r="DU167" s="279" t="n">
        <f aca="false">DU136</f>
        <v>48611</v>
      </c>
      <c r="DV167" s="279" t="n">
        <f aca="false">DV136</f>
        <v>48639</v>
      </c>
      <c r="DW167" s="279" t="n">
        <f aca="false">DW136</f>
        <v>48670</v>
      </c>
      <c r="DX167" s="279" t="n">
        <f aca="false">DX136</f>
        <v>48700</v>
      </c>
      <c r="DY167" s="279" t="n">
        <f aca="false">DY136</f>
        <v>48731</v>
      </c>
      <c r="DZ167" s="279" t="n">
        <f aca="false">DZ136</f>
        <v>48761</v>
      </c>
      <c r="EA167" s="279" t="n">
        <f aca="false">EA136</f>
        <v>48792</v>
      </c>
      <c r="EB167" s="279" t="n">
        <f aca="false">EB136</f>
        <v>48823</v>
      </c>
      <c r="EC167" s="279" t="n">
        <f aca="false">EC136</f>
        <v>48853</v>
      </c>
      <c r="ED167" s="279" t="n">
        <f aca="false">ED136</f>
        <v>48884</v>
      </c>
      <c r="EE167" s="279" t="n">
        <f aca="false">EE136</f>
        <v>48914</v>
      </c>
      <c r="EF167" s="279" t="n">
        <f aca="false">EF136</f>
        <v>2033</v>
      </c>
      <c r="EG167" s="279" t="n">
        <f aca="false">EG136</f>
        <v>48945</v>
      </c>
      <c r="EH167" s="279" t="n">
        <f aca="false">EH136</f>
        <v>48976</v>
      </c>
      <c r="EI167" s="279" t="n">
        <f aca="false">EI136</f>
        <v>49004</v>
      </c>
      <c r="EJ167" s="279" t="n">
        <f aca="false">EJ136</f>
        <v>49035</v>
      </c>
      <c r="EK167" s="279" t="n">
        <f aca="false">EK136</f>
        <v>49065</v>
      </c>
      <c r="EL167" s="279" t="n">
        <f aca="false">EL136</f>
        <v>49096</v>
      </c>
      <c r="EM167" s="279" t="n">
        <f aca="false">EM136</f>
        <v>49126</v>
      </c>
      <c r="EN167" s="279" t="n">
        <f aca="false">EN136</f>
        <v>49157</v>
      </c>
      <c r="EO167" s="279" t="n">
        <f aca="false">EO136</f>
        <v>49188</v>
      </c>
      <c r="EP167" s="279" t="n">
        <f aca="false">EP136</f>
        <v>49218</v>
      </c>
      <c r="EQ167" s="279" t="n">
        <f aca="false">EQ136</f>
        <v>49249</v>
      </c>
      <c r="ER167" s="279" t="n">
        <f aca="false">ER136</f>
        <v>49279</v>
      </c>
      <c r="ES167" s="279" t="n">
        <f aca="false">ES136</f>
        <v>2034</v>
      </c>
      <c r="ET167" s="279" t="n">
        <f aca="false">ET136</f>
        <v>49310</v>
      </c>
      <c r="EU167" s="279" t="n">
        <f aca="false">EU136</f>
        <v>49341</v>
      </c>
      <c r="EV167" s="279" t="n">
        <f aca="false">EV136</f>
        <v>49369</v>
      </c>
      <c r="EW167" s="279" t="n">
        <f aca="false">EW136</f>
        <v>49400</v>
      </c>
      <c r="EX167" s="279" t="n">
        <f aca="false">EX136</f>
        <v>49430</v>
      </c>
      <c r="EY167" s="279" t="n">
        <f aca="false">EY136</f>
        <v>49461</v>
      </c>
      <c r="EZ167" s="279" t="n">
        <f aca="false">EZ136</f>
        <v>49491</v>
      </c>
      <c r="FA167" s="279" t="n">
        <f aca="false">FA136</f>
        <v>49522</v>
      </c>
      <c r="FB167" s="279" t="n">
        <f aca="false">FB136</f>
        <v>49553</v>
      </c>
      <c r="FC167" s="279" t="n">
        <f aca="false">FC136</f>
        <v>49583</v>
      </c>
      <c r="FD167" s="279" t="n">
        <f aca="false">FD136</f>
        <v>49614</v>
      </c>
      <c r="FE167" s="279" t="n">
        <f aca="false">FE136</f>
        <v>49644</v>
      </c>
      <c r="FF167" s="279" t="n">
        <f aca="false">FF136</f>
        <v>2035</v>
      </c>
      <c r="FG167" s="279" t="n">
        <f aca="false">FG136</f>
        <v>49675</v>
      </c>
      <c r="FH167" s="279" t="n">
        <f aca="false">FH136</f>
        <v>49706</v>
      </c>
      <c r="FI167" s="279" t="n">
        <f aca="false">FI136</f>
        <v>49735</v>
      </c>
      <c r="FJ167" s="279" t="n">
        <f aca="false">FJ136</f>
        <v>49766</v>
      </c>
      <c r="FK167" s="279" t="n">
        <f aca="false">FK136</f>
        <v>49796</v>
      </c>
      <c r="FL167" s="279" t="n">
        <f aca="false">FL136</f>
        <v>49827</v>
      </c>
      <c r="FM167" s="279" t="n">
        <f aca="false">FM136</f>
        <v>49857</v>
      </c>
      <c r="FN167" s="279" t="n">
        <f aca="false">FN136</f>
        <v>49888</v>
      </c>
      <c r="FO167" s="279" t="n">
        <f aca="false">FO136</f>
        <v>49919</v>
      </c>
      <c r="FP167" s="279" t="n">
        <f aca="false">FP136</f>
        <v>49949</v>
      </c>
      <c r="FQ167" s="279" t="n">
        <f aca="false">FQ136</f>
        <v>49980</v>
      </c>
      <c r="FR167" s="279" t="n">
        <f aca="false">FR136</f>
        <v>50010</v>
      </c>
      <c r="FS167" s="279" t="n">
        <f aca="false">FS136</f>
        <v>2036</v>
      </c>
      <c r="FT167" s="279" t="n">
        <v>46388</v>
      </c>
      <c r="FU167" s="279" t="n">
        <v>46419</v>
      </c>
      <c r="FV167" s="279" t="n">
        <v>46447</v>
      </c>
      <c r="FW167" s="279" t="n">
        <v>46478</v>
      </c>
      <c r="FX167" s="279" t="n">
        <v>46508</v>
      </c>
      <c r="FY167" s="279" t="n">
        <v>46539</v>
      </c>
      <c r="FZ167" s="279" t="n">
        <v>46569</v>
      </c>
      <c r="GA167" s="279" t="n">
        <v>46600</v>
      </c>
      <c r="GB167" s="279" t="n">
        <v>46631</v>
      </c>
      <c r="GC167" s="279" t="n">
        <v>46661</v>
      </c>
      <c r="GD167" s="279" t="n">
        <v>46692</v>
      </c>
      <c r="GE167" s="279" t="n">
        <v>46722</v>
      </c>
      <c r="GF167" s="198" t="n">
        <v>2027</v>
      </c>
      <c r="GG167" s="279" t="n">
        <v>46753</v>
      </c>
      <c r="GH167" s="279" t="n">
        <v>46784</v>
      </c>
      <c r="GI167" s="279" t="n">
        <v>46813</v>
      </c>
      <c r="GJ167" s="279" t="n">
        <v>46844</v>
      </c>
      <c r="GK167" s="279" t="n">
        <v>46874</v>
      </c>
      <c r="GL167" s="279" t="n">
        <v>46905</v>
      </c>
      <c r="GM167" s="279" t="n">
        <v>46935</v>
      </c>
      <c r="GN167" s="279" t="n">
        <v>46966</v>
      </c>
      <c r="GO167" s="279" t="n">
        <v>46997</v>
      </c>
      <c r="GP167" s="279" t="n">
        <v>47027</v>
      </c>
      <c r="GQ167" s="279" t="n">
        <v>47058</v>
      </c>
      <c r="GR167" s="279" t="n">
        <v>47088</v>
      </c>
      <c r="GS167" s="198" t="n">
        <v>2028</v>
      </c>
      <c r="GT167" s="279" t="n">
        <v>47119</v>
      </c>
      <c r="GU167" s="279" t="n">
        <v>47150</v>
      </c>
      <c r="GV167" s="279" t="n">
        <v>47178</v>
      </c>
      <c r="GW167" s="279" t="n">
        <v>47209</v>
      </c>
      <c r="GX167" s="279" t="n">
        <v>47239</v>
      </c>
      <c r="GY167" s="279" t="n">
        <v>47270</v>
      </c>
      <c r="GZ167" s="279" t="n">
        <v>47300</v>
      </c>
      <c r="HA167" s="279" t="n">
        <v>47331</v>
      </c>
      <c r="HB167" s="279" t="n">
        <v>47362</v>
      </c>
      <c r="HC167" s="279" t="n">
        <v>47392</v>
      </c>
      <c r="HD167" s="279" t="n">
        <v>47423</v>
      </c>
      <c r="HE167" s="279" t="n">
        <v>47453</v>
      </c>
      <c r="HF167" s="198" t="n">
        <v>2029</v>
      </c>
      <c r="HG167" s="279" t="n">
        <v>47484</v>
      </c>
      <c r="HH167" s="279" t="n">
        <v>47515</v>
      </c>
      <c r="HI167" s="279" t="n">
        <v>47543</v>
      </c>
      <c r="HJ167" s="279" t="n">
        <v>47574</v>
      </c>
      <c r="HK167" s="279" t="n">
        <v>47604</v>
      </c>
      <c r="HL167" s="279" t="n">
        <v>47635</v>
      </c>
      <c r="HM167" s="279" t="n">
        <v>47665</v>
      </c>
      <c r="HN167" s="279" t="n">
        <v>47696</v>
      </c>
      <c r="HO167" s="279" t="n">
        <v>47727</v>
      </c>
      <c r="HP167" s="279" t="n">
        <v>47757</v>
      </c>
      <c r="HQ167" s="279" t="n">
        <v>47788</v>
      </c>
      <c r="HR167" s="279" t="n">
        <v>47818</v>
      </c>
      <c r="HS167" s="198" t="n">
        <v>2030</v>
      </c>
      <c r="HT167" s="279" t="n">
        <v>47849</v>
      </c>
      <c r="HU167" s="279" t="n">
        <v>47880</v>
      </c>
      <c r="HV167" s="279" t="n">
        <v>47908</v>
      </c>
      <c r="HW167" s="279" t="n">
        <v>47939</v>
      </c>
      <c r="HX167" s="279" t="n">
        <v>47969</v>
      </c>
      <c r="HY167" s="279" t="n">
        <v>48000</v>
      </c>
      <c r="HZ167" s="279" t="n">
        <v>48030</v>
      </c>
      <c r="IA167" s="279" t="n">
        <v>48061</v>
      </c>
      <c r="IB167" s="279" t="n">
        <v>48092</v>
      </c>
      <c r="IC167" s="279" t="n">
        <v>48122</v>
      </c>
      <c r="ID167" s="279" t="n">
        <v>48153</v>
      </c>
      <c r="IE167" s="279" t="n">
        <v>48183</v>
      </c>
      <c r="IF167" s="198" t="n">
        <v>2031</v>
      </c>
      <c r="IG167" s="279" t="n">
        <v>48214</v>
      </c>
      <c r="IH167" s="279" t="n">
        <v>48245</v>
      </c>
      <c r="II167" s="279" t="n">
        <v>48274</v>
      </c>
      <c r="IJ167" s="279" t="n">
        <v>48305</v>
      </c>
      <c r="IK167" s="279" t="n">
        <v>48335</v>
      </c>
      <c r="IL167" s="279" t="n">
        <v>48366</v>
      </c>
      <c r="IM167" s="279" t="n">
        <v>48396</v>
      </c>
      <c r="IN167" s="279" t="n">
        <v>48427</v>
      </c>
      <c r="IO167" s="279" t="n">
        <v>48458</v>
      </c>
      <c r="IP167" s="279" t="n">
        <v>48488</v>
      </c>
      <c r="IQ167" s="279" t="n">
        <v>48519</v>
      </c>
      <c r="IR167" s="279" t="n">
        <v>48549</v>
      </c>
      <c r="IS167" s="198" t="n">
        <v>2032</v>
      </c>
      <c r="IT167" s="279" t="n">
        <v>48580</v>
      </c>
      <c r="IU167" s="279" t="n">
        <v>48611</v>
      </c>
      <c r="IV167" s="279" t="n">
        <v>48639</v>
      </c>
      <c r="IW167" s="279" t="n">
        <v>48670</v>
      </c>
      <c r="IX167" s="279" t="n">
        <v>48700</v>
      </c>
      <c r="IY167" s="279" t="n">
        <v>48731</v>
      </c>
      <c r="IZ167" s="279" t="n">
        <v>48761</v>
      </c>
      <c r="JA167" s="279" t="n">
        <v>48792</v>
      </c>
      <c r="JB167" s="279" t="n">
        <v>48823</v>
      </c>
      <c r="JC167" s="279" t="n">
        <v>48853</v>
      </c>
      <c r="JD167" s="279" t="n">
        <v>48884</v>
      </c>
      <c r="JE167" s="279" t="n">
        <v>48914</v>
      </c>
      <c r="JF167" s="198" t="n">
        <v>2033</v>
      </c>
      <c r="JG167" s="279" t="n">
        <v>48945</v>
      </c>
      <c r="JH167" s="279" t="n">
        <v>48976</v>
      </c>
      <c r="JI167" s="279" t="n">
        <v>49004</v>
      </c>
      <c r="JJ167" s="279" t="n">
        <v>49035</v>
      </c>
      <c r="JK167" s="279" t="n">
        <v>49065</v>
      </c>
      <c r="JL167" s="279" t="n">
        <v>49096</v>
      </c>
      <c r="JM167" s="279" t="n">
        <v>49126</v>
      </c>
      <c r="JN167" s="279" t="n">
        <v>49157</v>
      </c>
      <c r="JO167" s="279" t="n">
        <v>49188</v>
      </c>
      <c r="JP167" s="279" t="n">
        <v>49218</v>
      </c>
      <c r="JQ167" s="279" t="n">
        <v>49249</v>
      </c>
      <c r="JR167" s="279" t="n">
        <v>49279</v>
      </c>
      <c r="JS167" s="198" t="n">
        <v>2034</v>
      </c>
      <c r="JT167" s="279" t="n">
        <v>49310</v>
      </c>
      <c r="JU167" s="279" t="n">
        <v>49341</v>
      </c>
      <c r="JV167" s="279" t="n">
        <v>49369</v>
      </c>
      <c r="JW167" s="279" t="n">
        <v>49400</v>
      </c>
      <c r="JX167" s="279" t="n">
        <v>49430</v>
      </c>
      <c r="JY167" s="279" t="n">
        <v>49461</v>
      </c>
      <c r="JZ167" s="279" t="n">
        <v>49491</v>
      </c>
      <c r="KA167" s="279" t="n">
        <v>49522</v>
      </c>
      <c r="KB167" s="279" t="n">
        <v>49553</v>
      </c>
      <c r="KC167" s="279" t="n">
        <v>49583</v>
      </c>
      <c r="KD167" s="279" t="n">
        <v>49614</v>
      </c>
      <c r="KE167" s="279" t="n">
        <v>49644</v>
      </c>
      <c r="KF167" s="198" t="n">
        <v>2035</v>
      </c>
      <c r="KG167" s="279" t="n">
        <v>49675</v>
      </c>
      <c r="KH167" s="279" t="n">
        <v>49706</v>
      </c>
      <c r="KI167" s="279" t="n">
        <v>49735</v>
      </c>
      <c r="KJ167" s="279" t="n">
        <v>49766</v>
      </c>
      <c r="KK167" s="279" t="n">
        <v>49796</v>
      </c>
      <c r="KL167" s="279" t="n">
        <v>49827</v>
      </c>
      <c r="KM167" s="279" t="n">
        <v>49857</v>
      </c>
      <c r="KN167" s="279" t="n">
        <v>49888</v>
      </c>
      <c r="KO167" s="279" t="n">
        <v>49919</v>
      </c>
      <c r="KP167" s="279" t="n">
        <v>49949</v>
      </c>
      <c r="KQ167" s="279" t="n">
        <v>49980</v>
      </c>
      <c r="KR167" s="279" t="n">
        <v>50010</v>
      </c>
      <c r="KS167" s="198" t="n">
        <v>2036</v>
      </c>
      <c r="KT167" s="279" t="n">
        <v>50041</v>
      </c>
      <c r="KU167" s="279" t="n">
        <v>50072</v>
      </c>
      <c r="KV167" s="279" t="n">
        <v>50100</v>
      </c>
      <c r="KW167" s="279" t="n">
        <v>50131</v>
      </c>
      <c r="KX167" s="279" t="n">
        <v>50161</v>
      </c>
      <c r="KY167" s="279" t="n">
        <v>50192</v>
      </c>
      <c r="KZ167" s="279" t="n">
        <v>50222</v>
      </c>
      <c r="LA167" s="279" t="n">
        <v>50253</v>
      </c>
      <c r="LB167" s="279" t="n">
        <v>50284</v>
      </c>
      <c r="LC167" s="279" t="n">
        <v>50314</v>
      </c>
      <c r="LD167" s="279" t="n">
        <v>50345</v>
      </c>
      <c r="LE167" s="279" t="n">
        <v>50375</v>
      </c>
      <c r="LF167" s="198" t="n">
        <v>2037</v>
      </c>
      <c r="LG167" s="279" t="n">
        <v>50406</v>
      </c>
      <c r="LH167" s="279" t="n">
        <v>50437</v>
      </c>
      <c r="LI167" s="279" t="n">
        <v>50465</v>
      </c>
      <c r="LJ167" s="279" t="n">
        <v>50496</v>
      </c>
      <c r="LK167" s="279" t="n">
        <v>50526</v>
      </c>
      <c r="LL167" s="279" t="n">
        <v>50557</v>
      </c>
      <c r="LM167" s="279" t="n">
        <v>50587</v>
      </c>
      <c r="LN167" s="279" t="n">
        <v>50618</v>
      </c>
      <c r="LO167" s="279" t="n">
        <v>50649</v>
      </c>
      <c r="LP167" s="279" t="n">
        <v>50679</v>
      </c>
      <c r="LQ167" s="279" t="n">
        <v>50710</v>
      </c>
      <c r="LR167" s="279" t="n">
        <v>50740</v>
      </c>
      <c r="LS167" s="198" t="n">
        <v>2038</v>
      </c>
      <c r="LT167" s="279" t="n">
        <v>50771</v>
      </c>
      <c r="LU167" s="279" t="n">
        <v>50802</v>
      </c>
      <c r="LV167" s="279" t="n">
        <v>50830</v>
      </c>
      <c r="LW167" s="279" t="n">
        <v>50861</v>
      </c>
      <c r="LX167" s="279" t="n">
        <v>50891</v>
      </c>
      <c r="LY167" s="279" t="n">
        <v>50922</v>
      </c>
      <c r="LZ167" s="279" t="n">
        <v>50952</v>
      </c>
      <c r="MA167" s="279" t="n">
        <v>50983</v>
      </c>
      <c r="MB167" s="279" t="n">
        <v>51014</v>
      </c>
      <c r="MC167" s="279" t="n">
        <v>51044</v>
      </c>
      <c r="MD167" s="279" t="n">
        <v>51075</v>
      </c>
      <c r="ME167" s="279" t="n">
        <v>51105</v>
      </c>
      <c r="MF167" s="198" t="n">
        <v>2039</v>
      </c>
      <c r="MG167" s="279" t="n">
        <v>51136</v>
      </c>
      <c r="MH167" s="279" t="n">
        <v>51167</v>
      </c>
      <c r="MI167" s="279" t="n">
        <v>51196</v>
      </c>
      <c r="MJ167" s="279" t="n">
        <v>51227</v>
      </c>
      <c r="MK167" s="279" t="n">
        <v>51257</v>
      </c>
      <c r="ML167" s="279" t="n">
        <v>51288</v>
      </c>
      <c r="MM167" s="279" t="n">
        <v>51318</v>
      </c>
      <c r="MN167" s="279" t="n">
        <v>51349</v>
      </c>
      <c r="MO167" s="279" t="n">
        <v>51380</v>
      </c>
      <c r="MP167" s="279" t="n">
        <v>51410</v>
      </c>
      <c r="MQ167" s="279" t="n">
        <v>51441</v>
      </c>
      <c r="MR167" s="279" t="n">
        <v>51471</v>
      </c>
      <c r="MS167" s="198" t="n">
        <v>2040</v>
      </c>
      <c r="MT167" s="279" t="n">
        <v>51502</v>
      </c>
      <c r="MU167" s="279" t="n">
        <v>51533</v>
      </c>
      <c r="MV167" s="279" t="n">
        <v>51561</v>
      </c>
      <c r="MW167" s="279" t="n">
        <v>51592</v>
      </c>
      <c r="MX167" s="279" t="n">
        <v>51622</v>
      </c>
      <c r="MY167" s="279" t="n">
        <v>51653</v>
      </c>
      <c r="MZ167" s="279" t="n">
        <v>51683</v>
      </c>
      <c r="NA167" s="279" t="n">
        <v>51714</v>
      </c>
      <c r="NB167" s="279" t="n">
        <v>51745</v>
      </c>
      <c r="NC167" s="279" t="n">
        <v>51775</v>
      </c>
      <c r="ND167" s="279" t="n">
        <v>51806</v>
      </c>
      <c r="NE167" s="279" t="n">
        <v>51836</v>
      </c>
      <c r="NF167" s="198" t="n">
        <v>2041</v>
      </c>
      <c r="NG167" s="279" t="n">
        <v>51867</v>
      </c>
      <c r="NH167" s="279" t="n">
        <v>51898</v>
      </c>
      <c r="NI167" s="279" t="n">
        <v>51926</v>
      </c>
      <c r="NJ167" s="279" t="n">
        <v>51957</v>
      </c>
      <c r="NK167" s="279" t="n">
        <v>51987</v>
      </c>
      <c r="NL167" s="279" t="n">
        <v>52018</v>
      </c>
      <c r="NM167" s="279" t="n">
        <v>52048</v>
      </c>
      <c r="NN167" s="279" t="n">
        <v>52079</v>
      </c>
      <c r="NO167" s="279" t="n">
        <v>52110</v>
      </c>
      <c r="NP167" s="279" t="n">
        <v>52140</v>
      </c>
      <c r="NQ167" s="279" t="n">
        <v>52171</v>
      </c>
      <c r="NR167" s="279" t="n">
        <v>52201</v>
      </c>
      <c r="NS167" s="198" t="n">
        <v>2042</v>
      </c>
      <c r="NT167" s="279" t="n">
        <v>52232</v>
      </c>
      <c r="NU167" s="279" t="n">
        <v>52263</v>
      </c>
      <c r="NV167" s="279" t="n">
        <v>52291</v>
      </c>
      <c r="NW167" s="279" t="n">
        <v>52322</v>
      </c>
      <c r="NX167" s="279" t="n">
        <v>52352</v>
      </c>
      <c r="NY167" s="279" t="n">
        <v>52383</v>
      </c>
      <c r="NZ167" s="279" t="n">
        <v>52413</v>
      </c>
      <c r="OA167" s="279" t="n">
        <v>52444</v>
      </c>
      <c r="OB167" s="279" t="n">
        <v>52475</v>
      </c>
      <c r="OC167" s="279" t="n">
        <v>52505</v>
      </c>
      <c r="OD167" s="279" t="n">
        <v>52536</v>
      </c>
      <c r="OE167" s="279" t="n">
        <v>52566</v>
      </c>
      <c r="OF167" s="198" t="n">
        <v>2043</v>
      </c>
      <c r="OG167" s="279" t="n">
        <v>52597</v>
      </c>
      <c r="OH167" s="279" t="n">
        <v>52628</v>
      </c>
      <c r="OI167" s="279" t="n">
        <v>52657</v>
      </c>
      <c r="OJ167" s="279" t="n">
        <v>52688</v>
      </c>
      <c r="OK167" s="279" t="n">
        <v>52718</v>
      </c>
      <c r="OL167" s="279" t="n">
        <v>52749</v>
      </c>
      <c r="OM167" s="279" t="n">
        <v>52779</v>
      </c>
      <c r="ON167" s="279" t="n">
        <v>52810</v>
      </c>
      <c r="OO167" s="279" t="n">
        <v>52841</v>
      </c>
      <c r="OP167" s="279" t="n">
        <v>52871</v>
      </c>
      <c r="OQ167" s="279" t="n">
        <v>52902</v>
      </c>
      <c r="OR167" s="279" t="n">
        <v>52932</v>
      </c>
      <c r="OS167" s="198" t="n">
        <v>2044</v>
      </c>
    </row>
    <row r="168" customFormat="false" ht="12.75" hidden="false" customHeight="true" outlineLevel="0" collapsed="false"/>
    <row r="169" customFormat="false" ht="12.75" hidden="false" customHeight="true" outlineLevel="0" collapsed="false">
      <c r="A169" s="196"/>
      <c r="B169" s="493" t="s">
        <v>524</v>
      </c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96"/>
      <c r="AT169" s="196"/>
      <c r="AU169" s="196"/>
      <c r="AV169" s="196"/>
      <c r="AW169" s="196"/>
      <c r="AX169" s="196"/>
      <c r="AY169" s="196"/>
      <c r="AZ169" s="196"/>
      <c r="BA169" s="196"/>
      <c r="BB169" s="196"/>
      <c r="BC169" s="196"/>
      <c r="BD169" s="196"/>
      <c r="BE169" s="196"/>
      <c r="BF169" s="196"/>
      <c r="BG169" s="196"/>
      <c r="BH169" s="196"/>
      <c r="BI169" s="196"/>
      <c r="BJ169" s="196"/>
      <c r="BK169" s="196"/>
      <c r="BL169" s="196"/>
      <c r="BM169" s="196"/>
      <c r="BN169" s="196"/>
      <c r="BO169" s="196"/>
      <c r="BP169" s="196"/>
      <c r="BQ169" s="196"/>
      <c r="BR169" s="196"/>
      <c r="BS169" s="196"/>
      <c r="BT169" s="196"/>
      <c r="BU169" s="196"/>
      <c r="BV169" s="196"/>
      <c r="BW169" s="196"/>
      <c r="BX169" s="196"/>
      <c r="BY169" s="196"/>
      <c r="BZ169" s="196"/>
      <c r="CA169" s="196"/>
      <c r="CB169" s="196"/>
      <c r="CC169" s="196"/>
      <c r="CD169" s="196"/>
      <c r="CE169" s="196"/>
      <c r="CF169" s="196"/>
      <c r="CG169" s="196"/>
      <c r="CH169" s="196"/>
      <c r="CI169" s="196"/>
      <c r="CJ169" s="196"/>
      <c r="CK169" s="196"/>
      <c r="CL169" s="196"/>
      <c r="CM169" s="196"/>
      <c r="CN169" s="196"/>
      <c r="CO169" s="196"/>
      <c r="CP169" s="196"/>
      <c r="CQ169" s="196"/>
      <c r="CR169" s="196"/>
      <c r="CS169" s="196"/>
      <c r="CT169" s="196"/>
      <c r="CU169" s="196"/>
      <c r="CV169" s="196"/>
      <c r="CW169" s="196"/>
      <c r="CX169" s="196"/>
      <c r="CY169" s="196"/>
      <c r="CZ169" s="196"/>
      <c r="DA169" s="196"/>
      <c r="DB169" s="196"/>
      <c r="DC169" s="196"/>
      <c r="DD169" s="196"/>
      <c r="DE169" s="196"/>
      <c r="DF169" s="196"/>
      <c r="DG169" s="196"/>
      <c r="DH169" s="196"/>
      <c r="DI169" s="196"/>
      <c r="DJ169" s="196"/>
      <c r="DK169" s="196"/>
      <c r="DL169" s="196"/>
      <c r="DM169" s="196"/>
      <c r="DN169" s="196"/>
      <c r="DO169" s="196"/>
      <c r="DP169" s="196"/>
      <c r="DQ169" s="196"/>
      <c r="DR169" s="196"/>
      <c r="DS169" s="196"/>
      <c r="DT169" s="196"/>
      <c r="DU169" s="196"/>
      <c r="DV169" s="196"/>
      <c r="DW169" s="196"/>
      <c r="DX169" s="196"/>
      <c r="DY169" s="196"/>
      <c r="DZ169" s="196"/>
      <c r="EA169" s="196"/>
      <c r="EB169" s="196"/>
      <c r="EC169" s="196"/>
      <c r="ED169" s="196"/>
      <c r="EE169" s="196"/>
      <c r="EF169" s="196"/>
      <c r="EG169" s="196"/>
      <c r="EH169" s="196"/>
      <c r="EI169" s="196"/>
      <c r="EJ169" s="196"/>
      <c r="EK169" s="196"/>
      <c r="EL169" s="196"/>
      <c r="EM169" s="196"/>
      <c r="EN169" s="196"/>
      <c r="EO169" s="196"/>
      <c r="EP169" s="196"/>
      <c r="EQ169" s="196"/>
      <c r="ER169" s="196"/>
      <c r="ES169" s="196"/>
      <c r="ET169" s="196"/>
      <c r="EU169" s="196"/>
      <c r="EV169" s="196"/>
      <c r="EW169" s="196"/>
      <c r="EX169" s="196"/>
      <c r="EY169" s="196"/>
      <c r="EZ169" s="196"/>
      <c r="FA169" s="196"/>
      <c r="FB169" s="196"/>
      <c r="FC169" s="196"/>
      <c r="FD169" s="196"/>
      <c r="FE169" s="196"/>
      <c r="FF169" s="196"/>
      <c r="FG169" s="196"/>
      <c r="FH169" s="196"/>
      <c r="FI169" s="196"/>
      <c r="FJ169" s="196"/>
      <c r="FK169" s="196"/>
      <c r="FL169" s="196"/>
      <c r="FM169" s="196"/>
      <c r="FN169" s="196"/>
      <c r="FO169" s="196"/>
      <c r="FP169" s="196"/>
      <c r="FQ169" s="196"/>
      <c r="FR169" s="196"/>
      <c r="FS169" s="196"/>
      <c r="FT169" s="196"/>
      <c r="FU169" s="196"/>
      <c r="FV169" s="196"/>
      <c r="FW169" s="196"/>
      <c r="FX169" s="196"/>
      <c r="FY169" s="196"/>
      <c r="FZ169" s="196"/>
      <c r="GA169" s="196"/>
      <c r="GB169" s="196"/>
      <c r="GC169" s="196"/>
      <c r="GD169" s="196"/>
      <c r="GE169" s="196"/>
      <c r="GF169" s="196"/>
      <c r="GG169" s="196"/>
      <c r="GH169" s="196"/>
      <c r="GI169" s="196"/>
      <c r="GJ169" s="196"/>
      <c r="GK169" s="196"/>
      <c r="GL169" s="196"/>
      <c r="GM169" s="196"/>
      <c r="GN169" s="196"/>
      <c r="GO169" s="196"/>
      <c r="GP169" s="196"/>
      <c r="GQ169" s="196"/>
      <c r="GR169" s="196"/>
      <c r="GS169" s="196"/>
      <c r="GT169" s="196"/>
      <c r="GU169" s="196"/>
      <c r="GV169" s="196"/>
      <c r="GW169" s="196"/>
      <c r="GX169" s="196"/>
      <c r="GY169" s="196"/>
      <c r="GZ169" s="196"/>
      <c r="HA169" s="196"/>
      <c r="HB169" s="196"/>
      <c r="HC169" s="196"/>
      <c r="HD169" s="196"/>
      <c r="HE169" s="196"/>
      <c r="HF169" s="196"/>
      <c r="HG169" s="196"/>
      <c r="HH169" s="196"/>
      <c r="HI169" s="196"/>
      <c r="HJ169" s="196"/>
      <c r="HK169" s="196"/>
      <c r="HL169" s="196"/>
      <c r="HM169" s="196"/>
      <c r="HN169" s="196"/>
      <c r="HO169" s="196"/>
      <c r="HP169" s="196"/>
      <c r="HQ169" s="196"/>
      <c r="HR169" s="196"/>
      <c r="HS169" s="196"/>
      <c r="HT169" s="196"/>
      <c r="HU169" s="196"/>
      <c r="HV169" s="196"/>
      <c r="HW169" s="196"/>
      <c r="HX169" s="196"/>
      <c r="HY169" s="196"/>
      <c r="HZ169" s="196"/>
      <c r="IA169" s="196"/>
      <c r="IB169" s="196"/>
      <c r="IC169" s="196"/>
      <c r="ID169" s="196"/>
      <c r="IE169" s="196"/>
      <c r="IF169" s="196"/>
      <c r="IG169" s="196"/>
      <c r="IH169" s="196"/>
      <c r="II169" s="196"/>
      <c r="IJ169" s="196"/>
      <c r="IK169" s="196"/>
      <c r="IL169" s="196"/>
      <c r="IM169" s="196"/>
      <c r="IN169" s="196"/>
      <c r="IO169" s="196"/>
      <c r="IP169" s="196"/>
      <c r="IQ169" s="196"/>
      <c r="IR169" s="196"/>
      <c r="IS169" s="196"/>
      <c r="IT169" s="196"/>
      <c r="IU169" s="196"/>
      <c r="IV169" s="196"/>
      <c r="IW169" s="196"/>
      <c r="IX169" s="196"/>
      <c r="IY169" s="196"/>
      <c r="IZ169" s="196"/>
      <c r="JA169" s="196"/>
      <c r="JB169" s="196"/>
      <c r="JC169" s="196"/>
      <c r="JD169" s="196"/>
      <c r="JE169" s="196"/>
      <c r="JF169" s="196"/>
      <c r="JG169" s="196"/>
      <c r="JH169" s="196"/>
      <c r="JI169" s="196"/>
      <c r="JJ169" s="196"/>
      <c r="JK169" s="196"/>
      <c r="JL169" s="196"/>
      <c r="JM169" s="196"/>
      <c r="JN169" s="196"/>
      <c r="JO169" s="196"/>
      <c r="JP169" s="196"/>
      <c r="JQ169" s="196"/>
      <c r="JR169" s="196"/>
      <c r="JS169" s="196"/>
      <c r="JT169" s="196"/>
      <c r="JU169" s="196"/>
      <c r="JV169" s="196"/>
      <c r="JW169" s="196"/>
      <c r="JX169" s="196"/>
      <c r="JY169" s="196"/>
      <c r="JZ169" s="196"/>
      <c r="KA169" s="196"/>
      <c r="KB169" s="196"/>
      <c r="KC169" s="196"/>
      <c r="KD169" s="196"/>
      <c r="KE169" s="196"/>
      <c r="KF169" s="196"/>
      <c r="KG169" s="196"/>
      <c r="KH169" s="196"/>
      <c r="KI169" s="196"/>
      <c r="KJ169" s="196"/>
      <c r="KK169" s="196"/>
      <c r="KL169" s="196"/>
      <c r="KM169" s="196"/>
      <c r="KN169" s="196"/>
      <c r="KO169" s="196"/>
      <c r="KP169" s="196"/>
      <c r="KQ169" s="196"/>
      <c r="KR169" s="196"/>
      <c r="KS169" s="196"/>
      <c r="KT169" s="196"/>
      <c r="KU169" s="196"/>
      <c r="KV169" s="196"/>
      <c r="KW169" s="196"/>
      <c r="KX169" s="196"/>
      <c r="KY169" s="196"/>
      <c r="KZ169" s="196"/>
      <c r="LA169" s="196"/>
      <c r="LB169" s="196"/>
      <c r="LC169" s="196"/>
      <c r="LD169" s="196"/>
      <c r="LE169" s="196"/>
      <c r="LF169" s="196"/>
      <c r="LG169" s="196"/>
      <c r="LH169" s="196"/>
      <c r="LI169" s="196"/>
      <c r="LJ169" s="196"/>
      <c r="LK169" s="196"/>
      <c r="LL169" s="196"/>
      <c r="LM169" s="196"/>
      <c r="LN169" s="196"/>
      <c r="LO169" s="196"/>
      <c r="LP169" s="196"/>
      <c r="LQ169" s="196"/>
      <c r="LR169" s="196"/>
      <c r="LS169" s="196"/>
      <c r="LT169" s="196"/>
      <c r="LU169" s="196"/>
      <c r="LV169" s="196"/>
      <c r="LW169" s="196"/>
      <c r="LX169" s="196"/>
      <c r="LY169" s="196"/>
      <c r="LZ169" s="196"/>
      <c r="MA169" s="196"/>
      <c r="MB169" s="196"/>
      <c r="MC169" s="196"/>
      <c r="MD169" s="196"/>
      <c r="ME169" s="196"/>
      <c r="MF169" s="196"/>
      <c r="MG169" s="196"/>
      <c r="MH169" s="196"/>
      <c r="MI169" s="196"/>
      <c r="MJ169" s="196"/>
      <c r="MK169" s="196"/>
      <c r="ML169" s="196"/>
      <c r="MM169" s="196"/>
      <c r="MN169" s="196"/>
      <c r="MO169" s="196"/>
      <c r="MP169" s="196"/>
      <c r="MQ169" s="196"/>
      <c r="MR169" s="196"/>
      <c r="MS169" s="196"/>
      <c r="MT169" s="196"/>
      <c r="MU169" s="196"/>
      <c r="MV169" s="196"/>
      <c r="MW169" s="196"/>
      <c r="MX169" s="196"/>
      <c r="MY169" s="196"/>
      <c r="MZ169" s="196"/>
      <c r="NA169" s="196"/>
      <c r="NB169" s="196"/>
      <c r="NC169" s="196"/>
      <c r="ND169" s="196"/>
      <c r="NE169" s="196"/>
      <c r="NF169" s="196"/>
      <c r="NG169" s="196"/>
      <c r="NH169" s="196"/>
      <c r="NI169" s="196"/>
      <c r="NJ169" s="196"/>
      <c r="NK169" s="196"/>
      <c r="NL169" s="196"/>
      <c r="NM169" s="196"/>
      <c r="NN169" s="196"/>
      <c r="NO169" s="196"/>
      <c r="NP169" s="196"/>
      <c r="NQ169" s="196"/>
      <c r="NR169" s="196"/>
      <c r="NS169" s="196"/>
      <c r="NT169" s="196"/>
      <c r="NU169" s="196"/>
      <c r="NV169" s="196"/>
      <c r="NW169" s="196"/>
      <c r="NX169" s="196"/>
      <c r="NY169" s="196"/>
      <c r="NZ169" s="196"/>
      <c r="OA169" s="196"/>
      <c r="OB169" s="196"/>
      <c r="OC169" s="196"/>
      <c r="OD169" s="196"/>
      <c r="OE169" s="196"/>
      <c r="OF169" s="196"/>
      <c r="OG169" s="196"/>
      <c r="OH169" s="196"/>
      <c r="OI169" s="196"/>
      <c r="OJ169" s="196"/>
      <c r="OK169" s="196"/>
      <c r="OL169" s="196"/>
      <c r="OM169" s="196"/>
      <c r="ON169" s="196"/>
      <c r="OO169" s="196"/>
      <c r="OP169" s="196"/>
      <c r="OQ169" s="196"/>
      <c r="OR169" s="196"/>
      <c r="OS169" s="196"/>
      <c r="OT169" s="196"/>
      <c r="OU169" s="196"/>
      <c r="OV169" s="196"/>
      <c r="OW169" s="196"/>
      <c r="OX169" s="196"/>
      <c r="OY169" s="196"/>
      <c r="OZ169" s="196"/>
      <c r="PA169" s="196"/>
      <c r="PB169" s="196"/>
      <c r="PC169" s="196"/>
      <c r="PD169" s="196"/>
      <c r="PE169" s="196"/>
      <c r="PF169" s="196"/>
      <c r="PG169" s="196"/>
      <c r="PH169" s="196"/>
      <c r="PI169" s="196"/>
      <c r="PJ169" s="196"/>
      <c r="PK169" s="196"/>
      <c r="PL169" s="196"/>
      <c r="PM169" s="196"/>
      <c r="PN169" s="196"/>
      <c r="PO169" s="196"/>
      <c r="PP169" s="196"/>
      <c r="PQ169" s="196"/>
      <c r="PR169" s="196"/>
      <c r="PS169" s="196"/>
      <c r="PT169" s="196"/>
      <c r="PU169" s="196"/>
      <c r="PV169" s="196"/>
      <c r="PW169" s="196"/>
      <c r="PX169" s="196"/>
      <c r="PY169" s="196"/>
      <c r="PZ169" s="196"/>
      <c r="QA169" s="196"/>
      <c r="QB169" s="196"/>
      <c r="QC169" s="196"/>
      <c r="QD169" s="196"/>
      <c r="QE169" s="196"/>
      <c r="QF169" s="196"/>
      <c r="QG169" s="196"/>
      <c r="QH169" s="196"/>
      <c r="QI169" s="196"/>
      <c r="QJ169" s="196"/>
      <c r="QK169" s="196"/>
      <c r="QL169" s="196"/>
      <c r="QM169" s="196"/>
      <c r="QN169" s="196"/>
      <c r="QO169" s="196"/>
      <c r="QP169" s="196"/>
      <c r="QQ169" s="196"/>
      <c r="QR169" s="196"/>
      <c r="QS169" s="196"/>
      <c r="QT169" s="196"/>
      <c r="QU169" s="196"/>
      <c r="QV169" s="196"/>
      <c r="QW169" s="196"/>
      <c r="QX169" s="196"/>
      <c r="QY169" s="196"/>
      <c r="QZ169" s="196"/>
      <c r="RA169" s="196"/>
      <c r="RB169" s="196"/>
      <c r="RC169" s="196"/>
      <c r="RD169" s="196"/>
      <c r="RE169" s="196"/>
      <c r="RF169" s="196"/>
    </row>
    <row r="170" customFormat="false" ht="12.75" hidden="false" customHeight="true" outlineLevel="0" collapsed="false">
      <c r="A170" s="196"/>
      <c r="B170" s="89" t="s">
        <v>525</v>
      </c>
      <c r="C170" s="196"/>
      <c r="D170" s="196"/>
      <c r="E170" s="494" t="s">
        <v>526</v>
      </c>
      <c r="F170" s="284"/>
      <c r="G170" s="495" t="n">
        <f aca="false">(1+$AF170)^(1/12)-1</f>
        <v>0.00451929180637456</v>
      </c>
      <c r="H170" s="495" t="n">
        <f aca="false">(1+$AF170)^(1/12)-1</f>
        <v>0.00451929180637456</v>
      </c>
      <c r="I170" s="495" t="n">
        <f aca="false">(1+$AF170)^(1/12)-1</f>
        <v>0.00451929180637456</v>
      </c>
      <c r="J170" s="495" t="n">
        <f aca="false">(1+$AF170)^(1/12)-1</f>
        <v>0.00451929180637456</v>
      </c>
      <c r="K170" s="495" t="n">
        <f aca="false">(1+$AF170)^(1/12)-1</f>
        <v>0.00451929180637456</v>
      </c>
      <c r="L170" s="495" t="n">
        <f aca="false">(1+$AF170)^(1/12)-1</f>
        <v>0.00451929180637456</v>
      </c>
      <c r="M170" s="495" t="n">
        <f aca="false">(1+$AF170)^(1/12)-1</f>
        <v>0.00451929180637456</v>
      </c>
      <c r="N170" s="495" t="n">
        <f aca="false">(1+$AF170)^(1/12)-1</f>
        <v>0.00451929180637456</v>
      </c>
      <c r="O170" s="495" t="n">
        <f aca="false">(1+$AF170)^(1/12)-1</f>
        <v>0.00451929180637456</v>
      </c>
      <c r="P170" s="495" t="n">
        <f aca="false">(1+$AF170)^(1/12)-1</f>
        <v>0.00451929180637456</v>
      </c>
      <c r="Q170" s="495" t="n">
        <f aca="false">(1+$AF170)^(1/12)-1</f>
        <v>0.00451929180637456</v>
      </c>
      <c r="R170" s="495" t="n">
        <f aca="false">(1+$AF170)^(1/12)-1</f>
        <v>0.00451929180637456</v>
      </c>
      <c r="S170" s="495" t="n">
        <f aca="false">IF('Painel  de Controle'!$E$28="REAL",'Premissas Financeiras'!H18-'Premissas Financeiras'!H19,'Premissas Financeiras'!H18)</f>
        <v>0.0556</v>
      </c>
      <c r="T170" s="495" t="n">
        <f aca="false">(1+$AF170)^(1/12)-1</f>
        <v>0.00451929180637456</v>
      </c>
      <c r="U170" s="495" t="n">
        <f aca="false">(1+$AF170)^(1/12)-1</f>
        <v>0.00451929180637456</v>
      </c>
      <c r="V170" s="495" t="n">
        <f aca="false">(1+$AF170)^(1/12)-1</f>
        <v>0.00451929180637456</v>
      </c>
      <c r="W170" s="495" t="n">
        <f aca="false">(1+$AF170)^(1/12)-1</f>
        <v>0.00451929180637456</v>
      </c>
      <c r="X170" s="495" t="n">
        <f aca="false">(1+$AF170)^(1/12)-1</f>
        <v>0.00451929180637456</v>
      </c>
      <c r="Y170" s="495" t="n">
        <f aca="false">(1+$AF170)^(1/12)-1</f>
        <v>0.00451929180637456</v>
      </c>
      <c r="Z170" s="495" t="n">
        <f aca="false">(1+$AF170)^(1/12)-1</f>
        <v>0.00451929180637456</v>
      </c>
      <c r="AA170" s="495" t="n">
        <f aca="false">(1+$AF170)^(1/12)-1</f>
        <v>0.00451929180637456</v>
      </c>
      <c r="AB170" s="495" t="n">
        <f aca="false">(1+$AF170)^(1/12)-1</f>
        <v>0.00451929180637456</v>
      </c>
      <c r="AC170" s="495" t="n">
        <f aca="false">(1+$AF170)^(1/12)-1</f>
        <v>0.00451929180637456</v>
      </c>
      <c r="AD170" s="495" t="n">
        <f aca="false">(1+$AF170)^(1/12)-1</f>
        <v>0.00451929180637456</v>
      </c>
      <c r="AE170" s="495" t="n">
        <f aca="false">(1+$AF170)^(1/12)-1</f>
        <v>0.00451929180637456</v>
      </c>
      <c r="AF170" s="495" t="n">
        <f aca="false">IF('Painel  de Controle'!$E$28="REAL",'Premissas Financeiras'!I$18-'Premissas Financeiras'!I$19,'Premissas Financeiras'!I$18)</f>
        <v>0.0556</v>
      </c>
      <c r="AG170" s="495" t="n">
        <f aca="false">(1+$AF170)^(1/12)-1</f>
        <v>0.00451929180637456</v>
      </c>
      <c r="AH170" s="495" t="n">
        <f aca="false">(1+$AF170)^(1/12)-1</f>
        <v>0.00451929180637456</v>
      </c>
      <c r="AI170" s="495" t="n">
        <f aca="false">(1+$AF170)^(1/12)-1</f>
        <v>0.00451929180637456</v>
      </c>
      <c r="AJ170" s="495" t="n">
        <f aca="false">(1+$AF170)^(1/12)-1</f>
        <v>0.00451929180637456</v>
      </c>
      <c r="AK170" s="495" t="n">
        <f aca="false">(1+$AF170)^(1/12)-1</f>
        <v>0.00451929180637456</v>
      </c>
      <c r="AL170" s="495" t="n">
        <f aca="false">(1+$AF170)^(1/12)-1</f>
        <v>0.00451929180637456</v>
      </c>
      <c r="AM170" s="495" t="n">
        <f aca="false">(1+$AF170)^(1/12)-1</f>
        <v>0.00451929180637456</v>
      </c>
      <c r="AN170" s="495" t="n">
        <f aca="false">(1+$AF170)^(1/12)-1</f>
        <v>0.00451929180637456</v>
      </c>
      <c r="AO170" s="495" t="n">
        <f aca="false">(1+$AF170)^(1/12)-1</f>
        <v>0.00451929180637456</v>
      </c>
      <c r="AP170" s="495" t="n">
        <f aca="false">(1+$AF170)^(1/12)-1</f>
        <v>0.00451929180637456</v>
      </c>
      <c r="AQ170" s="495" t="n">
        <f aca="false">(1+$AF170)^(1/12)-1</f>
        <v>0.00451929180637456</v>
      </c>
      <c r="AR170" s="495" t="n">
        <f aca="false">(1+$AF170)^(1/12)-1</f>
        <v>0.00451929180637456</v>
      </c>
      <c r="AS170" s="495" t="n">
        <f aca="false">IF('Painel  de Controle'!$E$28="REAL",'Premissas Financeiras'!J$18-'Premissas Financeiras'!J$19,'Premissas Financeiras'!J$18)</f>
        <v>0.0556</v>
      </c>
      <c r="AT170" s="495" t="n">
        <f aca="false">(1+$AF170)^(1/12)-1</f>
        <v>0.00451929180637456</v>
      </c>
      <c r="AU170" s="495" t="n">
        <f aca="false">(1+$AF170)^(1/12)-1</f>
        <v>0.00451929180637456</v>
      </c>
      <c r="AV170" s="495" t="n">
        <f aca="false">(1+$AF170)^(1/12)-1</f>
        <v>0.00451929180637456</v>
      </c>
      <c r="AW170" s="495" t="n">
        <f aca="false">(1+$AF170)^(1/12)-1</f>
        <v>0.00451929180637456</v>
      </c>
      <c r="AX170" s="495" t="n">
        <f aca="false">(1+$AF170)^(1/12)-1</f>
        <v>0.00451929180637456</v>
      </c>
      <c r="AY170" s="495" t="n">
        <f aca="false">(1+$AF170)^(1/12)-1</f>
        <v>0.00451929180637456</v>
      </c>
      <c r="AZ170" s="495" t="n">
        <f aca="false">(1+$AF170)^(1/12)-1</f>
        <v>0.00451929180637456</v>
      </c>
      <c r="BA170" s="495" t="n">
        <f aca="false">(1+$AF170)^(1/12)-1</f>
        <v>0.00451929180637456</v>
      </c>
      <c r="BB170" s="495" t="n">
        <f aca="false">(1+$AF170)^(1/12)-1</f>
        <v>0.00451929180637456</v>
      </c>
      <c r="BC170" s="495" t="n">
        <f aca="false">(1+$AF170)^(1/12)-1</f>
        <v>0.00451929180637456</v>
      </c>
      <c r="BD170" s="495" t="n">
        <f aca="false">(1+$AF170)^(1/12)-1</f>
        <v>0.00451929180637456</v>
      </c>
      <c r="BE170" s="495" t="n">
        <f aca="false">(1+$AF170)^(1/12)-1</f>
        <v>0.00451929180637456</v>
      </c>
      <c r="BF170" s="495" t="n">
        <f aca="false">IF('Painel  de Controle'!$E$28="REAL",'Premissas Financeiras'!K$18-'Premissas Financeiras'!K$19,'Premissas Financeiras'!K$18)</f>
        <v>0.0556</v>
      </c>
      <c r="BG170" s="495" t="n">
        <f aca="false">(1+$AF170)^(1/12)-1</f>
        <v>0.00451929180637456</v>
      </c>
      <c r="BH170" s="495" t="n">
        <f aca="false">(1+$AF170)^(1/12)-1</f>
        <v>0.00451929180637456</v>
      </c>
      <c r="BI170" s="495" t="n">
        <f aca="false">(1+$AF170)^(1/12)-1</f>
        <v>0.00451929180637456</v>
      </c>
      <c r="BJ170" s="495" t="n">
        <f aca="false">(1+$AF170)^(1/12)-1</f>
        <v>0.00451929180637456</v>
      </c>
      <c r="BK170" s="495" t="n">
        <f aca="false">(1+$AF170)^(1/12)-1</f>
        <v>0.00451929180637456</v>
      </c>
      <c r="BL170" s="495" t="n">
        <f aca="false">(1+$AF170)^(1/12)-1</f>
        <v>0.00451929180637456</v>
      </c>
      <c r="BM170" s="495" t="n">
        <f aca="false">(1+$AF170)^(1/12)-1</f>
        <v>0.00451929180637456</v>
      </c>
      <c r="BN170" s="495" t="n">
        <f aca="false">(1+$AF170)^(1/12)-1</f>
        <v>0.00451929180637456</v>
      </c>
      <c r="BO170" s="495" t="n">
        <f aca="false">(1+$AF170)^(1/12)-1</f>
        <v>0.00451929180637456</v>
      </c>
      <c r="BP170" s="495" t="n">
        <f aca="false">(1+$AF170)^(1/12)-1</f>
        <v>0.00451929180637456</v>
      </c>
      <c r="BQ170" s="495" t="n">
        <f aca="false">(1+$AF170)^(1/12)-1</f>
        <v>0.00451929180637456</v>
      </c>
      <c r="BR170" s="495" t="n">
        <f aca="false">(1+$AF170)^(1/12)-1</f>
        <v>0.00451929180637456</v>
      </c>
      <c r="BS170" s="495" t="n">
        <f aca="false">IF('Painel  de Controle'!$E$28="REAL",'Premissas Financeiras'!L$18-'Premissas Financeiras'!L$19,'Premissas Financeiras'!L$18)</f>
        <v>0.0556</v>
      </c>
      <c r="BT170" s="495" t="n">
        <f aca="false">(1+$AF170)^(1/12)-1</f>
        <v>0.00451929180637456</v>
      </c>
      <c r="BU170" s="495" t="n">
        <f aca="false">(1+$AF170)^(1/12)-1</f>
        <v>0.00451929180637456</v>
      </c>
      <c r="BV170" s="495" t="n">
        <f aca="false">(1+$AF170)^(1/12)-1</f>
        <v>0.00451929180637456</v>
      </c>
      <c r="BW170" s="495" t="n">
        <f aca="false">(1+$AF170)^(1/12)-1</f>
        <v>0.00451929180637456</v>
      </c>
      <c r="BX170" s="495" t="n">
        <f aca="false">(1+$AF170)^(1/12)-1</f>
        <v>0.00451929180637456</v>
      </c>
      <c r="BY170" s="495" t="n">
        <f aca="false">(1+$AF170)^(1/12)-1</f>
        <v>0.00451929180637456</v>
      </c>
      <c r="BZ170" s="495" t="n">
        <f aca="false">(1+$AF170)^(1/12)-1</f>
        <v>0.00451929180637456</v>
      </c>
      <c r="CA170" s="495" t="n">
        <f aca="false">(1+$AF170)^(1/12)-1</f>
        <v>0.00451929180637456</v>
      </c>
      <c r="CB170" s="495" t="n">
        <f aca="false">(1+$AF170)^(1/12)-1</f>
        <v>0.00451929180637456</v>
      </c>
      <c r="CC170" s="495" t="n">
        <f aca="false">(1+$AF170)^(1/12)-1</f>
        <v>0.00451929180637456</v>
      </c>
      <c r="CD170" s="495" t="n">
        <f aca="false">(1+$AF170)^(1/12)-1</f>
        <v>0.00451929180637456</v>
      </c>
      <c r="CE170" s="495" t="n">
        <f aca="false">(1+$AF170)^(1/12)-1</f>
        <v>0.00451929180637456</v>
      </c>
      <c r="CF170" s="495" t="n">
        <f aca="false">IF('Painel  de Controle'!$E$28="REAL",'Premissas Financeiras'!M$18-'Premissas Financeiras'!M$19,'Premissas Financeiras'!M$18)</f>
        <v>0.0556</v>
      </c>
      <c r="CG170" s="495" t="n">
        <f aca="false">(1+$AF170)^(1/12)-1</f>
        <v>0.00451929180637456</v>
      </c>
      <c r="CH170" s="495" t="n">
        <f aca="false">(1+$AF170)^(1/12)-1</f>
        <v>0.00451929180637456</v>
      </c>
      <c r="CI170" s="495" t="n">
        <f aca="false">(1+$AF170)^(1/12)-1</f>
        <v>0.00451929180637456</v>
      </c>
      <c r="CJ170" s="495" t="n">
        <f aca="false">(1+$AF170)^(1/12)-1</f>
        <v>0.00451929180637456</v>
      </c>
      <c r="CK170" s="495" t="n">
        <f aca="false">(1+$AF170)^(1/12)-1</f>
        <v>0.00451929180637456</v>
      </c>
      <c r="CL170" s="495" t="n">
        <f aca="false">(1+$AF170)^(1/12)-1</f>
        <v>0.00451929180637456</v>
      </c>
      <c r="CM170" s="495" t="n">
        <f aca="false">(1+$AF170)^(1/12)-1</f>
        <v>0.00451929180637456</v>
      </c>
      <c r="CN170" s="495" t="n">
        <f aca="false">(1+$AF170)^(1/12)-1</f>
        <v>0.00451929180637456</v>
      </c>
      <c r="CO170" s="495" t="n">
        <f aca="false">(1+$AF170)^(1/12)-1</f>
        <v>0.00451929180637456</v>
      </c>
      <c r="CP170" s="495" t="n">
        <f aca="false">(1+$AF170)^(1/12)-1</f>
        <v>0.00451929180637456</v>
      </c>
      <c r="CQ170" s="495" t="n">
        <f aca="false">(1+$AF170)^(1/12)-1</f>
        <v>0.00451929180637456</v>
      </c>
      <c r="CR170" s="495" t="n">
        <f aca="false">(1+$AF170)^(1/12)-1</f>
        <v>0.00451929180637456</v>
      </c>
      <c r="CS170" s="495" t="n">
        <f aca="false">IF('Painel  de Controle'!$E$28="REAL",'Premissas Financeiras'!N$18-'Premissas Financeiras'!N$19,'Premissas Financeiras'!N$18)</f>
        <v>0.0556</v>
      </c>
      <c r="CT170" s="495" t="n">
        <f aca="false">(1+$AF170)^(1/12)-1</f>
        <v>0.00451929180637456</v>
      </c>
      <c r="CU170" s="495" t="n">
        <f aca="false">(1+$AF170)^(1/12)-1</f>
        <v>0.00451929180637456</v>
      </c>
      <c r="CV170" s="495" t="n">
        <f aca="false">(1+$AF170)^(1/12)-1</f>
        <v>0.00451929180637456</v>
      </c>
      <c r="CW170" s="495" t="n">
        <f aca="false">(1+$AF170)^(1/12)-1</f>
        <v>0.00451929180637456</v>
      </c>
      <c r="CX170" s="495" t="n">
        <f aca="false">(1+$AF170)^(1/12)-1</f>
        <v>0.00451929180637456</v>
      </c>
      <c r="CY170" s="495" t="n">
        <f aca="false">(1+$AF170)^(1/12)-1</f>
        <v>0.00451929180637456</v>
      </c>
      <c r="CZ170" s="495" t="n">
        <f aca="false">(1+$AF170)^(1/12)-1</f>
        <v>0.00451929180637456</v>
      </c>
      <c r="DA170" s="495" t="n">
        <f aca="false">(1+$AF170)^(1/12)-1</f>
        <v>0.00451929180637456</v>
      </c>
      <c r="DB170" s="495" t="n">
        <f aca="false">(1+$AF170)^(1/12)-1</f>
        <v>0.00451929180637456</v>
      </c>
      <c r="DC170" s="495" t="n">
        <f aca="false">(1+$AF170)^(1/12)-1</f>
        <v>0.00451929180637456</v>
      </c>
      <c r="DD170" s="495" t="n">
        <f aca="false">(1+$AF170)^(1/12)-1</f>
        <v>0.00451929180637456</v>
      </c>
      <c r="DE170" s="495" t="n">
        <f aca="false">(1+$AF170)^(1/12)-1</f>
        <v>0.00451929180637456</v>
      </c>
      <c r="DF170" s="495" t="n">
        <f aca="false">IF('Painel  de Controle'!$E$28="REAL",'Premissas Financeiras'!O$18-'Premissas Financeiras'!O$19,'Premissas Financeiras'!O$18)</f>
        <v>0.0556</v>
      </c>
      <c r="DG170" s="495" t="n">
        <f aca="false">(1+$AF170)^(1/12)-1</f>
        <v>0.00451929180637456</v>
      </c>
      <c r="DH170" s="495" t="n">
        <f aca="false">(1+$AF170)^(1/12)-1</f>
        <v>0.00451929180637456</v>
      </c>
      <c r="DI170" s="495" t="n">
        <f aca="false">(1+$AF170)^(1/12)-1</f>
        <v>0.00451929180637456</v>
      </c>
      <c r="DJ170" s="495" t="n">
        <f aca="false">(1+$AF170)^(1/12)-1</f>
        <v>0.00451929180637456</v>
      </c>
      <c r="DK170" s="495" t="n">
        <f aca="false">(1+$AF170)^(1/12)-1</f>
        <v>0.00451929180637456</v>
      </c>
      <c r="DL170" s="495" t="n">
        <f aca="false">(1+$AF170)^(1/12)-1</f>
        <v>0.00451929180637456</v>
      </c>
      <c r="DM170" s="495" t="n">
        <f aca="false">(1+$AF170)^(1/12)-1</f>
        <v>0.00451929180637456</v>
      </c>
      <c r="DN170" s="495" t="n">
        <f aca="false">(1+$AF170)^(1/12)-1</f>
        <v>0.00451929180637456</v>
      </c>
      <c r="DO170" s="495" t="n">
        <f aca="false">(1+$AF170)^(1/12)-1</f>
        <v>0.00451929180637456</v>
      </c>
      <c r="DP170" s="495" t="n">
        <f aca="false">(1+$AF170)^(1/12)-1</f>
        <v>0.00451929180637456</v>
      </c>
      <c r="DQ170" s="495" t="n">
        <f aca="false">(1+$AF170)^(1/12)-1</f>
        <v>0.00451929180637456</v>
      </c>
      <c r="DR170" s="495" t="n">
        <f aca="false">(1+$AF170)^(1/12)-1</f>
        <v>0.00451929180637456</v>
      </c>
      <c r="DS170" s="495" t="n">
        <f aca="false">IF('Painel  de Controle'!$E$28="REAL",'Premissas Financeiras'!P$18-'Premissas Financeiras'!P$19,'Premissas Financeiras'!P$18)</f>
        <v>0.0556</v>
      </c>
      <c r="DT170" s="495" t="n">
        <f aca="false">(1+$AF170)^(1/12)-1</f>
        <v>0.00451929180637456</v>
      </c>
      <c r="DU170" s="495" t="n">
        <f aca="false">(1+$AF170)^(1/12)-1</f>
        <v>0.00451929180637456</v>
      </c>
      <c r="DV170" s="495" t="n">
        <f aca="false">(1+$AF170)^(1/12)-1</f>
        <v>0.00451929180637456</v>
      </c>
      <c r="DW170" s="495" t="n">
        <f aca="false">(1+$AF170)^(1/12)-1</f>
        <v>0.00451929180637456</v>
      </c>
      <c r="DX170" s="495" t="n">
        <f aca="false">(1+$AF170)^(1/12)-1</f>
        <v>0.00451929180637456</v>
      </c>
      <c r="DY170" s="495" t="n">
        <f aca="false">(1+$AF170)^(1/12)-1</f>
        <v>0.00451929180637456</v>
      </c>
      <c r="DZ170" s="495" t="n">
        <f aca="false">(1+$AF170)^(1/12)-1</f>
        <v>0.00451929180637456</v>
      </c>
      <c r="EA170" s="495" t="n">
        <f aca="false">(1+$AF170)^(1/12)-1</f>
        <v>0.00451929180637456</v>
      </c>
      <c r="EB170" s="495" t="n">
        <f aca="false">(1+$AF170)^(1/12)-1</f>
        <v>0.00451929180637456</v>
      </c>
      <c r="EC170" s="495" t="n">
        <f aca="false">(1+$AF170)^(1/12)-1</f>
        <v>0.00451929180637456</v>
      </c>
      <c r="ED170" s="495" t="n">
        <f aca="false">(1+$AF170)^(1/12)-1</f>
        <v>0.00451929180637456</v>
      </c>
      <c r="EE170" s="495" t="n">
        <f aca="false">(1+$AF170)^(1/12)-1</f>
        <v>0.00451929180637456</v>
      </c>
      <c r="EF170" s="495" t="n">
        <f aca="false">IF('Painel  de Controle'!$E$28="REAL",'Premissas Financeiras'!Q$18-'Premissas Financeiras'!Q$19,'Premissas Financeiras'!Q$18)</f>
        <v>0.0556</v>
      </c>
      <c r="EG170" s="495" t="n">
        <f aca="false">(1+$AF170)^(1/12)-1</f>
        <v>0.00451929180637456</v>
      </c>
      <c r="EH170" s="495" t="n">
        <f aca="false">(1+$AF170)^(1/12)-1</f>
        <v>0.00451929180637456</v>
      </c>
      <c r="EI170" s="495" t="n">
        <f aca="false">(1+$AF170)^(1/12)-1</f>
        <v>0.00451929180637456</v>
      </c>
      <c r="EJ170" s="495" t="n">
        <f aca="false">(1+$AF170)^(1/12)-1</f>
        <v>0.00451929180637456</v>
      </c>
      <c r="EK170" s="495" t="n">
        <f aca="false">(1+$AF170)^(1/12)-1</f>
        <v>0.00451929180637456</v>
      </c>
      <c r="EL170" s="495" t="n">
        <f aca="false">(1+$AF170)^(1/12)-1</f>
        <v>0.00451929180637456</v>
      </c>
      <c r="EM170" s="495" t="n">
        <f aca="false">(1+$AF170)^(1/12)-1</f>
        <v>0.00451929180637456</v>
      </c>
      <c r="EN170" s="495" t="n">
        <f aca="false">(1+$AF170)^(1/12)-1</f>
        <v>0.00451929180637456</v>
      </c>
      <c r="EO170" s="495" t="n">
        <f aca="false">(1+$AF170)^(1/12)-1</f>
        <v>0.00451929180637456</v>
      </c>
      <c r="EP170" s="495" t="n">
        <f aca="false">(1+$AF170)^(1/12)-1</f>
        <v>0.00451929180637456</v>
      </c>
      <c r="EQ170" s="495" t="n">
        <f aca="false">(1+$AF170)^(1/12)-1</f>
        <v>0.00451929180637456</v>
      </c>
      <c r="ER170" s="495" t="n">
        <f aca="false">(1+$AF170)^(1/12)-1</f>
        <v>0.00451929180637456</v>
      </c>
      <c r="ES170" s="495" t="n">
        <f aca="false">IF('Painel  de Controle'!$E$28="REAL",'Premissas Financeiras'!R$18-'Premissas Financeiras'!R$19,'Premissas Financeiras'!R$18)</f>
        <v>0.0556</v>
      </c>
      <c r="ET170" s="495" t="n">
        <f aca="false">(1+$AF170)^(1/12)-1</f>
        <v>0.00451929180637456</v>
      </c>
      <c r="EU170" s="495" t="n">
        <f aca="false">(1+$AF170)^(1/12)-1</f>
        <v>0.00451929180637456</v>
      </c>
      <c r="EV170" s="495" t="n">
        <f aca="false">(1+$AF170)^(1/12)-1</f>
        <v>0.00451929180637456</v>
      </c>
      <c r="EW170" s="495" t="n">
        <f aca="false">(1+$AF170)^(1/12)-1</f>
        <v>0.00451929180637456</v>
      </c>
      <c r="EX170" s="495" t="n">
        <f aca="false">(1+$AF170)^(1/12)-1</f>
        <v>0.00451929180637456</v>
      </c>
      <c r="EY170" s="495" t="n">
        <f aca="false">(1+$AF170)^(1/12)-1</f>
        <v>0.00451929180637456</v>
      </c>
      <c r="EZ170" s="495" t="n">
        <f aca="false">(1+$AF170)^(1/12)-1</f>
        <v>0.00451929180637456</v>
      </c>
      <c r="FA170" s="495" t="n">
        <f aca="false">(1+$AF170)^(1/12)-1</f>
        <v>0.00451929180637456</v>
      </c>
      <c r="FB170" s="495" t="n">
        <f aca="false">(1+$AF170)^(1/12)-1</f>
        <v>0.00451929180637456</v>
      </c>
      <c r="FC170" s="495" t="n">
        <f aca="false">(1+$AF170)^(1/12)-1</f>
        <v>0.00451929180637456</v>
      </c>
      <c r="FD170" s="495" t="n">
        <f aca="false">(1+$AF170)^(1/12)-1</f>
        <v>0.00451929180637456</v>
      </c>
      <c r="FE170" s="495" t="n">
        <f aca="false">(1+$AF170)^(1/12)-1</f>
        <v>0.00451929180637456</v>
      </c>
      <c r="FF170" s="495" t="n">
        <f aca="false">IF('Painel  de Controle'!$E$28="REAL",'Premissas Financeiras'!S$18-'Premissas Financeiras'!S$19,'Premissas Financeiras'!S$18)</f>
        <v>0.0556</v>
      </c>
      <c r="FG170" s="495" t="n">
        <f aca="false">(1+$AF170)^(1/12)-1</f>
        <v>0.00451929180637456</v>
      </c>
      <c r="FH170" s="495" t="n">
        <f aca="false">(1+$AF170)^(1/12)-1</f>
        <v>0.00451929180637456</v>
      </c>
      <c r="FI170" s="495" t="n">
        <f aca="false">(1+$AF170)^(1/12)-1</f>
        <v>0.00451929180637456</v>
      </c>
      <c r="FJ170" s="495" t="n">
        <f aca="false">(1+$AF170)^(1/12)-1</f>
        <v>0.00451929180637456</v>
      </c>
      <c r="FK170" s="495" t="n">
        <f aca="false">(1+$AF170)^(1/12)-1</f>
        <v>0.00451929180637456</v>
      </c>
      <c r="FL170" s="495" t="n">
        <f aca="false">(1+$AF170)^(1/12)-1</f>
        <v>0.00451929180637456</v>
      </c>
      <c r="FM170" s="495" t="n">
        <f aca="false">(1+$AF170)^(1/12)-1</f>
        <v>0.00451929180637456</v>
      </c>
      <c r="FN170" s="495" t="n">
        <f aca="false">(1+$AF170)^(1/12)-1</f>
        <v>0.00451929180637456</v>
      </c>
      <c r="FO170" s="495" t="n">
        <f aca="false">(1+$AF170)^(1/12)-1</f>
        <v>0.00451929180637456</v>
      </c>
      <c r="FP170" s="495" t="n">
        <f aca="false">(1+$AF170)^(1/12)-1</f>
        <v>0.00451929180637456</v>
      </c>
      <c r="FQ170" s="495" t="n">
        <f aca="false">(1+$AF170)^(1/12)-1</f>
        <v>0.00451929180637456</v>
      </c>
      <c r="FR170" s="495" t="n">
        <f aca="false">(1+$AF170)^(1/12)-1</f>
        <v>0.00451929180637456</v>
      </c>
      <c r="FS170" s="495" t="n">
        <f aca="false">IF('Painel  de Controle'!$E$28="REAL",'Premissas Financeiras'!T$18-'Premissas Financeiras'!T$19,'Premissas Financeiras'!T$18)</f>
        <v>0.0556</v>
      </c>
      <c r="FT170" s="495" t="n">
        <f aca="false">(1+$AF170)^(1/12)-1</f>
        <v>0.00451929180637456</v>
      </c>
      <c r="FU170" s="495" t="n">
        <f aca="false">(1+$AF170)^(1/12)-1</f>
        <v>0.00451929180637456</v>
      </c>
      <c r="FV170" s="495" t="n">
        <f aca="false">(1+$AF170)^(1/12)-1</f>
        <v>0.00451929180637456</v>
      </c>
      <c r="FW170" s="495" t="n">
        <f aca="false">(1+$AF170)^(1/12)-1</f>
        <v>0.00451929180637456</v>
      </c>
      <c r="FX170" s="495" t="n">
        <f aca="false">(1+$AF170)^(1/12)-1</f>
        <v>0.00451929180637456</v>
      </c>
      <c r="FY170" s="495" t="n">
        <f aca="false">(1+$AF170)^(1/12)-1</f>
        <v>0.00451929180637456</v>
      </c>
      <c r="FZ170" s="495" t="n">
        <f aca="false">(1+$AF170)^(1/12)-1</f>
        <v>0.00451929180637456</v>
      </c>
      <c r="GA170" s="495" t="n">
        <f aca="false">(1+$AF170)^(1/12)-1</f>
        <v>0.00451929180637456</v>
      </c>
      <c r="GB170" s="495" t="n">
        <f aca="false">(1+$AF170)^(1/12)-1</f>
        <v>0.00451929180637456</v>
      </c>
      <c r="GC170" s="495" t="n">
        <f aca="false">(1+$AF170)^(1/12)-1</f>
        <v>0.00451929180637456</v>
      </c>
      <c r="GD170" s="495" t="n">
        <f aca="false">(1+$AF170)^(1/12)-1</f>
        <v>0.00451929180637456</v>
      </c>
      <c r="GE170" s="495" t="n">
        <f aca="false">(1+$AF170)^(1/12)-1</f>
        <v>0.00451929180637456</v>
      </c>
      <c r="GF170" s="495" t="n">
        <f aca="false">IF('Painel  de Controle'!$E$28="REAL",'Premissas Financeiras'!U$18-'Premissas Financeiras'!U$19,'Premissas Financeiras'!U$18)</f>
        <v>0.0556</v>
      </c>
      <c r="GG170" s="495" t="n">
        <f aca="false">(1+$AF170)^(1/12)-1</f>
        <v>0.00451929180637456</v>
      </c>
      <c r="GH170" s="495" t="n">
        <f aca="false">(1+$AF170)^(1/12)-1</f>
        <v>0.00451929180637456</v>
      </c>
      <c r="GI170" s="495" t="n">
        <f aca="false">(1+$AF170)^(1/12)-1</f>
        <v>0.00451929180637456</v>
      </c>
      <c r="GJ170" s="495" t="n">
        <f aca="false">(1+$AF170)^(1/12)-1</f>
        <v>0.00451929180637456</v>
      </c>
      <c r="GK170" s="495" t="n">
        <f aca="false">(1+$AF170)^(1/12)-1</f>
        <v>0.00451929180637456</v>
      </c>
      <c r="GL170" s="495" t="n">
        <f aca="false">(1+$AF170)^(1/12)-1</f>
        <v>0.00451929180637456</v>
      </c>
      <c r="GM170" s="495" t="n">
        <f aca="false">(1+$AF170)^(1/12)-1</f>
        <v>0.00451929180637456</v>
      </c>
      <c r="GN170" s="495" t="n">
        <f aca="false">(1+$AF170)^(1/12)-1</f>
        <v>0.00451929180637456</v>
      </c>
      <c r="GO170" s="495" t="n">
        <f aca="false">(1+$AF170)^(1/12)-1</f>
        <v>0.00451929180637456</v>
      </c>
      <c r="GP170" s="495" t="n">
        <f aca="false">(1+$AF170)^(1/12)-1</f>
        <v>0.00451929180637456</v>
      </c>
      <c r="GQ170" s="495" t="n">
        <f aca="false">(1+$AF170)^(1/12)-1</f>
        <v>0.00451929180637456</v>
      </c>
      <c r="GR170" s="495" t="n">
        <f aca="false">(1+$AF170)^(1/12)-1</f>
        <v>0.00451929180637456</v>
      </c>
      <c r="GS170" s="495" t="n">
        <f aca="false">IF('Painel  de Controle'!$E$28="REAL",'Premissas Financeiras'!V$18-'Premissas Financeiras'!V$19,'Premissas Financeiras'!V$18)</f>
        <v>0.0556</v>
      </c>
      <c r="GT170" s="495" t="n">
        <f aca="false">(1+$AF170)^(1/12)-1</f>
        <v>0.00451929180637456</v>
      </c>
      <c r="GU170" s="495" t="n">
        <f aca="false">(1+$AF170)^(1/12)-1</f>
        <v>0.00451929180637456</v>
      </c>
      <c r="GV170" s="495" t="n">
        <f aca="false">(1+$AF170)^(1/12)-1</f>
        <v>0.00451929180637456</v>
      </c>
      <c r="GW170" s="495" t="n">
        <f aca="false">(1+$AF170)^(1/12)-1</f>
        <v>0.00451929180637456</v>
      </c>
      <c r="GX170" s="495" t="n">
        <f aca="false">(1+$AF170)^(1/12)-1</f>
        <v>0.00451929180637456</v>
      </c>
      <c r="GY170" s="495" t="n">
        <f aca="false">(1+$AF170)^(1/12)-1</f>
        <v>0.00451929180637456</v>
      </c>
      <c r="GZ170" s="495" t="n">
        <f aca="false">(1+$AF170)^(1/12)-1</f>
        <v>0.00451929180637456</v>
      </c>
      <c r="HA170" s="495" t="n">
        <f aca="false">(1+$AF170)^(1/12)-1</f>
        <v>0.00451929180637456</v>
      </c>
      <c r="HB170" s="495" t="n">
        <f aca="false">(1+$AF170)^(1/12)-1</f>
        <v>0.00451929180637456</v>
      </c>
      <c r="HC170" s="495" t="n">
        <f aca="false">(1+$AF170)^(1/12)-1</f>
        <v>0.00451929180637456</v>
      </c>
      <c r="HD170" s="495" t="n">
        <f aca="false">(1+$AF170)^(1/12)-1</f>
        <v>0.00451929180637456</v>
      </c>
      <c r="HE170" s="495" t="n">
        <f aca="false">(1+$AF170)^(1/12)-1</f>
        <v>0.00451929180637456</v>
      </c>
      <c r="HF170" s="495" t="n">
        <f aca="false">IF('Painel  de Controle'!$E$28="REAL",'Premissas Financeiras'!W$18-'Premissas Financeiras'!W$19,'Premissas Financeiras'!W$18)</f>
        <v>0.0556</v>
      </c>
      <c r="HG170" s="495" t="n">
        <f aca="false">(1+$AF170)^(1/12)-1</f>
        <v>0.00451929180637456</v>
      </c>
      <c r="HH170" s="495" t="n">
        <f aca="false">(1+$AF170)^(1/12)-1</f>
        <v>0.00451929180637456</v>
      </c>
      <c r="HI170" s="495" t="n">
        <f aca="false">(1+$AF170)^(1/12)-1</f>
        <v>0.00451929180637456</v>
      </c>
      <c r="HJ170" s="495" t="n">
        <f aca="false">(1+$AF170)^(1/12)-1</f>
        <v>0.00451929180637456</v>
      </c>
      <c r="HK170" s="495" t="n">
        <f aca="false">(1+$AF170)^(1/12)-1</f>
        <v>0.00451929180637456</v>
      </c>
      <c r="HL170" s="495" t="n">
        <f aca="false">(1+$AF170)^(1/12)-1</f>
        <v>0.00451929180637456</v>
      </c>
      <c r="HM170" s="495" t="n">
        <f aca="false">(1+$AF170)^(1/12)-1</f>
        <v>0.00451929180637456</v>
      </c>
      <c r="HN170" s="495" t="n">
        <f aca="false">(1+$AF170)^(1/12)-1</f>
        <v>0.00451929180637456</v>
      </c>
      <c r="HO170" s="495" t="n">
        <f aca="false">(1+$AF170)^(1/12)-1</f>
        <v>0.00451929180637456</v>
      </c>
      <c r="HP170" s="495" t="n">
        <f aca="false">(1+$AF170)^(1/12)-1</f>
        <v>0.00451929180637456</v>
      </c>
      <c r="HQ170" s="495" t="n">
        <f aca="false">(1+$AF170)^(1/12)-1</f>
        <v>0.00451929180637456</v>
      </c>
      <c r="HR170" s="495" t="n">
        <f aca="false">(1+$AF170)^(1/12)-1</f>
        <v>0.00451929180637456</v>
      </c>
      <c r="HS170" s="495" t="n">
        <f aca="false">IF('Painel  de Controle'!$E$28="REAL",'Premissas Financeiras'!X$18-'Premissas Financeiras'!X$19,'Premissas Financeiras'!X$18)</f>
        <v>0.0556</v>
      </c>
      <c r="HT170" s="495" t="n">
        <f aca="false">(1+$AF170)^(1/12)-1</f>
        <v>0.00451929180637456</v>
      </c>
      <c r="HU170" s="495" t="n">
        <f aca="false">(1+$AF170)^(1/12)-1</f>
        <v>0.00451929180637456</v>
      </c>
      <c r="HV170" s="495" t="n">
        <f aca="false">(1+$AF170)^(1/12)-1</f>
        <v>0.00451929180637456</v>
      </c>
      <c r="HW170" s="495" t="n">
        <f aca="false">(1+$AF170)^(1/12)-1</f>
        <v>0.00451929180637456</v>
      </c>
      <c r="HX170" s="495" t="n">
        <f aca="false">(1+$AF170)^(1/12)-1</f>
        <v>0.00451929180637456</v>
      </c>
      <c r="HY170" s="495" t="n">
        <f aca="false">(1+$AF170)^(1/12)-1</f>
        <v>0.00451929180637456</v>
      </c>
      <c r="HZ170" s="495" t="n">
        <f aca="false">(1+$AF170)^(1/12)-1</f>
        <v>0.00451929180637456</v>
      </c>
      <c r="IA170" s="495" t="n">
        <f aca="false">(1+$AF170)^(1/12)-1</f>
        <v>0.00451929180637456</v>
      </c>
      <c r="IB170" s="495" t="n">
        <f aca="false">(1+$AF170)^(1/12)-1</f>
        <v>0.00451929180637456</v>
      </c>
      <c r="IC170" s="495" t="n">
        <f aca="false">(1+$AF170)^(1/12)-1</f>
        <v>0.00451929180637456</v>
      </c>
      <c r="ID170" s="495" t="n">
        <f aca="false">(1+$AF170)^(1/12)-1</f>
        <v>0.00451929180637456</v>
      </c>
      <c r="IE170" s="495" t="n">
        <f aca="false">(1+$AF170)^(1/12)-1</f>
        <v>0.00451929180637456</v>
      </c>
      <c r="IF170" s="495" t="n">
        <f aca="false">IF('Painel  de Controle'!$E$28="REAL",'Premissas Financeiras'!Y$18-'Premissas Financeiras'!Y$19,'Premissas Financeiras'!Y$18)</f>
        <v>0.0556</v>
      </c>
      <c r="IG170" s="495" t="n">
        <f aca="false">(1+$AF170)^(1/12)-1</f>
        <v>0.00451929180637456</v>
      </c>
      <c r="IH170" s="495" t="n">
        <f aca="false">(1+$AF170)^(1/12)-1</f>
        <v>0.00451929180637456</v>
      </c>
      <c r="II170" s="495" t="n">
        <f aca="false">(1+$AF170)^(1/12)-1</f>
        <v>0.00451929180637456</v>
      </c>
      <c r="IJ170" s="495" t="n">
        <f aca="false">(1+$AF170)^(1/12)-1</f>
        <v>0.00451929180637456</v>
      </c>
      <c r="IK170" s="495" t="n">
        <f aca="false">(1+$AF170)^(1/12)-1</f>
        <v>0.00451929180637456</v>
      </c>
      <c r="IL170" s="495" t="n">
        <f aca="false">(1+$AF170)^(1/12)-1</f>
        <v>0.00451929180637456</v>
      </c>
      <c r="IM170" s="495" t="n">
        <f aca="false">(1+$AF170)^(1/12)-1</f>
        <v>0.00451929180637456</v>
      </c>
      <c r="IN170" s="495" t="n">
        <f aca="false">(1+$AF170)^(1/12)-1</f>
        <v>0.00451929180637456</v>
      </c>
      <c r="IO170" s="495" t="n">
        <f aca="false">(1+$AF170)^(1/12)-1</f>
        <v>0.00451929180637456</v>
      </c>
      <c r="IP170" s="495" t="n">
        <f aca="false">(1+$AF170)^(1/12)-1</f>
        <v>0.00451929180637456</v>
      </c>
      <c r="IQ170" s="495" t="n">
        <f aca="false">(1+$AF170)^(1/12)-1</f>
        <v>0.00451929180637456</v>
      </c>
      <c r="IR170" s="495" t="n">
        <f aca="false">(1+$AF170)^(1/12)-1</f>
        <v>0.00451929180637456</v>
      </c>
      <c r="IS170" s="495" t="n">
        <f aca="false">IF('Painel  de Controle'!$E$28="REAL",'Premissas Financeiras'!Z$18-'Premissas Financeiras'!Z$19,'Premissas Financeiras'!Z$18)</f>
        <v>0.0556</v>
      </c>
      <c r="IT170" s="495" t="n">
        <f aca="false">(1+$AF170)^(1/12)-1</f>
        <v>0.00451929180637456</v>
      </c>
      <c r="IU170" s="495" t="n">
        <f aca="false">(1+$AF170)^(1/12)-1</f>
        <v>0.00451929180637456</v>
      </c>
      <c r="IV170" s="495" t="n">
        <f aca="false">(1+$AF170)^(1/12)-1</f>
        <v>0.00451929180637456</v>
      </c>
      <c r="IW170" s="495" t="n">
        <f aca="false">(1+$AF170)^(1/12)-1</f>
        <v>0.00451929180637456</v>
      </c>
      <c r="IX170" s="495" t="n">
        <f aca="false">(1+$AF170)^(1/12)-1</f>
        <v>0.00451929180637456</v>
      </c>
      <c r="IY170" s="495" t="n">
        <f aca="false">(1+$AF170)^(1/12)-1</f>
        <v>0.00451929180637456</v>
      </c>
      <c r="IZ170" s="495" t="n">
        <f aca="false">(1+$AF170)^(1/12)-1</f>
        <v>0.00451929180637456</v>
      </c>
      <c r="JA170" s="495" t="n">
        <f aca="false">(1+$AF170)^(1/12)-1</f>
        <v>0.00451929180637456</v>
      </c>
      <c r="JB170" s="495" t="n">
        <f aca="false">(1+$AF170)^(1/12)-1</f>
        <v>0.00451929180637456</v>
      </c>
      <c r="JC170" s="495" t="n">
        <f aca="false">(1+$AF170)^(1/12)-1</f>
        <v>0.00451929180637456</v>
      </c>
      <c r="JD170" s="495" t="n">
        <f aca="false">(1+$AF170)^(1/12)-1</f>
        <v>0.00451929180637456</v>
      </c>
      <c r="JE170" s="495" t="n">
        <f aca="false">(1+$AF170)^(1/12)-1</f>
        <v>0.00451929180637456</v>
      </c>
      <c r="JF170" s="495" t="n">
        <f aca="false">IF('Painel  de Controle'!$E$28="REAL",'Premissas Financeiras'!AA$18-'Premissas Financeiras'!AA$19,'Premissas Financeiras'!AA$18)</f>
        <v>0.0556</v>
      </c>
      <c r="JG170" s="495" t="n">
        <f aca="false">(1+$AF170)^(1/12)-1</f>
        <v>0.00451929180637456</v>
      </c>
      <c r="JH170" s="495" t="n">
        <f aca="false">(1+$AF170)^(1/12)-1</f>
        <v>0.00451929180637456</v>
      </c>
      <c r="JI170" s="495" t="n">
        <f aca="false">(1+$AF170)^(1/12)-1</f>
        <v>0.00451929180637456</v>
      </c>
      <c r="JJ170" s="495" t="n">
        <f aca="false">(1+$AF170)^(1/12)-1</f>
        <v>0.00451929180637456</v>
      </c>
      <c r="JK170" s="495" t="n">
        <f aca="false">(1+$AF170)^(1/12)-1</f>
        <v>0.00451929180637456</v>
      </c>
      <c r="JL170" s="495" t="n">
        <f aca="false">(1+$AF170)^(1/12)-1</f>
        <v>0.00451929180637456</v>
      </c>
      <c r="JM170" s="495" t="n">
        <f aca="false">(1+$AF170)^(1/12)-1</f>
        <v>0.00451929180637456</v>
      </c>
      <c r="JN170" s="495" t="n">
        <f aca="false">(1+$AF170)^(1/12)-1</f>
        <v>0.00451929180637456</v>
      </c>
      <c r="JO170" s="495" t="n">
        <f aca="false">(1+$AF170)^(1/12)-1</f>
        <v>0.00451929180637456</v>
      </c>
      <c r="JP170" s="495" t="n">
        <f aca="false">(1+$AF170)^(1/12)-1</f>
        <v>0.00451929180637456</v>
      </c>
      <c r="JQ170" s="495" t="n">
        <f aca="false">(1+$AF170)^(1/12)-1</f>
        <v>0.00451929180637456</v>
      </c>
      <c r="JR170" s="495" t="n">
        <f aca="false">(1+$AF170)^(1/12)-1</f>
        <v>0.00451929180637456</v>
      </c>
      <c r="JS170" s="495" t="n">
        <f aca="false">IF('Painel  de Controle'!$E$28="REAL",'Premissas Financeiras'!AB$18-'Premissas Financeiras'!AB$19,'Premissas Financeiras'!AB$18)</f>
        <v>0.0556</v>
      </c>
      <c r="JT170" s="495" t="n">
        <f aca="false">(1+$AF170)^(1/12)-1</f>
        <v>0.00451929180637456</v>
      </c>
      <c r="JU170" s="495" t="n">
        <f aca="false">(1+$AF170)^(1/12)-1</f>
        <v>0.00451929180637456</v>
      </c>
      <c r="JV170" s="495" t="n">
        <f aca="false">(1+$AF170)^(1/12)-1</f>
        <v>0.00451929180637456</v>
      </c>
      <c r="JW170" s="495" t="n">
        <f aca="false">(1+$AF170)^(1/12)-1</f>
        <v>0.00451929180637456</v>
      </c>
      <c r="JX170" s="495" t="n">
        <f aca="false">(1+$AF170)^(1/12)-1</f>
        <v>0.00451929180637456</v>
      </c>
      <c r="JY170" s="495" t="n">
        <f aca="false">(1+$AF170)^(1/12)-1</f>
        <v>0.00451929180637456</v>
      </c>
      <c r="JZ170" s="495" t="n">
        <f aca="false">(1+$AF170)^(1/12)-1</f>
        <v>0.00451929180637456</v>
      </c>
      <c r="KA170" s="495" t="n">
        <f aca="false">(1+$AF170)^(1/12)-1</f>
        <v>0.00451929180637456</v>
      </c>
      <c r="KB170" s="495" t="n">
        <f aca="false">(1+$AF170)^(1/12)-1</f>
        <v>0.00451929180637456</v>
      </c>
      <c r="KC170" s="495" t="n">
        <f aca="false">(1+$AF170)^(1/12)-1</f>
        <v>0.00451929180637456</v>
      </c>
      <c r="KD170" s="495" t="n">
        <f aca="false">(1+$AF170)^(1/12)-1</f>
        <v>0.00451929180637456</v>
      </c>
      <c r="KE170" s="495" t="n">
        <f aca="false">(1+$AF170)^(1/12)-1</f>
        <v>0.00451929180637456</v>
      </c>
      <c r="KF170" s="495" t="n">
        <f aca="false">IF('Painel  de Controle'!$E$28="REAL",'Premissas Financeiras'!AC$18-'Premissas Financeiras'!AC$19,'Premissas Financeiras'!AC$18)</f>
        <v>0.0556</v>
      </c>
      <c r="KG170" s="495" t="n">
        <f aca="false">(1+$AF170)^(1/12)-1</f>
        <v>0.00451929180637456</v>
      </c>
      <c r="KH170" s="495" t="n">
        <f aca="false">(1+$AF170)^(1/12)-1</f>
        <v>0.00451929180637456</v>
      </c>
      <c r="KI170" s="495" t="n">
        <f aca="false">(1+$AF170)^(1/12)-1</f>
        <v>0.00451929180637456</v>
      </c>
      <c r="KJ170" s="495" t="n">
        <f aca="false">(1+$AF170)^(1/12)-1</f>
        <v>0.00451929180637456</v>
      </c>
      <c r="KK170" s="495" t="n">
        <f aca="false">(1+$AF170)^(1/12)-1</f>
        <v>0.00451929180637456</v>
      </c>
      <c r="KL170" s="495" t="n">
        <f aca="false">(1+$AF170)^(1/12)-1</f>
        <v>0.00451929180637456</v>
      </c>
      <c r="KM170" s="495" t="n">
        <f aca="false">(1+$AF170)^(1/12)-1</f>
        <v>0.00451929180637456</v>
      </c>
      <c r="KN170" s="495" t="n">
        <f aca="false">(1+$AF170)^(1/12)-1</f>
        <v>0.00451929180637456</v>
      </c>
      <c r="KO170" s="495" t="n">
        <f aca="false">(1+$AF170)^(1/12)-1</f>
        <v>0.00451929180637456</v>
      </c>
      <c r="KP170" s="495" t="n">
        <f aca="false">(1+$AF170)^(1/12)-1</f>
        <v>0.00451929180637456</v>
      </c>
      <c r="KQ170" s="495" t="n">
        <f aca="false">(1+$AF170)^(1/12)-1</f>
        <v>0.00451929180637456</v>
      </c>
      <c r="KR170" s="495" t="n">
        <f aca="false">(1+$AF170)^(1/12)-1</f>
        <v>0.00451929180637456</v>
      </c>
      <c r="KS170" s="495" t="n">
        <f aca="false">IF('Painel  de Controle'!$E$28="REAL",'Premissas Financeiras'!AD$18-'Premissas Financeiras'!AD$19,'Premissas Financeiras'!AD$18)</f>
        <v>0.0556</v>
      </c>
      <c r="KT170" s="495" t="n">
        <f aca="false">(1+$AF170)^(1/12)-1</f>
        <v>0.00451929180637456</v>
      </c>
      <c r="KU170" s="495" t="n">
        <f aca="false">(1+$AF170)^(1/12)-1</f>
        <v>0.00451929180637456</v>
      </c>
      <c r="KV170" s="495" t="n">
        <f aca="false">(1+$AF170)^(1/12)-1</f>
        <v>0.00451929180637456</v>
      </c>
      <c r="KW170" s="495" t="n">
        <f aca="false">(1+$AF170)^(1/12)-1</f>
        <v>0.00451929180637456</v>
      </c>
      <c r="KX170" s="495" t="n">
        <f aca="false">(1+$AF170)^(1/12)-1</f>
        <v>0.00451929180637456</v>
      </c>
      <c r="KY170" s="495" t="n">
        <f aca="false">(1+$AF170)^(1/12)-1</f>
        <v>0.00451929180637456</v>
      </c>
      <c r="KZ170" s="495" t="n">
        <f aca="false">(1+$AF170)^(1/12)-1</f>
        <v>0.00451929180637456</v>
      </c>
      <c r="LA170" s="495" t="n">
        <f aca="false">(1+$AF170)^(1/12)-1</f>
        <v>0.00451929180637456</v>
      </c>
      <c r="LB170" s="495" t="n">
        <f aca="false">(1+$AF170)^(1/12)-1</f>
        <v>0.00451929180637456</v>
      </c>
      <c r="LC170" s="495" t="n">
        <f aca="false">(1+$AF170)^(1/12)-1</f>
        <v>0.00451929180637456</v>
      </c>
      <c r="LD170" s="495" t="n">
        <f aca="false">(1+$AF170)^(1/12)-1</f>
        <v>0.00451929180637456</v>
      </c>
      <c r="LE170" s="495" t="n">
        <f aca="false">(1+$AF170)^(1/12)-1</f>
        <v>0.00451929180637456</v>
      </c>
      <c r="LF170" s="495" t="n">
        <f aca="false">IF('Painel  de Controle'!$E$28="REAL",'Premissas Financeiras'!AE$18-'Premissas Financeiras'!AE$19,'Premissas Financeiras'!AE$18)</f>
        <v>0.0556</v>
      </c>
      <c r="LG170" s="495" t="n">
        <f aca="false">(1+$AF170)^(1/12)-1</f>
        <v>0.00451929180637456</v>
      </c>
      <c r="LH170" s="495" t="n">
        <f aca="false">(1+$AF170)^(1/12)-1</f>
        <v>0.00451929180637456</v>
      </c>
      <c r="LI170" s="495" t="n">
        <f aca="false">(1+$AF170)^(1/12)-1</f>
        <v>0.00451929180637456</v>
      </c>
      <c r="LJ170" s="495" t="n">
        <f aca="false">(1+$AF170)^(1/12)-1</f>
        <v>0.00451929180637456</v>
      </c>
      <c r="LK170" s="495" t="n">
        <f aca="false">(1+$AF170)^(1/12)-1</f>
        <v>0.00451929180637456</v>
      </c>
      <c r="LL170" s="495" t="n">
        <f aca="false">(1+$AF170)^(1/12)-1</f>
        <v>0.00451929180637456</v>
      </c>
      <c r="LM170" s="495" t="n">
        <f aca="false">(1+$AF170)^(1/12)-1</f>
        <v>0.00451929180637456</v>
      </c>
      <c r="LN170" s="495" t="n">
        <f aca="false">(1+$AF170)^(1/12)-1</f>
        <v>0.00451929180637456</v>
      </c>
      <c r="LO170" s="495" t="n">
        <f aca="false">(1+$AF170)^(1/12)-1</f>
        <v>0.00451929180637456</v>
      </c>
      <c r="LP170" s="495" t="n">
        <f aca="false">(1+$AF170)^(1/12)-1</f>
        <v>0.00451929180637456</v>
      </c>
      <c r="LQ170" s="495" t="n">
        <f aca="false">(1+$AF170)^(1/12)-1</f>
        <v>0.00451929180637456</v>
      </c>
      <c r="LR170" s="495" t="n">
        <f aca="false">(1+$AF170)^(1/12)-1</f>
        <v>0.00451929180637456</v>
      </c>
      <c r="LS170" s="495" t="n">
        <f aca="false">IF('Painel  de Controle'!$E$28="REAL",'Premissas Financeiras'!AF$18-'Premissas Financeiras'!AF$19,'Premissas Financeiras'!AF$18)</f>
        <v>0.0556</v>
      </c>
      <c r="LT170" s="495" t="n">
        <f aca="false">(1+$AF170)^(1/12)-1</f>
        <v>0.00451929180637456</v>
      </c>
      <c r="LU170" s="495" t="n">
        <f aca="false">(1+$AF170)^(1/12)-1</f>
        <v>0.00451929180637456</v>
      </c>
      <c r="LV170" s="495" t="n">
        <f aca="false">(1+$AF170)^(1/12)-1</f>
        <v>0.00451929180637456</v>
      </c>
      <c r="LW170" s="495" t="n">
        <f aca="false">(1+$AF170)^(1/12)-1</f>
        <v>0.00451929180637456</v>
      </c>
      <c r="LX170" s="495" t="n">
        <f aca="false">(1+$AF170)^(1/12)-1</f>
        <v>0.00451929180637456</v>
      </c>
      <c r="LY170" s="495" t="n">
        <f aca="false">(1+$AF170)^(1/12)-1</f>
        <v>0.00451929180637456</v>
      </c>
      <c r="LZ170" s="495" t="n">
        <f aca="false">(1+$AF170)^(1/12)-1</f>
        <v>0.00451929180637456</v>
      </c>
      <c r="MA170" s="495" t="n">
        <f aca="false">(1+$AF170)^(1/12)-1</f>
        <v>0.00451929180637456</v>
      </c>
      <c r="MB170" s="495" t="n">
        <f aca="false">(1+$AF170)^(1/12)-1</f>
        <v>0.00451929180637456</v>
      </c>
      <c r="MC170" s="495" t="n">
        <f aca="false">(1+$AF170)^(1/12)-1</f>
        <v>0.00451929180637456</v>
      </c>
      <c r="MD170" s="495" t="n">
        <f aca="false">(1+$AF170)^(1/12)-1</f>
        <v>0.00451929180637456</v>
      </c>
      <c r="ME170" s="495" t="n">
        <f aca="false">(1+$AF170)^(1/12)-1</f>
        <v>0.00451929180637456</v>
      </c>
      <c r="MF170" s="495" t="n">
        <f aca="false">IF('Painel  de Controle'!$E$28="REAL",'Premissas Financeiras'!AG$18-'Premissas Financeiras'!AG$19,'Premissas Financeiras'!AG$18)</f>
        <v>0.0556</v>
      </c>
      <c r="MG170" s="495" t="n">
        <f aca="false">(1+$AF170)^(1/12)-1</f>
        <v>0.00451929180637456</v>
      </c>
      <c r="MH170" s="495" t="n">
        <f aca="false">(1+$AF170)^(1/12)-1</f>
        <v>0.00451929180637456</v>
      </c>
      <c r="MI170" s="495" t="n">
        <f aca="false">(1+$AF170)^(1/12)-1</f>
        <v>0.00451929180637456</v>
      </c>
      <c r="MJ170" s="495" t="n">
        <f aca="false">(1+$AF170)^(1/12)-1</f>
        <v>0.00451929180637456</v>
      </c>
      <c r="MK170" s="495" t="n">
        <f aca="false">(1+$AF170)^(1/12)-1</f>
        <v>0.00451929180637456</v>
      </c>
      <c r="ML170" s="495" t="n">
        <f aca="false">(1+$AF170)^(1/12)-1</f>
        <v>0.00451929180637456</v>
      </c>
      <c r="MM170" s="495" t="n">
        <f aca="false">(1+$AF170)^(1/12)-1</f>
        <v>0.00451929180637456</v>
      </c>
      <c r="MN170" s="495" t="n">
        <f aca="false">(1+$AF170)^(1/12)-1</f>
        <v>0.00451929180637456</v>
      </c>
      <c r="MO170" s="495" t="n">
        <f aca="false">(1+$AF170)^(1/12)-1</f>
        <v>0.00451929180637456</v>
      </c>
      <c r="MP170" s="495" t="n">
        <f aca="false">(1+$AF170)^(1/12)-1</f>
        <v>0.00451929180637456</v>
      </c>
      <c r="MQ170" s="495" t="n">
        <f aca="false">(1+$AF170)^(1/12)-1</f>
        <v>0.00451929180637456</v>
      </c>
      <c r="MR170" s="495" t="n">
        <f aca="false">(1+$AF170)^(1/12)-1</f>
        <v>0.00451929180637456</v>
      </c>
      <c r="MS170" s="495" t="n">
        <f aca="false">IF('Painel  de Controle'!$E$28="REAL",'Premissas Financeiras'!AH$18-'Premissas Financeiras'!AH$19,'Premissas Financeiras'!AH$18)</f>
        <v>0.0556</v>
      </c>
      <c r="MT170" s="495" t="n">
        <f aca="false">(1+$AF170)^(1/12)-1</f>
        <v>0.00451929180637456</v>
      </c>
      <c r="MU170" s="495" t="n">
        <f aca="false">(1+$AF170)^(1/12)-1</f>
        <v>0.00451929180637456</v>
      </c>
      <c r="MV170" s="495" t="n">
        <f aca="false">(1+$AF170)^(1/12)-1</f>
        <v>0.00451929180637456</v>
      </c>
      <c r="MW170" s="495" t="n">
        <f aca="false">(1+$AF170)^(1/12)-1</f>
        <v>0.00451929180637456</v>
      </c>
      <c r="MX170" s="495" t="n">
        <f aca="false">(1+$AF170)^(1/12)-1</f>
        <v>0.00451929180637456</v>
      </c>
      <c r="MY170" s="495" t="n">
        <f aca="false">(1+$AF170)^(1/12)-1</f>
        <v>0.00451929180637456</v>
      </c>
      <c r="MZ170" s="495" t="n">
        <f aca="false">(1+$AF170)^(1/12)-1</f>
        <v>0.00451929180637456</v>
      </c>
      <c r="NA170" s="495" t="n">
        <f aca="false">(1+$AF170)^(1/12)-1</f>
        <v>0.00451929180637456</v>
      </c>
      <c r="NB170" s="495" t="n">
        <f aca="false">(1+$AF170)^(1/12)-1</f>
        <v>0.00451929180637456</v>
      </c>
      <c r="NC170" s="495" t="n">
        <f aca="false">(1+$AF170)^(1/12)-1</f>
        <v>0.00451929180637456</v>
      </c>
      <c r="ND170" s="495" t="n">
        <f aca="false">(1+$AF170)^(1/12)-1</f>
        <v>0.00451929180637456</v>
      </c>
      <c r="NE170" s="495" t="n">
        <f aca="false">(1+$AF170)^(1/12)-1</f>
        <v>0.00451929180637456</v>
      </c>
      <c r="NF170" s="495" t="n">
        <f aca="false">IF('Painel  de Controle'!$E$28="REAL",'Premissas Financeiras'!AI$18-'Premissas Financeiras'!AI$19,'Premissas Financeiras'!AI$18)</f>
        <v>0.0556</v>
      </c>
      <c r="NG170" s="495" t="n">
        <f aca="false">(1+$AF170)^(1/12)-1</f>
        <v>0.00451929180637456</v>
      </c>
      <c r="NH170" s="495" t="n">
        <f aca="false">(1+$AF170)^(1/12)-1</f>
        <v>0.00451929180637456</v>
      </c>
      <c r="NI170" s="495" t="n">
        <f aca="false">(1+$AF170)^(1/12)-1</f>
        <v>0.00451929180637456</v>
      </c>
      <c r="NJ170" s="495" t="n">
        <f aca="false">(1+$AF170)^(1/12)-1</f>
        <v>0.00451929180637456</v>
      </c>
      <c r="NK170" s="495" t="n">
        <f aca="false">(1+$AF170)^(1/12)-1</f>
        <v>0.00451929180637456</v>
      </c>
      <c r="NL170" s="495" t="n">
        <f aca="false">(1+$AF170)^(1/12)-1</f>
        <v>0.00451929180637456</v>
      </c>
      <c r="NM170" s="495" t="n">
        <f aca="false">(1+$AF170)^(1/12)-1</f>
        <v>0.00451929180637456</v>
      </c>
      <c r="NN170" s="495" t="n">
        <f aca="false">(1+$AF170)^(1/12)-1</f>
        <v>0.00451929180637456</v>
      </c>
      <c r="NO170" s="495" t="n">
        <f aca="false">(1+$AF170)^(1/12)-1</f>
        <v>0.00451929180637456</v>
      </c>
      <c r="NP170" s="495" t="n">
        <f aca="false">(1+$AF170)^(1/12)-1</f>
        <v>0.00451929180637456</v>
      </c>
      <c r="NQ170" s="495" t="n">
        <f aca="false">(1+$AF170)^(1/12)-1</f>
        <v>0.00451929180637456</v>
      </c>
      <c r="NR170" s="495" t="n">
        <f aca="false">(1+$AF170)^(1/12)-1</f>
        <v>0.00451929180637456</v>
      </c>
      <c r="NS170" s="495" t="n">
        <f aca="false">IF('Painel  de Controle'!$E$28="REAL",'Premissas Financeiras'!AJ$18-'Premissas Financeiras'!AJ$19,'Premissas Financeiras'!AJ$18)</f>
        <v>0.0556</v>
      </c>
      <c r="NT170" s="495" t="n">
        <f aca="false">(1+$AF170)^(1/12)-1</f>
        <v>0.00451929180637456</v>
      </c>
      <c r="NU170" s="495" t="n">
        <f aca="false">(1+$AF170)^(1/12)-1</f>
        <v>0.00451929180637456</v>
      </c>
      <c r="NV170" s="495" t="n">
        <f aca="false">(1+$AF170)^(1/12)-1</f>
        <v>0.00451929180637456</v>
      </c>
      <c r="NW170" s="495" t="n">
        <f aca="false">(1+$AF170)^(1/12)-1</f>
        <v>0.00451929180637456</v>
      </c>
      <c r="NX170" s="495" t="n">
        <f aca="false">(1+$AF170)^(1/12)-1</f>
        <v>0.00451929180637456</v>
      </c>
      <c r="NY170" s="495" t="n">
        <f aca="false">(1+$AF170)^(1/12)-1</f>
        <v>0.00451929180637456</v>
      </c>
      <c r="NZ170" s="495" t="n">
        <f aca="false">(1+$AF170)^(1/12)-1</f>
        <v>0.00451929180637456</v>
      </c>
      <c r="OA170" s="495" t="n">
        <f aca="false">(1+$AF170)^(1/12)-1</f>
        <v>0.00451929180637456</v>
      </c>
      <c r="OB170" s="495" t="n">
        <f aca="false">(1+$AF170)^(1/12)-1</f>
        <v>0.00451929180637456</v>
      </c>
      <c r="OC170" s="495" t="n">
        <f aca="false">(1+$AF170)^(1/12)-1</f>
        <v>0.00451929180637456</v>
      </c>
      <c r="OD170" s="495" t="n">
        <f aca="false">(1+$AF170)^(1/12)-1</f>
        <v>0.00451929180637456</v>
      </c>
      <c r="OE170" s="495" t="n">
        <f aca="false">(1+$AF170)^(1/12)-1</f>
        <v>0.00451929180637456</v>
      </c>
      <c r="OF170" s="495" t="n">
        <f aca="false">IF('Painel  de Controle'!$E$28="REAL",'Premissas Financeiras'!AK$18-'Premissas Financeiras'!AK$19,'Premissas Financeiras'!AK$18)</f>
        <v>0.0556</v>
      </c>
      <c r="OG170" s="495" t="n">
        <f aca="false">(1+$AF170)^(1/12)-1</f>
        <v>0.00451929180637456</v>
      </c>
      <c r="OH170" s="495" t="n">
        <f aca="false">(1+$AF170)^(1/12)-1</f>
        <v>0.00451929180637456</v>
      </c>
      <c r="OI170" s="495" t="n">
        <f aca="false">(1+$AF170)^(1/12)-1</f>
        <v>0.00451929180637456</v>
      </c>
      <c r="OJ170" s="495" t="n">
        <f aca="false">(1+$AF170)^(1/12)-1</f>
        <v>0.00451929180637456</v>
      </c>
      <c r="OK170" s="495" t="n">
        <f aca="false">(1+$AF170)^(1/12)-1</f>
        <v>0.00451929180637456</v>
      </c>
      <c r="OL170" s="495" t="n">
        <f aca="false">(1+$AF170)^(1/12)-1</f>
        <v>0.00451929180637456</v>
      </c>
      <c r="OM170" s="495" t="n">
        <f aca="false">(1+$AF170)^(1/12)-1</f>
        <v>0.00451929180637456</v>
      </c>
      <c r="ON170" s="495" t="n">
        <f aca="false">(1+$AF170)^(1/12)-1</f>
        <v>0.00451929180637456</v>
      </c>
      <c r="OO170" s="495" t="n">
        <f aca="false">(1+$AF170)^(1/12)-1</f>
        <v>0.00451929180637456</v>
      </c>
      <c r="OP170" s="495" t="n">
        <f aca="false">(1+$AF170)^(1/12)-1</f>
        <v>0.00451929180637456</v>
      </c>
      <c r="OQ170" s="495" t="n">
        <f aca="false">(1+$AF170)^(1/12)-1</f>
        <v>0.00451929180637456</v>
      </c>
      <c r="OR170" s="495" t="n">
        <f aca="false">(1+$AF170)^(1/12)-1</f>
        <v>0.00451929180637456</v>
      </c>
      <c r="OS170" s="495" t="n">
        <f aca="false">IF('Painel  de Controle'!$E$28="REAL",'Premissas Financeiras'!AL$18-'Premissas Financeiras'!AL$19,'Premissas Financeiras'!AL$18)</f>
        <v>0.0556</v>
      </c>
      <c r="OT170" s="196"/>
      <c r="OU170" s="196"/>
      <c r="OV170" s="196"/>
      <c r="OW170" s="196"/>
      <c r="OX170" s="196"/>
      <c r="OY170" s="196"/>
      <c r="OZ170" s="196"/>
      <c r="PA170" s="196"/>
      <c r="PB170" s="196"/>
      <c r="PC170" s="196"/>
      <c r="PD170" s="196"/>
      <c r="PE170" s="196"/>
      <c r="PF170" s="196"/>
      <c r="PG170" s="196"/>
      <c r="PH170" s="196"/>
      <c r="PI170" s="196"/>
      <c r="PJ170" s="196"/>
      <c r="PK170" s="196"/>
      <c r="PL170" s="196"/>
      <c r="PM170" s="196"/>
      <c r="PN170" s="196"/>
      <c r="PO170" s="196"/>
      <c r="PP170" s="196"/>
      <c r="PQ170" s="196"/>
      <c r="PR170" s="196"/>
      <c r="PS170" s="196"/>
      <c r="PT170" s="196"/>
      <c r="PU170" s="196"/>
      <c r="PV170" s="196"/>
      <c r="PW170" s="196"/>
      <c r="PX170" s="196"/>
      <c r="PY170" s="196"/>
      <c r="PZ170" s="196"/>
      <c r="QA170" s="196"/>
      <c r="QB170" s="196"/>
      <c r="QC170" s="196"/>
      <c r="QD170" s="196"/>
      <c r="QE170" s="196"/>
      <c r="QF170" s="196"/>
      <c r="QG170" s="196"/>
      <c r="QH170" s="196"/>
      <c r="QI170" s="196"/>
      <c r="QJ170" s="196"/>
      <c r="QK170" s="196"/>
      <c r="QL170" s="196"/>
      <c r="QM170" s="196"/>
      <c r="QN170" s="196"/>
      <c r="QO170" s="196"/>
      <c r="QP170" s="196"/>
      <c r="QQ170" s="196"/>
      <c r="QR170" s="196"/>
      <c r="QS170" s="196"/>
      <c r="QT170" s="196"/>
      <c r="QU170" s="196"/>
      <c r="QV170" s="196"/>
      <c r="QW170" s="196"/>
      <c r="QX170" s="196"/>
      <c r="QY170" s="196"/>
      <c r="QZ170" s="196"/>
      <c r="RA170" s="196"/>
      <c r="RB170" s="196"/>
      <c r="RC170" s="196"/>
      <c r="RD170" s="196"/>
      <c r="RE170" s="196"/>
      <c r="RF170" s="196"/>
    </row>
    <row r="171" customFormat="false" ht="12.75" hidden="false" customHeight="true" outlineLevel="0" collapsed="false">
      <c r="A171" s="196"/>
      <c r="B171" s="89" t="s">
        <v>527</v>
      </c>
      <c r="C171" s="196"/>
      <c r="D171" s="196"/>
      <c r="E171" s="496" t="n">
        <f aca="false">'Premissas Financeiras'!T29</f>
        <v>0.02</v>
      </c>
      <c r="F171" s="196"/>
      <c r="G171" s="495" t="n">
        <f aca="false">(1+$AF171)^(1/12)-1</f>
        <v>0.00165158130192022</v>
      </c>
      <c r="H171" s="495" t="n">
        <f aca="false">(1+$AF171)^(1/12)-1</f>
        <v>0.00165158130192022</v>
      </c>
      <c r="I171" s="495" t="n">
        <f aca="false">(1+$AF171)^(1/12)-1</f>
        <v>0.00165158130192022</v>
      </c>
      <c r="J171" s="495" t="n">
        <f aca="false">(1+$AF171)^(1/12)-1</f>
        <v>0.00165158130192022</v>
      </c>
      <c r="K171" s="495" t="n">
        <f aca="false">(1+$AF171)^(1/12)-1</f>
        <v>0.00165158130192022</v>
      </c>
      <c r="L171" s="495" t="n">
        <f aca="false">(1+$AF171)^(1/12)-1</f>
        <v>0.00165158130192022</v>
      </c>
      <c r="M171" s="495" t="n">
        <f aca="false">(1+$AF171)^(1/12)-1</f>
        <v>0.00165158130192022</v>
      </c>
      <c r="N171" s="495" t="n">
        <f aca="false">(1+$AF171)^(1/12)-1</f>
        <v>0.00165158130192022</v>
      </c>
      <c r="O171" s="495" t="n">
        <f aca="false">(1+$AF171)^(1/12)-1</f>
        <v>0.00165158130192022</v>
      </c>
      <c r="P171" s="495" t="n">
        <f aca="false">(1+$AF171)^(1/12)-1</f>
        <v>0.00165158130192022</v>
      </c>
      <c r="Q171" s="495" t="n">
        <f aca="false">(1+$AF171)^(1/12)-1</f>
        <v>0.00165158130192022</v>
      </c>
      <c r="R171" s="495" t="n">
        <f aca="false">(1+$AF171)^(1/12)-1</f>
        <v>0.00165158130192022</v>
      </c>
      <c r="S171" s="495" t="n">
        <f aca="false">$E171</f>
        <v>0.02</v>
      </c>
      <c r="T171" s="495" t="n">
        <f aca="false">(1+$AF171)^(1/12)-1</f>
        <v>0.00165158130192022</v>
      </c>
      <c r="U171" s="495" t="n">
        <f aca="false">(1+$AF171)^(1/12)-1</f>
        <v>0.00165158130192022</v>
      </c>
      <c r="V171" s="495" t="n">
        <f aca="false">(1+$AF171)^(1/12)-1</f>
        <v>0.00165158130192022</v>
      </c>
      <c r="W171" s="495" t="n">
        <f aca="false">(1+$AF171)^(1/12)-1</f>
        <v>0.00165158130192022</v>
      </c>
      <c r="X171" s="495" t="n">
        <f aca="false">(1+$AF171)^(1/12)-1</f>
        <v>0.00165158130192022</v>
      </c>
      <c r="Y171" s="495" t="n">
        <f aca="false">(1+$AF171)^(1/12)-1</f>
        <v>0.00165158130192022</v>
      </c>
      <c r="Z171" s="495" t="n">
        <f aca="false">(1+$AF171)^(1/12)-1</f>
        <v>0.00165158130192022</v>
      </c>
      <c r="AA171" s="495" t="n">
        <f aca="false">(1+$AF171)^(1/12)-1</f>
        <v>0.00165158130192022</v>
      </c>
      <c r="AB171" s="495" t="n">
        <f aca="false">(1+$AF171)^(1/12)-1</f>
        <v>0.00165158130192022</v>
      </c>
      <c r="AC171" s="495" t="n">
        <f aca="false">(1+$AF171)^(1/12)-1</f>
        <v>0.00165158130192022</v>
      </c>
      <c r="AD171" s="495" t="n">
        <f aca="false">(1+$AF171)^(1/12)-1</f>
        <v>0.00165158130192022</v>
      </c>
      <c r="AE171" s="495" t="n">
        <f aca="false">(1+$AF171)^(1/12)-1</f>
        <v>0.00165158130192022</v>
      </c>
      <c r="AF171" s="495" t="n">
        <f aca="false">$E171</f>
        <v>0.02</v>
      </c>
      <c r="AG171" s="495" t="n">
        <f aca="false">(1+$AF171)^(1/12)-1</f>
        <v>0.00165158130192022</v>
      </c>
      <c r="AH171" s="495" t="n">
        <f aca="false">(1+$AF171)^(1/12)-1</f>
        <v>0.00165158130192022</v>
      </c>
      <c r="AI171" s="495" t="n">
        <f aca="false">(1+$AF171)^(1/12)-1</f>
        <v>0.00165158130192022</v>
      </c>
      <c r="AJ171" s="495" t="n">
        <f aca="false">(1+$AF171)^(1/12)-1</f>
        <v>0.00165158130192022</v>
      </c>
      <c r="AK171" s="495" t="n">
        <f aca="false">(1+$AF171)^(1/12)-1</f>
        <v>0.00165158130192022</v>
      </c>
      <c r="AL171" s="495" t="n">
        <f aca="false">(1+$AF171)^(1/12)-1</f>
        <v>0.00165158130192022</v>
      </c>
      <c r="AM171" s="495" t="n">
        <f aca="false">(1+$AF171)^(1/12)-1</f>
        <v>0.00165158130192022</v>
      </c>
      <c r="AN171" s="495" t="n">
        <f aca="false">(1+$AF171)^(1/12)-1</f>
        <v>0.00165158130192022</v>
      </c>
      <c r="AO171" s="495" t="n">
        <f aca="false">(1+$AF171)^(1/12)-1</f>
        <v>0.00165158130192022</v>
      </c>
      <c r="AP171" s="495" t="n">
        <f aca="false">(1+$AF171)^(1/12)-1</f>
        <v>0.00165158130192022</v>
      </c>
      <c r="AQ171" s="495" t="n">
        <f aca="false">(1+$AF171)^(1/12)-1</f>
        <v>0.00165158130192022</v>
      </c>
      <c r="AR171" s="495" t="n">
        <f aca="false">(1+$AF171)^(1/12)-1</f>
        <v>0.00165158130192022</v>
      </c>
      <c r="AS171" s="495" t="n">
        <f aca="false">$E171</f>
        <v>0.02</v>
      </c>
      <c r="AT171" s="495" t="n">
        <f aca="false">(1+$AF171)^(1/12)-1</f>
        <v>0.00165158130192022</v>
      </c>
      <c r="AU171" s="495" t="n">
        <f aca="false">(1+$AF171)^(1/12)-1</f>
        <v>0.00165158130192022</v>
      </c>
      <c r="AV171" s="495" t="n">
        <f aca="false">(1+$AF171)^(1/12)-1</f>
        <v>0.00165158130192022</v>
      </c>
      <c r="AW171" s="495" t="n">
        <f aca="false">(1+$AF171)^(1/12)-1</f>
        <v>0.00165158130192022</v>
      </c>
      <c r="AX171" s="495" t="n">
        <f aca="false">(1+$AF171)^(1/12)-1</f>
        <v>0.00165158130192022</v>
      </c>
      <c r="AY171" s="495" t="n">
        <f aca="false">(1+$AF171)^(1/12)-1</f>
        <v>0.00165158130192022</v>
      </c>
      <c r="AZ171" s="495" t="n">
        <f aca="false">(1+$AF171)^(1/12)-1</f>
        <v>0.00165158130192022</v>
      </c>
      <c r="BA171" s="495" t="n">
        <f aca="false">(1+$AF171)^(1/12)-1</f>
        <v>0.00165158130192022</v>
      </c>
      <c r="BB171" s="495" t="n">
        <f aca="false">(1+$AF171)^(1/12)-1</f>
        <v>0.00165158130192022</v>
      </c>
      <c r="BC171" s="495" t="n">
        <f aca="false">(1+$AF171)^(1/12)-1</f>
        <v>0.00165158130192022</v>
      </c>
      <c r="BD171" s="495" t="n">
        <f aca="false">(1+$AF171)^(1/12)-1</f>
        <v>0.00165158130192022</v>
      </c>
      <c r="BE171" s="495" t="n">
        <f aca="false">(1+$AF171)^(1/12)-1</f>
        <v>0.00165158130192022</v>
      </c>
      <c r="BF171" s="495" t="n">
        <f aca="false">$E171</f>
        <v>0.02</v>
      </c>
      <c r="BG171" s="495" t="n">
        <f aca="false">(1+$AF171)^(1/12)-1</f>
        <v>0.00165158130192022</v>
      </c>
      <c r="BH171" s="495" t="n">
        <f aca="false">(1+$AF171)^(1/12)-1</f>
        <v>0.00165158130192022</v>
      </c>
      <c r="BI171" s="495" t="n">
        <f aca="false">(1+$AF171)^(1/12)-1</f>
        <v>0.00165158130192022</v>
      </c>
      <c r="BJ171" s="495" t="n">
        <f aca="false">(1+$AF171)^(1/12)-1</f>
        <v>0.00165158130192022</v>
      </c>
      <c r="BK171" s="495" t="n">
        <f aca="false">(1+$AF171)^(1/12)-1</f>
        <v>0.00165158130192022</v>
      </c>
      <c r="BL171" s="495" t="n">
        <f aca="false">(1+$AF171)^(1/12)-1</f>
        <v>0.00165158130192022</v>
      </c>
      <c r="BM171" s="495" t="n">
        <f aca="false">(1+$AF171)^(1/12)-1</f>
        <v>0.00165158130192022</v>
      </c>
      <c r="BN171" s="495" t="n">
        <f aca="false">(1+$AF171)^(1/12)-1</f>
        <v>0.00165158130192022</v>
      </c>
      <c r="BO171" s="495" t="n">
        <f aca="false">(1+$AF171)^(1/12)-1</f>
        <v>0.00165158130192022</v>
      </c>
      <c r="BP171" s="495" t="n">
        <f aca="false">(1+$AF171)^(1/12)-1</f>
        <v>0.00165158130192022</v>
      </c>
      <c r="BQ171" s="495" t="n">
        <f aca="false">(1+$AF171)^(1/12)-1</f>
        <v>0.00165158130192022</v>
      </c>
      <c r="BR171" s="495" t="n">
        <f aca="false">(1+$AF171)^(1/12)-1</f>
        <v>0.00165158130192022</v>
      </c>
      <c r="BS171" s="495" t="n">
        <f aca="false">$E171</f>
        <v>0.02</v>
      </c>
      <c r="BT171" s="495" t="n">
        <f aca="false">(1+$AF171)^(1/12)-1</f>
        <v>0.00165158130192022</v>
      </c>
      <c r="BU171" s="495" t="n">
        <f aca="false">(1+$AF171)^(1/12)-1</f>
        <v>0.00165158130192022</v>
      </c>
      <c r="BV171" s="495" t="n">
        <f aca="false">(1+$AF171)^(1/12)-1</f>
        <v>0.00165158130192022</v>
      </c>
      <c r="BW171" s="495" t="n">
        <f aca="false">(1+$AF171)^(1/12)-1</f>
        <v>0.00165158130192022</v>
      </c>
      <c r="BX171" s="495" t="n">
        <f aca="false">(1+$AF171)^(1/12)-1</f>
        <v>0.00165158130192022</v>
      </c>
      <c r="BY171" s="495" t="n">
        <f aca="false">(1+$AF171)^(1/12)-1</f>
        <v>0.00165158130192022</v>
      </c>
      <c r="BZ171" s="495" t="n">
        <f aca="false">(1+$AF171)^(1/12)-1</f>
        <v>0.00165158130192022</v>
      </c>
      <c r="CA171" s="495" t="n">
        <f aca="false">(1+$AF171)^(1/12)-1</f>
        <v>0.00165158130192022</v>
      </c>
      <c r="CB171" s="495" t="n">
        <f aca="false">(1+$AF171)^(1/12)-1</f>
        <v>0.00165158130192022</v>
      </c>
      <c r="CC171" s="495" t="n">
        <f aca="false">(1+$AF171)^(1/12)-1</f>
        <v>0.00165158130192022</v>
      </c>
      <c r="CD171" s="495" t="n">
        <f aca="false">(1+$AF171)^(1/12)-1</f>
        <v>0.00165158130192022</v>
      </c>
      <c r="CE171" s="495" t="n">
        <f aca="false">(1+$AF171)^(1/12)-1</f>
        <v>0.00165158130192022</v>
      </c>
      <c r="CF171" s="495" t="n">
        <f aca="false">$E171</f>
        <v>0.02</v>
      </c>
      <c r="CG171" s="495" t="n">
        <f aca="false">(1+$AF171)^(1/12)-1</f>
        <v>0.00165158130192022</v>
      </c>
      <c r="CH171" s="495" t="n">
        <f aca="false">(1+$AF171)^(1/12)-1</f>
        <v>0.00165158130192022</v>
      </c>
      <c r="CI171" s="495" t="n">
        <f aca="false">(1+$AF171)^(1/12)-1</f>
        <v>0.00165158130192022</v>
      </c>
      <c r="CJ171" s="495" t="n">
        <f aca="false">(1+$AF171)^(1/12)-1</f>
        <v>0.00165158130192022</v>
      </c>
      <c r="CK171" s="495" t="n">
        <f aca="false">(1+$AF171)^(1/12)-1</f>
        <v>0.00165158130192022</v>
      </c>
      <c r="CL171" s="495" t="n">
        <f aca="false">(1+$AF171)^(1/12)-1</f>
        <v>0.00165158130192022</v>
      </c>
      <c r="CM171" s="495" t="n">
        <f aca="false">(1+$AF171)^(1/12)-1</f>
        <v>0.00165158130192022</v>
      </c>
      <c r="CN171" s="495" t="n">
        <f aca="false">(1+$AF171)^(1/12)-1</f>
        <v>0.00165158130192022</v>
      </c>
      <c r="CO171" s="495" t="n">
        <f aca="false">(1+$AF171)^(1/12)-1</f>
        <v>0.00165158130192022</v>
      </c>
      <c r="CP171" s="495" t="n">
        <f aca="false">(1+$AF171)^(1/12)-1</f>
        <v>0.00165158130192022</v>
      </c>
      <c r="CQ171" s="495" t="n">
        <f aca="false">(1+$AF171)^(1/12)-1</f>
        <v>0.00165158130192022</v>
      </c>
      <c r="CR171" s="495" t="n">
        <f aca="false">(1+$AF171)^(1/12)-1</f>
        <v>0.00165158130192022</v>
      </c>
      <c r="CS171" s="495" t="n">
        <f aca="false">$E171</f>
        <v>0.02</v>
      </c>
      <c r="CT171" s="495" t="n">
        <f aca="false">(1+$AF171)^(1/12)-1</f>
        <v>0.00165158130192022</v>
      </c>
      <c r="CU171" s="495" t="n">
        <f aca="false">(1+$AF171)^(1/12)-1</f>
        <v>0.00165158130192022</v>
      </c>
      <c r="CV171" s="495" t="n">
        <f aca="false">(1+$AF171)^(1/12)-1</f>
        <v>0.00165158130192022</v>
      </c>
      <c r="CW171" s="495" t="n">
        <f aca="false">(1+$AF171)^(1/12)-1</f>
        <v>0.00165158130192022</v>
      </c>
      <c r="CX171" s="495" t="n">
        <f aca="false">(1+$AF171)^(1/12)-1</f>
        <v>0.00165158130192022</v>
      </c>
      <c r="CY171" s="495" t="n">
        <f aca="false">(1+$AF171)^(1/12)-1</f>
        <v>0.00165158130192022</v>
      </c>
      <c r="CZ171" s="495" t="n">
        <f aca="false">(1+$AF171)^(1/12)-1</f>
        <v>0.00165158130192022</v>
      </c>
      <c r="DA171" s="495" t="n">
        <f aca="false">(1+$AF171)^(1/12)-1</f>
        <v>0.00165158130192022</v>
      </c>
      <c r="DB171" s="495" t="n">
        <f aca="false">(1+$AF171)^(1/12)-1</f>
        <v>0.00165158130192022</v>
      </c>
      <c r="DC171" s="495" t="n">
        <f aca="false">(1+$AF171)^(1/12)-1</f>
        <v>0.00165158130192022</v>
      </c>
      <c r="DD171" s="495" t="n">
        <f aca="false">(1+$AF171)^(1/12)-1</f>
        <v>0.00165158130192022</v>
      </c>
      <c r="DE171" s="495" t="n">
        <f aca="false">(1+$AF171)^(1/12)-1</f>
        <v>0.00165158130192022</v>
      </c>
      <c r="DF171" s="495" t="n">
        <f aca="false">$E171</f>
        <v>0.02</v>
      </c>
      <c r="DG171" s="495" t="n">
        <f aca="false">(1+$AF171)^(1/12)-1</f>
        <v>0.00165158130192022</v>
      </c>
      <c r="DH171" s="495" t="n">
        <f aca="false">(1+$AF171)^(1/12)-1</f>
        <v>0.00165158130192022</v>
      </c>
      <c r="DI171" s="495" t="n">
        <f aca="false">(1+$AF171)^(1/12)-1</f>
        <v>0.00165158130192022</v>
      </c>
      <c r="DJ171" s="495" t="n">
        <f aca="false">(1+$AF171)^(1/12)-1</f>
        <v>0.00165158130192022</v>
      </c>
      <c r="DK171" s="495" t="n">
        <f aca="false">(1+$AF171)^(1/12)-1</f>
        <v>0.00165158130192022</v>
      </c>
      <c r="DL171" s="495" t="n">
        <f aca="false">(1+$AF171)^(1/12)-1</f>
        <v>0.00165158130192022</v>
      </c>
      <c r="DM171" s="495" t="n">
        <f aca="false">(1+$AF171)^(1/12)-1</f>
        <v>0.00165158130192022</v>
      </c>
      <c r="DN171" s="495" t="n">
        <f aca="false">(1+$AF171)^(1/12)-1</f>
        <v>0.00165158130192022</v>
      </c>
      <c r="DO171" s="495" t="n">
        <f aca="false">(1+$AF171)^(1/12)-1</f>
        <v>0.00165158130192022</v>
      </c>
      <c r="DP171" s="495" t="n">
        <f aca="false">(1+$AF171)^(1/12)-1</f>
        <v>0.00165158130192022</v>
      </c>
      <c r="DQ171" s="495" t="n">
        <f aca="false">(1+$AF171)^(1/12)-1</f>
        <v>0.00165158130192022</v>
      </c>
      <c r="DR171" s="495" t="n">
        <f aca="false">(1+$AF171)^(1/12)-1</f>
        <v>0.00165158130192022</v>
      </c>
      <c r="DS171" s="495" t="n">
        <f aca="false">$E171</f>
        <v>0.02</v>
      </c>
      <c r="DT171" s="495" t="n">
        <f aca="false">(1+$AF171)^(1/12)-1</f>
        <v>0.00165158130192022</v>
      </c>
      <c r="DU171" s="495" t="n">
        <f aca="false">(1+$AF171)^(1/12)-1</f>
        <v>0.00165158130192022</v>
      </c>
      <c r="DV171" s="495" t="n">
        <f aca="false">(1+$AF171)^(1/12)-1</f>
        <v>0.00165158130192022</v>
      </c>
      <c r="DW171" s="495" t="n">
        <f aca="false">(1+$AF171)^(1/12)-1</f>
        <v>0.00165158130192022</v>
      </c>
      <c r="DX171" s="495" t="n">
        <f aca="false">(1+$AF171)^(1/12)-1</f>
        <v>0.00165158130192022</v>
      </c>
      <c r="DY171" s="495" t="n">
        <f aca="false">(1+$AF171)^(1/12)-1</f>
        <v>0.00165158130192022</v>
      </c>
      <c r="DZ171" s="495" t="n">
        <f aca="false">(1+$AF171)^(1/12)-1</f>
        <v>0.00165158130192022</v>
      </c>
      <c r="EA171" s="495" t="n">
        <f aca="false">(1+$AF171)^(1/12)-1</f>
        <v>0.00165158130192022</v>
      </c>
      <c r="EB171" s="495" t="n">
        <f aca="false">(1+$AF171)^(1/12)-1</f>
        <v>0.00165158130192022</v>
      </c>
      <c r="EC171" s="495" t="n">
        <f aca="false">(1+$AF171)^(1/12)-1</f>
        <v>0.00165158130192022</v>
      </c>
      <c r="ED171" s="495" t="n">
        <f aca="false">(1+$AF171)^(1/12)-1</f>
        <v>0.00165158130192022</v>
      </c>
      <c r="EE171" s="495" t="n">
        <f aca="false">(1+$AF171)^(1/12)-1</f>
        <v>0.00165158130192022</v>
      </c>
      <c r="EF171" s="495" t="n">
        <f aca="false">$E171</f>
        <v>0.02</v>
      </c>
      <c r="EG171" s="495" t="n">
        <f aca="false">(1+$AF171)^(1/12)-1</f>
        <v>0.00165158130192022</v>
      </c>
      <c r="EH171" s="495" t="n">
        <f aca="false">(1+$AF171)^(1/12)-1</f>
        <v>0.00165158130192022</v>
      </c>
      <c r="EI171" s="495" t="n">
        <f aca="false">(1+$AF171)^(1/12)-1</f>
        <v>0.00165158130192022</v>
      </c>
      <c r="EJ171" s="495" t="n">
        <f aca="false">(1+$AF171)^(1/12)-1</f>
        <v>0.00165158130192022</v>
      </c>
      <c r="EK171" s="495" t="n">
        <f aca="false">(1+$AF171)^(1/12)-1</f>
        <v>0.00165158130192022</v>
      </c>
      <c r="EL171" s="495" t="n">
        <f aca="false">(1+$AF171)^(1/12)-1</f>
        <v>0.00165158130192022</v>
      </c>
      <c r="EM171" s="495" t="n">
        <f aca="false">(1+$AF171)^(1/12)-1</f>
        <v>0.00165158130192022</v>
      </c>
      <c r="EN171" s="495" t="n">
        <f aca="false">(1+$AF171)^(1/12)-1</f>
        <v>0.00165158130192022</v>
      </c>
      <c r="EO171" s="495" t="n">
        <f aca="false">(1+$AF171)^(1/12)-1</f>
        <v>0.00165158130192022</v>
      </c>
      <c r="EP171" s="495" t="n">
        <f aca="false">(1+$AF171)^(1/12)-1</f>
        <v>0.00165158130192022</v>
      </c>
      <c r="EQ171" s="495" t="n">
        <f aca="false">(1+$AF171)^(1/12)-1</f>
        <v>0.00165158130192022</v>
      </c>
      <c r="ER171" s="495" t="n">
        <f aca="false">(1+$AF171)^(1/12)-1</f>
        <v>0.00165158130192022</v>
      </c>
      <c r="ES171" s="495" t="n">
        <f aca="false">$E171</f>
        <v>0.02</v>
      </c>
      <c r="ET171" s="495" t="n">
        <f aca="false">(1+$AF171)^(1/12)-1</f>
        <v>0.00165158130192022</v>
      </c>
      <c r="EU171" s="495" t="n">
        <f aca="false">(1+$AF171)^(1/12)-1</f>
        <v>0.00165158130192022</v>
      </c>
      <c r="EV171" s="495" t="n">
        <f aca="false">(1+$AF171)^(1/12)-1</f>
        <v>0.00165158130192022</v>
      </c>
      <c r="EW171" s="495" t="n">
        <f aca="false">(1+$AF171)^(1/12)-1</f>
        <v>0.00165158130192022</v>
      </c>
      <c r="EX171" s="495" t="n">
        <f aca="false">(1+$AF171)^(1/12)-1</f>
        <v>0.00165158130192022</v>
      </c>
      <c r="EY171" s="495" t="n">
        <f aca="false">(1+$AF171)^(1/12)-1</f>
        <v>0.00165158130192022</v>
      </c>
      <c r="EZ171" s="495" t="n">
        <f aca="false">(1+$AF171)^(1/12)-1</f>
        <v>0.00165158130192022</v>
      </c>
      <c r="FA171" s="495" t="n">
        <f aca="false">(1+$AF171)^(1/12)-1</f>
        <v>0.00165158130192022</v>
      </c>
      <c r="FB171" s="495" t="n">
        <f aca="false">(1+$AF171)^(1/12)-1</f>
        <v>0.00165158130192022</v>
      </c>
      <c r="FC171" s="495" t="n">
        <f aca="false">(1+$AF171)^(1/12)-1</f>
        <v>0.00165158130192022</v>
      </c>
      <c r="FD171" s="495" t="n">
        <f aca="false">(1+$AF171)^(1/12)-1</f>
        <v>0.00165158130192022</v>
      </c>
      <c r="FE171" s="495" t="n">
        <f aca="false">(1+$AF171)^(1/12)-1</f>
        <v>0.00165158130192022</v>
      </c>
      <c r="FF171" s="495" t="n">
        <f aca="false">$E171</f>
        <v>0.02</v>
      </c>
      <c r="FG171" s="495" t="n">
        <f aca="false">(1+$AF171)^(1/12)-1</f>
        <v>0.00165158130192022</v>
      </c>
      <c r="FH171" s="495" t="n">
        <f aca="false">(1+$AF171)^(1/12)-1</f>
        <v>0.00165158130192022</v>
      </c>
      <c r="FI171" s="495" t="n">
        <f aca="false">(1+$AF171)^(1/12)-1</f>
        <v>0.00165158130192022</v>
      </c>
      <c r="FJ171" s="495" t="n">
        <f aca="false">(1+$AF171)^(1/12)-1</f>
        <v>0.00165158130192022</v>
      </c>
      <c r="FK171" s="495" t="n">
        <f aca="false">(1+$AF171)^(1/12)-1</f>
        <v>0.00165158130192022</v>
      </c>
      <c r="FL171" s="495" t="n">
        <f aca="false">(1+$AF171)^(1/12)-1</f>
        <v>0.00165158130192022</v>
      </c>
      <c r="FM171" s="495" t="n">
        <f aca="false">(1+$AF171)^(1/12)-1</f>
        <v>0.00165158130192022</v>
      </c>
      <c r="FN171" s="495" t="n">
        <f aca="false">(1+$AF171)^(1/12)-1</f>
        <v>0.00165158130192022</v>
      </c>
      <c r="FO171" s="495" t="n">
        <f aca="false">(1+$AF171)^(1/12)-1</f>
        <v>0.00165158130192022</v>
      </c>
      <c r="FP171" s="495" t="n">
        <f aca="false">(1+$AF171)^(1/12)-1</f>
        <v>0.00165158130192022</v>
      </c>
      <c r="FQ171" s="495" t="n">
        <f aca="false">(1+$AF171)^(1/12)-1</f>
        <v>0.00165158130192022</v>
      </c>
      <c r="FR171" s="495" t="n">
        <f aca="false">(1+$AF171)^(1/12)-1</f>
        <v>0.00165158130192022</v>
      </c>
      <c r="FS171" s="495" t="n">
        <f aca="false">$E171</f>
        <v>0.02</v>
      </c>
      <c r="FT171" s="495" t="n">
        <f aca="false">(1+$AF171)^(1/12)-1</f>
        <v>0.00165158130192022</v>
      </c>
      <c r="FU171" s="495" t="n">
        <f aca="false">(1+$AF171)^(1/12)-1</f>
        <v>0.00165158130192022</v>
      </c>
      <c r="FV171" s="495" t="n">
        <f aca="false">(1+$AF171)^(1/12)-1</f>
        <v>0.00165158130192022</v>
      </c>
      <c r="FW171" s="495" t="n">
        <f aca="false">(1+$AF171)^(1/12)-1</f>
        <v>0.00165158130192022</v>
      </c>
      <c r="FX171" s="495" t="n">
        <f aca="false">(1+$AF171)^(1/12)-1</f>
        <v>0.00165158130192022</v>
      </c>
      <c r="FY171" s="495" t="n">
        <f aca="false">(1+$AF171)^(1/12)-1</f>
        <v>0.00165158130192022</v>
      </c>
      <c r="FZ171" s="495" t="n">
        <f aca="false">(1+$AF171)^(1/12)-1</f>
        <v>0.00165158130192022</v>
      </c>
      <c r="GA171" s="495" t="n">
        <f aca="false">(1+$AF171)^(1/12)-1</f>
        <v>0.00165158130192022</v>
      </c>
      <c r="GB171" s="495" t="n">
        <f aca="false">(1+$AF171)^(1/12)-1</f>
        <v>0.00165158130192022</v>
      </c>
      <c r="GC171" s="495" t="n">
        <f aca="false">(1+$AF171)^(1/12)-1</f>
        <v>0.00165158130192022</v>
      </c>
      <c r="GD171" s="495" t="n">
        <f aca="false">(1+$AF171)^(1/12)-1</f>
        <v>0.00165158130192022</v>
      </c>
      <c r="GE171" s="495" t="n">
        <f aca="false">(1+$AF171)^(1/12)-1</f>
        <v>0.00165158130192022</v>
      </c>
      <c r="GF171" s="495" t="n">
        <f aca="false">$E171</f>
        <v>0.02</v>
      </c>
      <c r="GG171" s="495" t="n">
        <f aca="false">(1+$AF171)^(1/12)-1</f>
        <v>0.00165158130192022</v>
      </c>
      <c r="GH171" s="495" t="n">
        <f aca="false">(1+$AF171)^(1/12)-1</f>
        <v>0.00165158130192022</v>
      </c>
      <c r="GI171" s="495" t="n">
        <f aca="false">(1+$AF171)^(1/12)-1</f>
        <v>0.00165158130192022</v>
      </c>
      <c r="GJ171" s="495" t="n">
        <f aca="false">(1+$AF171)^(1/12)-1</f>
        <v>0.00165158130192022</v>
      </c>
      <c r="GK171" s="495" t="n">
        <f aca="false">(1+$AF171)^(1/12)-1</f>
        <v>0.00165158130192022</v>
      </c>
      <c r="GL171" s="495" t="n">
        <f aca="false">(1+$AF171)^(1/12)-1</f>
        <v>0.00165158130192022</v>
      </c>
      <c r="GM171" s="495" t="n">
        <f aca="false">(1+$AF171)^(1/12)-1</f>
        <v>0.00165158130192022</v>
      </c>
      <c r="GN171" s="495" t="n">
        <f aca="false">(1+$AF171)^(1/12)-1</f>
        <v>0.00165158130192022</v>
      </c>
      <c r="GO171" s="495" t="n">
        <f aca="false">(1+$AF171)^(1/12)-1</f>
        <v>0.00165158130192022</v>
      </c>
      <c r="GP171" s="495" t="n">
        <f aca="false">(1+$AF171)^(1/12)-1</f>
        <v>0.00165158130192022</v>
      </c>
      <c r="GQ171" s="495" t="n">
        <f aca="false">(1+$AF171)^(1/12)-1</f>
        <v>0.00165158130192022</v>
      </c>
      <c r="GR171" s="495" t="n">
        <f aca="false">(1+$AF171)^(1/12)-1</f>
        <v>0.00165158130192022</v>
      </c>
      <c r="GS171" s="495" t="n">
        <f aca="false">$E171</f>
        <v>0.02</v>
      </c>
      <c r="GT171" s="495" t="n">
        <f aca="false">(1+$AF171)^(1/12)-1</f>
        <v>0.00165158130192022</v>
      </c>
      <c r="GU171" s="495" t="n">
        <f aca="false">(1+$AF171)^(1/12)-1</f>
        <v>0.00165158130192022</v>
      </c>
      <c r="GV171" s="495" t="n">
        <f aca="false">(1+$AF171)^(1/12)-1</f>
        <v>0.00165158130192022</v>
      </c>
      <c r="GW171" s="495" t="n">
        <f aca="false">(1+$AF171)^(1/12)-1</f>
        <v>0.00165158130192022</v>
      </c>
      <c r="GX171" s="495" t="n">
        <f aca="false">(1+$AF171)^(1/12)-1</f>
        <v>0.00165158130192022</v>
      </c>
      <c r="GY171" s="495" t="n">
        <f aca="false">(1+$AF171)^(1/12)-1</f>
        <v>0.00165158130192022</v>
      </c>
      <c r="GZ171" s="495" t="n">
        <f aca="false">(1+$AF171)^(1/12)-1</f>
        <v>0.00165158130192022</v>
      </c>
      <c r="HA171" s="495" t="n">
        <f aca="false">(1+$AF171)^(1/12)-1</f>
        <v>0.00165158130192022</v>
      </c>
      <c r="HB171" s="495" t="n">
        <f aca="false">(1+$AF171)^(1/12)-1</f>
        <v>0.00165158130192022</v>
      </c>
      <c r="HC171" s="495" t="n">
        <f aca="false">(1+$AF171)^(1/12)-1</f>
        <v>0.00165158130192022</v>
      </c>
      <c r="HD171" s="495" t="n">
        <f aca="false">(1+$AF171)^(1/12)-1</f>
        <v>0.00165158130192022</v>
      </c>
      <c r="HE171" s="495" t="n">
        <f aca="false">(1+$AF171)^(1/12)-1</f>
        <v>0.00165158130192022</v>
      </c>
      <c r="HF171" s="495" t="n">
        <f aca="false">$E171</f>
        <v>0.02</v>
      </c>
      <c r="HG171" s="495" t="n">
        <f aca="false">(1+$AF171)^(1/12)-1</f>
        <v>0.00165158130192022</v>
      </c>
      <c r="HH171" s="495" t="n">
        <f aca="false">(1+$AF171)^(1/12)-1</f>
        <v>0.00165158130192022</v>
      </c>
      <c r="HI171" s="495" t="n">
        <f aca="false">(1+$AF171)^(1/12)-1</f>
        <v>0.00165158130192022</v>
      </c>
      <c r="HJ171" s="495" t="n">
        <f aca="false">(1+$AF171)^(1/12)-1</f>
        <v>0.00165158130192022</v>
      </c>
      <c r="HK171" s="495" t="n">
        <f aca="false">(1+$AF171)^(1/12)-1</f>
        <v>0.00165158130192022</v>
      </c>
      <c r="HL171" s="495" t="n">
        <f aca="false">(1+$AF171)^(1/12)-1</f>
        <v>0.00165158130192022</v>
      </c>
      <c r="HM171" s="495" t="n">
        <f aca="false">(1+$AF171)^(1/12)-1</f>
        <v>0.00165158130192022</v>
      </c>
      <c r="HN171" s="495" t="n">
        <f aca="false">(1+$AF171)^(1/12)-1</f>
        <v>0.00165158130192022</v>
      </c>
      <c r="HO171" s="495" t="n">
        <f aca="false">(1+$AF171)^(1/12)-1</f>
        <v>0.00165158130192022</v>
      </c>
      <c r="HP171" s="495" t="n">
        <f aca="false">(1+$AF171)^(1/12)-1</f>
        <v>0.00165158130192022</v>
      </c>
      <c r="HQ171" s="495" t="n">
        <f aca="false">(1+$AF171)^(1/12)-1</f>
        <v>0.00165158130192022</v>
      </c>
      <c r="HR171" s="495" t="n">
        <f aca="false">(1+$AF171)^(1/12)-1</f>
        <v>0.00165158130192022</v>
      </c>
      <c r="HS171" s="495" t="n">
        <f aca="false">$E171</f>
        <v>0.02</v>
      </c>
      <c r="HT171" s="495" t="n">
        <f aca="false">(1+$AF171)^(1/12)-1</f>
        <v>0.00165158130192022</v>
      </c>
      <c r="HU171" s="495" t="n">
        <f aca="false">(1+$AF171)^(1/12)-1</f>
        <v>0.00165158130192022</v>
      </c>
      <c r="HV171" s="495" t="n">
        <f aca="false">(1+$AF171)^(1/12)-1</f>
        <v>0.00165158130192022</v>
      </c>
      <c r="HW171" s="495" t="n">
        <f aca="false">(1+$AF171)^(1/12)-1</f>
        <v>0.00165158130192022</v>
      </c>
      <c r="HX171" s="495" t="n">
        <f aca="false">(1+$AF171)^(1/12)-1</f>
        <v>0.00165158130192022</v>
      </c>
      <c r="HY171" s="495" t="n">
        <f aca="false">(1+$AF171)^(1/12)-1</f>
        <v>0.00165158130192022</v>
      </c>
      <c r="HZ171" s="495" t="n">
        <f aca="false">(1+$AF171)^(1/12)-1</f>
        <v>0.00165158130192022</v>
      </c>
      <c r="IA171" s="495" t="n">
        <f aca="false">(1+$AF171)^(1/12)-1</f>
        <v>0.00165158130192022</v>
      </c>
      <c r="IB171" s="495" t="n">
        <f aca="false">(1+$AF171)^(1/12)-1</f>
        <v>0.00165158130192022</v>
      </c>
      <c r="IC171" s="495" t="n">
        <f aca="false">(1+$AF171)^(1/12)-1</f>
        <v>0.00165158130192022</v>
      </c>
      <c r="ID171" s="495" t="n">
        <f aca="false">(1+$AF171)^(1/12)-1</f>
        <v>0.00165158130192022</v>
      </c>
      <c r="IE171" s="495" t="n">
        <f aca="false">(1+$AF171)^(1/12)-1</f>
        <v>0.00165158130192022</v>
      </c>
      <c r="IF171" s="495" t="n">
        <f aca="false">$E171</f>
        <v>0.02</v>
      </c>
      <c r="IG171" s="495" t="n">
        <f aca="false">(1+$AF171)^(1/12)-1</f>
        <v>0.00165158130192022</v>
      </c>
      <c r="IH171" s="495" t="n">
        <f aca="false">(1+$AF171)^(1/12)-1</f>
        <v>0.00165158130192022</v>
      </c>
      <c r="II171" s="495" t="n">
        <f aca="false">(1+$AF171)^(1/12)-1</f>
        <v>0.00165158130192022</v>
      </c>
      <c r="IJ171" s="495" t="n">
        <f aca="false">(1+$AF171)^(1/12)-1</f>
        <v>0.00165158130192022</v>
      </c>
      <c r="IK171" s="495" t="n">
        <f aca="false">(1+$AF171)^(1/12)-1</f>
        <v>0.00165158130192022</v>
      </c>
      <c r="IL171" s="495" t="n">
        <f aca="false">(1+$AF171)^(1/12)-1</f>
        <v>0.00165158130192022</v>
      </c>
      <c r="IM171" s="495" t="n">
        <f aca="false">(1+$AF171)^(1/12)-1</f>
        <v>0.00165158130192022</v>
      </c>
      <c r="IN171" s="495" t="n">
        <f aca="false">(1+$AF171)^(1/12)-1</f>
        <v>0.00165158130192022</v>
      </c>
      <c r="IO171" s="495" t="n">
        <f aca="false">(1+$AF171)^(1/12)-1</f>
        <v>0.00165158130192022</v>
      </c>
      <c r="IP171" s="495" t="n">
        <f aca="false">(1+$AF171)^(1/12)-1</f>
        <v>0.00165158130192022</v>
      </c>
      <c r="IQ171" s="495" t="n">
        <f aca="false">(1+$AF171)^(1/12)-1</f>
        <v>0.00165158130192022</v>
      </c>
      <c r="IR171" s="495" t="n">
        <f aca="false">(1+$AF171)^(1/12)-1</f>
        <v>0.00165158130192022</v>
      </c>
      <c r="IS171" s="495" t="n">
        <f aca="false">$E171</f>
        <v>0.02</v>
      </c>
      <c r="IT171" s="495" t="n">
        <f aca="false">(1+$AF171)^(1/12)-1</f>
        <v>0.00165158130192022</v>
      </c>
      <c r="IU171" s="495" t="n">
        <f aca="false">(1+$AF171)^(1/12)-1</f>
        <v>0.00165158130192022</v>
      </c>
      <c r="IV171" s="495" t="n">
        <f aca="false">(1+$AF171)^(1/12)-1</f>
        <v>0.00165158130192022</v>
      </c>
      <c r="IW171" s="495" t="n">
        <f aca="false">(1+$AF171)^(1/12)-1</f>
        <v>0.00165158130192022</v>
      </c>
      <c r="IX171" s="495" t="n">
        <f aca="false">(1+$AF171)^(1/12)-1</f>
        <v>0.00165158130192022</v>
      </c>
      <c r="IY171" s="495" t="n">
        <f aca="false">(1+$AF171)^(1/12)-1</f>
        <v>0.00165158130192022</v>
      </c>
      <c r="IZ171" s="495" t="n">
        <f aca="false">(1+$AF171)^(1/12)-1</f>
        <v>0.00165158130192022</v>
      </c>
      <c r="JA171" s="495" t="n">
        <f aca="false">(1+$AF171)^(1/12)-1</f>
        <v>0.00165158130192022</v>
      </c>
      <c r="JB171" s="495" t="n">
        <f aca="false">(1+$AF171)^(1/12)-1</f>
        <v>0.00165158130192022</v>
      </c>
      <c r="JC171" s="495" t="n">
        <f aca="false">(1+$AF171)^(1/12)-1</f>
        <v>0.00165158130192022</v>
      </c>
      <c r="JD171" s="495" t="n">
        <f aca="false">(1+$AF171)^(1/12)-1</f>
        <v>0.00165158130192022</v>
      </c>
      <c r="JE171" s="495" t="n">
        <f aca="false">(1+$AF171)^(1/12)-1</f>
        <v>0.00165158130192022</v>
      </c>
      <c r="JF171" s="495" t="n">
        <f aca="false">$E171</f>
        <v>0.02</v>
      </c>
      <c r="JG171" s="495" t="n">
        <f aca="false">(1+$AF171)^(1/12)-1</f>
        <v>0.00165158130192022</v>
      </c>
      <c r="JH171" s="495" t="n">
        <f aca="false">(1+$AF171)^(1/12)-1</f>
        <v>0.00165158130192022</v>
      </c>
      <c r="JI171" s="495" t="n">
        <f aca="false">(1+$AF171)^(1/12)-1</f>
        <v>0.00165158130192022</v>
      </c>
      <c r="JJ171" s="495" t="n">
        <f aca="false">(1+$AF171)^(1/12)-1</f>
        <v>0.00165158130192022</v>
      </c>
      <c r="JK171" s="495" t="n">
        <f aca="false">(1+$AF171)^(1/12)-1</f>
        <v>0.00165158130192022</v>
      </c>
      <c r="JL171" s="495" t="n">
        <f aca="false">(1+$AF171)^(1/12)-1</f>
        <v>0.00165158130192022</v>
      </c>
      <c r="JM171" s="495" t="n">
        <f aca="false">(1+$AF171)^(1/12)-1</f>
        <v>0.00165158130192022</v>
      </c>
      <c r="JN171" s="495" t="n">
        <f aca="false">(1+$AF171)^(1/12)-1</f>
        <v>0.00165158130192022</v>
      </c>
      <c r="JO171" s="495" t="n">
        <f aca="false">(1+$AF171)^(1/12)-1</f>
        <v>0.00165158130192022</v>
      </c>
      <c r="JP171" s="495" t="n">
        <f aca="false">(1+$AF171)^(1/12)-1</f>
        <v>0.00165158130192022</v>
      </c>
      <c r="JQ171" s="495" t="n">
        <f aca="false">(1+$AF171)^(1/12)-1</f>
        <v>0.00165158130192022</v>
      </c>
      <c r="JR171" s="495" t="n">
        <f aca="false">(1+$AF171)^(1/12)-1</f>
        <v>0.00165158130192022</v>
      </c>
      <c r="JS171" s="495" t="n">
        <f aca="false">$E171</f>
        <v>0.02</v>
      </c>
      <c r="JT171" s="495" t="n">
        <f aca="false">(1+$AF171)^(1/12)-1</f>
        <v>0.00165158130192022</v>
      </c>
      <c r="JU171" s="495" t="n">
        <f aca="false">(1+$AF171)^(1/12)-1</f>
        <v>0.00165158130192022</v>
      </c>
      <c r="JV171" s="495" t="n">
        <f aca="false">(1+$AF171)^(1/12)-1</f>
        <v>0.00165158130192022</v>
      </c>
      <c r="JW171" s="495" t="n">
        <f aca="false">(1+$AF171)^(1/12)-1</f>
        <v>0.00165158130192022</v>
      </c>
      <c r="JX171" s="495" t="n">
        <f aca="false">(1+$AF171)^(1/12)-1</f>
        <v>0.00165158130192022</v>
      </c>
      <c r="JY171" s="495" t="n">
        <f aca="false">(1+$AF171)^(1/12)-1</f>
        <v>0.00165158130192022</v>
      </c>
      <c r="JZ171" s="495" t="n">
        <f aca="false">(1+$AF171)^(1/12)-1</f>
        <v>0.00165158130192022</v>
      </c>
      <c r="KA171" s="495" t="n">
        <f aca="false">(1+$AF171)^(1/12)-1</f>
        <v>0.00165158130192022</v>
      </c>
      <c r="KB171" s="495" t="n">
        <f aca="false">(1+$AF171)^(1/12)-1</f>
        <v>0.00165158130192022</v>
      </c>
      <c r="KC171" s="495" t="n">
        <f aca="false">(1+$AF171)^(1/12)-1</f>
        <v>0.00165158130192022</v>
      </c>
      <c r="KD171" s="495" t="n">
        <f aca="false">(1+$AF171)^(1/12)-1</f>
        <v>0.00165158130192022</v>
      </c>
      <c r="KE171" s="495" t="n">
        <f aca="false">(1+$AF171)^(1/12)-1</f>
        <v>0.00165158130192022</v>
      </c>
      <c r="KF171" s="495" t="n">
        <f aca="false">$E171</f>
        <v>0.02</v>
      </c>
      <c r="KG171" s="495" t="n">
        <f aca="false">(1+$AF171)^(1/12)-1</f>
        <v>0.00165158130192022</v>
      </c>
      <c r="KH171" s="495" t="n">
        <f aca="false">(1+$AF171)^(1/12)-1</f>
        <v>0.00165158130192022</v>
      </c>
      <c r="KI171" s="495" t="n">
        <f aca="false">(1+$AF171)^(1/12)-1</f>
        <v>0.00165158130192022</v>
      </c>
      <c r="KJ171" s="495" t="n">
        <f aca="false">(1+$AF171)^(1/12)-1</f>
        <v>0.00165158130192022</v>
      </c>
      <c r="KK171" s="495" t="n">
        <f aca="false">(1+$AF171)^(1/12)-1</f>
        <v>0.00165158130192022</v>
      </c>
      <c r="KL171" s="495" t="n">
        <f aca="false">(1+$AF171)^(1/12)-1</f>
        <v>0.00165158130192022</v>
      </c>
      <c r="KM171" s="495" t="n">
        <f aca="false">(1+$AF171)^(1/12)-1</f>
        <v>0.00165158130192022</v>
      </c>
      <c r="KN171" s="495" t="n">
        <f aca="false">(1+$AF171)^(1/12)-1</f>
        <v>0.00165158130192022</v>
      </c>
      <c r="KO171" s="495" t="n">
        <f aca="false">(1+$AF171)^(1/12)-1</f>
        <v>0.00165158130192022</v>
      </c>
      <c r="KP171" s="495" t="n">
        <f aca="false">(1+$AF171)^(1/12)-1</f>
        <v>0.00165158130192022</v>
      </c>
      <c r="KQ171" s="495" t="n">
        <f aca="false">(1+$AF171)^(1/12)-1</f>
        <v>0.00165158130192022</v>
      </c>
      <c r="KR171" s="495" t="n">
        <f aca="false">(1+$AF171)^(1/12)-1</f>
        <v>0.00165158130192022</v>
      </c>
      <c r="KS171" s="495" t="n">
        <f aca="false">$E171</f>
        <v>0.02</v>
      </c>
      <c r="KT171" s="495" t="n">
        <f aca="false">(1+$AF171)^(1/12)-1</f>
        <v>0.00165158130192022</v>
      </c>
      <c r="KU171" s="495" t="n">
        <f aca="false">(1+$AF171)^(1/12)-1</f>
        <v>0.00165158130192022</v>
      </c>
      <c r="KV171" s="495" t="n">
        <f aca="false">(1+$AF171)^(1/12)-1</f>
        <v>0.00165158130192022</v>
      </c>
      <c r="KW171" s="495" t="n">
        <f aca="false">(1+$AF171)^(1/12)-1</f>
        <v>0.00165158130192022</v>
      </c>
      <c r="KX171" s="495" t="n">
        <f aca="false">(1+$AF171)^(1/12)-1</f>
        <v>0.00165158130192022</v>
      </c>
      <c r="KY171" s="495" t="n">
        <f aca="false">(1+$AF171)^(1/12)-1</f>
        <v>0.00165158130192022</v>
      </c>
      <c r="KZ171" s="495" t="n">
        <f aca="false">(1+$AF171)^(1/12)-1</f>
        <v>0.00165158130192022</v>
      </c>
      <c r="LA171" s="495" t="n">
        <f aca="false">(1+$AF171)^(1/12)-1</f>
        <v>0.00165158130192022</v>
      </c>
      <c r="LB171" s="495" t="n">
        <f aca="false">(1+$AF171)^(1/12)-1</f>
        <v>0.00165158130192022</v>
      </c>
      <c r="LC171" s="495" t="n">
        <f aca="false">(1+$AF171)^(1/12)-1</f>
        <v>0.00165158130192022</v>
      </c>
      <c r="LD171" s="495" t="n">
        <f aca="false">(1+$AF171)^(1/12)-1</f>
        <v>0.00165158130192022</v>
      </c>
      <c r="LE171" s="495" t="n">
        <f aca="false">(1+$AF171)^(1/12)-1</f>
        <v>0.00165158130192022</v>
      </c>
      <c r="LF171" s="495" t="n">
        <f aca="false">$E171</f>
        <v>0.02</v>
      </c>
      <c r="LG171" s="495" t="n">
        <f aca="false">(1+$AF171)^(1/12)-1</f>
        <v>0.00165158130192022</v>
      </c>
      <c r="LH171" s="495" t="n">
        <f aca="false">(1+$AF171)^(1/12)-1</f>
        <v>0.00165158130192022</v>
      </c>
      <c r="LI171" s="495" t="n">
        <f aca="false">(1+$AF171)^(1/12)-1</f>
        <v>0.00165158130192022</v>
      </c>
      <c r="LJ171" s="495" t="n">
        <f aca="false">(1+$AF171)^(1/12)-1</f>
        <v>0.00165158130192022</v>
      </c>
      <c r="LK171" s="495" t="n">
        <f aca="false">(1+$AF171)^(1/12)-1</f>
        <v>0.00165158130192022</v>
      </c>
      <c r="LL171" s="495" t="n">
        <f aca="false">(1+$AF171)^(1/12)-1</f>
        <v>0.00165158130192022</v>
      </c>
      <c r="LM171" s="495" t="n">
        <f aca="false">(1+$AF171)^(1/12)-1</f>
        <v>0.00165158130192022</v>
      </c>
      <c r="LN171" s="495" t="n">
        <f aca="false">(1+$AF171)^(1/12)-1</f>
        <v>0.00165158130192022</v>
      </c>
      <c r="LO171" s="495" t="n">
        <f aca="false">(1+$AF171)^(1/12)-1</f>
        <v>0.00165158130192022</v>
      </c>
      <c r="LP171" s="495" t="n">
        <f aca="false">(1+$AF171)^(1/12)-1</f>
        <v>0.00165158130192022</v>
      </c>
      <c r="LQ171" s="495" t="n">
        <f aca="false">(1+$AF171)^(1/12)-1</f>
        <v>0.00165158130192022</v>
      </c>
      <c r="LR171" s="495" t="n">
        <f aca="false">(1+$AF171)^(1/12)-1</f>
        <v>0.00165158130192022</v>
      </c>
      <c r="LS171" s="495" t="n">
        <f aca="false">$E171</f>
        <v>0.02</v>
      </c>
      <c r="LT171" s="495" t="n">
        <f aca="false">(1+$AF171)^(1/12)-1</f>
        <v>0.00165158130192022</v>
      </c>
      <c r="LU171" s="495" t="n">
        <f aca="false">(1+$AF171)^(1/12)-1</f>
        <v>0.00165158130192022</v>
      </c>
      <c r="LV171" s="495" t="n">
        <f aca="false">(1+$AF171)^(1/12)-1</f>
        <v>0.00165158130192022</v>
      </c>
      <c r="LW171" s="495" t="n">
        <f aca="false">(1+$AF171)^(1/12)-1</f>
        <v>0.00165158130192022</v>
      </c>
      <c r="LX171" s="495" t="n">
        <f aca="false">(1+$AF171)^(1/12)-1</f>
        <v>0.00165158130192022</v>
      </c>
      <c r="LY171" s="495" t="n">
        <f aca="false">(1+$AF171)^(1/12)-1</f>
        <v>0.00165158130192022</v>
      </c>
      <c r="LZ171" s="495" t="n">
        <f aca="false">(1+$AF171)^(1/12)-1</f>
        <v>0.00165158130192022</v>
      </c>
      <c r="MA171" s="495" t="n">
        <f aca="false">(1+$AF171)^(1/12)-1</f>
        <v>0.00165158130192022</v>
      </c>
      <c r="MB171" s="495" t="n">
        <f aca="false">(1+$AF171)^(1/12)-1</f>
        <v>0.00165158130192022</v>
      </c>
      <c r="MC171" s="495" t="n">
        <f aca="false">(1+$AF171)^(1/12)-1</f>
        <v>0.00165158130192022</v>
      </c>
      <c r="MD171" s="495" t="n">
        <f aca="false">(1+$AF171)^(1/12)-1</f>
        <v>0.00165158130192022</v>
      </c>
      <c r="ME171" s="495" t="n">
        <f aca="false">(1+$AF171)^(1/12)-1</f>
        <v>0.00165158130192022</v>
      </c>
      <c r="MF171" s="495" t="n">
        <f aca="false">$E171</f>
        <v>0.02</v>
      </c>
      <c r="MG171" s="495" t="n">
        <f aca="false">(1+$AF171)^(1/12)-1</f>
        <v>0.00165158130192022</v>
      </c>
      <c r="MH171" s="495" t="n">
        <f aca="false">(1+$AF171)^(1/12)-1</f>
        <v>0.00165158130192022</v>
      </c>
      <c r="MI171" s="495" t="n">
        <f aca="false">(1+$AF171)^(1/12)-1</f>
        <v>0.00165158130192022</v>
      </c>
      <c r="MJ171" s="495" t="n">
        <f aca="false">(1+$AF171)^(1/12)-1</f>
        <v>0.00165158130192022</v>
      </c>
      <c r="MK171" s="495" t="n">
        <f aca="false">(1+$AF171)^(1/12)-1</f>
        <v>0.00165158130192022</v>
      </c>
      <c r="ML171" s="495" t="n">
        <f aca="false">(1+$AF171)^(1/12)-1</f>
        <v>0.00165158130192022</v>
      </c>
      <c r="MM171" s="495" t="n">
        <f aca="false">(1+$AF171)^(1/12)-1</f>
        <v>0.00165158130192022</v>
      </c>
      <c r="MN171" s="495" t="n">
        <f aca="false">(1+$AF171)^(1/12)-1</f>
        <v>0.00165158130192022</v>
      </c>
      <c r="MO171" s="495" t="n">
        <f aca="false">(1+$AF171)^(1/12)-1</f>
        <v>0.00165158130192022</v>
      </c>
      <c r="MP171" s="495" t="n">
        <f aca="false">(1+$AF171)^(1/12)-1</f>
        <v>0.00165158130192022</v>
      </c>
      <c r="MQ171" s="495" t="n">
        <f aca="false">(1+$AF171)^(1/12)-1</f>
        <v>0.00165158130192022</v>
      </c>
      <c r="MR171" s="495" t="n">
        <f aca="false">(1+$AF171)^(1/12)-1</f>
        <v>0.00165158130192022</v>
      </c>
      <c r="MS171" s="495" t="n">
        <f aca="false">$E171</f>
        <v>0.02</v>
      </c>
      <c r="MT171" s="495" t="n">
        <f aca="false">(1+$AF171)^(1/12)-1</f>
        <v>0.00165158130192022</v>
      </c>
      <c r="MU171" s="495" t="n">
        <f aca="false">(1+$AF171)^(1/12)-1</f>
        <v>0.00165158130192022</v>
      </c>
      <c r="MV171" s="495" t="n">
        <f aca="false">(1+$AF171)^(1/12)-1</f>
        <v>0.00165158130192022</v>
      </c>
      <c r="MW171" s="495" t="n">
        <f aca="false">(1+$AF171)^(1/12)-1</f>
        <v>0.00165158130192022</v>
      </c>
      <c r="MX171" s="495" t="n">
        <f aca="false">(1+$AF171)^(1/12)-1</f>
        <v>0.00165158130192022</v>
      </c>
      <c r="MY171" s="495" t="n">
        <f aca="false">(1+$AF171)^(1/12)-1</f>
        <v>0.00165158130192022</v>
      </c>
      <c r="MZ171" s="495" t="n">
        <f aca="false">(1+$AF171)^(1/12)-1</f>
        <v>0.00165158130192022</v>
      </c>
      <c r="NA171" s="495" t="n">
        <f aca="false">(1+$AF171)^(1/12)-1</f>
        <v>0.00165158130192022</v>
      </c>
      <c r="NB171" s="495" t="n">
        <f aca="false">(1+$AF171)^(1/12)-1</f>
        <v>0.00165158130192022</v>
      </c>
      <c r="NC171" s="495" t="n">
        <f aca="false">(1+$AF171)^(1/12)-1</f>
        <v>0.00165158130192022</v>
      </c>
      <c r="ND171" s="495" t="n">
        <f aca="false">(1+$AF171)^(1/12)-1</f>
        <v>0.00165158130192022</v>
      </c>
      <c r="NE171" s="495" t="n">
        <f aca="false">(1+$AF171)^(1/12)-1</f>
        <v>0.00165158130192022</v>
      </c>
      <c r="NF171" s="495" t="n">
        <f aca="false">$E171</f>
        <v>0.02</v>
      </c>
      <c r="NG171" s="495" t="n">
        <f aca="false">(1+$AF171)^(1/12)-1</f>
        <v>0.00165158130192022</v>
      </c>
      <c r="NH171" s="495" t="n">
        <f aca="false">(1+$AF171)^(1/12)-1</f>
        <v>0.00165158130192022</v>
      </c>
      <c r="NI171" s="495" t="n">
        <f aca="false">(1+$AF171)^(1/12)-1</f>
        <v>0.00165158130192022</v>
      </c>
      <c r="NJ171" s="495" t="n">
        <f aca="false">(1+$AF171)^(1/12)-1</f>
        <v>0.00165158130192022</v>
      </c>
      <c r="NK171" s="495" t="n">
        <f aca="false">(1+$AF171)^(1/12)-1</f>
        <v>0.00165158130192022</v>
      </c>
      <c r="NL171" s="495" t="n">
        <f aca="false">(1+$AF171)^(1/12)-1</f>
        <v>0.00165158130192022</v>
      </c>
      <c r="NM171" s="495" t="n">
        <f aca="false">(1+$AF171)^(1/12)-1</f>
        <v>0.00165158130192022</v>
      </c>
      <c r="NN171" s="495" t="n">
        <f aca="false">(1+$AF171)^(1/12)-1</f>
        <v>0.00165158130192022</v>
      </c>
      <c r="NO171" s="495" t="n">
        <f aca="false">(1+$AF171)^(1/12)-1</f>
        <v>0.00165158130192022</v>
      </c>
      <c r="NP171" s="495" t="n">
        <f aca="false">(1+$AF171)^(1/12)-1</f>
        <v>0.00165158130192022</v>
      </c>
      <c r="NQ171" s="495" t="n">
        <f aca="false">(1+$AF171)^(1/12)-1</f>
        <v>0.00165158130192022</v>
      </c>
      <c r="NR171" s="495" t="n">
        <f aca="false">(1+$AF171)^(1/12)-1</f>
        <v>0.00165158130192022</v>
      </c>
      <c r="NS171" s="495" t="n">
        <f aca="false">$E171</f>
        <v>0.02</v>
      </c>
      <c r="NT171" s="495" t="n">
        <f aca="false">(1+$AF171)^(1/12)-1</f>
        <v>0.00165158130192022</v>
      </c>
      <c r="NU171" s="495" t="n">
        <f aca="false">(1+$AF171)^(1/12)-1</f>
        <v>0.00165158130192022</v>
      </c>
      <c r="NV171" s="495" t="n">
        <f aca="false">(1+$AF171)^(1/12)-1</f>
        <v>0.00165158130192022</v>
      </c>
      <c r="NW171" s="495" t="n">
        <f aca="false">(1+$AF171)^(1/12)-1</f>
        <v>0.00165158130192022</v>
      </c>
      <c r="NX171" s="495" t="n">
        <f aca="false">(1+$AF171)^(1/12)-1</f>
        <v>0.00165158130192022</v>
      </c>
      <c r="NY171" s="495" t="n">
        <f aca="false">(1+$AF171)^(1/12)-1</f>
        <v>0.00165158130192022</v>
      </c>
      <c r="NZ171" s="495" t="n">
        <f aca="false">(1+$AF171)^(1/12)-1</f>
        <v>0.00165158130192022</v>
      </c>
      <c r="OA171" s="495" t="n">
        <f aca="false">(1+$AF171)^(1/12)-1</f>
        <v>0.00165158130192022</v>
      </c>
      <c r="OB171" s="495" t="n">
        <f aca="false">(1+$AF171)^(1/12)-1</f>
        <v>0.00165158130192022</v>
      </c>
      <c r="OC171" s="495" t="n">
        <f aca="false">(1+$AF171)^(1/12)-1</f>
        <v>0.00165158130192022</v>
      </c>
      <c r="OD171" s="495" t="n">
        <f aca="false">(1+$AF171)^(1/12)-1</f>
        <v>0.00165158130192022</v>
      </c>
      <c r="OE171" s="495" t="n">
        <f aca="false">(1+$AF171)^(1/12)-1</f>
        <v>0.00165158130192022</v>
      </c>
      <c r="OF171" s="495" t="n">
        <f aca="false">$E171</f>
        <v>0.02</v>
      </c>
      <c r="OG171" s="495" t="n">
        <f aca="false">(1+$AF171)^(1/12)-1</f>
        <v>0.00165158130192022</v>
      </c>
      <c r="OH171" s="495" t="n">
        <f aca="false">(1+$AF171)^(1/12)-1</f>
        <v>0.00165158130192022</v>
      </c>
      <c r="OI171" s="495" t="n">
        <f aca="false">(1+$AF171)^(1/12)-1</f>
        <v>0.00165158130192022</v>
      </c>
      <c r="OJ171" s="495" t="n">
        <f aca="false">(1+$AF171)^(1/12)-1</f>
        <v>0.00165158130192022</v>
      </c>
      <c r="OK171" s="495" t="n">
        <f aca="false">(1+$AF171)^(1/12)-1</f>
        <v>0.00165158130192022</v>
      </c>
      <c r="OL171" s="495" t="n">
        <f aca="false">(1+$AF171)^(1/12)-1</f>
        <v>0.00165158130192022</v>
      </c>
      <c r="OM171" s="495" t="n">
        <f aca="false">(1+$AF171)^(1/12)-1</f>
        <v>0.00165158130192022</v>
      </c>
      <c r="ON171" s="495" t="n">
        <f aca="false">(1+$AF171)^(1/12)-1</f>
        <v>0.00165158130192022</v>
      </c>
      <c r="OO171" s="495" t="n">
        <f aca="false">(1+$AF171)^(1/12)-1</f>
        <v>0.00165158130192022</v>
      </c>
      <c r="OP171" s="495" t="n">
        <f aca="false">(1+$AF171)^(1/12)-1</f>
        <v>0.00165158130192022</v>
      </c>
      <c r="OQ171" s="495" t="n">
        <f aca="false">(1+$AF171)^(1/12)-1</f>
        <v>0.00165158130192022</v>
      </c>
      <c r="OR171" s="495" t="n">
        <f aca="false">(1+$AF171)^(1/12)-1</f>
        <v>0.00165158130192022</v>
      </c>
      <c r="OS171" s="495" t="n">
        <f aca="false">$E171</f>
        <v>0.02</v>
      </c>
      <c r="OT171" s="196"/>
      <c r="OU171" s="196"/>
      <c r="OV171" s="196"/>
      <c r="OW171" s="196"/>
      <c r="OX171" s="196"/>
      <c r="OY171" s="196"/>
      <c r="OZ171" s="196"/>
      <c r="PA171" s="196"/>
      <c r="PB171" s="196"/>
      <c r="PC171" s="196"/>
      <c r="PD171" s="196"/>
      <c r="PE171" s="196"/>
      <c r="PF171" s="196"/>
      <c r="PG171" s="196"/>
      <c r="PH171" s="196"/>
      <c r="PI171" s="196"/>
      <c r="PJ171" s="196"/>
      <c r="PK171" s="196"/>
      <c r="PL171" s="196"/>
      <c r="PM171" s="196"/>
      <c r="PN171" s="196"/>
      <c r="PO171" s="196"/>
      <c r="PP171" s="196"/>
      <c r="PQ171" s="196"/>
      <c r="PR171" s="196"/>
      <c r="PS171" s="196"/>
      <c r="PT171" s="196"/>
      <c r="PU171" s="196"/>
      <c r="PV171" s="196"/>
      <c r="PW171" s="196"/>
      <c r="PX171" s="196"/>
      <c r="PY171" s="196"/>
      <c r="PZ171" s="196"/>
      <c r="QA171" s="196"/>
      <c r="QB171" s="196"/>
      <c r="QC171" s="196"/>
      <c r="QD171" s="196"/>
      <c r="QE171" s="196"/>
      <c r="QF171" s="196"/>
      <c r="QG171" s="196"/>
      <c r="QH171" s="196"/>
      <c r="QI171" s="196"/>
      <c r="QJ171" s="196"/>
      <c r="QK171" s="196"/>
      <c r="QL171" s="196"/>
      <c r="QM171" s="196"/>
      <c r="QN171" s="196"/>
      <c r="QO171" s="196"/>
      <c r="QP171" s="196"/>
      <c r="QQ171" s="196"/>
      <c r="QR171" s="196"/>
      <c r="QS171" s="196"/>
      <c r="QT171" s="196"/>
      <c r="QU171" s="196"/>
      <c r="QV171" s="196"/>
      <c r="QW171" s="196"/>
      <c r="QX171" s="196"/>
      <c r="QY171" s="196"/>
      <c r="QZ171" s="196"/>
      <c r="RA171" s="196"/>
      <c r="RB171" s="196"/>
      <c r="RC171" s="196"/>
      <c r="RD171" s="196"/>
      <c r="RE171" s="196"/>
      <c r="RF171" s="196"/>
    </row>
    <row r="172" customFormat="false" ht="12.75" hidden="false" customHeight="true" outlineLevel="0" collapsed="false">
      <c r="A172" s="196"/>
      <c r="B172" s="89" t="s">
        <v>528</v>
      </c>
      <c r="C172" s="196"/>
      <c r="D172" s="196"/>
      <c r="E172" s="196"/>
      <c r="F172" s="196"/>
      <c r="G172" s="495" t="n">
        <f aca="false">G170+G171</f>
        <v>0.00617087310829478</v>
      </c>
      <c r="H172" s="495" t="n">
        <f aca="false">H170+H171</f>
        <v>0.00617087310829478</v>
      </c>
      <c r="I172" s="495" t="n">
        <f aca="false">I170+I171</f>
        <v>0.00617087310829478</v>
      </c>
      <c r="J172" s="495" t="n">
        <f aca="false">J170+J171</f>
        <v>0.00617087310829478</v>
      </c>
      <c r="K172" s="495" t="n">
        <f aca="false">K170+K171</f>
        <v>0.00617087310829478</v>
      </c>
      <c r="L172" s="495" t="n">
        <f aca="false">L170+L171</f>
        <v>0.00617087310829478</v>
      </c>
      <c r="M172" s="495" t="n">
        <f aca="false">M170+M171</f>
        <v>0.00617087310829478</v>
      </c>
      <c r="N172" s="495" t="n">
        <f aca="false">N170+N171</f>
        <v>0.00617087310829478</v>
      </c>
      <c r="O172" s="495" t="n">
        <f aca="false">O170+O171</f>
        <v>0.00617087310829478</v>
      </c>
      <c r="P172" s="495" t="n">
        <f aca="false">P170+P171</f>
        <v>0.00617087310829478</v>
      </c>
      <c r="Q172" s="495" t="n">
        <f aca="false">Q170+Q171</f>
        <v>0.00617087310829478</v>
      </c>
      <c r="R172" s="495" t="n">
        <f aca="false">R170+R171</f>
        <v>0.00617087310829478</v>
      </c>
      <c r="S172" s="495" t="n">
        <f aca="false">S170+S171</f>
        <v>0.0756</v>
      </c>
      <c r="T172" s="495" t="n">
        <f aca="false">T170+T171</f>
        <v>0.00617087310829478</v>
      </c>
      <c r="U172" s="495" t="n">
        <f aca="false">U170+U171</f>
        <v>0.00617087310829478</v>
      </c>
      <c r="V172" s="495" t="n">
        <f aca="false">V170+V171</f>
        <v>0.00617087310829478</v>
      </c>
      <c r="W172" s="495" t="n">
        <f aca="false">W170+W171</f>
        <v>0.00617087310829478</v>
      </c>
      <c r="X172" s="495" t="n">
        <f aca="false">X170+X171</f>
        <v>0.00617087310829478</v>
      </c>
      <c r="Y172" s="495" t="n">
        <f aca="false">Y170+Y171</f>
        <v>0.00617087310829478</v>
      </c>
      <c r="Z172" s="495" t="n">
        <f aca="false">Z170+Z171</f>
        <v>0.00617087310829478</v>
      </c>
      <c r="AA172" s="495" t="n">
        <f aca="false">AA170+AA171</f>
        <v>0.00617087310829478</v>
      </c>
      <c r="AB172" s="495" t="n">
        <f aca="false">AB170+AB171</f>
        <v>0.00617087310829478</v>
      </c>
      <c r="AC172" s="495" t="n">
        <f aca="false">AC170+AC171</f>
        <v>0.00617087310829478</v>
      </c>
      <c r="AD172" s="495" t="n">
        <f aca="false">AD170+AD171</f>
        <v>0.00617087310829478</v>
      </c>
      <c r="AE172" s="495" t="n">
        <f aca="false">AE170+AE171</f>
        <v>0.00617087310829478</v>
      </c>
      <c r="AF172" s="495" t="n">
        <f aca="false">AF170+AF171</f>
        <v>0.0756</v>
      </c>
      <c r="AG172" s="495" t="n">
        <f aca="false">AG170+AG171</f>
        <v>0.00617087310829478</v>
      </c>
      <c r="AH172" s="495" t="n">
        <f aca="false">AH170+AH171</f>
        <v>0.00617087310829478</v>
      </c>
      <c r="AI172" s="495" t="n">
        <f aca="false">AI170+AI171</f>
        <v>0.00617087310829478</v>
      </c>
      <c r="AJ172" s="495" t="n">
        <f aca="false">AJ170+AJ171</f>
        <v>0.00617087310829478</v>
      </c>
      <c r="AK172" s="495" t="n">
        <f aca="false">AK170+AK171</f>
        <v>0.00617087310829478</v>
      </c>
      <c r="AL172" s="495" t="n">
        <f aca="false">AL170+AL171</f>
        <v>0.00617087310829478</v>
      </c>
      <c r="AM172" s="495" t="n">
        <f aca="false">AM170+AM171</f>
        <v>0.00617087310829478</v>
      </c>
      <c r="AN172" s="495" t="n">
        <f aca="false">AN170+AN171</f>
        <v>0.00617087310829478</v>
      </c>
      <c r="AO172" s="495" t="n">
        <f aca="false">AO170+AO171</f>
        <v>0.00617087310829478</v>
      </c>
      <c r="AP172" s="495" t="n">
        <f aca="false">AP170+AP171</f>
        <v>0.00617087310829478</v>
      </c>
      <c r="AQ172" s="495" t="n">
        <f aca="false">AQ170+AQ171</f>
        <v>0.00617087310829478</v>
      </c>
      <c r="AR172" s="495" t="n">
        <f aca="false">AR170+AR171</f>
        <v>0.00617087310829478</v>
      </c>
      <c r="AS172" s="495" t="n">
        <f aca="false">AS170+AS171</f>
        <v>0.0756</v>
      </c>
      <c r="AT172" s="495" t="n">
        <f aca="false">AT170+AT171</f>
        <v>0.00617087310829478</v>
      </c>
      <c r="AU172" s="495" t="n">
        <f aca="false">AU170+AU171</f>
        <v>0.00617087310829478</v>
      </c>
      <c r="AV172" s="495" t="n">
        <f aca="false">AV170+AV171</f>
        <v>0.00617087310829478</v>
      </c>
      <c r="AW172" s="495" t="n">
        <f aca="false">AW170+AW171</f>
        <v>0.00617087310829478</v>
      </c>
      <c r="AX172" s="495" t="n">
        <f aca="false">AX170+AX171</f>
        <v>0.00617087310829478</v>
      </c>
      <c r="AY172" s="495" t="n">
        <f aca="false">AY170+AY171</f>
        <v>0.00617087310829478</v>
      </c>
      <c r="AZ172" s="495" t="n">
        <f aca="false">AZ170+AZ171</f>
        <v>0.00617087310829478</v>
      </c>
      <c r="BA172" s="495" t="n">
        <f aca="false">BA170+BA171</f>
        <v>0.00617087310829478</v>
      </c>
      <c r="BB172" s="495" t="n">
        <f aca="false">BB170+BB171</f>
        <v>0.00617087310829478</v>
      </c>
      <c r="BC172" s="495" t="n">
        <f aca="false">BC170+BC171</f>
        <v>0.00617087310829478</v>
      </c>
      <c r="BD172" s="495" t="n">
        <f aca="false">BD170+BD171</f>
        <v>0.00617087310829478</v>
      </c>
      <c r="BE172" s="495" t="n">
        <f aca="false">BE170+BE171</f>
        <v>0.00617087310829478</v>
      </c>
      <c r="BF172" s="495" t="n">
        <f aca="false">BF170+BF171</f>
        <v>0.0756</v>
      </c>
      <c r="BG172" s="495" t="n">
        <f aca="false">BG170+BG171</f>
        <v>0.00617087310829478</v>
      </c>
      <c r="BH172" s="495" t="n">
        <f aca="false">BH170+BH171</f>
        <v>0.00617087310829478</v>
      </c>
      <c r="BI172" s="495" t="n">
        <f aca="false">BI170+BI171</f>
        <v>0.00617087310829478</v>
      </c>
      <c r="BJ172" s="495" t="n">
        <f aca="false">BJ170+BJ171</f>
        <v>0.00617087310829478</v>
      </c>
      <c r="BK172" s="495" t="n">
        <f aca="false">BK170+BK171</f>
        <v>0.00617087310829478</v>
      </c>
      <c r="BL172" s="495" t="n">
        <f aca="false">BL170+BL171</f>
        <v>0.00617087310829478</v>
      </c>
      <c r="BM172" s="495" t="n">
        <f aca="false">BM170+BM171</f>
        <v>0.00617087310829478</v>
      </c>
      <c r="BN172" s="495" t="n">
        <f aca="false">BN170+BN171</f>
        <v>0.00617087310829478</v>
      </c>
      <c r="BO172" s="495" t="n">
        <f aca="false">BO170+BO171</f>
        <v>0.00617087310829478</v>
      </c>
      <c r="BP172" s="495" t="n">
        <f aca="false">BP170+BP171</f>
        <v>0.00617087310829478</v>
      </c>
      <c r="BQ172" s="495" t="n">
        <f aca="false">BQ170+BQ171</f>
        <v>0.00617087310829478</v>
      </c>
      <c r="BR172" s="495" t="n">
        <f aca="false">BR170+BR171</f>
        <v>0.00617087310829478</v>
      </c>
      <c r="BS172" s="495" t="n">
        <f aca="false">BS170+BS171</f>
        <v>0.0756</v>
      </c>
      <c r="BT172" s="495" t="n">
        <f aca="false">BT170+BT171</f>
        <v>0.00617087310829478</v>
      </c>
      <c r="BU172" s="495" t="n">
        <f aca="false">BU170+BU171</f>
        <v>0.00617087310829478</v>
      </c>
      <c r="BV172" s="495" t="n">
        <f aca="false">BV170+BV171</f>
        <v>0.00617087310829478</v>
      </c>
      <c r="BW172" s="495" t="n">
        <f aca="false">BW170+BW171</f>
        <v>0.00617087310829478</v>
      </c>
      <c r="BX172" s="495" t="n">
        <f aca="false">BX170+BX171</f>
        <v>0.00617087310829478</v>
      </c>
      <c r="BY172" s="495" t="n">
        <f aca="false">BY170+BY171</f>
        <v>0.00617087310829478</v>
      </c>
      <c r="BZ172" s="495" t="n">
        <f aca="false">BZ170+BZ171</f>
        <v>0.00617087310829478</v>
      </c>
      <c r="CA172" s="495" t="n">
        <f aca="false">CA170+CA171</f>
        <v>0.00617087310829478</v>
      </c>
      <c r="CB172" s="495" t="n">
        <f aca="false">CB170+CB171</f>
        <v>0.00617087310829478</v>
      </c>
      <c r="CC172" s="495" t="n">
        <f aca="false">CC170+CC171</f>
        <v>0.00617087310829478</v>
      </c>
      <c r="CD172" s="495" t="n">
        <f aca="false">CD170+CD171</f>
        <v>0.00617087310829478</v>
      </c>
      <c r="CE172" s="495" t="n">
        <f aca="false">CE170+CE171</f>
        <v>0.00617087310829478</v>
      </c>
      <c r="CF172" s="495" t="n">
        <f aca="false">CF170+CF171</f>
        <v>0.0756</v>
      </c>
      <c r="CG172" s="495" t="n">
        <f aca="false">CG170+CG171</f>
        <v>0.00617087310829478</v>
      </c>
      <c r="CH172" s="495" t="n">
        <f aca="false">CH170+CH171</f>
        <v>0.00617087310829478</v>
      </c>
      <c r="CI172" s="495" t="n">
        <f aca="false">CI170+CI171</f>
        <v>0.00617087310829478</v>
      </c>
      <c r="CJ172" s="495" t="n">
        <f aca="false">CJ170+CJ171</f>
        <v>0.00617087310829478</v>
      </c>
      <c r="CK172" s="495" t="n">
        <f aca="false">CK170+CK171</f>
        <v>0.00617087310829478</v>
      </c>
      <c r="CL172" s="495" t="n">
        <f aca="false">CL170+CL171</f>
        <v>0.00617087310829478</v>
      </c>
      <c r="CM172" s="495" t="n">
        <f aca="false">CM170+CM171</f>
        <v>0.00617087310829478</v>
      </c>
      <c r="CN172" s="495" t="n">
        <f aca="false">CN170+CN171</f>
        <v>0.00617087310829478</v>
      </c>
      <c r="CO172" s="495" t="n">
        <f aca="false">CO170+CO171</f>
        <v>0.00617087310829478</v>
      </c>
      <c r="CP172" s="495" t="n">
        <f aca="false">CP170+CP171</f>
        <v>0.00617087310829478</v>
      </c>
      <c r="CQ172" s="495" t="n">
        <f aca="false">CQ170+CQ171</f>
        <v>0.00617087310829478</v>
      </c>
      <c r="CR172" s="495" t="n">
        <f aca="false">CR170+CR171</f>
        <v>0.00617087310829478</v>
      </c>
      <c r="CS172" s="495" t="n">
        <f aca="false">CS170+CS171</f>
        <v>0.0756</v>
      </c>
      <c r="CT172" s="495" t="n">
        <f aca="false">CT170+CT171</f>
        <v>0.00617087310829478</v>
      </c>
      <c r="CU172" s="495" t="n">
        <f aca="false">CU170+CU171</f>
        <v>0.00617087310829478</v>
      </c>
      <c r="CV172" s="495" t="n">
        <f aca="false">CV170+CV171</f>
        <v>0.00617087310829478</v>
      </c>
      <c r="CW172" s="495" t="n">
        <f aca="false">CW170+CW171</f>
        <v>0.00617087310829478</v>
      </c>
      <c r="CX172" s="495" t="n">
        <f aca="false">CX170+CX171</f>
        <v>0.00617087310829478</v>
      </c>
      <c r="CY172" s="495" t="n">
        <f aca="false">CY170+CY171</f>
        <v>0.00617087310829478</v>
      </c>
      <c r="CZ172" s="495" t="n">
        <f aca="false">CZ170+CZ171</f>
        <v>0.00617087310829478</v>
      </c>
      <c r="DA172" s="495" t="n">
        <f aca="false">DA170+DA171</f>
        <v>0.00617087310829478</v>
      </c>
      <c r="DB172" s="495" t="n">
        <f aca="false">DB170+DB171</f>
        <v>0.00617087310829478</v>
      </c>
      <c r="DC172" s="495" t="n">
        <f aca="false">DC170+DC171</f>
        <v>0.00617087310829478</v>
      </c>
      <c r="DD172" s="495" t="n">
        <f aca="false">DD170+DD171</f>
        <v>0.00617087310829478</v>
      </c>
      <c r="DE172" s="495" t="n">
        <f aca="false">DE170+DE171</f>
        <v>0.00617087310829478</v>
      </c>
      <c r="DF172" s="495" t="n">
        <f aca="false">DF170+DF171</f>
        <v>0.0756</v>
      </c>
      <c r="DG172" s="495" t="n">
        <f aca="false">DG170+DG171</f>
        <v>0.00617087310829478</v>
      </c>
      <c r="DH172" s="495" t="n">
        <f aca="false">DH170+DH171</f>
        <v>0.00617087310829478</v>
      </c>
      <c r="DI172" s="495" t="n">
        <f aca="false">DI170+DI171</f>
        <v>0.00617087310829478</v>
      </c>
      <c r="DJ172" s="495" t="n">
        <f aca="false">DJ170+DJ171</f>
        <v>0.00617087310829478</v>
      </c>
      <c r="DK172" s="495" t="n">
        <f aca="false">DK170+DK171</f>
        <v>0.00617087310829478</v>
      </c>
      <c r="DL172" s="495" t="n">
        <f aca="false">DL170+DL171</f>
        <v>0.00617087310829478</v>
      </c>
      <c r="DM172" s="495" t="n">
        <f aca="false">DM170+DM171</f>
        <v>0.00617087310829478</v>
      </c>
      <c r="DN172" s="495" t="n">
        <f aca="false">DN170+DN171</f>
        <v>0.00617087310829478</v>
      </c>
      <c r="DO172" s="495" t="n">
        <f aca="false">DO170+DO171</f>
        <v>0.00617087310829478</v>
      </c>
      <c r="DP172" s="495" t="n">
        <f aca="false">DP170+DP171</f>
        <v>0.00617087310829478</v>
      </c>
      <c r="DQ172" s="495" t="n">
        <f aca="false">DQ170+DQ171</f>
        <v>0.00617087310829478</v>
      </c>
      <c r="DR172" s="495" t="n">
        <f aca="false">DR170+DR171</f>
        <v>0.00617087310829478</v>
      </c>
      <c r="DS172" s="495" t="n">
        <f aca="false">DS170+DS171</f>
        <v>0.0756</v>
      </c>
      <c r="DT172" s="495" t="n">
        <f aca="false">DT170+DT171</f>
        <v>0.00617087310829478</v>
      </c>
      <c r="DU172" s="495" t="n">
        <f aca="false">DU170+DU171</f>
        <v>0.00617087310829478</v>
      </c>
      <c r="DV172" s="495" t="n">
        <f aca="false">DV170+DV171</f>
        <v>0.00617087310829478</v>
      </c>
      <c r="DW172" s="495" t="n">
        <f aca="false">DW170+DW171</f>
        <v>0.00617087310829478</v>
      </c>
      <c r="DX172" s="495" t="n">
        <f aca="false">DX170+DX171</f>
        <v>0.00617087310829478</v>
      </c>
      <c r="DY172" s="495" t="n">
        <f aca="false">DY170+DY171</f>
        <v>0.00617087310829478</v>
      </c>
      <c r="DZ172" s="495" t="n">
        <f aca="false">DZ170+DZ171</f>
        <v>0.00617087310829478</v>
      </c>
      <c r="EA172" s="495" t="n">
        <f aca="false">EA170+EA171</f>
        <v>0.00617087310829478</v>
      </c>
      <c r="EB172" s="495" t="n">
        <f aca="false">EB170+EB171</f>
        <v>0.00617087310829478</v>
      </c>
      <c r="EC172" s="495" t="n">
        <f aca="false">EC170+EC171</f>
        <v>0.00617087310829478</v>
      </c>
      <c r="ED172" s="495" t="n">
        <f aca="false">ED170+ED171</f>
        <v>0.00617087310829478</v>
      </c>
      <c r="EE172" s="495" t="n">
        <f aca="false">EE170+EE171</f>
        <v>0.00617087310829478</v>
      </c>
      <c r="EF172" s="495" t="n">
        <f aca="false">EF170+EF171</f>
        <v>0.0756</v>
      </c>
      <c r="EG172" s="495" t="n">
        <f aca="false">EG170+EG171</f>
        <v>0.00617087310829478</v>
      </c>
      <c r="EH172" s="495" t="n">
        <f aca="false">EH170+EH171</f>
        <v>0.00617087310829478</v>
      </c>
      <c r="EI172" s="495" t="n">
        <f aca="false">EI170+EI171</f>
        <v>0.00617087310829478</v>
      </c>
      <c r="EJ172" s="495" t="n">
        <f aca="false">EJ170+EJ171</f>
        <v>0.00617087310829478</v>
      </c>
      <c r="EK172" s="495" t="n">
        <f aca="false">EK170+EK171</f>
        <v>0.00617087310829478</v>
      </c>
      <c r="EL172" s="495" t="n">
        <f aca="false">EL170+EL171</f>
        <v>0.00617087310829478</v>
      </c>
      <c r="EM172" s="495" t="n">
        <f aca="false">EM170+EM171</f>
        <v>0.00617087310829478</v>
      </c>
      <c r="EN172" s="495" t="n">
        <f aca="false">EN170+EN171</f>
        <v>0.00617087310829478</v>
      </c>
      <c r="EO172" s="495" t="n">
        <f aca="false">EO170+EO171</f>
        <v>0.00617087310829478</v>
      </c>
      <c r="EP172" s="495" t="n">
        <f aca="false">EP170+EP171</f>
        <v>0.00617087310829478</v>
      </c>
      <c r="EQ172" s="495" t="n">
        <f aca="false">EQ170+EQ171</f>
        <v>0.00617087310829478</v>
      </c>
      <c r="ER172" s="495" t="n">
        <f aca="false">ER170+ER171</f>
        <v>0.00617087310829478</v>
      </c>
      <c r="ES172" s="495" t="n">
        <f aca="false">ES170+ES171</f>
        <v>0.0756</v>
      </c>
      <c r="ET172" s="495" t="n">
        <f aca="false">ET170+ET171</f>
        <v>0.00617087310829478</v>
      </c>
      <c r="EU172" s="495" t="n">
        <f aca="false">EU170+EU171</f>
        <v>0.00617087310829478</v>
      </c>
      <c r="EV172" s="495" t="n">
        <f aca="false">EV170+EV171</f>
        <v>0.00617087310829478</v>
      </c>
      <c r="EW172" s="495" t="n">
        <f aca="false">EW170+EW171</f>
        <v>0.00617087310829478</v>
      </c>
      <c r="EX172" s="495" t="n">
        <f aca="false">EX170+EX171</f>
        <v>0.00617087310829478</v>
      </c>
      <c r="EY172" s="495" t="n">
        <f aca="false">EY170+EY171</f>
        <v>0.00617087310829478</v>
      </c>
      <c r="EZ172" s="495" t="n">
        <f aca="false">EZ170+EZ171</f>
        <v>0.00617087310829478</v>
      </c>
      <c r="FA172" s="495" t="n">
        <f aca="false">FA170+FA171</f>
        <v>0.00617087310829478</v>
      </c>
      <c r="FB172" s="495" t="n">
        <f aca="false">FB170+FB171</f>
        <v>0.00617087310829478</v>
      </c>
      <c r="FC172" s="495" t="n">
        <f aca="false">FC170+FC171</f>
        <v>0.00617087310829478</v>
      </c>
      <c r="FD172" s="495" t="n">
        <f aca="false">FD170+FD171</f>
        <v>0.00617087310829478</v>
      </c>
      <c r="FE172" s="495" t="n">
        <f aca="false">FE170+FE171</f>
        <v>0.00617087310829478</v>
      </c>
      <c r="FF172" s="495" t="n">
        <f aca="false">FF170+FF171</f>
        <v>0.0756</v>
      </c>
      <c r="FG172" s="495" t="n">
        <f aca="false">FG170+FG171</f>
        <v>0.00617087310829478</v>
      </c>
      <c r="FH172" s="495" t="n">
        <f aca="false">FH170+FH171</f>
        <v>0.00617087310829478</v>
      </c>
      <c r="FI172" s="495" t="n">
        <f aca="false">FI170+FI171</f>
        <v>0.00617087310829478</v>
      </c>
      <c r="FJ172" s="495" t="n">
        <f aca="false">FJ170+FJ171</f>
        <v>0.00617087310829478</v>
      </c>
      <c r="FK172" s="495" t="n">
        <f aca="false">FK170+FK171</f>
        <v>0.00617087310829478</v>
      </c>
      <c r="FL172" s="495" t="n">
        <f aca="false">FL170+FL171</f>
        <v>0.00617087310829478</v>
      </c>
      <c r="FM172" s="495" t="n">
        <f aca="false">FM170+FM171</f>
        <v>0.00617087310829478</v>
      </c>
      <c r="FN172" s="495" t="n">
        <f aca="false">FN170+FN171</f>
        <v>0.00617087310829478</v>
      </c>
      <c r="FO172" s="495" t="n">
        <f aca="false">FO170+FO171</f>
        <v>0.00617087310829478</v>
      </c>
      <c r="FP172" s="495" t="n">
        <f aca="false">FP170+FP171</f>
        <v>0.00617087310829478</v>
      </c>
      <c r="FQ172" s="495" t="n">
        <f aca="false">FQ170+FQ171</f>
        <v>0.00617087310829478</v>
      </c>
      <c r="FR172" s="495" t="n">
        <f aca="false">FR170+FR171</f>
        <v>0.00617087310829478</v>
      </c>
      <c r="FS172" s="495" t="n">
        <f aca="false">FS170+FS171</f>
        <v>0.0756</v>
      </c>
      <c r="FT172" s="495" t="n">
        <f aca="false">FT170+FT171</f>
        <v>0.00617087310829478</v>
      </c>
      <c r="FU172" s="495" t="n">
        <f aca="false">FU170+FU171</f>
        <v>0.00617087310829478</v>
      </c>
      <c r="FV172" s="495" t="n">
        <f aca="false">FV170+FV171</f>
        <v>0.00617087310829478</v>
      </c>
      <c r="FW172" s="495" t="n">
        <f aca="false">FW170+FW171</f>
        <v>0.00617087310829478</v>
      </c>
      <c r="FX172" s="495" t="n">
        <f aca="false">FX170+FX171</f>
        <v>0.00617087310829478</v>
      </c>
      <c r="FY172" s="495" t="n">
        <f aca="false">FY170+FY171</f>
        <v>0.00617087310829478</v>
      </c>
      <c r="FZ172" s="495" t="n">
        <f aca="false">FZ170+FZ171</f>
        <v>0.00617087310829478</v>
      </c>
      <c r="GA172" s="495" t="n">
        <f aca="false">GA170+GA171</f>
        <v>0.00617087310829478</v>
      </c>
      <c r="GB172" s="495" t="n">
        <f aca="false">GB170+GB171</f>
        <v>0.00617087310829478</v>
      </c>
      <c r="GC172" s="495" t="n">
        <f aca="false">GC170+GC171</f>
        <v>0.00617087310829478</v>
      </c>
      <c r="GD172" s="495" t="n">
        <f aca="false">GD170+GD171</f>
        <v>0.00617087310829478</v>
      </c>
      <c r="GE172" s="495" t="n">
        <f aca="false">GE170+GE171</f>
        <v>0.00617087310829478</v>
      </c>
      <c r="GF172" s="495" t="n">
        <f aca="false">GF170+GF171</f>
        <v>0.0756</v>
      </c>
      <c r="GG172" s="495" t="n">
        <f aca="false">GG170+GG171</f>
        <v>0.00617087310829478</v>
      </c>
      <c r="GH172" s="495" t="n">
        <f aca="false">GH170+GH171</f>
        <v>0.00617087310829478</v>
      </c>
      <c r="GI172" s="495" t="n">
        <f aca="false">GI170+GI171</f>
        <v>0.00617087310829478</v>
      </c>
      <c r="GJ172" s="495" t="n">
        <f aca="false">GJ170+GJ171</f>
        <v>0.00617087310829478</v>
      </c>
      <c r="GK172" s="495" t="n">
        <f aca="false">GK170+GK171</f>
        <v>0.00617087310829478</v>
      </c>
      <c r="GL172" s="495" t="n">
        <f aca="false">GL170+GL171</f>
        <v>0.00617087310829478</v>
      </c>
      <c r="GM172" s="495" t="n">
        <f aca="false">GM170+GM171</f>
        <v>0.00617087310829478</v>
      </c>
      <c r="GN172" s="495" t="n">
        <f aca="false">GN170+GN171</f>
        <v>0.00617087310829478</v>
      </c>
      <c r="GO172" s="495" t="n">
        <f aca="false">GO170+GO171</f>
        <v>0.00617087310829478</v>
      </c>
      <c r="GP172" s="495" t="n">
        <f aca="false">GP170+GP171</f>
        <v>0.00617087310829478</v>
      </c>
      <c r="GQ172" s="495" t="n">
        <f aca="false">GQ170+GQ171</f>
        <v>0.00617087310829478</v>
      </c>
      <c r="GR172" s="495" t="n">
        <f aca="false">GR170+GR171</f>
        <v>0.00617087310829478</v>
      </c>
      <c r="GS172" s="495" t="n">
        <f aca="false">GS170+GS171</f>
        <v>0.0756</v>
      </c>
      <c r="GT172" s="495" t="n">
        <f aca="false">GT170+GT171</f>
        <v>0.00617087310829478</v>
      </c>
      <c r="GU172" s="495" t="n">
        <f aca="false">GU170+GU171</f>
        <v>0.00617087310829478</v>
      </c>
      <c r="GV172" s="495" t="n">
        <f aca="false">GV170+GV171</f>
        <v>0.00617087310829478</v>
      </c>
      <c r="GW172" s="495" t="n">
        <f aca="false">GW170+GW171</f>
        <v>0.00617087310829478</v>
      </c>
      <c r="GX172" s="495" t="n">
        <f aca="false">GX170+GX171</f>
        <v>0.00617087310829478</v>
      </c>
      <c r="GY172" s="495" t="n">
        <f aca="false">GY170+GY171</f>
        <v>0.00617087310829478</v>
      </c>
      <c r="GZ172" s="495" t="n">
        <f aca="false">GZ170+GZ171</f>
        <v>0.00617087310829478</v>
      </c>
      <c r="HA172" s="495" t="n">
        <f aca="false">HA170+HA171</f>
        <v>0.00617087310829478</v>
      </c>
      <c r="HB172" s="495" t="n">
        <f aca="false">HB170+HB171</f>
        <v>0.00617087310829478</v>
      </c>
      <c r="HC172" s="495" t="n">
        <f aca="false">HC170+HC171</f>
        <v>0.00617087310829478</v>
      </c>
      <c r="HD172" s="495" t="n">
        <f aca="false">HD170+HD171</f>
        <v>0.00617087310829478</v>
      </c>
      <c r="HE172" s="495" t="n">
        <f aca="false">HE170+HE171</f>
        <v>0.00617087310829478</v>
      </c>
      <c r="HF172" s="495" t="n">
        <f aca="false">HF170+HF171</f>
        <v>0.0756</v>
      </c>
      <c r="HG172" s="495" t="n">
        <f aca="false">HG170+HG171</f>
        <v>0.00617087310829478</v>
      </c>
      <c r="HH172" s="495" t="n">
        <f aca="false">HH170+HH171</f>
        <v>0.00617087310829478</v>
      </c>
      <c r="HI172" s="495" t="n">
        <f aca="false">HI170+HI171</f>
        <v>0.00617087310829478</v>
      </c>
      <c r="HJ172" s="495" t="n">
        <f aca="false">HJ170+HJ171</f>
        <v>0.00617087310829478</v>
      </c>
      <c r="HK172" s="495" t="n">
        <f aca="false">HK170+HK171</f>
        <v>0.00617087310829478</v>
      </c>
      <c r="HL172" s="495" t="n">
        <f aca="false">HL170+HL171</f>
        <v>0.00617087310829478</v>
      </c>
      <c r="HM172" s="495" t="n">
        <f aca="false">HM170+HM171</f>
        <v>0.00617087310829478</v>
      </c>
      <c r="HN172" s="495" t="n">
        <f aca="false">HN170+HN171</f>
        <v>0.00617087310829478</v>
      </c>
      <c r="HO172" s="495" t="n">
        <f aca="false">HO170+HO171</f>
        <v>0.00617087310829478</v>
      </c>
      <c r="HP172" s="495" t="n">
        <f aca="false">HP170+HP171</f>
        <v>0.00617087310829478</v>
      </c>
      <c r="HQ172" s="495" t="n">
        <f aca="false">HQ170+HQ171</f>
        <v>0.00617087310829478</v>
      </c>
      <c r="HR172" s="495" t="n">
        <f aca="false">HR170+HR171</f>
        <v>0.00617087310829478</v>
      </c>
      <c r="HS172" s="495" t="n">
        <f aca="false">HS170+HS171</f>
        <v>0.0756</v>
      </c>
      <c r="HT172" s="495" t="n">
        <f aca="false">HT170+HT171</f>
        <v>0.00617087310829478</v>
      </c>
      <c r="HU172" s="495" t="n">
        <f aca="false">HU170+HU171</f>
        <v>0.00617087310829478</v>
      </c>
      <c r="HV172" s="495" t="n">
        <f aca="false">HV170+HV171</f>
        <v>0.00617087310829478</v>
      </c>
      <c r="HW172" s="495" t="n">
        <f aca="false">HW170+HW171</f>
        <v>0.00617087310829478</v>
      </c>
      <c r="HX172" s="495" t="n">
        <f aca="false">HX170+HX171</f>
        <v>0.00617087310829478</v>
      </c>
      <c r="HY172" s="495" t="n">
        <f aca="false">HY170+HY171</f>
        <v>0.00617087310829478</v>
      </c>
      <c r="HZ172" s="495" t="n">
        <f aca="false">HZ170+HZ171</f>
        <v>0.00617087310829478</v>
      </c>
      <c r="IA172" s="495" t="n">
        <f aca="false">IA170+IA171</f>
        <v>0.00617087310829478</v>
      </c>
      <c r="IB172" s="495" t="n">
        <f aca="false">IB170+IB171</f>
        <v>0.00617087310829478</v>
      </c>
      <c r="IC172" s="495" t="n">
        <f aca="false">IC170+IC171</f>
        <v>0.00617087310829478</v>
      </c>
      <c r="ID172" s="495" t="n">
        <f aca="false">ID170+ID171</f>
        <v>0.00617087310829478</v>
      </c>
      <c r="IE172" s="495" t="n">
        <f aca="false">IE170+IE171</f>
        <v>0.00617087310829478</v>
      </c>
      <c r="IF172" s="495" t="n">
        <f aca="false">IF170+IF171</f>
        <v>0.0756</v>
      </c>
      <c r="IG172" s="495" t="n">
        <f aca="false">IG170+IG171</f>
        <v>0.00617087310829478</v>
      </c>
      <c r="IH172" s="495" t="n">
        <f aca="false">IH170+IH171</f>
        <v>0.00617087310829478</v>
      </c>
      <c r="II172" s="495" t="n">
        <f aca="false">II170+II171</f>
        <v>0.00617087310829478</v>
      </c>
      <c r="IJ172" s="495" t="n">
        <f aca="false">IJ170+IJ171</f>
        <v>0.00617087310829478</v>
      </c>
      <c r="IK172" s="495" t="n">
        <f aca="false">IK170+IK171</f>
        <v>0.00617087310829478</v>
      </c>
      <c r="IL172" s="495" t="n">
        <f aca="false">IL170+IL171</f>
        <v>0.00617087310829478</v>
      </c>
      <c r="IM172" s="495" t="n">
        <f aca="false">IM170+IM171</f>
        <v>0.00617087310829478</v>
      </c>
      <c r="IN172" s="495" t="n">
        <f aca="false">IN170+IN171</f>
        <v>0.00617087310829478</v>
      </c>
      <c r="IO172" s="495" t="n">
        <f aca="false">IO170+IO171</f>
        <v>0.00617087310829478</v>
      </c>
      <c r="IP172" s="495" t="n">
        <f aca="false">IP170+IP171</f>
        <v>0.00617087310829478</v>
      </c>
      <c r="IQ172" s="495" t="n">
        <f aca="false">IQ170+IQ171</f>
        <v>0.00617087310829478</v>
      </c>
      <c r="IR172" s="495" t="n">
        <f aca="false">IR170+IR171</f>
        <v>0.00617087310829478</v>
      </c>
      <c r="IS172" s="495" t="n">
        <f aca="false">IS170+IS171</f>
        <v>0.0756</v>
      </c>
      <c r="IT172" s="495" t="n">
        <f aca="false">IT170+IT171</f>
        <v>0.00617087310829478</v>
      </c>
      <c r="IU172" s="495" t="n">
        <f aca="false">IU170+IU171</f>
        <v>0.00617087310829478</v>
      </c>
      <c r="IV172" s="495" t="n">
        <f aca="false">IV170+IV171</f>
        <v>0.00617087310829478</v>
      </c>
      <c r="IW172" s="495" t="n">
        <f aca="false">IW170+IW171</f>
        <v>0.00617087310829478</v>
      </c>
      <c r="IX172" s="495" t="n">
        <f aca="false">IX170+IX171</f>
        <v>0.00617087310829478</v>
      </c>
      <c r="IY172" s="495" t="n">
        <f aca="false">IY170+IY171</f>
        <v>0.00617087310829478</v>
      </c>
      <c r="IZ172" s="495" t="n">
        <f aca="false">IZ170+IZ171</f>
        <v>0.00617087310829478</v>
      </c>
      <c r="JA172" s="495" t="n">
        <f aca="false">JA170+JA171</f>
        <v>0.00617087310829478</v>
      </c>
      <c r="JB172" s="495" t="n">
        <f aca="false">JB170+JB171</f>
        <v>0.00617087310829478</v>
      </c>
      <c r="JC172" s="495" t="n">
        <f aca="false">JC170+JC171</f>
        <v>0.00617087310829478</v>
      </c>
      <c r="JD172" s="495" t="n">
        <f aca="false">JD170+JD171</f>
        <v>0.00617087310829478</v>
      </c>
      <c r="JE172" s="495" t="n">
        <f aca="false">JE170+JE171</f>
        <v>0.00617087310829478</v>
      </c>
      <c r="JF172" s="495" t="n">
        <f aca="false">JF170+JF171</f>
        <v>0.0756</v>
      </c>
      <c r="JG172" s="495" t="n">
        <f aca="false">JG170+JG171</f>
        <v>0.00617087310829478</v>
      </c>
      <c r="JH172" s="495" t="n">
        <f aca="false">JH170+JH171</f>
        <v>0.00617087310829478</v>
      </c>
      <c r="JI172" s="495" t="n">
        <f aca="false">JI170+JI171</f>
        <v>0.00617087310829478</v>
      </c>
      <c r="JJ172" s="495" t="n">
        <f aca="false">JJ170+JJ171</f>
        <v>0.00617087310829478</v>
      </c>
      <c r="JK172" s="495" t="n">
        <f aca="false">JK170+JK171</f>
        <v>0.00617087310829478</v>
      </c>
      <c r="JL172" s="495" t="n">
        <f aca="false">JL170+JL171</f>
        <v>0.00617087310829478</v>
      </c>
      <c r="JM172" s="495" t="n">
        <f aca="false">JM170+JM171</f>
        <v>0.00617087310829478</v>
      </c>
      <c r="JN172" s="495" t="n">
        <f aca="false">JN170+JN171</f>
        <v>0.00617087310829478</v>
      </c>
      <c r="JO172" s="495" t="n">
        <f aca="false">JO170+JO171</f>
        <v>0.00617087310829478</v>
      </c>
      <c r="JP172" s="495" t="n">
        <f aca="false">JP170+JP171</f>
        <v>0.00617087310829478</v>
      </c>
      <c r="JQ172" s="495" t="n">
        <f aca="false">JQ170+JQ171</f>
        <v>0.00617087310829478</v>
      </c>
      <c r="JR172" s="495" t="n">
        <f aca="false">JR170+JR171</f>
        <v>0.00617087310829478</v>
      </c>
      <c r="JS172" s="495" t="n">
        <f aca="false">JS170+JS171</f>
        <v>0.0756</v>
      </c>
      <c r="JT172" s="495" t="n">
        <f aca="false">JT170+JT171</f>
        <v>0.00617087310829478</v>
      </c>
      <c r="JU172" s="495" t="n">
        <f aca="false">JU170+JU171</f>
        <v>0.00617087310829478</v>
      </c>
      <c r="JV172" s="495" t="n">
        <f aca="false">JV170+JV171</f>
        <v>0.00617087310829478</v>
      </c>
      <c r="JW172" s="495" t="n">
        <f aca="false">JW170+JW171</f>
        <v>0.00617087310829478</v>
      </c>
      <c r="JX172" s="495" t="n">
        <f aca="false">JX170+JX171</f>
        <v>0.00617087310829478</v>
      </c>
      <c r="JY172" s="495" t="n">
        <f aca="false">JY170+JY171</f>
        <v>0.00617087310829478</v>
      </c>
      <c r="JZ172" s="495" t="n">
        <f aca="false">JZ170+JZ171</f>
        <v>0.00617087310829478</v>
      </c>
      <c r="KA172" s="495" t="n">
        <f aca="false">KA170+KA171</f>
        <v>0.00617087310829478</v>
      </c>
      <c r="KB172" s="495" t="n">
        <f aca="false">KB170+KB171</f>
        <v>0.00617087310829478</v>
      </c>
      <c r="KC172" s="495" t="n">
        <f aca="false">KC170+KC171</f>
        <v>0.00617087310829478</v>
      </c>
      <c r="KD172" s="495" t="n">
        <f aca="false">KD170+KD171</f>
        <v>0.00617087310829478</v>
      </c>
      <c r="KE172" s="495" t="n">
        <f aca="false">KE170+KE171</f>
        <v>0.00617087310829478</v>
      </c>
      <c r="KF172" s="495" t="n">
        <f aca="false">KF170+KF171</f>
        <v>0.0756</v>
      </c>
      <c r="KG172" s="495" t="n">
        <f aca="false">KG170+KG171</f>
        <v>0.00617087310829478</v>
      </c>
      <c r="KH172" s="495" t="n">
        <f aca="false">KH170+KH171</f>
        <v>0.00617087310829478</v>
      </c>
      <c r="KI172" s="495" t="n">
        <f aca="false">KI170+KI171</f>
        <v>0.00617087310829478</v>
      </c>
      <c r="KJ172" s="495" t="n">
        <f aca="false">KJ170+KJ171</f>
        <v>0.00617087310829478</v>
      </c>
      <c r="KK172" s="495" t="n">
        <f aca="false">KK170+KK171</f>
        <v>0.00617087310829478</v>
      </c>
      <c r="KL172" s="495" t="n">
        <f aca="false">KL170+KL171</f>
        <v>0.00617087310829478</v>
      </c>
      <c r="KM172" s="495" t="n">
        <f aca="false">KM170+KM171</f>
        <v>0.00617087310829478</v>
      </c>
      <c r="KN172" s="495" t="n">
        <f aca="false">KN170+KN171</f>
        <v>0.00617087310829478</v>
      </c>
      <c r="KO172" s="495" t="n">
        <f aca="false">KO170+KO171</f>
        <v>0.00617087310829478</v>
      </c>
      <c r="KP172" s="495" t="n">
        <f aca="false">KP170+KP171</f>
        <v>0.00617087310829478</v>
      </c>
      <c r="KQ172" s="495" t="n">
        <f aca="false">KQ170+KQ171</f>
        <v>0.00617087310829478</v>
      </c>
      <c r="KR172" s="495" t="n">
        <f aca="false">KR170+KR171</f>
        <v>0.00617087310829478</v>
      </c>
      <c r="KS172" s="495" t="n">
        <f aca="false">KS170+KS171</f>
        <v>0.0756</v>
      </c>
      <c r="KT172" s="495" t="n">
        <f aca="false">KT170+KT171</f>
        <v>0.00617087310829478</v>
      </c>
      <c r="KU172" s="495" t="n">
        <f aca="false">KU170+KU171</f>
        <v>0.00617087310829478</v>
      </c>
      <c r="KV172" s="495" t="n">
        <f aca="false">KV170+KV171</f>
        <v>0.00617087310829478</v>
      </c>
      <c r="KW172" s="495" t="n">
        <f aca="false">KW170+KW171</f>
        <v>0.00617087310829478</v>
      </c>
      <c r="KX172" s="495" t="n">
        <f aca="false">KX170+KX171</f>
        <v>0.00617087310829478</v>
      </c>
      <c r="KY172" s="495" t="n">
        <f aca="false">KY170+KY171</f>
        <v>0.00617087310829478</v>
      </c>
      <c r="KZ172" s="495" t="n">
        <f aca="false">KZ170+KZ171</f>
        <v>0.00617087310829478</v>
      </c>
      <c r="LA172" s="495" t="n">
        <f aca="false">LA170+LA171</f>
        <v>0.00617087310829478</v>
      </c>
      <c r="LB172" s="495" t="n">
        <f aca="false">LB170+LB171</f>
        <v>0.00617087310829478</v>
      </c>
      <c r="LC172" s="495" t="n">
        <f aca="false">LC170+LC171</f>
        <v>0.00617087310829478</v>
      </c>
      <c r="LD172" s="495" t="n">
        <f aca="false">LD170+LD171</f>
        <v>0.00617087310829478</v>
      </c>
      <c r="LE172" s="495" t="n">
        <f aca="false">LE170+LE171</f>
        <v>0.00617087310829478</v>
      </c>
      <c r="LF172" s="495" t="n">
        <f aca="false">LF170+LF171</f>
        <v>0.0756</v>
      </c>
      <c r="LG172" s="495" t="n">
        <f aca="false">LG170+LG171</f>
        <v>0.00617087310829478</v>
      </c>
      <c r="LH172" s="495" t="n">
        <f aca="false">LH170+LH171</f>
        <v>0.00617087310829478</v>
      </c>
      <c r="LI172" s="495" t="n">
        <f aca="false">LI170+LI171</f>
        <v>0.00617087310829478</v>
      </c>
      <c r="LJ172" s="495" t="n">
        <f aca="false">LJ170+LJ171</f>
        <v>0.00617087310829478</v>
      </c>
      <c r="LK172" s="495" t="n">
        <f aca="false">LK170+LK171</f>
        <v>0.00617087310829478</v>
      </c>
      <c r="LL172" s="495" t="n">
        <f aca="false">LL170+LL171</f>
        <v>0.00617087310829478</v>
      </c>
      <c r="LM172" s="495" t="n">
        <f aca="false">LM170+LM171</f>
        <v>0.00617087310829478</v>
      </c>
      <c r="LN172" s="495" t="n">
        <f aca="false">LN170+LN171</f>
        <v>0.00617087310829478</v>
      </c>
      <c r="LO172" s="495" t="n">
        <f aca="false">LO170+LO171</f>
        <v>0.00617087310829478</v>
      </c>
      <c r="LP172" s="495" t="n">
        <f aca="false">LP170+LP171</f>
        <v>0.00617087310829478</v>
      </c>
      <c r="LQ172" s="495" t="n">
        <f aca="false">LQ170+LQ171</f>
        <v>0.00617087310829478</v>
      </c>
      <c r="LR172" s="495" t="n">
        <f aca="false">LR170+LR171</f>
        <v>0.00617087310829478</v>
      </c>
      <c r="LS172" s="495" t="n">
        <f aca="false">LS170+LS171</f>
        <v>0.0756</v>
      </c>
      <c r="LT172" s="495" t="n">
        <f aca="false">LT170+LT171</f>
        <v>0.00617087310829478</v>
      </c>
      <c r="LU172" s="495" t="n">
        <f aca="false">LU170+LU171</f>
        <v>0.00617087310829478</v>
      </c>
      <c r="LV172" s="495" t="n">
        <f aca="false">LV170+LV171</f>
        <v>0.00617087310829478</v>
      </c>
      <c r="LW172" s="495" t="n">
        <f aca="false">LW170+LW171</f>
        <v>0.00617087310829478</v>
      </c>
      <c r="LX172" s="495" t="n">
        <f aca="false">LX170+LX171</f>
        <v>0.00617087310829478</v>
      </c>
      <c r="LY172" s="495" t="n">
        <f aca="false">LY170+LY171</f>
        <v>0.00617087310829478</v>
      </c>
      <c r="LZ172" s="495" t="n">
        <f aca="false">LZ170+LZ171</f>
        <v>0.00617087310829478</v>
      </c>
      <c r="MA172" s="495" t="n">
        <f aca="false">MA170+MA171</f>
        <v>0.00617087310829478</v>
      </c>
      <c r="MB172" s="495" t="n">
        <f aca="false">MB170+MB171</f>
        <v>0.00617087310829478</v>
      </c>
      <c r="MC172" s="495" t="n">
        <f aca="false">MC170+MC171</f>
        <v>0.00617087310829478</v>
      </c>
      <c r="MD172" s="495" t="n">
        <f aca="false">MD170+MD171</f>
        <v>0.00617087310829478</v>
      </c>
      <c r="ME172" s="495" t="n">
        <f aca="false">ME170+ME171</f>
        <v>0.00617087310829478</v>
      </c>
      <c r="MF172" s="495" t="n">
        <f aca="false">MF170+MF171</f>
        <v>0.0756</v>
      </c>
      <c r="MG172" s="495" t="n">
        <f aca="false">MG170+MG171</f>
        <v>0.00617087310829478</v>
      </c>
      <c r="MH172" s="495" t="n">
        <f aca="false">MH170+MH171</f>
        <v>0.00617087310829478</v>
      </c>
      <c r="MI172" s="495" t="n">
        <f aca="false">MI170+MI171</f>
        <v>0.00617087310829478</v>
      </c>
      <c r="MJ172" s="495" t="n">
        <f aca="false">MJ170+MJ171</f>
        <v>0.00617087310829478</v>
      </c>
      <c r="MK172" s="495" t="n">
        <f aca="false">MK170+MK171</f>
        <v>0.00617087310829478</v>
      </c>
      <c r="ML172" s="495" t="n">
        <f aca="false">ML170+ML171</f>
        <v>0.00617087310829478</v>
      </c>
      <c r="MM172" s="495" t="n">
        <f aca="false">MM170+MM171</f>
        <v>0.00617087310829478</v>
      </c>
      <c r="MN172" s="495" t="n">
        <f aca="false">MN170+MN171</f>
        <v>0.00617087310829478</v>
      </c>
      <c r="MO172" s="495" t="n">
        <f aca="false">MO170+MO171</f>
        <v>0.00617087310829478</v>
      </c>
      <c r="MP172" s="495" t="n">
        <f aca="false">MP170+MP171</f>
        <v>0.00617087310829478</v>
      </c>
      <c r="MQ172" s="495" t="n">
        <f aca="false">MQ170+MQ171</f>
        <v>0.00617087310829478</v>
      </c>
      <c r="MR172" s="495" t="n">
        <f aca="false">MR170+MR171</f>
        <v>0.00617087310829478</v>
      </c>
      <c r="MS172" s="495" t="n">
        <f aca="false">MS170+MS171</f>
        <v>0.0756</v>
      </c>
      <c r="MT172" s="495" t="n">
        <f aca="false">MT170+MT171</f>
        <v>0.00617087310829478</v>
      </c>
      <c r="MU172" s="495" t="n">
        <f aca="false">MU170+MU171</f>
        <v>0.00617087310829478</v>
      </c>
      <c r="MV172" s="495" t="n">
        <f aca="false">MV170+MV171</f>
        <v>0.00617087310829478</v>
      </c>
      <c r="MW172" s="495" t="n">
        <f aca="false">MW170+MW171</f>
        <v>0.00617087310829478</v>
      </c>
      <c r="MX172" s="495" t="n">
        <f aca="false">MX170+MX171</f>
        <v>0.00617087310829478</v>
      </c>
      <c r="MY172" s="495" t="n">
        <f aca="false">MY170+MY171</f>
        <v>0.00617087310829478</v>
      </c>
      <c r="MZ172" s="495" t="n">
        <f aca="false">MZ170+MZ171</f>
        <v>0.00617087310829478</v>
      </c>
      <c r="NA172" s="495" t="n">
        <f aca="false">NA170+NA171</f>
        <v>0.00617087310829478</v>
      </c>
      <c r="NB172" s="495" t="n">
        <f aca="false">NB170+NB171</f>
        <v>0.00617087310829478</v>
      </c>
      <c r="NC172" s="495" t="n">
        <f aca="false">NC170+NC171</f>
        <v>0.00617087310829478</v>
      </c>
      <c r="ND172" s="495" t="n">
        <f aca="false">ND170+ND171</f>
        <v>0.00617087310829478</v>
      </c>
      <c r="NE172" s="495" t="n">
        <f aca="false">NE170+NE171</f>
        <v>0.00617087310829478</v>
      </c>
      <c r="NF172" s="495" t="n">
        <f aca="false">NF170+NF171</f>
        <v>0.0756</v>
      </c>
      <c r="NG172" s="495" t="n">
        <f aca="false">NG170+NG171</f>
        <v>0.00617087310829478</v>
      </c>
      <c r="NH172" s="495" t="n">
        <f aca="false">NH170+NH171</f>
        <v>0.00617087310829478</v>
      </c>
      <c r="NI172" s="495" t="n">
        <f aca="false">NI170+NI171</f>
        <v>0.00617087310829478</v>
      </c>
      <c r="NJ172" s="495" t="n">
        <f aca="false">NJ170+NJ171</f>
        <v>0.00617087310829478</v>
      </c>
      <c r="NK172" s="495" t="n">
        <f aca="false">NK170+NK171</f>
        <v>0.00617087310829478</v>
      </c>
      <c r="NL172" s="495" t="n">
        <f aca="false">NL170+NL171</f>
        <v>0.00617087310829478</v>
      </c>
      <c r="NM172" s="495" t="n">
        <f aca="false">NM170+NM171</f>
        <v>0.00617087310829478</v>
      </c>
      <c r="NN172" s="495" t="n">
        <f aca="false">NN170+NN171</f>
        <v>0.00617087310829478</v>
      </c>
      <c r="NO172" s="495" t="n">
        <f aca="false">NO170+NO171</f>
        <v>0.00617087310829478</v>
      </c>
      <c r="NP172" s="495" t="n">
        <f aca="false">NP170+NP171</f>
        <v>0.00617087310829478</v>
      </c>
      <c r="NQ172" s="495" t="n">
        <f aca="false">NQ170+NQ171</f>
        <v>0.00617087310829478</v>
      </c>
      <c r="NR172" s="495" t="n">
        <f aca="false">NR170+NR171</f>
        <v>0.00617087310829478</v>
      </c>
      <c r="NS172" s="495" t="n">
        <f aca="false">NS170+NS171</f>
        <v>0.0756</v>
      </c>
      <c r="NT172" s="495" t="n">
        <f aca="false">NT170+NT171</f>
        <v>0.00617087310829478</v>
      </c>
      <c r="NU172" s="495" t="n">
        <f aca="false">NU170+NU171</f>
        <v>0.00617087310829478</v>
      </c>
      <c r="NV172" s="495" t="n">
        <f aca="false">NV170+NV171</f>
        <v>0.00617087310829478</v>
      </c>
      <c r="NW172" s="495" t="n">
        <f aca="false">NW170+NW171</f>
        <v>0.00617087310829478</v>
      </c>
      <c r="NX172" s="495" t="n">
        <f aca="false">NX170+NX171</f>
        <v>0.00617087310829478</v>
      </c>
      <c r="NY172" s="495" t="n">
        <f aca="false">NY170+NY171</f>
        <v>0.00617087310829478</v>
      </c>
      <c r="NZ172" s="495" t="n">
        <f aca="false">NZ170+NZ171</f>
        <v>0.00617087310829478</v>
      </c>
      <c r="OA172" s="495" t="n">
        <f aca="false">OA170+OA171</f>
        <v>0.00617087310829478</v>
      </c>
      <c r="OB172" s="495" t="n">
        <f aca="false">OB170+OB171</f>
        <v>0.00617087310829478</v>
      </c>
      <c r="OC172" s="495" t="n">
        <f aca="false">OC170+OC171</f>
        <v>0.00617087310829478</v>
      </c>
      <c r="OD172" s="495" t="n">
        <f aca="false">OD170+OD171</f>
        <v>0.00617087310829478</v>
      </c>
      <c r="OE172" s="495" t="n">
        <f aca="false">OE170+OE171</f>
        <v>0.00617087310829478</v>
      </c>
      <c r="OF172" s="495" t="n">
        <f aca="false">OF170+OF171</f>
        <v>0.0756</v>
      </c>
      <c r="OG172" s="495" t="n">
        <f aca="false">OG170+OG171</f>
        <v>0.00617087310829478</v>
      </c>
      <c r="OH172" s="495" t="n">
        <f aca="false">OH170+OH171</f>
        <v>0.00617087310829478</v>
      </c>
      <c r="OI172" s="495" t="n">
        <f aca="false">OI170+OI171</f>
        <v>0.00617087310829478</v>
      </c>
      <c r="OJ172" s="495" t="n">
        <f aca="false">OJ170+OJ171</f>
        <v>0.00617087310829478</v>
      </c>
      <c r="OK172" s="495" t="n">
        <f aca="false">OK170+OK171</f>
        <v>0.00617087310829478</v>
      </c>
      <c r="OL172" s="495" t="n">
        <f aca="false">OL170+OL171</f>
        <v>0.00617087310829478</v>
      </c>
      <c r="OM172" s="495" t="n">
        <f aca="false">OM170+OM171</f>
        <v>0.00617087310829478</v>
      </c>
      <c r="ON172" s="495" t="n">
        <f aca="false">ON170+ON171</f>
        <v>0.00617087310829478</v>
      </c>
      <c r="OO172" s="495" t="n">
        <f aca="false">OO170+OO171</f>
        <v>0.00617087310829478</v>
      </c>
      <c r="OP172" s="495" t="n">
        <f aca="false">OP170+OP171</f>
        <v>0.00617087310829478</v>
      </c>
      <c r="OQ172" s="495" t="n">
        <f aca="false">OQ170+OQ171</f>
        <v>0.00617087310829478</v>
      </c>
      <c r="OR172" s="495" t="n">
        <f aca="false">OR170+OR171</f>
        <v>0.00617087310829478</v>
      </c>
      <c r="OS172" s="495" t="n">
        <f aca="false">OS170+OS171</f>
        <v>0.0756</v>
      </c>
      <c r="OT172" s="196"/>
      <c r="OU172" s="196"/>
      <c r="OV172" s="196"/>
      <c r="OW172" s="196"/>
      <c r="OX172" s="196"/>
      <c r="OY172" s="196"/>
      <c r="OZ172" s="196"/>
      <c r="PA172" s="196"/>
      <c r="PB172" s="196"/>
      <c r="PC172" s="196"/>
      <c r="PD172" s="196"/>
      <c r="PE172" s="196"/>
      <c r="PF172" s="196"/>
      <c r="PG172" s="196"/>
      <c r="PH172" s="196"/>
      <c r="PI172" s="196"/>
      <c r="PJ172" s="196"/>
      <c r="PK172" s="196"/>
      <c r="PL172" s="196"/>
      <c r="PM172" s="196"/>
      <c r="PN172" s="196"/>
      <c r="PO172" s="196"/>
      <c r="PP172" s="196"/>
      <c r="PQ172" s="196"/>
      <c r="PR172" s="196"/>
      <c r="PS172" s="196"/>
      <c r="PT172" s="196"/>
      <c r="PU172" s="196"/>
      <c r="PV172" s="196"/>
      <c r="PW172" s="196"/>
      <c r="PX172" s="196"/>
      <c r="PY172" s="196"/>
      <c r="PZ172" s="196"/>
      <c r="QA172" s="196"/>
      <c r="QB172" s="196"/>
      <c r="QC172" s="196"/>
      <c r="QD172" s="196"/>
      <c r="QE172" s="196"/>
      <c r="QF172" s="196"/>
      <c r="QG172" s="196"/>
      <c r="QH172" s="196"/>
      <c r="QI172" s="196"/>
      <c r="QJ172" s="196"/>
      <c r="QK172" s="196"/>
      <c r="QL172" s="196"/>
      <c r="QM172" s="196"/>
      <c r="QN172" s="196"/>
      <c r="QO172" s="196"/>
      <c r="QP172" s="196"/>
      <c r="QQ172" s="196"/>
      <c r="QR172" s="196"/>
      <c r="QS172" s="196"/>
      <c r="QT172" s="196"/>
      <c r="QU172" s="196"/>
      <c r="QV172" s="196"/>
      <c r="QW172" s="196"/>
      <c r="QX172" s="196"/>
      <c r="QY172" s="196"/>
      <c r="QZ172" s="196"/>
      <c r="RA172" s="196"/>
      <c r="RB172" s="196"/>
      <c r="RC172" s="196"/>
      <c r="RD172" s="196"/>
      <c r="RE172" s="196"/>
      <c r="RF172" s="196"/>
    </row>
    <row r="173" customFormat="false" ht="12.75" hidden="false" customHeight="true" outlineLevel="0" collapsed="false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495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6"/>
      <c r="AY173" s="196"/>
      <c r="AZ173" s="196"/>
      <c r="BA173" s="196"/>
      <c r="BB173" s="196"/>
      <c r="BC173" s="196"/>
      <c r="BD173" s="196"/>
      <c r="BE173" s="196"/>
      <c r="BF173" s="196"/>
      <c r="BG173" s="196"/>
      <c r="BH173" s="196"/>
      <c r="BI173" s="196"/>
      <c r="BJ173" s="196"/>
      <c r="BK173" s="196"/>
      <c r="BL173" s="196"/>
      <c r="BM173" s="196"/>
      <c r="BN173" s="196"/>
      <c r="BO173" s="196"/>
      <c r="BP173" s="196"/>
      <c r="BQ173" s="196"/>
      <c r="BR173" s="196"/>
      <c r="BS173" s="196"/>
      <c r="BT173" s="196"/>
      <c r="BU173" s="196"/>
      <c r="BV173" s="196"/>
      <c r="BW173" s="196"/>
      <c r="BX173" s="196"/>
      <c r="BY173" s="196"/>
      <c r="BZ173" s="196"/>
      <c r="CA173" s="196"/>
      <c r="CB173" s="196"/>
      <c r="CC173" s="196"/>
      <c r="CD173" s="196"/>
      <c r="CE173" s="196"/>
      <c r="CF173" s="196"/>
      <c r="CG173" s="196"/>
      <c r="CH173" s="196"/>
      <c r="CI173" s="196"/>
      <c r="CJ173" s="196"/>
      <c r="CK173" s="196"/>
      <c r="CL173" s="196"/>
      <c r="CM173" s="196"/>
      <c r="CN173" s="196"/>
      <c r="CO173" s="196"/>
      <c r="CP173" s="196"/>
      <c r="CQ173" s="196"/>
      <c r="CR173" s="196"/>
      <c r="CS173" s="196"/>
      <c r="CT173" s="196"/>
      <c r="CU173" s="196"/>
      <c r="CV173" s="196"/>
      <c r="CW173" s="196"/>
      <c r="CX173" s="196"/>
      <c r="CY173" s="196"/>
      <c r="CZ173" s="196"/>
      <c r="DA173" s="196"/>
      <c r="DB173" s="196"/>
      <c r="DC173" s="196"/>
      <c r="DD173" s="196"/>
      <c r="DE173" s="196"/>
      <c r="DF173" s="196"/>
      <c r="DG173" s="196"/>
      <c r="DH173" s="196"/>
      <c r="DI173" s="196"/>
      <c r="DJ173" s="196"/>
      <c r="DK173" s="196"/>
      <c r="DL173" s="196"/>
      <c r="DM173" s="196"/>
      <c r="DN173" s="196"/>
      <c r="DO173" s="196"/>
      <c r="DP173" s="196"/>
      <c r="DQ173" s="196"/>
      <c r="DR173" s="196"/>
      <c r="DS173" s="196"/>
      <c r="DT173" s="196"/>
      <c r="DU173" s="196"/>
      <c r="DV173" s="196"/>
      <c r="DW173" s="196"/>
      <c r="DX173" s="196"/>
      <c r="DY173" s="196"/>
      <c r="DZ173" s="196"/>
      <c r="EA173" s="196"/>
      <c r="EB173" s="196"/>
      <c r="EC173" s="196"/>
      <c r="ED173" s="196"/>
      <c r="EE173" s="196"/>
      <c r="EF173" s="196"/>
      <c r="EG173" s="196"/>
      <c r="EH173" s="196"/>
      <c r="EI173" s="196"/>
      <c r="EJ173" s="196"/>
      <c r="EK173" s="196"/>
      <c r="EL173" s="196"/>
      <c r="EM173" s="196"/>
      <c r="EN173" s="196"/>
      <c r="EO173" s="196"/>
      <c r="EP173" s="196"/>
      <c r="EQ173" s="196"/>
      <c r="ER173" s="196"/>
      <c r="ES173" s="196"/>
      <c r="ET173" s="196"/>
      <c r="EU173" s="196"/>
      <c r="EV173" s="196"/>
      <c r="EW173" s="196"/>
      <c r="EX173" s="196"/>
      <c r="EY173" s="196"/>
      <c r="EZ173" s="196"/>
      <c r="FA173" s="196"/>
      <c r="FB173" s="196"/>
      <c r="FC173" s="196"/>
      <c r="FD173" s="196"/>
      <c r="FE173" s="196"/>
      <c r="FF173" s="196"/>
      <c r="FG173" s="196"/>
      <c r="FH173" s="196"/>
      <c r="FI173" s="196"/>
      <c r="FJ173" s="196"/>
      <c r="FK173" s="196"/>
      <c r="FL173" s="196"/>
      <c r="FM173" s="196"/>
      <c r="FN173" s="196"/>
      <c r="FO173" s="196"/>
      <c r="FP173" s="196"/>
      <c r="FQ173" s="196"/>
      <c r="FR173" s="196"/>
      <c r="FS173" s="196"/>
      <c r="FT173" s="196"/>
      <c r="FU173" s="196"/>
      <c r="FV173" s="196"/>
      <c r="FW173" s="196"/>
      <c r="FX173" s="196"/>
      <c r="FY173" s="196"/>
      <c r="FZ173" s="196"/>
      <c r="GA173" s="196"/>
      <c r="GB173" s="196"/>
      <c r="GC173" s="196"/>
      <c r="GD173" s="196"/>
      <c r="GE173" s="196"/>
      <c r="GF173" s="196"/>
      <c r="GG173" s="196"/>
      <c r="GH173" s="196"/>
      <c r="GI173" s="196"/>
      <c r="GJ173" s="196"/>
      <c r="GK173" s="196"/>
      <c r="GL173" s="196"/>
      <c r="GM173" s="196"/>
      <c r="GN173" s="196"/>
      <c r="GO173" s="196"/>
      <c r="GP173" s="196"/>
      <c r="GQ173" s="196"/>
      <c r="GR173" s="196"/>
      <c r="GS173" s="196"/>
      <c r="GT173" s="196"/>
      <c r="GU173" s="196"/>
      <c r="GV173" s="196"/>
      <c r="GW173" s="196"/>
      <c r="GX173" s="196"/>
      <c r="GY173" s="196"/>
      <c r="GZ173" s="196"/>
      <c r="HA173" s="196"/>
      <c r="HB173" s="196"/>
      <c r="HC173" s="196"/>
      <c r="HD173" s="196"/>
      <c r="HE173" s="196"/>
      <c r="HF173" s="196"/>
      <c r="HG173" s="196"/>
      <c r="HH173" s="196"/>
      <c r="HI173" s="196"/>
      <c r="HJ173" s="196"/>
      <c r="HK173" s="196"/>
      <c r="HL173" s="196"/>
      <c r="HM173" s="196"/>
      <c r="HN173" s="196"/>
      <c r="HO173" s="196"/>
      <c r="HP173" s="196"/>
      <c r="HQ173" s="196"/>
      <c r="HR173" s="196"/>
      <c r="HS173" s="196"/>
      <c r="HT173" s="196"/>
      <c r="HU173" s="196"/>
      <c r="HV173" s="196"/>
      <c r="HW173" s="196"/>
      <c r="HX173" s="196"/>
      <c r="HY173" s="196"/>
      <c r="HZ173" s="196"/>
      <c r="IA173" s="196"/>
      <c r="IB173" s="196"/>
      <c r="IC173" s="196"/>
      <c r="ID173" s="196"/>
      <c r="IE173" s="196"/>
      <c r="IF173" s="196"/>
      <c r="IG173" s="196"/>
      <c r="IH173" s="196"/>
      <c r="II173" s="196"/>
      <c r="IJ173" s="196"/>
      <c r="IK173" s="196"/>
      <c r="IL173" s="196"/>
      <c r="IM173" s="196"/>
      <c r="IN173" s="196"/>
      <c r="IO173" s="196"/>
      <c r="IP173" s="196"/>
      <c r="IQ173" s="196"/>
      <c r="IR173" s="196"/>
      <c r="IS173" s="196"/>
      <c r="IT173" s="196"/>
      <c r="IU173" s="196"/>
      <c r="IV173" s="196"/>
      <c r="IW173" s="196"/>
      <c r="IX173" s="196"/>
      <c r="IY173" s="196"/>
      <c r="IZ173" s="196"/>
      <c r="JA173" s="196"/>
      <c r="JB173" s="196"/>
      <c r="JC173" s="196"/>
      <c r="JD173" s="196"/>
      <c r="JE173" s="196"/>
      <c r="JF173" s="196"/>
      <c r="JG173" s="196"/>
      <c r="JH173" s="196"/>
      <c r="JI173" s="196"/>
      <c r="JJ173" s="196"/>
      <c r="JK173" s="196"/>
      <c r="JL173" s="196"/>
      <c r="JM173" s="196"/>
      <c r="JN173" s="196"/>
      <c r="JO173" s="196"/>
      <c r="JP173" s="196"/>
      <c r="JQ173" s="196"/>
      <c r="JR173" s="196"/>
      <c r="JS173" s="196"/>
      <c r="JT173" s="196"/>
      <c r="JU173" s="196"/>
      <c r="JV173" s="196"/>
      <c r="JW173" s="196"/>
      <c r="JX173" s="196"/>
      <c r="JY173" s="196"/>
      <c r="JZ173" s="196"/>
      <c r="KA173" s="196"/>
      <c r="KB173" s="196"/>
      <c r="KC173" s="196"/>
      <c r="KD173" s="196"/>
      <c r="KE173" s="196"/>
      <c r="KF173" s="196"/>
      <c r="KG173" s="196"/>
      <c r="KH173" s="196"/>
      <c r="KI173" s="196"/>
      <c r="KJ173" s="196"/>
      <c r="KK173" s="196"/>
      <c r="KL173" s="196"/>
      <c r="KM173" s="196"/>
      <c r="KN173" s="196"/>
      <c r="KO173" s="196"/>
      <c r="KP173" s="196"/>
      <c r="KQ173" s="196"/>
      <c r="KR173" s="196"/>
      <c r="KS173" s="196"/>
      <c r="KT173" s="196"/>
      <c r="KU173" s="196"/>
      <c r="KV173" s="196"/>
      <c r="KW173" s="196"/>
      <c r="KX173" s="196"/>
      <c r="KY173" s="196"/>
      <c r="KZ173" s="196"/>
      <c r="LA173" s="196"/>
      <c r="LB173" s="196"/>
      <c r="LC173" s="196"/>
      <c r="LD173" s="196"/>
      <c r="LE173" s="196"/>
      <c r="LF173" s="196"/>
      <c r="LG173" s="196"/>
      <c r="LH173" s="196"/>
      <c r="LI173" s="196"/>
      <c r="LJ173" s="196"/>
      <c r="LK173" s="196"/>
      <c r="LL173" s="196"/>
      <c r="LM173" s="196"/>
      <c r="LN173" s="196"/>
      <c r="LO173" s="196"/>
      <c r="LP173" s="196"/>
      <c r="LQ173" s="196"/>
      <c r="LR173" s="196"/>
      <c r="LS173" s="196"/>
      <c r="LT173" s="196"/>
      <c r="LU173" s="196"/>
      <c r="LV173" s="196"/>
      <c r="LW173" s="196"/>
      <c r="LX173" s="196"/>
      <c r="LY173" s="196"/>
      <c r="LZ173" s="196"/>
      <c r="MA173" s="196"/>
      <c r="MB173" s="196"/>
      <c r="MC173" s="196"/>
      <c r="MD173" s="196"/>
      <c r="ME173" s="196"/>
      <c r="MF173" s="196"/>
      <c r="MG173" s="196"/>
      <c r="MH173" s="196"/>
      <c r="MI173" s="196"/>
      <c r="MJ173" s="196"/>
      <c r="MK173" s="196"/>
      <c r="ML173" s="196"/>
      <c r="MM173" s="196"/>
      <c r="MN173" s="196"/>
      <c r="MO173" s="196"/>
      <c r="MP173" s="196"/>
      <c r="MQ173" s="196"/>
      <c r="MR173" s="196"/>
      <c r="MS173" s="196"/>
      <c r="MT173" s="196"/>
      <c r="MU173" s="196"/>
      <c r="MV173" s="196"/>
      <c r="MW173" s="196"/>
      <c r="MX173" s="196"/>
      <c r="MY173" s="196"/>
      <c r="MZ173" s="196"/>
      <c r="NA173" s="196"/>
      <c r="NB173" s="196"/>
      <c r="NC173" s="196"/>
      <c r="ND173" s="196"/>
      <c r="NE173" s="196"/>
      <c r="NF173" s="196"/>
      <c r="NG173" s="196"/>
      <c r="NH173" s="196"/>
      <c r="NI173" s="196"/>
      <c r="NJ173" s="196"/>
      <c r="NK173" s="196"/>
      <c r="NL173" s="196"/>
      <c r="NM173" s="196"/>
      <c r="NN173" s="196"/>
      <c r="NO173" s="196"/>
      <c r="NP173" s="196"/>
      <c r="NQ173" s="196"/>
      <c r="NR173" s="196"/>
      <c r="NS173" s="196"/>
      <c r="NT173" s="196"/>
      <c r="NU173" s="196"/>
      <c r="NV173" s="196"/>
      <c r="NW173" s="196"/>
      <c r="NX173" s="196"/>
      <c r="NY173" s="196"/>
      <c r="NZ173" s="196"/>
      <c r="OA173" s="196"/>
      <c r="OB173" s="196"/>
      <c r="OC173" s="196"/>
      <c r="OD173" s="196"/>
      <c r="OE173" s="196"/>
      <c r="OF173" s="196"/>
      <c r="OG173" s="196"/>
      <c r="OH173" s="196"/>
      <c r="OI173" s="196"/>
      <c r="OJ173" s="196"/>
      <c r="OK173" s="196"/>
      <c r="OL173" s="196"/>
      <c r="OM173" s="196"/>
      <c r="ON173" s="196"/>
      <c r="OO173" s="196"/>
      <c r="OP173" s="196"/>
      <c r="OQ173" s="196"/>
      <c r="OR173" s="196"/>
      <c r="OS173" s="196"/>
      <c r="OT173" s="196"/>
      <c r="OU173" s="196"/>
      <c r="OV173" s="196"/>
      <c r="OW173" s="196"/>
      <c r="OX173" s="196"/>
      <c r="OY173" s="196"/>
      <c r="OZ173" s="196"/>
      <c r="PA173" s="196"/>
      <c r="PB173" s="196"/>
      <c r="PC173" s="196"/>
      <c r="PD173" s="196"/>
      <c r="PE173" s="196"/>
      <c r="PF173" s="196"/>
      <c r="PG173" s="196"/>
      <c r="PH173" s="196"/>
      <c r="PI173" s="196"/>
      <c r="PJ173" s="196"/>
      <c r="PK173" s="196"/>
      <c r="PL173" s="196"/>
      <c r="PM173" s="196"/>
      <c r="PN173" s="196"/>
      <c r="PO173" s="196"/>
      <c r="PP173" s="196"/>
      <c r="PQ173" s="196"/>
      <c r="PR173" s="196"/>
      <c r="PS173" s="196"/>
      <c r="PT173" s="196"/>
      <c r="PU173" s="196"/>
      <c r="PV173" s="196"/>
      <c r="PW173" s="196"/>
      <c r="PX173" s="196"/>
      <c r="PY173" s="196"/>
      <c r="PZ173" s="196"/>
      <c r="QA173" s="196"/>
      <c r="QB173" s="196"/>
      <c r="QC173" s="196"/>
      <c r="QD173" s="196"/>
      <c r="QE173" s="196"/>
      <c r="QF173" s="196"/>
      <c r="QG173" s="196"/>
      <c r="QH173" s="196"/>
      <c r="QI173" s="196"/>
      <c r="QJ173" s="196"/>
      <c r="QK173" s="196"/>
      <c r="QL173" s="196"/>
      <c r="QM173" s="196"/>
      <c r="QN173" s="196"/>
      <c r="QO173" s="196"/>
      <c r="QP173" s="196"/>
      <c r="QQ173" s="196"/>
      <c r="QR173" s="196"/>
      <c r="QS173" s="196"/>
      <c r="QT173" s="196"/>
      <c r="QU173" s="196"/>
      <c r="QV173" s="196"/>
      <c r="QW173" s="196"/>
      <c r="QX173" s="196"/>
      <c r="QY173" s="196"/>
      <c r="QZ173" s="196"/>
      <c r="RA173" s="196"/>
      <c r="RB173" s="196"/>
      <c r="RC173" s="196"/>
      <c r="RD173" s="196"/>
      <c r="RE173" s="196"/>
      <c r="RF173" s="196"/>
    </row>
    <row r="174" customFormat="false" ht="12.75" hidden="false" customHeight="true" outlineLevel="0" collapsed="false">
      <c r="A174" s="196"/>
      <c r="B174" s="493" t="s">
        <v>529</v>
      </c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495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6"/>
      <c r="AY174" s="196"/>
      <c r="AZ174" s="196"/>
      <c r="BA174" s="196"/>
      <c r="BB174" s="196"/>
      <c r="BC174" s="196"/>
      <c r="BD174" s="196"/>
      <c r="BE174" s="196"/>
      <c r="BF174" s="196"/>
      <c r="BG174" s="196"/>
      <c r="BH174" s="196"/>
      <c r="BI174" s="196"/>
      <c r="BJ174" s="196"/>
      <c r="BK174" s="196"/>
      <c r="BL174" s="196"/>
      <c r="BM174" s="196"/>
      <c r="BN174" s="196"/>
      <c r="BO174" s="196"/>
      <c r="BP174" s="196"/>
      <c r="BQ174" s="196"/>
      <c r="BR174" s="196"/>
      <c r="BS174" s="196"/>
      <c r="BT174" s="196"/>
      <c r="BU174" s="196"/>
      <c r="BV174" s="196"/>
      <c r="BW174" s="196"/>
      <c r="BX174" s="196"/>
      <c r="BY174" s="196"/>
      <c r="BZ174" s="196"/>
      <c r="CA174" s="196"/>
      <c r="CB174" s="196"/>
      <c r="CC174" s="196"/>
      <c r="CD174" s="196"/>
      <c r="CE174" s="196"/>
      <c r="CF174" s="196"/>
      <c r="CG174" s="196"/>
      <c r="CH174" s="196"/>
      <c r="CI174" s="196"/>
      <c r="CJ174" s="196"/>
      <c r="CK174" s="196"/>
      <c r="CL174" s="196"/>
      <c r="CM174" s="196"/>
      <c r="CN174" s="196"/>
      <c r="CO174" s="196"/>
      <c r="CP174" s="196"/>
      <c r="CQ174" s="196"/>
      <c r="CR174" s="196"/>
      <c r="CS174" s="196"/>
      <c r="CT174" s="196"/>
      <c r="CU174" s="196"/>
      <c r="CV174" s="196"/>
      <c r="CW174" s="196"/>
      <c r="CX174" s="196"/>
      <c r="CY174" s="196"/>
      <c r="CZ174" s="196"/>
      <c r="DA174" s="196"/>
      <c r="DB174" s="196"/>
      <c r="DC174" s="196"/>
      <c r="DD174" s="196"/>
      <c r="DE174" s="196"/>
      <c r="DF174" s="196"/>
      <c r="DG174" s="196"/>
      <c r="DH174" s="196"/>
      <c r="DI174" s="196"/>
      <c r="DJ174" s="196"/>
      <c r="DK174" s="196"/>
      <c r="DL174" s="196"/>
      <c r="DM174" s="196"/>
      <c r="DN174" s="196"/>
      <c r="DO174" s="196"/>
      <c r="DP174" s="196"/>
      <c r="DQ174" s="196"/>
      <c r="DR174" s="196"/>
      <c r="DS174" s="196"/>
      <c r="DT174" s="196"/>
      <c r="DU174" s="196"/>
      <c r="DV174" s="196"/>
      <c r="DW174" s="196"/>
      <c r="DX174" s="196"/>
      <c r="DY174" s="196"/>
      <c r="DZ174" s="196"/>
      <c r="EA174" s="196"/>
      <c r="EB174" s="196"/>
      <c r="EC174" s="196"/>
      <c r="ED174" s="196"/>
      <c r="EE174" s="196"/>
      <c r="EF174" s="196"/>
      <c r="EG174" s="196"/>
      <c r="EH174" s="196"/>
      <c r="EI174" s="196"/>
      <c r="EJ174" s="196"/>
      <c r="EK174" s="196"/>
      <c r="EL174" s="196"/>
      <c r="EM174" s="196"/>
      <c r="EN174" s="196"/>
      <c r="EO174" s="196"/>
      <c r="EP174" s="196"/>
      <c r="EQ174" s="196"/>
      <c r="ER174" s="196"/>
      <c r="ES174" s="196"/>
      <c r="ET174" s="196"/>
      <c r="EU174" s="196"/>
      <c r="EV174" s="196"/>
      <c r="EW174" s="196"/>
      <c r="EX174" s="196"/>
      <c r="EY174" s="196"/>
      <c r="EZ174" s="196"/>
      <c r="FA174" s="196"/>
      <c r="FB174" s="196"/>
      <c r="FC174" s="196"/>
      <c r="FD174" s="196"/>
      <c r="FE174" s="196"/>
      <c r="FF174" s="196"/>
      <c r="FG174" s="196"/>
      <c r="FH174" s="196"/>
      <c r="FI174" s="196"/>
      <c r="FJ174" s="196"/>
      <c r="FK174" s="196"/>
      <c r="FL174" s="196"/>
      <c r="FM174" s="196"/>
      <c r="FN174" s="196"/>
      <c r="FO174" s="196"/>
      <c r="FP174" s="196"/>
      <c r="FQ174" s="196"/>
      <c r="FR174" s="196"/>
      <c r="FS174" s="196"/>
      <c r="FT174" s="196"/>
      <c r="FU174" s="196"/>
      <c r="FV174" s="196"/>
      <c r="FW174" s="196"/>
      <c r="FX174" s="196"/>
      <c r="FY174" s="196"/>
      <c r="FZ174" s="196"/>
      <c r="GA174" s="196"/>
      <c r="GB174" s="196"/>
      <c r="GC174" s="196"/>
      <c r="GD174" s="196"/>
      <c r="GE174" s="196"/>
      <c r="GF174" s="196"/>
      <c r="GG174" s="196"/>
      <c r="GH174" s="196"/>
      <c r="GI174" s="196"/>
      <c r="GJ174" s="196"/>
      <c r="GK174" s="196"/>
      <c r="GL174" s="196"/>
      <c r="GM174" s="196"/>
      <c r="GN174" s="196"/>
      <c r="GO174" s="196"/>
      <c r="GP174" s="196"/>
      <c r="GQ174" s="196"/>
      <c r="GR174" s="196"/>
      <c r="GS174" s="196"/>
      <c r="GT174" s="196"/>
      <c r="GU174" s="196"/>
      <c r="GV174" s="196"/>
      <c r="GW174" s="196"/>
      <c r="GX174" s="196"/>
      <c r="GY174" s="196"/>
      <c r="GZ174" s="196"/>
      <c r="HA174" s="196"/>
      <c r="HB174" s="196"/>
      <c r="HC174" s="196"/>
      <c r="HD174" s="196"/>
      <c r="HE174" s="196"/>
      <c r="HF174" s="196"/>
      <c r="HG174" s="196"/>
      <c r="HH174" s="196"/>
      <c r="HI174" s="196"/>
      <c r="HJ174" s="196"/>
      <c r="HK174" s="196"/>
      <c r="HL174" s="196"/>
      <c r="HM174" s="196"/>
      <c r="HN174" s="196"/>
      <c r="HO174" s="196"/>
      <c r="HP174" s="196"/>
      <c r="HQ174" s="196"/>
      <c r="HR174" s="196"/>
      <c r="HS174" s="196"/>
      <c r="HT174" s="196"/>
      <c r="HU174" s="196"/>
      <c r="HV174" s="196"/>
      <c r="HW174" s="196"/>
      <c r="HX174" s="196"/>
      <c r="HY174" s="196"/>
      <c r="HZ174" s="196"/>
      <c r="IA174" s="196"/>
      <c r="IB174" s="196"/>
      <c r="IC174" s="196"/>
      <c r="ID174" s="196"/>
      <c r="IE174" s="196"/>
      <c r="IF174" s="196"/>
      <c r="IG174" s="196"/>
      <c r="IH174" s="196"/>
      <c r="II174" s="196"/>
      <c r="IJ174" s="196"/>
      <c r="IK174" s="196"/>
      <c r="IL174" s="196"/>
      <c r="IM174" s="196"/>
      <c r="IN174" s="196"/>
      <c r="IO174" s="196"/>
      <c r="IP174" s="196"/>
      <c r="IQ174" s="196"/>
      <c r="IR174" s="196"/>
      <c r="IS174" s="196"/>
      <c r="IT174" s="196"/>
      <c r="IU174" s="196"/>
      <c r="IV174" s="196"/>
      <c r="IW174" s="196"/>
      <c r="IX174" s="196"/>
      <c r="IY174" s="196"/>
      <c r="IZ174" s="196"/>
      <c r="JA174" s="196"/>
      <c r="JB174" s="196"/>
      <c r="JC174" s="196"/>
      <c r="JD174" s="196"/>
      <c r="JE174" s="196"/>
      <c r="JF174" s="196"/>
      <c r="JG174" s="196"/>
      <c r="JH174" s="196"/>
      <c r="JI174" s="196"/>
      <c r="JJ174" s="196"/>
      <c r="JK174" s="196"/>
      <c r="JL174" s="196"/>
      <c r="JM174" s="196"/>
      <c r="JN174" s="196"/>
      <c r="JO174" s="196"/>
      <c r="JP174" s="196"/>
      <c r="JQ174" s="196"/>
      <c r="JR174" s="196"/>
      <c r="JS174" s="196"/>
      <c r="JT174" s="196"/>
      <c r="JU174" s="196"/>
      <c r="JV174" s="196"/>
      <c r="JW174" s="196"/>
      <c r="JX174" s="196"/>
      <c r="JY174" s="196"/>
      <c r="JZ174" s="196"/>
      <c r="KA174" s="196"/>
      <c r="KB174" s="196"/>
      <c r="KC174" s="196"/>
      <c r="KD174" s="196"/>
      <c r="KE174" s="196"/>
      <c r="KF174" s="196"/>
      <c r="KG174" s="196"/>
      <c r="KH174" s="196"/>
      <c r="KI174" s="196"/>
      <c r="KJ174" s="196"/>
      <c r="KK174" s="196"/>
      <c r="KL174" s="196"/>
      <c r="KM174" s="196"/>
      <c r="KN174" s="196"/>
      <c r="KO174" s="196"/>
      <c r="KP174" s="196"/>
      <c r="KQ174" s="196"/>
      <c r="KR174" s="196"/>
      <c r="KS174" s="196"/>
      <c r="KT174" s="196"/>
      <c r="KU174" s="196"/>
      <c r="KV174" s="196"/>
      <c r="KW174" s="196"/>
      <c r="KX174" s="196"/>
      <c r="KY174" s="196"/>
      <c r="KZ174" s="196"/>
      <c r="LA174" s="196"/>
      <c r="LB174" s="196"/>
      <c r="LC174" s="196"/>
      <c r="LD174" s="196"/>
      <c r="LE174" s="196"/>
      <c r="LF174" s="196"/>
      <c r="LG174" s="196"/>
      <c r="LH174" s="196"/>
      <c r="LI174" s="196"/>
      <c r="LJ174" s="196"/>
      <c r="LK174" s="196"/>
      <c r="LL174" s="196"/>
      <c r="LM174" s="196"/>
      <c r="LN174" s="196"/>
      <c r="LO174" s="196"/>
      <c r="LP174" s="196"/>
      <c r="LQ174" s="196"/>
      <c r="LR174" s="196"/>
      <c r="LS174" s="196"/>
      <c r="LT174" s="196"/>
      <c r="LU174" s="196"/>
      <c r="LV174" s="196"/>
      <c r="LW174" s="196"/>
      <c r="LX174" s="196"/>
      <c r="LY174" s="196"/>
      <c r="LZ174" s="196"/>
      <c r="MA174" s="196"/>
      <c r="MB174" s="196"/>
      <c r="MC174" s="196"/>
      <c r="MD174" s="196"/>
      <c r="ME174" s="196"/>
      <c r="MF174" s="196"/>
      <c r="MG174" s="196"/>
      <c r="MH174" s="196"/>
      <c r="MI174" s="196"/>
      <c r="MJ174" s="196"/>
      <c r="MK174" s="196"/>
      <c r="ML174" s="196"/>
      <c r="MM174" s="196"/>
      <c r="MN174" s="196"/>
      <c r="MO174" s="196"/>
      <c r="MP174" s="196"/>
      <c r="MQ174" s="196"/>
      <c r="MR174" s="196"/>
      <c r="MS174" s="196"/>
      <c r="MT174" s="196"/>
      <c r="MU174" s="196"/>
      <c r="MV174" s="196"/>
      <c r="MW174" s="196"/>
      <c r="MX174" s="196"/>
      <c r="MY174" s="196"/>
      <c r="MZ174" s="196"/>
      <c r="NA174" s="196"/>
      <c r="NB174" s="196"/>
      <c r="NC174" s="196"/>
      <c r="ND174" s="196"/>
      <c r="NE174" s="196"/>
      <c r="NF174" s="196"/>
      <c r="NG174" s="196"/>
      <c r="NH174" s="196"/>
      <c r="NI174" s="196"/>
      <c r="NJ174" s="196"/>
      <c r="NK174" s="196"/>
      <c r="NL174" s="196"/>
      <c r="NM174" s="196"/>
      <c r="NN174" s="196"/>
      <c r="NO174" s="196"/>
      <c r="NP174" s="196"/>
      <c r="NQ174" s="196"/>
      <c r="NR174" s="196"/>
      <c r="NS174" s="196"/>
      <c r="NT174" s="196"/>
      <c r="NU174" s="196"/>
      <c r="NV174" s="196"/>
      <c r="NW174" s="196"/>
      <c r="NX174" s="196"/>
      <c r="NY174" s="196"/>
      <c r="NZ174" s="196"/>
      <c r="OA174" s="196"/>
      <c r="OB174" s="196"/>
      <c r="OC174" s="196"/>
      <c r="OD174" s="196"/>
      <c r="OE174" s="196"/>
      <c r="OF174" s="196"/>
      <c r="OG174" s="196"/>
      <c r="OH174" s="196"/>
      <c r="OI174" s="196"/>
      <c r="OJ174" s="196"/>
      <c r="OK174" s="196"/>
      <c r="OL174" s="196"/>
      <c r="OM174" s="196"/>
      <c r="ON174" s="196"/>
      <c r="OO174" s="196"/>
      <c r="OP174" s="196"/>
      <c r="OQ174" s="196"/>
      <c r="OR174" s="196"/>
      <c r="OS174" s="196"/>
      <c r="OT174" s="196"/>
      <c r="OU174" s="196"/>
      <c r="OV174" s="196"/>
      <c r="OW174" s="196"/>
      <c r="OX174" s="196"/>
      <c r="OY174" s="196"/>
      <c r="OZ174" s="196"/>
      <c r="PA174" s="196"/>
      <c r="PB174" s="196"/>
      <c r="PC174" s="196"/>
      <c r="PD174" s="196"/>
      <c r="PE174" s="196"/>
      <c r="PF174" s="196"/>
      <c r="PG174" s="196"/>
      <c r="PH174" s="196"/>
      <c r="PI174" s="196"/>
      <c r="PJ174" s="196"/>
      <c r="PK174" s="196"/>
      <c r="PL174" s="196"/>
      <c r="PM174" s="196"/>
      <c r="PN174" s="196"/>
      <c r="PO174" s="196"/>
      <c r="PP174" s="196"/>
      <c r="PQ174" s="196"/>
      <c r="PR174" s="196"/>
      <c r="PS174" s="196"/>
      <c r="PT174" s="196"/>
      <c r="PU174" s="196"/>
      <c r="PV174" s="196"/>
      <c r="PW174" s="196"/>
      <c r="PX174" s="196"/>
      <c r="PY174" s="196"/>
      <c r="PZ174" s="196"/>
      <c r="QA174" s="196"/>
      <c r="QB174" s="196"/>
      <c r="QC174" s="196"/>
      <c r="QD174" s="196"/>
      <c r="QE174" s="196"/>
      <c r="QF174" s="196"/>
      <c r="QG174" s="196"/>
      <c r="QH174" s="196"/>
      <c r="QI174" s="196"/>
      <c r="QJ174" s="196"/>
      <c r="QK174" s="196"/>
      <c r="QL174" s="196"/>
      <c r="QM174" s="196"/>
      <c r="QN174" s="196"/>
      <c r="QO174" s="196"/>
      <c r="QP174" s="196"/>
      <c r="QQ174" s="196"/>
      <c r="QR174" s="196"/>
      <c r="QS174" s="196"/>
      <c r="QT174" s="196"/>
      <c r="QU174" s="196"/>
      <c r="QV174" s="196"/>
      <c r="QW174" s="196"/>
      <c r="QX174" s="196"/>
      <c r="QY174" s="196"/>
      <c r="QZ174" s="196"/>
      <c r="RA174" s="196"/>
      <c r="RB174" s="196"/>
      <c r="RC174" s="196"/>
      <c r="RD174" s="196"/>
      <c r="RE174" s="196"/>
      <c r="RF174" s="196"/>
    </row>
    <row r="175" customFormat="false" ht="12.75" hidden="false" customHeight="true" outlineLevel="0" collapsed="false">
      <c r="A175" s="196"/>
      <c r="B175" s="219" t="s">
        <v>531</v>
      </c>
      <c r="C175" s="196"/>
      <c r="D175" s="196"/>
      <c r="E175" s="196"/>
      <c r="F175" s="196"/>
      <c r="G175" s="196" t="n">
        <f aca="false">IF(G167=$E$162,1,0)</f>
        <v>0</v>
      </c>
      <c r="H175" s="196" t="n">
        <f aca="false">IF(H167=$E$162,1,0)</f>
        <v>0</v>
      </c>
      <c r="I175" s="196" t="n">
        <f aca="false">IF(I167=$E$162,1,0)</f>
        <v>0</v>
      </c>
      <c r="J175" s="196" t="n">
        <f aca="false">IF(J167=$E$162,1,0)</f>
        <v>0</v>
      </c>
      <c r="K175" s="196" t="n">
        <f aca="false">IF(K167=$E$162,1,0)</f>
        <v>0</v>
      </c>
      <c r="L175" s="196" t="n">
        <f aca="false">IF(L167=$E$162,1,0)</f>
        <v>0</v>
      </c>
      <c r="M175" s="196" t="n">
        <f aca="false">IF(M167=$E$162,1,0)</f>
        <v>0</v>
      </c>
      <c r="N175" s="196" t="n">
        <f aca="false">IF(N167=$E$162,1,0)</f>
        <v>0</v>
      </c>
      <c r="O175" s="196" t="n">
        <f aca="false">IF(O167=$E$162,1,0)</f>
        <v>0</v>
      </c>
      <c r="P175" s="196" t="n">
        <f aca="false">IF(P167=$E$162,1,0)</f>
        <v>0</v>
      </c>
      <c r="Q175" s="196" t="n">
        <f aca="false">IF(Q167=$E$162,1,0)</f>
        <v>0</v>
      </c>
      <c r="R175" s="196" t="n">
        <f aca="false">IF(R167=$E$162,1,0)</f>
        <v>0</v>
      </c>
      <c r="S175" s="196"/>
      <c r="T175" s="196" t="n">
        <f aca="false">IF(T167=$E$162,1,0)</f>
        <v>0</v>
      </c>
      <c r="U175" s="196" t="n">
        <f aca="false">IF(U167=$E$162,1,0)</f>
        <v>0</v>
      </c>
      <c r="V175" s="196" t="n">
        <f aca="false">IF(V167=$E$162,1,0)</f>
        <v>0</v>
      </c>
      <c r="W175" s="196" t="n">
        <f aca="false">IF(W167=$E$162,1,0)</f>
        <v>0</v>
      </c>
      <c r="X175" s="196" t="n">
        <f aca="false">IF(X167=$E$162,1,0)</f>
        <v>0</v>
      </c>
      <c r="Y175" s="196" t="n">
        <f aca="false">IF(Y167=$E$162,1,0)</f>
        <v>0</v>
      </c>
      <c r="Z175" s="196" t="n">
        <f aca="false">IF(Z167=$E$162,1,0)</f>
        <v>0</v>
      </c>
      <c r="AA175" s="196" t="n">
        <f aca="false">IF(AA167=$E$162,1,0)</f>
        <v>0</v>
      </c>
      <c r="AB175" s="196" t="n">
        <f aca="false">IF(AB167=$E$162,1,0)</f>
        <v>0</v>
      </c>
      <c r="AC175" s="196" t="n">
        <f aca="false">IF(AC167=$E$162,1,0)</f>
        <v>0</v>
      </c>
      <c r="AD175" s="196" t="n">
        <f aca="false">IF(AD167=$E$162,1,0)</f>
        <v>0</v>
      </c>
      <c r="AE175" s="196" t="n">
        <f aca="false">IF(AE167=$E$162,1,0)</f>
        <v>0</v>
      </c>
      <c r="AF175" s="196"/>
      <c r="AG175" s="196" t="n">
        <f aca="false">IF(AG167=$E$162,1,0)</f>
        <v>0</v>
      </c>
      <c r="AH175" s="196" t="n">
        <f aca="false">IF(AH167=$E$162,1,0)</f>
        <v>0</v>
      </c>
      <c r="AI175" s="196" t="n">
        <f aca="false">IF(AI167=$E$162,1,0)</f>
        <v>0</v>
      </c>
      <c r="AJ175" s="196" t="n">
        <f aca="false">IF(AJ167=$E$162,1,0)</f>
        <v>0</v>
      </c>
      <c r="AK175" s="196" t="n">
        <f aca="false">IF(AK167=$E$162,1,0)</f>
        <v>0</v>
      </c>
      <c r="AL175" s="196" t="n">
        <f aca="false">IF(AL167=$E$162,1,0)</f>
        <v>0</v>
      </c>
      <c r="AM175" s="196" t="n">
        <f aca="false">IF(AM167=$E$162,1,0)</f>
        <v>1</v>
      </c>
      <c r="AN175" s="196" t="n">
        <f aca="false">IF(AN167=$E$162,1,0)</f>
        <v>0</v>
      </c>
      <c r="AO175" s="196" t="n">
        <f aca="false">IF(AO167=$E$162,1,0)</f>
        <v>0</v>
      </c>
      <c r="AP175" s="196" t="n">
        <f aca="false">IF(AP167=$E$162,1,0)</f>
        <v>0</v>
      </c>
      <c r="AQ175" s="196" t="n">
        <f aca="false">IF(AQ167=$E$162,1,0)</f>
        <v>0</v>
      </c>
      <c r="AR175" s="196" t="n">
        <f aca="false">IF(AR167=$E$162,1,0)</f>
        <v>0</v>
      </c>
      <c r="AS175" s="196"/>
      <c r="AT175" s="196" t="n">
        <f aca="false">IF(AT167=$E$162,1,0)</f>
        <v>0</v>
      </c>
      <c r="AU175" s="196" t="n">
        <f aca="false">IF(AU167=$E$162,1,0)</f>
        <v>0</v>
      </c>
      <c r="AV175" s="196" t="n">
        <f aca="false">IF(AV167=$E$162,1,0)</f>
        <v>0</v>
      </c>
      <c r="AW175" s="196" t="n">
        <f aca="false">IF(AW167=$E$162,1,0)</f>
        <v>0</v>
      </c>
      <c r="AX175" s="196" t="n">
        <f aca="false">IF(AX167=$E$162,1,0)</f>
        <v>0</v>
      </c>
      <c r="AY175" s="196" t="n">
        <f aca="false">IF(AY167=$E$162,1,0)</f>
        <v>0</v>
      </c>
      <c r="AZ175" s="196" t="n">
        <f aca="false">IF(AZ167=$E$162,1,0)</f>
        <v>0</v>
      </c>
      <c r="BA175" s="196" t="n">
        <f aca="false">IF(BA167=$E$162,1,0)</f>
        <v>0</v>
      </c>
      <c r="BB175" s="196" t="n">
        <f aca="false">IF(BB167=$E$162,1,0)</f>
        <v>0</v>
      </c>
      <c r="BC175" s="196" t="n">
        <f aca="false">IF(BC167=$E$162,1,0)</f>
        <v>0</v>
      </c>
      <c r="BD175" s="196" t="n">
        <f aca="false">IF(BD167=$E$162,1,0)</f>
        <v>0</v>
      </c>
      <c r="BE175" s="196" t="n">
        <f aca="false">IF(BE167=$E$162,1,0)</f>
        <v>0</v>
      </c>
      <c r="BF175" s="196"/>
      <c r="BG175" s="196" t="n">
        <f aca="false">IF(BG167=$E$162,1,0)</f>
        <v>0</v>
      </c>
      <c r="BH175" s="196" t="n">
        <f aca="false">IF(BH167=$E$162,1,0)</f>
        <v>0</v>
      </c>
      <c r="BI175" s="196" t="n">
        <f aca="false">IF(BI167=$E$162,1,0)</f>
        <v>0</v>
      </c>
      <c r="BJ175" s="196" t="n">
        <f aca="false">IF(BJ167=$E$162,1,0)</f>
        <v>0</v>
      </c>
      <c r="BK175" s="196" t="n">
        <f aca="false">IF(BK167=$E$162,1,0)</f>
        <v>0</v>
      </c>
      <c r="BL175" s="196" t="n">
        <f aca="false">IF(BL167=$E$162,1,0)</f>
        <v>0</v>
      </c>
      <c r="BM175" s="196" t="n">
        <f aca="false">IF(BM167=$E$162,1,0)</f>
        <v>0</v>
      </c>
      <c r="BN175" s="196" t="n">
        <f aca="false">IF(BN167=$E$162,1,0)</f>
        <v>0</v>
      </c>
      <c r="BO175" s="196" t="n">
        <f aca="false">IF(BO167=$E$162,1,0)</f>
        <v>0</v>
      </c>
      <c r="BP175" s="196" t="n">
        <f aca="false">IF(BP167=$E$162,1,0)</f>
        <v>0</v>
      </c>
      <c r="BQ175" s="196" t="n">
        <f aca="false">IF(BQ167=$E$162,1,0)</f>
        <v>0</v>
      </c>
      <c r="BR175" s="196" t="n">
        <f aca="false">IF(BR167=$E$162,1,0)</f>
        <v>0</v>
      </c>
      <c r="BS175" s="196"/>
      <c r="BT175" s="196" t="n">
        <f aca="false">IF(BT167=$E$162,1,0)</f>
        <v>0</v>
      </c>
      <c r="BU175" s="196" t="n">
        <f aca="false">IF(BU167=$E$162,1,0)</f>
        <v>0</v>
      </c>
      <c r="BV175" s="196" t="n">
        <f aca="false">IF(BV167=$E$162,1,0)</f>
        <v>0</v>
      </c>
      <c r="BW175" s="196" t="n">
        <f aca="false">IF(BW167=$E$162,1,0)</f>
        <v>0</v>
      </c>
      <c r="BX175" s="196" t="n">
        <f aca="false">IF(BX167=$E$162,1,0)</f>
        <v>0</v>
      </c>
      <c r="BY175" s="196" t="n">
        <f aca="false">IF(BY167=$E$162,1,0)</f>
        <v>0</v>
      </c>
      <c r="BZ175" s="196" t="n">
        <f aca="false">IF(BZ167=$E$162,1,0)</f>
        <v>0</v>
      </c>
      <c r="CA175" s="196" t="n">
        <f aca="false">IF(CA167=$E$162,1,0)</f>
        <v>0</v>
      </c>
      <c r="CB175" s="196" t="n">
        <f aca="false">IF(CB167=$E$162,1,0)</f>
        <v>0</v>
      </c>
      <c r="CC175" s="196" t="n">
        <f aca="false">IF(CC167=$E$162,1,0)</f>
        <v>0</v>
      </c>
      <c r="CD175" s="196" t="n">
        <f aca="false">IF(CD167=$E$162,1,0)</f>
        <v>0</v>
      </c>
      <c r="CE175" s="196" t="n">
        <f aca="false">IF(CE167=$E$162,1,0)</f>
        <v>0</v>
      </c>
      <c r="CF175" s="196"/>
      <c r="CG175" s="196" t="n">
        <f aca="false">IF(CG167=$E$162,1,0)</f>
        <v>0</v>
      </c>
      <c r="CH175" s="196" t="n">
        <f aca="false">IF(CH167=$E$162,1,0)</f>
        <v>0</v>
      </c>
      <c r="CI175" s="196" t="n">
        <f aca="false">IF(CI167=$E$162,1,0)</f>
        <v>0</v>
      </c>
      <c r="CJ175" s="196" t="n">
        <f aca="false">IF(CJ167=$E$162,1,0)</f>
        <v>0</v>
      </c>
      <c r="CK175" s="196" t="n">
        <f aca="false">IF(CK167=$E$162,1,0)</f>
        <v>0</v>
      </c>
      <c r="CL175" s="196" t="n">
        <f aca="false">IF(CL167=$E$162,1,0)</f>
        <v>0</v>
      </c>
      <c r="CM175" s="196" t="n">
        <f aca="false">IF(CM167=$E$162,1,0)</f>
        <v>0</v>
      </c>
      <c r="CN175" s="196" t="n">
        <f aca="false">IF(CN167=$E$162,1,0)</f>
        <v>0</v>
      </c>
      <c r="CO175" s="196" t="n">
        <f aca="false">IF(CO167=$E$162,1,0)</f>
        <v>0</v>
      </c>
      <c r="CP175" s="196" t="n">
        <f aca="false">IF(CP167=$E$162,1,0)</f>
        <v>0</v>
      </c>
      <c r="CQ175" s="196" t="n">
        <f aca="false">IF(CQ167=$E$162,1,0)</f>
        <v>0</v>
      </c>
      <c r="CR175" s="196" t="n">
        <f aca="false">IF(CR167=$E$162,1,0)</f>
        <v>0</v>
      </c>
      <c r="CS175" s="196"/>
      <c r="CT175" s="196" t="n">
        <f aca="false">IF(CT167=$E$162,1,0)</f>
        <v>0</v>
      </c>
      <c r="CU175" s="196" t="n">
        <f aca="false">IF(CU167=$E$162,1,0)</f>
        <v>0</v>
      </c>
      <c r="CV175" s="196" t="n">
        <f aca="false">IF(CV167=$E$162,1,0)</f>
        <v>0</v>
      </c>
      <c r="CW175" s="196" t="n">
        <f aca="false">IF(CW167=$E$162,1,0)</f>
        <v>0</v>
      </c>
      <c r="CX175" s="196" t="n">
        <f aca="false">IF(CX167=$E$162,1,0)</f>
        <v>0</v>
      </c>
      <c r="CY175" s="196" t="n">
        <f aca="false">IF(CY167=$E$162,1,0)</f>
        <v>0</v>
      </c>
      <c r="CZ175" s="196" t="n">
        <f aca="false">IF(CZ167=$E$162,1,0)</f>
        <v>0</v>
      </c>
      <c r="DA175" s="196" t="n">
        <f aca="false">IF(DA167=$E$162,1,0)</f>
        <v>0</v>
      </c>
      <c r="DB175" s="196" t="n">
        <f aca="false">IF(DB167=$E$162,1,0)</f>
        <v>0</v>
      </c>
      <c r="DC175" s="196" t="n">
        <f aca="false">IF(DC167=$E$162,1,0)</f>
        <v>0</v>
      </c>
      <c r="DD175" s="196" t="n">
        <f aca="false">IF(DD167=$E$162,1,0)</f>
        <v>0</v>
      </c>
      <c r="DE175" s="196" t="n">
        <f aca="false">IF(DE167=$E$162,1,0)</f>
        <v>0</v>
      </c>
      <c r="DF175" s="196"/>
      <c r="DG175" s="196" t="n">
        <f aca="false">IF(DG167=$E$162,1,0)</f>
        <v>0</v>
      </c>
      <c r="DH175" s="196" t="n">
        <f aca="false">IF(DH167=$E$162,1,0)</f>
        <v>0</v>
      </c>
      <c r="DI175" s="196" t="n">
        <f aca="false">IF(DI167=$E$162,1,0)</f>
        <v>0</v>
      </c>
      <c r="DJ175" s="196" t="n">
        <f aca="false">IF(DJ167=$E$162,1,0)</f>
        <v>0</v>
      </c>
      <c r="DK175" s="196" t="n">
        <f aca="false">IF(DK167=$E$162,1,0)</f>
        <v>0</v>
      </c>
      <c r="DL175" s="196" t="n">
        <f aca="false">IF(DL167=$E$162,1,0)</f>
        <v>0</v>
      </c>
      <c r="DM175" s="196" t="n">
        <f aca="false">IF(DM167=$E$162,1,0)</f>
        <v>0</v>
      </c>
      <c r="DN175" s="196" t="n">
        <f aca="false">IF(DN167=$E$162,1,0)</f>
        <v>0</v>
      </c>
      <c r="DO175" s="196" t="n">
        <f aca="false">IF(DO167=$E$162,1,0)</f>
        <v>0</v>
      </c>
      <c r="DP175" s="196" t="n">
        <f aca="false">IF(DP167=$E$162,1,0)</f>
        <v>0</v>
      </c>
      <c r="DQ175" s="196" t="n">
        <f aca="false">IF(DQ167=$E$162,1,0)</f>
        <v>0</v>
      </c>
      <c r="DR175" s="196" t="n">
        <f aca="false">IF(DR167=$E$162,1,0)</f>
        <v>0</v>
      </c>
      <c r="DS175" s="196"/>
      <c r="DT175" s="196" t="n">
        <f aca="false">IF(DT167=$E$162,1,0)</f>
        <v>0</v>
      </c>
      <c r="DU175" s="196" t="n">
        <f aca="false">IF(DU167=$E$162,1,0)</f>
        <v>0</v>
      </c>
      <c r="DV175" s="196" t="n">
        <f aca="false">IF(DV167=$E$162,1,0)</f>
        <v>0</v>
      </c>
      <c r="DW175" s="196" t="n">
        <f aca="false">IF(DW167=$E$162,1,0)</f>
        <v>0</v>
      </c>
      <c r="DX175" s="196" t="n">
        <f aca="false">IF(DX167=$E$162,1,0)</f>
        <v>0</v>
      </c>
      <c r="DY175" s="196" t="n">
        <f aca="false">IF(DY167=$E$162,1,0)</f>
        <v>0</v>
      </c>
      <c r="DZ175" s="196" t="n">
        <f aca="false">IF(DZ167=$E$162,1,0)</f>
        <v>0</v>
      </c>
      <c r="EA175" s="196" t="n">
        <f aca="false">IF(EA167=$E$162,1,0)</f>
        <v>0</v>
      </c>
      <c r="EB175" s="196" t="n">
        <f aca="false">IF(EB167=$E$162,1,0)</f>
        <v>0</v>
      </c>
      <c r="EC175" s="196" t="n">
        <f aca="false">IF(EC167=$E$162,1,0)</f>
        <v>0</v>
      </c>
      <c r="ED175" s="196" t="n">
        <f aca="false">IF(ED167=$E$162,1,0)</f>
        <v>0</v>
      </c>
      <c r="EE175" s="196" t="n">
        <f aca="false">IF(EE167=$E$162,1,0)</f>
        <v>0</v>
      </c>
      <c r="EF175" s="196"/>
      <c r="EG175" s="196" t="n">
        <f aca="false">IF(EG167=$E$162,1,0)</f>
        <v>0</v>
      </c>
      <c r="EH175" s="196" t="n">
        <f aca="false">IF(EH167=$E$162,1,0)</f>
        <v>0</v>
      </c>
      <c r="EI175" s="196" t="n">
        <f aca="false">IF(EI167=$E$162,1,0)</f>
        <v>0</v>
      </c>
      <c r="EJ175" s="196" t="n">
        <f aca="false">IF(EJ167=$E$162,1,0)</f>
        <v>0</v>
      </c>
      <c r="EK175" s="196" t="n">
        <f aca="false">IF(EK167=$E$162,1,0)</f>
        <v>0</v>
      </c>
      <c r="EL175" s="196" t="n">
        <f aca="false">IF(EL167=$E$162,1,0)</f>
        <v>0</v>
      </c>
      <c r="EM175" s="196" t="n">
        <f aca="false">IF(EM167=$E$162,1,0)</f>
        <v>0</v>
      </c>
      <c r="EN175" s="196" t="n">
        <f aca="false">IF(EN167=$E$162,1,0)</f>
        <v>0</v>
      </c>
      <c r="EO175" s="196" t="n">
        <f aca="false">IF(EO167=$E$162,1,0)</f>
        <v>0</v>
      </c>
      <c r="EP175" s="196" t="n">
        <f aca="false">IF(EP167=$E$162,1,0)</f>
        <v>0</v>
      </c>
      <c r="EQ175" s="196" t="n">
        <f aca="false">IF(EQ167=$E$162,1,0)</f>
        <v>0</v>
      </c>
      <c r="ER175" s="196" t="n">
        <f aca="false">IF(ER167=$E$162,1,0)</f>
        <v>0</v>
      </c>
      <c r="ES175" s="196"/>
      <c r="ET175" s="196" t="n">
        <f aca="false">IF(ET167=$E$162,1,0)</f>
        <v>0</v>
      </c>
      <c r="EU175" s="196" t="n">
        <f aca="false">IF(EU167=$E$162,1,0)</f>
        <v>0</v>
      </c>
      <c r="EV175" s="196" t="n">
        <f aca="false">IF(EV167=$E$162,1,0)</f>
        <v>0</v>
      </c>
      <c r="EW175" s="196" t="n">
        <f aca="false">IF(EW167=$E$162,1,0)</f>
        <v>0</v>
      </c>
      <c r="EX175" s="196" t="n">
        <f aca="false">IF(EX167=$E$162,1,0)</f>
        <v>0</v>
      </c>
      <c r="EY175" s="196" t="n">
        <f aca="false">IF(EY167=$E$162,1,0)</f>
        <v>0</v>
      </c>
      <c r="EZ175" s="196" t="n">
        <f aca="false">IF(EZ167=$E$162,1,0)</f>
        <v>0</v>
      </c>
      <c r="FA175" s="196" t="n">
        <f aca="false">IF(FA167=$E$162,1,0)</f>
        <v>0</v>
      </c>
      <c r="FB175" s="196" t="n">
        <f aca="false">IF(FB167=$E$162,1,0)</f>
        <v>0</v>
      </c>
      <c r="FC175" s="196" t="n">
        <f aca="false">IF(FC167=$E$162,1,0)</f>
        <v>0</v>
      </c>
      <c r="FD175" s="196" t="n">
        <f aca="false">IF(FD167=$E$162,1,0)</f>
        <v>0</v>
      </c>
      <c r="FE175" s="196" t="n">
        <f aca="false">IF(FE167=$E$162,1,0)</f>
        <v>0</v>
      </c>
      <c r="FF175" s="196"/>
      <c r="FG175" s="196" t="n">
        <f aca="false">IF(FG167=$E$162,1,0)</f>
        <v>0</v>
      </c>
      <c r="FH175" s="196" t="n">
        <f aca="false">IF(FH167=$E$162,1,0)</f>
        <v>0</v>
      </c>
      <c r="FI175" s="196" t="n">
        <f aca="false">IF(FI167=$E$162,1,0)</f>
        <v>0</v>
      </c>
      <c r="FJ175" s="196" t="n">
        <f aca="false">IF(FJ167=$E$162,1,0)</f>
        <v>0</v>
      </c>
      <c r="FK175" s="196" t="n">
        <f aca="false">IF(FK167=$E$162,1,0)</f>
        <v>0</v>
      </c>
      <c r="FL175" s="196" t="n">
        <f aca="false">IF(FL167=$E$162,1,0)</f>
        <v>0</v>
      </c>
      <c r="FM175" s="196" t="n">
        <f aca="false">IF(FM167=$E$162,1,0)</f>
        <v>0</v>
      </c>
      <c r="FN175" s="196" t="n">
        <f aca="false">IF(FN167=$E$162,1,0)</f>
        <v>0</v>
      </c>
      <c r="FO175" s="196" t="n">
        <f aca="false">IF(FO167=$E$162,1,0)</f>
        <v>0</v>
      </c>
      <c r="FP175" s="196" t="n">
        <f aca="false">IF(FP167=$E$162,1,0)</f>
        <v>0</v>
      </c>
      <c r="FQ175" s="196" t="n">
        <f aca="false">IF(FQ167=$E$162,1,0)</f>
        <v>0</v>
      </c>
      <c r="FR175" s="196" t="n">
        <f aca="false">IF(FR167=$E$162,1,0)</f>
        <v>0</v>
      </c>
      <c r="FS175" s="196"/>
      <c r="FT175" s="196" t="n">
        <f aca="false">IF(FT167=$E$162,1,0)</f>
        <v>0</v>
      </c>
      <c r="FU175" s="196" t="n">
        <f aca="false">IF(FU167=$E$162,1,0)</f>
        <v>0</v>
      </c>
      <c r="FV175" s="196" t="n">
        <f aca="false">IF(FV167=$E$162,1,0)</f>
        <v>0</v>
      </c>
      <c r="FW175" s="196" t="n">
        <f aca="false">IF(FW167=$E$162,1,0)</f>
        <v>0</v>
      </c>
      <c r="FX175" s="196" t="n">
        <f aca="false">IF(FX167=$E$162,1,0)</f>
        <v>0</v>
      </c>
      <c r="FY175" s="196" t="n">
        <f aca="false">IF(FY167=$E$162,1,0)</f>
        <v>0</v>
      </c>
      <c r="FZ175" s="196" t="n">
        <f aca="false">IF(FZ167=$E$162,1,0)</f>
        <v>0</v>
      </c>
      <c r="GA175" s="196" t="n">
        <f aca="false">IF(GA167=$E$162,1,0)</f>
        <v>0</v>
      </c>
      <c r="GB175" s="196" t="n">
        <f aca="false">IF(GB167=$E$162,1,0)</f>
        <v>0</v>
      </c>
      <c r="GC175" s="196" t="n">
        <f aca="false">IF(GC167=$E$162,1,0)</f>
        <v>0</v>
      </c>
      <c r="GD175" s="196" t="n">
        <f aca="false">IF(GD167=$E$162,1,0)</f>
        <v>0</v>
      </c>
      <c r="GE175" s="196" t="n">
        <f aca="false">IF(GE167=$E$162,1,0)</f>
        <v>0</v>
      </c>
      <c r="GF175" s="196"/>
      <c r="GG175" s="196" t="n">
        <f aca="false">IF(GG167=$E$162,1,0)</f>
        <v>0</v>
      </c>
      <c r="GH175" s="196" t="n">
        <f aca="false">IF(GH167=$E$162,1,0)</f>
        <v>0</v>
      </c>
      <c r="GI175" s="196" t="n">
        <f aca="false">IF(GI167=$E$162,1,0)</f>
        <v>0</v>
      </c>
      <c r="GJ175" s="196" t="n">
        <f aca="false">IF(GJ167=$E$162,1,0)</f>
        <v>0</v>
      </c>
      <c r="GK175" s="196" t="n">
        <f aca="false">IF(GK167=$E$162,1,0)</f>
        <v>0</v>
      </c>
      <c r="GL175" s="196" t="n">
        <f aca="false">IF(GL167=$E$162,1,0)</f>
        <v>0</v>
      </c>
      <c r="GM175" s="196" t="n">
        <f aca="false">IF(GM167=$E$162,1,0)</f>
        <v>0</v>
      </c>
      <c r="GN175" s="196" t="n">
        <f aca="false">IF(GN167=$E$162,1,0)</f>
        <v>0</v>
      </c>
      <c r="GO175" s="196" t="n">
        <f aca="false">IF(GO167=$E$162,1,0)</f>
        <v>0</v>
      </c>
      <c r="GP175" s="196" t="n">
        <f aca="false">IF(GP167=$E$162,1,0)</f>
        <v>0</v>
      </c>
      <c r="GQ175" s="196" t="n">
        <f aca="false">IF(GQ167=$E$162,1,0)</f>
        <v>0</v>
      </c>
      <c r="GR175" s="196" t="n">
        <f aca="false">IF(GR167=$E$162,1,0)</f>
        <v>0</v>
      </c>
      <c r="GS175" s="196"/>
      <c r="GT175" s="196" t="n">
        <f aca="false">IF(GT167=$E$162,1,0)</f>
        <v>0</v>
      </c>
      <c r="GU175" s="196" t="n">
        <f aca="false">IF(GU167=$E$162,1,0)</f>
        <v>0</v>
      </c>
      <c r="GV175" s="196" t="n">
        <f aca="false">IF(GV167=$E$162,1,0)</f>
        <v>0</v>
      </c>
      <c r="GW175" s="196" t="n">
        <f aca="false">IF(GW167=$E$162,1,0)</f>
        <v>0</v>
      </c>
      <c r="GX175" s="196" t="n">
        <f aca="false">IF(GX167=$E$162,1,0)</f>
        <v>0</v>
      </c>
      <c r="GY175" s="196" t="n">
        <f aca="false">IF(GY167=$E$162,1,0)</f>
        <v>0</v>
      </c>
      <c r="GZ175" s="196" t="n">
        <f aca="false">IF(GZ167=$E$162,1,0)</f>
        <v>0</v>
      </c>
      <c r="HA175" s="196" t="n">
        <f aca="false">IF(HA167=$E$162,1,0)</f>
        <v>0</v>
      </c>
      <c r="HB175" s="196" t="n">
        <f aca="false">IF(HB167=$E$162,1,0)</f>
        <v>0</v>
      </c>
      <c r="HC175" s="196" t="n">
        <f aca="false">IF(HC167=$E$162,1,0)</f>
        <v>0</v>
      </c>
      <c r="HD175" s="196" t="n">
        <f aca="false">IF(HD167=$E$162,1,0)</f>
        <v>0</v>
      </c>
      <c r="HE175" s="196" t="n">
        <f aca="false">IF(HE167=$E$162,1,0)</f>
        <v>0</v>
      </c>
      <c r="HF175" s="196"/>
      <c r="HG175" s="196" t="n">
        <f aca="false">IF(HG167=$E$162,1,0)</f>
        <v>0</v>
      </c>
      <c r="HH175" s="196" t="n">
        <f aca="false">IF(HH167=$E$162,1,0)</f>
        <v>0</v>
      </c>
      <c r="HI175" s="196" t="n">
        <f aca="false">IF(HI167=$E$162,1,0)</f>
        <v>0</v>
      </c>
      <c r="HJ175" s="196" t="n">
        <f aca="false">IF(HJ167=$E$162,1,0)</f>
        <v>0</v>
      </c>
      <c r="HK175" s="196" t="n">
        <f aca="false">IF(HK167=$E$162,1,0)</f>
        <v>0</v>
      </c>
      <c r="HL175" s="196" t="n">
        <f aca="false">IF(HL167=$E$162,1,0)</f>
        <v>0</v>
      </c>
      <c r="HM175" s="196" t="n">
        <f aca="false">IF(HM167=$E$162,1,0)</f>
        <v>0</v>
      </c>
      <c r="HN175" s="196" t="n">
        <f aca="false">IF(HN167=$E$162,1,0)</f>
        <v>0</v>
      </c>
      <c r="HO175" s="196" t="n">
        <f aca="false">IF(HO167=$E$162,1,0)</f>
        <v>0</v>
      </c>
      <c r="HP175" s="196" t="n">
        <f aca="false">IF(HP167=$E$162,1,0)</f>
        <v>0</v>
      </c>
      <c r="HQ175" s="196" t="n">
        <f aca="false">IF(HQ167=$E$162,1,0)</f>
        <v>0</v>
      </c>
      <c r="HR175" s="196" t="n">
        <f aca="false">IF(HR167=$E$162,1,0)</f>
        <v>0</v>
      </c>
      <c r="HS175" s="196"/>
      <c r="HT175" s="196" t="n">
        <f aca="false">IF(HT167=$E$162,1,0)</f>
        <v>0</v>
      </c>
      <c r="HU175" s="196" t="n">
        <f aca="false">IF(HU167=$E$162,1,0)</f>
        <v>0</v>
      </c>
      <c r="HV175" s="196" t="n">
        <f aca="false">IF(HV167=$E$162,1,0)</f>
        <v>0</v>
      </c>
      <c r="HW175" s="196" t="n">
        <f aca="false">IF(HW167=$E$162,1,0)</f>
        <v>0</v>
      </c>
      <c r="HX175" s="196" t="n">
        <f aca="false">IF(HX167=$E$162,1,0)</f>
        <v>0</v>
      </c>
      <c r="HY175" s="196" t="n">
        <f aca="false">IF(HY167=$E$162,1,0)</f>
        <v>0</v>
      </c>
      <c r="HZ175" s="196" t="n">
        <f aca="false">IF(HZ167=$E$162,1,0)</f>
        <v>0</v>
      </c>
      <c r="IA175" s="196" t="n">
        <f aca="false">IF(IA167=$E$162,1,0)</f>
        <v>0</v>
      </c>
      <c r="IB175" s="196" t="n">
        <f aca="false">IF(IB167=$E$162,1,0)</f>
        <v>0</v>
      </c>
      <c r="IC175" s="196" t="n">
        <f aca="false">IF(IC167=$E$162,1,0)</f>
        <v>0</v>
      </c>
      <c r="ID175" s="196" t="n">
        <f aca="false">IF(ID167=$E$162,1,0)</f>
        <v>0</v>
      </c>
      <c r="IE175" s="196" t="n">
        <f aca="false">IF(IE167=$E$162,1,0)</f>
        <v>0</v>
      </c>
      <c r="IF175" s="196"/>
      <c r="IG175" s="196" t="n">
        <f aca="false">IF(IG167=$E$162,1,0)</f>
        <v>0</v>
      </c>
      <c r="IH175" s="196" t="n">
        <f aca="false">IF(IH167=$E$162,1,0)</f>
        <v>0</v>
      </c>
      <c r="II175" s="196" t="n">
        <f aca="false">IF(II167=$E$162,1,0)</f>
        <v>0</v>
      </c>
      <c r="IJ175" s="196" t="n">
        <f aca="false">IF(IJ167=$E$162,1,0)</f>
        <v>0</v>
      </c>
      <c r="IK175" s="196" t="n">
        <f aca="false">IF(IK167=$E$162,1,0)</f>
        <v>0</v>
      </c>
      <c r="IL175" s="196" t="n">
        <f aca="false">IF(IL167=$E$162,1,0)</f>
        <v>0</v>
      </c>
      <c r="IM175" s="196" t="n">
        <f aca="false">IF(IM167=$E$162,1,0)</f>
        <v>0</v>
      </c>
      <c r="IN175" s="196" t="n">
        <f aca="false">IF(IN167=$E$162,1,0)</f>
        <v>0</v>
      </c>
      <c r="IO175" s="196" t="n">
        <f aca="false">IF(IO167=$E$162,1,0)</f>
        <v>0</v>
      </c>
      <c r="IP175" s="196" t="n">
        <f aca="false">IF(IP167=$E$162,1,0)</f>
        <v>0</v>
      </c>
      <c r="IQ175" s="196" t="n">
        <f aca="false">IF(IQ167=$E$162,1,0)</f>
        <v>0</v>
      </c>
      <c r="IR175" s="196" t="n">
        <f aca="false">IF(IR167=$E$162,1,0)</f>
        <v>0</v>
      </c>
      <c r="IS175" s="196"/>
      <c r="IT175" s="196" t="n">
        <f aca="false">IF(IT167=$E$162,1,0)</f>
        <v>0</v>
      </c>
      <c r="IU175" s="196" t="n">
        <f aca="false">IF(IU167=$E$162,1,0)</f>
        <v>0</v>
      </c>
      <c r="IV175" s="196" t="n">
        <f aca="false">IF(IV167=$E$162,1,0)</f>
        <v>0</v>
      </c>
      <c r="IW175" s="196" t="n">
        <f aca="false">IF(IW167=$E$162,1,0)</f>
        <v>0</v>
      </c>
      <c r="IX175" s="196" t="n">
        <f aca="false">IF(IX167=$E$162,1,0)</f>
        <v>0</v>
      </c>
      <c r="IY175" s="196" t="n">
        <f aca="false">IF(IY167=$E$162,1,0)</f>
        <v>0</v>
      </c>
      <c r="IZ175" s="196" t="n">
        <f aca="false">IF(IZ167=$E$162,1,0)</f>
        <v>0</v>
      </c>
      <c r="JA175" s="196" t="n">
        <f aca="false">IF(JA167=$E$162,1,0)</f>
        <v>0</v>
      </c>
      <c r="JB175" s="196" t="n">
        <f aca="false">IF(JB167=$E$162,1,0)</f>
        <v>0</v>
      </c>
      <c r="JC175" s="196" t="n">
        <f aca="false">IF(JC167=$E$162,1,0)</f>
        <v>0</v>
      </c>
      <c r="JD175" s="196" t="n">
        <f aca="false">IF(JD167=$E$162,1,0)</f>
        <v>0</v>
      </c>
      <c r="JE175" s="196" t="n">
        <f aca="false">IF(JE167=$E$162,1,0)</f>
        <v>0</v>
      </c>
      <c r="JF175" s="196"/>
      <c r="JG175" s="196" t="n">
        <f aca="false">IF(JG167=$E$162,1,0)</f>
        <v>0</v>
      </c>
      <c r="JH175" s="196" t="n">
        <f aca="false">IF(JH167=$E$162,1,0)</f>
        <v>0</v>
      </c>
      <c r="JI175" s="196" t="n">
        <f aca="false">IF(JI167=$E$162,1,0)</f>
        <v>0</v>
      </c>
      <c r="JJ175" s="196" t="n">
        <f aca="false">IF(JJ167=$E$162,1,0)</f>
        <v>0</v>
      </c>
      <c r="JK175" s="196" t="n">
        <f aca="false">IF(JK167=$E$162,1,0)</f>
        <v>0</v>
      </c>
      <c r="JL175" s="196" t="n">
        <f aca="false">IF(JL167=$E$162,1,0)</f>
        <v>0</v>
      </c>
      <c r="JM175" s="196" t="n">
        <f aca="false">IF(JM167=$E$162,1,0)</f>
        <v>0</v>
      </c>
      <c r="JN175" s="196" t="n">
        <f aca="false">IF(JN167=$E$162,1,0)</f>
        <v>0</v>
      </c>
      <c r="JO175" s="196" t="n">
        <f aca="false">IF(JO167=$E$162,1,0)</f>
        <v>0</v>
      </c>
      <c r="JP175" s="196" t="n">
        <f aca="false">IF(JP167=$E$162,1,0)</f>
        <v>0</v>
      </c>
      <c r="JQ175" s="196" t="n">
        <f aca="false">IF(JQ167=$E$162,1,0)</f>
        <v>0</v>
      </c>
      <c r="JR175" s="196" t="n">
        <f aca="false">IF(JR167=$E$162,1,0)</f>
        <v>0</v>
      </c>
      <c r="JS175" s="196"/>
      <c r="JT175" s="196" t="n">
        <f aca="false">IF(JT167=$E$162,1,0)</f>
        <v>0</v>
      </c>
      <c r="JU175" s="196" t="n">
        <f aca="false">IF(JU167=$E$162,1,0)</f>
        <v>0</v>
      </c>
      <c r="JV175" s="196" t="n">
        <f aca="false">IF(JV167=$E$162,1,0)</f>
        <v>0</v>
      </c>
      <c r="JW175" s="196" t="n">
        <f aca="false">IF(JW167=$E$162,1,0)</f>
        <v>0</v>
      </c>
      <c r="JX175" s="196" t="n">
        <f aca="false">IF(JX167=$E$162,1,0)</f>
        <v>0</v>
      </c>
      <c r="JY175" s="196" t="n">
        <f aca="false">IF(JY167=$E$162,1,0)</f>
        <v>0</v>
      </c>
      <c r="JZ175" s="196" t="n">
        <f aca="false">IF(JZ167=$E$162,1,0)</f>
        <v>0</v>
      </c>
      <c r="KA175" s="196" t="n">
        <f aca="false">IF(KA167=$E$162,1,0)</f>
        <v>0</v>
      </c>
      <c r="KB175" s="196" t="n">
        <f aca="false">IF(KB167=$E$162,1,0)</f>
        <v>0</v>
      </c>
      <c r="KC175" s="196" t="n">
        <f aca="false">IF(KC167=$E$162,1,0)</f>
        <v>0</v>
      </c>
      <c r="KD175" s="196" t="n">
        <f aca="false">IF(KD167=$E$162,1,0)</f>
        <v>0</v>
      </c>
      <c r="KE175" s="196" t="n">
        <f aca="false">IF(KE167=$E$162,1,0)</f>
        <v>0</v>
      </c>
      <c r="KF175" s="196"/>
      <c r="KG175" s="196" t="n">
        <f aca="false">IF(KG167=$E$162,1,0)</f>
        <v>0</v>
      </c>
      <c r="KH175" s="196" t="n">
        <f aca="false">IF(KH167=$E$162,1,0)</f>
        <v>0</v>
      </c>
      <c r="KI175" s="196" t="n">
        <f aca="false">IF(KI167=$E$162,1,0)</f>
        <v>0</v>
      </c>
      <c r="KJ175" s="196" t="n">
        <f aca="false">IF(KJ167=$E$162,1,0)</f>
        <v>0</v>
      </c>
      <c r="KK175" s="196" t="n">
        <f aca="false">IF(KK167=$E$162,1,0)</f>
        <v>0</v>
      </c>
      <c r="KL175" s="196" t="n">
        <f aca="false">IF(KL167=$E$162,1,0)</f>
        <v>0</v>
      </c>
      <c r="KM175" s="196" t="n">
        <f aca="false">IF(KM167=$E$162,1,0)</f>
        <v>0</v>
      </c>
      <c r="KN175" s="196" t="n">
        <f aca="false">IF(KN167=$E$162,1,0)</f>
        <v>0</v>
      </c>
      <c r="KO175" s="196" t="n">
        <f aca="false">IF(KO167=$E$162,1,0)</f>
        <v>0</v>
      </c>
      <c r="KP175" s="196" t="n">
        <f aca="false">IF(KP167=$E$162,1,0)</f>
        <v>0</v>
      </c>
      <c r="KQ175" s="196" t="n">
        <f aca="false">IF(KQ167=$E$162,1,0)</f>
        <v>0</v>
      </c>
      <c r="KR175" s="196" t="n">
        <f aca="false">IF(KR167=$E$162,1,0)</f>
        <v>0</v>
      </c>
      <c r="KS175" s="196"/>
      <c r="KT175" s="196" t="n">
        <f aca="false">IF(KT167=$E$162,1,0)</f>
        <v>0</v>
      </c>
      <c r="KU175" s="196" t="n">
        <f aca="false">IF(KU167=$E$162,1,0)</f>
        <v>0</v>
      </c>
      <c r="KV175" s="196" t="n">
        <f aca="false">IF(KV167=$E$162,1,0)</f>
        <v>0</v>
      </c>
      <c r="KW175" s="196" t="n">
        <f aca="false">IF(KW167=$E$162,1,0)</f>
        <v>0</v>
      </c>
      <c r="KX175" s="196" t="n">
        <f aca="false">IF(KX167=$E$162,1,0)</f>
        <v>0</v>
      </c>
      <c r="KY175" s="196" t="n">
        <f aca="false">IF(KY167=$E$162,1,0)</f>
        <v>0</v>
      </c>
      <c r="KZ175" s="196" t="n">
        <f aca="false">IF(KZ167=$E$162,1,0)</f>
        <v>0</v>
      </c>
      <c r="LA175" s="196" t="n">
        <f aca="false">IF(LA167=$E$162,1,0)</f>
        <v>0</v>
      </c>
      <c r="LB175" s="196" t="n">
        <f aca="false">IF(LB167=$E$162,1,0)</f>
        <v>0</v>
      </c>
      <c r="LC175" s="196" t="n">
        <f aca="false">IF(LC167=$E$162,1,0)</f>
        <v>0</v>
      </c>
      <c r="LD175" s="196" t="n">
        <f aca="false">IF(LD167=$E$162,1,0)</f>
        <v>0</v>
      </c>
      <c r="LE175" s="196" t="n">
        <f aca="false">IF(LE167=$E$162,1,0)</f>
        <v>0</v>
      </c>
      <c r="LF175" s="196"/>
      <c r="LG175" s="196" t="n">
        <f aca="false">IF(LG167=$E$162,1,0)</f>
        <v>0</v>
      </c>
      <c r="LH175" s="196" t="n">
        <f aca="false">IF(LH167=$E$162,1,0)</f>
        <v>0</v>
      </c>
      <c r="LI175" s="196" t="n">
        <f aca="false">IF(LI167=$E$162,1,0)</f>
        <v>0</v>
      </c>
      <c r="LJ175" s="196" t="n">
        <f aca="false">IF(LJ167=$E$162,1,0)</f>
        <v>0</v>
      </c>
      <c r="LK175" s="196" t="n">
        <f aca="false">IF(LK167=$E$162,1,0)</f>
        <v>0</v>
      </c>
      <c r="LL175" s="196" t="n">
        <f aca="false">IF(LL167=$E$162,1,0)</f>
        <v>0</v>
      </c>
      <c r="LM175" s="196" t="n">
        <f aca="false">IF(LM167=$E$162,1,0)</f>
        <v>0</v>
      </c>
      <c r="LN175" s="196" t="n">
        <f aca="false">IF(LN167=$E$162,1,0)</f>
        <v>0</v>
      </c>
      <c r="LO175" s="196" t="n">
        <f aca="false">IF(LO167=$E$162,1,0)</f>
        <v>0</v>
      </c>
      <c r="LP175" s="196" t="n">
        <f aca="false">IF(LP167=$E$162,1,0)</f>
        <v>0</v>
      </c>
      <c r="LQ175" s="196" t="n">
        <f aca="false">IF(LQ167=$E$162,1,0)</f>
        <v>0</v>
      </c>
      <c r="LR175" s="196" t="n">
        <f aca="false">IF(LR167=$E$162,1,0)</f>
        <v>0</v>
      </c>
      <c r="LS175" s="196"/>
      <c r="LT175" s="196" t="n">
        <f aca="false">IF(LT167=$E$162,1,0)</f>
        <v>0</v>
      </c>
      <c r="LU175" s="196" t="n">
        <f aca="false">IF(LU167=$E$162,1,0)</f>
        <v>0</v>
      </c>
      <c r="LV175" s="196" t="n">
        <f aca="false">IF(LV167=$E$162,1,0)</f>
        <v>0</v>
      </c>
      <c r="LW175" s="196" t="n">
        <f aca="false">IF(LW167=$E$162,1,0)</f>
        <v>0</v>
      </c>
      <c r="LX175" s="196" t="n">
        <f aca="false">IF(LX167=$E$162,1,0)</f>
        <v>0</v>
      </c>
      <c r="LY175" s="196" t="n">
        <f aca="false">IF(LY167=$E$162,1,0)</f>
        <v>0</v>
      </c>
      <c r="LZ175" s="196" t="n">
        <f aca="false">IF(LZ167=$E$162,1,0)</f>
        <v>0</v>
      </c>
      <c r="MA175" s="196" t="n">
        <f aca="false">IF(MA167=$E$162,1,0)</f>
        <v>0</v>
      </c>
      <c r="MB175" s="196" t="n">
        <f aca="false">IF(MB167=$E$162,1,0)</f>
        <v>0</v>
      </c>
      <c r="MC175" s="196" t="n">
        <f aca="false">IF(MC167=$E$162,1,0)</f>
        <v>0</v>
      </c>
      <c r="MD175" s="196" t="n">
        <f aca="false">IF(MD167=$E$162,1,0)</f>
        <v>0</v>
      </c>
      <c r="ME175" s="196" t="n">
        <f aca="false">IF(ME167=$E$162,1,0)</f>
        <v>0</v>
      </c>
      <c r="MF175" s="196"/>
      <c r="MG175" s="196" t="n">
        <f aca="false">IF(MG167=$E$162,1,0)</f>
        <v>0</v>
      </c>
      <c r="MH175" s="196" t="n">
        <f aca="false">IF(MH167=$E$162,1,0)</f>
        <v>0</v>
      </c>
      <c r="MI175" s="196" t="n">
        <f aca="false">IF(MI167=$E$162,1,0)</f>
        <v>0</v>
      </c>
      <c r="MJ175" s="196" t="n">
        <f aca="false">IF(MJ167=$E$162,1,0)</f>
        <v>0</v>
      </c>
      <c r="MK175" s="196" t="n">
        <f aca="false">IF(MK167=$E$162,1,0)</f>
        <v>0</v>
      </c>
      <c r="ML175" s="196" t="n">
        <f aca="false">IF(ML167=$E$162,1,0)</f>
        <v>0</v>
      </c>
      <c r="MM175" s="196" t="n">
        <f aca="false">IF(MM167=$E$162,1,0)</f>
        <v>0</v>
      </c>
      <c r="MN175" s="196" t="n">
        <f aca="false">IF(MN167=$E$162,1,0)</f>
        <v>0</v>
      </c>
      <c r="MO175" s="196" t="n">
        <f aca="false">IF(MO167=$E$162,1,0)</f>
        <v>0</v>
      </c>
      <c r="MP175" s="196" t="n">
        <f aca="false">IF(MP167=$E$162,1,0)</f>
        <v>0</v>
      </c>
      <c r="MQ175" s="196" t="n">
        <f aca="false">IF(MQ167=$E$162,1,0)</f>
        <v>0</v>
      </c>
      <c r="MR175" s="196" t="n">
        <f aca="false">IF(MR167=$E$162,1,0)</f>
        <v>0</v>
      </c>
      <c r="MS175" s="196"/>
      <c r="MT175" s="196" t="n">
        <f aca="false">IF(MT167=$E$162,1,0)</f>
        <v>0</v>
      </c>
      <c r="MU175" s="196" t="n">
        <f aca="false">IF(MU167=$E$162,1,0)</f>
        <v>0</v>
      </c>
      <c r="MV175" s="196" t="n">
        <f aca="false">IF(MV167=$E$162,1,0)</f>
        <v>0</v>
      </c>
      <c r="MW175" s="196" t="n">
        <f aca="false">IF(MW167=$E$162,1,0)</f>
        <v>0</v>
      </c>
      <c r="MX175" s="196" t="n">
        <f aca="false">IF(MX167=$E$162,1,0)</f>
        <v>0</v>
      </c>
      <c r="MY175" s="196" t="n">
        <f aca="false">IF(MY167=$E$162,1,0)</f>
        <v>0</v>
      </c>
      <c r="MZ175" s="196" t="n">
        <f aca="false">IF(MZ167=$E$162,1,0)</f>
        <v>0</v>
      </c>
      <c r="NA175" s="196" t="n">
        <f aca="false">IF(NA167=$E$162,1,0)</f>
        <v>0</v>
      </c>
      <c r="NB175" s="196" t="n">
        <f aca="false">IF(NB167=$E$162,1,0)</f>
        <v>0</v>
      </c>
      <c r="NC175" s="196" t="n">
        <f aca="false">IF(NC167=$E$162,1,0)</f>
        <v>0</v>
      </c>
      <c r="ND175" s="196" t="n">
        <f aca="false">IF(ND167=$E$162,1,0)</f>
        <v>0</v>
      </c>
      <c r="NE175" s="196" t="n">
        <f aca="false">IF(NE167=$E$162,1,0)</f>
        <v>0</v>
      </c>
      <c r="NF175" s="196"/>
      <c r="NG175" s="196" t="n">
        <f aca="false">IF(NG167=$E$162,1,0)</f>
        <v>0</v>
      </c>
      <c r="NH175" s="196" t="n">
        <f aca="false">IF(NH167=$E$162,1,0)</f>
        <v>0</v>
      </c>
      <c r="NI175" s="196" t="n">
        <f aca="false">IF(NI167=$E$162,1,0)</f>
        <v>0</v>
      </c>
      <c r="NJ175" s="196" t="n">
        <f aca="false">IF(NJ167=$E$162,1,0)</f>
        <v>0</v>
      </c>
      <c r="NK175" s="196" t="n">
        <f aca="false">IF(NK167=$E$162,1,0)</f>
        <v>0</v>
      </c>
      <c r="NL175" s="196" t="n">
        <f aca="false">IF(NL167=$E$162,1,0)</f>
        <v>0</v>
      </c>
      <c r="NM175" s="196" t="n">
        <f aca="false">IF(NM167=$E$162,1,0)</f>
        <v>0</v>
      </c>
      <c r="NN175" s="196" t="n">
        <f aca="false">IF(NN167=$E$162,1,0)</f>
        <v>0</v>
      </c>
      <c r="NO175" s="196" t="n">
        <f aca="false">IF(NO167=$E$162,1,0)</f>
        <v>0</v>
      </c>
      <c r="NP175" s="196" t="n">
        <f aca="false">IF(NP167=$E$162,1,0)</f>
        <v>0</v>
      </c>
      <c r="NQ175" s="196" t="n">
        <f aca="false">IF(NQ167=$E$162,1,0)</f>
        <v>0</v>
      </c>
      <c r="NR175" s="196" t="n">
        <f aca="false">IF(NR167=$E$162,1,0)</f>
        <v>0</v>
      </c>
      <c r="NS175" s="196"/>
      <c r="NT175" s="196" t="n">
        <f aca="false">IF(NT167=$E$162,1,0)</f>
        <v>0</v>
      </c>
      <c r="NU175" s="196" t="n">
        <f aca="false">IF(NU167=$E$162,1,0)</f>
        <v>0</v>
      </c>
      <c r="NV175" s="196" t="n">
        <f aca="false">IF(NV167=$E$162,1,0)</f>
        <v>0</v>
      </c>
      <c r="NW175" s="196" t="n">
        <f aca="false">IF(NW167=$E$162,1,0)</f>
        <v>0</v>
      </c>
      <c r="NX175" s="196" t="n">
        <f aca="false">IF(NX167=$E$162,1,0)</f>
        <v>0</v>
      </c>
      <c r="NY175" s="196" t="n">
        <f aca="false">IF(NY167=$E$162,1,0)</f>
        <v>0</v>
      </c>
      <c r="NZ175" s="196" t="n">
        <f aca="false">IF(NZ167=$E$162,1,0)</f>
        <v>0</v>
      </c>
      <c r="OA175" s="196" t="n">
        <f aca="false">IF(OA167=$E$162,1,0)</f>
        <v>0</v>
      </c>
      <c r="OB175" s="196" t="n">
        <f aca="false">IF(OB167=$E$162,1,0)</f>
        <v>0</v>
      </c>
      <c r="OC175" s="196" t="n">
        <f aca="false">IF(OC167=$E$162,1,0)</f>
        <v>0</v>
      </c>
      <c r="OD175" s="196" t="n">
        <f aca="false">IF(OD167=$E$162,1,0)</f>
        <v>0</v>
      </c>
      <c r="OE175" s="196" t="n">
        <f aca="false">IF(OE167=$E$162,1,0)</f>
        <v>0</v>
      </c>
      <c r="OF175" s="196"/>
      <c r="OG175" s="196" t="n">
        <f aca="false">IF(OG167=$E$162,1,0)</f>
        <v>0</v>
      </c>
      <c r="OH175" s="196" t="n">
        <f aca="false">IF(OH167=$E$162,1,0)</f>
        <v>0</v>
      </c>
      <c r="OI175" s="196" t="n">
        <f aca="false">IF(OI167=$E$162,1,0)</f>
        <v>0</v>
      </c>
      <c r="OJ175" s="196" t="n">
        <f aca="false">IF(OJ167=$E$162,1,0)</f>
        <v>0</v>
      </c>
      <c r="OK175" s="196" t="n">
        <f aca="false">IF(OK167=$E$162,1,0)</f>
        <v>0</v>
      </c>
      <c r="OL175" s="196" t="n">
        <f aca="false">IF(OL167=$E$162,1,0)</f>
        <v>0</v>
      </c>
      <c r="OM175" s="196" t="n">
        <f aca="false">IF(OM167=$E$162,1,0)</f>
        <v>0</v>
      </c>
      <c r="ON175" s="196" t="n">
        <f aca="false">IF(ON167=$E$162,1,0)</f>
        <v>0</v>
      </c>
      <c r="OO175" s="196" t="n">
        <f aca="false">IF(OO167=$E$162,1,0)</f>
        <v>0</v>
      </c>
      <c r="OP175" s="196" t="n">
        <f aca="false">IF(OP167=$E$162,1,0)</f>
        <v>0</v>
      </c>
      <c r="OQ175" s="196" t="n">
        <f aca="false">IF(OQ167=$E$162,1,0)</f>
        <v>0</v>
      </c>
      <c r="OR175" s="196" t="n">
        <f aca="false">IF(OR167=$E$162,1,0)</f>
        <v>0</v>
      </c>
      <c r="OS175" s="196"/>
      <c r="OT175" s="196"/>
      <c r="OU175" s="196"/>
      <c r="OV175" s="196"/>
      <c r="OW175" s="196"/>
      <c r="OX175" s="196"/>
      <c r="OY175" s="196"/>
      <c r="OZ175" s="196"/>
      <c r="PA175" s="196"/>
      <c r="PB175" s="196"/>
      <c r="PC175" s="196"/>
      <c r="PD175" s="196"/>
      <c r="PE175" s="196"/>
      <c r="PF175" s="196"/>
      <c r="PG175" s="196"/>
      <c r="PH175" s="196"/>
      <c r="PI175" s="196"/>
      <c r="PJ175" s="196"/>
      <c r="PK175" s="196"/>
      <c r="PL175" s="196"/>
      <c r="PM175" s="196"/>
      <c r="PN175" s="196"/>
      <c r="PO175" s="196"/>
      <c r="PP175" s="196"/>
      <c r="PQ175" s="196"/>
      <c r="PR175" s="196"/>
      <c r="PS175" s="196"/>
      <c r="PT175" s="196"/>
      <c r="PU175" s="196"/>
      <c r="PV175" s="196"/>
      <c r="PW175" s="196"/>
      <c r="PX175" s="196"/>
      <c r="PY175" s="196"/>
      <c r="PZ175" s="196"/>
      <c r="QA175" s="196"/>
      <c r="QB175" s="196"/>
      <c r="QC175" s="196"/>
      <c r="QD175" s="196"/>
      <c r="QE175" s="196"/>
      <c r="QF175" s="196"/>
      <c r="QG175" s="196"/>
      <c r="QH175" s="196"/>
      <c r="QI175" s="196"/>
      <c r="QJ175" s="196"/>
      <c r="QK175" s="196"/>
      <c r="QL175" s="196"/>
      <c r="QM175" s="196"/>
      <c r="QN175" s="196"/>
      <c r="QO175" s="196"/>
      <c r="QP175" s="196"/>
      <c r="QQ175" s="196"/>
      <c r="QR175" s="196"/>
      <c r="QS175" s="196"/>
      <c r="QT175" s="196"/>
      <c r="QU175" s="196"/>
      <c r="QV175" s="196"/>
      <c r="QW175" s="196"/>
      <c r="QX175" s="196"/>
      <c r="QY175" s="196"/>
      <c r="QZ175" s="196"/>
      <c r="RA175" s="196"/>
      <c r="RB175" s="196"/>
      <c r="RC175" s="196"/>
      <c r="RD175" s="196"/>
      <c r="RE175" s="196"/>
      <c r="RF175" s="196"/>
    </row>
    <row r="176" customFormat="false" ht="12.75" hidden="false" customHeight="true" outlineLevel="0" collapsed="false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6"/>
      <c r="AY176" s="196"/>
      <c r="AZ176" s="196"/>
      <c r="BA176" s="196"/>
      <c r="BB176" s="196"/>
      <c r="BC176" s="196"/>
      <c r="BD176" s="196"/>
      <c r="BE176" s="196"/>
      <c r="BF176" s="196"/>
      <c r="BG176" s="196"/>
      <c r="BH176" s="196"/>
      <c r="BI176" s="196"/>
      <c r="BJ176" s="196"/>
      <c r="BK176" s="196"/>
      <c r="BL176" s="196"/>
      <c r="BM176" s="196"/>
      <c r="BN176" s="196"/>
      <c r="BO176" s="196"/>
      <c r="BP176" s="196"/>
      <c r="BQ176" s="196"/>
      <c r="BR176" s="196"/>
      <c r="BS176" s="196"/>
      <c r="BT176" s="196"/>
      <c r="BU176" s="196"/>
      <c r="BV176" s="196"/>
      <c r="BW176" s="196"/>
      <c r="BX176" s="196"/>
      <c r="BY176" s="196"/>
      <c r="BZ176" s="196"/>
      <c r="CA176" s="196"/>
      <c r="CB176" s="196"/>
      <c r="CC176" s="196"/>
      <c r="CD176" s="196"/>
      <c r="CE176" s="196"/>
      <c r="CF176" s="196"/>
      <c r="CG176" s="196"/>
      <c r="CH176" s="196"/>
      <c r="CI176" s="196"/>
      <c r="CJ176" s="196"/>
      <c r="CK176" s="196"/>
      <c r="CL176" s="196"/>
      <c r="CM176" s="196"/>
      <c r="CN176" s="196"/>
      <c r="CO176" s="196"/>
      <c r="CP176" s="196"/>
      <c r="CQ176" s="196"/>
      <c r="CR176" s="196"/>
      <c r="CS176" s="196"/>
      <c r="CT176" s="196"/>
      <c r="CU176" s="196"/>
      <c r="CV176" s="196"/>
      <c r="CW176" s="196"/>
      <c r="CX176" s="196"/>
      <c r="CY176" s="196"/>
      <c r="CZ176" s="196"/>
      <c r="DA176" s="196"/>
      <c r="DB176" s="196"/>
      <c r="DC176" s="196"/>
      <c r="DD176" s="196"/>
      <c r="DE176" s="196"/>
      <c r="DF176" s="196"/>
      <c r="DG176" s="196"/>
      <c r="DH176" s="196"/>
      <c r="DI176" s="196"/>
      <c r="DJ176" s="196"/>
      <c r="DK176" s="196"/>
      <c r="DL176" s="196"/>
      <c r="DM176" s="196"/>
      <c r="DN176" s="196"/>
      <c r="DO176" s="196"/>
      <c r="DP176" s="196"/>
      <c r="DQ176" s="196"/>
      <c r="DR176" s="196"/>
      <c r="DS176" s="196"/>
      <c r="DT176" s="196"/>
      <c r="DU176" s="196"/>
      <c r="DV176" s="196"/>
      <c r="DW176" s="196"/>
      <c r="DX176" s="196"/>
      <c r="DY176" s="196"/>
      <c r="DZ176" s="196"/>
      <c r="EA176" s="196"/>
      <c r="EB176" s="196"/>
      <c r="EC176" s="196"/>
      <c r="ED176" s="196"/>
      <c r="EE176" s="196"/>
      <c r="EF176" s="196"/>
      <c r="EG176" s="196"/>
      <c r="EH176" s="196"/>
      <c r="EI176" s="196"/>
      <c r="EJ176" s="196"/>
      <c r="EK176" s="196"/>
      <c r="EL176" s="196"/>
      <c r="EM176" s="196"/>
      <c r="EN176" s="196"/>
      <c r="EO176" s="196"/>
      <c r="EP176" s="196"/>
      <c r="EQ176" s="196"/>
      <c r="ER176" s="196"/>
      <c r="ES176" s="196"/>
      <c r="ET176" s="196"/>
      <c r="EU176" s="196"/>
      <c r="EV176" s="196"/>
      <c r="EW176" s="196"/>
      <c r="EX176" s="196"/>
      <c r="EY176" s="196"/>
      <c r="EZ176" s="196"/>
      <c r="FA176" s="196"/>
      <c r="FB176" s="196"/>
      <c r="FC176" s="196"/>
      <c r="FD176" s="196"/>
      <c r="FE176" s="196"/>
      <c r="FF176" s="196"/>
      <c r="FG176" s="196"/>
      <c r="FH176" s="196"/>
      <c r="FI176" s="196"/>
      <c r="FJ176" s="196"/>
      <c r="FK176" s="196"/>
      <c r="FL176" s="196"/>
      <c r="FM176" s="196"/>
      <c r="FN176" s="196"/>
      <c r="FO176" s="196"/>
      <c r="FP176" s="196"/>
      <c r="FQ176" s="196"/>
      <c r="FR176" s="196"/>
      <c r="FS176" s="196"/>
      <c r="FT176" s="196"/>
      <c r="FU176" s="196"/>
      <c r="FV176" s="196"/>
      <c r="FW176" s="196"/>
      <c r="FX176" s="196"/>
      <c r="FY176" s="196"/>
      <c r="FZ176" s="196"/>
      <c r="GA176" s="196"/>
      <c r="GB176" s="196"/>
      <c r="GC176" s="196"/>
      <c r="GD176" s="196"/>
      <c r="GE176" s="196"/>
      <c r="GF176" s="196"/>
      <c r="GG176" s="196"/>
      <c r="GH176" s="196"/>
      <c r="GI176" s="196"/>
      <c r="GJ176" s="196"/>
      <c r="GK176" s="196"/>
      <c r="GL176" s="196"/>
      <c r="GM176" s="196"/>
      <c r="GN176" s="196"/>
      <c r="GO176" s="196"/>
      <c r="GP176" s="196"/>
      <c r="GQ176" s="196"/>
      <c r="GR176" s="196"/>
      <c r="GS176" s="196"/>
      <c r="GT176" s="196"/>
      <c r="GU176" s="196"/>
      <c r="GV176" s="196"/>
      <c r="GW176" s="196"/>
      <c r="GX176" s="196"/>
      <c r="GY176" s="196"/>
      <c r="GZ176" s="196"/>
      <c r="HA176" s="196"/>
      <c r="HB176" s="196"/>
      <c r="HC176" s="196"/>
      <c r="HD176" s="196"/>
      <c r="HE176" s="196"/>
      <c r="HF176" s="196"/>
      <c r="HG176" s="196"/>
      <c r="HH176" s="196"/>
      <c r="HI176" s="196"/>
      <c r="HJ176" s="196"/>
      <c r="HK176" s="196"/>
      <c r="HL176" s="196"/>
      <c r="HM176" s="196"/>
      <c r="HN176" s="196"/>
      <c r="HO176" s="196"/>
      <c r="HP176" s="196"/>
      <c r="HQ176" s="196"/>
      <c r="HR176" s="196"/>
      <c r="HS176" s="196"/>
      <c r="HT176" s="196"/>
      <c r="HU176" s="196"/>
      <c r="HV176" s="196"/>
      <c r="HW176" s="196"/>
      <c r="HX176" s="196"/>
      <c r="HY176" s="196"/>
      <c r="HZ176" s="196"/>
      <c r="IA176" s="196"/>
      <c r="IB176" s="196"/>
      <c r="IC176" s="196"/>
      <c r="ID176" s="196"/>
      <c r="IE176" s="196"/>
      <c r="IF176" s="196"/>
      <c r="IG176" s="196"/>
      <c r="IH176" s="196"/>
      <c r="II176" s="196"/>
      <c r="IJ176" s="196"/>
      <c r="IK176" s="196"/>
      <c r="IL176" s="196"/>
      <c r="IM176" s="196"/>
      <c r="IN176" s="196"/>
      <c r="IO176" s="196"/>
      <c r="IP176" s="196"/>
      <c r="IQ176" s="196"/>
      <c r="IR176" s="196"/>
      <c r="IS176" s="196"/>
      <c r="IT176" s="196"/>
      <c r="IU176" s="196"/>
      <c r="IV176" s="196"/>
      <c r="IW176" s="196"/>
      <c r="IX176" s="196"/>
      <c r="IY176" s="196"/>
      <c r="IZ176" s="196"/>
      <c r="JA176" s="196"/>
      <c r="JB176" s="196"/>
      <c r="JC176" s="196"/>
      <c r="JD176" s="196"/>
      <c r="JE176" s="196"/>
      <c r="JF176" s="196"/>
      <c r="JG176" s="196"/>
      <c r="JH176" s="196"/>
      <c r="JI176" s="196"/>
      <c r="JJ176" s="196"/>
      <c r="JK176" s="196"/>
      <c r="JL176" s="196"/>
      <c r="JM176" s="196"/>
      <c r="JN176" s="196"/>
      <c r="JO176" s="196"/>
      <c r="JP176" s="196"/>
      <c r="JQ176" s="196"/>
      <c r="JR176" s="196"/>
      <c r="JS176" s="196"/>
      <c r="JT176" s="196"/>
      <c r="JU176" s="196"/>
      <c r="JV176" s="196"/>
      <c r="JW176" s="196"/>
      <c r="JX176" s="196"/>
      <c r="JY176" s="196"/>
      <c r="JZ176" s="196"/>
      <c r="KA176" s="196"/>
      <c r="KB176" s="196"/>
      <c r="KC176" s="196"/>
      <c r="KD176" s="196"/>
      <c r="KE176" s="196"/>
      <c r="KF176" s="196"/>
      <c r="KG176" s="196"/>
      <c r="KH176" s="196"/>
      <c r="KI176" s="196"/>
      <c r="KJ176" s="196"/>
      <c r="KK176" s="196"/>
      <c r="KL176" s="196"/>
      <c r="KM176" s="196"/>
      <c r="KN176" s="196"/>
      <c r="KO176" s="196"/>
      <c r="KP176" s="196"/>
      <c r="KQ176" s="196"/>
      <c r="KR176" s="196"/>
      <c r="KS176" s="196"/>
      <c r="KT176" s="196"/>
      <c r="KU176" s="196"/>
      <c r="KV176" s="196"/>
      <c r="KW176" s="196"/>
      <c r="KX176" s="196"/>
      <c r="KY176" s="196"/>
      <c r="KZ176" s="196"/>
      <c r="LA176" s="196"/>
      <c r="LB176" s="196"/>
      <c r="LC176" s="196"/>
      <c r="LD176" s="196"/>
      <c r="LE176" s="196"/>
      <c r="LF176" s="196"/>
      <c r="LG176" s="196"/>
      <c r="LH176" s="196"/>
      <c r="LI176" s="196"/>
      <c r="LJ176" s="196"/>
      <c r="LK176" s="196"/>
      <c r="LL176" s="196"/>
      <c r="LM176" s="196"/>
      <c r="LN176" s="196"/>
      <c r="LO176" s="196"/>
      <c r="LP176" s="196"/>
      <c r="LQ176" s="196"/>
      <c r="LR176" s="196"/>
      <c r="LS176" s="196"/>
      <c r="LT176" s="196"/>
      <c r="LU176" s="196"/>
      <c r="LV176" s="196"/>
      <c r="LW176" s="196"/>
      <c r="LX176" s="196"/>
      <c r="LY176" s="196"/>
      <c r="LZ176" s="196"/>
      <c r="MA176" s="196"/>
      <c r="MB176" s="196"/>
      <c r="MC176" s="196"/>
      <c r="MD176" s="196"/>
      <c r="ME176" s="196"/>
      <c r="MF176" s="196"/>
      <c r="MG176" s="196"/>
      <c r="MH176" s="196"/>
      <c r="MI176" s="196"/>
      <c r="MJ176" s="196"/>
      <c r="MK176" s="196"/>
      <c r="ML176" s="196"/>
      <c r="MM176" s="196"/>
      <c r="MN176" s="196"/>
      <c r="MO176" s="196"/>
      <c r="MP176" s="196"/>
      <c r="MQ176" s="196"/>
      <c r="MR176" s="196"/>
      <c r="MS176" s="196"/>
      <c r="MT176" s="196"/>
      <c r="MU176" s="196"/>
      <c r="MV176" s="196"/>
      <c r="MW176" s="196"/>
      <c r="MX176" s="196"/>
      <c r="MY176" s="196"/>
      <c r="MZ176" s="196"/>
      <c r="NA176" s="196"/>
      <c r="NB176" s="196"/>
      <c r="NC176" s="196"/>
      <c r="ND176" s="196"/>
      <c r="NE176" s="196"/>
      <c r="NF176" s="196"/>
      <c r="NG176" s="196"/>
      <c r="NH176" s="196"/>
      <c r="NI176" s="196"/>
      <c r="NJ176" s="196"/>
      <c r="NK176" s="196"/>
      <c r="NL176" s="196"/>
      <c r="NM176" s="196"/>
      <c r="NN176" s="196"/>
      <c r="NO176" s="196"/>
      <c r="NP176" s="196"/>
      <c r="NQ176" s="196"/>
      <c r="NR176" s="196"/>
      <c r="NS176" s="196"/>
      <c r="NT176" s="196"/>
      <c r="NU176" s="196"/>
      <c r="NV176" s="196"/>
      <c r="NW176" s="196"/>
      <c r="NX176" s="196"/>
      <c r="NY176" s="196"/>
      <c r="NZ176" s="196"/>
      <c r="OA176" s="196"/>
      <c r="OB176" s="196"/>
      <c r="OC176" s="196"/>
      <c r="OD176" s="196"/>
      <c r="OE176" s="196"/>
      <c r="OF176" s="196"/>
      <c r="OG176" s="196"/>
      <c r="OH176" s="196"/>
      <c r="OI176" s="196"/>
      <c r="OJ176" s="196"/>
      <c r="OK176" s="196"/>
      <c r="OL176" s="196"/>
      <c r="OM176" s="196"/>
      <c r="ON176" s="196"/>
      <c r="OO176" s="196"/>
      <c r="OP176" s="196"/>
      <c r="OQ176" s="196"/>
      <c r="OR176" s="196"/>
      <c r="OS176" s="196"/>
      <c r="OT176" s="196"/>
      <c r="OU176" s="196"/>
      <c r="OV176" s="196"/>
      <c r="OW176" s="196"/>
      <c r="OX176" s="196"/>
      <c r="OY176" s="196"/>
      <c r="OZ176" s="196"/>
      <c r="PA176" s="196"/>
      <c r="PB176" s="196"/>
      <c r="PC176" s="196"/>
      <c r="PD176" s="196"/>
      <c r="PE176" s="196"/>
      <c r="PF176" s="196"/>
      <c r="PG176" s="196"/>
      <c r="PH176" s="196"/>
      <c r="PI176" s="196"/>
      <c r="PJ176" s="196"/>
      <c r="PK176" s="196"/>
      <c r="PL176" s="196"/>
      <c r="PM176" s="196"/>
      <c r="PN176" s="196"/>
      <c r="PO176" s="196"/>
      <c r="PP176" s="196"/>
      <c r="PQ176" s="196"/>
      <c r="PR176" s="196"/>
      <c r="PS176" s="196"/>
      <c r="PT176" s="196"/>
      <c r="PU176" s="196"/>
      <c r="PV176" s="196"/>
      <c r="PW176" s="196"/>
      <c r="PX176" s="196"/>
      <c r="PY176" s="196"/>
      <c r="PZ176" s="196"/>
      <c r="QA176" s="196"/>
      <c r="QB176" s="196"/>
      <c r="QC176" s="196"/>
      <c r="QD176" s="196"/>
      <c r="QE176" s="196"/>
      <c r="QF176" s="196"/>
      <c r="QG176" s="196"/>
      <c r="QH176" s="196"/>
      <c r="QI176" s="196"/>
      <c r="QJ176" s="196"/>
      <c r="QK176" s="196"/>
      <c r="QL176" s="196"/>
      <c r="QM176" s="196"/>
      <c r="QN176" s="196"/>
      <c r="QO176" s="196"/>
      <c r="QP176" s="196"/>
      <c r="QQ176" s="196"/>
      <c r="QR176" s="196"/>
      <c r="QS176" s="196"/>
      <c r="QT176" s="196"/>
      <c r="QU176" s="196"/>
      <c r="QV176" s="196"/>
      <c r="QW176" s="196"/>
      <c r="QX176" s="196"/>
      <c r="QY176" s="196"/>
      <c r="QZ176" s="196"/>
      <c r="RA176" s="196"/>
      <c r="RB176" s="196"/>
      <c r="RC176" s="196"/>
      <c r="RD176" s="196"/>
      <c r="RE176" s="196"/>
      <c r="RF176" s="196"/>
    </row>
    <row r="177" customFormat="false" ht="12.75" hidden="false" customHeight="true" outlineLevel="0" collapsed="false">
      <c r="A177" s="196"/>
      <c r="B177" s="497" t="s">
        <v>535</v>
      </c>
      <c r="C177" s="196"/>
      <c r="D177" s="196"/>
      <c r="E177" s="196" t="s">
        <v>536</v>
      </c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196"/>
      <c r="AV177" s="196"/>
      <c r="AW177" s="196"/>
      <c r="AX177" s="196"/>
      <c r="AY177" s="196"/>
      <c r="AZ177" s="196"/>
      <c r="BA177" s="196"/>
      <c r="BB177" s="196"/>
      <c r="BC177" s="196"/>
      <c r="BD177" s="196"/>
      <c r="BE177" s="196"/>
      <c r="BF177" s="196"/>
      <c r="BG177" s="196"/>
      <c r="BH177" s="196"/>
      <c r="BI177" s="196"/>
      <c r="BJ177" s="196"/>
      <c r="BK177" s="196"/>
      <c r="BL177" s="196"/>
      <c r="BM177" s="196"/>
      <c r="BN177" s="196"/>
      <c r="BO177" s="196"/>
      <c r="BP177" s="196"/>
      <c r="BQ177" s="196"/>
      <c r="BR177" s="196"/>
      <c r="BS177" s="196"/>
      <c r="BT177" s="196"/>
      <c r="BU177" s="196"/>
      <c r="BV177" s="196"/>
      <c r="BW177" s="196"/>
      <c r="BX177" s="196"/>
      <c r="BY177" s="196"/>
      <c r="BZ177" s="196"/>
      <c r="CA177" s="196"/>
      <c r="CB177" s="196"/>
      <c r="CC177" s="196"/>
      <c r="CD177" s="196"/>
      <c r="CE177" s="196"/>
      <c r="CF177" s="196"/>
      <c r="CG177" s="196"/>
      <c r="CH177" s="196"/>
      <c r="CI177" s="196"/>
      <c r="CJ177" s="196"/>
      <c r="CK177" s="196"/>
      <c r="CL177" s="196"/>
      <c r="CM177" s="196"/>
      <c r="CN177" s="196"/>
      <c r="CO177" s="196"/>
      <c r="CP177" s="196"/>
      <c r="CQ177" s="196"/>
      <c r="CR177" s="196"/>
      <c r="CS177" s="196"/>
      <c r="CT177" s="196"/>
      <c r="CU177" s="196"/>
      <c r="CV177" s="196"/>
      <c r="CW177" s="196"/>
      <c r="CX177" s="196"/>
      <c r="CY177" s="196"/>
      <c r="CZ177" s="196"/>
      <c r="DA177" s="196"/>
      <c r="DB177" s="196"/>
      <c r="DC177" s="196"/>
      <c r="DD177" s="196"/>
      <c r="DE177" s="196"/>
      <c r="DF177" s="196"/>
      <c r="DG177" s="196"/>
      <c r="DH177" s="196"/>
      <c r="DI177" s="196"/>
      <c r="DJ177" s="196"/>
      <c r="DK177" s="196"/>
      <c r="DL177" s="196"/>
      <c r="DM177" s="196"/>
      <c r="DN177" s="196"/>
      <c r="DO177" s="196"/>
      <c r="DP177" s="196"/>
      <c r="DQ177" s="196"/>
      <c r="DR177" s="196"/>
      <c r="DS177" s="196"/>
      <c r="DT177" s="196"/>
      <c r="DU177" s="196"/>
      <c r="DV177" s="196"/>
      <c r="DW177" s="196"/>
      <c r="DX177" s="196"/>
      <c r="DY177" s="196"/>
      <c r="DZ177" s="196"/>
      <c r="EA177" s="196"/>
      <c r="EB177" s="196"/>
      <c r="EC177" s="196"/>
      <c r="ED177" s="196"/>
      <c r="EE177" s="196"/>
      <c r="EF177" s="196"/>
      <c r="EG177" s="196"/>
      <c r="EH177" s="196"/>
      <c r="EI177" s="196"/>
      <c r="EJ177" s="196"/>
      <c r="EK177" s="196"/>
      <c r="EL177" s="196"/>
      <c r="EM177" s="196"/>
      <c r="EN177" s="196"/>
      <c r="EO177" s="196"/>
      <c r="EP177" s="196"/>
      <c r="EQ177" s="196"/>
      <c r="ER177" s="196"/>
      <c r="ES177" s="196"/>
      <c r="ET177" s="196"/>
      <c r="EU177" s="196"/>
      <c r="EV177" s="196"/>
      <c r="EW177" s="196"/>
      <c r="EX177" s="196"/>
      <c r="EY177" s="196"/>
      <c r="EZ177" s="196"/>
      <c r="FA177" s="196"/>
      <c r="FB177" s="196"/>
      <c r="FC177" s="196"/>
      <c r="FD177" s="196"/>
      <c r="FE177" s="196"/>
      <c r="FF177" s="196"/>
      <c r="FG177" s="196"/>
      <c r="FH177" s="196"/>
      <c r="FI177" s="196"/>
      <c r="FJ177" s="196"/>
      <c r="FK177" s="196"/>
      <c r="FL177" s="196"/>
      <c r="FM177" s="196"/>
      <c r="FN177" s="196"/>
      <c r="FO177" s="196"/>
      <c r="FP177" s="196"/>
      <c r="FQ177" s="196"/>
      <c r="FR177" s="196"/>
      <c r="FS177" s="196"/>
      <c r="FT177" s="196"/>
      <c r="FU177" s="196"/>
      <c r="FV177" s="196"/>
      <c r="FW177" s="196"/>
      <c r="FX177" s="196"/>
      <c r="FY177" s="196"/>
      <c r="FZ177" s="196"/>
      <c r="GA177" s="196"/>
      <c r="GB177" s="196"/>
      <c r="GC177" s="196"/>
      <c r="GD177" s="196"/>
      <c r="GE177" s="196"/>
      <c r="GF177" s="196"/>
      <c r="GG177" s="196"/>
      <c r="GH177" s="196"/>
      <c r="GI177" s="196"/>
      <c r="GJ177" s="196"/>
      <c r="GK177" s="196"/>
      <c r="GL177" s="196"/>
      <c r="GM177" s="196"/>
      <c r="GN177" s="196"/>
      <c r="GO177" s="196"/>
      <c r="GP177" s="196"/>
      <c r="GQ177" s="196"/>
      <c r="GR177" s="196"/>
      <c r="GS177" s="196"/>
      <c r="GT177" s="196"/>
      <c r="GU177" s="196"/>
      <c r="GV177" s="196"/>
      <c r="GW177" s="196"/>
      <c r="GX177" s="196"/>
      <c r="GY177" s="196"/>
      <c r="GZ177" s="196"/>
      <c r="HA177" s="196"/>
      <c r="HB177" s="196"/>
      <c r="HC177" s="196"/>
      <c r="HD177" s="196"/>
      <c r="HE177" s="196"/>
      <c r="HF177" s="196"/>
      <c r="HG177" s="196"/>
      <c r="HH177" s="196"/>
      <c r="HI177" s="196"/>
      <c r="HJ177" s="196"/>
      <c r="HK177" s="196"/>
      <c r="HL177" s="196"/>
      <c r="HM177" s="196"/>
      <c r="HN177" s="196"/>
      <c r="HO177" s="196"/>
      <c r="HP177" s="196"/>
      <c r="HQ177" s="196"/>
      <c r="HR177" s="196"/>
      <c r="HS177" s="196"/>
      <c r="HT177" s="196"/>
      <c r="HU177" s="196"/>
      <c r="HV177" s="196"/>
      <c r="HW177" s="196"/>
      <c r="HX177" s="196"/>
      <c r="HY177" s="196"/>
      <c r="HZ177" s="196"/>
      <c r="IA177" s="196"/>
      <c r="IB177" s="196"/>
      <c r="IC177" s="196"/>
      <c r="ID177" s="196"/>
      <c r="IE177" s="196"/>
      <c r="IF177" s="196"/>
      <c r="IG177" s="196"/>
      <c r="IH177" s="196"/>
      <c r="II177" s="196"/>
      <c r="IJ177" s="196"/>
      <c r="IK177" s="196"/>
      <c r="IL177" s="196"/>
      <c r="IM177" s="196"/>
      <c r="IN177" s="196"/>
      <c r="IO177" s="196"/>
      <c r="IP177" s="196"/>
      <c r="IQ177" s="196"/>
      <c r="IR177" s="196"/>
      <c r="IS177" s="196"/>
      <c r="IT177" s="196"/>
      <c r="IU177" s="196"/>
      <c r="IV177" s="196"/>
      <c r="IW177" s="196"/>
      <c r="IX177" s="196"/>
      <c r="IY177" s="196"/>
      <c r="IZ177" s="196"/>
      <c r="JA177" s="196"/>
      <c r="JB177" s="196"/>
      <c r="JC177" s="196"/>
      <c r="JD177" s="196"/>
      <c r="JE177" s="196"/>
      <c r="JF177" s="196"/>
      <c r="JG177" s="196"/>
      <c r="JH177" s="196"/>
      <c r="JI177" s="196"/>
      <c r="JJ177" s="196"/>
      <c r="JK177" s="196"/>
      <c r="JL177" s="196"/>
      <c r="JM177" s="196"/>
      <c r="JN177" s="196"/>
      <c r="JO177" s="196"/>
      <c r="JP177" s="196"/>
      <c r="JQ177" s="196"/>
      <c r="JR177" s="196"/>
      <c r="JS177" s="196"/>
      <c r="JT177" s="196"/>
      <c r="JU177" s="196"/>
      <c r="JV177" s="196"/>
      <c r="JW177" s="196"/>
      <c r="JX177" s="196"/>
      <c r="JY177" s="196"/>
      <c r="JZ177" s="196"/>
      <c r="KA177" s="196"/>
      <c r="KB177" s="196"/>
      <c r="KC177" s="196"/>
      <c r="KD177" s="196"/>
      <c r="KE177" s="196"/>
      <c r="KF177" s="196"/>
      <c r="KG177" s="196"/>
      <c r="KH177" s="196"/>
      <c r="KI177" s="196"/>
      <c r="KJ177" s="196"/>
      <c r="KK177" s="196"/>
      <c r="KL177" s="196"/>
      <c r="KM177" s="196"/>
      <c r="KN177" s="196"/>
      <c r="KO177" s="196"/>
      <c r="KP177" s="196"/>
      <c r="KQ177" s="196"/>
      <c r="KR177" s="196"/>
      <c r="KS177" s="196"/>
      <c r="KT177" s="196"/>
      <c r="KU177" s="196"/>
      <c r="KV177" s="196"/>
      <c r="KW177" s="196"/>
      <c r="KX177" s="196"/>
      <c r="KY177" s="196"/>
      <c r="KZ177" s="196"/>
      <c r="LA177" s="196"/>
      <c r="LB177" s="196"/>
      <c r="LC177" s="196"/>
      <c r="LD177" s="196"/>
      <c r="LE177" s="196"/>
      <c r="LF177" s="196"/>
      <c r="LG177" s="196"/>
      <c r="LH177" s="196"/>
      <c r="LI177" s="196"/>
      <c r="LJ177" s="196"/>
      <c r="LK177" s="196"/>
      <c r="LL177" s="196"/>
      <c r="LM177" s="196"/>
      <c r="LN177" s="196"/>
      <c r="LO177" s="196"/>
      <c r="LP177" s="196"/>
      <c r="LQ177" s="196"/>
      <c r="LR177" s="196"/>
      <c r="LS177" s="196"/>
      <c r="LT177" s="196"/>
      <c r="LU177" s="196"/>
      <c r="LV177" s="196"/>
      <c r="LW177" s="196"/>
      <c r="LX177" s="196"/>
      <c r="LY177" s="196"/>
      <c r="LZ177" s="196"/>
      <c r="MA177" s="196"/>
      <c r="MB177" s="196"/>
      <c r="MC177" s="196"/>
      <c r="MD177" s="196"/>
      <c r="ME177" s="196"/>
      <c r="MF177" s="196"/>
      <c r="MG177" s="196"/>
      <c r="MH177" s="196"/>
      <c r="MI177" s="196"/>
      <c r="MJ177" s="196"/>
      <c r="MK177" s="196"/>
      <c r="ML177" s="196"/>
      <c r="MM177" s="196"/>
      <c r="MN177" s="196"/>
      <c r="MO177" s="196"/>
      <c r="MP177" s="196"/>
      <c r="MQ177" s="196"/>
      <c r="MR177" s="196"/>
      <c r="MS177" s="196"/>
      <c r="MT177" s="196"/>
      <c r="MU177" s="196"/>
      <c r="MV177" s="196"/>
      <c r="MW177" s="196"/>
      <c r="MX177" s="196"/>
      <c r="MY177" s="196"/>
      <c r="MZ177" s="196"/>
      <c r="NA177" s="196"/>
      <c r="NB177" s="196"/>
      <c r="NC177" s="196"/>
      <c r="ND177" s="196"/>
      <c r="NE177" s="196"/>
      <c r="NF177" s="196"/>
      <c r="NG177" s="196"/>
      <c r="NH177" s="196"/>
      <c r="NI177" s="196"/>
      <c r="NJ177" s="196"/>
      <c r="NK177" s="196"/>
      <c r="NL177" s="196"/>
      <c r="NM177" s="196"/>
      <c r="NN177" s="196"/>
      <c r="NO177" s="196"/>
      <c r="NP177" s="196"/>
      <c r="NQ177" s="196"/>
      <c r="NR177" s="196"/>
      <c r="NS177" s="196"/>
      <c r="NT177" s="196"/>
      <c r="NU177" s="196"/>
      <c r="NV177" s="196"/>
      <c r="NW177" s="196"/>
      <c r="NX177" s="196"/>
      <c r="NY177" s="196"/>
      <c r="NZ177" s="196"/>
      <c r="OA177" s="196"/>
      <c r="OB177" s="196"/>
      <c r="OC177" s="196"/>
      <c r="OD177" s="196"/>
      <c r="OE177" s="196"/>
      <c r="OF177" s="196"/>
      <c r="OG177" s="196"/>
      <c r="OH177" s="196"/>
      <c r="OI177" s="196"/>
      <c r="OJ177" s="196"/>
      <c r="OK177" s="196"/>
      <c r="OL177" s="196"/>
      <c r="OM177" s="196"/>
      <c r="ON177" s="196"/>
      <c r="OO177" s="196"/>
      <c r="OP177" s="196"/>
      <c r="OQ177" s="196"/>
      <c r="OR177" s="196"/>
      <c r="OS177" s="196"/>
      <c r="OT177" s="196"/>
      <c r="OU177" s="196"/>
      <c r="OV177" s="196"/>
      <c r="OW177" s="196"/>
      <c r="OX177" s="196"/>
      <c r="OY177" s="196"/>
      <c r="OZ177" s="196"/>
      <c r="PA177" s="196"/>
      <c r="PB177" s="196"/>
      <c r="PC177" s="196"/>
      <c r="PD177" s="196"/>
      <c r="PE177" s="196"/>
      <c r="PF177" s="196"/>
      <c r="PG177" s="196"/>
      <c r="PH177" s="196"/>
      <c r="PI177" s="196"/>
      <c r="PJ177" s="196"/>
      <c r="PK177" s="196"/>
      <c r="PL177" s="196"/>
      <c r="PM177" s="196"/>
      <c r="PN177" s="196"/>
      <c r="PO177" s="196"/>
      <c r="PP177" s="196"/>
      <c r="PQ177" s="196"/>
      <c r="PR177" s="196"/>
      <c r="PS177" s="196"/>
      <c r="PT177" s="196"/>
      <c r="PU177" s="196"/>
      <c r="PV177" s="196"/>
      <c r="PW177" s="196"/>
      <c r="PX177" s="196"/>
      <c r="PY177" s="196"/>
      <c r="PZ177" s="196"/>
      <c r="QA177" s="196"/>
      <c r="QB177" s="196"/>
      <c r="QC177" s="196"/>
      <c r="QD177" s="196"/>
      <c r="QE177" s="196"/>
      <c r="QF177" s="196"/>
      <c r="QG177" s="196"/>
      <c r="QH177" s="196"/>
      <c r="QI177" s="196"/>
      <c r="QJ177" s="196"/>
      <c r="QK177" s="196"/>
      <c r="QL177" s="196"/>
      <c r="QM177" s="196"/>
      <c r="QN177" s="196"/>
      <c r="QO177" s="196"/>
      <c r="QP177" s="196"/>
      <c r="QQ177" s="196"/>
      <c r="QR177" s="196"/>
      <c r="QS177" s="196"/>
      <c r="QT177" s="196"/>
      <c r="QU177" s="196"/>
      <c r="QV177" s="196"/>
      <c r="QW177" s="196"/>
      <c r="QX177" s="196"/>
      <c r="QY177" s="196"/>
      <c r="QZ177" s="196"/>
      <c r="RA177" s="196"/>
      <c r="RB177" s="196"/>
      <c r="RC177" s="196"/>
      <c r="RD177" s="196"/>
      <c r="RE177" s="196"/>
      <c r="RF177" s="196"/>
    </row>
    <row r="178" customFormat="false" ht="12.75" hidden="false" customHeight="true" outlineLevel="0" collapsed="false">
      <c r="A178" s="478"/>
      <c r="B178" s="479" t="s">
        <v>498</v>
      </c>
      <c r="C178" s="478"/>
      <c r="D178" s="478"/>
      <c r="E178" s="478"/>
      <c r="F178" s="478"/>
      <c r="G178" s="478" t="n">
        <f aca="false">F184</f>
        <v>0</v>
      </c>
      <c r="H178" s="478" t="n">
        <f aca="false">G184</f>
        <v>0</v>
      </c>
      <c r="I178" s="478" t="n">
        <f aca="false">H184</f>
        <v>0</v>
      </c>
      <c r="J178" s="478" t="n">
        <f aca="false">I184</f>
        <v>0</v>
      </c>
      <c r="K178" s="478" t="n">
        <f aca="false">J184</f>
        <v>0</v>
      </c>
      <c r="L178" s="478" t="n">
        <f aca="false">K184</f>
        <v>0</v>
      </c>
      <c r="M178" s="478" t="n">
        <f aca="false">L184</f>
        <v>0</v>
      </c>
      <c r="N178" s="478" t="n">
        <f aca="false">M184</f>
        <v>0</v>
      </c>
      <c r="O178" s="478" t="n">
        <f aca="false">N184</f>
        <v>0</v>
      </c>
      <c r="P178" s="478" t="n">
        <f aca="false">O184</f>
        <v>0</v>
      </c>
      <c r="Q178" s="478" t="n">
        <f aca="false">P184</f>
        <v>0</v>
      </c>
      <c r="R178" s="478" t="n">
        <f aca="false">Q184</f>
        <v>0</v>
      </c>
      <c r="S178" s="478" t="n">
        <f aca="false">F184</f>
        <v>0</v>
      </c>
      <c r="T178" s="478" t="n">
        <f aca="false">S184</f>
        <v>0</v>
      </c>
      <c r="U178" s="478" t="n">
        <f aca="false">T184</f>
        <v>0</v>
      </c>
      <c r="V178" s="478" t="n">
        <f aca="false">U184</f>
        <v>0</v>
      </c>
      <c r="W178" s="478" t="n">
        <f aca="false">V184</f>
        <v>0</v>
      </c>
      <c r="X178" s="478" t="n">
        <f aca="false">W184</f>
        <v>0</v>
      </c>
      <c r="Y178" s="478" t="n">
        <f aca="false">X184</f>
        <v>0</v>
      </c>
      <c r="Z178" s="478" t="n">
        <f aca="false">Y184</f>
        <v>0</v>
      </c>
      <c r="AA178" s="478" t="n">
        <f aca="false">Z184</f>
        <v>0</v>
      </c>
      <c r="AB178" s="478" t="n">
        <f aca="false">AA184</f>
        <v>0</v>
      </c>
      <c r="AC178" s="478" t="n">
        <f aca="false">AB184</f>
        <v>0</v>
      </c>
      <c r="AD178" s="478" t="n">
        <f aca="false">AC184</f>
        <v>0</v>
      </c>
      <c r="AE178" s="478" t="n">
        <f aca="false">AD184</f>
        <v>0</v>
      </c>
      <c r="AF178" s="478" t="n">
        <f aca="false">S184</f>
        <v>0</v>
      </c>
      <c r="AG178" s="478" t="n">
        <f aca="false">AE184</f>
        <v>0</v>
      </c>
      <c r="AH178" s="478" t="n">
        <f aca="false">AG184</f>
        <v>0</v>
      </c>
      <c r="AI178" s="478" t="n">
        <f aca="false">AH184</f>
        <v>0</v>
      </c>
      <c r="AJ178" s="478" t="n">
        <f aca="false">AI184</f>
        <v>0</v>
      </c>
      <c r="AK178" s="478" t="n">
        <f aca="false">AJ184</f>
        <v>0</v>
      </c>
      <c r="AL178" s="478" t="n">
        <f aca="false">AK184</f>
        <v>0</v>
      </c>
      <c r="AM178" s="478" t="n">
        <f aca="false">AL184</f>
        <v>0</v>
      </c>
      <c r="AN178" s="478" t="n">
        <f aca="false">AM184</f>
        <v>0</v>
      </c>
      <c r="AO178" s="478" t="n">
        <f aca="false">AN184</f>
        <v>0</v>
      </c>
      <c r="AP178" s="478" t="n">
        <f aca="false">AO184</f>
        <v>0</v>
      </c>
      <c r="AQ178" s="478" t="n">
        <f aca="false">AP184</f>
        <v>0</v>
      </c>
      <c r="AR178" s="478" t="n">
        <f aca="false">AQ184</f>
        <v>0</v>
      </c>
      <c r="AS178" s="478" t="n">
        <f aca="false">AF184</f>
        <v>0</v>
      </c>
      <c r="AT178" s="478" t="n">
        <f aca="false">AR184</f>
        <v>0</v>
      </c>
      <c r="AU178" s="478" t="n">
        <f aca="false">AT184</f>
        <v>0</v>
      </c>
      <c r="AV178" s="478" t="n">
        <f aca="false">AU184</f>
        <v>0</v>
      </c>
      <c r="AW178" s="478" t="n">
        <f aca="false">AV184</f>
        <v>0</v>
      </c>
      <c r="AX178" s="478" t="n">
        <f aca="false">AW184</f>
        <v>0</v>
      </c>
      <c r="AY178" s="478" t="n">
        <f aca="false">AX184</f>
        <v>0</v>
      </c>
      <c r="AZ178" s="478" t="n">
        <f aca="false">AY184</f>
        <v>0</v>
      </c>
      <c r="BA178" s="478" t="n">
        <f aca="false">AZ184</f>
        <v>0</v>
      </c>
      <c r="BB178" s="478" t="n">
        <f aca="false">BA184</f>
        <v>0</v>
      </c>
      <c r="BC178" s="478" t="n">
        <f aca="false">BB184</f>
        <v>0</v>
      </c>
      <c r="BD178" s="478" t="n">
        <f aca="false">BC184</f>
        <v>0</v>
      </c>
      <c r="BE178" s="478" t="n">
        <f aca="false">BD184</f>
        <v>0</v>
      </c>
      <c r="BF178" s="478" t="n">
        <f aca="false">AS184</f>
        <v>0</v>
      </c>
      <c r="BG178" s="478" t="n">
        <f aca="false">BE184</f>
        <v>0</v>
      </c>
      <c r="BH178" s="478" t="n">
        <f aca="false">BG184</f>
        <v>0</v>
      </c>
      <c r="BI178" s="478" t="n">
        <f aca="false">BH184</f>
        <v>0</v>
      </c>
      <c r="BJ178" s="478" t="n">
        <f aca="false">BI184</f>
        <v>0</v>
      </c>
      <c r="BK178" s="478" t="n">
        <f aca="false">BJ184</f>
        <v>0</v>
      </c>
      <c r="BL178" s="478" t="n">
        <f aca="false">BK184</f>
        <v>0</v>
      </c>
      <c r="BM178" s="478" t="n">
        <f aca="false">BL184</f>
        <v>0</v>
      </c>
      <c r="BN178" s="478" t="n">
        <f aca="false">BM184</f>
        <v>0</v>
      </c>
      <c r="BO178" s="478" t="n">
        <f aca="false">BN184</f>
        <v>0</v>
      </c>
      <c r="BP178" s="478" t="n">
        <f aca="false">BO184</f>
        <v>0</v>
      </c>
      <c r="BQ178" s="478" t="n">
        <f aca="false">BP184</f>
        <v>0</v>
      </c>
      <c r="BR178" s="478" t="n">
        <f aca="false">BQ184</f>
        <v>0</v>
      </c>
      <c r="BS178" s="478" t="n">
        <f aca="false">BF184</f>
        <v>0</v>
      </c>
      <c r="BT178" s="478" t="n">
        <f aca="false">BR184</f>
        <v>0</v>
      </c>
      <c r="BU178" s="478" t="n">
        <f aca="false">BT184</f>
        <v>0</v>
      </c>
      <c r="BV178" s="478" t="n">
        <f aca="false">BU184</f>
        <v>0</v>
      </c>
      <c r="BW178" s="478" t="n">
        <f aca="false">BV184</f>
        <v>0</v>
      </c>
      <c r="BX178" s="478" t="n">
        <f aca="false">BW184</f>
        <v>0</v>
      </c>
      <c r="BY178" s="478" t="n">
        <f aca="false">BX184</f>
        <v>0</v>
      </c>
      <c r="BZ178" s="478" t="n">
        <f aca="false">BY184</f>
        <v>0</v>
      </c>
      <c r="CA178" s="478" t="n">
        <f aca="false">BZ184</f>
        <v>0</v>
      </c>
      <c r="CB178" s="478" t="n">
        <f aca="false">CA184</f>
        <v>0</v>
      </c>
      <c r="CC178" s="478" t="n">
        <f aca="false">CB184</f>
        <v>0</v>
      </c>
      <c r="CD178" s="478" t="n">
        <f aca="false">CC184</f>
        <v>0</v>
      </c>
      <c r="CE178" s="478" t="n">
        <f aca="false">CD184</f>
        <v>0</v>
      </c>
      <c r="CF178" s="478" t="n">
        <f aca="false">BS184</f>
        <v>0</v>
      </c>
      <c r="CG178" s="478" t="n">
        <f aca="false">CE184</f>
        <v>0</v>
      </c>
      <c r="CH178" s="478" t="n">
        <f aca="false">CG184</f>
        <v>0</v>
      </c>
      <c r="CI178" s="478" t="n">
        <f aca="false">CH184</f>
        <v>0</v>
      </c>
      <c r="CJ178" s="478" t="n">
        <f aca="false">CI184</f>
        <v>0</v>
      </c>
      <c r="CK178" s="478" t="n">
        <f aca="false">CJ184</f>
        <v>0</v>
      </c>
      <c r="CL178" s="478" t="n">
        <f aca="false">CK184</f>
        <v>0</v>
      </c>
      <c r="CM178" s="478" t="n">
        <f aca="false">CL184</f>
        <v>0</v>
      </c>
      <c r="CN178" s="478" t="n">
        <f aca="false">CM184</f>
        <v>0</v>
      </c>
      <c r="CO178" s="478" t="n">
        <f aca="false">CN184</f>
        <v>0</v>
      </c>
      <c r="CP178" s="478" t="n">
        <f aca="false">CO184</f>
        <v>0</v>
      </c>
      <c r="CQ178" s="478" t="n">
        <f aca="false">CP184</f>
        <v>0</v>
      </c>
      <c r="CR178" s="478" t="n">
        <f aca="false">CQ184</f>
        <v>0</v>
      </c>
      <c r="CS178" s="478" t="n">
        <f aca="false">CF184</f>
        <v>0</v>
      </c>
      <c r="CT178" s="478" t="n">
        <f aca="false">CR184</f>
        <v>0</v>
      </c>
      <c r="CU178" s="478" t="n">
        <f aca="false">CT184</f>
        <v>0</v>
      </c>
      <c r="CV178" s="478" t="n">
        <f aca="false">CU184</f>
        <v>0</v>
      </c>
      <c r="CW178" s="478" t="n">
        <f aca="false">CV184</f>
        <v>0</v>
      </c>
      <c r="CX178" s="478" t="n">
        <f aca="false">CW184</f>
        <v>0</v>
      </c>
      <c r="CY178" s="478" t="n">
        <f aca="false">CX184</f>
        <v>0</v>
      </c>
      <c r="CZ178" s="478" t="n">
        <f aca="false">CY184</f>
        <v>0</v>
      </c>
      <c r="DA178" s="478" t="n">
        <f aca="false">CZ184</f>
        <v>0</v>
      </c>
      <c r="DB178" s="478" t="n">
        <f aca="false">DA184</f>
        <v>0</v>
      </c>
      <c r="DC178" s="478" t="n">
        <f aca="false">DB184</f>
        <v>0</v>
      </c>
      <c r="DD178" s="478" t="n">
        <f aca="false">DC184</f>
        <v>0</v>
      </c>
      <c r="DE178" s="478" t="n">
        <f aca="false">DD184</f>
        <v>0</v>
      </c>
      <c r="DF178" s="478" t="n">
        <f aca="false">CS184</f>
        <v>0</v>
      </c>
      <c r="DG178" s="478" t="n">
        <f aca="false">DE184</f>
        <v>0</v>
      </c>
      <c r="DH178" s="478" t="n">
        <f aca="false">DG184</f>
        <v>0</v>
      </c>
      <c r="DI178" s="478" t="n">
        <f aca="false">DH184</f>
        <v>0</v>
      </c>
      <c r="DJ178" s="478" t="n">
        <f aca="false">DI184</f>
        <v>0</v>
      </c>
      <c r="DK178" s="478" t="n">
        <f aca="false">DJ184</f>
        <v>0</v>
      </c>
      <c r="DL178" s="478" t="n">
        <f aca="false">DK184</f>
        <v>0</v>
      </c>
      <c r="DM178" s="478" t="n">
        <f aca="false">DL184</f>
        <v>0</v>
      </c>
      <c r="DN178" s="478" t="n">
        <f aca="false">DM184</f>
        <v>0</v>
      </c>
      <c r="DO178" s="478" t="n">
        <f aca="false">DN184</f>
        <v>0</v>
      </c>
      <c r="DP178" s="478" t="n">
        <f aca="false">DO184</f>
        <v>0</v>
      </c>
      <c r="DQ178" s="478" t="n">
        <f aca="false">DP184</f>
        <v>0</v>
      </c>
      <c r="DR178" s="478" t="n">
        <f aca="false">DQ184</f>
        <v>0</v>
      </c>
      <c r="DS178" s="478" t="n">
        <f aca="false">DF184</f>
        <v>0</v>
      </c>
      <c r="DT178" s="478" t="n">
        <f aca="false">DR184</f>
        <v>0</v>
      </c>
      <c r="DU178" s="478" t="n">
        <f aca="false">DT184</f>
        <v>0</v>
      </c>
      <c r="DV178" s="478" t="n">
        <f aca="false">DU184</f>
        <v>0</v>
      </c>
      <c r="DW178" s="478" t="n">
        <f aca="false">DV184</f>
        <v>0</v>
      </c>
      <c r="DX178" s="478" t="n">
        <f aca="false">DW184</f>
        <v>0</v>
      </c>
      <c r="DY178" s="478" t="n">
        <f aca="false">DX184</f>
        <v>0</v>
      </c>
      <c r="DZ178" s="478" t="n">
        <f aca="false">DY184</f>
        <v>0</v>
      </c>
      <c r="EA178" s="478" t="n">
        <f aca="false">DZ184</f>
        <v>0</v>
      </c>
      <c r="EB178" s="478" t="n">
        <f aca="false">EA184</f>
        <v>0</v>
      </c>
      <c r="EC178" s="478" t="n">
        <f aca="false">EB184</f>
        <v>0</v>
      </c>
      <c r="ED178" s="478" t="n">
        <f aca="false">EC184</f>
        <v>0</v>
      </c>
      <c r="EE178" s="478" t="n">
        <f aca="false">ED184</f>
        <v>0</v>
      </c>
      <c r="EF178" s="478" t="n">
        <f aca="false">DS184</f>
        <v>0</v>
      </c>
      <c r="EG178" s="478" t="n">
        <f aca="false">EE184</f>
        <v>0</v>
      </c>
      <c r="EH178" s="478" t="n">
        <f aca="false">EG184</f>
        <v>0</v>
      </c>
      <c r="EI178" s="478" t="n">
        <f aca="false">EH184</f>
        <v>0</v>
      </c>
      <c r="EJ178" s="478" t="n">
        <f aca="false">EI184</f>
        <v>0</v>
      </c>
      <c r="EK178" s="478" t="n">
        <f aca="false">EJ184</f>
        <v>0</v>
      </c>
      <c r="EL178" s="478" t="n">
        <f aca="false">EK184</f>
        <v>0</v>
      </c>
      <c r="EM178" s="478" t="n">
        <f aca="false">EL184</f>
        <v>0</v>
      </c>
      <c r="EN178" s="478" t="n">
        <f aca="false">EM184</f>
        <v>0</v>
      </c>
      <c r="EO178" s="478" t="n">
        <f aca="false">EN184</f>
        <v>0</v>
      </c>
      <c r="EP178" s="478" t="n">
        <f aca="false">EO184</f>
        <v>0</v>
      </c>
      <c r="EQ178" s="478" t="n">
        <f aca="false">EP184</f>
        <v>0</v>
      </c>
      <c r="ER178" s="478" t="n">
        <f aca="false">EQ184</f>
        <v>0</v>
      </c>
      <c r="ES178" s="478" t="n">
        <f aca="false">EF184</f>
        <v>0</v>
      </c>
      <c r="ET178" s="478" t="n">
        <f aca="false">ER184</f>
        <v>0</v>
      </c>
      <c r="EU178" s="478" t="n">
        <f aca="false">ET184</f>
        <v>0</v>
      </c>
      <c r="EV178" s="478" t="n">
        <f aca="false">EU184</f>
        <v>0</v>
      </c>
      <c r="EW178" s="478" t="n">
        <f aca="false">EV184</f>
        <v>0</v>
      </c>
      <c r="EX178" s="478" t="n">
        <f aca="false">EW184</f>
        <v>0</v>
      </c>
      <c r="EY178" s="478" t="n">
        <f aca="false">EX184</f>
        <v>0</v>
      </c>
      <c r="EZ178" s="478" t="n">
        <f aca="false">EY184</f>
        <v>0</v>
      </c>
      <c r="FA178" s="478" t="n">
        <f aca="false">EZ184</f>
        <v>0</v>
      </c>
      <c r="FB178" s="478" t="n">
        <f aca="false">FA184</f>
        <v>0</v>
      </c>
      <c r="FC178" s="478" t="n">
        <f aca="false">FB184</f>
        <v>0</v>
      </c>
      <c r="FD178" s="478" t="n">
        <f aca="false">FC184</f>
        <v>0</v>
      </c>
      <c r="FE178" s="478" t="n">
        <f aca="false">FD184</f>
        <v>0</v>
      </c>
      <c r="FF178" s="478" t="n">
        <f aca="false">ES184</f>
        <v>0</v>
      </c>
      <c r="FG178" s="478" t="n">
        <f aca="false">FE184</f>
        <v>0</v>
      </c>
      <c r="FH178" s="478" t="n">
        <f aca="false">FG184</f>
        <v>0</v>
      </c>
      <c r="FI178" s="478" t="n">
        <f aca="false">FH184</f>
        <v>0</v>
      </c>
      <c r="FJ178" s="478" t="n">
        <f aca="false">FI184</f>
        <v>0</v>
      </c>
      <c r="FK178" s="478" t="n">
        <f aca="false">FJ184</f>
        <v>0</v>
      </c>
      <c r="FL178" s="478" t="n">
        <f aca="false">FK184</f>
        <v>0</v>
      </c>
      <c r="FM178" s="478" t="n">
        <f aca="false">FL184</f>
        <v>0</v>
      </c>
      <c r="FN178" s="478" t="n">
        <f aca="false">FM184</f>
        <v>0</v>
      </c>
      <c r="FO178" s="478" t="n">
        <f aca="false">FN184</f>
        <v>0</v>
      </c>
      <c r="FP178" s="478" t="n">
        <f aca="false">FO184</f>
        <v>0</v>
      </c>
      <c r="FQ178" s="478" t="n">
        <f aca="false">FP184</f>
        <v>0</v>
      </c>
      <c r="FR178" s="478" t="n">
        <f aca="false">FQ184</f>
        <v>0</v>
      </c>
      <c r="FS178" s="478" t="n">
        <f aca="false">FF184</f>
        <v>0</v>
      </c>
      <c r="FT178" s="478" t="n">
        <f aca="false">FR184</f>
        <v>0</v>
      </c>
      <c r="FU178" s="478" t="n">
        <f aca="false">FT184</f>
        <v>0</v>
      </c>
      <c r="FV178" s="478" t="n">
        <f aca="false">FU184</f>
        <v>0</v>
      </c>
      <c r="FW178" s="478" t="n">
        <f aca="false">FV184</f>
        <v>0</v>
      </c>
      <c r="FX178" s="478" t="n">
        <f aca="false">FW184</f>
        <v>0</v>
      </c>
      <c r="FY178" s="478" t="n">
        <f aca="false">FX184</f>
        <v>0</v>
      </c>
      <c r="FZ178" s="478" t="n">
        <f aca="false">FY184</f>
        <v>0</v>
      </c>
      <c r="GA178" s="478" t="n">
        <f aca="false">FZ184</f>
        <v>0</v>
      </c>
      <c r="GB178" s="478" t="n">
        <f aca="false">GA184</f>
        <v>0</v>
      </c>
      <c r="GC178" s="478" t="n">
        <f aca="false">GB184</f>
        <v>0</v>
      </c>
      <c r="GD178" s="478" t="n">
        <f aca="false">GC184</f>
        <v>0</v>
      </c>
      <c r="GE178" s="478" t="n">
        <f aca="false">GD184</f>
        <v>0</v>
      </c>
      <c r="GF178" s="478" t="n">
        <f aca="false">FS184</f>
        <v>0</v>
      </c>
      <c r="GG178" s="478" t="n">
        <f aca="false">GE184</f>
        <v>0</v>
      </c>
      <c r="GH178" s="478" t="n">
        <f aca="false">GG184</f>
        <v>0</v>
      </c>
      <c r="GI178" s="478" t="n">
        <f aca="false">GH184</f>
        <v>0</v>
      </c>
      <c r="GJ178" s="478" t="n">
        <f aca="false">GI184</f>
        <v>0</v>
      </c>
      <c r="GK178" s="478" t="n">
        <f aca="false">GJ184</f>
        <v>0</v>
      </c>
      <c r="GL178" s="478" t="n">
        <f aca="false">GK184</f>
        <v>0</v>
      </c>
      <c r="GM178" s="478" t="n">
        <f aca="false">GL184</f>
        <v>0</v>
      </c>
      <c r="GN178" s="478" t="n">
        <f aca="false">GM184</f>
        <v>0</v>
      </c>
      <c r="GO178" s="478" t="n">
        <f aca="false">GN184</f>
        <v>0</v>
      </c>
      <c r="GP178" s="478" t="n">
        <f aca="false">GO184</f>
        <v>0</v>
      </c>
      <c r="GQ178" s="478" t="n">
        <f aca="false">GP184</f>
        <v>0</v>
      </c>
      <c r="GR178" s="478" t="n">
        <f aca="false">GQ184</f>
        <v>0</v>
      </c>
      <c r="GS178" s="478" t="n">
        <f aca="false">GF184</f>
        <v>0</v>
      </c>
      <c r="GT178" s="478" t="n">
        <f aca="false">GR184</f>
        <v>0</v>
      </c>
      <c r="GU178" s="478" t="n">
        <f aca="false">GT184</f>
        <v>0</v>
      </c>
      <c r="GV178" s="478" t="n">
        <f aca="false">GU184</f>
        <v>0</v>
      </c>
      <c r="GW178" s="478" t="n">
        <f aca="false">GV184</f>
        <v>0</v>
      </c>
      <c r="GX178" s="478" t="n">
        <f aca="false">GW184</f>
        <v>0</v>
      </c>
      <c r="GY178" s="478" t="n">
        <f aca="false">GX184</f>
        <v>0</v>
      </c>
      <c r="GZ178" s="478" t="n">
        <f aca="false">GY184</f>
        <v>0</v>
      </c>
      <c r="HA178" s="478" t="n">
        <f aca="false">GZ184</f>
        <v>0</v>
      </c>
      <c r="HB178" s="478" t="n">
        <f aca="false">HA184</f>
        <v>0</v>
      </c>
      <c r="HC178" s="478" t="n">
        <f aca="false">HB184</f>
        <v>0</v>
      </c>
      <c r="HD178" s="478" t="n">
        <f aca="false">HC184</f>
        <v>0</v>
      </c>
      <c r="HE178" s="478" t="n">
        <f aca="false">HD184</f>
        <v>0</v>
      </c>
      <c r="HF178" s="478" t="n">
        <f aca="false">GS184</f>
        <v>0</v>
      </c>
      <c r="HG178" s="478" t="n">
        <f aca="false">HE184</f>
        <v>0</v>
      </c>
      <c r="HH178" s="478" t="n">
        <f aca="false">HG184</f>
        <v>0</v>
      </c>
      <c r="HI178" s="478" t="n">
        <f aca="false">HH184</f>
        <v>0</v>
      </c>
      <c r="HJ178" s="478" t="n">
        <f aca="false">HI184</f>
        <v>0</v>
      </c>
      <c r="HK178" s="478" t="n">
        <f aca="false">HJ184</f>
        <v>0</v>
      </c>
      <c r="HL178" s="478" t="n">
        <f aca="false">HK184</f>
        <v>0</v>
      </c>
      <c r="HM178" s="478" t="n">
        <f aca="false">HL184</f>
        <v>0</v>
      </c>
      <c r="HN178" s="478" t="n">
        <f aca="false">HM184</f>
        <v>0</v>
      </c>
      <c r="HO178" s="478" t="n">
        <f aca="false">HN184</f>
        <v>0</v>
      </c>
      <c r="HP178" s="478" t="n">
        <f aca="false">HO184</f>
        <v>0</v>
      </c>
      <c r="HQ178" s="478" t="n">
        <f aca="false">HP184</f>
        <v>0</v>
      </c>
      <c r="HR178" s="478" t="n">
        <f aca="false">HQ184</f>
        <v>0</v>
      </c>
      <c r="HS178" s="478" t="n">
        <f aca="false">HF184</f>
        <v>0</v>
      </c>
      <c r="HT178" s="478" t="n">
        <f aca="false">HR184</f>
        <v>0</v>
      </c>
      <c r="HU178" s="478" t="n">
        <f aca="false">HT184</f>
        <v>0</v>
      </c>
      <c r="HV178" s="478" t="n">
        <f aca="false">HU184</f>
        <v>0</v>
      </c>
      <c r="HW178" s="478" t="n">
        <f aca="false">HV184</f>
        <v>0</v>
      </c>
      <c r="HX178" s="478" t="n">
        <f aca="false">HW184</f>
        <v>0</v>
      </c>
      <c r="HY178" s="478" t="n">
        <f aca="false">HX184</f>
        <v>0</v>
      </c>
      <c r="HZ178" s="478" t="n">
        <f aca="false">HY184</f>
        <v>0</v>
      </c>
      <c r="IA178" s="478" t="n">
        <f aca="false">HZ184</f>
        <v>0</v>
      </c>
      <c r="IB178" s="478" t="n">
        <f aca="false">IA184</f>
        <v>0</v>
      </c>
      <c r="IC178" s="478" t="n">
        <f aca="false">IB184</f>
        <v>0</v>
      </c>
      <c r="ID178" s="478" t="n">
        <f aca="false">IC184</f>
        <v>0</v>
      </c>
      <c r="IE178" s="478" t="n">
        <f aca="false">ID184</f>
        <v>0</v>
      </c>
      <c r="IF178" s="478" t="n">
        <f aca="false">HS184</f>
        <v>0</v>
      </c>
      <c r="IG178" s="478" t="n">
        <f aca="false">IE184</f>
        <v>0</v>
      </c>
      <c r="IH178" s="478" t="n">
        <f aca="false">IG184</f>
        <v>0</v>
      </c>
      <c r="II178" s="478" t="n">
        <f aca="false">IH184</f>
        <v>0</v>
      </c>
      <c r="IJ178" s="478" t="n">
        <f aca="false">II184</f>
        <v>0</v>
      </c>
      <c r="IK178" s="478" t="n">
        <f aca="false">IJ184</f>
        <v>0</v>
      </c>
      <c r="IL178" s="478" t="n">
        <f aca="false">IK184</f>
        <v>0</v>
      </c>
      <c r="IM178" s="478" t="n">
        <f aca="false">IL184</f>
        <v>0</v>
      </c>
      <c r="IN178" s="478" t="n">
        <f aca="false">IM184</f>
        <v>0</v>
      </c>
      <c r="IO178" s="478" t="n">
        <f aca="false">IN184</f>
        <v>0</v>
      </c>
      <c r="IP178" s="478" t="n">
        <f aca="false">IO184</f>
        <v>0</v>
      </c>
      <c r="IQ178" s="478" t="n">
        <f aca="false">IP184</f>
        <v>0</v>
      </c>
      <c r="IR178" s="478" t="n">
        <f aca="false">IQ184</f>
        <v>0</v>
      </c>
      <c r="IS178" s="478" t="n">
        <f aca="false">IF184</f>
        <v>0</v>
      </c>
      <c r="IT178" s="478" t="n">
        <f aca="false">IR184</f>
        <v>0</v>
      </c>
      <c r="IU178" s="478" t="n">
        <f aca="false">IT184</f>
        <v>0</v>
      </c>
      <c r="IV178" s="478" t="n">
        <f aca="false">IU184</f>
        <v>0</v>
      </c>
      <c r="IW178" s="478" t="n">
        <f aca="false">IV184</f>
        <v>0</v>
      </c>
      <c r="IX178" s="478" t="n">
        <f aca="false">IW184</f>
        <v>0</v>
      </c>
      <c r="IY178" s="478" t="n">
        <f aca="false">IX184</f>
        <v>0</v>
      </c>
      <c r="IZ178" s="478" t="n">
        <f aca="false">IY184</f>
        <v>0</v>
      </c>
      <c r="JA178" s="478" t="n">
        <f aca="false">IZ184</f>
        <v>0</v>
      </c>
      <c r="JB178" s="478" t="n">
        <f aca="false">JA184</f>
        <v>0</v>
      </c>
      <c r="JC178" s="478" t="n">
        <f aca="false">JB184</f>
        <v>0</v>
      </c>
      <c r="JD178" s="478" t="n">
        <f aca="false">JC184</f>
        <v>0</v>
      </c>
      <c r="JE178" s="478" t="n">
        <f aca="false">JD184</f>
        <v>0</v>
      </c>
      <c r="JF178" s="478" t="n">
        <f aca="false">IS184</f>
        <v>0</v>
      </c>
      <c r="JG178" s="478" t="n">
        <f aca="false">JE184</f>
        <v>0</v>
      </c>
      <c r="JH178" s="478" t="n">
        <f aca="false">JG184</f>
        <v>0</v>
      </c>
      <c r="JI178" s="478" t="n">
        <f aca="false">JH184</f>
        <v>0</v>
      </c>
      <c r="JJ178" s="478" t="n">
        <f aca="false">JI184</f>
        <v>0</v>
      </c>
      <c r="JK178" s="478" t="n">
        <f aca="false">JJ184</f>
        <v>0</v>
      </c>
      <c r="JL178" s="478" t="n">
        <f aca="false">JK184</f>
        <v>0</v>
      </c>
      <c r="JM178" s="478" t="n">
        <f aca="false">JL184</f>
        <v>0</v>
      </c>
      <c r="JN178" s="478" t="n">
        <f aca="false">JM184</f>
        <v>0</v>
      </c>
      <c r="JO178" s="478" t="n">
        <f aca="false">JN184</f>
        <v>0</v>
      </c>
      <c r="JP178" s="478" t="n">
        <f aca="false">JO184</f>
        <v>0</v>
      </c>
      <c r="JQ178" s="478" t="n">
        <f aca="false">JP184</f>
        <v>0</v>
      </c>
      <c r="JR178" s="478" t="n">
        <f aca="false">JQ184</f>
        <v>0</v>
      </c>
      <c r="JS178" s="478" t="n">
        <f aca="false">JF184</f>
        <v>0</v>
      </c>
      <c r="JT178" s="478" t="n">
        <f aca="false">JR184</f>
        <v>0</v>
      </c>
      <c r="JU178" s="478" t="n">
        <f aca="false">JT184</f>
        <v>0</v>
      </c>
      <c r="JV178" s="478" t="n">
        <f aca="false">JU184</f>
        <v>0</v>
      </c>
      <c r="JW178" s="478" t="n">
        <f aca="false">JV184</f>
        <v>0</v>
      </c>
      <c r="JX178" s="478" t="n">
        <f aca="false">JW184</f>
        <v>0</v>
      </c>
      <c r="JY178" s="478" t="n">
        <f aca="false">JX184</f>
        <v>0</v>
      </c>
      <c r="JZ178" s="478" t="n">
        <f aca="false">JY184</f>
        <v>0</v>
      </c>
      <c r="KA178" s="478" t="n">
        <f aca="false">JZ184</f>
        <v>0</v>
      </c>
      <c r="KB178" s="478" t="n">
        <f aca="false">KA184</f>
        <v>0</v>
      </c>
      <c r="KC178" s="478" t="n">
        <f aca="false">KB184</f>
        <v>0</v>
      </c>
      <c r="KD178" s="478" t="n">
        <f aca="false">KC184</f>
        <v>0</v>
      </c>
      <c r="KE178" s="478" t="n">
        <f aca="false">KD184</f>
        <v>0</v>
      </c>
      <c r="KF178" s="478" t="n">
        <f aca="false">JS184</f>
        <v>0</v>
      </c>
      <c r="KG178" s="478" t="n">
        <f aca="false">KE184</f>
        <v>0</v>
      </c>
      <c r="KH178" s="478" t="n">
        <f aca="false">KG184</f>
        <v>0</v>
      </c>
      <c r="KI178" s="478" t="n">
        <f aca="false">KH184</f>
        <v>0</v>
      </c>
      <c r="KJ178" s="478" t="n">
        <f aca="false">KI184</f>
        <v>0</v>
      </c>
      <c r="KK178" s="478" t="n">
        <f aca="false">KJ184</f>
        <v>0</v>
      </c>
      <c r="KL178" s="478" t="n">
        <f aca="false">KK184</f>
        <v>0</v>
      </c>
      <c r="KM178" s="478" t="n">
        <f aca="false">KL184</f>
        <v>0</v>
      </c>
      <c r="KN178" s="478" t="n">
        <f aca="false">KM184</f>
        <v>0</v>
      </c>
      <c r="KO178" s="478" t="n">
        <f aca="false">KN184</f>
        <v>0</v>
      </c>
      <c r="KP178" s="478" t="n">
        <f aca="false">KO184</f>
        <v>0</v>
      </c>
      <c r="KQ178" s="478" t="n">
        <f aca="false">KP184</f>
        <v>0</v>
      </c>
      <c r="KR178" s="478" t="n">
        <f aca="false">KQ184</f>
        <v>0</v>
      </c>
      <c r="KS178" s="478" t="n">
        <f aca="false">KF184</f>
        <v>0</v>
      </c>
      <c r="KT178" s="478" t="n">
        <f aca="false">KR184</f>
        <v>0</v>
      </c>
      <c r="KU178" s="478" t="n">
        <f aca="false">KT184</f>
        <v>0</v>
      </c>
      <c r="KV178" s="478" t="n">
        <f aca="false">KU184</f>
        <v>0</v>
      </c>
      <c r="KW178" s="478" t="n">
        <f aca="false">KV184</f>
        <v>0</v>
      </c>
      <c r="KX178" s="478" t="n">
        <f aca="false">KW184</f>
        <v>0</v>
      </c>
      <c r="KY178" s="478" t="n">
        <f aca="false">KX184</f>
        <v>0</v>
      </c>
      <c r="KZ178" s="478" t="n">
        <f aca="false">KY184</f>
        <v>0</v>
      </c>
      <c r="LA178" s="478" t="n">
        <f aca="false">KZ184</f>
        <v>0</v>
      </c>
      <c r="LB178" s="478" t="n">
        <f aca="false">LA184</f>
        <v>0</v>
      </c>
      <c r="LC178" s="478" t="n">
        <f aca="false">LB184</f>
        <v>0</v>
      </c>
      <c r="LD178" s="478" t="n">
        <f aca="false">LC184</f>
        <v>0</v>
      </c>
      <c r="LE178" s="478" t="n">
        <f aca="false">LD184</f>
        <v>0</v>
      </c>
      <c r="LF178" s="478" t="n">
        <f aca="false">KS184</f>
        <v>0</v>
      </c>
      <c r="LG178" s="478" t="n">
        <f aca="false">LE184</f>
        <v>0</v>
      </c>
      <c r="LH178" s="478" t="n">
        <f aca="false">LG184</f>
        <v>0</v>
      </c>
      <c r="LI178" s="478" t="n">
        <f aca="false">LH184</f>
        <v>0</v>
      </c>
      <c r="LJ178" s="478" t="n">
        <f aca="false">LI184</f>
        <v>0</v>
      </c>
      <c r="LK178" s="478" t="n">
        <f aca="false">LJ184</f>
        <v>0</v>
      </c>
      <c r="LL178" s="478" t="n">
        <f aca="false">LK184</f>
        <v>0</v>
      </c>
      <c r="LM178" s="478" t="n">
        <f aca="false">LL184</f>
        <v>0</v>
      </c>
      <c r="LN178" s="478" t="n">
        <f aca="false">LM184</f>
        <v>0</v>
      </c>
      <c r="LO178" s="478" t="n">
        <f aca="false">LN184</f>
        <v>0</v>
      </c>
      <c r="LP178" s="478" t="n">
        <f aca="false">LO184</f>
        <v>0</v>
      </c>
      <c r="LQ178" s="478" t="n">
        <f aca="false">LP184</f>
        <v>0</v>
      </c>
      <c r="LR178" s="478" t="n">
        <f aca="false">LQ184</f>
        <v>0</v>
      </c>
      <c r="LS178" s="478" t="n">
        <f aca="false">LF184</f>
        <v>0</v>
      </c>
      <c r="LT178" s="478" t="n">
        <f aca="false">LR184</f>
        <v>0</v>
      </c>
      <c r="LU178" s="478" t="n">
        <f aca="false">LT184</f>
        <v>0</v>
      </c>
      <c r="LV178" s="478" t="n">
        <f aca="false">LU184</f>
        <v>0</v>
      </c>
      <c r="LW178" s="478" t="n">
        <f aca="false">LV184</f>
        <v>0</v>
      </c>
      <c r="LX178" s="478" t="n">
        <f aca="false">LW184</f>
        <v>0</v>
      </c>
      <c r="LY178" s="478" t="n">
        <f aca="false">LX184</f>
        <v>0</v>
      </c>
      <c r="LZ178" s="478" t="n">
        <f aca="false">LY184</f>
        <v>0</v>
      </c>
      <c r="MA178" s="478" t="n">
        <f aca="false">LZ184</f>
        <v>0</v>
      </c>
      <c r="MB178" s="478" t="n">
        <f aca="false">MA184</f>
        <v>0</v>
      </c>
      <c r="MC178" s="478" t="n">
        <f aca="false">MB184</f>
        <v>0</v>
      </c>
      <c r="MD178" s="478" t="n">
        <f aca="false">MC184</f>
        <v>0</v>
      </c>
      <c r="ME178" s="478" t="n">
        <f aca="false">MD184</f>
        <v>0</v>
      </c>
      <c r="MF178" s="478" t="n">
        <f aca="false">LS184</f>
        <v>0</v>
      </c>
      <c r="MG178" s="478" t="n">
        <f aca="false">ME184</f>
        <v>0</v>
      </c>
      <c r="MH178" s="478" t="n">
        <f aca="false">MG184</f>
        <v>0</v>
      </c>
      <c r="MI178" s="478" t="n">
        <f aca="false">MH184</f>
        <v>0</v>
      </c>
      <c r="MJ178" s="478" t="n">
        <f aca="false">MI184</f>
        <v>0</v>
      </c>
      <c r="MK178" s="478" t="n">
        <f aca="false">MJ184</f>
        <v>0</v>
      </c>
      <c r="ML178" s="478" t="n">
        <f aca="false">MK184</f>
        <v>0</v>
      </c>
      <c r="MM178" s="478" t="n">
        <f aca="false">ML184</f>
        <v>0</v>
      </c>
      <c r="MN178" s="478" t="n">
        <f aca="false">MM184</f>
        <v>0</v>
      </c>
      <c r="MO178" s="478" t="n">
        <f aca="false">MN184</f>
        <v>0</v>
      </c>
      <c r="MP178" s="478" t="n">
        <f aca="false">MO184</f>
        <v>0</v>
      </c>
      <c r="MQ178" s="478" t="n">
        <f aca="false">MP184</f>
        <v>0</v>
      </c>
      <c r="MR178" s="478" t="n">
        <f aca="false">MQ184</f>
        <v>0</v>
      </c>
      <c r="MS178" s="478" t="n">
        <f aca="false">MF184</f>
        <v>0</v>
      </c>
      <c r="MT178" s="478" t="n">
        <f aca="false">MR184</f>
        <v>0</v>
      </c>
      <c r="MU178" s="478" t="n">
        <f aca="false">MT184</f>
        <v>0</v>
      </c>
      <c r="MV178" s="478" t="n">
        <f aca="false">MU184</f>
        <v>0</v>
      </c>
      <c r="MW178" s="478" t="n">
        <f aca="false">MV184</f>
        <v>0</v>
      </c>
      <c r="MX178" s="478" t="n">
        <f aca="false">MW184</f>
        <v>0</v>
      </c>
      <c r="MY178" s="478" t="n">
        <f aca="false">MX184</f>
        <v>0</v>
      </c>
      <c r="MZ178" s="478" t="n">
        <f aca="false">MY184</f>
        <v>0</v>
      </c>
      <c r="NA178" s="478" t="n">
        <f aca="false">MZ184</f>
        <v>0</v>
      </c>
      <c r="NB178" s="478" t="n">
        <f aca="false">NA184</f>
        <v>0</v>
      </c>
      <c r="NC178" s="478" t="n">
        <f aca="false">NB184</f>
        <v>0</v>
      </c>
      <c r="ND178" s="478" t="n">
        <f aca="false">NC184</f>
        <v>0</v>
      </c>
      <c r="NE178" s="478" t="n">
        <f aca="false">ND184</f>
        <v>0</v>
      </c>
      <c r="NF178" s="478" t="n">
        <f aca="false">MS184</f>
        <v>0</v>
      </c>
      <c r="NG178" s="478" t="n">
        <f aca="false">NE184</f>
        <v>0</v>
      </c>
      <c r="NH178" s="478" t="n">
        <f aca="false">NG184</f>
        <v>0</v>
      </c>
      <c r="NI178" s="478" t="n">
        <f aca="false">NH184</f>
        <v>0</v>
      </c>
      <c r="NJ178" s="478" t="n">
        <f aca="false">NI184</f>
        <v>0</v>
      </c>
      <c r="NK178" s="478" t="n">
        <f aca="false">NJ184</f>
        <v>0</v>
      </c>
      <c r="NL178" s="478" t="n">
        <f aca="false">NK184</f>
        <v>0</v>
      </c>
      <c r="NM178" s="478" t="n">
        <f aca="false">NL184</f>
        <v>0</v>
      </c>
      <c r="NN178" s="478" t="n">
        <f aca="false">NM184</f>
        <v>0</v>
      </c>
      <c r="NO178" s="478" t="n">
        <f aca="false">NN184</f>
        <v>0</v>
      </c>
      <c r="NP178" s="478" t="n">
        <f aca="false">NO184</f>
        <v>0</v>
      </c>
      <c r="NQ178" s="478" t="n">
        <f aca="false">NP184</f>
        <v>0</v>
      </c>
      <c r="NR178" s="478" t="n">
        <f aca="false">NQ184</f>
        <v>0</v>
      </c>
      <c r="NS178" s="478" t="n">
        <f aca="false">NF184</f>
        <v>0</v>
      </c>
      <c r="NT178" s="478" t="n">
        <f aca="false">NR184</f>
        <v>0</v>
      </c>
      <c r="NU178" s="478" t="n">
        <f aca="false">NT184</f>
        <v>0</v>
      </c>
      <c r="NV178" s="478" t="n">
        <f aca="false">NU184</f>
        <v>0</v>
      </c>
      <c r="NW178" s="478" t="n">
        <f aca="false">NV184</f>
        <v>0</v>
      </c>
      <c r="NX178" s="478" t="n">
        <f aca="false">NW184</f>
        <v>0</v>
      </c>
      <c r="NY178" s="478" t="n">
        <f aca="false">NX184</f>
        <v>0</v>
      </c>
      <c r="NZ178" s="478" t="n">
        <f aca="false">NY184</f>
        <v>0</v>
      </c>
      <c r="OA178" s="478" t="n">
        <f aca="false">NZ184</f>
        <v>0</v>
      </c>
      <c r="OB178" s="478" t="n">
        <f aca="false">OA184</f>
        <v>0</v>
      </c>
      <c r="OC178" s="478" t="n">
        <f aca="false">OB184</f>
        <v>0</v>
      </c>
      <c r="OD178" s="478" t="n">
        <f aca="false">OC184</f>
        <v>0</v>
      </c>
      <c r="OE178" s="478" t="n">
        <f aca="false">OD184</f>
        <v>0</v>
      </c>
      <c r="OF178" s="478" t="n">
        <f aca="false">NS184</f>
        <v>0</v>
      </c>
      <c r="OG178" s="478" t="n">
        <f aca="false">OE184</f>
        <v>0</v>
      </c>
      <c r="OH178" s="478" t="n">
        <f aca="false">OG184</f>
        <v>0</v>
      </c>
      <c r="OI178" s="478" t="n">
        <f aca="false">OH184</f>
        <v>0</v>
      </c>
      <c r="OJ178" s="478" t="n">
        <f aca="false">OI184</f>
        <v>0</v>
      </c>
      <c r="OK178" s="478" t="n">
        <f aca="false">OJ184</f>
        <v>0</v>
      </c>
      <c r="OL178" s="478" t="n">
        <f aca="false">OK184</f>
        <v>0</v>
      </c>
      <c r="OM178" s="478" t="n">
        <f aca="false">OL184</f>
        <v>0</v>
      </c>
      <c r="ON178" s="478" t="n">
        <f aca="false">OM184</f>
        <v>0</v>
      </c>
      <c r="OO178" s="478" t="n">
        <f aca="false">ON184</f>
        <v>0</v>
      </c>
      <c r="OP178" s="478" t="n">
        <f aca="false">OO184</f>
        <v>0</v>
      </c>
      <c r="OQ178" s="478" t="n">
        <f aca="false">OP184</f>
        <v>0</v>
      </c>
      <c r="OR178" s="478" t="n">
        <f aca="false">OQ184</f>
        <v>0</v>
      </c>
      <c r="OS178" s="478" t="n">
        <f aca="false">OF184</f>
        <v>0</v>
      </c>
      <c r="OT178" s="478"/>
      <c r="OU178" s="478"/>
      <c r="OV178" s="478"/>
      <c r="OW178" s="478"/>
      <c r="OX178" s="478"/>
      <c r="OY178" s="478"/>
      <c r="OZ178" s="478"/>
      <c r="PA178" s="478"/>
      <c r="PB178" s="478"/>
      <c r="PC178" s="478"/>
      <c r="PD178" s="478"/>
      <c r="PE178" s="478"/>
      <c r="PF178" s="478"/>
      <c r="PG178" s="478"/>
      <c r="PH178" s="478"/>
      <c r="PI178" s="478"/>
      <c r="PJ178" s="478"/>
      <c r="PK178" s="478"/>
      <c r="PL178" s="478"/>
      <c r="PM178" s="478"/>
      <c r="PN178" s="478"/>
      <c r="PO178" s="478"/>
      <c r="PP178" s="478"/>
      <c r="PQ178" s="478"/>
      <c r="PR178" s="478"/>
      <c r="PS178" s="478"/>
      <c r="PT178" s="478"/>
      <c r="PU178" s="478"/>
      <c r="PV178" s="478"/>
      <c r="PW178" s="478"/>
      <c r="PX178" s="478"/>
      <c r="PY178" s="478"/>
      <c r="PZ178" s="478"/>
      <c r="QA178" s="478"/>
      <c r="QB178" s="478"/>
      <c r="QC178" s="478"/>
      <c r="QD178" s="478"/>
      <c r="QE178" s="478"/>
      <c r="QF178" s="478"/>
      <c r="QG178" s="478"/>
      <c r="QH178" s="478"/>
      <c r="QI178" s="478"/>
      <c r="QJ178" s="478"/>
      <c r="QK178" s="478"/>
      <c r="QL178" s="478"/>
      <c r="QM178" s="478"/>
      <c r="QN178" s="478"/>
      <c r="QO178" s="478"/>
      <c r="QP178" s="478"/>
      <c r="QQ178" s="478"/>
      <c r="QR178" s="478"/>
      <c r="QS178" s="478"/>
      <c r="QT178" s="478"/>
      <c r="QU178" s="478"/>
      <c r="QV178" s="478"/>
      <c r="QW178" s="478"/>
      <c r="QX178" s="478"/>
      <c r="QY178" s="478"/>
      <c r="QZ178" s="478"/>
      <c r="RA178" s="478"/>
      <c r="RB178" s="478"/>
      <c r="RC178" s="478"/>
      <c r="RD178" s="478"/>
      <c r="RE178" s="478"/>
      <c r="RF178" s="478"/>
    </row>
    <row r="179" customFormat="false" ht="12.75" hidden="false" customHeight="true" outlineLevel="0" collapsed="false">
      <c r="A179" s="478"/>
      <c r="B179" s="479" t="s">
        <v>499</v>
      </c>
      <c r="C179" s="478"/>
      <c r="D179" s="478"/>
      <c r="E179" s="478" t="n">
        <f aca="false">SUM(S179,AF179,AS179,BF179,BS179,CF179,CS179,DF179,DS179,EF179,ES179,FF179,FS179,GF179,GS179,HF179,HS179,IF179,IS179,JF179,JS179,KF179,KS179,LF179,LS179,MF179,MS179,NF179,NS179,OF179,OS179)</f>
        <v>0</v>
      </c>
      <c r="F179" s="478"/>
      <c r="G179" s="478" t="n">
        <f aca="false">'Premissas Financeiras'!H54</f>
        <v>0</v>
      </c>
      <c r="H179" s="478" t="n">
        <f aca="false">'Premissas Financeiras'!I54</f>
        <v>0</v>
      </c>
      <c r="I179" s="478" t="n">
        <f aca="false">'Premissas Financeiras'!J54</f>
        <v>0</v>
      </c>
      <c r="J179" s="478" t="n">
        <f aca="false">'Premissas Financeiras'!K54</f>
        <v>0</v>
      </c>
      <c r="K179" s="478" t="n">
        <f aca="false">'Premissas Financeiras'!L54</f>
        <v>0</v>
      </c>
      <c r="L179" s="478" t="n">
        <f aca="false">'Premissas Financeiras'!M54</f>
        <v>0</v>
      </c>
      <c r="M179" s="478" t="n">
        <f aca="false">'Premissas Financeiras'!N54</f>
        <v>0</v>
      </c>
      <c r="N179" s="478" t="n">
        <f aca="false">'Premissas Financeiras'!O54</f>
        <v>0</v>
      </c>
      <c r="O179" s="478" t="n">
        <f aca="false">'Premissas Financeiras'!P54</f>
        <v>0</v>
      </c>
      <c r="P179" s="478" t="n">
        <f aca="false">'Premissas Financeiras'!Q54</f>
        <v>0</v>
      </c>
      <c r="Q179" s="478" t="n">
        <f aca="false">'Premissas Financeiras'!R54</f>
        <v>0</v>
      </c>
      <c r="R179" s="478" t="n">
        <f aca="false">'Premissas Financeiras'!S54</f>
        <v>0</v>
      </c>
      <c r="S179" s="478" t="n">
        <f aca="false">SUM(G179:R179)</f>
        <v>0</v>
      </c>
      <c r="T179" s="478" t="n">
        <f aca="false">'Premissas Financeiras'!U54</f>
        <v>0</v>
      </c>
      <c r="U179" s="478" t="n">
        <f aca="false">'Premissas Financeiras'!V54</f>
        <v>0</v>
      </c>
      <c r="V179" s="478" t="n">
        <f aca="false">'Premissas Financeiras'!W54</f>
        <v>0</v>
      </c>
      <c r="W179" s="478" t="n">
        <f aca="false">'Premissas Financeiras'!X54</f>
        <v>0</v>
      </c>
      <c r="X179" s="478" t="n">
        <f aca="false">'Premissas Financeiras'!Y54</f>
        <v>0</v>
      </c>
      <c r="Y179" s="478" t="n">
        <f aca="false">'Premissas Financeiras'!Z54</f>
        <v>0</v>
      </c>
      <c r="Z179" s="478" t="n">
        <f aca="false">'Premissas Financeiras'!AA54</f>
        <v>0</v>
      </c>
      <c r="AA179" s="478" t="n">
        <f aca="false">'Premissas Financeiras'!AB54</f>
        <v>0</v>
      </c>
      <c r="AB179" s="478" t="n">
        <f aca="false">'Premissas Financeiras'!AC54</f>
        <v>0</v>
      </c>
      <c r="AC179" s="478" t="n">
        <f aca="false">'Premissas Financeiras'!AD54</f>
        <v>0</v>
      </c>
      <c r="AD179" s="478" t="n">
        <f aca="false">'Premissas Financeiras'!AE54</f>
        <v>0</v>
      </c>
      <c r="AE179" s="478" t="n">
        <f aca="false">'Premissas Financeiras'!AF54</f>
        <v>0</v>
      </c>
      <c r="AF179" s="478" t="n">
        <f aca="false">SUM(T179:AE179)</f>
        <v>0</v>
      </c>
      <c r="AG179" s="478" t="n">
        <f aca="false">'Premissas Financeiras'!AH54</f>
        <v>0</v>
      </c>
      <c r="AH179" s="478" t="n">
        <f aca="false">'Premissas Financeiras'!AI54</f>
        <v>0</v>
      </c>
      <c r="AI179" s="478" t="n">
        <f aca="false">'Premissas Financeiras'!AJ54</f>
        <v>0</v>
      </c>
      <c r="AJ179" s="478" t="n">
        <f aca="false">'Premissas Financeiras'!AK54</f>
        <v>0</v>
      </c>
      <c r="AK179" s="478" t="n">
        <f aca="false">'Premissas Financeiras'!AL54</f>
        <v>0</v>
      </c>
      <c r="AL179" s="478" t="n">
        <f aca="false">'Premissas Financeiras'!AM54</f>
        <v>0</v>
      </c>
      <c r="AM179" s="478" t="n">
        <f aca="false">'Premissas Financeiras'!AN54</f>
        <v>0</v>
      </c>
      <c r="AN179" s="478" t="n">
        <f aca="false">'Premissas Financeiras'!AO54</f>
        <v>0</v>
      </c>
      <c r="AO179" s="478" t="n">
        <f aca="false">'Premissas Financeiras'!AP54</f>
        <v>0</v>
      </c>
      <c r="AP179" s="478" t="n">
        <f aca="false">'Premissas Financeiras'!AQ54</f>
        <v>0</v>
      </c>
      <c r="AQ179" s="478" t="n">
        <f aca="false">'Premissas Financeiras'!AR54</f>
        <v>0</v>
      </c>
      <c r="AR179" s="478" t="n">
        <f aca="false">'Premissas Financeiras'!AS54</f>
        <v>0</v>
      </c>
      <c r="AS179" s="478" t="n">
        <f aca="false">SUM(AG179:AR179)</f>
        <v>0</v>
      </c>
      <c r="AT179" s="478" t="n">
        <f aca="false">'Premissas Financeiras'!AU54</f>
        <v>0</v>
      </c>
      <c r="AU179" s="478" t="n">
        <f aca="false">'Premissas Financeiras'!AV54</f>
        <v>0</v>
      </c>
      <c r="AV179" s="478" t="n">
        <f aca="false">'Premissas Financeiras'!AW54</f>
        <v>0</v>
      </c>
      <c r="AW179" s="478" t="n">
        <f aca="false">'Premissas Financeiras'!AX54</f>
        <v>0</v>
      </c>
      <c r="AX179" s="478" t="n">
        <f aca="false">'Premissas Financeiras'!AY54</f>
        <v>0</v>
      </c>
      <c r="AY179" s="478" t="n">
        <f aca="false">'Premissas Financeiras'!AZ54</f>
        <v>0</v>
      </c>
      <c r="AZ179" s="478" t="n">
        <f aca="false">'Premissas Financeiras'!BA54</f>
        <v>0</v>
      </c>
      <c r="BA179" s="478" t="n">
        <f aca="false">'Premissas Financeiras'!BB54</f>
        <v>0</v>
      </c>
      <c r="BB179" s="478" t="n">
        <f aca="false">'Premissas Financeiras'!BC54</f>
        <v>0</v>
      </c>
      <c r="BC179" s="478" t="n">
        <f aca="false">'Premissas Financeiras'!BD54</f>
        <v>0</v>
      </c>
      <c r="BD179" s="478" t="n">
        <f aca="false">'Premissas Financeiras'!BE54</f>
        <v>0</v>
      </c>
      <c r="BE179" s="478" t="n">
        <f aca="false">'Premissas Financeiras'!BF54</f>
        <v>0</v>
      </c>
      <c r="BF179" s="478" t="n">
        <f aca="false">SUM(AT179:BE179)</f>
        <v>0</v>
      </c>
      <c r="BG179" s="478" t="n">
        <f aca="false">'Premissas Financeiras'!BH54</f>
        <v>0</v>
      </c>
      <c r="BH179" s="478" t="n">
        <f aca="false">'Premissas Financeiras'!BI54</f>
        <v>0</v>
      </c>
      <c r="BI179" s="478" t="n">
        <f aca="false">'Premissas Financeiras'!BJ54</f>
        <v>0</v>
      </c>
      <c r="BJ179" s="478" t="n">
        <f aca="false">'Premissas Financeiras'!BK54</f>
        <v>0</v>
      </c>
      <c r="BK179" s="478" t="n">
        <f aca="false">'Premissas Financeiras'!BL54</f>
        <v>0</v>
      </c>
      <c r="BL179" s="478" t="n">
        <f aca="false">'Premissas Financeiras'!BM54</f>
        <v>0</v>
      </c>
      <c r="BM179" s="478" t="n">
        <f aca="false">'Premissas Financeiras'!BN54</f>
        <v>0</v>
      </c>
      <c r="BN179" s="478" t="n">
        <f aca="false">'Premissas Financeiras'!BO54</f>
        <v>0</v>
      </c>
      <c r="BO179" s="478" t="n">
        <f aca="false">'Premissas Financeiras'!BP54</f>
        <v>0</v>
      </c>
      <c r="BP179" s="478" t="n">
        <f aca="false">'Premissas Financeiras'!BQ54</f>
        <v>0</v>
      </c>
      <c r="BQ179" s="478" t="n">
        <f aca="false">'Premissas Financeiras'!BR54</f>
        <v>0</v>
      </c>
      <c r="BR179" s="478" t="n">
        <f aca="false">'Premissas Financeiras'!BS54</f>
        <v>0</v>
      </c>
      <c r="BS179" s="478" t="n">
        <f aca="false">SUM(BG179:BR179)</f>
        <v>0</v>
      </c>
      <c r="BT179" s="478" t="n">
        <f aca="false">'Premissas Financeiras'!BU54</f>
        <v>0</v>
      </c>
      <c r="BU179" s="478" t="n">
        <f aca="false">'Premissas Financeiras'!BV54</f>
        <v>0</v>
      </c>
      <c r="BV179" s="478" t="n">
        <f aca="false">'Premissas Financeiras'!BW54</f>
        <v>0</v>
      </c>
      <c r="BW179" s="478" t="n">
        <f aca="false">'Premissas Financeiras'!BX54</f>
        <v>0</v>
      </c>
      <c r="BX179" s="478" t="n">
        <f aca="false">'Premissas Financeiras'!BY54</f>
        <v>0</v>
      </c>
      <c r="BY179" s="478" t="n">
        <f aca="false">'Premissas Financeiras'!BZ54</f>
        <v>0</v>
      </c>
      <c r="BZ179" s="478" t="n">
        <f aca="false">'Premissas Financeiras'!CA54</f>
        <v>0</v>
      </c>
      <c r="CA179" s="478" t="n">
        <f aca="false">'Premissas Financeiras'!CB54</f>
        <v>0</v>
      </c>
      <c r="CB179" s="478" t="n">
        <f aca="false">'Premissas Financeiras'!CC54</f>
        <v>0</v>
      </c>
      <c r="CC179" s="478" t="n">
        <f aca="false">'Premissas Financeiras'!CD54</f>
        <v>0</v>
      </c>
      <c r="CD179" s="478" t="n">
        <f aca="false">'Premissas Financeiras'!CE54</f>
        <v>0</v>
      </c>
      <c r="CE179" s="478" t="n">
        <f aca="false">'Premissas Financeiras'!CF54</f>
        <v>0</v>
      </c>
      <c r="CF179" s="478" t="n">
        <f aca="false">SUM(BT179:CE179)</f>
        <v>0</v>
      </c>
      <c r="CG179" s="478" t="n">
        <f aca="false">'Premissas Financeiras'!CH54</f>
        <v>0</v>
      </c>
      <c r="CH179" s="478" t="n">
        <f aca="false">'Premissas Financeiras'!CI54</f>
        <v>0</v>
      </c>
      <c r="CI179" s="478" t="n">
        <f aca="false">'Premissas Financeiras'!CJ54</f>
        <v>0</v>
      </c>
      <c r="CJ179" s="478" t="n">
        <f aca="false">'Premissas Financeiras'!CK54</f>
        <v>0</v>
      </c>
      <c r="CK179" s="478" t="n">
        <f aca="false">'Premissas Financeiras'!CL54</f>
        <v>0</v>
      </c>
      <c r="CL179" s="478" t="n">
        <f aca="false">'Premissas Financeiras'!CM54</f>
        <v>0</v>
      </c>
      <c r="CM179" s="478" t="n">
        <f aca="false">'Premissas Financeiras'!CN54</f>
        <v>0</v>
      </c>
      <c r="CN179" s="478" t="n">
        <f aca="false">'Premissas Financeiras'!CO54</f>
        <v>0</v>
      </c>
      <c r="CO179" s="478" t="n">
        <f aca="false">'Premissas Financeiras'!CP54</f>
        <v>0</v>
      </c>
      <c r="CP179" s="478" t="n">
        <f aca="false">'Premissas Financeiras'!CQ54</f>
        <v>0</v>
      </c>
      <c r="CQ179" s="478" t="n">
        <f aca="false">'Premissas Financeiras'!CR54</f>
        <v>0</v>
      </c>
      <c r="CR179" s="478" t="n">
        <f aca="false">'Premissas Financeiras'!CS54</f>
        <v>0</v>
      </c>
      <c r="CS179" s="478" t="n">
        <f aca="false">SUM(CG179:CR179)</f>
        <v>0</v>
      </c>
      <c r="CT179" s="478" t="n">
        <f aca="false">'Premissas Financeiras'!CU54</f>
        <v>0</v>
      </c>
      <c r="CU179" s="478" t="n">
        <f aca="false">'Premissas Financeiras'!CV54</f>
        <v>0</v>
      </c>
      <c r="CV179" s="478" t="n">
        <f aca="false">'Premissas Financeiras'!CW54</f>
        <v>0</v>
      </c>
      <c r="CW179" s="478" t="n">
        <f aca="false">'Premissas Financeiras'!CX54</f>
        <v>0</v>
      </c>
      <c r="CX179" s="478" t="n">
        <f aca="false">'Premissas Financeiras'!CY54</f>
        <v>0</v>
      </c>
      <c r="CY179" s="478" t="n">
        <f aca="false">'Premissas Financeiras'!CZ54</f>
        <v>0</v>
      </c>
      <c r="CZ179" s="478" t="n">
        <f aca="false">'Premissas Financeiras'!DA54</f>
        <v>0</v>
      </c>
      <c r="DA179" s="478" t="n">
        <f aca="false">'Premissas Financeiras'!DB54</f>
        <v>0</v>
      </c>
      <c r="DB179" s="478" t="n">
        <f aca="false">'Premissas Financeiras'!DC54</f>
        <v>0</v>
      </c>
      <c r="DC179" s="478" t="n">
        <f aca="false">'Premissas Financeiras'!DD54</f>
        <v>0</v>
      </c>
      <c r="DD179" s="478" t="n">
        <f aca="false">'Premissas Financeiras'!DE54</f>
        <v>0</v>
      </c>
      <c r="DE179" s="478" t="n">
        <f aca="false">'Premissas Financeiras'!DF54</f>
        <v>0</v>
      </c>
      <c r="DF179" s="478" t="n">
        <f aca="false">SUM(CT179:DE179)</f>
        <v>0</v>
      </c>
      <c r="DG179" s="478" t="n">
        <f aca="false">'Premissas Financeiras'!DH54</f>
        <v>0</v>
      </c>
      <c r="DH179" s="478" t="n">
        <f aca="false">'Premissas Financeiras'!DI54</f>
        <v>0</v>
      </c>
      <c r="DI179" s="478" t="n">
        <f aca="false">'Premissas Financeiras'!DJ54</f>
        <v>0</v>
      </c>
      <c r="DJ179" s="478" t="n">
        <f aca="false">'Premissas Financeiras'!DK54</f>
        <v>0</v>
      </c>
      <c r="DK179" s="478" t="n">
        <f aca="false">'Premissas Financeiras'!DL54</f>
        <v>0</v>
      </c>
      <c r="DL179" s="478" t="n">
        <f aca="false">'Premissas Financeiras'!DM54</f>
        <v>0</v>
      </c>
      <c r="DM179" s="478" t="n">
        <f aca="false">'Premissas Financeiras'!DN54</f>
        <v>0</v>
      </c>
      <c r="DN179" s="478" t="n">
        <f aca="false">'Premissas Financeiras'!DO54</f>
        <v>0</v>
      </c>
      <c r="DO179" s="478" t="n">
        <f aca="false">'Premissas Financeiras'!DP54</f>
        <v>0</v>
      </c>
      <c r="DP179" s="478" t="n">
        <f aca="false">'Premissas Financeiras'!DQ54</f>
        <v>0</v>
      </c>
      <c r="DQ179" s="478" t="n">
        <f aca="false">'Premissas Financeiras'!DR54</f>
        <v>0</v>
      </c>
      <c r="DR179" s="478" t="n">
        <f aca="false">'Premissas Financeiras'!DS54</f>
        <v>0</v>
      </c>
      <c r="DS179" s="478" t="n">
        <f aca="false">SUM(DG179:DR179)</f>
        <v>0</v>
      </c>
      <c r="DT179" s="478" t="n">
        <f aca="false">'Premissas Financeiras'!DU54</f>
        <v>0</v>
      </c>
      <c r="DU179" s="478" t="n">
        <f aca="false">'Premissas Financeiras'!DV54</f>
        <v>0</v>
      </c>
      <c r="DV179" s="478" t="n">
        <f aca="false">'Premissas Financeiras'!DW54</f>
        <v>0</v>
      </c>
      <c r="DW179" s="478" t="n">
        <f aca="false">'Premissas Financeiras'!DX54</f>
        <v>0</v>
      </c>
      <c r="DX179" s="478" t="n">
        <f aca="false">'Premissas Financeiras'!DY54</f>
        <v>0</v>
      </c>
      <c r="DY179" s="478" t="n">
        <f aca="false">'Premissas Financeiras'!DZ54</f>
        <v>0</v>
      </c>
      <c r="DZ179" s="478" t="n">
        <f aca="false">'Premissas Financeiras'!EA54</f>
        <v>0</v>
      </c>
      <c r="EA179" s="478" t="n">
        <f aca="false">'Premissas Financeiras'!EB54</f>
        <v>0</v>
      </c>
      <c r="EB179" s="478" t="n">
        <f aca="false">'Premissas Financeiras'!EC54</f>
        <v>0</v>
      </c>
      <c r="EC179" s="478" t="n">
        <f aca="false">'Premissas Financeiras'!ED54</f>
        <v>0</v>
      </c>
      <c r="ED179" s="478" t="n">
        <f aca="false">'Premissas Financeiras'!EE54</f>
        <v>0</v>
      </c>
      <c r="EE179" s="478" t="n">
        <f aca="false">'Premissas Financeiras'!EF54</f>
        <v>0</v>
      </c>
      <c r="EF179" s="478" t="n">
        <f aca="false">SUM(DT179:EE179)</f>
        <v>0</v>
      </c>
      <c r="EG179" s="478" t="n">
        <f aca="false">'Premissas Financeiras'!EH54</f>
        <v>0</v>
      </c>
      <c r="EH179" s="478" t="n">
        <f aca="false">'Premissas Financeiras'!EI54</f>
        <v>0</v>
      </c>
      <c r="EI179" s="478" t="n">
        <f aca="false">'Premissas Financeiras'!EJ54</f>
        <v>0</v>
      </c>
      <c r="EJ179" s="478" t="n">
        <f aca="false">'Premissas Financeiras'!EK54</f>
        <v>0</v>
      </c>
      <c r="EK179" s="478" t="n">
        <f aca="false">'Premissas Financeiras'!EL54</f>
        <v>0</v>
      </c>
      <c r="EL179" s="478" t="n">
        <f aca="false">'Premissas Financeiras'!EM54</f>
        <v>0</v>
      </c>
      <c r="EM179" s="478" t="n">
        <f aca="false">'Premissas Financeiras'!EN54</f>
        <v>0</v>
      </c>
      <c r="EN179" s="478" t="n">
        <f aca="false">'Premissas Financeiras'!EO54</f>
        <v>0</v>
      </c>
      <c r="EO179" s="478" t="n">
        <f aca="false">'Premissas Financeiras'!EP54</f>
        <v>0</v>
      </c>
      <c r="EP179" s="478" t="n">
        <f aca="false">'Premissas Financeiras'!EQ54</f>
        <v>0</v>
      </c>
      <c r="EQ179" s="478" t="n">
        <f aca="false">'Premissas Financeiras'!ER54</f>
        <v>0</v>
      </c>
      <c r="ER179" s="478" t="n">
        <f aca="false">'Premissas Financeiras'!ES54</f>
        <v>0</v>
      </c>
      <c r="ES179" s="478" t="n">
        <f aca="false">SUM(EG179:ER179)</f>
        <v>0</v>
      </c>
      <c r="ET179" s="478" t="n">
        <f aca="false">'Premissas Financeiras'!EU54</f>
        <v>0</v>
      </c>
      <c r="EU179" s="478" t="n">
        <f aca="false">'Premissas Financeiras'!EV54</f>
        <v>0</v>
      </c>
      <c r="EV179" s="478" t="n">
        <f aca="false">'Premissas Financeiras'!EW54</f>
        <v>0</v>
      </c>
      <c r="EW179" s="478" t="n">
        <f aca="false">'Premissas Financeiras'!EX54</f>
        <v>0</v>
      </c>
      <c r="EX179" s="478" t="n">
        <f aca="false">'Premissas Financeiras'!EY54</f>
        <v>0</v>
      </c>
      <c r="EY179" s="478" t="n">
        <f aca="false">'Premissas Financeiras'!EZ54</f>
        <v>0</v>
      </c>
      <c r="EZ179" s="478" t="n">
        <f aca="false">'Premissas Financeiras'!FA54</f>
        <v>0</v>
      </c>
      <c r="FA179" s="478" t="n">
        <f aca="false">'Premissas Financeiras'!FB54</f>
        <v>0</v>
      </c>
      <c r="FB179" s="478" t="n">
        <f aca="false">'Premissas Financeiras'!FC54</f>
        <v>0</v>
      </c>
      <c r="FC179" s="478" t="n">
        <f aca="false">'Premissas Financeiras'!FD54</f>
        <v>0</v>
      </c>
      <c r="FD179" s="478" t="n">
        <f aca="false">'Premissas Financeiras'!FE54</f>
        <v>0</v>
      </c>
      <c r="FE179" s="478" t="n">
        <f aca="false">'Premissas Financeiras'!FF54</f>
        <v>0</v>
      </c>
      <c r="FF179" s="478" t="n">
        <f aca="false">SUM(ET179:FE179)</f>
        <v>0</v>
      </c>
      <c r="FG179" s="478" t="n">
        <f aca="false">'Premissas Financeiras'!FH54</f>
        <v>0</v>
      </c>
      <c r="FH179" s="478" t="n">
        <f aca="false">'Premissas Financeiras'!FI54</f>
        <v>0</v>
      </c>
      <c r="FI179" s="478" t="n">
        <f aca="false">'Premissas Financeiras'!FJ54</f>
        <v>0</v>
      </c>
      <c r="FJ179" s="478" t="n">
        <f aca="false">'Premissas Financeiras'!FK54</f>
        <v>0</v>
      </c>
      <c r="FK179" s="478" t="n">
        <f aca="false">'Premissas Financeiras'!FL54</f>
        <v>0</v>
      </c>
      <c r="FL179" s="478" t="n">
        <f aca="false">'Premissas Financeiras'!FM54</f>
        <v>0</v>
      </c>
      <c r="FM179" s="478" t="n">
        <f aca="false">'Premissas Financeiras'!FN54</f>
        <v>0</v>
      </c>
      <c r="FN179" s="478" t="n">
        <f aca="false">'Premissas Financeiras'!FO54</f>
        <v>0</v>
      </c>
      <c r="FO179" s="478" t="n">
        <f aca="false">'Premissas Financeiras'!FP54</f>
        <v>0</v>
      </c>
      <c r="FP179" s="478" t="n">
        <f aca="false">'Premissas Financeiras'!FQ54</f>
        <v>0</v>
      </c>
      <c r="FQ179" s="478" t="n">
        <f aca="false">'Premissas Financeiras'!FR54</f>
        <v>0</v>
      </c>
      <c r="FR179" s="478" t="n">
        <f aca="false">'Premissas Financeiras'!FS54</f>
        <v>0</v>
      </c>
      <c r="FS179" s="478" t="n">
        <f aca="false">SUM(FG179:FR179)</f>
        <v>0</v>
      </c>
      <c r="FT179" s="478" t="n">
        <f aca="false">'Premissas Financeiras'!FU54</f>
        <v>0</v>
      </c>
      <c r="FU179" s="478" t="n">
        <f aca="false">'Premissas Financeiras'!FV54</f>
        <v>0</v>
      </c>
      <c r="FV179" s="478" t="n">
        <f aca="false">'Premissas Financeiras'!FW54</f>
        <v>0</v>
      </c>
      <c r="FW179" s="478" t="n">
        <f aca="false">'Premissas Financeiras'!FX54</f>
        <v>0</v>
      </c>
      <c r="FX179" s="478" t="n">
        <f aca="false">'Premissas Financeiras'!FY54</f>
        <v>0</v>
      </c>
      <c r="FY179" s="478" t="n">
        <f aca="false">'Premissas Financeiras'!FZ54</f>
        <v>0</v>
      </c>
      <c r="FZ179" s="478" t="n">
        <f aca="false">'Premissas Financeiras'!GA54</f>
        <v>0</v>
      </c>
      <c r="GA179" s="478" t="n">
        <f aca="false">'Premissas Financeiras'!GB54</f>
        <v>0</v>
      </c>
      <c r="GB179" s="478" t="n">
        <f aca="false">'Premissas Financeiras'!GC54</f>
        <v>0</v>
      </c>
      <c r="GC179" s="478" t="n">
        <f aca="false">'Premissas Financeiras'!GD54</f>
        <v>0</v>
      </c>
      <c r="GD179" s="478" t="n">
        <f aca="false">'Premissas Financeiras'!GE54</f>
        <v>0</v>
      </c>
      <c r="GE179" s="478" t="n">
        <f aca="false">'Premissas Financeiras'!GF54</f>
        <v>0</v>
      </c>
      <c r="GF179" s="478" t="n">
        <f aca="false">SUM(FT179:GE179)</f>
        <v>0</v>
      </c>
      <c r="GG179" s="478" t="n">
        <f aca="false">'Premissas Financeiras'!GH54</f>
        <v>0</v>
      </c>
      <c r="GH179" s="478" t="n">
        <f aca="false">'Premissas Financeiras'!GI54</f>
        <v>0</v>
      </c>
      <c r="GI179" s="478" t="n">
        <f aca="false">'Premissas Financeiras'!GJ54</f>
        <v>0</v>
      </c>
      <c r="GJ179" s="478" t="n">
        <f aca="false">'Premissas Financeiras'!GK54</f>
        <v>0</v>
      </c>
      <c r="GK179" s="478" t="n">
        <f aca="false">'Premissas Financeiras'!GL54</f>
        <v>0</v>
      </c>
      <c r="GL179" s="478" t="n">
        <f aca="false">'Premissas Financeiras'!GM54</f>
        <v>0</v>
      </c>
      <c r="GM179" s="478" t="n">
        <f aca="false">'Premissas Financeiras'!GN54</f>
        <v>0</v>
      </c>
      <c r="GN179" s="478" t="n">
        <f aca="false">'Premissas Financeiras'!GO54</f>
        <v>0</v>
      </c>
      <c r="GO179" s="478" t="n">
        <f aca="false">'Premissas Financeiras'!GP54</f>
        <v>0</v>
      </c>
      <c r="GP179" s="478" t="n">
        <f aca="false">'Premissas Financeiras'!GQ54</f>
        <v>0</v>
      </c>
      <c r="GQ179" s="478" t="n">
        <f aca="false">'Premissas Financeiras'!GR54</f>
        <v>0</v>
      </c>
      <c r="GR179" s="478" t="n">
        <f aca="false">'Premissas Financeiras'!GS54</f>
        <v>0</v>
      </c>
      <c r="GS179" s="478" t="n">
        <f aca="false">SUM(GG179:GR179)</f>
        <v>0</v>
      </c>
      <c r="GT179" s="478" t="n">
        <f aca="false">'Premissas Financeiras'!GU54</f>
        <v>0</v>
      </c>
      <c r="GU179" s="478" t="n">
        <f aca="false">'Premissas Financeiras'!GV54</f>
        <v>0</v>
      </c>
      <c r="GV179" s="478" t="n">
        <f aca="false">'Premissas Financeiras'!GW54</f>
        <v>0</v>
      </c>
      <c r="GW179" s="478" t="n">
        <f aca="false">'Premissas Financeiras'!GX54</f>
        <v>0</v>
      </c>
      <c r="GX179" s="478" t="n">
        <f aca="false">'Premissas Financeiras'!GY54</f>
        <v>0</v>
      </c>
      <c r="GY179" s="478" t="n">
        <f aca="false">'Premissas Financeiras'!GZ54</f>
        <v>0</v>
      </c>
      <c r="GZ179" s="478" t="n">
        <f aca="false">'Premissas Financeiras'!HA54</f>
        <v>0</v>
      </c>
      <c r="HA179" s="478" t="n">
        <f aca="false">'Premissas Financeiras'!HB54</f>
        <v>0</v>
      </c>
      <c r="HB179" s="478" t="n">
        <f aca="false">'Premissas Financeiras'!HC54</f>
        <v>0</v>
      </c>
      <c r="HC179" s="478" t="n">
        <f aca="false">'Premissas Financeiras'!HD54</f>
        <v>0</v>
      </c>
      <c r="HD179" s="478" t="n">
        <f aca="false">'Premissas Financeiras'!HE54</f>
        <v>0</v>
      </c>
      <c r="HE179" s="478" t="n">
        <f aca="false">'Premissas Financeiras'!HF54</f>
        <v>0</v>
      </c>
      <c r="HF179" s="478" t="n">
        <f aca="false">SUM(GT179:HE179)</f>
        <v>0</v>
      </c>
      <c r="HG179" s="478" t="n">
        <f aca="false">'Premissas Financeiras'!HH54</f>
        <v>0</v>
      </c>
      <c r="HH179" s="478" t="n">
        <f aca="false">'Premissas Financeiras'!HI54</f>
        <v>0</v>
      </c>
      <c r="HI179" s="478" t="n">
        <f aca="false">'Premissas Financeiras'!HJ54</f>
        <v>0</v>
      </c>
      <c r="HJ179" s="478" t="n">
        <f aca="false">'Premissas Financeiras'!HK54</f>
        <v>0</v>
      </c>
      <c r="HK179" s="478" t="n">
        <f aca="false">'Premissas Financeiras'!HL54</f>
        <v>0</v>
      </c>
      <c r="HL179" s="478" t="n">
        <f aca="false">'Premissas Financeiras'!HM54</f>
        <v>0</v>
      </c>
      <c r="HM179" s="478" t="n">
        <f aca="false">'Premissas Financeiras'!HN54</f>
        <v>0</v>
      </c>
      <c r="HN179" s="478" t="n">
        <f aca="false">'Premissas Financeiras'!HO54</f>
        <v>0</v>
      </c>
      <c r="HO179" s="478" t="n">
        <f aca="false">'Premissas Financeiras'!HP54</f>
        <v>0</v>
      </c>
      <c r="HP179" s="478" t="n">
        <f aca="false">'Premissas Financeiras'!HQ54</f>
        <v>0</v>
      </c>
      <c r="HQ179" s="478" t="n">
        <f aca="false">'Premissas Financeiras'!HR54</f>
        <v>0</v>
      </c>
      <c r="HR179" s="478" t="n">
        <f aca="false">'Premissas Financeiras'!HS54</f>
        <v>0</v>
      </c>
      <c r="HS179" s="478" t="n">
        <f aca="false">SUM(HG179:HR179)</f>
        <v>0</v>
      </c>
      <c r="HT179" s="478" t="n">
        <f aca="false">'Premissas Financeiras'!HU54</f>
        <v>0</v>
      </c>
      <c r="HU179" s="478" t="n">
        <f aca="false">'Premissas Financeiras'!HV54</f>
        <v>0</v>
      </c>
      <c r="HV179" s="478" t="n">
        <f aca="false">'Premissas Financeiras'!HW54</f>
        <v>0</v>
      </c>
      <c r="HW179" s="478" t="n">
        <f aca="false">'Premissas Financeiras'!HX54</f>
        <v>0</v>
      </c>
      <c r="HX179" s="478" t="n">
        <f aca="false">'Premissas Financeiras'!HY54</f>
        <v>0</v>
      </c>
      <c r="HY179" s="478" t="n">
        <f aca="false">'Premissas Financeiras'!HZ54</f>
        <v>0</v>
      </c>
      <c r="HZ179" s="478" t="n">
        <f aca="false">'Premissas Financeiras'!IA54</f>
        <v>0</v>
      </c>
      <c r="IA179" s="478" t="n">
        <f aca="false">'Premissas Financeiras'!IB54</f>
        <v>0</v>
      </c>
      <c r="IB179" s="478" t="n">
        <f aca="false">'Premissas Financeiras'!IC54</f>
        <v>0</v>
      </c>
      <c r="IC179" s="478" t="n">
        <f aca="false">'Premissas Financeiras'!ID54</f>
        <v>0</v>
      </c>
      <c r="ID179" s="478" t="n">
        <f aca="false">'Premissas Financeiras'!IE54</f>
        <v>0</v>
      </c>
      <c r="IE179" s="478" t="n">
        <f aca="false">'Premissas Financeiras'!IF54</f>
        <v>0</v>
      </c>
      <c r="IF179" s="478" t="n">
        <f aca="false">SUM(HT179:IE179)</f>
        <v>0</v>
      </c>
      <c r="IG179" s="478" t="n">
        <f aca="false">'Premissas Financeiras'!IH54</f>
        <v>0</v>
      </c>
      <c r="IH179" s="478" t="n">
        <f aca="false">'Premissas Financeiras'!II54</f>
        <v>0</v>
      </c>
      <c r="II179" s="478" t="n">
        <f aca="false">'Premissas Financeiras'!IJ54</f>
        <v>0</v>
      </c>
      <c r="IJ179" s="478" t="n">
        <f aca="false">'Premissas Financeiras'!IK54</f>
        <v>0</v>
      </c>
      <c r="IK179" s="478" t="n">
        <f aca="false">'Premissas Financeiras'!IL54</f>
        <v>0</v>
      </c>
      <c r="IL179" s="478" t="n">
        <f aca="false">'Premissas Financeiras'!IM54</f>
        <v>0</v>
      </c>
      <c r="IM179" s="478" t="n">
        <f aca="false">'Premissas Financeiras'!IN54</f>
        <v>0</v>
      </c>
      <c r="IN179" s="478" t="n">
        <f aca="false">'Premissas Financeiras'!IO54</f>
        <v>0</v>
      </c>
      <c r="IO179" s="478" t="n">
        <f aca="false">'Premissas Financeiras'!IP54</f>
        <v>0</v>
      </c>
      <c r="IP179" s="478" t="n">
        <f aca="false">'Premissas Financeiras'!IQ54</f>
        <v>0</v>
      </c>
      <c r="IQ179" s="478" t="n">
        <f aca="false">'Premissas Financeiras'!IR54</f>
        <v>0</v>
      </c>
      <c r="IR179" s="478" t="n">
        <f aca="false">'Premissas Financeiras'!IS54</f>
        <v>0</v>
      </c>
      <c r="IS179" s="478" t="n">
        <f aca="false">SUM(IG179:IR179)</f>
        <v>0</v>
      </c>
      <c r="IT179" s="478" t="n">
        <f aca="false">'Premissas Financeiras'!IU54</f>
        <v>0</v>
      </c>
      <c r="IU179" s="478" t="n">
        <f aca="false">'Premissas Financeiras'!IV54</f>
        <v>0</v>
      </c>
      <c r="IV179" s="478" t="n">
        <f aca="false">'Premissas Financeiras'!IW54</f>
        <v>0</v>
      </c>
      <c r="IW179" s="478" t="n">
        <f aca="false">'Premissas Financeiras'!IX54</f>
        <v>0</v>
      </c>
      <c r="IX179" s="478" t="n">
        <f aca="false">'Premissas Financeiras'!IY54</f>
        <v>0</v>
      </c>
      <c r="IY179" s="478" t="n">
        <f aca="false">'Premissas Financeiras'!IZ54</f>
        <v>0</v>
      </c>
      <c r="IZ179" s="478" t="n">
        <f aca="false">'Premissas Financeiras'!JA54</f>
        <v>0</v>
      </c>
      <c r="JA179" s="478" t="n">
        <f aca="false">'Premissas Financeiras'!JB54</f>
        <v>0</v>
      </c>
      <c r="JB179" s="478" t="n">
        <f aca="false">'Premissas Financeiras'!JC54</f>
        <v>0</v>
      </c>
      <c r="JC179" s="478" t="n">
        <f aca="false">'Premissas Financeiras'!JD54</f>
        <v>0</v>
      </c>
      <c r="JD179" s="478" t="n">
        <f aca="false">'Premissas Financeiras'!JE54</f>
        <v>0</v>
      </c>
      <c r="JE179" s="478" t="n">
        <f aca="false">'Premissas Financeiras'!JF54</f>
        <v>0</v>
      </c>
      <c r="JF179" s="478" t="n">
        <f aca="false">SUM(IT179:JE179)</f>
        <v>0</v>
      </c>
      <c r="JG179" s="478" t="n">
        <f aca="false">'Premissas Financeiras'!JH54</f>
        <v>0</v>
      </c>
      <c r="JH179" s="478" t="n">
        <f aca="false">'Premissas Financeiras'!JI54</f>
        <v>0</v>
      </c>
      <c r="JI179" s="478" t="n">
        <f aca="false">'Premissas Financeiras'!JJ54</f>
        <v>0</v>
      </c>
      <c r="JJ179" s="478" t="n">
        <f aca="false">'Premissas Financeiras'!JK54</f>
        <v>0</v>
      </c>
      <c r="JK179" s="478" t="n">
        <f aca="false">'Premissas Financeiras'!JL54</f>
        <v>0</v>
      </c>
      <c r="JL179" s="478" t="n">
        <f aca="false">'Premissas Financeiras'!JM54</f>
        <v>0</v>
      </c>
      <c r="JM179" s="478" t="n">
        <f aca="false">'Premissas Financeiras'!JN54</f>
        <v>0</v>
      </c>
      <c r="JN179" s="478" t="n">
        <f aca="false">'Premissas Financeiras'!JO54</f>
        <v>0</v>
      </c>
      <c r="JO179" s="478" t="n">
        <f aca="false">'Premissas Financeiras'!JP54</f>
        <v>0</v>
      </c>
      <c r="JP179" s="478" t="n">
        <f aca="false">'Premissas Financeiras'!JQ54</f>
        <v>0</v>
      </c>
      <c r="JQ179" s="478" t="n">
        <f aca="false">'Premissas Financeiras'!JR54</f>
        <v>0</v>
      </c>
      <c r="JR179" s="478" t="n">
        <f aca="false">'Premissas Financeiras'!JS54</f>
        <v>0</v>
      </c>
      <c r="JS179" s="478" t="n">
        <f aca="false">SUM(JG179:JR179)</f>
        <v>0</v>
      </c>
      <c r="JT179" s="478" t="n">
        <f aca="false">'Premissas Financeiras'!JU54</f>
        <v>0</v>
      </c>
      <c r="JU179" s="478" t="n">
        <f aca="false">'Premissas Financeiras'!JV54</f>
        <v>0</v>
      </c>
      <c r="JV179" s="478" t="n">
        <f aca="false">'Premissas Financeiras'!JW54</f>
        <v>0</v>
      </c>
      <c r="JW179" s="478" t="n">
        <f aca="false">'Premissas Financeiras'!JX54</f>
        <v>0</v>
      </c>
      <c r="JX179" s="478" t="n">
        <f aca="false">'Premissas Financeiras'!JY54</f>
        <v>0</v>
      </c>
      <c r="JY179" s="478" t="n">
        <f aca="false">'Premissas Financeiras'!JZ54</f>
        <v>0</v>
      </c>
      <c r="JZ179" s="478" t="n">
        <f aca="false">'Premissas Financeiras'!KA54</f>
        <v>0</v>
      </c>
      <c r="KA179" s="478" t="n">
        <f aca="false">'Premissas Financeiras'!KB54</f>
        <v>0</v>
      </c>
      <c r="KB179" s="478" t="n">
        <f aca="false">'Premissas Financeiras'!KC54</f>
        <v>0</v>
      </c>
      <c r="KC179" s="478" t="n">
        <f aca="false">'Premissas Financeiras'!KD54</f>
        <v>0</v>
      </c>
      <c r="KD179" s="478" t="n">
        <f aca="false">'Premissas Financeiras'!KE54</f>
        <v>0</v>
      </c>
      <c r="KE179" s="478" t="n">
        <f aca="false">'Premissas Financeiras'!KF54</f>
        <v>0</v>
      </c>
      <c r="KF179" s="478" t="n">
        <f aca="false">SUM(JT179:KE179)</f>
        <v>0</v>
      </c>
      <c r="KG179" s="478" t="n">
        <f aca="false">'Premissas Financeiras'!KH54</f>
        <v>0</v>
      </c>
      <c r="KH179" s="478" t="n">
        <f aca="false">'Premissas Financeiras'!KI54</f>
        <v>0</v>
      </c>
      <c r="KI179" s="478" t="n">
        <f aca="false">'Premissas Financeiras'!KJ54</f>
        <v>0</v>
      </c>
      <c r="KJ179" s="478" t="n">
        <f aca="false">'Premissas Financeiras'!KK54</f>
        <v>0</v>
      </c>
      <c r="KK179" s="478" t="n">
        <f aca="false">'Premissas Financeiras'!KL54</f>
        <v>0</v>
      </c>
      <c r="KL179" s="478" t="n">
        <f aca="false">'Premissas Financeiras'!KM54</f>
        <v>0</v>
      </c>
      <c r="KM179" s="478" t="n">
        <f aca="false">'Premissas Financeiras'!KN54</f>
        <v>0</v>
      </c>
      <c r="KN179" s="478" t="n">
        <f aca="false">'Premissas Financeiras'!KO54</f>
        <v>0</v>
      </c>
      <c r="KO179" s="478" t="n">
        <f aca="false">'Premissas Financeiras'!KP54</f>
        <v>0</v>
      </c>
      <c r="KP179" s="478" t="n">
        <f aca="false">'Premissas Financeiras'!KQ54</f>
        <v>0</v>
      </c>
      <c r="KQ179" s="478" t="n">
        <f aca="false">'Premissas Financeiras'!KR54</f>
        <v>0</v>
      </c>
      <c r="KR179" s="478" t="n">
        <f aca="false">'Premissas Financeiras'!KS54</f>
        <v>0</v>
      </c>
      <c r="KS179" s="478" t="n">
        <f aca="false">SUM(KG179:KR179)</f>
        <v>0</v>
      </c>
      <c r="KT179" s="478" t="n">
        <f aca="false">'Premissas Financeiras'!KU54</f>
        <v>0</v>
      </c>
      <c r="KU179" s="478" t="n">
        <f aca="false">'Premissas Financeiras'!KV54</f>
        <v>0</v>
      </c>
      <c r="KV179" s="478" t="n">
        <f aca="false">'Premissas Financeiras'!KW54</f>
        <v>0</v>
      </c>
      <c r="KW179" s="478" t="n">
        <f aca="false">'Premissas Financeiras'!KX54</f>
        <v>0</v>
      </c>
      <c r="KX179" s="478" t="n">
        <f aca="false">'Premissas Financeiras'!KY54</f>
        <v>0</v>
      </c>
      <c r="KY179" s="478" t="n">
        <f aca="false">'Premissas Financeiras'!KZ54</f>
        <v>0</v>
      </c>
      <c r="KZ179" s="478" t="n">
        <f aca="false">'Premissas Financeiras'!LA54</f>
        <v>0</v>
      </c>
      <c r="LA179" s="478" t="n">
        <f aca="false">'Premissas Financeiras'!LB54</f>
        <v>0</v>
      </c>
      <c r="LB179" s="478" t="n">
        <f aca="false">'Premissas Financeiras'!LC54</f>
        <v>0</v>
      </c>
      <c r="LC179" s="478" t="n">
        <f aca="false">'Premissas Financeiras'!LD54</f>
        <v>0</v>
      </c>
      <c r="LD179" s="478" t="n">
        <f aca="false">'Premissas Financeiras'!LE54</f>
        <v>0</v>
      </c>
      <c r="LE179" s="478" t="n">
        <f aca="false">'Premissas Financeiras'!LF54</f>
        <v>0</v>
      </c>
      <c r="LF179" s="478" t="n">
        <f aca="false">SUM(KT179:LE179)</f>
        <v>0</v>
      </c>
      <c r="LG179" s="478" t="n">
        <f aca="false">'Premissas Financeiras'!LH54</f>
        <v>0</v>
      </c>
      <c r="LH179" s="478" t="n">
        <f aca="false">'Premissas Financeiras'!LI54</f>
        <v>0</v>
      </c>
      <c r="LI179" s="478" t="n">
        <f aca="false">'Premissas Financeiras'!LJ54</f>
        <v>0</v>
      </c>
      <c r="LJ179" s="478" t="n">
        <f aca="false">'Premissas Financeiras'!LK54</f>
        <v>0</v>
      </c>
      <c r="LK179" s="478" t="n">
        <f aca="false">'Premissas Financeiras'!LL54</f>
        <v>0</v>
      </c>
      <c r="LL179" s="478" t="n">
        <f aca="false">'Premissas Financeiras'!LM54</f>
        <v>0</v>
      </c>
      <c r="LM179" s="478" t="n">
        <f aca="false">'Premissas Financeiras'!LN54</f>
        <v>0</v>
      </c>
      <c r="LN179" s="478" t="n">
        <f aca="false">'Premissas Financeiras'!LO54</f>
        <v>0</v>
      </c>
      <c r="LO179" s="478" t="n">
        <f aca="false">'Premissas Financeiras'!LP54</f>
        <v>0</v>
      </c>
      <c r="LP179" s="478" t="n">
        <f aca="false">'Premissas Financeiras'!LQ54</f>
        <v>0</v>
      </c>
      <c r="LQ179" s="478" t="n">
        <f aca="false">'Premissas Financeiras'!LR54</f>
        <v>0</v>
      </c>
      <c r="LR179" s="478" t="n">
        <f aca="false">'Premissas Financeiras'!LS54</f>
        <v>0</v>
      </c>
      <c r="LS179" s="478" t="n">
        <f aca="false">SUM(LG179:LR179)</f>
        <v>0</v>
      </c>
      <c r="LT179" s="478" t="n">
        <f aca="false">'Premissas Financeiras'!LU54</f>
        <v>0</v>
      </c>
      <c r="LU179" s="478" t="n">
        <f aca="false">'Premissas Financeiras'!LV54</f>
        <v>0</v>
      </c>
      <c r="LV179" s="478" t="n">
        <f aca="false">'Premissas Financeiras'!LW54</f>
        <v>0</v>
      </c>
      <c r="LW179" s="478" t="n">
        <f aca="false">'Premissas Financeiras'!LX54</f>
        <v>0</v>
      </c>
      <c r="LX179" s="478" t="n">
        <f aca="false">'Premissas Financeiras'!LY54</f>
        <v>0</v>
      </c>
      <c r="LY179" s="478" t="n">
        <f aca="false">'Premissas Financeiras'!LZ54</f>
        <v>0</v>
      </c>
      <c r="LZ179" s="478" t="n">
        <f aca="false">'Premissas Financeiras'!MA54</f>
        <v>0</v>
      </c>
      <c r="MA179" s="478" t="n">
        <f aca="false">'Premissas Financeiras'!MB54</f>
        <v>0</v>
      </c>
      <c r="MB179" s="478" t="n">
        <f aca="false">'Premissas Financeiras'!MC54</f>
        <v>0</v>
      </c>
      <c r="MC179" s="478" t="n">
        <f aca="false">'Premissas Financeiras'!MD54</f>
        <v>0</v>
      </c>
      <c r="MD179" s="478" t="n">
        <f aca="false">'Premissas Financeiras'!ME54</f>
        <v>0</v>
      </c>
      <c r="ME179" s="478" t="n">
        <f aca="false">'Premissas Financeiras'!MF54</f>
        <v>0</v>
      </c>
      <c r="MF179" s="478" t="n">
        <f aca="false">SUM(LT179:ME179)</f>
        <v>0</v>
      </c>
      <c r="MG179" s="478" t="n">
        <f aca="false">'Premissas Financeiras'!MH54</f>
        <v>0</v>
      </c>
      <c r="MH179" s="478" t="n">
        <f aca="false">'Premissas Financeiras'!MI54</f>
        <v>0</v>
      </c>
      <c r="MI179" s="478" t="n">
        <f aca="false">'Premissas Financeiras'!MJ54</f>
        <v>0</v>
      </c>
      <c r="MJ179" s="478" t="n">
        <f aca="false">'Premissas Financeiras'!MK54</f>
        <v>0</v>
      </c>
      <c r="MK179" s="478" t="n">
        <f aca="false">'Premissas Financeiras'!ML54</f>
        <v>0</v>
      </c>
      <c r="ML179" s="478" t="n">
        <f aca="false">'Premissas Financeiras'!MM54</f>
        <v>0</v>
      </c>
      <c r="MM179" s="478" t="n">
        <f aca="false">'Premissas Financeiras'!MN54</f>
        <v>0</v>
      </c>
      <c r="MN179" s="478" t="n">
        <f aca="false">'Premissas Financeiras'!MO54</f>
        <v>0</v>
      </c>
      <c r="MO179" s="478" t="n">
        <f aca="false">'Premissas Financeiras'!MP54</f>
        <v>0</v>
      </c>
      <c r="MP179" s="478" t="n">
        <f aca="false">'Premissas Financeiras'!MQ54</f>
        <v>0</v>
      </c>
      <c r="MQ179" s="478" t="n">
        <f aca="false">'Premissas Financeiras'!MR54</f>
        <v>0</v>
      </c>
      <c r="MR179" s="478" t="n">
        <f aca="false">'Premissas Financeiras'!MS54</f>
        <v>0</v>
      </c>
      <c r="MS179" s="478" t="n">
        <f aca="false">SUM(MG179:MR179)</f>
        <v>0</v>
      </c>
      <c r="MT179" s="478" t="n">
        <f aca="false">'Premissas Financeiras'!MU54</f>
        <v>0</v>
      </c>
      <c r="MU179" s="478" t="n">
        <f aca="false">'Premissas Financeiras'!MV54</f>
        <v>0</v>
      </c>
      <c r="MV179" s="478" t="n">
        <f aca="false">'Premissas Financeiras'!MW54</f>
        <v>0</v>
      </c>
      <c r="MW179" s="478" t="n">
        <f aca="false">'Premissas Financeiras'!MX54</f>
        <v>0</v>
      </c>
      <c r="MX179" s="478" t="n">
        <f aca="false">'Premissas Financeiras'!MY54</f>
        <v>0</v>
      </c>
      <c r="MY179" s="478" t="n">
        <f aca="false">'Premissas Financeiras'!MZ54</f>
        <v>0</v>
      </c>
      <c r="MZ179" s="478" t="n">
        <f aca="false">'Premissas Financeiras'!NA54</f>
        <v>0</v>
      </c>
      <c r="NA179" s="478" t="n">
        <f aca="false">'Premissas Financeiras'!NB54</f>
        <v>0</v>
      </c>
      <c r="NB179" s="478" t="n">
        <f aca="false">'Premissas Financeiras'!NC54</f>
        <v>0</v>
      </c>
      <c r="NC179" s="478" t="n">
        <f aca="false">'Premissas Financeiras'!ND54</f>
        <v>0</v>
      </c>
      <c r="ND179" s="478" t="n">
        <f aca="false">'Premissas Financeiras'!NE54</f>
        <v>0</v>
      </c>
      <c r="NE179" s="478" t="n">
        <f aca="false">'Premissas Financeiras'!NF54</f>
        <v>0</v>
      </c>
      <c r="NF179" s="478" t="n">
        <f aca="false">SUM(MT179:NE179)</f>
        <v>0</v>
      </c>
      <c r="NG179" s="478" t="n">
        <f aca="false">'Premissas Financeiras'!NH54</f>
        <v>0</v>
      </c>
      <c r="NH179" s="478" t="n">
        <f aca="false">'Premissas Financeiras'!NI54</f>
        <v>0</v>
      </c>
      <c r="NI179" s="478" t="n">
        <f aca="false">'Premissas Financeiras'!NJ54</f>
        <v>0</v>
      </c>
      <c r="NJ179" s="478" t="n">
        <f aca="false">'Premissas Financeiras'!NK54</f>
        <v>0</v>
      </c>
      <c r="NK179" s="478" t="n">
        <f aca="false">'Premissas Financeiras'!NL54</f>
        <v>0</v>
      </c>
      <c r="NL179" s="478" t="n">
        <f aca="false">'Premissas Financeiras'!NM54</f>
        <v>0</v>
      </c>
      <c r="NM179" s="478" t="n">
        <f aca="false">'Premissas Financeiras'!NN54</f>
        <v>0</v>
      </c>
      <c r="NN179" s="478" t="n">
        <f aca="false">'Premissas Financeiras'!NO54</f>
        <v>0</v>
      </c>
      <c r="NO179" s="478" t="n">
        <f aca="false">'Premissas Financeiras'!NP54</f>
        <v>0</v>
      </c>
      <c r="NP179" s="478" t="n">
        <f aca="false">'Premissas Financeiras'!NQ54</f>
        <v>0</v>
      </c>
      <c r="NQ179" s="478" t="n">
        <f aca="false">'Premissas Financeiras'!NR54</f>
        <v>0</v>
      </c>
      <c r="NR179" s="478" t="n">
        <f aca="false">'Premissas Financeiras'!NS54</f>
        <v>0</v>
      </c>
      <c r="NS179" s="478" t="n">
        <f aca="false">SUM(NG179:NR179)</f>
        <v>0</v>
      </c>
      <c r="NT179" s="478" t="n">
        <f aca="false">'Premissas Financeiras'!NU54</f>
        <v>0</v>
      </c>
      <c r="NU179" s="478" t="n">
        <f aca="false">'Premissas Financeiras'!NV54</f>
        <v>0</v>
      </c>
      <c r="NV179" s="478" t="n">
        <f aca="false">'Premissas Financeiras'!NW54</f>
        <v>0</v>
      </c>
      <c r="NW179" s="478" t="n">
        <f aca="false">'Premissas Financeiras'!NX54</f>
        <v>0</v>
      </c>
      <c r="NX179" s="478" t="n">
        <f aca="false">'Premissas Financeiras'!NY54</f>
        <v>0</v>
      </c>
      <c r="NY179" s="478" t="n">
        <f aca="false">'Premissas Financeiras'!NZ54</f>
        <v>0</v>
      </c>
      <c r="NZ179" s="478" t="n">
        <f aca="false">'Premissas Financeiras'!OA54</f>
        <v>0</v>
      </c>
      <c r="OA179" s="478" t="n">
        <f aca="false">'Premissas Financeiras'!OB54</f>
        <v>0</v>
      </c>
      <c r="OB179" s="478" t="n">
        <f aca="false">'Premissas Financeiras'!OC54</f>
        <v>0</v>
      </c>
      <c r="OC179" s="478" t="n">
        <f aca="false">'Premissas Financeiras'!OD54</f>
        <v>0</v>
      </c>
      <c r="OD179" s="478" t="n">
        <f aca="false">'Premissas Financeiras'!OE54</f>
        <v>0</v>
      </c>
      <c r="OE179" s="478" t="n">
        <f aca="false">'Premissas Financeiras'!OF54</f>
        <v>0</v>
      </c>
      <c r="OF179" s="478" t="n">
        <f aca="false">SUM(NT179:OE179)</f>
        <v>0</v>
      </c>
      <c r="OG179" s="478" t="n">
        <f aca="false">'Premissas Financeiras'!OH54</f>
        <v>0</v>
      </c>
      <c r="OH179" s="478" t="n">
        <f aca="false">'Premissas Financeiras'!OI54</f>
        <v>0</v>
      </c>
      <c r="OI179" s="478" t="n">
        <f aca="false">'Premissas Financeiras'!OJ54</f>
        <v>0</v>
      </c>
      <c r="OJ179" s="478" t="n">
        <f aca="false">'Premissas Financeiras'!OK54</f>
        <v>0</v>
      </c>
      <c r="OK179" s="478" t="n">
        <f aca="false">'Premissas Financeiras'!OL54</f>
        <v>0</v>
      </c>
      <c r="OL179" s="478" t="n">
        <f aca="false">'Premissas Financeiras'!OM54</f>
        <v>0</v>
      </c>
      <c r="OM179" s="478" t="n">
        <f aca="false">'Premissas Financeiras'!ON54</f>
        <v>0</v>
      </c>
      <c r="ON179" s="478" t="n">
        <f aca="false">'Premissas Financeiras'!OO54</f>
        <v>0</v>
      </c>
      <c r="OO179" s="478" t="n">
        <f aca="false">'Premissas Financeiras'!OP54</f>
        <v>0</v>
      </c>
      <c r="OP179" s="478" t="n">
        <f aca="false">'Premissas Financeiras'!OQ54</f>
        <v>0</v>
      </c>
      <c r="OQ179" s="478" t="n">
        <f aca="false">'Premissas Financeiras'!OR54</f>
        <v>0</v>
      </c>
      <c r="OR179" s="478" t="n">
        <f aca="false">'Premissas Financeiras'!OS54</f>
        <v>0</v>
      </c>
      <c r="OS179" s="478" t="n">
        <f aca="false">SUM(OG179:OR179)</f>
        <v>0</v>
      </c>
      <c r="OT179" s="478"/>
      <c r="OU179" s="478"/>
      <c r="OV179" s="478"/>
      <c r="OW179" s="478"/>
      <c r="OX179" s="478"/>
      <c r="OY179" s="478"/>
      <c r="OZ179" s="478"/>
      <c r="PA179" s="478"/>
      <c r="PB179" s="478"/>
      <c r="PC179" s="478"/>
      <c r="PD179" s="478"/>
      <c r="PE179" s="478"/>
      <c r="PF179" s="478"/>
      <c r="PG179" s="478"/>
      <c r="PH179" s="478"/>
      <c r="PI179" s="478"/>
      <c r="PJ179" s="478"/>
      <c r="PK179" s="478"/>
      <c r="PL179" s="478"/>
      <c r="PM179" s="478"/>
      <c r="PN179" s="478"/>
      <c r="PO179" s="478"/>
      <c r="PP179" s="478"/>
      <c r="PQ179" s="478"/>
      <c r="PR179" s="478"/>
      <c r="PS179" s="478"/>
      <c r="PT179" s="478"/>
      <c r="PU179" s="478"/>
      <c r="PV179" s="478"/>
      <c r="PW179" s="478"/>
      <c r="PX179" s="478"/>
      <c r="PY179" s="478"/>
      <c r="PZ179" s="478"/>
      <c r="QA179" s="478"/>
      <c r="QB179" s="478"/>
      <c r="QC179" s="478"/>
      <c r="QD179" s="478"/>
      <c r="QE179" s="478"/>
      <c r="QF179" s="478"/>
      <c r="QG179" s="478"/>
      <c r="QH179" s="478"/>
      <c r="QI179" s="478"/>
      <c r="QJ179" s="478"/>
      <c r="QK179" s="478"/>
      <c r="QL179" s="478"/>
      <c r="QM179" s="478"/>
      <c r="QN179" s="478"/>
      <c r="QO179" s="478"/>
      <c r="QP179" s="478"/>
      <c r="QQ179" s="478"/>
      <c r="QR179" s="478"/>
      <c r="QS179" s="478"/>
      <c r="QT179" s="478"/>
      <c r="QU179" s="478"/>
      <c r="QV179" s="478"/>
      <c r="QW179" s="478"/>
      <c r="QX179" s="478"/>
      <c r="QY179" s="478"/>
      <c r="QZ179" s="478"/>
      <c r="RA179" s="478"/>
      <c r="RB179" s="478"/>
      <c r="RC179" s="478"/>
      <c r="RD179" s="478"/>
      <c r="RE179" s="478"/>
      <c r="RF179" s="478"/>
    </row>
    <row r="180" customFormat="false" ht="12.75" hidden="false" customHeight="true" outlineLevel="0" collapsed="false">
      <c r="A180" s="478"/>
      <c r="B180" s="479" t="s">
        <v>500</v>
      </c>
      <c r="C180" s="478"/>
      <c r="D180" s="478"/>
      <c r="E180" s="478" t="n">
        <f aca="false">SUM(S180,AF180,AS180,BF180,BS180,CF180,CS180,DF180,DS180,EF180,ES180,FF180,FS180,GF180,GS180,HF180,HS180,IF180,IS180,JF180,JS180,KF180,KS180,LF180,LS180,MF180,MS180,NF180,NS180,OF180,OS180)</f>
        <v>0</v>
      </c>
      <c r="F180" s="478"/>
      <c r="G180" s="478" t="n">
        <f aca="false">F184*G172</f>
        <v>0</v>
      </c>
      <c r="H180" s="478" t="n">
        <f aca="false">G184*H172</f>
        <v>0</v>
      </c>
      <c r="I180" s="478" t="n">
        <f aca="false">H184*I172</f>
        <v>0</v>
      </c>
      <c r="J180" s="478" t="n">
        <f aca="false">I184*J172</f>
        <v>0</v>
      </c>
      <c r="K180" s="478" t="n">
        <f aca="false">J184*K172</f>
        <v>0</v>
      </c>
      <c r="L180" s="478" t="n">
        <f aca="false">K184*L172</f>
        <v>0</v>
      </c>
      <c r="M180" s="478" t="n">
        <f aca="false">L184*M172</f>
        <v>0</v>
      </c>
      <c r="N180" s="478" t="n">
        <f aca="false">M184*N172</f>
        <v>0</v>
      </c>
      <c r="O180" s="478" t="n">
        <f aca="false">N184*O172</f>
        <v>0</v>
      </c>
      <c r="P180" s="478" t="n">
        <f aca="false">O184*P172</f>
        <v>0</v>
      </c>
      <c r="Q180" s="478" t="n">
        <f aca="false">P184*Q172</f>
        <v>0</v>
      </c>
      <c r="R180" s="478" t="n">
        <f aca="false">Q184*R172</f>
        <v>0</v>
      </c>
      <c r="S180" s="478" t="n">
        <f aca="false">SUM(G180:R180)</f>
        <v>0</v>
      </c>
      <c r="T180" s="478" t="n">
        <f aca="false">R184*T172</f>
        <v>0</v>
      </c>
      <c r="U180" s="478" t="n">
        <f aca="false">T184*U172</f>
        <v>0</v>
      </c>
      <c r="V180" s="478" t="n">
        <f aca="false">U184*V172</f>
        <v>0</v>
      </c>
      <c r="W180" s="478" t="n">
        <f aca="false">V184*W172</f>
        <v>0</v>
      </c>
      <c r="X180" s="478" t="n">
        <f aca="false">W184*X172</f>
        <v>0</v>
      </c>
      <c r="Y180" s="478" t="n">
        <f aca="false">X184*Y172</f>
        <v>0</v>
      </c>
      <c r="Z180" s="478" t="n">
        <f aca="false">Y184*Z172</f>
        <v>0</v>
      </c>
      <c r="AA180" s="478" t="n">
        <f aca="false">Z184*AA172</f>
        <v>0</v>
      </c>
      <c r="AB180" s="478" t="n">
        <f aca="false">AA184*AB172</f>
        <v>0</v>
      </c>
      <c r="AC180" s="478" t="n">
        <f aca="false">AB184*AC172</f>
        <v>0</v>
      </c>
      <c r="AD180" s="478" t="n">
        <f aca="false">AC184*AD172</f>
        <v>0</v>
      </c>
      <c r="AE180" s="478" t="n">
        <f aca="false">AD184*AE172</f>
        <v>0</v>
      </c>
      <c r="AF180" s="478" t="n">
        <f aca="false">SUM(T180:AE180)</f>
        <v>0</v>
      </c>
      <c r="AG180" s="478" t="n">
        <f aca="false">SUM(AG178:AG179)*AG172</f>
        <v>0</v>
      </c>
      <c r="AH180" s="478" t="n">
        <f aca="false">SUM(AH178:AH179)*AH172</f>
        <v>0</v>
      </c>
      <c r="AI180" s="478" t="n">
        <f aca="false">SUM(AI178:AI179)*AI172</f>
        <v>0</v>
      </c>
      <c r="AJ180" s="478" t="n">
        <f aca="false">SUM(AJ178:AJ179)*AJ172</f>
        <v>0</v>
      </c>
      <c r="AK180" s="478" t="n">
        <f aca="false">SUM(AK178:AK179)*AK172</f>
        <v>0</v>
      </c>
      <c r="AL180" s="478" t="n">
        <f aca="false">SUM(AL178:AL179)*AL172</f>
        <v>0</v>
      </c>
      <c r="AM180" s="478" t="n">
        <f aca="false">SUM(AM178:AM179)*AM172</f>
        <v>0</v>
      </c>
      <c r="AN180" s="478" t="n">
        <f aca="false">SUM(AN178:AN179)*AN172</f>
        <v>0</v>
      </c>
      <c r="AO180" s="478" t="n">
        <f aca="false">SUM(AO178:AO179)*AO172</f>
        <v>0</v>
      </c>
      <c r="AP180" s="478" t="n">
        <f aca="false">SUM(AP178:AP179)*AP172</f>
        <v>0</v>
      </c>
      <c r="AQ180" s="478" t="n">
        <f aca="false">SUM(AQ178:AQ179)*AQ172</f>
        <v>0</v>
      </c>
      <c r="AR180" s="478" t="n">
        <f aca="false">SUM(AR178:AR179)*AR172</f>
        <v>0</v>
      </c>
      <c r="AS180" s="478" t="n">
        <f aca="false">SUM(AG180:AR180)</f>
        <v>0</v>
      </c>
      <c r="AT180" s="478" t="n">
        <f aca="false">SUM(AT178:AT179)*AT172</f>
        <v>0</v>
      </c>
      <c r="AU180" s="478" t="n">
        <f aca="false">SUM(AU178:AU179)*AU172</f>
        <v>0</v>
      </c>
      <c r="AV180" s="478" t="n">
        <f aca="false">SUM(AV178:AV179)*AV172</f>
        <v>0</v>
      </c>
      <c r="AW180" s="478" t="n">
        <f aca="false">SUM(AW178:AW179)*AW172</f>
        <v>0</v>
      </c>
      <c r="AX180" s="478" t="n">
        <f aca="false">SUM(AX178:AX179)*AX172</f>
        <v>0</v>
      </c>
      <c r="AY180" s="478" t="n">
        <f aca="false">SUM(AY178:AY179)*AY172</f>
        <v>0</v>
      </c>
      <c r="AZ180" s="478" t="n">
        <f aca="false">SUM(AZ178:AZ179)*AZ172</f>
        <v>0</v>
      </c>
      <c r="BA180" s="478" t="n">
        <f aca="false">SUM(BA178:BA179)*BA172</f>
        <v>0</v>
      </c>
      <c r="BB180" s="478" t="n">
        <f aca="false">SUM(BB178:BB179)*BB172</f>
        <v>0</v>
      </c>
      <c r="BC180" s="478" t="n">
        <f aca="false">SUM(BC178:BC179)*BC172</f>
        <v>0</v>
      </c>
      <c r="BD180" s="478" t="n">
        <f aca="false">SUM(BD178:BD179)*BD172</f>
        <v>0</v>
      </c>
      <c r="BE180" s="478" t="n">
        <f aca="false">SUM(BE178:BE179)*BE172</f>
        <v>0</v>
      </c>
      <c r="BF180" s="478" t="n">
        <f aca="false">SUM(AT180:BE180)</f>
        <v>0</v>
      </c>
      <c r="BG180" s="478" t="n">
        <f aca="false">SUM(BG178:BG179)*BG172</f>
        <v>0</v>
      </c>
      <c r="BH180" s="478" t="n">
        <f aca="false">SUM(BH178:BH179)*BH172</f>
        <v>0</v>
      </c>
      <c r="BI180" s="478" t="n">
        <f aca="false">SUM(BI178:BI179)*BI172</f>
        <v>0</v>
      </c>
      <c r="BJ180" s="478" t="n">
        <f aca="false">SUM(BJ178:BJ179)*BJ172</f>
        <v>0</v>
      </c>
      <c r="BK180" s="478" t="n">
        <f aca="false">SUM(BK178:BK179)*BK172</f>
        <v>0</v>
      </c>
      <c r="BL180" s="478" t="n">
        <f aca="false">SUM(BL178:BL179)*BL172</f>
        <v>0</v>
      </c>
      <c r="BM180" s="478" t="n">
        <f aca="false">SUM(BM178:BM179)*BM172</f>
        <v>0</v>
      </c>
      <c r="BN180" s="478" t="n">
        <f aca="false">SUM(BN178:BN179)*BN172</f>
        <v>0</v>
      </c>
      <c r="BO180" s="478" t="n">
        <f aca="false">SUM(BO178:BO179)*BO172</f>
        <v>0</v>
      </c>
      <c r="BP180" s="478" t="n">
        <f aca="false">SUM(BP178:BP179)*BP172</f>
        <v>0</v>
      </c>
      <c r="BQ180" s="478" t="n">
        <f aca="false">SUM(BQ178:BQ179)*BQ172</f>
        <v>0</v>
      </c>
      <c r="BR180" s="478" t="n">
        <f aca="false">SUM(BR178:BR179)*BR172</f>
        <v>0</v>
      </c>
      <c r="BS180" s="478" t="n">
        <f aca="false">SUM(BG180:BR180)</f>
        <v>0</v>
      </c>
      <c r="BT180" s="478" t="n">
        <f aca="false">SUM(BT178:BT179)*BT172</f>
        <v>0</v>
      </c>
      <c r="BU180" s="478" t="n">
        <f aca="false">SUM(BU178:BU179)*BU172</f>
        <v>0</v>
      </c>
      <c r="BV180" s="478" t="n">
        <f aca="false">SUM(BV178:BV179)*BV172</f>
        <v>0</v>
      </c>
      <c r="BW180" s="478" t="n">
        <f aca="false">SUM(BW178:BW179)*BW172</f>
        <v>0</v>
      </c>
      <c r="BX180" s="478" t="n">
        <f aca="false">SUM(BX178:BX179)*BX172</f>
        <v>0</v>
      </c>
      <c r="BY180" s="478" t="n">
        <f aca="false">SUM(BY178:BY179)*BY172</f>
        <v>0</v>
      </c>
      <c r="BZ180" s="478" t="n">
        <f aca="false">SUM(BZ178:BZ179)*BZ172</f>
        <v>0</v>
      </c>
      <c r="CA180" s="478" t="n">
        <f aca="false">SUM(CA178:CA179)*CA172</f>
        <v>0</v>
      </c>
      <c r="CB180" s="478" t="n">
        <f aca="false">SUM(CB178:CB179)*CB172</f>
        <v>0</v>
      </c>
      <c r="CC180" s="478" t="n">
        <f aca="false">SUM(CC178:CC179)*CC172</f>
        <v>0</v>
      </c>
      <c r="CD180" s="478" t="n">
        <f aca="false">SUM(CD178:CD179)*CD172</f>
        <v>0</v>
      </c>
      <c r="CE180" s="478" t="n">
        <f aca="false">SUM(CE178:CE179)*CE172</f>
        <v>0</v>
      </c>
      <c r="CF180" s="478" t="n">
        <f aca="false">SUM(BT180:CE180)</f>
        <v>0</v>
      </c>
      <c r="CG180" s="478" t="n">
        <f aca="false">SUM(CG178:CG179)*CG172</f>
        <v>0</v>
      </c>
      <c r="CH180" s="478" t="n">
        <f aca="false">SUM(CH178:CH179)*CH172</f>
        <v>0</v>
      </c>
      <c r="CI180" s="478" t="n">
        <f aca="false">SUM(CI178:CI179)*CI172</f>
        <v>0</v>
      </c>
      <c r="CJ180" s="478" t="n">
        <f aca="false">SUM(CJ178:CJ179)*CJ172</f>
        <v>0</v>
      </c>
      <c r="CK180" s="478" t="n">
        <f aca="false">SUM(CK178:CK179)*CK172</f>
        <v>0</v>
      </c>
      <c r="CL180" s="478" t="n">
        <f aca="false">SUM(CL178:CL179)*CL172</f>
        <v>0</v>
      </c>
      <c r="CM180" s="478" t="n">
        <f aca="false">SUM(CM178:CM179)*CM172</f>
        <v>0</v>
      </c>
      <c r="CN180" s="478" t="n">
        <f aca="false">SUM(CN178:CN179)*CN172</f>
        <v>0</v>
      </c>
      <c r="CO180" s="478" t="n">
        <f aca="false">SUM(CO178:CO179)*CO172</f>
        <v>0</v>
      </c>
      <c r="CP180" s="478" t="n">
        <f aca="false">SUM(CP178:CP179)*CP172</f>
        <v>0</v>
      </c>
      <c r="CQ180" s="478" t="n">
        <f aca="false">SUM(CQ178:CQ179)*CQ172</f>
        <v>0</v>
      </c>
      <c r="CR180" s="478" t="n">
        <f aca="false">SUM(CR178:CR179)*CR172</f>
        <v>0</v>
      </c>
      <c r="CS180" s="478" t="n">
        <f aca="false">SUM(CG180:CR180)</f>
        <v>0</v>
      </c>
      <c r="CT180" s="478" t="n">
        <f aca="false">SUM(CT178:CT179)*CT172</f>
        <v>0</v>
      </c>
      <c r="CU180" s="478" t="n">
        <f aca="false">SUM(CU178:CU179)*CU172</f>
        <v>0</v>
      </c>
      <c r="CV180" s="478" t="n">
        <f aca="false">SUM(CV178:CV179)*CV172</f>
        <v>0</v>
      </c>
      <c r="CW180" s="478" t="n">
        <f aca="false">SUM(CW178:CW179)*CW172</f>
        <v>0</v>
      </c>
      <c r="CX180" s="478" t="n">
        <f aca="false">SUM(CX178:CX179)*CX172</f>
        <v>0</v>
      </c>
      <c r="CY180" s="478" t="n">
        <f aca="false">SUM(CY178:CY179)*CY172</f>
        <v>0</v>
      </c>
      <c r="CZ180" s="478" t="n">
        <f aca="false">SUM(CZ178:CZ179)*CZ172</f>
        <v>0</v>
      </c>
      <c r="DA180" s="478" t="n">
        <f aca="false">SUM(DA178:DA179)*DA172</f>
        <v>0</v>
      </c>
      <c r="DB180" s="478" t="n">
        <f aca="false">SUM(DB178:DB179)*DB172</f>
        <v>0</v>
      </c>
      <c r="DC180" s="478" t="n">
        <f aca="false">SUM(DC178:DC179)*DC172</f>
        <v>0</v>
      </c>
      <c r="DD180" s="478" t="n">
        <f aca="false">SUM(DD178:DD179)*DD172</f>
        <v>0</v>
      </c>
      <c r="DE180" s="478" t="n">
        <f aca="false">SUM(DE178:DE179)*DE172</f>
        <v>0</v>
      </c>
      <c r="DF180" s="478" t="n">
        <f aca="false">SUM(CT180:DE180)</f>
        <v>0</v>
      </c>
      <c r="DG180" s="478" t="n">
        <f aca="false">SUM(DG178:DG179)*DG172</f>
        <v>0</v>
      </c>
      <c r="DH180" s="478" t="n">
        <f aca="false">SUM(DH178:DH179)*DH172</f>
        <v>0</v>
      </c>
      <c r="DI180" s="478" t="n">
        <f aca="false">SUM(DI178:DI179)*DI172</f>
        <v>0</v>
      </c>
      <c r="DJ180" s="478" t="n">
        <f aca="false">SUM(DJ178:DJ179)*DJ172</f>
        <v>0</v>
      </c>
      <c r="DK180" s="478" t="n">
        <f aca="false">SUM(DK178:DK179)*DK172</f>
        <v>0</v>
      </c>
      <c r="DL180" s="478" t="n">
        <f aca="false">SUM(DL178:DL179)*DL172</f>
        <v>0</v>
      </c>
      <c r="DM180" s="478" t="n">
        <f aca="false">SUM(DM178:DM179)*DM172</f>
        <v>0</v>
      </c>
      <c r="DN180" s="478" t="n">
        <f aca="false">SUM(DN178:DN179)*DN172</f>
        <v>0</v>
      </c>
      <c r="DO180" s="478" t="n">
        <f aca="false">SUM(DO178:DO179)*DO172</f>
        <v>0</v>
      </c>
      <c r="DP180" s="478" t="n">
        <f aca="false">SUM(DP178:DP179)*DP172</f>
        <v>0</v>
      </c>
      <c r="DQ180" s="478" t="n">
        <f aca="false">SUM(DQ178:DQ179)*DQ172</f>
        <v>0</v>
      </c>
      <c r="DR180" s="478" t="n">
        <f aca="false">SUM(DR178:DR179)*DR172</f>
        <v>0</v>
      </c>
      <c r="DS180" s="478" t="n">
        <f aca="false">SUM(DG180:DR180)</f>
        <v>0</v>
      </c>
      <c r="DT180" s="478" t="n">
        <f aca="false">SUM(DT178:DT179)*DT172</f>
        <v>0</v>
      </c>
      <c r="DU180" s="478" t="n">
        <f aca="false">SUM(DU178:DU179)*DU172</f>
        <v>0</v>
      </c>
      <c r="DV180" s="478" t="n">
        <f aca="false">SUM(DV178:DV179)*DV172</f>
        <v>0</v>
      </c>
      <c r="DW180" s="478" t="n">
        <f aca="false">SUM(DW178:DW179)*DW172</f>
        <v>0</v>
      </c>
      <c r="DX180" s="478" t="n">
        <f aca="false">SUM(DX178:DX179)*DX172</f>
        <v>0</v>
      </c>
      <c r="DY180" s="478" t="n">
        <f aca="false">SUM(DY178:DY179)*DY172</f>
        <v>0</v>
      </c>
      <c r="DZ180" s="478" t="n">
        <f aca="false">SUM(DZ178:DZ179)*DZ172</f>
        <v>0</v>
      </c>
      <c r="EA180" s="478" t="n">
        <f aca="false">SUM(EA178:EA179)*EA172</f>
        <v>0</v>
      </c>
      <c r="EB180" s="478" t="n">
        <f aca="false">SUM(EB178:EB179)*EB172</f>
        <v>0</v>
      </c>
      <c r="EC180" s="478" t="n">
        <f aca="false">SUM(EC178:EC179)*EC172</f>
        <v>0</v>
      </c>
      <c r="ED180" s="478" t="n">
        <f aca="false">SUM(ED178:ED179)*ED172</f>
        <v>0</v>
      </c>
      <c r="EE180" s="478" t="n">
        <f aca="false">SUM(EE178:EE179)*EE172</f>
        <v>0</v>
      </c>
      <c r="EF180" s="478" t="n">
        <f aca="false">SUM(DT180:EE180)</f>
        <v>0</v>
      </c>
      <c r="EG180" s="478" t="n">
        <f aca="false">SUM(EG178:EG179)*EG172</f>
        <v>0</v>
      </c>
      <c r="EH180" s="478" t="n">
        <f aca="false">SUM(EH178:EH179)*EH172</f>
        <v>0</v>
      </c>
      <c r="EI180" s="478" t="n">
        <f aca="false">SUM(EI178:EI179)*EI172</f>
        <v>0</v>
      </c>
      <c r="EJ180" s="478" t="n">
        <f aca="false">SUM(EJ178:EJ179)*EJ172</f>
        <v>0</v>
      </c>
      <c r="EK180" s="478" t="n">
        <f aca="false">SUM(EK178:EK179)*EK172</f>
        <v>0</v>
      </c>
      <c r="EL180" s="478" t="n">
        <f aca="false">SUM(EL178:EL179)*EL172</f>
        <v>0</v>
      </c>
      <c r="EM180" s="478" t="n">
        <f aca="false">SUM(EM178:EM179)*EM172</f>
        <v>0</v>
      </c>
      <c r="EN180" s="478" t="n">
        <f aca="false">SUM(EN178:EN179)*EN172</f>
        <v>0</v>
      </c>
      <c r="EO180" s="478" t="n">
        <f aca="false">SUM(EO178:EO179)*EO172</f>
        <v>0</v>
      </c>
      <c r="EP180" s="478" t="n">
        <f aca="false">SUM(EP178:EP179)*EP172</f>
        <v>0</v>
      </c>
      <c r="EQ180" s="478" t="n">
        <f aca="false">SUM(EQ178:EQ179)*EQ172</f>
        <v>0</v>
      </c>
      <c r="ER180" s="478" t="n">
        <f aca="false">SUM(ER178:ER179)*ER172</f>
        <v>0</v>
      </c>
      <c r="ES180" s="478" t="n">
        <f aca="false">SUM(EG180:ER180)</f>
        <v>0</v>
      </c>
      <c r="ET180" s="478" t="n">
        <f aca="false">SUM(ET178:ET179)*ET172</f>
        <v>0</v>
      </c>
      <c r="EU180" s="478" t="n">
        <f aca="false">SUM(EU178:EU179)*EU172</f>
        <v>0</v>
      </c>
      <c r="EV180" s="478" t="n">
        <f aca="false">SUM(EV178:EV179)*EV172</f>
        <v>0</v>
      </c>
      <c r="EW180" s="478" t="n">
        <f aca="false">SUM(EW178:EW179)*EW172</f>
        <v>0</v>
      </c>
      <c r="EX180" s="478" t="n">
        <f aca="false">SUM(EX178:EX179)*EX172</f>
        <v>0</v>
      </c>
      <c r="EY180" s="478" t="n">
        <f aca="false">SUM(EY178:EY179)*EY172</f>
        <v>0</v>
      </c>
      <c r="EZ180" s="478" t="n">
        <f aca="false">SUM(EZ178:EZ179)*EZ172</f>
        <v>0</v>
      </c>
      <c r="FA180" s="478" t="n">
        <f aca="false">SUM(FA178:FA179)*FA172</f>
        <v>0</v>
      </c>
      <c r="FB180" s="478" t="n">
        <f aca="false">SUM(FB178:FB179)*FB172</f>
        <v>0</v>
      </c>
      <c r="FC180" s="478" t="n">
        <f aca="false">SUM(FC178:FC179)*FC172</f>
        <v>0</v>
      </c>
      <c r="FD180" s="478" t="n">
        <f aca="false">SUM(FD178:FD179)*FD172</f>
        <v>0</v>
      </c>
      <c r="FE180" s="478" t="n">
        <f aca="false">SUM(FE178:FE179)*FE172</f>
        <v>0</v>
      </c>
      <c r="FF180" s="478" t="n">
        <f aca="false">SUM(ET180:FE180)</f>
        <v>0</v>
      </c>
      <c r="FG180" s="478" t="n">
        <f aca="false">SUM(FG178:FG179)*FG172</f>
        <v>0</v>
      </c>
      <c r="FH180" s="478" t="n">
        <f aca="false">SUM(FH178:FH179)*FH172</f>
        <v>0</v>
      </c>
      <c r="FI180" s="478" t="n">
        <f aca="false">SUM(FI178:FI179)*FI172</f>
        <v>0</v>
      </c>
      <c r="FJ180" s="478" t="n">
        <f aca="false">SUM(FJ178:FJ179)*FJ172</f>
        <v>0</v>
      </c>
      <c r="FK180" s="478" t="n">
        <f aca="false">SUM(FK178:FK179)*FK172</f>
        <v>0</v>
      </c>
      <c r="FL180" s="478" t="n">
        <f aca="false">SUM(FL178:FL179)*FL172</f>
        <v>0</v>
      </c>
      <c r="FM180" s="478" t="n">
        <f aca="false">SUM(FM178:FM179)*FM172</f>
        <v>0</v>
      </c>
      <c r="FN180" s="478" t="n">
        <f aca="false">SUM(FN178:FN179)*FN172</f>
        <v>0</v>
      </c>
      <c r="FO180" s="478" t="n">
        <f aca="false">SUM(FO178:FO179)*FO172</f>
        <v>0</v>
      </c>
      <c r="FP180" s="478" t="n">
        <f aca="false">SUM(FP178:FP179)*FP172</f>
        <v>0</v>
      </c>
      <c r="FQ180" s="478" t="n">
        <f aca="false">SUM(FQ178:FQ179)*FQ172</f>
        <v>0</v>
      </c>
      <c r="FR180" s="478" t="n">
        <f aca="false">SUM(FR178:FR179)*FR172</f>
        <v>0</v>
      </c>
      <c r="FS180" s="478" t="n">
        <f aca="false">SUM(FG180:FR180)</f>
        <v>0</v>
      </c>
      <c r="FT180" s="478" t="n">
        <f aca="false">SUM(FT178:FT179)*FT172</f>
        <v>0</v>
      </c>
      <c r="FU180" s="478" t="n">
        <f aca="false">SUM(FU178:FU179)*FU172</f>
        <v>0</v>
      </c>
      <c r="FV180" s="478" t="n">
        <f aca="false">SUM(FV178:FV179)*FV172</f>
        <v>0</v>
      </c>
      <c r="FW180" s="478" t="n">
        <f aca="false">SUM(FW178:FW179)*FW172</f>
        <v>0</v>
      </c>
      <c r="FX180" s="478" t="n">
        <f aca="false">SUM(FX178:FX179)*FX172</f>
        <v>0</v>
      </c>
      <c r="FY180" s="478" t="n">
        <f aca="false">SUM(FY178:FY179)*FY172</f>
        <v>0</v>
      </c>
      <c r="FZ180" s="478" t="n">
        <f aca="false">SUM(FZ178:FZ179)*FZ172</f>
        <v>0</v>
      </c>
      <c r="GA180" s="478" t="n">
        <f aca="false">SUM(GA178:GA179)*GA172</f>
        <v>0</v>
      </c>
      <c r="GB180" s="478" t="n">
        <f aca="false">SUM(GB178:GB179)*GB172</f>
        <v>0</v>
      </c>
      <c r="GC180" s="478" t="n">
        <f aca="false">SUM(GC178:GC179)*GC172</f>
        <v>0</v>
      </c>
      <c r="GD180" s="478" t="n">
        <f aca="false">SUM(GD178:GD179)*GD172</f>
        <v>0</v>
      </c>
      <c r="GE180" s="478" t="n">
        <f aca="false">SUM(GE178:GE179)*GE172</f>
        <v>0</v>
      </c>
      <c r="GF180" s="478" t="n">
        <f aca="false">SUM(FT180:GE180)</f>
        <v>0</v>
      </c>
      <c r="GG180" s="478" t="n">
        <f aca="false">SUM(GG178:GG179)*GG172</f>
        <v>0</v>
      </c>
      <c r="GH180" s="478" t="n">
        <f aca="false">SUM(GH178:GH179)*GH172</f>
        <v>0</v>
      </c>
      <c r="GI180" s="478" t="n">
        <f aca="false">SUM(GI178:GI179)*GI172</f>
        <v>0</v>
      </c>
      <c r="GJ180" s="478" t="n">
        <f aca="false">SUM(GJ178:GJ179)*GJ172</f>
        <v>0</v>
      </c>
      <c r="GK180" s="478" t="n">
        <f aca="false">SUM(GK178:GK179)*GK172</f>
        <v>0</v>
      </c>
      <c r="GL180" s="478" t="n">
        <f aca="false">SUM(GL178:GL179)*GL172</f>
        <v>0</v>
      </c>
      <c r="GM180" s="478" t="n">
        <f aca="false">SUM(GM178:GM179)*GM172</f>
        <v>0</v>
      </c>
      <c r="GN180" s="478" t="n">
        <f aca="false">SUM(GN178:GN179)*GN172</f>
        <v>0</v>
      </c>
      <c r="GO180" s="478" t="n">
        <f aca="false">SUM(GO178:GO179)*GO172</f>
        <v>0</v>
      </c>
      <c r="GP180" s="478" t="n">
        <f aca="false">SUM(GP178:GP179)*GP172</f>
        <v>0</v>
      </c>
      <c r="GQ180" s="478" t="n">
        <f aca="false">SUM(GQ178:GQ179)*GQ172</f>
        <v>0</v>
      </c>
      <c r="GR180" s="478" t="n">
        <f aca="false">SUM(GR178:GR179)*GR172</f>
        <v>0</v>
      </c>
      <c r="GS180" s="478" t="n">
        <f aca="false">SUM(GG180:GR180)</f>
        <v>0</v>
      </c>
      <c r="GT180" s="478" t="n">
        <f aca="false">SUM(GT178:GT179)*GT172</f>
        <v>0</v>
      </c>
      <c r="GU180" s="478" t="n">
        <f aca="false">SUM(GU178:GU179)*GU172</f>
        <v>0</v>
      </c>
      <c r="GV180" s="478" t="n">
        <f aca="false">SUM(GV178:GV179)*GV172</f>
        <v>0</v>
      </c>
      <c r="GW180" s="478" t="n">
        <f aca="false">SUM(GW178:GW179)*GW172</f>
        <v>0</v>
      </c>
      <c r="GX180" s="478" t="n">
        <f aca="false">SUM(GX178:GX179)*GX172</f>
        <v>0</v>
      </c>
      <c r="GY180" s="478" t="n">
        <f aca="false">SUM(GY178:GY179)*GY172</f>
        <v>0</v>
      </c>
      <c r="GZ180" s="478" t="n">
        <f aca="false">SUM(GZ178:GZ179)*GZ172</f>
        <v>0</v>
      </c>
      <c r="HA180" s="478" t="n">
        <f aca="false">SUM(HA178:HA179)*HA172</f>
        <v>0</v>
      </c>
      <c r="HB180" s="478" t="n">
        <f aca="false">SUM(HB178:HB179)*HB172</f>
        <v>0</v>
      </c>
      <c r="HC180" s="478" t="n">
        <f aca="false">SUM(HC178:HC179)*HC172</f>
        <v>0</v>
      </c>
      <c r="HD180" s="478" t="n">
        <f aca="false">SUM(HD178:HD179)*HD172</f>
        <v>0</v>
      </c>
      <c r="HE180" s="478" t="n">
        <f aca="false">SUM(HE178:HE179)*HE172</f>
        <v>0</v>
      </c>
      <c r="HF180" s="478" t="n">
        <f aca="false">SUM(GT180:HE180)</f>
        <v>0</v>
      </c>
      <c r="HG180" s="478" t="n">
        <f aca="false">SUM(HG178:HG179)*HG172</f>
        <v>0</v>
      </c>
      <c r="HH180" s="478" t="n">
        <f aca="false">SUM(HH178:HH179)*HH172</f>
        <v>0</v>
      </c>
      <c r="HI180" s="478" t="n">
        <f aca="false">SUM(HI178:HI179)*HI172</f>
        <v>0</v>
      </c>
      <c r="HJ180" s="478" t="n">
        <f aca="false">SUM(HJ178:HJ179)*HJ172</f>
        <v>0</v>
      </c>
      <c r="HK180" s="478" t="n">
        <f aca="false">SUM(HK178:HK179)*HK172</f>
        <v>0</v>
      </c>
      <c r="HL180" s="478" t="n">
        <f aca="false">SUM(HL178:HL179)*HL172</f>
        <v>0</v>
      </c>
      <c r="HM180" s="478" t="n">
        <f aca="false">SUM(HM178:HM179)*HM172</f>
        <v>0</v>
      </c>
      <c r="HN180" s="478" t="n">
        <f aca="false">SUM(HN178:HN179)*HN172</f>
        <v>0</v>
      </c>
      <c r="HO180" s="478" t="n">
        <f aca="false">SUM(HO178:HO179)*HO172</f>
        <v>0</v>
      </c>
      <c r="HP180" s="478" t="n">
        <f aca="false">SUM(HP178:HP179)*HP172</f>
        <v>0</v>
      </c>
      <c r="HQ180" s="478" t="n">
        <f aca="false">SUM(HQ178:HQ179)*HQ172</f>
        <v>0</v>
      </c>
      <c r="HR180" s="478" t="n">
        <f aca="false">SUM(HR178:HR179)*HR172</f>
        <v>0</v>
      </c>
      <c r="HS180" s="478" t="n">
        <f aca="false">SUM(HG180:HR180)</f>
        <v>0</v>
      </c>
      <c r="HT180" s="478" t="n">
        <f aca="false">SUM(HT178:HT179)*HT172</f>
        <v>0</v>
      </c>
      <c r="HU180" s="478" t="n">
        <f aca="false">SUM(HU178:HU179)*HU172</f>
        <v>0</v>
      </c>
      <c r="HV180" s="478" t="n">
        <f aca="false">SUM(HV178:HV179)*HV172</f>
        <v>0</v>
      </c>
      <c r="HW180" s="478" t="n">
        <f aca="false">SUM(HW178:HW179)*HW172</f>
        <v>0</v>
      </c>
      <c r="HX180" s="478" t="n">
        <f aca="false">SUM(HX178:HX179)*HX172</f>
        <v>0</v>
      </c>
      <c r="HY180" s="478" t="n">
        <f aca="false">SUM(HY178:HY179)*HY172</f>
        <v>0</v>
      </c>
      <c r="HZ180" s="478" t="n">
        <f aca="false">SUM(HZ178:HZ179)*HZ172</f>
        <v>0</v>
      </c>
      <c r="IA180" s="478" t="n">
        <f aca="false">SUM(IA178:IA179)*IA172</f>
        <v>0</v>
      </c>
      <c r="IB180" s="478" t="n">
        <f aca="false">SUM(IB178:IB179)*IB172</f>
        <v>0</v>
      </c>
      <c r="IC180" s="478" t="n">
        <f aca="false">SUM(IC178:IC179)*IC172</f>
        <v>0</v>
      </c>
      <c r="ID180" s="478" t="n">
        <f aca="false">SUM(ID178:ID179)*ID172</f>
        <v>0</v>
      </c>
      <c r="IE180" s="478" t="n">
        <f aca="false">SUM(IE178:IE179)*IE172</f>
        <v>0</v>
      </c>
      <c r="IF180" s="478" t="n">
        <f aca="false">SUM(HT180:IE180)</f>
        <v>0</v>
      </c>
      <c r="IG180" s="478" t="n">
        <f aca="false">SUM(IG178:IG179)*IG172</f>
        <v>0</v>
      </c>
      <c r="IH180" s="478" t="n">
        <f aca="false">SUM(IH178:IH179)*IH172</f>
        <v>0</v>
      </c>
      <c r="II180" s="478" t="n">
        <f aca="false">SUM(II178:II179)*II172</f>
        <v>0</v>
      </c>
      <c r="IJ180" s="478" t="n">
        <f aca="false">SUM(IJ178:IJ179)*IJ172</f>
        <v>0</v>
      </c>
      <c r="IK180" s="478" t="n">
        <f aca="false">SUM(IK178:IK179)*IK172</f>
        <v>0</v>
      </c>
      <c r="IL180" s="478" t="n">
        <f aca="false">SUM(IL178:IL179)*IL172</f>
        <v>0</v>
      </c>
      <c r="IM180" s="478" t="n">
        <f aca="false">SUM(IM178:IM179)*IM172</f>
        <v>0</v>
      </c>
      <c r="IN180" s="478" t="n">
        <f aca="false">SUM(IN178:IN179)*IN172</f>
        <v>0</v>
      </c>
      <c r="IO180" s="478" t="n">
        <f aca="false">SUM(IO178:IO179)*IO172</f>
        <v>0</v>
      </c>
      <c r="IP180" s="478" t="n">
        <f aca="false">SUM(IP178:IP179)*IP172</f>
        <v>0</v>
      </c>
      <c r="IQ180" s="478" t="n">
        <f aca="false">SUM(IQ178:IQ179)*IQ172</f>
        <v>0</v>
      </c>
      <c r="IR180" s="478" t="n">
        <f aca="false">SUM(IR178:IR179)*IR172</f>
        <v>0</v>
      </c>
      <c r="IS180" s="478" t="n">
        <f aca="false">SUM(IG180:IR180)</f>
        <v>0</v>
      </c>
      <c r="IT180" s="478" t="n">
        <f aca="false">SUM(IT178:IT179)*IT172</f>
        <v>0</v>
      </c>
      <c r="IU180" s="478" t="n">
        <f aca="false">SUM(IU178:IU179)*IU172</f>
        <v>0</v>
      </c>
      <c r="IV180" s="478" t="n">
        <f aca="false">SUM(IV178:IV179)*IV172</f>
        <v>0</v>
      </c>
      <c r="IW180" s="478" t="n">
        <f aca="false">SUM(IW178:IW179)*IW172</f>
        <v>0</v>
      </c>
      <c r="IX180" s="478" t="n">
        <f aca="false">SUM(IX178:IX179)*IX172</f>
        <v>0</v>
      </c>
      <c r="IY180" s="478" t="n">
        <f aca="false">SUM(IY178:IY179)*IY172</f>
        <v>0</v>
      </c>
      <c r="IZ180" s="478" t="n">
        <f aca="false">SUM(IZ178:IZ179)*IZ172</f>
        <v>0</v>
      </c>
      <c r="JA180" s="478" t="n">
        <f aca="false">SUM(JA178:JA179)*JA172</f>
        <v>0</v>
      </c>
      <c r="JB180" s="478" t="n">
        <f aca="false">SUM(JB178:JB179)*JB172</f>
        <v>0</v>
      </c>
      <c r="JC180" s="478" t="n">
        <f aca="false">SUM(JC178:JC179)*JC172</f>
        <v>0</v>
      </c>
      <c r="JD180" s="478" t="n">
        <f aca="false">SUM(JD178:JD179)*JD172</f>
        <v>0</v>
      </c>
      <c r="JE180" s="478" t="n">
        <f aca="false">SUM(JE178:JE179)*JE172</f>
        <v>0</v>
      </c>
      <c r="JF180" s="478" t="n">
        <f aca="false">SUM(IT180:JE180)</f>
        <v>0</v>
      </c>
      <c r="JG180" s="478" t="n">
        <f aca="false">SUM(JG178:JG179)*JG172</f>
        <v>0</v>
      </c>
      <c r="JH180" s="478" t="n">
        <f aca="false">SUM(JH178:JH179)*JH172</f>
        <v>0</v>
      </c>
      <c r="JI180" s="478" t="n">
        <f aca="false">SUM(JI178:JI179)*JI172</f>
        <v>0</v>
      </c>
      <c r="JJ180" s="478" t="n">
        <f aca="false">SUM(JJ178:JJ179)*JJ172</f>
        <v>0</v>
      </c>
      <c r="JK180" s="478" t="n">
        <f aca="false">SUM(JK178:JK179)*JK172</f>
        <v>0</v>
      </c>
      <c r="JL180" s="478" t="n">
        <f aca="false">SUM(JL178:JL179)*JL172</f>
        <v>0</v>
      </c>
      <c r="JM180" s="478" t="n">
        <f aca="false">SUM(JM178:JM179)*JM172</f>
        <v>0</v>
      </c>
      <c r="JN180" s="478" t="n">
        <f aca="false">SUM(JN178:JN179)*JN172</f>
        <v>0</v>
      </c>
      <c r="JO180" s="478" t="n">
        <f aca="false">SUM(JO178:JO179)*JO172</f>
        <v>0</v>
      </c>
      <c r="JP180" s="478" t="n">
        <f aca="false">SUM(JP178:JP179)*JP172</f>
        <v>0</v>
      </c>
      <c r="JQ180" s="478" t="n">
        <f aca="false">SUM(JQ178:JQ179)*JQ172</f>
        <v>0</v>
      </c>
      <c r="JR180" s="478" t="n">
        <f aca="false">SUM(JR178:JR179)*JR172</f>
        <v>0</v>
      </c>
      <c r="JS180" s="478" t="n">
        <f aca="false">SUM(JG180:JR180)</f>
        <v>0</v>
      </c>
      <c r="JT180" s="478" t="n">
        <f aca="false">SUM(JT178:JT179)*JT172</f>
        <v>0</v>
      </c>
      <c r="JU180" s="478" t="n">
        <f aca="false">SUM(JU178:JU179)*JU172</f>
        <v>0</v>
      </c>
      <c r="JV180" s="478" t="n">
        <f aca="false">SUM(JV178:JV179)*JV172</f>
        <v>0</v>
      </c>
      <c r="JW180" s="478" t="n">
        <f aca="false">SUM(JW178:JW179)*JW172</f>
        <v>0</v>
      </c>
      <c r="JX180" s="478" t="n">
        <f aca="false">SUM(JX178:JX179)*JX172</f>
        <v>0</v>
      </c>
      <c r="JY180" s="478" t="n">
        <f aca="false">SUM(JY178:JY179)*JY172</f>
        <v>0</v>
      </c>
      <c r="JZ180" s="478" t="n">
        <f aca="false">SUM(JZ178:JZ179)*JZ172</f>
        <v>0</v>
      </c>
      <c r="KA180" s="478" t="n">
        <f aca="false">SUM(KA178:KA179)*KA172</f>
        <v>0</v>
      </c>
      <c r="KB180" s="478" t="n">
        <f aca="false">SUM(KB178:KB179)*KB172</f>
        <v>0</v>
      </c>
      <c r="KC180" s="478" t="n">
        <f aca="false">SUM(KC178:KC179)*KC172</f>
        <v>0</v>
      </c>
      <c r="KD180" s="478" t="n">
        <f aca="false">SUM(KD178:KD179)*KD172</f>
        <v>0</v>
      </c>
      <c r="KE180" s="478" t="n">
        <f aca="false">SUM(KE178:KE179)*KE172</f>
        <v>0</v>
      </c>
      <c r="KF180" s="478" t="n">
        <f aca="false">SUM(JT180:KE180)</f>
        <v>0</v>
      </c>
      <c r="KG180" s="478" t="n">
        <f aca="false">SUM(KG178:KG179)*KG172</f>
        <v>0</v>
      </c>
      <c r="KH180" s="478" t="n">
        <f aca="false">SUM(KH178:KH179)*KH172</f>
        <v>0</v>
      </c>
      <c r="KI180" s="478" t="n">
        <f aca="false">SUM(KI178:KI179)*KI172</f>
        <v>0</v>
      </c>
      <c r="KJ180" s="478" t="n">
        <f aca="false">SUM(KJ178:KJ179)*KJ172</f>
        <v>0</v>
      </c>
      <c r="KK180" s="478" t="n">
        <f aca="false">SUM(KK178:KK179)*KK172</f>
        <v>0</v>
      </c>
      <c r="KL180" s="478" t="n">
        <f aca="false">SUM(KL178:KL179)*KL172</f>
        <v>0</v>
      </c>
      <c r="KM180" s="478" t="n">
        <f aca="false">SUM(KM178:KM179)*KM172</f>
        <v>0</v>
      </c>
      <c r="KN180" s="478" t="n">
        <f aca="false">SUM(KN178:KN179)*KN172</f>
        <v>0</v>
      </c>
      <c r="KO180" s="478" t="n">
        <f aca="false">SUM(KO178:KO179)*KO172</f>
        <v>0</v>
      </c>
      <c r="KP180" s="478" t="n">
        <f aca="false">SUM(KP178:KP179)*KP172</f>
        <v>0</v>
      </c>
      <c r="KQ180" s="478" t="n">
        <f aca="false">SUM(KQ178:KQ179)*KQ172</f>
        <v>0</v>
      </c>
      <c r="KR180" s="478" t="n">
        <f aca="false">SUM(KR178:KR179)*KR172</f>
        <v>0</v>
      </c>
      <c r="KS180" s="478" t="n">
        <f aca="false">SUM(KG180:KR180)</f>
        <v>0</v>
      </c>
      <c r="KT180" s="478" t="n">
        <f aca="false">SUM(KT178:KT179)*KT172</f>
        <v>0</v>
      </c>
      <c r="KU180" s="478" t="n">
        <f aca="false">SUM(KU178:KU179)*KU172</f>
        <v>0</v>
      </c>
      <c r="KV180" s="478" t="n">
        <f aca="false">SUM(KV178:KV179)*KV172</f>
        <v>0</v>
      </c>
      <c r="KW180" s="478" t="n">
        <f aca="false">SUM(KW178:KW179)*KW172</f>
        <v>0</v>
      </c>
      <c r="KX180" s="478" t="n">
        <f aca="false">SUM(KX178:KX179)*KX172</f>
        <v>0</v>
      </c>
      <c r="KY180" s="478" t="n">
        <f aca="false">SUM(KY178:KY179)*KY172</f>
        <v>0</v>
      </c>
      <c r="KZ180" s="478" t="n">
        <f aca="false">SUM(KZ178:KZ179)*KZ172</f>
        <v>0</v>
      </c>
      <c r="LA180" s="478" t="n">
        <f aca="false">SUM(LA178:LA179)*LA172</f>
        <v>0</v>
      </c>
      <c r="LB180" s="478" t="n">
        <f aca="false">SUM(LB178:LB179)*LB172</f>
        <v>0</v>
      </c>
      <c r="LC180" s="478" t="n">
        <f aca="false">SUM(LC178:LC179)*LC172</f>
        <v>0</v>
      </c>
      <c r="LD180" s="478" t="n">
        <f aca="false">SUM(LD178:LD179)*LD172</f>
        <v>0</v>
      </c>
      <c r="LE180" s="478" t="n">
        <f aca="false">SUM(LE178:LE179)*LE172</f>
        <v>0</v>
      </c>
      <c r="LF180" s="478" t="n">
        <f aca="false">SUM(KT180:LE180)</f>
        <v>0</v>
      </c>
      <c r="LG180" s="478" t="n">
        <f aca="false">SUM(LG178:LG179)*LG172</f>
        <v>0</v>
      </c>
      <c r="LH180" s="478" t="n">
        <f aca="false">SUM(LH178:LH179)*LH172</f>
        <v>0</v>
      </c>
      <c r="LI180" s="478" t="n">
        <f aca="false">SUM(LI178:LI179)*LI172</f>
        <v>0</v>
      </c>
      <c r="LJ180" s="478" t="n">
        <f aca="false">SUM(LJ178:LJ179)*LJ172</f>
        <v>0</v>
      </c>
      <c r="LK180" s="478" t="n">
        <f aca="false">SUM(LK178:LK179)*LK172</f>
        <v>0</v>
      </c>
      <c r="LL180" s="478" t="n">
        <f aca="false">SUM(LL178:LL179)*LL172</f>
        <v>0</v>
      </c>
      <c r="LM180" s="478" t="n">
        <f aca="false">SUM(LM178:LM179)*LM172</f>
        <v>0</v>
      </c>
      <c r="LN180" s="478" t="n">
        <f aca="false">SUM(LN178:LN179)*LN172</f>
        <v>0</v>
      </c>
      <c r="LO180" s="478" t="n">
        <f aca="false">SUM(LO178:LO179)*LO172</f>
        <v>0</v>
      </c>
      <c r="LP180" s="478" t="n">
        <f aca="false">SUM(LP178:LP179)*LP172</f>
        <v>0</v>
      </c>
      <c r="LQ180" s="478" t="n">
        <f aca="false">SUM(LQ178:LQ179)*LQ172</f>
        <v>0</v>
      </c>
      <c r="LR180" s="478" t="n">
        <f aca="false">SUM(LR178:LR179)*LR172</f>
        <v>0</v>
      </c>
      <c r="LS180" s="478" t="n">
        <f aca="false">SUM(LG180:LR180)</f>
        <v>0</v>
      </c>
      <c r="LT180" s="478" t="n">
        <f aca="false">SUM(LT178:LT179)*LT172</f>
        <v>0</v>
      </c>
      <c r="LU180" s="478" t="n">
        <f aca="false">SUM(LU178:LU179)*LU172</f>
        <v>0</v>
      </c>
      <c r="LV180" s="478" t="n">
        <f aca="false">SUM(LV178:LV179)*LV172</f>
        <v>0</v>
      </c>
      <c r="LW180" s="478" t="n">
        <f aca="false">SUM(LW178:LW179)*LW172</f>
        <v>0</v>
      </c>
      <c r="LX180" s="478" t="n">
        <f aca="false">SUM(LX178:LX179)*LX172</f>
        <v>0</v>
      </c>
      <c r="LY180" s="478" t="n">
        <f aca="false">SUM(LY178:LY179)*LY172</f>
        <v>0</v>
      </c>
      <c r="LZ180" s="478" t="n">
        <f aca="false">SUM(LZ178:LZ179)*LZ172</f>
        <v>0</v>
      </c>
      <c r="MA180" s="478" t="n">
        <f aca="false">SUM(MA178:MA179)*MA172</f>
        <v>0</v>
      </c>
      <c r="MB180" s="478" t="n">
        <f aca="false">SUM(MB178:MB179)*MB172</f>
        <v>0</v>
      </c>
      <c r="MC180" s="478" t="n">
        <f aca="false">SUM(MC178:MC179)*MC172</f>
        <v>0</v>
      </c>
      <c r="MD180" s="478" t="n">
        <f aca="false">SUM(MD178:MD179)*MD172</f>
        <v>0</v>
      </c>
      <c r="ME180" s="478" t="n">
        <f aca="false">SUM(ME178:ME179)*ME172</f>
        <v>0</v>
      </c>
      <c r="MF180" s="478" t="n">
        <f aca="false">SUM(LT180:ME180)</f>
        <v>0</v>
      </c>
      <c r="MG180" s="478" t="n">
        <f aca="false">SUM(MG178:MG179)*MG172</f>
        <v>0</v>
      </c>
      <c r="MH180" s="478" t="n">
        <f aca="false">SUM(MH178:MH179)*MH172</f>
        <v>0</v>
      </c>
      <c r="MI180" s="478" t="n">
        <f aca="false">SUM(MI178:MI179)*MI172</f>
        <v>0</v>
      </c>
      <c r="MJ180" s="478" t="n">
        <f aca="false">SUM(MJ178:MJ179)*MJ172</f>
        <v>0</v>
      </c>
      <c r="MK180" s="478" t="n">
        <f aca="false">SUM(MK178:MK179)*MK172</f>
        <v>0</v>
      </c>
      <c r="ML180" s="478" t="n">
        <f aca="false">SUM(ML178:ML179)*ML172</f>
        <v>0</v>
      </c>
      <c r="MM180" s="478" t="n">
        <f aca="false">SUM(MM178:MM179)*MM172</f>
        <v>0</v>
      </c>
      <c r="MN180" s="478" t="n">
        <f aca="false">SUM(MN178:MN179)*MN172</f>
        <v>0</v>
      </c>
      <c r="MO180" s="478" t="n">
        <f aca="false">SUM(MO178:MO179)*MO172</f>
        <v>0</v>
      </c>
      <c r="MP180" s="478" t="n">
        <f aca="false">SUM(MP178:MP179)*MP172</f>
        <v>0</v>
      </c>
      <c r="MQ180" s="478" t="n">
        <f aca="false">SUM(MQ178:MQ179)*MQ172</f>
        <v>0</v>
      </c>
      <c r="MR180" s="478" t="n">
        <f aca="false">SUM(MR178:MR179)*MR172</f>
        <v>0</v>
      </c>
      <c r="MS180" s="478" t="n">
        <f aca="false">SUM(MG180:MR180)</f>
        <v>0</v>
      </c>
      <c r="MT180" s="478" t="n">
        <f aca="false">SUM(MT178:MT179)*MT172</f>
        <v>0</v>
      </c>
      <c r="MU180" s="478" t="n">
        <f aca="false">SUM(MU178:MU179)*MU172</f>
        <v>0</v>
      </c>
      <c r="MV180" s="478" t="n">
        <f aca="false">SUM(MV178:MV179)*MV172</f>
        <v>0</v>
      </c>
      <c r="MW180" s="478" t="n">
        <f aca="false">SUM(MW178:MW179)*MW172</f>
        <v>0</v>
      </c>
      <c r="MX180" s="478" t="n">
        <f aca="false">SUM(MX178:MX179)*MX172</f>
        <v>0</v>
      </c>
      <c r="MY180" s="478" t="n">
        <f aca="false">SUM(MY178:MY179)*MY172</f>
        <v>0</v>
      </c>
      <c r="MZ180" s="478" t="n">
        <f aca="false">SUM(MZ178:MZ179)*MZ172</f>
        <v>0</v>
      </c>
      <c r="NA180" s="478" t="n">
        <f aca="false">SUM(NA178:NA179)*NA172</f>
        <v>0</v>
      </c>
      <c r="NB180" s="478" t="n">
        <f aca="false">SUM(NB178:NB179)*NB172</f>
        <v>0</v>
      </c>
      <c r="NC180" s="478" t="n">
        <f aca="false">SUM(NC178:NC179)*NC172</f>
        <v>0</v>
      </c>
      <c r="ND180" s="478" t="n">
        <f aca="false">SUM(ND178:ND179)*ND172</f>
        <v>0</v>
      </c>
      <c r="NE180" s="478" t="n">
        <f aca="false">SUM(NE178:NE179)*NE172</f>
        <v>0</v>
      </c>
      <c r="NF180" s="478" t="n">
        <f aca="false">SUM(MT180:NE180)</f>
        <v>0</v>
      </c>
      <c r="NG180" s="478" t="n">
        <f aca="false">SUM(NG178:NG179)*NG172</f>
        <v>0</v>
      </c>
      <c r="NH180" s="478" t="n">
        <f aca="false">SUM(NH178:NH179)*NH172</f>
        <v>0</v>
      </c>
      <c r="NI180" s="478" t="n">
        <f aca="false">SUM(NI178:NI179)*NI172</f>
        <v>0</v>
      </c>
      <c r="NJ180" s="478" t="n">
        <f aca="false">SUM(NJ178:NJ179)*NJ172</f>
        <v>0</v>
      </c>
      <c r="NK180" s="478" t="n">
        <f aca="false">SUM(NK178:NK179)*NK172</f>
        <v>0</v>
      </c>
      <c r="NL180" s="478" t="n">
        <f aca="false">SUM(NL178:NL179)*NL172</f>
        <v>0</v>
      </c>
      <c r="NM180" s="478" t="n">
        <f aca="false">SUM(NM178:NM179)*NM172</f>
        <v>0</v>
      </c>
      <c r="NN180" s="478" t="n">
        <f aca="false">SUM(NN178:NN179)*NN172</f>
        <v>0</v>
      </c>
      <c r="NO180" s="478" t="n">
        <f aca="false">SUM(NO178:NO179)*NO172</f>
        <v>0</v>
      </c>
      <c r="NP180" s="478" t="n">
        <f aca="false">SUM(NP178:NP179)*NP172</f>
        <v>0</v>
      </c>
      <c r="NQ180" s="478" t="n">
        <f aca="false">SUM(NQ178:NQ179)*NQ172</f>
        <v>0</v>
      </c>
      <c r="NR180" s="478" t="n">
        <f aca="false">SUM(NR178:NR179)*NR172</f>
        <v>0</v>
      </c>
      <c r="NS180" s="478" t="n">
        <f aca="false">SUM(NG180:NR180)</f>
        <v>0</v>
      </c>
      <c r="NT180" s="478" t="n">
        <f aca="false">SUM(NT178:NT179)*NT172</f>
        <v>0</v>
      </c>
      <c r="NU180" s="478" t="n">
        <f aca="false">SUM(NU178:NU179)*NU172</f>
        <v>0</v>
      </c>
      <c r="NV180" s="478" t="n">
        <f aca="false">SUM(NV178:NV179)*NV172</f>
        <v>0</v>
      </c>
      <c r="NW180" s="478" t="n">
        <f aca="false">SUM(NW178:NW179)*NW172</f>
        <v>0</v>
      </c>
      <c r="NX180" s="478" t="n">
        <f aca="false">SUM(NX178:NX179)*NX172</f>
        <v>0</v>
      </c>
      <c r="NY180" s="478" t="n">
        <f aca="false">SUM(NY178:NY179)*NY172</f>
        <v>0</v>
      </c>
      <c r="NZ180" s="478" t="n">
        <f aca="false">SUM(NZ178:NZ179)*NZ172</f>
        <v>0</v>
      </c>
      <c r="OA180" s="478" t="n">
        <f aca="false">SUM(OA178:OA179)*OA172</f>
        <v>0</v>
      </c>
      <c r="OB180" s="478" t="n">
        <f aca="false">SUM(OB178:OB179)*OB172</f>
        <v>0</v>
      </c>
      <c r="OC180" s="478" t="n">
        <f aca="false">SUM(OC178:OC179)*OC172</f>
        <v>0</v>
      </c>
      <c r="OD180" s="478" t="n">
        <f aca="false">SUM(OD178:OD179)*OD172</f>
        <v>0</v>
      </c>
      <c r="OE180" s="478" t="n">
        <f aca="false">SUM(OE178:OE179)*OE172</f>
        <v>0</v>
      </c>
      <c r="OF180" s="478" t="n">
        <f aca="false">SUM(NT180:OE180)</f>
        <v>0</v>
      </c>
      <c r="OG180" s="478" t="n">
        <f aca="false">SUM(OG178:OG179)*OG172</f>
        <v>0</v>
      </c>
      <c r="OH180" s="478" t="n">
        <f aca="false">SUM(OH178:OH179)*OH172</f>
        <v>0</v>
      </c>
      <c r="OI180" s="478" t="n">
        <f aca="false">SUM(OI178:OI179)*OI172</f>
        <v>0</v>
      </c>
      <c r="OJ180" s="478" t="n">
        <f aca="false">SUM(OJ178:OJ179)*OJ172</f>
        <v>0</v>
      </c>
      <c r="OK180" s="478" t="n">
        <f aca="false">SUM(OK178:OK179)*OK172</f>
        <v>0</v>
      </c>
      <c r="OL180" s="478" t="n">
        <f aca="false">SUM(OL178:OL179)*OL172</f>
        <v>0</v>
      </c>
      <c r="OM180" s="478" t="n">
        <f aca="false">SUM(OM178:OM179)*OM172</f>
        <v>0</v>
      </c>
      <c r="ON180" s="478" t="n">
        <f aca="false">SUM(ON178:ON179)*ON172</f>
        <v>0</v>
      </c>
      <c r="OO180" s="478" t="n">
        <f aca="false">SUM(OO178:OO179)*OO172</f>
        <v>0</v>
      </c>
      <c r="OP180" s="478" t="n">
        <f aca="false">SUM(OP178:OP179)*OP172</f>
        <v>0</v>
      </c>
      <c r="OQ180" s="478" t="n">
        <f aca="false">SUM(OQ178:OQ179)*OQ172</f>
        <v>0</v>
      </c>
      <c r="OR180" s="478" t="n">
        <f aca="false">SUM(OR178:OR179)*OR172</f>
        <v>0</v>
      </c>
      <c r="OS180" s="478" t="n">
        <f aca="false">SUM(OG180:OR180)</f>
        <v>0</v>
      </c>
      <c r="OT180" s="478"/>
      <c r="OU180" s="478"/>
      <c r="OV180" s="478"/>
      <c r="OW180" s="478"/>
      <c r="OX180" s="478"/>
      <c r="OY180" s="478"/>
      <c r="OZ180" s="478"/>
      <c r="PA180" s="478"/>
      <c r="PB180" s="478"/>
      <c r="PC180" s="478"/>
      <c r="PD180" s="478"/>
      <c r="PE180" s="478"/>
      <c r="PF180" s="478"/>
      <c r="PG180" s="478"/>
      <c r="PH180" s="478"/>
      <c r="PI180" s="478"/>
      <c r="PJ180" s="478"/>
      <c r="PK180" s="478"/>
      <c r="PL180" s="478"/>
      <c r="PM180" s="478"/>
      <c r="PN180" s="478"/>
      <c r="PO180" s="478"/>
      <c r="PP180" s="478"/>
      <c r="PQ180" s="478"/>
      <c r="PR180" s="478"/>
      <c r="PS180" s="478"/>
      <c r="PT180" s="478"/>
      <c r="PU180" s="478"/>
      <c r="PV180" s="478"/>
      <c r="PW180" s="478"/>
      <c r="PX180" s="478"/>
      <c r="PY180" s="478"/>
      <c r="PZ180" s="478"/>
      <c r="QA180" s="478"/>
      <c r="QB180" s="478"/>
      <c r="QC180" s="478"/>
      <c r="QD180" s="478"/>
      <c r="QE180" s="478"/>
      <c r="QF180" s="478"/>
      <c r="QG180" s="478"/>
      <c r="QH180" s="478"/>
      <c r="QI180" s="478"/>
      <c r="QJ180" s="478"/>
      <c r="QK180" s="478"/>
      <c r="QL180" s="478"/>
      <c r="QM180" s="478"/>
      <c r="QN180" s="478"/>
      <c r="QO180" s="478"/>
      <c r="QP180" s="478"/>
      <c r="QQ180" s="478"/>
      <c r="QR180" s="478"/>
      <c r="QS180" s="478"/>
      <c r="QT180" s="478"/>
      <c r="QU180" s="478"/>
      <c r="QV180" s="478"/>
      <c r="QW180" s="478"/>
      <c r="QX180" s="478"/>
      <c r="QY180" s="478"/>
      <c r="QZ180" s="478"/>
      <c r="RA180" s="478"/>
      <c r="RB180" s="478"/>
      <c r="RC180" s="478"/>
      <c r="RD180" s="478"/>
      <c r="RE180" s="478"/>
      <c r="RF180" s="478"/>
    </row>
    <row r="181" customFormat="false" ht="12.75" hidden="false" customHeight="true" outlineLevel="0" collapsed="false">
      <c r="A181" s="478"/>
      <c r="B181" s="479" t="s">
        <v>501</v>
      </c>
      <c r="C181" s="478"/>
      <c r="D181" s="478"/>
      <c r="E181" s="478" t="n">
        <f aca="false">SUM(S181,AF181,AS181,BF181,BS181,CF181,CS181,DF181,DS181,EF181,ES181,FF181,FS181,GF181,GS181,HF181,HS181,IF181,IS181,JF181,JS181,KF181,KS181,LF181,LS181,MF181,MS181,NF181,NS181,OF181,OS181)</f>
        <v>0</v>
      </c>
      <c r="F181" s="478"/>
      <c r="G181" s="478" t="n">
        <f aca="false">IF(G175=1,-G180,0)</f>
        <v>0</v>
      </c>
      <c r="H181" s="478" t="n">
        <f aca="false">IF(H175=1,-H180,0)</f>
        <v>0</v>
      </c>
      <c r="I181" s="478" t="n">
        <f aca="false">IF(I175=1,-I180,0)</f>
        <v>0</v>
      </c>
      <c r="J181" s="478" t="n">
        <f aca="false">IF(J175=1,-J180,0)</f>
        <v>0</v>
      </c>
      <c r="K181" s="478" t="n">
        <f aca="false">IF(K175=1,-K180,0)</f>
        <v>0</v>
      </c>
      <c r="L181" s="478" t="n">
        <f aca="false">IF(L175=1,-L180,0)</f>
        <v>0</v>
      </c>
      <c r="M181" s="478" t="n">
        <f aca="false">IF(M175=1,-M180,0)</f>
        <v>0</v>
      </c>
      <c r="N181" s="478" t="n">
        <f aca="false">IF(N175=1,-N180,0)</f>
        <v>0</v>
      </c>
      <c r="O181" s="478" t="n">
        <f aca="false">IF(O175=1,-O180,0)</f>
        <v>0</v>
      </c>
      <c r="P181" s="478" t="n">
        <f aca="false">IF(P175=1,-P180,0)</f>
        <v>0</v>
      </c>
      <c r="Q181" s="478" t="n">
        <f aca="false">IF(Q175=1,-Q180,0)</f>
        <v>0</v>
      </c>
      <c r="R181" s="478" t="n">
        <f aca="false">IF(R175=1,-R180,0)</f>
        <v>0</v>
      </c>
      <c r="S181" s="478" t="n">
        <f aca="false">SUM(G181:R181)</f>
        <v>0</v>
      </c>
      <c r="T181" s="478" t="n">
        <f aca="false">IF(T175=1,-T180,0)</f>
        <v>0</v>
      </c>
      <c r="U181" s="478" t="n">
        <f aca="false">IF(U175=1,-U180,0)</f>
        <v>0</v>
      </c>
      <c r="V181" s="478" t="n">
        <f aca="false">IF(V175=1,-V180,0)</f>
        <v>0</v>
      </c>
      <c r="W181" s="478" t="n">
        <f aca="false">IF(W175=1,-W180,0)</f>
        <v>0</v>
      </c>
      <c r="X181" s="478" t="n">
        <f aca="false">IF(X175=1,-X180,0)</f>
        <v>0</v>
      </c>
      <c r="Y181" s="478" t="n">
        <f aca="false">IF(Y175=1,-Y180,0)</f>
        <v>0</v>
      </c>
      <c r="Z181" s="478" t="n">
        <f aca="false">IF(Z175=1,-Z180,0)</f>
        <v>0</v>
      </c>
      <c r="AA181" s="478" t="n">
        <f aca="false">IF(AA175=1,-AA180,0)</f>
        <v>0</v>
      </c>
      <c r="AB181" s="478" t="n">
        <f aca="false">IF(AB175=1,-AB180,0)</f>
        <v>0</v>
      </c>
      <c r="AC181" s="478" t="n">
        <f aca="false">IF(AC175=1,-AC180,0)</f>
        <v>0</v>
      </c>
      <c r="AD181" s="478" t="n">
        <f aca="false">IF(AD175=1,-AD180,0)</f>
        <v>0</v>
      </c>
      <c r="AE181" s="478" t="n">
        <f aca="false">IF(AE175=1,-AE180,0)</f>
        <v>0</v>
      </c>
      <c r="AF181" s="478" t="n">
        <f aca="false">SUM(T181:AE181)</f>
        <v>0</v>
      </c>
      <c r="AG181" s="478" t="n">
        <f aca="false">IF(AG175=1,-AG180,0)</f>
        <v>0</v>
      </c>
      <c r="AH181" s="478" t="n">
        <f aca="false">IF(AH175=1,-AH180,0)</f>
        <v>0</v>
      </c>
      <c r="AI181" s="478" t="n">
        <f aca="false">IF(AI175=1,-AI180,0)</f>
        <v>0</v>
      </c>
      <c r="AJ181" s="478" t="n">
        <f aca="false">IF(AJ175=1,-AJ180,0)</f>
        <v>0</v>
      </c>
      <c r="AK181" s="478" t="n">
        <f aca="false">IF(AK175=1,-AK180,0)</f>
        <v>0</v>
      </c>
      <c r="AL181" s="478" t="n">
        <f aca="false">IF(AL175=1,-AL180,0)</f>
        <v>0</v>
      </c>
      <c r="AM181" s="478" t="n">
        <f aca="false">IF(AM175=1,-AM180,0)</f>
        <v>-0</v>
      </c>
      <c r="AN181" s="478" t="n">
        <f aca="false">IF(AN175=1,-AN180,0)</f>
        <v>0</v>
      </c>
      <c r="AO181" s="478" t="n">
        <f aca="false">IF(AO175=1,-AO180,0)</f>
        <v>0</v>
      </c>
      <c r="AP181" s="478" t="n">
        <f aca="false">IF(AP175=1,-AP180,0)</f>
        <v>0</v>
      </c>
      <c r="AQ181" s="478" t="n">
        <f aca="false">IF(AQ175=1,-AQ180,0)</f>
        <v>0</v>
      </c>
      <c r="AR181" s="478" t="n">
        <f aca="false">IF(AR175=1,-AR180,0)</f>
        <v>0</v>
      </c>
      <c r="AS181" s="478" t="n">
        <f aca="false">SUM(AG181:AR181)</f>
        <v>0</v>
      </c>
      <c r="AT181" s="478" t="n">
        <f aca="false">IF(AT175=1,-AT180,0)</f>
        <v>0</v>
      </c>
      <c r="AU181" s="478" t="n">
        <f aca="false">IF(AU175=1,-AU180,0)</f>
        <v>0</v>
      </c>
      <c r="AV181" s="478" t="n">
        <f aca="false">IF(AV175=1,-AV180,0)</f>
        <v>0</v>
      </c>
      <c r="AW181" s="478" t="n">
        <f aca="false">IF(AW175=1,-AW180,0)</f>
        <v>0</v>
      </c>
      <c r="AX181" s="478" t="n">
        <f aca="false">IF(AX175=1,-AX180,0)</f>
        <v>0</v>
      </c>
      <c r="AY181" s="478" t="n">
        <f aca="false">IF(AY175=1,-AY180,0)</f>
        <v>0</v>
      </c>
      <c r="AZ181" s="478" t="n">
        <f aca="false">IF(AZ175=1,-AZ180,0)</f>
        <v>0</v>
      </c>
      <c r="BA181" s="478" t="n">
        <f aca="false">IF(BA175=1,-BA180,0)</f>
        <v>0</v>
      </c>
      <c r="BB181" s="478" t="n">
        <f aca="false">IF(BB175=1,-BB180,0)</f>
        <v>0</v>
      </c>
      <c r="BC181" s="478" t="n">
        <f aca="false">IF(BC175=1,-BC180,0)</f>
        <v>0</v>
      </c>
      <c r="BD181" s="478" t="n">
        <f aca="false">IF(BD175=1,-BD180,0)</f>
        <v>0</v>
      </c>
      <c r="BE181" s="478" t="n">
        <f aca="false">IF(BE175=1,-BE180,0)</f>
        <v>0</v>
      </c>
      <c r="BF181" s="478" t="n">
        <f aca="false">SUM(AT181:BE181)</f>
        <v>0</v>
      </c>
      <c r="BG181" s="478" t="n">
        <f aca="false">IF(BG175=1,-BG180,0)</f>
        <v>0</v>
      </c>
      <c r="BH181" s="478" t="n">
        <f aca="false">IF(BH175=1,-BH180,0)</f>
        <v>0</v>
      </c>
      <c r="BI181" s="478" t="n">
        <f aca="false">IF(BI175=1,-BI180,0)</f>
        <v>0</v>
      </c>
      <c r="BJ181" s="478" t="n">
        <f aca="false">IF(BJ175=1,-BJ180,0)</f>
        <v>0</v>
      </c>
      <c r="BK181" s="478" t="n">
        <f aca="false">IF(BK175=1,-BK180,0)</f>
        <v>0</v>
      </c>
      <c r="BL181" s="478" t="n">
        <f aca="false">IF(BL175=1,-BL180,0)</f>
        <v>0</v>
      </c>
      <c r="BM181" s="478" t="n">
        <f aca="false">IF(BM175=1,-BM180,0)</f>
        <v>0</v>
      </c>
      <c r="BN181" s="478" t="n">
        <f aca="false">IF(BN175=1,-BN180,0)</f>
        <v>0</v>
      </c>
      <c r="BO181" s="478" t="n">
        <f aca="false">IF(BO175=1,-BO180,0)</f>
        <v>0</v>
      </c>
      <c r="BP181" s="478" t="n">
        <f aca="false">IF(BP175=1,-BP180,0)</f>
        <v>0</v>
      </c>
      <c r="BQ181" s="478" t="n">
        <f aca="false">IF(BQ175=1,-BQ180,0)</f>
        <v>0</v>
      </c>
      <c r="BR181" s="478" t="n">
        <f aca="false">IF(BR175=1,-BR180,0)</f>
        <v>0</v>
      </c>
      <c r="BS181" s="478" t="n">
        <f aca="false">SUM(BG181:BR181)</f>
        <v>0</v>
      </c>
      <c r="BT181" s="478" t="n">
        <f aca="false">IF(BT175=1,-BT180,0)</f>
        <v>0</v>
      </c>
      <c r="BU181" s="478" t="n">
        <f aca="false">IF(BU175=1,-BU180,0)</f>
        <v>0</v>
      </c>
      <c r="BV181" s="478" t="n">
        <f aca="false">IF(BV175=1,-BV180,0)</f>
        <v>0</v>
      </c>
      <c r="BW181" s="478" t="n">
        <f aca="false">IF(BW175=1,-BW180,0)</f>
        <v>0</v>
      </c>
      <c r="BX181" s="478" t="n">
        <f aca="false">IF(BX175=1,-BX180,0)</f>
        <v>0</v>
      </c>
      <c r="BY181" s="478" t="n">
        <f aca="false">IF(BY175=1,-BY180,0)</f>
        <v>0</v>
      </c>
      <c r="BZ181" s="478" t="n">
        <f aca="false">IF(BZ175=1,-BZ180,0)</f>
        <v>0</v>
      </c>
      <c r="CA181" s="478" t="n">
        <f aca="false">IF(CA175=1,-CA180,0)</f>
        <v>0</v>
      </c>
      <c r="CB181" s="478" t="n">
        <f aca="false">IF(CB175=1,-CB180,0)</f>
        <v>0</v>
      </c>
      <c r="CC181" s="478" t="n">
        <f aca="false">IF(CC175=1,-CC180,0)</f>
        <v>0</v>
      </c>
      <c r="CD181" s="478" t="n">
        <f aca="false">IF(CD175=1,-CD180,0)</f>
        <v>0</v>
      </c>
      <c r="CE181" s="478" t="n">
        <f aca="false">IF(CE175=1,-CE180,0)</f>
        <v>0</v>
      </c>
      <c r="CF181" s="478" t="n">
        <f aca="false">SUM(BT181:CE181)</f>
        <v>0</v>
      </c>
      <c r="CG181" s="478" t="n">
        <f aca="false">IF(CG175=1,-CG180,0)</f>
        <v>0</v>
      </c>
      <c r="CH181" s="478" t="n">
        <f aca="false">IF(CH175=1,-CH180,0)</f>
        <v>0</v>
      </c>
      <c r="CI181" s="478" t="n">
        <f aca="false">IF(CI175=1,-CI180,0)</f>
        <v>0</v>
      </c>
      <c r="CJ181" s="478" t="n">
        <f aca="false">IF(CJ175=1,-CJ180,0)</f>
        <v>0</v>
      </c>
      <c r="CK181" s="478" t="n">
        <f aca="false">IF(CK175=1,-CK180,0)</f>
        <v>0</v>
      </c>
      <c r="CL181" s="478" t="n">
        <f aca="false">IF(CL175=1,-CL180,0)</f>
        <v>0</v>
      </c>
      <c r="CM181" s="478" t="n">
        <f aca="false">IF(CM175=1,-CM180,0)</f>
        <v>0</v>
      </c>
      <c r="CN181" s="478" t="n">
        <f aca="false">IF(CN175=1,-CN180,0)</f>
        <v>0</v>
      </c>
      <c r="CO181" s="478" t="n">
        <f aca="false">IF(CO175=1,-CO180,0)</f>
        <v>0</v>
      </c>
      <c r="CP181" s="478" t="n">
        <f aca="false">IF(CP175=1,-CP180,0)</f>
        <v>0</v>
      </c>
      <c r="CQ181" s="478" t="n">
        <f aca="false">IF(CQ175=1,-CQ180,0)</f>
        <v>0</v>
      </c>
      <c r="CR181" s="478" t="n">
        <f aca="false">IF(CR175=1,-CR180,0)</f>
        <v>0</v>
      </c>
      <c r="CS181" s="478" t="n">
        <f aca="false">SUM(CG181:CR181)</f>
        <v>0</v>
      </c>
      <c r="CT181" s="478" t="n">
        <f aca="false">IF(CT175=1,-CT180,0)</f>
        <v>0</v>
      </c>
      <c r="CU181" s="478" t="n">
        <f aca="false">IF(CU175=1,-CU180,0)</f>
        <v>0</v>
      </c>
      <c r="CV181" s="478" t="n">
        <f aca="false">IF(CV175=1,-CV180,0)</f>
        <v>0</v>
      </c>
      <c r="CW181" s="478" t="n">
        <f aca="false">IF(CW175=1,-CW180,0)</f>
        <v>0</v>
      </c>
      <c r="CX181" s="478" t="n">
        <f aca="false">IF(CX175=1,-CX180,0)</f>
        <v>0</v>
      </c>
      <c r="CY181" s="478" t="n">
        <f aca="false">IF(CY175=1,-CY180,0)</f>
        <v>0</v>
      </c>
      <c r="CZ181" s="478" t="n">
        <f aca="false">IF(CZ175=1,-CZ180,0)</f>
        <v>0</v>
      </c>
      <c r="DA181" s="478" t="n">
        <f aca="false">IF(DA175=1,-DA180,0)</f>
        <v>0</v>
      </c>
      <c r="DB181" s="478" t="n">
        <f aca="false">IF(DB175=1,-DB180,0)</f>
        <v>0</v>
      </c>
      <c r="DC181" s="478" t="n">
        <f aca="false">IF(DC175=1,-DC180,0)</f>
        <v>0</v>
      </c>
      <c r="DD181" s="478" t="n">
        <f aca="false">IF(DD175=1,-DD180,0)</f>
        <v>0</v>
      </c>
      <c r="DE181" s="478" t="n">
        <f aca="false">IF(DE175=1,-DE180,0)</f>
        <v>0</v>
      </c>
      <c r="DF181" s="478" t="n">
        <f aca="false">SUM(CT181:DE181)</f>
        <v>0</v>
      </c>
      <c r="DG181" s="478" t="n">
        <f aca="false">IF(DG175=1,-DG180,0)</f>
        <v>0</v>
      </c>
      <c r="DH181" s="478" t="n">
        <f aca="false">IF(DH175=1,-DH180,0)</f>
        <v>0</v>
      </c>
      <c r="DI181" s="478" t="n">
        <f aca="false">IF(DI175=1,-DI180,0)</f>
        <v>0</v>
      </c>
      <c r="DJ181" s="478" t="n">
        <f aca="false">IF(DJ175=1,-DJ180,0)</f>
        <v>0</v>
      </c>
      <c r="DK181" s="478" t="n">
        <f aca="false">IF(DK175=1,-DK180,0)</f>
        <v>0</v>
      </c>
      <c r="DL181" s="478" t="n">
        <f aca="false">IF(DL175=1,-DL180,0)</f>
        <v>0</v>
      </c>
      <c r="DM181" s="478" t="n">
        <f aca="false">IF(DM175=1,-DM180,0)</f>
        <v>0</v>
      </c>
      <c r="DN181" s="478" t="n">
        <f aca="false">IF(DN175=1,-DN180,0)</f>
        <v>0</v>
      </c>
      <c r="DO181" s="478" t="n">
        <f aca="false">IF(DO175=1,-DO180,0)</f>
        <v>0</v>
      </c>
      <c r="DP181" s="478" t="n">
        <f aca="false">IF(DP175=1,-DP180,0)</f>
        <v>0</v>
      </c>
      <c r="DQ181" s="478" t="n">
        <f aca="false">IF(DQ175=1,-DQ180,0)</f>
        <v>0</v>
      </c>
      <c r="DR181" s="478" t="n">
        <f aca="false">IF(DR175=1,-DR180,0)</f>
        <v>0</v>
      </c>
      <c r="DS181" s="478" t="n">
        <f aca="false">SUM(DG181:DR181)</f>
        <v>0</v>
      </c>
      <c r="DT181" s="478" t="n">
        <f aca="false">IF(DT175=1,-DT180,0)</f>
        <v>0</v>
      </c>
      <c r="DU181" s="478" t="n">
        <f aca="false">IF(DU175=1,-DU180,0)</f>
        <v>0</v>
      </c>
      <c r="DV181" s="478" t="n">
        <f aca="false">IF(DV175=1,-DV180,0)</f>
        <v>0</v>
      </c>
      <c r="DW181" s="478" t="n">
        <f aca="false">IF(DW175=1,-DW180,0)</f>
        <v>0</v>
      </c>
      <c r="DX181" s="478" t="n">
        <f aca="false">IF(DX175=1,-DX180,0)</f>
        <v>0</v>
      </c>
      <c r="DY181" s="478" t="n">
        <f aca="false">IF(DY175=1,-DY180,0)</f>
        <v>0</v>
      </c>
      <c r="DZ181" s="478" t="n">
        <f aca="false">IF(DZ175=1,-DZ180,0)</f>
        <v>0</v>
      </c>
      <c r="EA181" s="478" t="n">
        <f aca="false">IF(EA175=1,-EA180,0)</f>
        <v>0</v>
      </c>
      <c r="EB181" s="478" t="n">
        <f aca="false">IF(EB175=1,-EB180,0)</f>
        <v>0</v>
      </c>
      <c r="EC181" s="478" t="n">
        <f aca="false">IF(EC175=1,-EC180,0)</f>
        <v>0</v>
      </c>
      <c r="ED181" s="478" t="n">
        <f aca="false">IF(ED175=1,-ED180,0)</f>
        <v>0</v>
      </c>
      <c r="EE181" s="478" t="n">
        <f aca="false">IF(EE175=1,-EE180,0)</f>
        <v>0</v>
      </c>
      <c r="EF181" s="478" t="n">
        <f aca="false">SUM(DT181:EE181)</f>
        <v>0</v>
      </c>
      <c r="EG181" s="478" t="n">
        <f aca="false">IF(EG175=1,-EG180,0)</f>
        <v>0</v>
      </c>
      <c r="EH181" s="478" t="n">
        <f aca="false">IF(EH175=1,-EH180,0)</f>
        <v>0</v>
      </c>
      <c r="EI181" s="478" t="n">
        <f aca="false">IF(EI175=1,-EI180,0)</f>
        <v>0</v>
      </c>
      <c r="EJ181" s="478" t="n">
        <f aca="false">IF(EJ175=1,-EJ180,0)</f>
        <v>0</v>
      </c>
      <c r="EK181" s="478" t="n">
        <f aca="false">IF(EK175=1,-EK180,0)</f>
        <v>0</v>
      </c>
      <c r="EL181" s="478" t="n">
        <f aca="false">IF(EL175=1,-EL180,0)</f>
        <v>0</v>
      </c>
      <c r="EM181" s="478" t="n">
        <f aca="false">IF(EM175=1,-EM180,0)</f>
        <v>0</v>
      </c>
      <c r="EN181" s="478" t="n">
        <f aca="false">IF(EN175=1,-EN180,0)</f>
        <v>0</v>
      </c>
      <c r="EO181" s="478" t="n">
        <f aca="false">IF(EO175=1,-EO180,0)</f>
        <v>0</v>
      </c>
      <c r="EP181" s="478" t="n">
        <f aca="false">IF(EP175=1,-EP180,0)</f>
        <v>0</v>
      </c>
      <c r="EQ181" s="478" t="n">
        <f aca="false">IF(EQ175=1,-EQ180,0)</f>
        <v>0</v>
      </c>
      <c r="ER181" s="478" t="n">
        <f aca="false">IF(ER175=1,-ER180,0)</f>
        <v>0</v>
      </c>
      <c r="ES181" s="478" t="n">
        <f aca="false">SUM(EG181:ER181)</f>
        <v>0</v>
      </c>
      <c r="ET181" s="478" t="n">
        <f aca="false">IF(ET175=1,-ET180,0)</f>
        <v>0</v>
      </c>
      <c r="EU181" s="478" t="n">
        <f aca="false">IF(EU175=1,-EU180,0)</f>
        <v>0</v>
      </c>
      <c r="EV181" s="478" t="n">
        <f aca="false">IF(EV175=1,-EV180,0)</f>
        <v>0</v>
      </c>
      <c r="EW181" s="478" t="n">
        <f aca="false">IF(EW175=1,-EW180,0)</f>
        <v>0</v>
      </c>
      <c r="EX181" s="478" t="n">
        <f aca="false">IF(EX175=1,-EX180,0)</f>
        <v>0</v>
      </c>
      <c r="EY181" s="478" t="n">
        <f aca="false">IF(EY175=1,-EY180,0)</f>
        <v>0</v>
      </c>
      <c r="EZ181" s="478" t="n">
        <f aca="false">IF(EZ175=1,-EZ180,0)</f>
        <v>0</v>
      </c>
      <c r="FA181" s="478" t="n">
        <f aca="false">IF(FA175=1,-FA180,0)</f>
        <v>0</v>
      </c>
      <c r="FB181" s="478" t="n">
        <f aca="false">IF(FB175=1,-FB180,0)</f>
        <v>0</v>
      </c>
      <c r="FC181" s="478" t="n">
        <f aca="false">IF(FC175=1,-FC180,0)</f>
        <v>0</v>
      </c>
      <c r="FD181" s="478" t="n">
        <f aca="false">IF(FD175=1,-FD180,0)</f>
        <v>0</v>
      </c>
      <c r="FE181" s="478" t="n">
        <f aca="false">IF(FE175=1,-FE180,0)</f>
        <v>0</v>
      </c>
      <c r="FF181" s="478" t="n">
        <f aca="false">SUM(ET181:FE181)</f>
        <v>0</v>
      </c>
      <c r="FG181" s="478" t="n">
        <f aca="false">IF(FG175=1,-FG180,0)</f>
        <v>0</v>
      </c>
      <c r="FH181" s="478" t="n">
        <f aca="false">IF(FH175=1,-FH180,0)</f>
        <v>0</v>
      </c>
      <c r="FI181" s="478" t="n">
        <f aca="false">IF(FI175=1,-FI180,0)</f>
        <v>0</v>
      </c>
      <c r="FJ181" s="478" t="n">
        <f aca="false">IF(FJ175=1,-FJ180,0)</f>
        <v>0</v>
      </c>
      <c r="FK181" s="478" t="n">
        <f aca="false">IF(FK175=1,-FK180,0)</f>
        <v>0</v>
      </c>
      <c r="FL181" s="478" t="n">
        <f aca="false">IF(FL175=1,-FL180,0)</f>
        <v>0</v>
      </c>
      <c r="FM181" s="478" t="n">
        <f aca="false">IF(FM175=1,-FM180,0)</f>
        <v>0</v>
      </c>
      <c r="FN181" s="478" t="n">
        <f aca="false">IF(FN175=1,-FN180,0)</f>
        <v>0</v>
      </c>
      <c r="FO181" s="478" t="n">
        <f aca="false">IF(FO175=1,-FO180,0)</f>
        <v>0</v>
      </c>
      <c r="FP181" s="478" t="n">
        <f aca="false">IF(FP175=1,-FP180,0)</f>
        <v>0</v>
      </c>
      <c r="FQ181" s="478" t="n">
        <f aca="false">IF(FQ175=1,-FQ180,0)</f>
        <v>0</v>
      </c>
      <c r="FR181" s="478" t="n">
        <f aca="false">IF(FR175=1,-FR180,0)</f>
        <v>0</v>
      </c>
      <c r="FS181" s="478" t="n">
        <f aca="false">SUM(FG181:FR181)</f>
        <v>0</v>
      </c>
      <c r="FT181" s="478" t="n">
        <f aca="false">IF(FT175=1,-FT180,0)</f>
        <v>0</v>
      </c>
      <c r="FU181" s="478" t="n">
        <f aca="false">IF(FU175=1,-FU180,0)</f>
        <v>0</v>
      </c>
      <c r="FV181" s="478" t="n">
        <f aca="false">IF(FV175=1,-FV180,0)</f>
        <v>0</v>
      </c>
      <c r="FW181" s="478" t="n">
        <f aca="false">IF(FW175=1,-FW180,0)</f>
        <v>0</v>
      </c>
      <c r="FX181" s="478" t="n">
        <f aca="false">IF(FX175=1,-FX180,0)</f>
        <v>0</v>
      </c>
      <c r="FY181" s="478" t="n">
        <f aca="false">IF(FY175=1,-FY180,0)</f>
        <v>0</v>
      </c>
      <c r="FZ181" s="478" t="n">
        <f aca="false">IF(FZ175=1,-FZ180,0)</f>
        <v>0</v>
      </c>
      <c r="GA181" s="478" t="n">
        <f aca="false">IF(GA175=1,-GA180,0)</f>
        <v>0</v>
      </c>
      <c r="GB181" s="478" t="n">
        <f aca="false">IF(GB175=1,-GB180,0)</f>
        <v>0</v>
      </c>
      <c r="GC181" s="478" t="n">
        <f aca="false">IF(GC175=1,-GC180,0)</f>
        <v>0</v>
      </c>
      <c r="GD181" s="478" t="n">
        <f aca="false">IF(GD175=1,-GD180,0)</f>
        <v>0</v>
      </c>
      <c r="GE181" s="478" t="n">
        <f aca="false">IF(GE175=1,-GE180,0)</f>
        <v>0</v>
      </c>
      <c r="GF181" s="478" t="n">
        <f aca="false">SUM(FT181:GE181)</f>
        <v>0</v>
      </c>
      <c r="GG181" s="478" t="n">
        <f aca="false">IF(GG175=1,-GG180,0)</f>
        <v>0</v>
      </c>
      <c r="GH181" s="478" t="n">
        <f aca="false">IF(GH175=1,-GH180,0)</f>
        <v>0</v>
      </c>
      <c r="GI181" s="478" t="n">
        <f aca="false">IF(GI175=1,-GI180,0)</f>
        <v>0</v>
      </c>
      <c r="GJ181" s="478" t="n">
        <f aca="false">IF(GJ175=1,-GJ180,0)</f>
        <v>0</v>
      </c>
      <c r="GK181" s="478" t="n">
        <f aca="false">IF(GK175=1,-GK180,0)</f>
        <v>0</v>
      </c>
      <c r="GL181" s="478" t="n">
        <f aca="false">IF(GL175=1,-GL180,0)</f>
        <v>0</v>
      </c>
      <c r="GM181" s="478" t="n">
        <f aca="false">IF(GM175=1,-GM180,0)</f>
        <v>0</v>
      </c>
      <c r="GN181" s="478" t="n">
        <f aca="false">IF(GN175=1,-GN180,0)</f>
        <v>0</v>
      </c>
      <c r="GO181" s="478" t="n">
        <f aca="false">IF(GO175=1,-GO180,0)</f>
        <v>0</v>
      </c>
      <c r="GP181" s="478" t="n">
        <f aca="false">IF(GP175=1,-GP180,0)</f>
        <v>0</v>
      </c>
      <c r="GQ181" s="478" t="n">
        <f aca="false">IF(GQ175=1,-GQ180,0)</f>
        <v>0</v>
      </c>
      <c r="GR181" s="478" t="n">
        <f aca="false">IF(GR175=1,-GR180,0)</f>
        <v>0</v>
      </c>
      <c r="GS181" s="478" t="n">
        <f aca="false">SUM(GG181:GR181)</f>
        <v>0</v>
      </c>
      <c r="GT181" s="478" t="n">
        <f aca="false">IF(GT175=1,-GT180,0)</f>
        <v>0</v>
      </c>
      <c r="GU181" s="478" t="n">
        <f aca="false">IF(GU175=1,-GU180,0)</f>
        <v>0</v>
      </c>
      <c r="GV181" s="478" t="n">
        <f aca="false">IF(GV175=1,-GV180,0)</f>
        <v>0</v>
      </c>
      <c r="GW181" s="478" t="n">
        <f aca="false">IF(GW175=1,-GW180,0)</f>
        <v>0</v>
      </c>
      <c r="GX181" s="478" t="n">
        <f aca="false">IF(GX175=1,-GX180,0)</f>
        <v>0</v>
      </c>
      <c r="GY181" s="478" t="n">
        <f aca="false">IF(GY175=1,-GY180,0)</f>
        <v>0</v>
      </c>
      <c r="GZ181" s="478" t="n">
        <f aca="false">IF(GZ175=1,-GZ180,0)</f>
        <v>0</v>
      </c>
      <c r="HA181" s="478" t="n">
        <f aca="false">IF(HA175=1,-HA180,0)</f>
        <v>0</v>
      </c>
      <c r="HB181" s="478" t="n">
        <f aca="false">IF(HB175=1,-HB180,0)</f>
        <v>0</v>
      </c>
      <c r="HC181" s="478" t="n">
        <f aca="false">IF(HC175=1,-HC180,0)</f>
        <v>0</v>
      </c>
      <c r="HD181" s="478" t="n">
        <f aca="false">IF(HD175=1,-HD180,0)</f>
        <v>0</v>
      </c>
      <c r="HE181" s="478" t="n">
        <f aca="false">IF(HE175=1,-HE180,0)</f>
        <v>0</v>
      </c>
      <c r="HF181" s="478" t="n">
        <f aca="false">SUM(GT181:HE181)</f>
        <v>0</v>
      </c>
      <c r="HG181" s="478" t="n">
        <f aca="false">IF(HG175=1,-HG180,0)</f>
        <v>0</v>
      </c>
      <c r="HH181" s="478" t="n">
        <f aca="false">IF(HH175=1,-HH180,0)</f>
        <v>0</v>
      </c>
      <c r="HI181" s="478" t="n">
        <f aca="false">IF(HI175=1,-HI180,0)</f>
        <v>0</v>
      </c>
      <c r="HJ181" s="478" t="n">
        <f aca="false">IF(HJ175=1,-HJ180,0)</f>
        <v>0</v>
      </c>
      <c r="HK181" s="478" t="n">
        <f aca="false">IF(HK175=1,-HK180,0)</f>
        <v>0</v>
      </c>
      <c r="HL181" s="478" t="n">
        <f aca="false">IF(HL175=1,-HL180,0)</f>
        <v>0</v>
      </c>
      <c r="HM181" s="478" t="n">
        <f aca="false">IF(HM175=1,-HM180,0)</f>
        <v>0</v>
      </c>
      <c r="HN181" s="478" t="n">
        <f aca="false">IF(HN175=1,-HN180,0)</f>
        <v>0</v>
      </c>
      <c r="HO181" s="478" t="n">
        <f aca="false">IF(HO175=1,-HO180,0)</f>
        <v>0</v>
      </c>
      <c r="HP181" s="478" t="n">
        <f aca="false">IF(HP175=1,-HP180,0)</f>
        <v>0</v>
      </c>
      <c r="HQ181" s="478" t="n">
        <f aca="false">IF(HQ175=1,-HQ180,0)</f>
        <v>0</v>
      </c>
      <c r="HR181" s="478" t="n">
        <f aca="false">IF(HR175=1,-HR180,0)</f>
        <v>0</v>
      </c>
      <c r="HS181" s="478" t="n">
        <f aca="false">SUM(HG181:HR181)</f>
        <v>0</v>
      </c>
      <c r="HT181" s="478" t="n">
        <f aca="false">IF(HT175=1,-HT180,0)</f>
        <v>0</v>
      </c>
      <c r="HU181" s="478" t="n">
        <f aca="false">IF(HU175=1,-HU180,0)</f>
        <v>0</v>
      </c>
      <c r="HV181" s="478" t="n">
        <f aca="false">IF(HV175=1,-HV180,0)</f>
        <v>0</v>
      </c>
      <c r="HW181" s="478" t="n">
        <f aca="false">IF(HW175=1,-HW180,0)</f>
        <v>0</v>
      </c>
      <c r="HX181" s="478" t="n">
        <f aca="false">IF(HX175=1,-HX180,0)</f>
        <v>0</v>
      </c>
      <c r="HY181" s="478" t="n">
        <f aca="false">IF(HY175=1,-HY180,0)</f>
        <v>0</v>
      </c>
      <c r="HZ181" s="478" t="n">
        <f aca="false">IF(HZ175=1,-HZ180,0)</f>
        <v>0</v>
      </c>
      <c r="IA181" s="478" t="n">
        <f aca="false">IF(IA175=1,-IA180,0)</f>
        <v>0</v>
      </c>
      <c r="IB181" s="478" t="n">
        <f aca="false">IF(IB175=1,-IB180,0)</f>
        <v>0</v>
      </c>
      <c r="IC181" s="478" t="n">
        <f aca="false">IF(IC175=1,-IC180,0)</f>
        <v>0</v>
      </c>
      <c r="ID181" s="478" t="n">
        <f aca="false">IF(ID175=1,-ID180,0)</f>
        <v>0</v>
      </c>
      <c r="IE181" s="478" t="n">
        <f aca="false">IF(IE175=1,-IE180,0)</f>
        <v>0</v>
      </c>
      <c r="IF181" s="478" t="n">
        <f aca="false">SUM(HT181:IE181)</f>
        <v>0</v>
      </c>
      <c r="IG181" s="478" t="n">
        <f aca="false">IF(IG175=1,-IG180,0)</f>
        <v>0</v>
      </c>
      <c r="IH181" s="478" t="n">
        <f aca="false">IF(IH175=1,-IH180,0)</f>
        <v>0</v>
      </c>
      <c r="II181" s="478" t="n">
        <f aca="false">IF(II175=1,-II180,0)</f>
        <v>0</v>
      </c>
      <c r="IJ181" s="478" t="n">
        <f aca="false">IF(IJ175=1,-IJ180,0)</f>
        <v>0</v>
      </c>
      <c r="IK181" s="478" t="n">
        <f aca="false">IF(IK175=1,-IK180,0)</f>
        <v>0</v>
      </c>
      <c r="IL181" s="478" t="n">
        <f aca="false">IF(IL175=1,-IL180,0)</f>
        <v>0</v>
      </c>
      <c r="IM181" s="478" t="n">
        <f aca="false">IF(IM175=1,-IM180,0)</f>
        <v>0</v>
      </c>
      <c r="IN181" s="478" t="n">
        <f aca="false">IF(IN175=1,-IN180,0)</f>
        <v>0</v>
      </c>
      <c r="IO181" s="478" t="n">
        <f aca="false">IF(IO175=1,-IO180,0)</f>
        <v>0</v>
      </c>
      <c r="IP181" s="478" t="n">
        <f aca="false">IF(IP175=1,-IP180,0)</f>
        <v>0</v>
      </c>
      <c r="IQ181" s="478" t="n">
        <f aca="false">IF(IQ175=1,-IQ180,0)</f>
        <v>0</v>
      </c>
      <c r="IR181" s="478" t="n">
        <f aca="false">IF(IR175=1,-IR180,0)</f>
        <v>0</v>
      </c>
      <c r="IS181" s="478" t="n">
        <f aca="false">SUM(IG181:IR181)</f>
        <v>0</v>
      </c>
      <c r="IT181" s="478" t="n">
        <f aca="false">IF(IT175=1,-IT180,0)</f>
        <v>0</v>
      </c>
      <c r="IU181" s="478" t="n">
        <f aca="false">IF(IU175=1,-IU180,0)</f>
        <v>0</v>
      </c>
      <c r="IV181" s="478" t="n">
        <f aca="false">IF(IV175=1,-IV180,0)</f>
        <v>0</v>
      </c>
      <c r="IW181" s="478" t="n">
        <f aca="false">IF(IW175=1,-IW180,0)</f>
        <v>0</v>
      </c>
      <c r="IX181" s="478" t="n">
        <f aca="false">IF(IX175=1,-IX180,0)</f>
        <v>0</v>
      </c>
      <c r="IY181" s="478" t="n">
        <f aca="false">IF(IY175=1,-IY180,0)</f>
        <v>0</v>
      </c>
      <c r="IZ181" s="478" t="n">
        <f aca="false">IF(IZ175=1,-IZ180,0)</f>
        <v>0</v>
      </c>
      <c r="JA181" s="478" t="n">
        <f aca="false">IF(JA175=1,-JA180,0)</f>
        <v>0</v>
      </c>
      <c r="JB181" s="478" t="n">
        <f aca="false">IF(JB175=1,-JB180,0)</f>
        <v>0</v>
      </c>
      <c r="JC181" s="478" t="n">
        <f aca="false">IF(JC175=1,-JC180,0)</f>
        <v>0</v>
      </c>
      <c r="JD181" s="478" t="n">
        <f aca="false">IF(JD175=1,-JD180,0)</f>
        <v>0</v>
      </c>
      <c r="JE181" s="478" t="n">
        <f aca="false">IF(JE175=1,-JE180,0)</f>
        <v>0</v>
      </c>
      <c r="JF181" s="478" t="n">
        <f aca="false">SUM(IT181:JE181)</f>
        <v>0</v>
      </c>
      <c r="JG181" s="478" t="n">
        <f aca="false">IF(JG175=1,-JG180,0)</f>
        <v>0</v>
      </c>
      <c r="JH181" s="478" t="n">
        <f aca="false">IF(JH175=1,-JH180,0)</f>
        <v>0</v>
      </c>
      <c r="JI181" s="478" t="n">
        <f aca="false">IF(JI175=1,-JI180,0)</f>
        <v>0</v>
      </c>
      <c r="JJ181" s="478" t="n">
        <f aca="false">IF(JJ175=1,-JJ180,0)</f>
        <v>0</v>
      </c>
      <c r="JK181" s="478" t="n">
        <f aca="false">IF(JK175=1,-JK180,0)</f>
        <v>0</v>
      </c>
      <c r="JL181" s="478" t="n">
        <f aca="false">IF(JL175=1,-JL180,0)</f>
        <v>0</v>
      </c>
      <c r="JM181" s="478" t="n">
        <f aca="false">IF(JM175=1,-JM180,0)</f>
        <v>0</v>
      </c>
      <c r="JN181" s="478" t="n">
        <f aca="false">IF(JN175=1,-JN180,0)</f>
        <v>0</v>
      </c>
      <c r="JO181" s="478" t="n">
        <f aca="false">IF(JO175=1,-JO180,0)</f>
        <v>0</v>
      </c>
      <c r="JP181" s="478" t="n">
        <f aca="false">IF(JP175=1,-JP180,0)</f>
        <v>0</v>
      </c>
      <c r="JQ181" s="478" t="n">
        <f aca="false">IF(JQ175=1,-JQ180,0)</f>
        <v>0</v>
      </c>
      <c r="JR181" s="478" t="n">
        <f aca="false">IF(JR175=1,-JR180,0)</f>
        <v>0</v>
      </c>
      <c r="JS181" s="478" t="n">
        <f aca="false">SUM(JG181:JR181)</f>
        <v>0</v>
      </c>
      <c r="JT181" s="478" t="n">
        <f aca="false">IF(JT175=1,-JT180,0)</f>
        <v>0</v>
      </c>
      <c r="JU181" s="478" t="n">
        <f aca="false">IF(JU175=1,-JU180,0)</f>
        <v>0</v>
      </c>
      <c r="JV181" s="478" t="n">
        <f aca="false">IF(JV175=1,-JV180,0)</f>
        <v>0</v>
      </c>
      <c r="JW181" s="478" t="n">
        <f aca="false">IF(JW175=1,-JW180,0)</f>
        <v>0</v>
      </c>
      <c r="JX181" s="478" t="n">
        <f aca="false">IF(JX175=1,-JX180,0)</f>
        <v>0</v>
      </c>
      <c r="JY181" s="478" t="n">
        <f aca="false">IF(JY175=1,-JY180,0)</f>
        <v>0</v>
      </c>
      <c r="JZ181" s="478" t="n">
        <f aca="false">IF(JZ175=1,-JZ180,0)</f>
        <v>0</v>
      </c>
      <c r="KA181" s="478" t="n">
        <f aca="false">IF(KA175=1,-KA180,0)</f>
        <v>0</v>
      </c>
      <c r="KB181" s="478" t="n">
        <f aca="false">IF(KB175=1,-KB180,0)</f>
        <v>0</v>
      </c>
      <c r="KC181" s="478" t="n">
        <f aca="false">IF(KC175=1,-KC180,0)</f>
        <v>0</v>
      </c>
      <c r="KD181" s="478" t="n">
        <f aca="false">IF(KD175=1,-KD180,0)</f>
        <v>0</v>
      </c>
      <c r="KE181" s="478" t="n">
        <f aca="false">IF(KE175=1,-KE180,0)</f>
        <v>0</v>
      </c>
      <c r="KF181" s="478" t="n">
        <f aca="false">SUM(JT181:KE181)</f>
        <v>0</v>
      </c>
      <c r="KG181" s="478" t="n">
        <f aca="false">IF(KG175=1,-KG180,0)</f>
        <v>0</v>
      </c>
      <c r="KH181" s="478" t="n">
        <f aca="false">IF(KH175=1,-KH180,0)</f>
        <v>0</v>
      </c>
      <c r="KI181" s="478" t="n">
        <f aca="false">IF(KI175=1,-KI180,0)</f>
        <v>0</v>
      </c>
      <c r="KJ181" s="478" t="n">
        <f aca="false">IF(KJ175=1,-KJ180,0)</f>
        <v>0</v>
      </c>
      <c r="KK181" s="478" t="n">
        <f aca="false">IF(KK175=1,-KK180,0)</f>
        <v>0</v>
      </c>
      <c r="KL181" s="478" t="n">
        <f aca="false">IF(KL175=1,-KL180,0)</f>
        <v>0</v>
      </c>
      <c r="KM181" s="478" t="n">
        <f aca="false">IF(KM175=1,-KM180,0)</f>
        <v>0</v>
      </c>
      <c r="KN181" s="478" t="n">
        <f aca="false">IF(KN175=1,-KN180,0)</f>
        <v>0</v>
      </c>
      <c r="KO181" s="478" t="n">
        <f aca="false">IF(KO175=1,-KO180,0)</f>
        <v>0</v>
      </c>
      <c r="KP181" s="478" t="n">
        <f aca="false">IF(KP175=1,-KP180,0)</f>
        <v>0</v>
      </c>
      <c r="KQ181" s="478" t="n">
        <f aca="false">IF(KQ175=1,-KQ180,0)</f>
        <v>0</v>
      </c>
      <c r="KR181" s="478" t="n">
        <f aca="false">IF(KR175=1,-KR180,0)</f>
        <v>0</v>
      </c>
      <c r="KS181" s="478" t="n">
        <f aca="false">SUM(KG181:KR181)</f>
        <v>0</v>
      </c>
      <c r="KT181" s="478" t="n">
        <f aca="false">IF(KT175=1,-KT180,0)</f>
        <v>0</v>
      </c>
      <c r="KU181" s="478" t="n">
        <f aca="false">IF(KU175=1,-KU180,0)</f>
        <v>0</v>
      </c>
      <c r="KV181" s="478" t="n">
        <f aca="false">IF(KV175=1,-KV180,0)</f>
        <v>0</v>
      </c>
      <c r="KW181" s="478" t="n">
        <f aca="false">IF(KW175=1,-KW180,0)</f>
        <v>0</v>
      </c>
      <c r="KX181" s="478" t="n">
        <f aca="false">IF(KX175=1,-KX180,0)</f>
        <v>0</v>
      </c>
      <c r="KY181" s="478" t="n">
        <f aca="false">IF(KY175=1,-KY180,0)</f>
        <v>0</v>
      </c>
      <c r="KZ181" s="478" t="n">
        <f aca="false">IF(KZ175=1,-KZ180,0)</f>
        <v>0</v>
      </c>
      <c r="LA181" s="478" t="n">
        <f aca="false">IF(LA175=1,-LA180,0)</f>
        <v>0</v>
      </c>
      <c r="LB181" s="478" t="n">
        <f aca="false">IF(LB175=1,-LB180,0)</f>
        <v>0</v>
      </c>
      <c r="LC181" s="478" t="n">
        <f aca="false">IF(LC175=1,-LC180,0)</f>
        <v>0</v>
      </c>
      <c r="LD181" s="478" t="n">
        <f aca="false">IF(LD175=1,-LD180,0)</f>
        <v>0</v>
      </c>
      <c r="LE181" s="478" t="n">
        <f aca="false">IF(LE175=1,-LE180,0)</f>
        <v>0</v>
      </c>
      <c r="LF181" s="478" t="n">
        <f aca="false">SUM(KT181:LE181)</f>
        <v>0</v>
      </c>
      <c r="LG181" s="478" t="n">
        <f aca="false">IF(LG175=1,-LG180,0)</f>
        <v>0</v>
      </c>
      <c r="LH181" s="478" t="n">
        <f aca="false">IF(LH175=1,-LH180,0)</f>
        <v>0</v>
      </c>
      <c r="LI181" s="478" t="n">
        <f aca="false">IF(LI175=1,-LI180,0)</f>
        <v>0</v>
      </c>
      <c r="LJ181" s="478" t="n">
        <f aca="false">IF(LJ175=1,-LJ180,0)</f>
        <v>0</v>
      </c>
      <c r="LK181" s="478" t="n">
        <f aca="false">IF(LK175=1,-LK180,0)</f>
        <v>0</v>
      </c>
      <c r="LL181" s="478" t="n">
        <f aca="false">IF(LL175=1,-LL180,0)</f>
        <v>0</v>
      </c>
      <c r="LM181" s="478" t="n">
        <f aca="false">IF(LM175=1,-LM180,0)</f>
        <v>0</v>
      </c>
      <c r="LN181" s="478" t="n">
        <f aca="false">IF(LN175=1,-LN180,0)</f>
        <v>0</v>
      </c>
      <c r="LO181" s="478" t="n">
        <f aca="false">IF(LO175=1,-LO180,0)</f>
        <v>0</v>
      </c>
      <c r="LP181" s="478" t="n">
        <f aca="false">IF(LP175=1,-LP180,0)</f>
        <v>0</v>
      </c>
      <c r="LQ181" s="478" t="n">
        <f aca="false">IF(LQ175=1,-LQ180,0)</f>
        <v>0</v>
      </c>
      <c r="LR181" s="478" t="n">
        <f aca="false">IF(LR175=1,-LR180,0)</f>
        <v>0</v>
      </c>
      <c r="LS181" s="478" t="n">
        <f aca="false">SUM(LG181:LR181)</f>
        <v>0</v>
      </c>
      <c r="LT181" s="478" t="n">
        <f aca="false">IF(LT175=1,-LT180,0)</f>
        <v>0</v>
      </c>
      <c r="LU181" s="478" t="n">
        <f aca="false">IF(LU175=1,-LU180,0)</f>
        <v>0</v>
      </c>
      <c r="LV181" s="478" t="n">
        <f aca="false">IF(LV175=1,-LV180,0)</f>
        <v>0</v>
      </c>
      <c r="LW181" s="478" t="n">
        <f aca="false">IF(LW175=1,-LW180,0)</f>
        <v>0</v>
      </c>
      <c r="LX181" s="478" t="n">
        <f aca="false">IF(LX175=1,-LX180,0)</f>
        <v>0</v>
      </c>
      <c r="LY181" s="478" t="n">
        <f aca="false">IF(LY175=1,-LY180,0)</f>
        <v>0</v>
      </c>
      <c r="LZ181" s="478" t="n">
        <f aca="false">IF(LZ175=1,-LZ180,0)</f>
        <v>0</v>
      </c>
      <c r="MA181" s="478" t="n">
        <f aca="false">IF(MA175=1,-MA180,0)</f>
        <v>0</v>
      </c>
      <c r="MB181" s="478" t="n">
        <f aca="false">IF(MB175=1,-MB180,0)</f>
        <v>0</v>
      </c>
      <c r="MC181" s="478" t="n">
        <f aca="false">IF(MC175=1,-MC180,0)</f>
        <v>0</v>
      </c>
      <c r="MD181" s="478" t="n">
        <f aca="false">IF(MD175=1,-MD180,0)</f>
        <v>0</v>
      </c>
      <c r="ME181" s="478" t="n">
        <f aca="false">IF(ME175=1,-ME180,0)</f>
        <v>0</v>
      </c>
      <c r="MF181" s="478" t="n">
        <f aca="false">SUM(LT181:ME181)</f>
        <v>0</v>
      </c>
      <c r="MG181" s="478" t="n">
        <f aca="false">IF(MG175=1,-MG180,0)</f>
        <v>0</v>
      </c>
      <c r="MH181" s="478" t="n">
        <f aca="false">IF(MH175=1,-MH180,0)</f>
        <v>0</v>
      </c>
      <c r="MI181" s="478" t="n">
        <f aca="false">IF(MI175=1,-MI180,0)</f>
        <v>0</v>
      </c>
      <c r="MJ181" s="478" t="n">
        <f aca="false">IF(MJ175=1,-MJ180,0)</f>
        <v>0</v>
      </c>
      <c r="MK181" s="478" t="n">
        <f aca="false">IF(MK175=1,-MK180,0)</f>
        <v>0</v>
      </c>
      <c r="ML181" s="478" t="n">
        <f aca="false">IF(ML175=1,-ML180,0)</f>
        <v>0</v>
      </c>
      <c r="MM181" s="478" t="n">
        <f aca="false">IF(MM175=1,-MM180,0)</f>
        <v>0</v>
      </c>
      <c r="MN181" s="478" t="n">
        <f aca="false">IF(MN175=1,-MN180,0)</f>
        <v>0</v>
      </c>
      <c r="MO181" s="478" t="n">
        <f aca="false">IF(MO175=1,-MO180,0)</f>
        <v>0</v>
      </c>
      <c r="MP181" s="478" t="n">
        <f aca="false">IF(MP175=1,-MP180,0)</f>
        <v>0</v>
      </c>
      <c r="MQ181" s="478" t="n">
        <f aca="false">IF(MQ175=1,-MQ180,0)</f>
        <v>0</v>
      </c>
      <c r="MR181" s="478" t="n">
        <f aca="false">IF(MR175=1,-MR180,0)</f>
        <v>0</v>
      </c>
      <c r="MS181" s="478" t="n">
        <f aca="false">SUM(MG181:MR181)</f>
        <v>0</v>
      </c>
      <c r="MT181" s="478" t="n">
        <f aca="false">IF(MT175=1,-MT180,0)</f>
        <v>0</v>
      </c>
      <c r="MU181" s="478" t="n">
        <f aca="false">IF(MU175=1,-MU180,0)</f>
        <v>0</v>
      </c>
      <c r="MV181" s="478" t="n">
        <f aca="false">IF(MV175=1,-MV180,0)</f>
        <v>0</v>
      </c>
      <c r="MW181" s="478" t="n">
        <f aca="false">IF(MW175=1,-MW180,0)</f>
        <v>0</v>
      </c>
      <c r="MX181" s="478" t="n">
        <f aca="false">IF(MX175=1,-MX180,0)</f>
        <v>0</v>
      </c>
      <c r="MY181" s="478" t="n">
        <f aca="false">IF(MY175=1,-MY180,0)</f>
        <v>0</v>
      </c>
      <c r="MZ181" s="478" t="n">
        <f aca="false">IF(MZ175=1,-MZ180,0)</f>
        <v>0</v>
      </c>
      <c r="NA181" s="478" t="n">
        <f aca="false">IF(NA175=1,-NA180,0)</f>
        <v>0</v>
      </c>
      <c r="NB181" s="478" t="n">
        <f aca="false">IF(NB175=1,-NB180,0)</f>
        <v>0</v>
      </c>
      <c r="NC181" s="478" t="n">
        <f aca="false">IF(NC175=1,-NC180,0)</f>
        <v>0</v>
      </c>
      <c r="ND181" s="478" t="n">
        <f aca="false">IF(ND175=1,-ND180,0)</f>
        <v>0</v>
      </c>
      <c r="NE181" s="478" t="n">
        <f aca="false">IF(NE175=1,-NE180,0)</f>
        <v>0</v>
      </c>
      <c r="NF181" s="478" t="n">
        <f aca="false">SUM(MT181:NE181)</f>
        <v>0</v>
      </c>
      <c r="NG181" s="478" t="n">
        <f aca="false">IF(NG175=1,-NG180,0)</f>
        <v>0</v>
      </c>
      <c r="NH181" s="478" t="n">
        <f aca="false">IF(NH175=1,-NH180,0)</f>
        <v>0</v>
      </c>
      <c r="NI181" s="478" t="n">
        <f aca="false">IF(NI175=1,-NI180,0)</f>
        <v>0</v>
      </c>
      <c r="NJ181" s="478" t="n">
        <f aca="false">IF(NJ175=1,-NJ180,0)</f>
        <v>0</v>
      </c>
      <c r="NK181" s="478" t="n">
        <f aca="false">IF(NK175=1,-NK180,0)</f>
        <v>0</v>
      </c>
      <c r="NL181" s="478" t="n">
        <f aca="false">IF(NL175=1,-NL180,0)</f>
        <v>0</v>
      </c>
      <c r="NM181" s="478" t="n">
        <f aca="false">IF(NM175=1,-NM180,0)</f>
        <v>0</v>
      </c>
      <c r="NN181" s="478" t="n">
        <f aca="false">IF(NN175=1,-NN180,0)</f>
        <v>0</v>
      </c>
      <c r="NO181" s="478" t="n">
        <f aca="false">IF(NO175=1,-NO180,0)</f>
        <v>0</v>
      </c>
      <c r="NP181" s="478" t="n">
        <f aca="false">IF(NP175=1,-NP180,0)</f>
        <v>0</v>
      </c>
      <c r="NQ181" s="478" t="n">
        <f aca="false">IF(NQ175=1,-NQ180,0)</f>
        <v>0</v>
      </c>
      <c r="NR181" s="478" t="n">
        <f aca="false">IF(NR175=1,-NR180,0)</f>
        <v>0</v>
      </c>
      <c r="NS181" s="478" t="n">
        <f aca="false">SUM(NG181:NR181)</f>
        <v>0</v>
      </c>
      <c r="NT181" s="478" t="n">
        <f aca="false">IF(NT175=1,-NT180,0)</f>
        <v>0</v>
      </c>
      <c r="NU181" s="478" t="n">
        <f aca="false">IF(NU175=1,-NU180,0)</f>
        <v>0</v>
      </c>
      <c r="NV181" s="478" t="n">
        <f aca="false">IF(NV175=1,-NV180,0)</f>
        <v>0</v>
      </c>
      <c r="NW181" s="478" t="n">
        <f aca="false">IF(NW175=1,-NW180,0)</f>
        <v>0</v>
      </c>
      <c r="NX181" s="478" t="n">
        <f aca="false">IF(NX175=1,-NX180,0)</f>
        <v>0</v>
      </c>
      <c r="NY181" s="478" t="n">
        <f aca="false">IF(NY175=1,-NY180,0)</f>
        <v>0</v>
      </c>
      <c r="NZ181" s="478" t="n">
        <f aca="false">IF(NZ175=1,-NZ180,0)</f>
        <v>0</v>
      </c>
      <c r="OA181" s="478" t="n">
        <f aca="false">IF(OA175=1,-OA180,0)</f>
        <v>0</v>
      </c>
      <c r="OB181" s="478" t="n">
        <f aca="false">IF(OB175=1,-OB180,0)</f>
        <v>0</v>
      </c>
      <c r="OC181" s="478" t="n">
        <f aca="false">IF(OC175=1,-OC180,0)</f>
        <v>0</v>
      </c>
      <c r="OD181" s="478" t="n">
        <f aca="false">IF(OD175=1,-OD180,0)</f>
        <v>0</v>
      </c>
      <c r="OE181" s="478" t="n">
        <f aca="false">IF(OE175=1,-OE180,0)</f>
        <v>0</v>
      </c>
      <c r="OF181" s="478" t="n">
        <f aca="false">SUM(NT181:OE181)</f>
        <v>0</v>
      </c>
      <c r="OG181" s="478" t="n">
        <f aca="false">IF(OG175=1,-OG180,0)</f>
        <v>0</v>
      </c>
      <c r="OH181" s="478" t="n">
        <f aca="false">IF(OH175=1,-OH180,0)</f>
        <v>0</v>
      </c>
      <c r="OI181" s="478" t="n">
        <f aca="false">IF(OI175=1,-OI180,0)</f>
        <v>0</v>
      </c>
      <c r="OJ181" s="478" t="n">
        <f aca="false">IF(OJ175=1,-OJ180,0)</f>
        <v>0</v>
      </c>
      <c r="OK181" s="478" t="n">
        <f aca="false">IF(OK175=1,-OK180,0)</f>
        <v>0</v>
      </c>
      <c r="OL181" s="478" t="n">
        <f aca="false">IF(OL175=1,-OL180,0)</f>
        <v>0</v>
      </c>
      <c r="OM181" s="478" t="n">
        <f aca="false">IF(OM175=1,-OM180,0)</f>
        <v>0</v>
      </c>
      <c r="ON181" s="478" t="n">
        <f aca="false">IF(ON175=1,-ON180,0)</f>
        <v>0</v>
      </c>
      <c r="OO181" s="478" t="n">
        <f aca="false">IF(OO175=1,-OO180,0)</f>
        <v>0</v>
      </c>
      <c r="OP181" s="478" t="n">
        <f aca="false">IF(OP175=1,-OP180,0)</f>
        <v>0</v>
      </c>
      <c r="OQ181" s="478" t="n">
        <f aca="false">IF(OQ175=1,-OQ180,0)</f>
        <v>0</v>
      </c>
      <c r="OR181" s="478" t="n">
        <f aca="false">IF(OR175=1,-OR180,0)</f>
        <v>0</v>
      </c>
      <c r="OS181" s="478" t="n">
        <f aca="false">SUM(OG181:OR181)</f>
        <v>0</v>
      </c>
      <c r="OT181" s="478"/>
      <c r="OU181" s="478"/>
      <c r="OV181" s="478"/>
      <c r="OW181" s="478"/>
      <c r="OX181" s="478"/>
      <c r="OY181" s="478"/>
      <c r="OZ181" s="478"/>
      <c r="PA181" s="478"/>
      <c r="PB181" s="478"/>
      <c r="PC181" s="478"/>
      <c r="PD181" s="478"/>
      <c r="PE181" s="478"/>
      <c r="PF181" s="478"/>
      <c r="PG181" s="478"/>
      <c r="PH181" s="478"/>
      <c r="PI181" s="478"/>
      <c r="PJ181" s="478"/>
      <c r="PK181" s="478"/>
      <c r="PL181" s="478"/>
      <c r="PM181" s="478"/>
      <c r="PN181" s="478"/>
      <c r="PO181" s="478"/>
      <c r="PP181" s="478"/>
      <c r="PQ181" s="478"/>
      <c r="PR181" s="478"/>
      <c r="PS181" s="478"/>
      <c r="PT181" s="478"/>
      <c r="PU181" s="478"/>
      <c r="PV181" s="478"/>
      <c r="PW181" s="478"/>
      <c r="PX181" s="478"/>
      <c r="PY181" s="478"/>
      <c r="PZ181" s="478"/>
      <c r="QA181" s="478"/>
      <c r="QB181" s="478"/>
      <c r="QC181" s="478"/>
      <c r="QD181" s="478"/>
      <c r="QE181" s="478"/>
      <c r="QF181" s="478"/>
      <c r="QG181" s="478"/>
      <c r="QH181" s="478"/>
      <c r="QI181" s="478"/>
      <c r="QJ181" s="478"/>
      <c r="QK181" s="478"/>
      <c r="QL181" s="478"/>
      <c r="QM181" s="478"/>
      <c r="QN181" s="478"/>
      <c r="QO181" s="478"/>
      <c r="QP181" s="478"/>
      <c r="QQ181" s="478"/>
      <c r="QR181" s="478"/>
      <c r="QS181" s="478"/>
      <c r="QT181" s="478"/>
      <c r="QU181" s="478"/>
      <c r="QV181" s="478"/>
      <c r="QW181" s="478"/>
      <c r="QX181" s="478"/>
      <c r="QY181" s="478"/>
      <c r="QZ181" s="478"/>
      <c r="RA181" s="478"/>
      <c r="RB181" s="478"/>
      <c r="RC181" s="478"/>
      <c r="RD181" s="478"/>
      <c r="RE181" s="478"/>
      <c r="RF181" s="478"/>
    </row>
    <row r="182" customFormat="false" ht="12.75" hidden="false" customHeight="true" outlineLevel="0" collapsed="false">
      <c r="A182" s="478"/>
      <c r="B182" s="479" t="s">
        <v>502</v>
      </c>
      <c r="C182" s="478"/>
      <c r="D182" s="478"/>
      <c r="E182" s="478" t="n">
        <f aca="false">SUM(S182,AF182,AS182,BF182,BS182,CF182,CS182,DF182,DS182,EF182,ES182,FF182,FS182,GF182,GS182,HF182,HS182,IF182,IS182,JF182,JS182,KF182,KS182,LF182,LS182,MF182,MS182,NF182,NS182,OF182,OS182)</f>
        <v>0</v>
      </c>
      <c r="F182" s="478"/>
      <c r="G182" s="478" t="n">
        <f aca="false">IF(G175=1,-SUM(G178:G181),0)</f>
        <v>0</v>
      </c>
      <c r="H182" s="478" t="n">
        <f aca="false">IF(H175=1,-SUM(H178:H181),0)</f>
        <v>0</v>
      </c>
      <c r="I182" s="478" t="n">
        <f aca="false">IF(I175=1,-SUM(I178:I181),0)</f>
        <v>0</v>
      </c>
      <c r="J182" s="478" t="n">
        <f aca="false">IF(J175=1,-SUM(J178:J181),0)</f>
        <v>0</v>
      </c>
      <c r="K182" s="478" t="n">
        <f aca="false">IF(K175=1,-SUM(K178:K181),0)</f>
        <v>0</v>
      </c>
      <c r="L182" s="478" t="n">
        <f aca="false">IF(L175=1,-SUM(L178:L181),0)</f>
        <v>0</v>
      </c>
      <c r="M182" s="478" t="n">
        <f aca="false">IF(M175=1,-SUM(M178:M181),0)</f>
        <v>0</v>
      </c>
      <c r="N182" s="478" t="n">
        <f aca="false">IF(N175=1,-SUM(N178:N181),0)</f>
        <v>0</v>
      </c>
      <c r="O182" s="478" t="n">
        <f aca="false">IF(O175=1,-SUM(O178:O181),0)</f>
        <v>0</v>
      </c>
      <c r="P182" s="478" t="n">
        <f aca="false">IF(P175=1,-SUM(P178:P181),0)</f>
        <v>0</v>
      </c>
      <c r="Q182" s="478" t="n">
        <f aca="false">IF(Q175=1,-SUM(Q178:Q181),0)</f>
        <v>0</v>
      </c>
      <c r="R182" s="478" t="n">
        <f aca="false">IF(R175=1,-SUM(R178:R181),0)</f>
        <v>0</v>
      </c>
      <c r="S182" s="478" t="n">
        <f aca="false">SUM(G182:R182)</f>
        <v>0</v>
      </c>
      <c r="T182" s="478" t="n">
        <f aca="false">IF(T175=1,-SUM(T178:T181),0)</f>
        <v>0</v>
      </c>
      <c r="U182" s="478" t="n">
        <f aca="false">IF(U175=1,-SUM(U178:U181),0)</f>
        <v>0</v>
      </c>
      <c r="V182" s="478" t="n">
        <f aca="false">IF(V175=1,-SUM(V178:V181),0)</f>
        <v>0</v>
      </c>
      <c r="W182" s="478" t="n">
        <f aca="false">IF(W175=1,-SUM(W178:W181),0)</f>
        <v>0</v>
      </c>
      <c r="X182" s="478" t="n">
        <f aca="false">IF(X175=1,-SUM(X178:X181),0)</f>
        <v>0</v>
      </c>
      <c r="Y182" s="478" t="n">
        <f aca="false">IF(Y175=1,-SUM(Y178:Y181),0)</f>
        <v>0</v>
      </c>
      <c r="Z182" s="478" t="n">
        <f aca="false">IF(Z175=1,-SUM(Z178:Z181),0)</f>
        <v>0</v>
      </c>
      <c r="AA182" s="478" t="n">
        <f aca="false">IF(AA175=1,-SUM(AA178:AA181),0)</f>
        <v>0</v>
      </c>
      <c r="AB182" s="478" t="n">
        <f aca="false">IF(AB175=1,-SUM(AB178:AB181),0)</f>
        <v>0</v>
      </c>
      <c r="AC182" s="478" t="n">
        <f aca="false">IF(AC175=1,-SUM(AC178:AC181),0)</f>
        <v>0</v>
      </c>
      <c r="AD182" s="478" t="n">
        <f aca="false">IF(AD175=1,-SUM(AD178:AD181),0)</f>
        <v>0</v>
      </c>
      <c r="AE182" s="478" t="n">
        <f aca="false">IF(AE175=1,-SUM(AE178:AE181),0)</f>
        <v>0</v>
      </c>
      <c r="AF182" s="478" t="n">
        <f aca="false">SUM(T182:AE182)</f>
        <v>0</v>
      </c>
      <c r="AG182" s="478" t="n">
        <f aca="false">IF(AG175=1,-SUM(AG178:AG181),0)</f>
        <v>0</v>
      </c>
      <c r="AH182" s="478" t="n">
        <f aca="false">IF(AH175=1,-SUM(AH178:AH181),0)</f>
        <v>0</v>
      </c>
      <c r="AI182" s="478" t="n">
        <f aca="false">IF(AI175=1,-SUM(AI178:AI181),0)</f>
        <v>0</v>
      </c>
      <c r="AJ182" s="478" t="n">
        <f aca="false">IF(AJ175=1,-SUM(AJ178:AJ181),0)</f>
        <v>0</v>
      </c>
      <c r="AK182" s="478" t="n">
        <f aca="false">IF(AK175=1,-SUM(AK178:AK181),0)</f>
        <v>0</v>
      </c>
      <c r="AL182" s="478" t="n">
        <f aca="false">IF(AL175=1,-SUM(AL178:AL181),0)</f>
        <v>0</v>
      </c>
      <c r="AM182" s="478" t="n">
        <f aca="false">IF(AM175=1,-SUM(AM178:AM181),0)</f>
        <v>-0</v>
      </c>
      <c r="AN182" s="478" t="n">
        <f aca="false">IF(AN175=1,-SUM(AN178:AN181),0)</f>
        <v>0</v>
      </c>
      <c r="AO182" s="478" t="n">
        <f aca="false">IF(AO175=1,-SUM(AO178:AO181),0)</f>
        <v>0</v>
      </c>
      <c r="AP182" s="478" t="n">
        <f aca="false">IF(AP175=1,-SUM(AP178:AP181),0)</f>
        <v>0</v>
      </c>
      <c r="AQ182" s="478" t="n">
        <f aca="false">IF(AQ175=1,-SUM(AQ178:AQ181),0)</f>
        <v>0</v>
      </c>
      <c r="AR182" s="478" t="n">
        <f aca="false">IF(AR175=1,-SUM(AR178:AR181),0)</f>
        <v>0</v>
      </c>
      <c r="AS182" s="478" t="n">
        <f aca="false">SUM(AG182:AR182)</f>
        <v>0</v>
      </c>
      <c r="AT182" s="478" t="n">
        <f aca="false">IF(AT175=1,-SUM(AT178:AT181),0)</f>
        <v>0</v>
      </c>
      <c r="AU182" s="478" t="n">
        <f aca="false">IF(AU175=1,-SUM(AU178:AU181),0)</f>
        <v>0</v>
      </c>
      <c r="AV182" s="478" t="n">
        <f aca="false">IF(AV175=1,-SUM(AV178:AV181),0)</f>
        <v>0</v>
      </c>
      <c r="AW182" s="478" t="n">
        <f aca="false">IF(AW175=1,-SUM(AW178:AW181),0)</f>
        <v>0</v>
      </c>
      <c r="AX182" s="478" t="n">
        <f aca="false">IF(AX175=1,-SUM(AX178:AX181),0)</f>
        <v>0</v>
      </c>
      <c r="AY182" s="478" t="n">
        <f aca="false">IF(AY175=1,-SUM(AY178:AY181),0)</f>
        <v>0</v>
      </c>
      <c r="AZ182" s="478" t="n">
        <f aca="false">IF(AZ175=1,-SUM(AZ178:AZ181),0)</f>
        <v>0</v>
      </c>
      <c r="BA182" s="478" t="n">
        <f aca="false">IF(BA175=1,-SUM(BA178:BA181),0)</f>
        <v>0</v>
      </c>
      <c r="BB182" s="478" t="n">
        <f aca="false">IF(BB175=1,-SUM(BB178:BB181),0)</f>
        <v>0</v>
      </c>
      <c r="BC182" s="478" t="n">
        <f aca="false">IF(BC175=1,-SUM(BC178:BC181),0)</f>
        <v>0</v>
      </c>
      <c r="BD182" s="478" t="n">
        <f aca="false">IF(BD175=1,-SUM(BD178:BD181),0)</f>
        <v>0</v>
      </c>
      <c r="BE182" s="478" t="n">
        <f aca="false">IF(BE175=1,-SUM(BE178:BE181),0)</f>
        <v>0</v>
      </c>
      <c r="BF182" s="478" t="n">
        <f aca="false">SUM(AT182:BE182)</f>
        <v>0</v>
      </c>
      <c r="BG182" s="478" t="n">
        <f aca="false">IF(BG175=1,-SUM(BG178:BG181),0)</f>
        <v>0</v>
      </c>
      <c r="BH182" s="478" t="n">
        <f aca="false">IF(BH175=1,-SUM(BH178:BH181),0)</f>
        <v>0</v>
      </c>
      <c r="BI182" s="478" t="n">
        <f aca="false">IF(BI175=1,-SUM(BI178:BI181),0)</f>
        <v>0</v>
      </c>
      <c r="BJ182" s="478" t="n">
        <f aca="false">IF(BJ175=1,-SUM(BJ178:BJ181),0)</f>
        <v>0</v>
      </c>
      <c r="BK182" s="478" t="n">
        <f aca="false">IF(BK175=1,-SUM(BK178:BK181),0)</f>
        <v>0</v>
      </c>
      <c r="BL182" s="478" t="n">
        <f aca="false">IF(BL175=1,-SUM(BL178:BL181),0)</f>
        <v>0</v>
      </c>
      <c r="BM182" s="478" t="n">
        <f aca="false">IF(BM175=1,-SUM(BM178:BM181),0)</f>
        <v>0</v>
      </c>
      <c r="BN182" s="478" t="n">
        <f aca="false">IF(BN175=1,-SUM(BN178:BN181),0)</f>
        <v>0</v>
      </c>
      <c r="BO182" s="478" t="n">
        <f aca="false">IF(BO175=1,-SUM(BO178:BO181),0)</f>
        <v>0</v>
      </c>
      <c r="BP182" s="478" t="n">
        <f aca="false">IF(BP175=1,-SUM(BP178:BP181),0)</f>
        <v>0</v>
      </c>
      <c r="BQ182" s="478" t="n">
        <f aca="false">IF(BQ175=1,-SUM(BQ178:BQ181),0)</f>
        <v>0</v>
      </c>
      <c r="BR182" s="478" t="n">
        <f aca="false">IF(BR175=1,-SUM(BR178:BR181),0)</f>
        <v>0</v>
      </c>
      <c r="BS182" s="478" t="n">
        <f aca="false">SUM(BG182:BR182)</f>
        <v>0</v>
      </c>
      <c r="BT182" s="478" t="n">
        <f aca="false">IF(BT175=1,-SUM(BT178:BT181),0)</f>
        <v>0</v>
      </c>
      <c r="BU182" s="478" t="n">
        <f aca="false">IF(BU175=1,-SUM(BU178:BU181),0)</f>
        <v>0</v>
      </c>
      <c r="BV182" s="478" t="n">
        <f aca="false">IF(BV175=1,-SUM(BV178:BV181),0)</f>
        <v>0</v>
      </c>
      <c r="BW182" s="478" t="n">
        <f aca="false">IF(BW175=1,-SUM(BW178:BW181),0)</f>
        <v>0</v>
      </c>
      <c r="BX182" s="478" t="n">
        <f aca="false">IF(BX175=1,-SUM(BX178:BX181),0)</f>
        <v>0</v>
      </c>
      <c r="BY182" s="478" t="n">
        <f aca="false">IF(BY175=1,-SUM(BY178:BY181),0)</f>
        <v>0</v>
      </c>
      <c r="BZ182" s="478" t="n">
        <f aca="false">IF(BZ175=1,-SUM(BZ178:BZ181),0)</f>
        <v>0</v>
      </c>
      <c r="CA182" s="478" t="n">
        <f aca="false">IF(CA175=1,-SUM(CA178:CA181),0)</f>
        <v>0</v>
      </c>
      <c r="CB182" s="478" t="n">
        <f aca="false">IF(CB175=1,-SUM(CB178:CB181),0)</f>
        <v>0</v>
      </c>
      <c r="CC182" s="478" t="n">
        <f aca="false">IF(CC175=1,-SUM(CC178:CC181),0)</f>
        <v>0</v>
      </c>
      <c r="CD182" s="478" t="n">
        <f aca="false">IF(CD175=1,-SUM(CD178:CD181),0)</f>
        <v>0</v>
      </c>
      <c r="CE182" s="478" t="n">
        <f aca="false">IF(CE175=1,-SUM(CE178:CE181),0)</f>
        <v>0</v>
      </c>
      <c r="CF182" s="478" t="n">
        <f aca="false">SUM(BT182:CE182)</f>
        <v>0</v>
      </c>
      <c r="CG182" s="478" t="n">
        <f aca="false">IF(CG175=1,-SUM(CG178:CG181),0)</f>
        <v>0</v>
      </c>
      <c r="CH182" s="478" t="n">
        <f aca="false">IF(CH175=1,-SUM(CH178:CH181),0)</f>
        <v>0</v>
      </c>
      <c r="CI182" s="478" t="n">
        <f aca="false">IF(CI175=1,-SUM(CI178:CI181),0)</f>
        <v>0</v>
      </c>
      <c r="CJ182" s="478" t="n">
        <f aca="false">IF(CJ175=1,-SUM(CJ178:CJ181),0)</f>
        <v>0</v>
      </c>
      <c r="CK182" s="478" t="n">
        <f aca="false">IF(CK175=1,-SUM(CK178:CK181),0)</f>
        <v>0</v>
      </c>
      <c r="CL182" s="478" t="n">
        <f aca="false">IF(CL175=1,-SUM(CL178:CL181),0)</f>
        <v>0</v>
      </c>
      <c r="CM182" s="478" t="n">
        <f aca="false">IF(CM175=1,-SUM(CM178:CM181),0)</f>
        <v>0</v>
      </c>
      <c r="CN182" s="478" t="n">
        <f aca="false">IF(CN175=1,-SUM(CN178:CN181),0)</f>
        <v>0</v>
      </c>
      <c r="CO182" s="478" t="n">
        <f aca="false">IF(CO175=1,-SUM(CO178:CO181),0)</f>
        <v>0</v>
      </c>
      <c r="CP182" s="478" t="n">
        <f aca="false">IF(CP175=1,-SUM(CP178:CP181),0)</f>
        <v>0</v>
      </c>
      <c r="CQ182" s="478" t="n">
        <f aca="false">IF(CQ175=1,-SUM(CQ178:CQ181),0)</f>
        <v>0</v>
      </c>
      <c r="CR182" s="478" t="n">
        <f aca="false">IF(CR175=1,-SUM(CR178:CR181),0)</f>
        <v>0</v>
      </c>
      <c r="CS182" s="478" t="n">
        <f aca="false">SUM(CG182:CR182)</f>
        <v>0</v>
      </c>
      <c r="CT182" s="478" t="n">
        <f aca="false">IF(CT175=1,-SUM(CT178:CT181),0)</f>
        <v>0</v>
      </c>
      <c r="CU182" s="478" t="n">
        <f aca="false">IF(CU175=1,-SUM(CU178:CU181),0)</f>
        <v>0</v>
      </c>
      <c r="CV182" s="478" t="n">
        <f aca="false">IF(CV175=1,-SUM(CV178:CV181),0)</f>
        <v>0</v>
      </c>
      <c r="CW182" s="478" t="n">
        <f aca="false">IF(CW175=1,-SUM(CW178:CW181),0)</f>
        <v>0</v>
      </c>
      <c r="CX182" s="478" t="n">
        <f aca="false">IF(CX175=1,-SUM(CX178:CX181),0)</f>
        <v>0</v>
      </c>
      <c r="CY182" s="478" t="n">
        <f aca="false">IF(CY175=1,-SUM(CY178:CY181),0)</f>
        <v>0</v>
      </c>
      <c r="CZ182" s="478" t="n">
        <f aca="false">IF(CZ175=1,-SUM(CZ178:CZ181),0)</f>
        <v>0</v>
      </c>
      <c r="DA182" s="478" t="n">
        <f aca="false">IF(DA175=1,-SUM(DA178:DA181),0)</f>
        <v>0</v>
      </c>
      <c r="DB182" s="478" t="n">
        <f aca="false">IF(DB175=1,-SUM(DB178:DB181),0)</f>
        <v>0</v>
      </c>
      <c r="DC182" s="478" t="n">
        <f aca="false">IF(DC175=1,-SUM(DC178:DC181),0)</f>
        <v>0</v>
      </c>
      <c r="DD182" s="478" t="n">
        <f aca="false">IF(DD175=1,-SUM(DD178:DD181),0)</f>
        <v>0</v>
      </c>
      <c r="DE182" s="478" t="n">
        <f aca="false">IF(DE175=1,-SUM(DE178:DE181),0)</f>
        <v>0</v>
      </c>
      <c r="DF182" s="478" t="n">
        <f aca="false">SUM(CT182:DE182)</f>
        <v>0</v>
      </c>
      <c r="DG182" s="478" t="n">
        <f aca="false">IF(DG175=1,-SUM(DG178:DG181),0)</f>
        <v>0</v>
      </c>
      <c r="DH182" s="478" t="n">
        <f aca="false">IF(DH175=1,-SUM(DH178:DH181),0)</f>
        <v>0</v>
      </c>
      <c r="DI182" s="478" t="n">
        <f aca="false">IF(DI175=1,-SUM(DI178:DI181),0)</f>
        <v>0</v>
      </c>
      <c r="DJ182" s="478" t="n">
        <f aca="false">IF(DJ175=1,-SUM(DJ178:DJ181),0)</f>
        <v>0</v>
      </c>
      <c r="DK182" s="478" t="n">
        <f aca="false">IF(DK175=1,-SUM(DK178:DK181),0)</f>
        <v>0</v>
      </c>
      <c r="DL182" s="478" t="n">
        <f aca="false">IF(DL175=1,-SUM(DL178:DL181),0)</f>
        <v>0</v>
      </c>
      <c r="DM182" s="478" t="n">
        <f aca="false">IF(DM175=1,-SUM(DM178:DM181),0)</f>
        <v>0</v>
      </c>
      <c r="DN182" s="478" t="n">
        <f aca="false">IF(DN175=1,-SUM(DN178:DN181),0)</f>
        <v>0</v>
      </c>
      <c r="DO182" s="478" t="n">
        <f aca="false">IF(DO175=1,-SUM(DO178:DO181),0)</f>
        <v>0</v>
      </c>
      <c r="DP182" s="478" t="n">
        <f aca="false">IF(DP175=1,-SUM(DP178:DP181),0)</f>
        <v>0</v>
      </c>
      <c r="DQ182" s="478" t="n">
        <f aca="false">IF(DQ175=1,-SUM(DQ178:DQ181),0)</f>
        <v>0</v>
      </c>
      <c r="DR182" s="478" t="n">
        <f aca="false">IF(DR175=1,-SUM(DR178:DR181),0)</f>
        <v>0</v>
      </c>
      <c r="DS182" s="478" t="n">
        <f aca="false">SUM(DG182:DR182)</f>
        <v>0</v>
      </c>
      <c r="DT182" s="478" t="n">
        <f aca="false">IF(DT175=1,-SUM(DT178:DT181),0)</f>
        <v>0</v>
      </c>
      <c r="DU182" s="478" t="n">
        <f aca="false">IF(DU175=1,-SUM(DU178:DU181),0)</f>
        <v>0</v>
      </c>
      <c r="DV182" s="478" t="n">
        <f aca="false">IF(DV175=1,-SUM(DV178:DV181),0)</f>
        <v>0</v>
      </c>
      <c r="DW182" s="478" t="n">
        <f aca="false">IF(DW175=1,-SUM(DW178:DW181),0)</f>
        <v>0</v>
      </c>
      <c r="DX182" s="478" t="n">
        <f aca="false">IF(DX175=1,-SUM(DX178:DX181),0)</f>
        <v>0</v>
      </c>
      <c r="DY182" s="478" t="n">
        <f aca="false">IF(DY175=1,-SUM(DY178:DY181),0)</f>
        <v>0</v>
      </c>
      <c r="DZ182" s="478" t="n">
        <f aca="false">IF(DZ175=1,-SUM(DZ178:DZ181),0)</f>
        <v>0</v>
      </c>
      <c r="EA182" s="478" t="n">
        <f aca="false">IF(EA175=1,-SUM(EA178:EA181),0)</f>
        <v>0</v>
      </c>
      <c r="EB182" s="478" t="n">
        <f aca="false">IF(EB175=1,-SUM(EB178:EB181),0)</f>
        <v>0</v>
      </c>
      <c r="EC182" s="478" t="n">
        <f aca="false">IF(EC175=1,-SUM(EC178:EC181),0)</f>
        <v>0</v>
      </c>
      <c r="ED182" s="478" t="n">
        <f aca="false">IF(ED175=1,-SUM(ED178:ED181),0)</f>
        <v>0</v>
      </c>
      <c r="EE182" s="478" t="n">
        <f aca="false">IF(EE175=1,-SUM(EE178:EE181),0)</f>
        <v>0</v>
      </c>
      <c r="EF182" s="478" t="n">
        <f aca="false">SUM(DT182:EE182)</f>
        <v>0</v>
      </c>
      <c r="EG182" s="478" t="n">
        <f aca="false">IF(EG175=1,-SUM(EG178:EG181),0)</f>
        <v>0</v>
      </c>
      <c r="EH182" s="478" t="n">
        <f aca="false">IF(EH175=1,-SUM(EH178:EH181),0)</f>
        <v>0</v>
      </c>
      <c r="EI182" s="478" t="n">
        <f aca="false">IF(EI175=1,-SUM(EI178:EI181),0)</f>
        <v>0</v>
      </c>
      <c r="EJ182" s="478" t="n">
        <f aca="false">IF(EJ175=1,-SUM(EJ178:EJ181),0)</f>
        <v>0</v>
      </c>
      <c r="EK182" s="478" t="n">
        <f aca="false">IF(EK175=1,-SUM(EK178:EK181),0)</f>
        <v>0</v>
      </c>
      <c r="EL182" s="478" t="n">
        <f aca="false">IF(EL175=1,-SUM(EL178:EL181),0)</f>
        <v>0</v>
      </c>
      <c r="EM182" s="478" t="n">
        <f aca="false">IF(EM175=1,-SUM(EM178:EM181),0)</f>
        <v>0</v>
      </c>
      <c r="EN182" s="478" t="n">
        <f aca="false">IF(EN175=1,-SUM(EN178:EN181),0)</f>
        <v>0</v>
      </c>
      <c r="EO182" s="478" t="n">
        <f aca="false">IF(EO175=1,-SUM(EO178:EO181),0)</f>
        <v>0</v>
      </c>
      <c r="EP182" s="478" t="n">
        <f aca="false">IF(EP175=1,-SUM(EP178:EP181),0)</f>
        <v>0</v>
      </c>
      <c r="EQ182" s="478" t="n">
        <f aca="false">IF(EQ175=1,-SUM(EQ178:EQ181),0)</f>
        <v>0</v>
      </c>
      <c r="ER182" s="478" t="n">
        <f aca="false">IF(ER175=1,-SUM(ER178:ER181),0)</f>
        <v>0</v>
      </c>
      <c r="ES182" s="478" t="n">
        <f aca="false">SUM(EG182:ER182)</f>
        <v>0</v>
      </c>
      <c r="ET182" s="478" t="n">
        <f aca="false">IF(ET175=1,-SUM(ET178:ET181),0)</f>
        <v>0</v>
      </c>
      <c r="EU182" s="478" t="n">
        <f aca="false">IF(EU175=1,-SUM(EU178:EU181),0)</f>
        <v>0</v>
      </c>
      <c r="EV182" s="478" t="n">
        <f aca="false">IF(EV175=1,-SUM(EV178:EV181),0)</f>
        <v>0</v>
      </c>
      <c r="EW182" s="478" t="n">
        <f aca="false">IF(EW175=1,-SUM(EW178:EW181),0)</f>
        <v>0</v>
      </c>
      <c r="EX182" s="478" t="n">
        <f aca="false">IF(EX175=1,-SUM(EX178:EX181),0)</f>
        <v>0</v>
      </c>
      <c r="EY182" s="478" t="n">
        <f aca="false">IF(EY175=1,-SUM(EY178:EY181),0)</f>
        <v>0</v>
      </c>
      <c r="EZ182" s="478" t="n">
        <f aca="false">IF(EZ175=1,-SUM(EZ178:EZ181),0)</f>
        <v>0</v>
      </c>
      <c r="FA182" s="478" t="n">
        <f aca="false">IF(FA175=1,-SUM(FA178:FA181),0)</f>
        <v>0</v>
      </c>
      <c r="FB182" s="478" t="n">
        <f aca="false">IF(FB175=1,-SUM(FB178:FB181),0)</f>
        <v>0</v>
      </c>
      <c r="FC182" s="478" t="n">
        <f aca="false">IF(FC175=1,-SUM(FC178:FC181),0)</f>
        <v>0</v>
      </c>
      <c r="FD182" s="478" t="n">
        <f aca="false">IF(FD175=1,-SUM(FD178:FD181),0)</f>
        <v>0</v>
      </c>
      <c r="FE182" s="478" t="n">
        <f aca="false">IF(FE175=1,-SUM(FE178:FE181),0)</f>
        <v>0</v>
      </c>
      <c r="FF182" s="478" t="n">
        <f aca="false">SUM(ET182:FE182)</f>
        <v>0</v>
      </c>
      <c r="FG182" s="478" t="n">
        <f aca="false">IF(FG175=1,-SUM(FG178:FG181),0)</f>
        <v>0</v>
      </c>
      <c r="FH182" s="478" t="n">
        <f aca="false">IF(FH175=1,-SUM(FH178:FH181),0)</f>
        <v>0</v>
      </c>
      <c r="FI182" s="478" t="n">
        <f aca="false">IF(FI175=1,-SUM(FI178:FI181),0)</f>
        <v>0</v>
      </c>
      <c r="FJ182" s="478" t="n">
        <f aca="false">IF(FJ175=1,-SUM(FJ178:FJ181),0)</f>
        <v>0</v>
      </c>
      <c r="FK182" s="478" t="n">
        <f aca="false">IF(FK175=1,-SUM(FK178:FK181),0)</f>
        <v>0</v>
      </c>
      <c r="FL182" s="478" t="n">
        <f aca="false">IF(FL175=1,-SUM(FL178:FL181),0)</f>
        <v>0</v>
      </c>
      <c r="FM182" s="478" t="n">
        <f aca="false">IF(FM175=1,-SUM(FM178:FM181),0)</f>
        <v>0</v>
      </c>
      <c r="FN182" s="478" t="n">
        <f aca="false">IF(FN175=1,-SUM(FN178:FN181),0)</f>
        <v>0</v>
      </c>
      <c r="FO182" s="478" t="n">
        <f aca="false">IF(FO175=1,-SUM(FO178:FO181),0)</f>
        <v>0</v>
      </c>
      <c r="FP182" s="478" t="n">
        <f aca="false">IF(FP175=1,-SUM(FP178:FP181),0)</f>
        <v>0</v>
      </c>
      <c r="FQ182" s="478" t="n">
        <f aca="false">IF(FQ175=1,-SUM(FQ178:FQ181),0)</f>
        <v>0</v>
      </c>
      <c r="FR182" s="478" t="n">
        <f aca="false">IF(FR175=1,-SUM(FR178:FR181),0)</f>
        <v>0</v>
      </c>
      <c r="FS182" s="478" t="n">
        <f aca="false">SUM(FG182:FR182)</f>
        <v>0</v>
      </c>
      <c r="FT182" s="478" t="n">
        <f aca="false">IF(FT175=1,-SUM(FT178:FT181),0)</f>
        <v>0</v>
      </c>
      <c r="FU182" s="478" t="n">
        <f aca="false">IF(FU175=1,-SUM(FU178:FU181),0)</f>
        <v>0</v>
      </c>
      <c r="FV182" s="478" t="n">
        <f aca="false">IF(FV175=1,-SUM(FV178:FV181),0)</f>
        <v>0</v>
      </c>
      <c r="FW182" s="478" t="n">
        <f aca="false">IF(FW175=1,-SUM(FW178:FW181),0)</f>
        <v>0</v>
      </c>
      <c r="FX182" s="478" t="n">
        <f aca="false">IF(FX175=1,-SUM(FX178:FX181),0)</f>
        <v>0</v>
      </c>
      <c r="FY182" s="478" t="n">
        <f aca="false">IF(FY175=1,-SUM(FY178:FY181),0)</f>
        <v>0</v>
      </c>
      <c r="FZ182" s="478" t="n">
        <f aca="false">IF(FZ175=1,-SUM(FZ178:FZ181),0)</f>
        <v>0</v>
      </c>
      <c r="GA182" s="478" t="n">
        <f aca="false">IF(GA175=1,-SUM(GA178:GA181),0)</f>
        <v>0</v>
      </c>
      <c r="GB182" s="478" t="n">
        <f aca="false">IF(GB175=1,-SUM(GB178:GB181),0)</f>
        <v>0</v>
      </c>
      <c r="GC182" s="478" t="n">
        <f aca="false">IF(GC175=1,-SUM(GC178:GC181),0)</f>
        <v>0</v>
      </c>
      <c r="GD182" s="478" t="n">
        <f aca="false">IF(GD175=1,-SUM(GD178:GD181),0)</f>
        <v>0</v>
      </c>
      <c r="GE182" s="478" t="n">
        <f aca="false">IF(GE175=1,-SUM(GE178:GE181),0)</f>
        <v>0</v>
      </c>
      <c r="GF182" s="478" t="n">
        <f aca="false">SUM(FT182:GE182)</f>
        <v>0</v>
      </c>
      <c r="GG182" s="478" t="n">
        <f aca="false">IF(GG175=1,-SUM(GG178:GG181),0)</f>
        <v>0</v>
      </c>
      <c r="GH182" s="478" t="n">
        <f aca="false">IF(GH175=1,-SUM(GH178:GH181),0)</f>
        <v>0</v>
      </c>
      <c r="GI182" s="478" t="n">
        <f aca="false">IF(GI175=1,-SUM(GI178:GI181),0)</f>
        <v>0</v>
      </c>
      <c r="GJ182" s="478" t="n">
        <f aca="false">IF(GJ175=1,-SUM(GJ178:GJ181),0)</f>
        <v>0</v>
      </c>
      <c r="GK182" s="478" t="n">
        <f aca="false">IF(GK175=1,-SUM(GK178:GK181),0)</f>
        <v>0</v>
      </c>
      <c r="GL182" s="478" t="n">
        <f aca="false">IF(GL175=1,-SUM(GL178:GL181),0)</f>
        <v>0</v>
      </c>
      <c r="GM182" s="478" t="n">
        <f aca="false">IF(GM175=1,-SUM(GM178:GM181),0)</f>
        <v>0</v>
      </c>
      <c r="GN182" s="478" t="n">
        <f aca="false">IF(GN175=1,-SUM(GN178:GN181),0)</f>
        <v>0</v>
      </c>
      <c r="GO182" s="478" t="n">
        <f aca="false">IF(GO175=1,-SUM(GO178:GO181),0)</f>
        <v>0</v>
      </c>
      <c r="GP182" s="478" t="n">
        <f aca="false">IF(GP175=1,-SUM(GP178:GP181),0)</f>
        <v>0</v>
      </c>
      <c r="GQ182" s="478" t="n">
        <f aca="false">IF(GQ175=1,-SUM(GQ178:GQ181),0)</f>
        <v>0</v>
      </c>
      <c r="GR182" s="478" t="n">
        <f aca="false">IF(GR175=1,-SUM(GR178:GR181),0)</f>
        <v>0</v>
      </c>
      <c r="GS182" s="478" t="n">
        <f aca="false">SUM(GG182:GR182)</f>
        <v>0</v>
      </c>
      <c r="GT182" s="478" t="n">
        <f aca="false">IF(GT175=1,-SUM(GT178:GT181),0)</f>
        <v>0</v>
      </c>
      <c r="GU182" s="478" t="n">
        <f aca="false">IF(GU175=1,-SUM(GU178:GU181),0)</f>
        <v>0</v>
      </c>
      <c r="GV182" s="478" t="n">
        <f aca="false">IF(GV175=1,-SUM(GV178:GV181),0)</f>
        <v>0</v>
      </c>
      <c r="GW182" s="478" t="n">
        <f aca="false">IF(GW175=1,-SUM(GW178:GW181),0)</f>
        <v>0</v>
      </c>
      <c r="GX182" s="478" t="n">
        <f aca="false">IF(GX175=1,-SUM(GX178:GX181),0)</f>
        <v>0</v>
      </c>
      <c r="GY182" s="478" t="n">
        <f aca="false">IF(GY175=1,-SUM(GY178:GY181),0)</f>
        <v>0</v>
      </c>
      <c r="GZ182" s="478" t="n">
        <f aca="false">IF(GZ175=1,-SUM(GZ178:GZ181),0)</f>
        <v>0</v>
      </c>
      <c r="HA182" s="478" t="n">
        <f aca="false">IF(HA175=1,-SUM(HA178:HA181),0)</f>
        <v>0</v>
      </c>
      <c r="HB182" s="478" t="n">
        <f aca="false">IF(HB175=1,-SUM(HB178:HB181),0)</f>
        <v>0</v>
      </c>
      <c r="HC182" s="478" t="n">
        <f aca="false">IF(HC175=1,-SUM(HC178:HC181),0)</f>
        <v>0</v>
      </c>
      <c r="HD182" s="478" t="n">
        <f aca="false">IF(HD175=1,-SUM(HD178:HD181),0)</f>
        <v>0</v>
      </c>
      <c r="HE182" s="478" t="n">
        <f aca="false">IF(HE175=1,-SUM(HE178:HE181),0)</f>
        <v>0</v>
      </c>
      <c r="HF182" s="478" t="n">
        <f aca="false">SUM(GT182:HE182)</f>
        <v>0</v>
      </c>
      <c r="HG182" s="478" t="n">
        <f aca="false">IF(HG175=1,-SUM(HG178:HG181),0)</f>
        <v>0</v>
      </c>
      <c r="HH182" s="478" t="n">
        <f aca="false">IF(HH175=1,-SUM(HH178:HH181),0)</f>
        <v>0</v>
      </c>
      <c r="HI182" s="478" t="n">
        <f aca="false">IF(HI175=1,-SUM(HI178:HI181),0)</f>
        <v>0</v>
      </c>
      <c r="HJ182" s="478" t="n">
        <f aca="false">IF(HJ175=1,-SUM(HJ178:HJ181),0)</f>
        <v>0</v>
      </c>
      <c r="HK182" s="478" t="n">
        <f aca="false">IF(HK175=1,-SUM(HK178:HK181),0)</f>
        <v>0</v>
      </c>
      <c r="HL182" s="478" t="n">
        <f aca="false">IF(HL175=1,-SUM(HL178:HL181),0)</f>
        <v>0</v>
      </c>
      <c r="HM182" s="478" t="n">
        <f aca="false">IF(HM175=1,-SUM(HM178:HM181),0)</f>
        <v>0</v>
      </c>
      <c r="HN182" s="478" t="n">
        <f aca="false">IF(HN175=1,-SUM(HN178:HN181),0)</f>
        <v>0</v>
      </c>
      <c r="HO182" s="478" t="n">
        <f aca="false">IF(HO175=1,-SUM(HO178:HO181),0)</f>
        <v>0</v>
      </c>
      <c r="HP182" s="478" t="n">
        <f aca="false">IF(HP175=1,-SUM(HP178:HP181),0)</f>
        <v>0</v>
      </c>
      <c r="HQ182" s="478" t="n">
        <f aca="false">IF(HQ175=1,-SUM(HQ178:HQ181),0)</f>
        <v>0</v>
      </c>
      <c r="HR182" s="478" t="n">
        <f aca="false">IF(HR175=1,-SUM(HR178:HR181),0)</f>
        <v>0</v>
      </c>
      <c r="HS182" s="478" t="n">
        <f aca="false">SUM(HG182:HR182)</f>
        <v>0</v>
      </c>
      <c r="HT182" s="478" t="n">
        <f aca="false">IF(HT175=1,-SUM(HT178:HT181),0)</f>
        <v>0</v>
      </c>
      <c r="HU182" s="478" t="n">
        <f aca="false">IF(HU175=1,-SUM(HU178:HU181),0)</f>
        <v>0</v>
      </c>
      <c r="HV182" s="478" t="n">
        <f aca="false">IF(HV175=1,-SUM(HV178:HV181),0)</f>
        <v>0</v>
      </c>
      <c r="HW182" s="478" t="n">
        <f aca="false">IF(HW175=1,-SUM(HW178:HW181),0)</f>
        <v>0</v>
      </c>
      <c r="HX182" s="478" t="n">
        <f aca="false">IF(HX175=1,-SUM(HX178:HX181),0)</f>
        <v>0</v>
      </c>
      <c r="HY182" s="478" t="n">
        <f aca="false">IF(HY175=1,-SUM(HY178:HY181),0)</f>
        <v>0</v>
      </c>
      <c r="HZ182" s="478" t="n">
        <f aca="false">IF(HZ175=1,-SUM(HZ178:HZ181),0)</f>
        <v>0</v>
      </c>
      <c r="IA182" s="478" t="n">
        <f aca="false">IF(IA175=1,-SUM(IA178:IA181),0)</f>
        <v>0</v>
      </c>
      <c r="IB182" s="478" t="n">
        <f aca="false">IF(IB175=1,-SUM(IB178:IB181),0)</f>
        <v>0</v>
      </c>
      <c r="IC182" s="478" t="n">
        <f aca="false">IF(IC175=1,-SUM(IC178:IC181),0)</f>
        <v>0</v>
      </c>
      <c r="ID182" s="478" t="n">
        <f aca="false">IF(ID175=1,-SUM(ID178:ID181),0)</f>
        <v>0</v>
      </c>
      <c r="IE182" s="478" t="n">
        <f aca="false">IF(IE175=1,-SUM(IE178:IE181),0)</f>
        <v>0</v>
      </c>
      <c r="IF182" s="478" t="n">
        <f aca="false">SUM(HT182:IE182)</f>
        <v>0</v>
      </c>
      <c r="IG182" s="478" t="n">
        <f aca="false">IF(IG175=1,-SUM(IG178:IG181),0)</f>
        <v>0</v>
      </c>
      <c r="IH182" s="478" t="n">
        <f aca="false">IF(IH175=1,-SUM(IH178:IH181),0)</f>
        <v>0</v>
      </c>
      <c r="II182" s="478" t="n">
        <f aca="false">IF(II175=1,-SUM(II178:II181),0)</f>
        <v>0</v>
      </c>
      <c r="IJ182" s="478" t="n">
        <f aca="false">IF(IJ175=1,-SUM(IJ178:IJ181),0)</f>
        <v>0</v>
      </c>
      <c r="IK182" s="478" t="n">
        <f aca="false">IF(IK175=1,-SUM(IK178:IK181),0)</f>
        <v>0</v>
      </c>
      <c r="IL182" s="478" t="n">
        <f aca="false">IF(IL175=1,-SUM(IL178:IL181),0)</f>
        <v>0</v>
      </c>
      <c r="IM182" s="478" t="n">
        <f aca="false">IF(IM175=1,-SUM(IM178:IM181),0)</f>
        <v>0</v>
      </c>
      <c r="IN182" s="478" t="n">
        <f aca="false">IF(IN175=1,-SUM(IN178:IN181),0)</f>
        <v>0</v>
      </c>
      <c r="IO182" s="478" t="n">
        <f aca="false">IF(IO175=1,-SUM(IO178:IO181),0)</f>
        <v>0</v>
      </c>
      <c r="IP182" s="478" t="n">
        <f aca="false">IF(IP175=1,-SUM(IP178:IP181),0)</f>
        <v>0</v>
      </c>
      <c r="IQ182" s="478" t="n">
        <f aca="false">IF(IQ175=1,-SUM(IQ178:IQ181),0)</f>
        <v>0</v>
      </c>
      <c r="IR182" s="478" t="n">
        <f aca="false">IF(IR175=1,-SUM(IR178:IR181),0)</f>
        <v>0</v>
      </c>
      <c r="IS182" s="478" t="n">
        <f aca="false">SUM(IG182:IR182)</f>
        <v>0</v>
      </c>
      <c r="IT182" s="478" t="n">
        <f aca="false">IF(IT175=1,-SUM(IT178:IT181),0)</f>
        <v>0</v>
      </c>
      <c r="IU182" s="478" t="n">
        <f aca="false">IF(IU175=1,-SUM(IU178:IU181),0)</f>
        <v>0</v>
      </c>
      <c r="IV182" s="478" t="n">
        <f aca="false">IF(IV175=1,-SUM(IV178:IV181),0)</f>
        <v>0</v>
      </c>
      <c r="IW182" s="478" t="n">
        <f aca="false">IF(IW175=1,-SUM(IW178:IW181),0)</f>
        <v>0</v>
      </c>
      <c r="IX182" s="478" t="n">
        <f aca="false">IF(IX175=1,-SUM(IX178:IX181),0)</f>
        <v>0</v>
      </c>
      <c r="IY182" s="478" t="n">
        <f aca="false">IF(IY175=1,-SUM(IY178:IY181),0)</f>
        <v>0</v>
      </c>
      <c r="IZ182" s="478" t="n">
        <f aca="false">IF(IZ175=1,-SUM(IZ178:IZ181),0)</f>
        <v>0</v>
      </c>
      <c r="JA182" s="478" t="n">
        <f aca="false">IF(JA175=1,-SUM(JA178:JA181),0)</f>
        <v>0</v>
      </c>
      <c r="JB182" s="478" t="n">
        <f aca="false">IF(JB175=1,-SUM(JB178:JB181),0)</f>
        <v>0</v>
      </c>
      <c r="JC182" s="478" t="n">
        <f aca="false">IF(JC175=1,-SUM(JC178:JC181),0)</f>
        <v>0</v>
      </c>
      <c r="JD182" s="478" t="n">
        <f aca="false">IF(JD175=1,-SUM(JD178:JD181),0)</f>
        <v>0</v>
      </c>
      <c r="JE182" s="478" t="n">
        <f aca="false">IF(JE175=1,-SUM(JE178:JE181),0)</f>
        <v>0</v>
      </c>
      <c r="JF182" s="478" t="n">
        <f aca="false">SUM(IT182:JE182)</f>
        <v>0</v>
      </c>
      <c r="JG182" s="478" t="n">
        <f aca="false">IF(JG175=1,-SUM(JG178:JG181),0)</f>
        <v>0</v>
      </c>
      <c r="JH182" s="478" t="n">
        <f aca="false">IF(JH175=1,-SUM(JH178:JH181),0)</f>
        <v>0</v>
      </c>
      <c r="JI182" s="478" t="n">
        <f aca="false">IF(JI175=1,-SUM(JI178:JI181),0)</f>
        <v>0</v>
      </c>
      <c r="JJ182" s="478" t="n">
        <f aca="false">IF(JJ175=1,-SUM(JJ178:JJ181),0)</f>
        <v>0</v>
      </c>
      <c r="JK182" s="478" t="n">
        <f aca="false">IF(JK175=1,-SUM(JK178:JK181),0)</f>
        <v>0</v>
      </c>
      <c r="JL182" s="478" t="n">
        <f aca="false">IF(JL175=1,-SUM(JL178:JL181),0)</f>
        <v>0</v>
      </c>
      <c r="JM182" s="478" t="n">
        <f aca="false">IF(JM175=1,-SUM(JM178:JM181),0)</f>
        <v>0</v>
      </c>
      <c r="JN182" s="478" t="n">
        <f aca="false">IF(JN175=1,-SUM(JN178:JN181),0)</f>
        <v>0</v>
      </c>
      <c r="JO182" s="478" t="n">
        <f aca="false">IF(JO175=1,-SUM(JO178:JO181),0)</f>
        <v>0</v>
      </c>
      <c r="JP182" s="478" t="n">
        <f aca="false">IF(JP175=1,-SUM(JP178:JP181),0)</f>
        <v>0</v>
      </c>
      <c r="JQ182" s="478" t="n">
        <f aca="false">IF(JQ175=1,-SUM(JQ178:JQ181),0)</f>
        <v>0</v>
      </c>
      <c r="JR182" s="478" t="n">
        <f aca="false">IF(JR175=1,-SUM(JR178:JR181),0)</f>
        <v>0</v>
      </c>
      <c r="JS182" s="478" t="n">
        <f aca="false">SUM(JG182:JR182)</f>
        <v>0</v>
      </c>
      <c r="JT182" s="478" t="n">
        <f aca="false">IF(JT175=1,-SUM(JT178:JT181),0)</f>
        <v>0</v>
      </c>
      <c r="JU182" s="478" t="n">
        <f aca="false">IF(JU175=1,-SUM(JU178:JU181),0)</f>
        <v>0</v>
      </c>
      <c r="JV182" s="478" t="n">
        <f aca="false">IF(JV175=1,-SUM(JV178:JV181),0)</f>
        <v>0</v>
      </c>
      <c r="JW182" s="478" t="n">
        <f aca="false">IF(JW175=1,-SUM(JW178:JW181),0)</f>
        <v>0</v>
      </c>
      <c r="JX182" s="478" t="n">
        <f aca="false">IF(JX175=1,-SUM(JX178:JX181),0)</f>
        <v>0</v>
      </c>
      <c r="JY182" s="478" t="n">
        <f aca="false">IF(JY175=1,-SUM(JY178:JY181),0)</f>
        <v>0</v>
      </c>
      <c r="JZ182" s="478" t="n">
        <f aca="false">IF(JZ175=1,-SUM(JZ178:JZ181),0)</f>
        <v>0</v>
      </c>
      <c r="KA182" s="478" t="n">
        <f aca="false">IF(KA175=1,-SUM(KA178:KA181),0)</f>
        <v>0</v>
      </c>
      <c r="KB182" s="478" t="n">
        <f aca="false">IF(KB175=1,-SUM(KB178:KB181),0)</f>
        <v>0</v>
      </c>
      <c r="KC182" s="478" t="n">
        <f aca="false">IF(KC175=1,-SUM(KC178:KC181),0)</f>
        <v>0</v>
      </c>
      <c r="KD182" s="478" t="n">
        <f aca="false">IF(KD175=1,-SUM(KD178:KD181),0)</f>
        <v>0</v>
      </c>
      <c r="KE182" s="478" t="n">
        <f aca="false">IF(KE175=1,-SUM(KE178:KE181),0)</f>
        <v>0</v>
      </c>
      <c r="KF182" s="478" t="n">
        <f aca="false">SUM(JT182:KE182)</f>
        <v>0</v>
      </c>
      <c r="KG182" s="478" t="n">
        <f aca="false">IF(KG175=1,-SUM(KG178:KG181),0)</f>
        <v>0</v>
      </c>
      <c r="KH182" s="478" t="n">
        <f aca="false">IF(KH175=1,-SUM(KH178:KH181),0)</f>
        <v>0</v>
      </c>
      <c r="KI182" s="478" t="n">
        <f aca="false">IF(KI175=1,-SUM(KI178:KI181),0)</f>
        <v>0</v>
      </c>
      <c r="KJ182" s="478" t="n">
        <f aca="false">IF(KJ175=1,-SUM(KJ178:KJ181),0)</f>
        <v>0</v>
      </c>
      <c r="KK182" s="478" t="n">
        <f aca="false">IF(KK175=1,-SUM(KK178:KK181),0)</f>
        <v>0</v>
      </c>
      <c r="KL182" s="478" t="n">
        <f aca="false">IF(KL175=1,-SUM(KL178:KL181),0)</f>
        <v>0</v>
      </c>
      <c r="KM182" s="478" t="n">
        <f aca="false">IF(KM175=1,-SUM(KM178:KM181),0)</f>
        <v>0</v>
      </c>
      <c r="KN182" s="478" t="n">
        <f aca="false">IF(KN175=1,-SUM(KN178:KN181),0)</f>
        <v>0</v>
      </c>
      <c r="KO182" s="478" t="n">
        <f aca="false">IF(KO175=1,-SUM(KO178:KO181),0)</f>
        <v>0</v>
      </c>
      <c r="KP182" s="478" t="n">
        <f aca="false">IF(KP175=1,-SUM(KP178:KP181),0)</f>
        <v>0</v>
      </c>
      <c r="KQ182" s="478" t="n">
        <f aca="false">IF(KQ175=1,-SUM(KQ178:KQ181),0)</f>
        <v>0</v>
      </c>
      <c r="KR182" s="478" t="n">
        <f aca="false">IF(KR175=1,-SUM(KR178:KR181),0)</f>
        <v>0</v>
      </c>
      <c r="KS182" s="478" t="n">
        <f aca="false">SUM(KG182:KR182)</f>
        <v>0</v>
      </c>
      <c r="KT182" s="478" t="n">
        <f aca="false">IF(KT175=1,-SUM(KT178:KT181),0)</f>
        <v>0</v>
      </c>
      <c r="KU182" s="478" t="n">
        <f aca="false">IF(KU175=1,-SUM(KU178:KU181),0)</f>
        <v>0</v>
      </c>
      <c r="KV182" s="478" t="n">
        <f aca="false">IF(KV175=1,-SUM(KV178:KV181),0)</f>
        <v>0</v>
      </c>
      <c r="KW182" s="478" t="n">
        <f aca="false">IF(KW175=1,-SUM(KW178:KW181),0)</f>
        <v>0</v>
      </c>
      <c r="KX182" s="478" t="n">
        <f aca="false">IF(KX175=1,-SUM(KX178:KX181),0)</f>
        <v>0</v>
      </c>
      <c r="KY182" s="478" t="n">
        <f aca="false">IF(KY175=1,-SUM(KY178:KY181),0)</f>
        <v>0</v>
      </c>
      <c r="KZ182" s="478" t="n">
        <f aca="false">IF(KZ175=1,-SUM(KZ178:KZ181),0)</f>
        <v>0</v>
      </c>
      <c r="LA182" s="478" t="n">
        <f aca="false">IF(LA175=1,-SUM(LA178:LA181),0)</f>
        <v>0</v>
      </c>
      <c r="LB182" s="478" t="n">
        <f aca="false">IF(LB175=1,-SUM(LB178:LB181),0)</f>
        <v>0</v>
      </c>
      <c r="LC182" s="478" t="n">
        <f aca="false">IF(LC175=1,-SUM(LC178:LC181),0)</f>
        <v>0</v>
      </c>
      <c r="LD182" s="478" t="n">
        <f aca="false">IF(LD175=1,-SUM(LD178:LD181),0)</f>
        <v>0</v>
      </c>
      <c r="LE182" s="478" t="n">
        <f aca="false">IF(LE175=1,-SUM(LE178:LE181),0)</f>
        <v>0</v>
      </c>
      <c r="LF182" s="478" t="n">
        <f aca="false">SUM(KT182:LE182)</f>
        <v>0</v>
      </c>
      <c r="LG182" s="478" t="n">
        <f aca="false">IF(LG175=1,-SUM(LG178:LG181),0)</f>
        <v>0</v>
      </c>
      <c r="LH182" s="478" t="n">
        <f aca="false">IF(LH175=1,-SUM(LH178:LH181),0)</f>
        <v>0</v>
      </c>
      <c r="LI182" s="478" t="n">
        <f aca="false">IF(LI175=1,-SUM(LI178:LI181),0)</f>
        <v>0</v>
      </c>
      <c r="LJ182" s="478" t="n">
        <f aca="false">IF(LJ175=1,-SUM(LJ178:LJ181),0)</f>
        <v>0</v>
      </c>
      <c r="LK182" s="478" t="n">
        <f aca="false">IF(LK175=1,-SUM(LK178:LK181),0)</f>
        <v>0</v>
      </c>
      <c r="LL182" s="478" t="n">
        <f aca="false">IF(LL175=1,-SUM(LL178:LL181),0)</f>
        <v>0</v>
      </c>
      <c r="LM182" s="478" t="n">
        <f aca="false">IF(LM175=1,-SUM(LM178:LM181),0)</f>
        <v>0</v>
      </c>
      <c r="LN182" s="478" t="n">
        <f aca="false">IF(LN175=1,-SUM(LN178:LN181),0)</f>
        <v>0</v>
      </c>
      <c r="LO182" s="478" t="n">
        <f aca="false">IF(LO175=1,-SUM(LO178:LO181),0)</f>
        <v>0</v>
      </c>
      <c r="LP182" s="478" t="n">
        <f aca="false">IF(LP175=1,-SUM(LP178:LP181),0)</f>
        <v>0</v>
      </c>
      <c r="LQ182" s="478" t="n">
        <f aca="false">IF(LQ175=1,-SUM(LQ178:LQ181),0)</f>
        <v>0</v>
      </c>
      <c r="LR182" s="478" t="n">
        <f aca="false">IF(LR175=1,-SUM(LR178:LR181),0)</f>
        <v>0</v>
      </c>
      <c r="LS182" s="478" t="n">
        <f aca="false">SUM(LG182:LR182)</f>
        <v>0</v>
      </c>
      <c r="LT182" s="478" t="n">
        <f aca="false">IF(LT175=1,-SUM(LT178:LT181),0)</f>
        <v>0</v>
      </c>
      <c r="LU182" s="478" t="n">
        <f aca="false">IF(LU175=1,-SUM(LU178:LU181),0)</f>
        <v>0</v>
      </c>
      <c r="LV182" s="478" t="n">
        <f aca="false">IF(LV175=1,-SUM(LV178:LV181),0)</f>
        <v>0</v>
      </c>
      <c r="LW182" s="478" t="n">
        <f aca="false">IF(LW175=1,-SUM(LW178:LW181),0)</f>
        <v>0</v>
      </c>
      <c r="LX182" s="478" t="n">
        <f aca="false">IF(LX175=1,-SUM(LX178:LX181),0)</f>
        <v>0</v>
      </c>
      <c r="LY182" s="478" t="n">
        <f aca="false">IF(LY175=1,-SUM(LY178:LY181),0)</f>
        <v>0</v>
      </c>
      <c r="LZ182" s="478" t="n">
        <f aca="false">IF(LZ175=1,-SUM(LZ178:LZ181),0)</f>
        <v>0</v>
      </c>
      <c r="MA182" s="478" t="n">
        <f aca="false">IF(MA175=1,-SUM(MA178:MA181),0)</f>
        <v>0</v>
      </c>
      <c r="MB182" s="478" t="n">
        <f aca="false">IF(MB175=1,-SUM(MB178:MB181),0)</f>
        <v>0</v>
      </c>
      <c r="MC182" s="478" t="n">
        <f aca="false">IF(MC175=1,-SUM(MC178:MC181),0)</f>
        <v>0</v>
      </c>
      <c r="MD182" s="478" t="n">
        <f aca="false">IF(MD175=1,-SUM(MD178:MD181),0)</f>
        <v>0</v>
      </c>
      <c r="ME182" s="478" t="n">
        <f aca="false">IF(ME175=1,-SUM(ME178:ME181),0)</f>
        <v>0</v>
      </c>
      <c r="MF182" s="478" t="n">
        <f aca="false">SUM(LT182:ME182)</f>
        <v>0</v>
      </c>
      <c r="MG182" s="478" t="n">
        <f aca="false">IF(MG175=1,-SUM(MG178:MG181),0)</f>
        <v>0</v>
      </c>
      <c r="MH182" s="478" t="n">
        <f aca="false">IF(MH175=1,-SUM(MH178:MH181),0)</f>
        <v>0</v>
      </c>
      <c r="MI182" s="478" t="n">
        <f aca="false">IF(MI175=1,-SUM(MI178:MI181),0)</f>
        <v>0</v>
      </c>
      <c r="MJ182" s="478" t="n">
        <f aca="false">IF(MJ175=1,-SUM(MJ178:MJ181),0)</f>
        <v>0</v>
      </c>
      <c r="MK182" s="478" t="n">
        <f aca="false">IF(MK175=1,-SUM(MK178:MK181),0)</f>
        <v>0</v>
      </c>
      <c r="ML182" s="478" t="n">
        <f aca="false">IF(ML175=1,-SUM(ML178:ML181),0)</f>
        <v>0</v>
      </c>
      <c r="MM182" s="478" t="n">
        <f aca="false">IF(MM175=1,-SUM(MM178:MM181),0)</f>
        <v>0</v>
      </c>
      <c r="MN182" s="478" t="n">
        <f aca="false">IF(MN175=1,-SUM(MN178:MN181),0)</f>
        <v>0</v>
      </c>
      <c r="MO182" s="478" t="n">
        <f aca="false">IF(MO175=1,-SUM(MO178:MO181),0)</f>
        <v>0</v>
      </c>
      <c r="MP182" s="478" t="n">
        <f aca="false">IF(MP175=1,-SUM(MP178:MP181),0)</f>
        <v>0</v>
      </c>
      <c r="MQ182" s="478" t="n">
        <f aca="false">IF(MQ175=1,-SUM(MQ178:MQ181),0)</f>
        <v>0</v>
      </c>
      <c r="MR182" s="478" t="n">
        <f aca="false">IF(MR175=1,-SUM(MR178:MR181),0)</f>
        <v>0</v>
      </c>
      <c r="MS182" s="478" t="n">
        <f aca="false">SUM(MG182:MR182)</f>
        <v>0</v>
      </c>
      <c r="MT182" s="478" t="n">
        <f aca="false">IF(MT175=1,-SUM(MT178:MT181),0)</f>
        <v>0</v>
      </c>
      <c r="MU182" s="478" t="n">
        <f aca="false">IF(MU175=1,-SUM(MU178:MU181),0)</f>
        <v>0</v>
      </c>
      <c r="MV182" s="478" t="n">
        <f aca="false">IF(MV175=1,-SUM(MV178:MV181),0)</f>
        <v>0</v>
      </c>
      <c r="MW182" s="478" t="n">
        <f aca="false">IF(MW175=1,-SUM(MW178:MW181),0)</f>
        <v>0</v>
      </c>
      <c r="MX182" s="478" t="n">
        <f aca="false">IF(MX175=1,-SUM(MX178:MX181),0)</f>
        <v>0</v>
      </c>
      <c r="MY182" s="478" t="n">
        <f aca="false">IF(MY175=1,-SUM(MY178:MY181),0)</f>
        <v>0</v>
      </c>
      <c r="MZ182" s="478" t="n">
        <f aca="false">IF(MZ175=1,-SUM(MZ178:MZ181),0)</f>
        <v>0</v>
      </c>
      <c r="NA182" s="478" t="n">
        <f aca="false">IF(NA175=1,-SUM(NA178:NA181),0)</f>
        <v>0</v>
      </c>
      <c r="NB182" s="478" t="n">
        <f aca="false">IF(NB175=1,-SUM(NB178:NB181),0)</f>
        <v>0</v>
      </c>
      <c r="NC182" s="478" t="n">
        <f aca="false">IF(NC175=1,-SUM(NC178:NC181),0)</f>
        <v>0</v>
      </c>
      <c r="ND182" s="478" t="n">
        <f aca="false">IF(ND175=1,-SUM(ND178:ND181),0)</f>
        <v>0</v>
      </c>
      <c r="NE182" s="478" t="n">
        <f aca="false">IF(NE175=1,-SUM(NE178:NE181),0)</f>
        <v>0</v>
      </c>
      <c r="NF182" s="478" t="n">
        <f aca="false">SUM(MT182:NE182)</f>
        <v>0</v>
      </c>
      <c r="NG182" s="478" t="n">
        <f aca="false">IF(NG175=1,-SUM(NG178:NG181),0)</f>
        <v>0</v>
      </c>
      <c r="NH182" s="478" t="n">
        <f aca="false">IF(NH175=1,-SUM(NH178:NH181),0)</f>
        <v>0</v>
      </c>
      <c r="NI182" s="478" t="n">
        <f aca="false">IF(NI175=1,-SUM(NI178:NI181),0)</f>
        <v>0</v>
      </c>
      <c r="NJ182" s="478" t="n">
        <f aca="false">IF(NJ175=1,-SUM(NJ178:NJ181),0)</f>
        <v>0</v>
      </c>
      <c r="NK182" s="478" t="n">
        <f aca="false">IF(NK175=1,-SUM(NK178:NK181),0)</f>
        <v>0</v>
      </c>
      <c r="NL182" s="478" t="n">
        <f aca="false">IF(NL175=1,-SUM(NL178:NL181),0)</f>
        <v>0</v>
      </c>
      <c r="NM182" s="478" t="n">
        <f aca="false">IF(NM175=1,-SUM(NM178:NM181),0)</f>
        <v>0</v>
      </c>
      <c r="NN182" s="478" t="n">
        <f aca="false">IF(NN175=1,-SUM(NN178:NN181),0)</f>
        <v>0</v>
      </c>
      <c r="NO182" s="478" t="n">
        <f aca="false">IF(NO175=1,-SUM(NO178:NO181),0)</f>
        <v>0</v>
      </c>
      <c r="NP182" s="478" t="n">
        <f aca="false">IF(NP175=1,-SUM(NP178:NP181),0)</f>
        <v>0</v>
      </c>
      <c r="NQ182" s="478" t="n">
        <f aca="false">IF(NQ175=1,-SUM(NQ178:NQ181),0)</f>
        <v>0</v>
      </c>
      <c r="NR182" s="478" t="n">
        <f aca="false">IF(NR175=1,-SUM(NR178:NR181),0)</f>
        <v>0</v>
      </c>
      <c r="NS182" s="478" t="n">
        <f aca="false">SUM(NG182:NR182)</f>
        <v>0</v>
      </c>
      <c r="NT182" s="478" t="n">
        <f aca="false">IF(NT175=1,-SUM(NT178:NT181),0)</f>
        <v>0</v>
      </c>
      <c r="NU182" s="478" t="n">
        <f aca="false">IF(NU175=1,-SUM(NU178:NU181),0)</f>
        <v>0</v>
      </c>
      <c r="NV182" s="478" t="n">
        <f aca="false">IF(NV175=1,-SUM(NV178:NV181),0)</f>
        <v>0</v>
      </c>
      <c r="NW182" s="478" t="n">
        <f aca="false">IF(NW175=1,-SUM(NW178:NW181),0)</f>
        <v>0</v>
      </c>
      <c r="NX182" s="478" t="n">
        <f aca="false">IF(NX175=1,-SUM(NX178:NX181),0)</f>
        <v>0</v>
      </c>
      <c r="NY182" s="478" t="n">
        <f aca="false">IF(NY175=1,-SUM(NY178:NY181),0)</f>
        <v>0</v>
      </c>
      <c r="NZ182" s="478" t="n">
        <f aca="false">IF(NZ175=1,-SUM(NZ178:NZ181),0)</f>
        <v>0</v>
      </c>
      <c r="OA182" s="478" t="n">
        <f aca="false">IF(OA175=1,-SUM(OA178:OA181),0)</f>
        <v>0</v>
      </c>
      <c r="OB182" s="478" t="n">
        <f aca="false">IF(OB175=1,-SUM(OB178:OB181),0)</f>
        <v>0</v>
      </c>
      <c r="OC182" s="478" t="n">
        <f aca="false">IF(OC175=1,-SUM(OC178:OC181),0)</f>
        <v>0</v>
      </c>
      <c r="OD182" s="478" t="n">
        <f aca="false">IF(OD175=1,-SUM(OD178:OD181),0)</f>
        <v>0</v>
      </c>
      <c r="OE182" s="478" t="n">
        <f aca="false">IF(OE175=1,-SUM(OE178:OE181),0)</f>
        <v>0</v>
      </c>
      <c r="OF182" s="478" t="n">
        <f aca="false">SUM(NT182:OE182)</f>
        <v>0</v>
      </c>
      <c r="OG182" s="478" t="n">
        <f aca="false">IF(OG175=1,-SUM(OG178:OG181),0)</f>
        <v>0</v>
      </c>
      <c r="OH182" s="478" t="n">
        <f aca="false">IF(OH175=1,-SUM(OH178:OH181),0)</f>
        <v>0</v>
      </c>
      <c r="OI182" s="478" t="n">
        <f aca="false">IF(OI175=1,-SUM(OI178:OI181),0)</f>
        <v>0</v>
      </c>
      <c r="OJ182" s="478" t="n">
        <f aca="false">IF(OJ175=1,-SUM(OJ178:OJ181),0)</f>
        <v>0</v>
      </c>
      <c r="OK182" s="478" t="n">
        <f aca="false">IF(OK175=1,-SUM(OK178:OK181),0)</f>
        <v>0</v>
      </c>
      <c r="OL182" s="478" t="n">
        <f aca="false">IF(OL175=1,-SUM(OL178:OL181),0)</f>
        <v>0</v>
      </c>
      <c r="OM182" s="478" t="n">
        <f aca="false">IF(OM175=1,-SUM(OM178:OM181),0)</f>
        <v>0</v>
      </c>
      <c r="ON182" s="478" t="n">
        <f aca="false">IF(ON175=1,-SUM(ON178:ON181),0)</f>
        <v>0</v>
      </c>
      <c r="OO182" s="478" t="n">
        <f aca="false">IF(OO175=1,-SUM(OO178:OO181),0)</f>
        <v>0</v>
      </c>
      <c r="OP182" s="478" t="n">
        <f aca="false">IF(OP175=1,-SUM(OP178:OP181),0)</f>
        <v>0</v>
      </c>
      <c r="OQ182" s="478" t="n">
        <f aca="false">IF(OQ175=1,-SUM(OQ178:OQ181),0)</f>
        <v>0</v>
      </c>
      <c r="OR182" s="478" t="n">
        <f aca="false">IF(OR175=1,-SUM(OR178:OR181),0)</f>
        <v>0</v>
      </c>
      <c r="OS182" s="478" t="n">
        <f aca="false">SUM(OG182:OR182)</f>
        <v>0</v>
      </c>
      <c r="OT182" s="478"/>
      <c r="OU182" s="478"/>
      <c r="OV182" s="478"/>
      <c r="OW182" s="478"/>
      <c r="OX182" s="478"/>
      <c r="OY182" s="478"/>
      <c r="OZ182" s="478"/>
      <c r="PA182" s="478"/>
      <c r="PB182" s="478"/>
      <c r="PC182" s="478"/>
      <c r="PD182" s="478"/>
      <c r="PE182" s="478"/>
      <c r="PF182" s="478"/>
      <c r="PG182" s="478"/>
      <c r="PH182" s="478"/>
      <c r="PI182" s="478"/>
      <c r="PJ182" s="478"/>
      <c r="PK182" s="478"/>
      <c r="PL182" s="478"/>
      <c r="PM182" s="478"/>
      <c r="PN182" s="478"/>
      <c r="PO182" s="478"/>
      <c r="PP182" s="478"/>
      <c r="PQ182" s="478"/>
      <c r="PR182" s="478"/>
      <c r="PS182" s="478"/>
      <c r="PT182" s="478"/>
      <c r="PU182" s="478"/>
      <c r="PV182" s="478"/>
      <c r="PW182" s="478"/>
      <c r="PX182" s="478"/>
      <c r="PY182" s="478"/>
      <c r="PZ182" s="478"/>
      <c r="QA182" s="478"/>
      <c r="QB182" s="478"/>
      <c r="QC182" s="478"/>
      <c r="QD182" s="478"/>
      <c r="QE182" s="478"/>
      <c r="QF182" s="478"/>
      <c r="QG182" s="478"/>
      <c r="QH182" s="478"/>
      <c r="QI182" s="478"/>
      <c r="QJ182" s="478"/>
      <c r="QK182" s="478"/>
      <c r="QL182" s="478"/>
      <c r="QM182" s="478"/>
      <c r="QN182" s="478"/>
      <c r="QO182" s="478"/>
      <c r="QP182" s="478"/>
      <c r="QQ182" s="478"/>
      <c r="QR182" s="478"/>
      <c r="QS182" s="478"/>
      <c r="QT182" s="478"/>
      <c r="QU182" s="478"/>
      <c r="QV182" s="478"/>
      <c r="QW182" s="478"/>
      <c r="QX182" s="478"/>
      <c r="QY182" s="478"/>
      <c r="QZ182" s="478"/>
      <c r="RA182" s="478"/>
      <c r="RB182" s="478"/>
      <c r="RC182" s="478"/>
      <c r="RD182" s="478"/>
      <c r="RE182" s="478"/>
      <c r="RF182" s="478"/>
    </row>
    <row r="183" customFormat="false" ht="12.75" hidden="false" customHeight="true" outlineLevel="0" collapsed="false">
      <c r="A183" s="478"/>
      <c r="B183" s="479" t="s">
        <v>503</v>
      </c>
      <c r="C183" s="478"/>
      <c r="D183" s="478"/>
      <c r="E183" s="478" t="n">
        <f aca="false">SUM(S183,AF183,AS183,BF183,BS183,CF183,CS183,DF183,DS183,EF183,ES183,FF183,FS183,GF183,GS183,HF183,HS183,IF183,IS183,JF183,JS183,KF183,KS183,LF183,LS183,MF183,MS183,NF183,NS183,OF183,OS183)</f>
        <v>0</v>
      </c>
      <c r="F183" s="478"/>
      <c r="G183" s="478" t="n">
        <f aca="false">SUM(G181:G182)</f>
        <v>0</v>
      </c>
      <c r="H183" s="478" t="n">
        <f aca="false">SUM(H181:H182)</f>
        <v>0</v>
      </c>
      <c r="I183" s="478" t="n">
        <f aca="false">SUM(I181:I182)</f>
        <v>0</v>
      </c>
      <c r="J183" s="478" t="n">
        <f aca="false">SUM(J181:J182)</f>
        <v>0</v>
      </c>
      <c r="K183" s="478" t="n">
        <f aca="false">SUM(K181:K182)</f>
        <v>0</v>
      </c>
      <c r="L183" s="478" t="n">
        <f aca="false">SUM(L181:L182)</f>
        <v>0</v>
      </c>
      <c r="M183" s="478" t="n">
        <f aca="false">SUM(M181:M182)</f>
        <v>0</v>
      </c>
      <c r="N183" s="478" t="n">
        <f aca="false">SUM(N181:N182)</f>
        <v>0</v>
      </c>
      <c r="O183" s="478" t="n">
        <f aca="false">SUM(O181:O182)</f>
        <v>0</v>
      </c>
      <c r="P183" s="478" t="n">
        <f aca="false">SUM(P181:P182)</f>
        <v>0</v>
      </c>
      <c r="Q183" s="478" t="n">
        <f aca="false">SUM(Q181:Q182)</f>
        <v>0</v>
      </c>
      <c r="R183" s="478" t="n">
        <f aca="false">SUM(R181:R182)</f>
        <v>0</v>
      </c>
      <c r="S183" s="478" t="n">
        <f aca="false">SUM(G183:R183)</f>
        <v>0</v>
      </c>
      <c r="T183" s="478" t="n">
        <f aca="false">SUM(T181:T182)</f>
        <v>0</v>
      </c>
      <c r="U183" s="478" t="n">
        <f aca="false">SUM(U181:U182)</f>
        <v>0</v>
      </c>
      <c r="V183" s="478" t="n">
        <f aca="false">SUM(V181:V182)</f>
        <v>0</v>
      </c>
      <c r="W183" s="478" t="n">
        <f aca="false">SUM(W181:W182)</f>
        <v>0</v>
      </c>
      <c r="X183" s="478" t="n">
        <f aca="false">SUM(X181:X182)</f>
        <v>0</v>
      </c>
      <c r="Y183" s="478" t="n">
        <f aca="false">SUM(Y181:Y182)</f>
        <v>0</v>
      </c>
      <c r="Z183" s="478" t="n">
        <f aca="false">SUM(Z181:Z182)</f>
        <v>0</v>
      </c>
      <c r="AA183" s="478" t="n">
        <f aca="false">SUM(AA181:AA182)</f>
        <v>0</v>
      </c>
      <c r="AB183" s="478" t="n">
        <f aca="false">SUM(AB181:AB182)</f>
        <v>0</v>
      </c>
      <c r="AC183" s="478" t="n">
        <f aca="false">SUM(AC181:AC182)</f>
        <v>0</v>
      </c>
      <c r="AD183" s="478" t="n">
        <f aca="false">SUM(AD181:AD182)</f>
        <v>0</v>
      </c>
      <c r="AE183" s="478" t="n">
        <f aca="false">SUM(AE181:AE182)</f>
        <v>0</v>
      </c>
      <c r="AF183" s="478" t="n">
        <f aca="false">SUM(T183:AE183)</f>
        <v>0</v>
      </c>
      <c r="AG183" s="478" t="n">
        <f aca="false">SUM(AG181:AG182)</f>
        <v>0</v>
      </c>
      <c r="AH183" s="478" t="n">
        <f aca="false">SUM(AH181:AH182)</f>
        <v>0</v>
      </c>
      <c r="AI183" s="478" t="n">
        <f aca="false">SUM(AI181:AI182)</f>
        <v>0</v>
      </c>
      <c r="AJ183" s="478" t="n">
        <f aca="false">SUM(AJ181:AJ182)</f>
        <v>0</v>
      </c>
      <c r="AK183" s="478" t="n">
        <f aca="false">SUM(AK181:AK182)</f>
        <v>0</v>
      </c>
      <c r="AL183" s="478" t="n">
        <f aca="false">SUM(AL181:AL182)</f>
        <v>0</v>
      </c>
      <c r="AM183" s="478" t="n">
        <f aca="false">SUM(AM181:AM182)</f>
        <v>0</v>
      </c>
      <c r="AN183" s="478" t="n">
        <f aca="false">SUM(AN181:AN182)</f>
        <v>0</v>
      </c>
      <c r="AO183" s="478" t="n">
        <f aca="false">SUM(AO181:AO182)</f>
        <v>0</v>
      </c>
      <c r="AP183" s="478" t="n">
        <f aca="false">SUM(AP181:AP182)</f>
        <v>0</v>
      </c>
      <c r="AQ183" s="478" t="n">
        <f aca="false">SUM(AQ181:AQ182)</f>
        <v>0</v>
      </c>
      <c r="AR183" s="478" t="n">
        <f aca="false">SUM(AR181:AR182)</f>
        <v>0</v>
      </c>
      <c r="AS183" s="478" t="n">
        <f aca="false">SUM(AG183:AR183)</f>
        <v>0</v>
      </c>
      <c r="AT183" s="478" t="n">
        <f aca="false">SUM(AT181:AT182)</f>
        <v>0</v>
      </c>
      <c r="AU183" s="478" t="n">
        <f aca="false">SUM(AU181:AU182)</f>
        <v>0</v>
      </c>
      <c r="AV183" s="478" t="n">
        <f aca="false">SUM(AV181:AV182)</f>
        <v>0</v>
      </c>
      <c r="AW183" s="478" t="n">
        <f aca="false">SUM(AW181:AW182)</f>
        <v>0</v>
      </c>
      <c r="AX183" s="478" t="n">
        <f aca="false">SUM(AX181:AX182)</f>
        <v>0</v>
      </c>
      <c r="AY183" s="478" t="n">
        <f aca="false">SUM(AY181:AY182)</f>
        <v>0</v>
      </c>
      <c r="AZ183" s="478" t="n">
        <f aca="false">SUM(AZ181:AZ182)</f>
        <v>0</v>
      </c>
      <c r="BA183" s="478" t="n">
        <f aca="false">SUM(BA181:BA182)</f>
        <v>0</v>
      </c>
      <c r="BB183" s="478" t="n">
        <f aca="false">SUM(BB181:BB182)</f>
        <v>0</v>
      </c>
      <c r="BC183" s="478" t="n">
        <f aca="false">SUM(BC181:BC182)</f>
        <v>0</v>
      </c>
      <c r="BD183" s="478" t="n">
        <f aca="false">SUM(BD181:BD182)</f>
        <v>0</v>
      </c>
      <c r="BE183" s="478" t="n">
        <f aca="false">SUM(BE181:BE182)</f>
        <v>0</v>
      </c>
      <c r="BF183" s="478" t="n">
        <f aca="false">SUM(AT183:BE183)</f>
        <v>0</v>
      </c>
      <c r="BG183" s="478" t="n">
        <f aca="false">SUM(BG181:BG182)</f>
        <v>0</v>
      </c>
      <c r="BH183" s="478" t="n">
        <f aca="false">SUM(BH181:BH182)</f>
        <v>0</v>
      </c>
      <c r="BI183" s="478" t="n">
        <f aca="false">SUM(BI181:BI182)</f>
        <v>0</v>
      </c>
      <c r="BJ183" s="478" t="n">
        <f aca="false">SUM(BJ181:BJ182)</f>
        <v>0</v>
      </c>
      <c r="BK183" s="478" t="n">
        <f aca="false">SUM(BK181:BK182)</f>
        <v>0</v>
      </c>
      <c r="BL183" s="478" t="n">
        <f aca="false">SUM(BL181:BL182)</f>
        <v>0</v>
      </c>
      <c r="BM183" s="478" t="n">
        <f aca="false">SUM(BM181:BM182)</f>
        <v>0</v>
      </c>
      <c r="BN183" s="478" t="n">
        <f aca="false">SUM(BN181:BN182)</f>
        <v>0</v>
      </c>
      <c r="BO183" s="478" t="n">
        <f aca="false">SUM(BO181:BO182)</f>
        <v>0</v>
      </c>
      <c r="BP183" s="478" t="n">
        <f aca="false">SUM(BP181:BP182)</f>
        <v>0</v>
      </c>
      <c r="BQ183" s="478" t="n">
        <f aca="false">SUM(BQ181:BQ182)</f>
        <v>0</v>
      </c>
      <c r="BR183" s="478" t="n">
        <f aca="false">SUM(BR181:BR182)</f>
        <v>0</v>
      </c>
      <c r="BS183" s="478" t="n">
        <f aca="false">SUM(BG183:BR183)</f>
        <v>0</v>
      </c>
      <c r="BT183" s="478" t="n">
        <f aca="false">SUM(BT181:BT182)</f>
        <v>0</v>
      </c>
      <c r="BU183" s="478" t="n">
        <f aca="false">SUM(BU181:BU182)</f>
        <v>0</v>
      </c>
      <c r="BV183" s="478" t="n">
        <f aca="false">SUM(BV181:BV182)</f>
        <v>0</v>
      </c>
      <c r="BW183" s="478" t="n">
        <f aca="false">SUM(BW181:BW182)</f>
        <v>0</v>
      </c>
      <c r="BX183" s="478" t="n">
        <f aca="false">SUM(BX181:BX182)</f>
        <v>0</v>
      </c>
      <c r="BY183" s="478" t="n">
        <f aca="false">SUM(BY181:BY182)</f>
        <v>0</v>
      </c>
      <c r="BZ183" s="478" t="n">
        <f aca="false">SUM(BZ181:BZ182)</f>
        <v>0</v>
      </c>
      <c r="CA183" s="478" t="n">
        <f aca="false">SUM(CA181:CA182)</f>
        <v>0</v>
      </c>
      <c r="CB183" s="478" t="n">
        <f aca="false">SUM(CB181:CB182)</f>
        <v>0</v>
      </c>
      <c r="CC183" s="478" t="n">
        <f aca="false">SUM(CC181:CC182)</f>
        <v>0</v>
      </c>
      <c r="CD183" s="478" t="n">
        <f aca="false">SUM(CD181:CD182)</f>
        <v>0</v>
      </c>
      <c r="CE183" s="478" t="n">
        <f aca="false">SUM(CE181:CE182)</f>
        <v>0</v>
      </c>
      <c r="CF183" s="478" t="n">
        <f aca="false">SUM(BT183:CE183)</f>
        <v>0</v>
      </c>
      <c r="CG183" s="478" t="n">
        <f aca="false">SUM(CG181:CG182)</f>
        <v>0</v>
      </c>
      <c r="CH183" s="478" t="n">
        <f aca="false">SUM(CH181:CH182)</f>
        <v>0</v>
      </c>
      <c r="CI183" s="478" t="n">
        <f aca="false">SUM(CI181:CI182)</f>
        <v>0</v>
      </c>
      <c r="CJ183" s="478" t="n">
        <f aca="false">SUM(CJ181:CJ182)</f>
        <v>0</v>
      </c>
      <c r="CK183" s="478" t="n">
        <f aca="false">SUM(CK181:CK182)</f>
        <v>0</v>
      </c>
      <c r="CL183" s="478" t="n">
        <f aca="false">SUM(CL181:CL182)</f>
        <v>0</v>
      </c>
      <c r="CM183" s="478" t="n">
        <f aca="false">SUM(CM181:CM182)</f>
        <v>0</v>
      </c>
      <c r="CN183" s="478" t="n">
        <f aca="false">SUM(CN181:CN182)</f>
        <v>0</v>
      </c>
      <c r="CO183" s="478" t="n">
        <f aca="false">SUM(CO181:CO182)</f>
        <v>0</v>
      </c>
      <c r="CP183" s="478" t="n">
        <f aca="false">SUM(CP181:CP182)</f>
        <v>0</v>
      </c>
      <c r="CQ183" s="478" t="n">
        <f aca="false">SUM(CQ181:CQ182)</f>
        <v>0</v>
      </c>
      <c r="CR183" s="478" t="n">
        <f aca="false">SUM(CR181:CR182)</f>
        <v>0</v>
      </c>
      <c r="CS183" s="478" t="n">
        <f aca="false">SUM(CG183:CR183)</f>
        <v>0</v>
      </c>
      <c r="CT183" s="478" t="n">
        <f aca="false">SUM(CT181:CT182)</f>
        <v>0</v>
      </c>
      <c r="CU183" s="478" t="n">
        <f aca="false">SUM(CU181:CU182)</f>
        <v>0</v>
      </c>
      <c r="CV183" s="478" t="n">
        <f aca="false">SUM(CV181:CV182)</f>
        <v>0</v>
      </c>
      <c r="CW183" s="478" t="n">
        <f aca="false">SUM(CW181:CW182)</f>
        <v>0</v>
      </c>
      <c r="CX183" s="478" t="n">
        <f aca="false">SUM(CX181:CX182)</f>
        <v>0</v>
      </c>
      <c r="CY183" s="478" t="n">
        <f aca="false">SUM(CY181:CY182)</f>
        <v>0</v>
      </c>
      <c r="CZ183" s="478" t="n">
        <f aca="false">SUM(CZ181:CZ182)</f>
        <v>0</v>
      </c>
      <c r="DA183" s="478" t="n">
        <f aca="false">SUM(DA181:DA182)</f>
        <v>0</v>
      </c>
      <c r="DB183" s="478" t="n">
        <f aca="false">SUM(DB181:DB182)</f>
        <v>0</v>
      </c>
      <c r="DC183" s="478" t="n">
        <f aca="false">SUM(DC181:DC182)</f>
        <v>0</v>
      </c>
      <c r="DD183" s="478" t="n">
        <f aca="false">SUM(DD181:DD182)</f>
        <v>0</v>
      </c>
      <c r="DE183" s="478" t="n">
        <f aca="false">SUM(DE181:DE182)</f>
        <v>0</v>
      </c>
      <c r="DF183" s="478" t="n">
        <f aca="false">SUM(CT183:DE183)</f>
        <v>0</v>
      </c>
      <c r="DG183" s="478" t="n">
        <f aca="false">SUM(DG181:DG182)</f>
        <v>0</v>
      </c>
      <c r="DH183" s="478" t="n">
        <f aca="false">SUM(DH181:DH182)</f>
        <v>0</v>
      </c>
      <c r="DI183" s="478" t="n">
        <f aca="false">SUM(DI181:DI182)</f>
        <v>0</v>
      </c>
      <c r="DJ183" s="478" t="n">
        <f aca="false">SUM(DJ181:DJ182)</f>
        <v>0</v>
      </c>
      <c r="DK183" s="478" t="n">
        <f aca="false">SUM(DK181:DK182)</f>
        <v>0</v>
      </c>
      <c r="DL183" s="478" t="n">
        <f aca="false">SUM(DL181:DL182)</f>
        <v>0</v>
      </c>
      <c r="DM183" s="478" t="n">
        <f aca="false">SUM(DM181:DM182)</f>
        <v>0</v>
      </c>
      <c r="DN183" s="478" t="n">
        <f aca="false">SUM(DN181:DN182)</f>
        <v>0</v>
      </c>
      <c r="DO183" s="478" t="n">
        <f aca="false">SUM(DO181:DO182)</f>
        <v>0</v>
      </c>
      <c r="DP183" s="478" t="n">
        <f aca="false">SUM(DP181:DP182)</f>
        <v>0</v>
      </c>
      <c r="DQ183" s="478" t="n">
        <f aca="false">SUM(DQ181:DQ182)</f>
        <v>0</v>
      </c>
      <c r="DR183" s="478" t="n">
        <f aca="false">SUM(DR181:DR182)</f>
        <v>0</v>
      </c>
      <c r="DS183" s="478" t="n">
        <f aca="false">SUM(DG183:DR183)</f>
        <v>0</v>
      </c>
      <c r="DT183" s="478" t="n">
        <f aca="false">SUM(DT181:DT182)</f>
        <v>0</v>
      </c>
      <c r="DU183" s="478" t="n">
        <f aca="false">SUM(DU181:DU182)</f>
        <v>0</v>
      </c>
      <c r="DV183" s="478" t="n">
        <f aca="false">SUM(DV181:DV182)</f>
        <v>0</v>
      </c>
      <c r="DW183" s="478" t="n">
        <f aca="false">SUM(DW181:DW182)</f>
        <v>0</v>
      </c>
      <c r="DX183" s="478" t="n">
        <f aca="false">SUM(DX181:DX182)</f>
        <v>0</v>
      </c>
      <c r="DY183" s="478" t="n">
        <f aca="false">SUM(DY181:DY182)</f>
        <v>0</v>
      </c>
      <c r="DZ183" s="478" t="n">
        <f aca="false">SUM(DZ181:DZ182)</f>
        <v>0</v>
      </c>
      <c r="EA183" s="478" t="n">
        <f aca="false">SUM(EA181:EA182)</f>
        <v>0</v>
      </c>
      <c r="EB183" s="478" t="n">
        <f aca="false">SUM(EB181:EB182)</f>
        <v>0</v>
      </c>
      <c r="EC183" s="478" t="n">
        <f aca="false">SUM(EC181:EC182)</f>
        <v>0</v>
      </c>
      <c r="ED183" s="478" t="n">
        <f aca="false">SUM(ED181:ED182)</f>
        <v>0</v>
      </c>
      <c r="EE183" s="478" t="n">
        <f aca="false">SUM(EE181:EE182)</f>
        <v>0</v>
      </c>
      <c r="EF183" s="478" t="n">
        <f aca="false">SUM(DT183:EE183)</f>
        <v>0</v>
      </c>
      <c r="EG183" s="478" t="n">
        <f aca="false">SUM(EG181:EG182)</f>
        <v>0</v>
      </c>
      <c r="EH183" s="478" t="n">
        <f aca="false">SUM(EH181:EH182)</f>
        <v>0</v>
      </c>
      <c r="EI183" s="478" t="n">
        <f aca="false">SUM(EI181:EI182)</f>
        <v>0</v>
      </c>
      <c r="EJ183" s="478" t="n">
        <f aca="false">SUM(EJ181:EJ182)</f>
        <v>0</v>
      </c>
      <c r="EK183" s="478" t="n">
        <f aca="false">SUM(EK181:EK182)</f>
        <v>0</v>
      </c>
      <c r="EL183" s="478" t="n">
        <f aca="false">SUM(EL181:EL182)</f>
        <v>0</v>
      </c>
      <c r="EM183" s="478" t="n">
        <f aca="false">SUM(EM181:EM182)</f>
        <v>0</v>
      </c>
      <c r="EN183" s="478" t="n">
        <f aca="false">SUM(EN181:EN182)</f>
        <v>0</v>
      </c>
      <c r="EO183" s="478" t="n">
        <f aca="false">SUM(EO181:EO182)</f>
        <v>0</v>
      </c>
      <c r="EP183" s="478" t="n">
        <f aca="false">SUM(EP181:EP182)</f>
        <v>0</v>
      </c>
      <c r="EQ183" s="478" t="n">
        <f aca="false">SUM(EQ181:EQ182)</f>
        <v>0</v>
      </c>
      <c r="ER183" s="478" t="n">
        <f aca="false">SUM(ER181:ER182)</f>
        <v>0</v>
      </c>
      <c r="ES183" s="478" t="n">
        <f aca="false">SUM(EG183:ER183)</f>
        <v>0</v>
      </c>
      <c r="ET183" s="478" t="n">
        <f aca="false">SUM(ET181:ET182)</f>
        <v>0</v>
      </c>
      <c r="EU183" s="478" t="n">
        <f aca="false">SUM(EU181:EU182)</f>
        <v>0</v>
      </c>
      <c r="EV183" s="478" t="n">
        <f aca="false">SUM(EV181:EV182)</f>
        <v>0</v>
      </c>
      <c r="EW183" s="478" t="n">
        <f aca="false">SUM(EW181:EW182)</f>
        <v>0</v>
      </c>
      <c r="EX183" s="478" t="n">
        <f aca="false">SUM(EX181:EX182)</f>
        <v>0</v>
      </c>
      <c r="EY183" s="478" t="n">
        <f aca="false">SUM(EY181:EY182)</f>
        <v>0</v>
      </c>
      <c r="EZ183" s="478" t="n">
        <f aca="false">SUM(EZ181:EZ182)</f>
        <v>0</v>
      </c>
      <c r="FA183" s="478" t="n">
        <f aca="false">SUM(FA181:FA182)</f>
        <v>0</v>
      </c>
      <c r="FB183" s="478" t="n">
        <f aca="false">SUM(FB181:FB182)</f>
        <v>0</v>
      </c>
      <c r="FC183" s="478" t="n">
        <f aca="false">SUM(FC181:FC182)</f>
        <v>0</v>
      </c>
      <c r="FD183" s="478" t="n">
        <f aca="false">SUM(FD181:FD182)</f>
        <v>0</v>
      </c>
      <c r="FE183" s="478" t="n">
        <f aca="false">SUM(FE181:FE182)</f>
        <v>0</v>
      </c>
      <c r="FF183" s="478" t="n">
        <f aca="false">SUM(ET183:FE183)</f>
        <v>0</v>
      </c>
      <c r="FG183" s="478" t="n">
        <f aca="false">SUM(FG181:FG182)</f>
        <v>0</v>
      </c>
      <c r="FH183" s="478" t="n">
        <f aca="false">SUM(FH181:FH182)</f>
        <v>0</v>
      </c>
      <c r="FI183" s="478" t="n">
        <f aca="false">SUM(FI181:FI182)</f>
        <v>0</v>
      </c>
      <c r="FJ183" s="478" t="n">
        <f aca="false">SUM(FJ181:FJ182)</f>
        <v>0</v>
      </c>
      <c r="FK183" s="478" t="n">
        <f aca="false">SUM(FK181:FK182)</f>
        <v>0</v>
      </c>
      <c r="FL183" s="478" t="n">
        <f aca="false">SUM(FL181:FL182)</f>
        <v>0</v>
      </c>
      <c r="FM183" s="478" t="n">
        <f aca="false">SUM(FM181:FM182)</f>
        <v>0</v>
      </c>
      <c r="FN183" s="478" t="n">
        <f aca="false">SUM(FN181:FN182)</f>
        <v>0</v>
      </c>
      <c r="FO183" s="478" t="n">
        <f aca="false">SUM(FO181:FO182)</f>
        <v>0</v>
      </c>
      <c r="FP183" s="478" t="n">
        <f aca="false">SUM(FP181:FP182)</f>
        <v>0</v>
      </c>
      <c r="FQ183" s="478" t="n">
        <f aca="false">SUM(FQ181:FQ182)</f>
        <v>0</v>
      </c>
      <c r="FR183" s="478" t="n">
        <f aca="false">SUM(FR181:FR182)</f>
        <v>0</v>
      </c>
      <c r="FS183" s="478" t="n">
        <f aca="false">SUM(FG183:FR183)</f>
        <v>0</v>
      </c>
      <c r="FT183" s="478" t="n">
        <f aca="false">SUM(FT181:FT182)</f>
        <v>0</v>
      </c>
      <c r="FU183" s="478" t="n">
        <f aca="false">SUM(FU181:FU182)</f>
        <v>0</v>
      </c>
      <c r="FV183" s="478" t="n">
        <f aca="false">SUM(FV181:FV182)</f>
        <v>0</v>
      </c>
      <c r="FW183" s="478" t="n">
        <f aca="false">SUM(FW181:FW182)</f>
        <v>0</v>
      </c>
      <c r="FX183" s="478" t="n">
        <f aca="false">SUM(FX181:FX182)</f>
        <v>0</v>
      </c>
      <c r="FY183" s="478" t="n">
        <f aca="false">SUM(FY181:FY182)</f>
        <v>0</v>
      </c>
      <c r="FZ183" s="478" t="n">
        <f aca="false">SUM(FZ181:FZ182)</f>
        <v>0</v>
      </c>
      <c r="GA183" s="478" t="n">
        <f aca="false">SUM(GA181:GA182)</f>
        <v>0</v>
      </c>
      <c r="GB183" s="478" t="n">
        <f aca="false">SUM(GB181:GB182)</f>
        <v>0</v>
      </c>
      <c r="GC183" s="478" t="n">
        <f aca="false">SUM(GC181:GC182)</f>
        <v>0</v>
      </c>
      <c r="GD183" s="478" t="n">
        <f aca="false">SUM(GD181:GD182)</f>
        <v>0</v>
      </c>
      <c r="GE183" s="478" t="n">
        <f aca="false">SUM(GE181:GE182)</f>
        <v>0</v>
      </c>
      <c r="GF183" s="478" t="n">
        <f aca="false">SUM(FT183:GE183)</f>
        <v>0</v>
      </c>
      <c r="GG183" s="478" t="n">
        <f aca="false">SUM(GG181:GG182)</f>
        <v>0</v>
      </c>
      <c r="GH183" s="478" t="n">
        <f aca="false">SUM(GH181:GH182)</f>
        <v>0</v>
      </c>
      <c r="GI183" s="478" t="n">
        <f aca="false">SUM(GI181:GI182)</f>
        <v>0</v>
      </c>
      <c r="GJ183" s="478" t="n">
        <f aca="false">SUM(GJ181:GJ182)</f>
        <v>0</v>
      </c>
      <c r="GK183" s="478" t="n">
        <f aca="false">SUM(GK181:GK182)</f>
        <v>0</v>
      </c>
      <c r="GL183" s="478" t="n">
        <f aca="false">SUM(GL181:GL182)</f>
        <v>0</v>
      </c>
      <c r="GM183" s="478" t="n">
        <f aca="false">SUM(GM181:GM182)</f>
        <v>0</v>
      </c>
      <c r="GN183" s="478" t="n">
        <f aca="false">SUM(GN181:GN182)</f>
        <v>0</v>
      </c>
      <c r="GO183" s="478" t="n">
        <f aca="false">SUM(GO181:GO182)</f>
        <v>0</v>
      </c>
      <c r="GP183" s="478" t="n">
        <f aca="false">SUM(GP181:GP182)</f>
        <v>0</v>
      </c>
      <c r="GQ183" s="478" t="n">
        <f aca="false">SUM(GQ181:GQ182)</f>
        <v>0</v>
      </c>
      <c r="GR183" s="478" t="n">
        <f aca="false">SUM(GR181:GR182)</f>
        <v>0</v>
      </c>
      <c r="GS183" s="478" t="n">
        <f aca="false">SUM(GG183:GR183)</f>
        <v>0</v>
      </c>
      <c r="GT183" s="478" t="n">
        <f aca="false">SUM(GT181:GT182)</f>
        <v>0</v>
      </c>
      <c r="GU183" s="478" t="n">
        <f aca="false">SUM(GU181:GU182)</f>
        <v>0</v>
      </c>
      <c r="GV183" s="478" t="n">
        <f aca="false">SUM(GV181:GV182)</f>
        <v>0</v>
      </c>
      <c r="GW183" s="478" t="n">
        <f aca="false">SUM(GW181:GW182)</f>
        <v>0</v>
      </c>
      <c r="GX183" s="478" t="n">
        <f aca="false">SUM(GX181:GX182)</f>
        <v>0</v>
      </c>
      <c r="GY183" s="478" t="n">
        <f aca="false">SUM(GY181:GY182)</f>
        <v>0</v>
      </c>
      <c r="GZ183" s="478" t="n">
        <f aca="false">SUM(GZ181:GZ182)</f>
        <v>0</v>
      </c>
      <c r="HA183" s="478" t="n">
        <f aca="false">SUM(HA181:HA182)</f>
        <v>0</v>
      </c>
      <c r="HB183" s="478" t="n">
        <f aca="false">SUM(HB181:HB182)</f>
        <v>0</v>
      </c>
      <c r="HC183" s="478" t="n">
        <f aca="false">SUM(HC181:HC182)</f>
        <v>0</v>
      </c>
      <c r="HD183" s="478" t="n">
        <f aca="false">SUM(HD181:HD182)</f>
        <v>0</v>
      </c>
      <c r="HE183" s="478" t="n">
        <f aca="false">SUM(HE181:HE182)</f>
        <v>0</v>
      </c>
      <c r="HF183" s="478" t="n">
        <f aca="false">SUM(GT183:HE183)</f>
        <v>0</v>
      </c>
      <c r="HG183" s="478" t="n">
        <f aca="false">SUM(HG181:HG182)</f>
        <v>0</v>
      </c>
      <c r="HH183" s="478" t="n">
        <f aca="false">SUM(HH181:HH182)</f>
        <v>0</v>
      </c>
      <c r="HI183" s="478" t="n">
        <f aca="false">SUM(HI181:HI182)</f>
        <v>0</v>
      </c>
      <c r="HJ183" s="478" t="n">
        <f aca="false">SUM(HJ181:HJ182)</f>
        <v>0</v>
      </c>
      <c r="HK183" s="478" t="n">
        <f aca="false">SUM(HK181:HK182)</f>
        <v>0</v>
      </c>
      <c r="HL183" s="478" t="n">
        <f aca="false">SUM(HL181:HL182)</f>
        <v>0</v>
      </c>
      <c r="HM183" s="478" t="n">
        <f aca="false">SUM(HM181:HM182)</f>
        <v>0</v>
      </c>
      <c r="HN183" s="478" t="n">
        <f aca="false">SUM(HN181:HN182)</f>
        <v>0</v>
      </c>
      <c r="HO183" s="478" t="n">
        <f aca="false">SUM(HO181:HO182)</f>
        <v>0</v>
      </c>
      <c r="HP183" s="478" t="n">
        <f aca="false">SUM(HP181:HP182)</f>
        <v>0</v>
      </c>
      <c r="HQ183" s="478" t="n">
        <f aca="false">SUM(HQ181:HQ182)</f>
        <v>0</v>
      </c>
      <c r="HR183" s="478" t="n">
        <f aca="false">SUM(HR181:HR182)</f>
        <v>0</v>
      </c>
      <c r="HS183" s="478" t="n">
        <f aca="false">SUM(HG183:HR183)</f>
        <v>0</v>
      </c>
      <c r="HT183" s="478" t="n">
        <f aca="false">SUM(HT181:HT182)</f>
        <v>0</v>
      </c>
      <c r="HU183" s="478" t="n">
        <f aca="false">SUM(HU181:HU182)</f>
        <v>0</v>
      </c>
      <c r="HV183" s="478" t="n">
        <f aca="false">SUM(HV181:HV182)</f>
        <v>0</v>
      </c>
      <c r="HW183" s="478" t="n">
        <f aca="false">SUM(HW181:HW182)</f>
        <v>0</v>
      </c>
      <c r="HX183" s="478" t="n">
        <f aca="false">SUM(HX181:HX182)</f>
        <v>0</v>
      </c>
      <c r="HY183" s="478" t="n">
        <f aca="false">SUM(HY181:HY182)</f>
        <v>0</v>
      </c>
      <c r="HZ183" s="478" t="n">
        <f aca="false">SUM(HZ181:HZ182)</f>
        <v>0</v>
      </c>
      <c r="IA183" s="478" t="n">
        <f aca="false">SUM(IA181:IA182)</f>
        <v>0</v>
      </c>
      <c r="IB183" s="478" t="n">
        <f aca="false">SUM(IB181:IB182)</f>
        <v>0</v>
      </c>
      <c r="IC183" s="478" t="n">
        <f aca="false">SUM(IC181:IC182)</f>
        <v>0</v>
      </c>
      <c r="ID183" s="478" t="n">
        <f aca="false">SUM(ID181:ID182)</f>
        <v>0</v>
      </c>
      <c r="IE183" s="478" t="n">
        <f aca="false">SUM(IE181:IE182)</f>
        <v>0</v>
      </c>
      <c r="IF183" s="478" t="n">
        <f aca="false">SUM(HT183:IE183)</f>
        <v>0</v>
      </c>
      <c r="IG183" s="478" t="n">
        <f aca="false">SUM(IG181:IG182)</f>
        <v>0</v>
      </c>
      <c r="IH183" s="478" t="n">
        <f aca="false">SUM(IH181:IH182)</f>
        <v>0</v>
      </c>
      <c r="II183" s="478" t="n">
        <f aca="false">SUM(II181:II182)</f>
        <v>0</v>
      </c>
      <c r="IJ183" s="478" t="n">
        <f aca="false">SUM(IJ181:IJ182)</f>
        <v>0</v>
      </c>
      <c r="IK183" s="478" t="n">
        <f aca="false">SUM(IK181:IK182)</f>
        <v>0</v>
      </c>
      <c r="IL183" s="478" t="n">
        <f aca="false">SUM(IL181:IL182)</f>
        <v>0</v>
      </c>
      <c r="IM183" s="478" t="n">
        <f aca="false">SUM(IM181:IM182)</f>
        <v>0</v>
      </c>
      <c r="IN183" s="478" t="n">
        <f aca="false">SUM(IN181:IN182)</f>
        <v>0</v>
      </c>
      <c r="IO183" s="478" t="n">
        <f aca="false">SUM(IO181:IO182)</f>
        <v>0</v>
      </c>
      <c r="IP183" s="478" t="n">
        <f aca="false">SUM(IP181:IP182)</f>
        <v>0</v>
      </c>
      <c r="IQ183" s="478" t="n">
        <f aca="false">SUM(IQ181:IQ182)</f>
        <v>0</v>
      </c>
      <c r="IR183" s="478" t="n">
        <f aca="false">SUM(IR181:IR182)</f>
        <v>0</v>
      </c>
      <c r="IS183" s="478" t="n">
        <f aca="false">SUM(IG183:IR183)</f>
        <v>0</v>
      </c>
      <c r="IT183" s="478" t="n">
        <f aca="false">SUM(IT181:IT182)</f>
        <v>0</v>
      </c>
      <c r="IU183" s="478" t="n">
        <f aca="false">SUM(IU181:IU182)</f>
        <v>0</v>
      </c>
      <c r="IV183" s="478" t="n">
        <f aca="false">SUM(IV181:IV182)</f>
        <v>0</v>
      </c>
      <c r="IW183" s="478" t="n">
        <f aca="false">SUM(IW181:IW182)</f>
        <v>0</v>
      </c>
      <c r="IX183" s="478" t="n">
        <f aca="false">SUM(IX181:IX182)</f>
        <v>0</v>
      </c>
      <c r="IY183" s="478" t="n">
        <f aca="false">SUM(IY181:IY182)</f>
        <v>0</v>
      </c>
      <c r="IZ183" s="478" t="n">
        <f aca="false">SUM(IZ181:IZ182)</f>
        <v>0</v>
      </c>
      <c r="JA183" s="478" t="n">
        <f aca="false">SUM(JA181:JA182)</f>
        <v>0</v>
      </c>
      <c r="JB183" s="478" t="n">
        <f aca="false">SUM(JB181:JB182)</f>
        <v>0</v>
      </c>
      <c r="JC183" s="478" t="n">
        <f aca="false">SUM(JC181:JC182)</f>
        <v>0</v>
      </c>
      <c r="JD183" s="478" t="n">
        <f aca="false">SUM(JD181:JD182)</f>
        <v>0</v>
      </c>
      <c r="JE183" s="478" t="n">
        <f aca="false">SUM(JE181:JE182)</f>
        <v>0</v>
      </c>
      <c r="JF183" s="478" t="n">
        <f aca="false">SUM(IT183:JE183)</f>
        <v>0</v>
      </c>
      <c r="JG183" s="478" t="n">
        <f aca="false">SUM(JG181:JG182)</f>
        <v>0</v>
      </c>
      <c r="JH183" s="478" t="n">
        <f aca="false">SUM(JH181:JH182)</f>
        <v>0</v>
      </c>
      <c r="JI183" s="478" t="n">
        <f aca="false">SUM(JI181:JI182)</f>
        <v>0</v>
      </c>
      <c r="JJ183" s="478" t="n">
        <f aca="false">SUM(JJ181:JJ182)</f>
        <v>0</v>
      </c>
      <c r="JK183" s="478" t="n">
        <f aca="false">SUM(JK181:JK182)</f>
        <v>0</v>
      </c>
      <c r="JL183" s="478" t="n">
        <f aca="false">SUM(JL181:JL182)</f>
        <v>0</v>
      </c>
      <c r="JM183" s="478" t="n">
        <f aca="false">SUM(JM181:JM182)</f>
        <v>0</v>
      </c>
      <c r="JN183" s="478" t="n">
        <f aca="false">SUM(JN181:JN182)</f>
        <v>0</v>
      </c>
      <c r="JO183" s="478" t="n">
        <f aca="false">SUM(JO181:JO182)</f>
        <v>0</v>
      </c>
      <c r="JP183" s="478" t="n">
        <f aca="false">SUM(JP181:JP182)</f>
        <v>0</v>
      </c>
      <c r="JQ183" s="478" t="n">
        <f aca="false">SUM(JQ181:JQ182)</f>
        <v>0</v>
      </c>
      <c r="JR183" s="478" t="n">
        <f aca="false">SUM(JR181:JR182)</f>
        <v>0</v>
      </c>
      <c r="JS183" s="478" t="n">
        <f aca="false">SUM(JG183:JR183)</f>
        <v>0</v>
      </c>
      <c r="JT183" s="478" t="n">
        <f aca="false">SUM(JT181:JT182)</f>
        <v>0</v>
      </c>
      <c r="JU183" s="478" t="n">
        <f aca="false">SUM(JU181:JU182)</f>
        <v>0</v>
      </c>
      <c r="JV183" s="478" t="n">
        <f aca="false">SUM(JV181:JV182)</f>
        <v>0</v>
      </c>
      <c r="JW183" s="478" t="n">
        <f aca="false">SUM(JW181:JW182)</f>
        <v>0</v>
      </c>
      <c r="JX183" s="478" t="n">
        <f aca="false">SUM(JX181:JX182)</f>
        <v>0</v>
      </c>
      <c r="JY183" s="478" t="n">
        <f aca="false">SUM(JY181:JY182)</f>
        <v>0</v>
      </c>
      <c r="JZ183" s="478" t="n">
        <f aca="false">SUM(JZ181:JZ182)</f>
        <v>0</v>
      </c>
      <c r="KA183" s="478" t="n">
        <f aca="false">SUM(KA181:KA182)</f>
        <v>0</v>
      </c>
      <c r="KB183" s="478" t="n">
        <f aca="false">SUM(KB181:KB182)</f>
        <v>0</v>
      </c>
      <c r="KC183" s="478" t="n">
        <f aca="false">SUM(KC181:KC182)</f>
        <v>0</v>
      </c>
      <c r="KD183" s="478" t="n">
        <f aca="false">SUM(KD181:KD182)</f>
        <v>0</v>
      </c>
      <c r="KE183" s="478" t="n">
        <f aca="false">SUM(KE181:KE182)</f>
        <v>0</v>
      </c>
      <c r="KF183" s="478" t="n">
        <f aca="false">SUM(JT183:KE183)</f>
        <v>0</v>
      </c>
      <c r="KG183" s="478" t="n">
        <f aca="false">SUM(KG181:KG182)</f>
        <v>0</v>
      </c>
      <c r="KH183" s="478" t="n">
        <f aca="false">SUM(KH181:KH182)</f>
        <v>0</v>
      </c>
      <c r="KI183" s="478" t="n">
        <f aca="false">SUM(KI181:KI182)</f>
        <v>0</v>
      </c>
      <c r="KJ183" s="478" t="n">
        <f aca="false">SUM(KJ181:KJ182)</f>
        <v>0</v>
      </c>
      <c r="KK183" s="478" t="n">
        <f aca="false">SUM(KK181:KK182)</f>
        <v>0</v>
      </c>
      <c r="KL183" s="478" t="n">
        <f aca="false">SUM(KL181:KL182)</f>
        <v>0</v>
      </c>
      <c r="KM183" s="478" t="n">
        <f aca="false">SUM(KM181:KM182)</f>
        <v>0</v>
      </c>
      <c r="KN183" s="478" t="n">
        <f aca="false">SUM(KN181:KN182)</f>
        <v>0</v>
      </c>
      <c r="KO183" s="478" t="n">
        <f aca="false">SUM(KO181:KO182)</f>
        <v>0</v>
      </c>
      <c r="KP183" s="478" t="n">
        <f aca="false">SUM(KP181:KP182)</f>
        <v>0</v>
      </c>
      <c r="KQ183" s="478" t="n">
        <f aca="false">SUM(KQ181:KQ182)</f>
        <v>0</v>
      </c>
      <c r="KR183" s="478" t="n">
        <f aca="false">SUM(KR181:KR182)</f>
        <v>0</v>
      </c>
      <c r="KS183" s="478" t="n">
        <f aca="false">SUM(KG183:KR183)</f>
        <v>0</v>
      </c>
      <c r="KT183" s="478" t="n">
        <f aca="false">SUM(KT181:KT182)</f>
        <v>0</v>
      </c>
      <c r="KU183" s="478" t="n">
        <f aca="false">SUM(KU181:KU182)</f>
        <v>0</v>
      </c>
      <c r="KV183" s="478" t="n">
        <f aca="false">SUM(KV181:KV182)</f>
        <v>0</v>
      </c>
      <c r="KW183" s="478" t="n">
        <f aca="false">SUM(KW181:KW182)</f>
        <v>0</v>
      </c>
      <c r="KX183" s="478" t="n">
        <f aca="false">SUM(KX181:KX182)</f>
        <v>0</v>
      </c>
      <c r="KY183" s="478" t="n">
        <f aca="false">SUM(KY181:KY182)</f>
        <v>0</v>
      </c>
      <c r="KZ183" s="478" t="n">
        <f aca="false">SUM(KZ181:KZ182)</f>
        <v>0</v>
      </c>
      <c r="LA183" s="478" t="n">
        <f aca="false">SUM(LA181:LA182)</f>
        <v>0</v>
      </c>
      <c r="LB183" s="478" t="n">
        <f aca="false">SUM(LB181:LB182)</f>
        <v>0</v>
      </c>
      <c r="LC183" s="478" t="n">
        <f aca="false">SUM(LC181:LC182)</f>
        <v>0</v>
      </c>
      <c r="LD183" s="478" t="n">
        <f aca="false">SUM(LD181:LD182)</f>
        <v>0</v>
      </c>
      <c r="LE183" s="478" t="n">
        <f aca="false">SUM(LE181:LE182)</f>
        <v>0</v>
      </c>
      <c r="LF183" s="478" t="n">
        <f aca="false">SUM(KT183:LE183)</f>
        <v>0</v>
      </c>
      <c r="LG183" s="478" t="n">
        <f aca="false">SUM(LG181:LG182)</f>
        <v>0</v>
      </c>
      <c r="LH183" s="478" t="n">
        <f aca="false">SUM(LH181:LH182)</f>
        <v>0</v>
      </c>
      <c r="LI183" s="478" t="n">
        <f aca="false">SUM(LI181:LI182)</f>
        <v>0</v>
      </c>
      <c r="LJ183" s="478" t="n">
        <f aca="false">SUM(LJ181:LJ182)</f>
        <v>0</v>
      </c>
      <c r="LK183" s="478" t="n">
        <f aca="false">SUM(LK181:LK182)</f>
        <v>0</v>
      </c>
      <c r="LL183" s="478" t="n">
        <f aca="false">SUM(LL181:LL182)</f>
        <v>0</v>
      </c>
      <c r="LM183" s="478" t="n">
        <f aca="false">SUM(LM181:LM182)</f>
        <v>0</v>
      </c>
      <c r="LN183" s="478" t="n">
        <f aca="false">SUM(LN181:LN182)</f>
        <v>0</v>
      </c>
      <c r="LO183" s="478" t="n">
        <f aca="false">SUM(LO181:LO182)</f>
        <v>0</v>
      </c>
      <c r="LP183" s="478" t="n">
        <f aca="false">SUM(LP181:LP182)</f>
        <v>0</v>
      </c>
      <c r="LQ183" s="478" t="n">
        <f aca="false">SUM(LQ181:LQ182)</f>
        <v>0</v>
      </c>
      <c r="LR183" s="478" t="n">
        <f aca="false">SUM(LR181:LR182)</f>
        <v>0</v>
      </c>
      <c r="LS183" s="478" t="n">
        <f aca="false">SUM(LG183:LR183)</f>
        <v>0</v>
      </c>
      <c r="LT183" s="478" t="n">
        <f aca="false">SUM(LT181:LT182)</f>
        <v>0</v>
      </c>
      <c r="LU183" s="478" t="n">
        <f aca="false">SUM(LU181:LU182)</f>
        <v>0</v>
      </c>
      <c r="LV183" s="478" t="n">
        <f aca="false">SUM(LV181:LV182)</f>
        <v>0</v>
      </c>
      <c r="LW183" s="478" t="n">
        <f aca="false">SUM(LW181:LW182)</f>
        <v>0</v>
      </c>
      <c r="LX183" s="478" t="n">
        <f aca="false">SUM(LX181:LX182)</f>
        <v>0</v>
      </c>
      <c r="LY183" s="478" t="n">
        <f aca="false">SUM(LY181:LY182)</f>
        <v>0</v>
      </c>
      <c r="LZ183" s="478" t="n">
        <f aca="false">SUM(LZ181:LZ182)</f>
        <v>0</v>
      </c>
      <c r="MA183" s="478" t="n">
        <f aca="false">SUM(MA181:MA182)</f>
        <v>0</v>
      </c>
      <c r="MB183" s="478" t="n">
        <f aca="false">SUM(MB181:MB182)</f>
        <v>0</v>
      </c>
      <c r="MC183" s="478" t="n">
        <f aca="false">SUM(MC181:MC182)</f>
        <v>0</v>
      </c>
      <c r="MD183" s="478" t="n">
        <f aca="false">SUM(MD181:MD182)</f>
        <v>0</v>
      </c>
      <c r="ME183" s="478" t="n">
        <f aca="false">SUM(ME181:ME182)</f>
        <v>0</v>
      </c>
      <c r="MF183" s="478" t="n">
        <f aca="false">SUM(LT183:ME183)</f>
        <v>0</v>
      </c>
      <c r="MG183" s="478" t="n">
        <f aca="false">SUM(MG181:MG182)</f>
        <v>0</v>
      </c>
      <c r="MH183" s="478" t="n">
        <f aca="false">SUM(MH181:MH182)</f>
        <v>0</v>
      </c>
      <c r="MI183" s="478" t="n">
        <f aca="false">SUM(MI181:MI182)</f>
        <v>0</v>
      </c>
      <c r="MJ183" s="478" t="n">
        <f aca="false">SUM(MJ181:MJ182)</f>
        <v>0</v>
      </c>
      <c r="MK183" s="478" t="n">
        <f aca="false">SUM(MK181:MK182)</f>
        <v>0</v>
      </c>
      <c r="ML183" s="478" t="n">
        <f aca="false">SUM(ML181:ML182)</f>
        <v>0</v>
      </c>
      <c r="MM183" s="478" t="n">
        <f aca="false">SUM(MM181:MM182)</f>
        <v>0</v>
      </c>
      <c r="MN183" s="478" t="n">
        <f aca="false">SUM(MN181:MN182)</f>
        <v>0</v>
      </c>
      <c r="MO183" s="478" t="n">
        <f aca="false">SUM(MO181:MO182)</f>
        <v>0</v>
      </c>
      <c r="MP183" s="478" t="n">
        <f aca="false">SUM(MP181:MP182)</f>
        <v>0</v>
      </c>
      <c r="MQ183" s="478" t="n">
        <f aca="false">SUM(MQ181:MQ182)</f>
        <v>0</v>
      </c>
      <c r="MR183" s="478" t="n">
        <f aca="false">SUM(MR181:MR182)</f>
        <v>0</v>
      </c>
      <c r="MS183" s="478" t="n">
        <f aca="false">SUM(MG183:MR183)</f>
        <v>0</v>
      </c>
      <c r="MT183" s="478" t="n">
        <f aca="false">SUM(MT181:MT182)</f>
        <v>0</v>
      </c>
      <c r="MU183" s="478" t="n">
        <f aca="false">SUM(MU181:MU182)</f>
        <v>0</v>
      </c>
      <c r="MV183" s="478" t="n">
        <f aca="false">SUM(MV181:MV182)</f>
        <v>0</v>
      </c>
      <c r="MW183" s="478" t="n">
        <f aca="false">SUM(MW181:MW182)</f>
        <v>0</v>
      </c>
      <c r="MX183" s="478" t="n">
        <f aca="false">SUM(MX181:MX182)</f>
        <v>0</v>
      </c>
      <c r="MY183" s="478" t="n">
        <f aca="false">SUM(MY181:MY182)</f>
        <v>0</v>
      </c>
      <c r="MZ183" s="478" t="n">
        <f aca="false">SUM(MZ181:MZ182)</f>
        <v>0</v>
      </c>
      <c r="NA183" s="478" t="n">
        <f aca="false">SUM(NA181:NA182)</f>
        <v>0</v>
      </c>
      <c r="NB183" s="478" t="n">
        <f aca="false">SUM(NB181:NB182)</f>
        <v>0</v>
      </c>
      <c r="NC183" s="478" t="n">
        <f aca="false">SUM(NC181:NC182)</f>
        <v>0</v>
      </c>
      <c r="ND183" s="478" t="n">
        <f aca="false">SUM(ND181:ND182)</f>
        <v>0</v>
      </c>
      <c r="NE183" s="478" t="n">
        <f aca="false">SUM(NE181:NE182)</f>
        <v>0</v>
      </c>
      <c r="NF183" s="478" t="n">
        <f aca="false">SUM(MT183:NE183)</f>
        <v>0</v>
      </c>
      <c r="NG183" s="478" t="n">
        <f aca="false">SUM(NG181:NG182)</f>
        <v>0</v>
      </c>
      <c r="NH183" s="478" t="n">
        <f aca="false">SUM(NH181:NH182)</f>
        <v>0</v>
      </c>
      <c r="NI183" s="478" t="n">
        <f aca="false">SUM(NI181:NI182)</f>
        <v>0</v>
      </c>
      <c r="NJ183" s="478" t="n">
        <f aca="false">SUM(NJ181:NJ182)</f>
        <v>0</v>
      </c>
      <c r="NK183" s="478" t="n">
        <f aca="false">SUM(NK181:NK182)</f>
        <v>0</v>
      </c>
      <c r="NL183" s="478" t="n">
        <f aca="false">SUM(NL181:NL182)</f>
        <v>0</v>
      </c>
      <c r="NM183" s="478" t="n">
        <f aca="false">SUM(NM181:NM182)</f>
        <v>0</v>
      </c>
      <c r="NN183" s="478" t="n">
        <f aca="false">SUM(NN181:NN182)</f>
        <v>0</v>
      </c>
      <c r="NO183" s="478" t="n">
        <f aca="false">SUM(NO181:NO182)</f>
        <v>0</v>
      </c>
      <c r="NP183" s="478" t="n">
        <f aca="false">SUM(NP181:NP182)</f>
        <v>0</v>
      </c>
      <c r="NQ183" s="478" t="n">
        <f aca="false">SUM(NQ181:NQ182)</f>
        <v>0</v>
      </c>
      <c r="NR183" s="478" t="n">
        <f aca="false">SUM(NR181:NR182)</f>
        <v>0</v>
      </c>
      <c r="NS183" s="478" t="n">
        <f aca="false">SUM(NG183:NR183)</f>
        <v>0</v>
      </c>
      <c r="NT183" s="478" t="n">
        <f aca="false">SUM(NT181:NT182)</f>
        <v>0</v>
      </c>
      <c r="NU183" s="478" t="n">
        <f aca="false">SUM(NU181:NU182)</f>
        <v>0</v>
      </c>
      <c r="NV183" s="478" t="n">
        <f aca="false">SUM(NV181:NV182)</f>
        <v>0</v>
      </c>
      <c r="NW183" s="478" t="n">
        <f aca="false">SUM(NW181:NW182)</f>
        <v>0</v>
      </c>
      <c r="NX183" s="478" t="n">
        <f aca="false">SUM(NX181:NX182)</f>
        <v>0</v>
      </c>
      <c r="NY183" s="478" t="n">
        <f aca="false">SUM(NY181:NY182)</f>
        <v>0</v>
      </c>
      <c r="NZ183" s="478" t="n">
        <f aca="false">SUM(NZ181:NZ182)</f>
        <v>0</v>
      </c>
      <c r="OA183" s="478" t="n">
        <f aca="false">SUM(OA181:OA182)</f>
        <v>0</v>
      </c>
      <c r="OB183" s="478" t="n">
        <f aca="false">SUM(OB181:OB182)</f>
        <v>0</v>
      </c>
      <c r="OC183" s="478" t="n">
        <f aca="false">SUM(OC181:OC182)</f>
        <v>0</v>
      </c>
      <c r="OD183" s="478" t="n">
        <f aca="false">SUM(OD181:OD182)</f>
        <v>0</v>
      </c>
      <c r="OE183" s="478" t="n">
        <f aca="false">SUM(OE181:OE182)</f>
        <v>0</v>
      </c>
      <c r="OF183" s="478" t="n">
        <f aca="false">SUM(NT183:OE183)</f>
        <v>0</v>
      </c>
      <c r="OG183" s="478" t="n">
        <f aca="false">SUM(OG181:OG182)</f>
        <v>0</v>
      </c>
      <c r="OH183" s="478" t="n">
        <f aca="false">SUM(OH181:OH182)</f>
        <v>0</v>
      </c>
      <c r="OI183" s="478" t="n">
        <f aca="false">SUM(OI181:OI182)</f>
        <v>0</v>
      </c>
      <c r="OJ183" s="478" t="n">
        <f aca="false">SUM(OJ181:OJ182)</f>
        <v>0</v>
      </c>
      <c r="OK183" s="478" t="n">
        <f aca="false">SUM(OK181:OK182)</f>
        <v>0</v>
      </c>
      <c r="OL183" s="478" t="n">
        <f aca="false">SUM(OL181:OL182)</f>
        <v>0</v>
      </c>
      <c r="OM183" s="478" t="n">
        <f aca="false">SUM(OM181:OM182)</f>
        <v>0</v>
      </c>
      <c r="ON183" s="478" t="n">
        <f aca="false">SUM(ON181:ON182)</f>
        <v>0</v>
      </c>
      <c r="OO183" s="478" t="n">
        <f aca="false">SUM(OO181:OO182)</f>
        <v>0</v>
      </c>
      <c r="OP183" s="478" t="n">
        <f aca="false">SUM(OP181:OP182)</f>
        <v>0</v>
      </c>
      <c r="OQ183" s="478" t="n">
        <f aca="false">SUM(OQ181:OQ182)</f>
        <v>0</v>
      </c>
      <c r="OR183" s="478" t="n">
        <f aca="false">SUM(OR181:OR182)</f>
        <v>0</v>
      </c>
      <c r="OS183" s="478" t="n">
        <f aca="false">SUM(OG183:OR183)</f>
        <v>0</v>
      </c>
      <c r="OT183" s="478"/>
      <c r="OU183" s="478"/>
      <c r="OV183" s="478"/>
      <c r="OW183" s="478"/>
      <c r="OX183" s="478"/>
      <c r="OY183" s="478"/>
      <c r="OZ183" s="478"/>
      <c r="PA183" s="478"/>
      <c r="PB183" s="478"/>
      <c r="PC183" s="478"/>
      <c r="PD183" s="478"/>
      <c r="PE183" s="478"/>
      <c r="PF183" s="478"/>
      <c r="PG183" s="478"/>
      <c r="PH183" s="478"/>
      <c r="PI183" s="478"/>
      <c r="PJ183" s="478"/>
      <c r="PK183" s="478"/>
      <c r="PL183" s="478"/>
      <c r="PM183" s="478"/>
      <c r="PN183" s="478"/>
      <c r="PO183" s="478"/>
      <c r="PP183" s="478"/>
      <c r="PQ183" s="478"/>
      <c r="PR183" s="478"/>
      <c r="PS183" s="478"/>
      <c r="PT183" s="478"/>
      <c r="PU183" s="478"/>
      <c r="PV183" s="478"/>
      <c r="PW183" s="478"/>
      <c r="PX183" s="478"/>
      <c r="PY183" s="478"/>
      <c r="PZ183" s="478"/>
      <c r="QA183" s="478"/>
      <c r="QB183" s="478"/>
      <c r="QC183" s="478"/>
      <c r="QD183" s="478"/>
      <c r="QE183" s="478"/>
      <c r="QF183" s="478"/>
      <c r="QG183" s="478"/>
      <c r="QH183" s="478"/>
      <c r="QI183" s="478"/>
      <c r="QJ183" s="478"/>
      <c r="QK183" s="478"/>
      <c r="QL183" s="478"/>
      <c r="QM183" s="478"/>
      <c r="QN183" s="478"/>
      <c r="QO183" s="478"/>
      <c r="QP183" s="478"/>
      <c r="QQ183" s="478"/>
      <c r="QR183" s="478"/>
      <c r="QS183" s="478"/>
      <c r="QT183" s="478"/>
      <c r="QU183" s="478"/>
      <c r="QV183" s="478"/>
      <c r="QW183" s="478"/>
      <c r="QX183" s="478"/>
      <c r="QY183" s="478"/>
      <c r="QZ183" s="478"/>
      <c r="RA183" s="478"/>
      <c r="RB183" s="478"/>
      <c r="RC183" s="478"/>
      <c r="RD183" s="478"/>
      <c r="RE183" s="478"/>
      <c r="RF183" s="478"/>
    </row>
    <row r="184" customFormat="false" ht="12.75" hidden="false" customHeight="true" outlineLevel="0" collapsed="false">
      <c r="A184" s="478"/>
      <c r="B184" s="479" t="s">
        <v>504</v>
      </c>
      <c r="C184" s="478"/>
      <c r="D184" s="478"/>
      <c r="E184" s="478"/>
      <c r="F184" s="478"/>
      <c r="G184" s="478" t="n">
        <f aca="false">SUM(G178:G180,G183)</f>
        <v>0</v>
      </c>
      <c r="H184" s="478" t="n">
        <f aca="false">SUM(H178:H180,H183)</f>
        <v>0</v>
      </c>
      <c r="I184" s="478" t="n">
        <f aca="false">SUM(I178:I180,I183)</f>
        <v>0</v>
      </c>
      <c r="J184" s="478" t="n">
        <f aca="false">SUM(J178:J180,J183)</f>
        <v>0</v>
      </c>
      <c r="K184" s="478" t="n">
        <f aca="false">SUM(K178:K180,K183)</f>
        <v>0</v>
      </c>
      <c r="L184" s="478" t="n">
        <f aca="false">SUM(L178:L180,L183)</f>
        <v>0</v>
      </c>
      <c r="M184" s="478" t="n">
        <f aca="false">SUM(M178:M180,M183)</f>
        <v>0</v>
      </c>
      <c r="N184" s="478" t="n">
        <f aca="false">SUM(N178:N180,N183)</f>
        <v>0</v>
      </c>
      <c r="O184" s="478" t="n">
        <f aca="false">SUM(O178:O180,O183)</f>
        <v>0</v>
      </c>
      <c r="P184" s="478" t="n">
        <f aca="false">SUM(P178:P180,P183)</f>
        <v>0</v>
      </c>
      <c r="Q184" s="478" t="n">
        <f aca="false">SUM(Q178:Q180,Q183)</f>
        <v>0</v>
      </c>
      <c r="R184" s="478" t="n">
        <f aca="false">SUM(R178:R180,R183)</f>
        <v>0</v>
      </c>
      <c r="S184" s="478" t="n">
        <f aca="false">SUM(S178:S180,S183)</f>
        <v>0</v>
      </c>
      <c r="T184" s="478" t="n">
        <f aca="false">SUM(T178:T180,T183)</f>
        <v>0</v>
      </c>
      <c r="U184" s="478" t="n">
        <f aca="false">SUM(U178:U180,U183)</f>
        <v>0</v>
      </c>
      <c r="V184" s="478" t="n">
        <f aca="false">SUM(V178:V180,V183)</f>
        <v>0</v>
      </c>
      <c r="W184" s="478" t="n">
        <f aca="false">SUM(W178:W180,W183)</f>
        <v>0</v>
      </c>
      <c r="X184" s="478" t="n">
        <f aca="false">SUM(X178:X180,X183)</f>
        <v>0</v>
      </c>
      <c r="Y184" s="478" t="n">
        <f aca="false">SUM(Y178:Y180,Y183)</f>
        <v>0</v>
      </c>
      <c r="Z184" s="478" t="n">
        <f aca="false">SUM(Z178:Z180,Z183)</f>
        <v>0</v>
      </c>
      <c r="AA184" s="478" t="n">
        <f aca="false">SUM(AA178:AA180,AA183)</f>
        <v>0</v>
      </c>
      <c r="AB184" s="478" t="n">
        <f aca="false">SUM(AB178:AB180,AB183)</f>
        <v>0</v>
      </c>
      <c r="AC184" s="478" t="n">
        <f aca="false">SUM(AC178:AC180,AC183)</f>
        <v>0</v>
      </c>
      <c r="AD184" s="478" t="n">
        <f aca="false">SUM(AD178:AD180,AD183)</f>
        <v>0</v>
      </c>
      <c r="AE184" s="478" t="n">
        <f aca="false">SUM(AE178:AE180,AE183)</f>
        <v>0</v>
      </c>
      <c r="AF184" s="478" t="n">
        <f aca="false">SUM(AF178:AF180,AF183)</f>
        <v>0</v>
      </c>
      <c r="AG184" s="478" t="n">
        <f aca="false">SUM(AG178:AG180,AG183)</f>
        <v>0</v>
      </c>
      <c r="AH184" s="478" t="n">
        <f aca="false">SUM(AH178:AH180,AH183)</f>
        <v>0</v>
      </c>
      <c r="AI184" s="478" t="n">
        <f aca="false">SUM(AI178:AI180,AI183)</f>
        <v>0</v>
      </c>
      <c r="AJ184" s="478" t="n">
        <f aca="false">SUM(AJ178:AJ180,AJ183)</f>
        <v>0</v>
      </c>
      <c r="AK184" s="478" t="n">
        <f aca="false">SUM(AK178:AK180,AK183)</f>
        <v>0</v>
      </c>
      <c r="AL184" s="478" t="n">
        <f aca="false">SUM(AL178:AL180,AL183)</f>
        <v>0</v>
      </c>
      <c r="AM184" s="478" t="n">
        <f aca="false">SUM(AM178:AM180,AM183)</f>
        <v>0</v>
      </c>
      <c r="AN184" s="478" t="n">
        <f aca="false">SUM(AN178:AN180,AN183)</f>
        <v>0</v>
      </c>
      <c r="AO184" s="478" t="n">
        <f aca="false">SUM(AO178:AO180,AO183)</f>
        <v>0</v>
      </c>
      <c r="AP184" s="478" t="n">
        <f aca="false">SUM(AP178:AP180,AP183)</f>
        <v>0</v>
      </c>
      <c r="AQ184" s="478" t="n">
        <f aca="false">SUM(AQ178:AQ180,AQ183)</f>
        <v>0</v>
      </c>
      <c r="AR184" s="478" t="n">
        <f aca="false">SUM(AR178:AR180,AR183)</f>
        <v>0</v>
      </c>
      <c r="AS184" s="478" t="n">
        <f aca="false">SUM(AS178:AS180,AS183)</f>
        <v>0</v>
      </c>
      <c r="AT184" s="478" t="n">
        <f aca="false">SUM(AT178:AT180,AT183)</f>
        <v>0</v>
      </c>
      <c r="AU184" s="478" t="n">
        <f aca="false">SUM(AU178:AU180,AU183)</f>
        <v>0</v>
      </c>
      <c r="AV184" s="478" t="n">
        <f aca="false">SUM(AV178:AV180,AV183)</f>
        <v>0</v>
      </c>
      <c r="AW184" s="478" t="n">
        <f aca="false">SUM(AW178:AW180,AW183)</f>
        <v>0</v>
      </c>
      <c r="AX184" s="478" t="n">
        <f aca="false">SUM(AX178:AX180,AX183)</f>
        <v>0</v>
      </c>
      <c r="AY184" s="478" t="n">
        <f aca="false">SUM(AY178:AY180,AY183)</f>
        <v>0</v>
      </c>
      <c r="AZ184" s="478" t="n">
        <f aca="false">SUM(AZ178:AZ180,AZ183)</f>
        <v>0</v>
      </c>
      <c r="BA184" s="478" t="n">
        <f aca="false">SUM(BA178:BA180,BA183)</f>
        <v>0</v>
      </c>
      <c r="BB184" s="478" t="n">
        <f aca="false">SUM(BB178:BB180,BB183)</f>
        <v>0</v>
      </c>
      <c r="BC184" s="478" t="n">
        <f aca="false">SUM(BC178:BC180,BC183)</f>
        <v>0</v>
      </c>
      <c r="BD184" s="478" t="n">
        <f aca="false">SUM(BD178:BD180,BD183)</f>
        <v>0</v>
      </c>
      <c r="BE184" s="478" t="n">
        <f aca="false">SUM(BE178:BE180,BE183)</f>
        <v>0</v>
      </c>
      <c r="BF184" s="478" t="n">
        <f aca="false">SUM(BF178:BF180,BF183)</f>
        <v>0</v>
      </c>
      <c r="BG184" s="478" t="n">
        <f aca="false">SUM(BG178:BG180,BG183)</f>
        <v>0</v>
      </c>
      <c r="BH184" s="478" t="n">
        <f aca="false">SUM(BH178:BH180,BH183)</f>
        <v>0</v>
      </c>
      <c r="BI184" s="478" t="n">
        <f aca="false">SUM(BI178:BI180,BI183)</f>
        <v>0</v>
      </c>
      <c r="BJ184" s="478" t="n">
        <f aca="false">SUM(BJ178:BJ180,BJ183)</f>
        <v>0</v>
      </c>
      <c r="BK184" s="478" t="n">
        <f aca="false">SUM(BK178:BK180,BK183)</f>
        <v>0</v>
      </c>
      <c r="BL184" s="478" t="n">
        <f aca="false">SUM(BL178:BL180,BL183)</f>
        <v>0</v>
      </c>
      <c r="BM184" s="478" t="n">
        <f aca="false">SUM(BM178:BM180,BM183)</f>
        <v>0</v>
      </c>
      <c r="BN184" s="478" t="n">
        <f aca="false">SUM(BN178:BN180,BN183)</f>
        <v>0</v>
      </c>
      <c r="BO184" s="478" t="n">
        <f aca="false">SUM(BO178:BO180,BO183)</f>
        <v>0</v>
      </c>
      <c r="BP184" s="478" t="n">
        <f aca="false">SUM(BP178:BP180,BP183)</f>
        <v>0</v>
      </c>
      <c r="BQ184" s="478" t="n">
        <f aca="false">SUM(BQ178:BQ180,BQ183)</f>
        <v>0</v>
      </c>
      <c r="BR184" s="478" t="n">
        <f aca="false">SUM(BR178:BR180,BR183)</f>
        <v>0</v>
      </c>
      <c r="BS184" s="478" t="n">
        <f aca="false">SUM(BS178:BS180,BS183)</f>
        <v>0</v>
      </c>
      <c r="BT184" s="478" t="n">
        <f aca="false">SUM(BT178:BT180,BT183)</f>
        <v>0</v>
      </c>
      <c r="BU184" s="478" t="n">
        <f aca="false">SUM(BU178:BU180,BU183)</f>
        <v>0</v>
      </c>
      <c r="BV184" s="478" t="n">
        <f aca="false">SUM(BV178:BV180,BV183)</f>
        <v>0</v>
      </c>
      <c r="BW184" s="478" t="n">
        <f aca="false">SUM(BW178:BW180,BW183)</f>
        <v>0</v>
      </c>
      <c r="BX184" s="478" t="n">
        <f aca="false">SUM(BX178:BX180,BX183)</f>
        <v>0</v>
      </c>
      <c r="BY184" s="478" t="n">
        <f aca="false">SUM(BY178:BY180,BY183)</f>
        <v>0</v>
      </c>
      <c r="BZ184" s="478" t="n">
        <f aca="false">SUM(BZ178:BZ180,BZ183)</f>
        <v>0</v>
      </c>
      <c r="CA184" s="478" t="n">
        <f aca="false">SUM(CA178:CA180,CA183)</f>
        <v>0</v>
      </c>
      <c r="CB184" s="478" t="n">
        <f aca="false">SUM(CB178:CB180,CB183)</f>
        <v>0</v>
      </c>
      <c r="CC184" s="478" t="n">
        <f aca="false">SUM(CC178:CC180,CC183)</f>
        <v>0</v>
      </c>
      <c r="CD184" s="478" t="n">
        <f aca="false">SUM(CD178:CD180,CD183)</f>
        <v>0</v>
      </c>
      <c r="CE184" s="478" t="n">
        <f aca="false">SUM(CE178:CE180,CE183)</f>
        <v>0</v>
      </c>
      <c r="CF184" s="478" t="n">
        <f aca="false">SUM(CF178:CF180,CF183)</f>
        <v>0</v>
      </c>
      <c r="CG184" s="478" t="n">
        <f aca="false">SUM(CG178:CG180,CG183)</f>
        <v>0</v>
      </c>
      <c r="CH184" s="478" t="n">
        <f aca="false">SUM(CH178:CH180,CH183)</f>
        <v>0</v>
      </c>
      <c r="CI184" s="478" t="n">
        <f aca="false">SUM(CI178:CI180,CI183)</f>
        <v>0</v>
      </c>
      <c r="CJ184" s="478" t="n">
        <f aca="false">SUM(CJ178:CJ180,CJ183)</f>
        <v>0</v>
      </c>
      <c r="CK184" s="478" t="n">
        <f aca="false">SUM(CK178:CK180,CK183)</f>
        <v>0</v>
      </c>
      <c r="CL184" s="478" t="n">
        <f aca="false">SUM(CL178:CL180,CL183)</f>
        <v>0</v>
      </c>
      <c r="CM184" s="478" t="n">
        <f aca="false">SUM(CM178:CM180,CM183)</f>
        <v>0</v>
      </c>
      <c r="CN184" s="478" t="n">
        <f aca="false">SUM(CN178:CN180,CN183)</f>
        <v>0</v>
      </c>
      <c r="CO184" s="478" t="n">
        <f aca="false">SUM(CO178:CO180,CO183)</f>
        <v>0</v>
      </c>
      <c r="CP184" s="478" t="n">
        <f aca="false">SUM(CP178:CP180,CP183)</f>
        <v>0</v>
      </c>
      <c r="CQ184" s="478" t="n">
        <f aca="false">SUM(CQ178:CQ180,CQ183)</f>
        <v>0</v>
      </c>
      <c r="CR184" s="478" t="n">
        <f aca="false">SUM(CR178:CR180,CR183)</f>
        <v>0</v>
      </c>
      <c r="CS184" s="478" t="n">
        <f aca="false">SUM(CS178:CS180,CS183)</f>
        <v>0</v>
      </c>
      <c r="CT184" s="478" t="n">
        <f aca="false">SUM(CT178:CT180,CT183)</f>
        <v>0</v>
      </c>
      <c r="CU184" s="478" t="n">
        <f aca="false">SUM(CU178:CU180,CU183)</f>
        <v>0</v>
      </c>
      <c r="CV184" s="478" t="n">
        <f aca="false">SUM(CV178:CV180,CV183)</f>
        <v>0</v>
      </c>
      <c r="CW184" s="478" t="n">
        <f aca="false">SUM(CW178:CW180,CW183)</f>
        <v>0</v>
      </c>
      <c r="CX184" s="478" t="n">
        <f aca="false">SUM(CX178:CX180,CX183)</f>
        <v>0</v>
      </c>
      <c r="CY184" s="478" t="n">
        <f aca="false">SUM(CY178:CY180,CY183)</f>
        <v>0</v>
      </c>
      <c r="CZ184" s="478" t="n">
        <f aca="false">SUM(CZ178:CZ180,CZ183)</f>
        <v>0</v>
      </c>
      <c r="DA184" s="478" t="n">
        <f aca="false">SUM(DA178:DA180,DA183)</f>
        <v>0</v>
      </c>
      <c r="DB184" s="478" t="n">
        <f aca="false">SUM(DB178:DB180,DB183)</f>
        <v>0</v>
      </c>
      <c r="DC184" s="478" t="n">
        <f aca="false">SUM(DC178:DC180,DC183)</f>
        <v>0</v>
      </c>
      <c r="DD184" s="478" t="n">
        <f aca="false">SUM(DD178:DD180,DD183)</f>
        <v>0</v>
      </c>
      <c r="DE184" s="478" t="n">
        <f aca="false">SUM(DE178:DE180,DE183)</f>
        <v>0</v>
      </c>
      <c r="DF184" s="478" t="n">
        <f aca="false">SUM(DF178:DF180,DF183)</f>
        <v>0</v>
      </c>
      <c r="DG184" s="478" t="n">
        <f aca="false">SUM(DG178:DG180,DG183)</f>
        <v>0</v>
      </c>
      <c r="DH184" s="478" t="n">
        <f aca="false">SUM(DH178:DH180,DH183)</f>
        <v>0</v>
      </c>
      <c r="DI184" s="478" t="n">
        <f aca="false">SUM(DI178:DI180,DI183)</f>
        <v>0</v>
      </c>
      <c r="DJ184" s="478" t="n">
        <f aca="false">SUM(DJ178:DJ180,DJ183)</f>
        <v>0</v>
      </c>
      <c r="DK184" s="478" t="n">
        <f aca="false">SUM(DK178:DK180,DK183)</f>
        <v>0</v>
      </c>
      <c r="DL184" s="478" t="n">
        <f aca="false">SUM(DL178:DL180,DL183)</f>
        <v>0</v>
      </c>
      <c r="DM184" s="478" t="n">
        <f aca="false">SUM(DM178:DM180,DM183)</f>
        <v>0</v>
      </c>
      <c r="DN184" s="478" t="n">
        <f aca="false">SUM(DN178:DN180,DN183)</f>
        <v>0</v>
      </c>
      <c r="DO184" s="478" t="n">
        <f aca="false">SUM(DO178:DO180,DO183)</f>
        <v>0</v>
      </c>
      <c r="DP184" s="478" t="n">
        <f aca="false">SUM(DP178:DP180,DP183)</f>
        <v>0</v>
      </c>
      <c r="DQ184" s="478" t="n">
        <f aca="false">SUM(DQ178:DQ180,DQ183)</f>
        <v>0</v>
      </c>
      <c r="DR184" s="478" t="n">
        <f aca="false">SUM(DR178:DR180,DR183)</f>
        <v>0</v>
      </c>
      <c r="DS184" s="478" t="n">
        <f aca="false">SUM(DS178:DS180,DS183)</f>
        <v>0</v>
      </c>
      <c r="DT184" s="478" t="n">
        <f aca="false">SUM(DT178:DT180,DT183)</f>
        <v>0</v>
      </c>
      <c r="DU184" s="478" t="n">
        <f aca="false">SUM(DU178:DU180,DU183)</f>
        <v>0</v>
      </c>
      <c r="DV184" s="478" t="n">
        <f aca="false">SUM(DV178:DV180,DV183)</f>
        <v>0</v>
      </c>
      <c r="DW184" s="478" t="n">
        <f aca="false">SUM(DW178:DW180,DW183)</f>
        <v>0</v>
      </c>
      <c r="DX184" s="478" t="n">
        <f aca="false">SUM(DX178:DX180,DX183)</f>
        <v>0</v>
      </c>
      <c r="DY184" s="478" t="n">
        <f aca="false">SUM(DY178:DY180,DY183)</f>
        <v>0</v>
      </c>
      <c r="DZ184" s="478" t="n">
        <f aca="false">SUM(DZ178:DZ180,DZ183)</f>
        <v>0</v>
      </c>
      <c r="EA184" s="478" t="n">
        <f aca="false">SUM(EA178:EA180,EA183)</f>
        <v>0</v>
      </c>
      <c r="EB184" s="478" t="n">
        <f aca="false">SUM(EB178:EB180,EB183)</f>
        <v>0</v>
      </c>
      <c r="EC184" s="478" t="n">
        <f aca="false">SUM(EC178:EC180,EC183)</f>
        <v>0</v>
      </c>
      <c r="ED184" s="478" t="n">
        <f aca="false">SUM(ED178:ED180,ED183)</f>
        <v>0</v>
      </c>
      <c r="EE184" s="478" t="n">
        <f aca="false">SUM(EE178:EE180,EE183)</f>
        <v>0</v>
      </c>
      <c r="EF184" s="478" t="n">
        <f aca="false">SUM(EF178:EF180,EF183)</f>
        <v>0</v>
      </c>
      <c r="EG184" s="478" t="n">
        <f aca="false">SUM(EG178:EG180,EG183)</f>
        <v>0</v>
      </c>
      <c r="EH184" s="478" t="n">
        <f aca="false">SUM(EH178:EH180,EH183)</f>
        <v>0</v>
      </c>
      <c r="EI184" s="478" t="n">
        <f aca="false">SUM(EI178:EI180,EI183)</f>
        <v>0</v>
      </c>
      <c r="EJ184" s="478" t="n">
        <f aca="false">SUM(EJ178:EJ180,EJ183)</f>
        <v>0</v>
      </c>
      <c r="EK184" s="478" t="n">
        <f aca="false">SUM(EK178:EK180,EK183)</f>
        <v>0</v>
      </c>
      <c r="EL184" s="478" t="n">
        <f aca="false">SUM(EL178:EL180,EL183)</f>
        <v>0</v>
      </c>
      <c r="EM184" s="478" t="n">
        <f aca="false">SUM(EM178:EM180,EM183)</f>
        <v>0</v>
      </c>
      <c r="EN184" s="478" t="n">
        <f aca="false">SUM(EN178:EN180,EN183)</f>
        <v>0</v>
      </c>
      <c r="EO184" s="478" t="n">
        <f aca="false">SUM(EO178:EO180,EO183)</f>
        <v>0</v>
      </c>
      <c r="EP184" s="478" t="n">
        <f aca="false">SUM(EP178:EP180,EP183)</f>
        <v>0</v>
      </c>
      <c r="EQ184" s="478" t="n">
        <f aca="false">SUM(EQ178:EQ180,EQ183)</f>
        <v>0</v>
      </c>
      <c r="ER184" s="478" t="n">
        <f aca="false">SUM(ER178:ER180,ER183)</f>
        <v>0</v>
      </c>
      <c r="ES184" s="478" t="n">
        <f aca="false">SUM(ES178:ES180,ES183)</f>
        <v>0</v>
      </c>
      <c r="ET184" s="478" t="n">
        <f aca="false">SUM(ET178:ET180,ET183)</f>
        <v>0</v>
      </c>
      <c r="EU184" s="478" t="n">
        <f aca="false">SUM(EU178:EU180,EU183)</f>
        <v>0</v>
      </c>
      <c r="EV184" s="478" t="n">
        <f aca="false">SUM(EV178:EV180,EV183)</f>
        <v>0</v>
      </c>
      <c r="EW184" s="478" t="n">
        <f aca="false">SUM(EW178:EW180,EW183)</f>
        <v>0</v>
      </c>
      <c r="EX184" s="478" t="n">
        <f aca="false">SUM(EX178:EX180,EX183)</f>
        <v>0</v>
      </c>
      <c r="EY184" s="478" t="n">
        <f aca="false">SUM(EY178:EY180,EY183)</f>
        <v>0</v>
      </c>
      <c r="EZ184" s="478" t="n">
        <f aca="false">SUM(EZ178:EZ180,EZ183)</f>
        <v>0</v>
      </c>
      <c r="FA184" s="478" t="n">
        <f aca="false">SUM(FA178:FA180,FA183)</f>
        <v>0</v>
      </c>
      <c r="FB184" s="478" t="n">
        <f aca="false">SUM(FB178:FB180,FB183)</f>
        <v>0</v>
      </c>
      <c r="FC184" s="478" t="n">
        <f aca="false">SUM(FC178:FC180,FC183)</f>
        <v>0</v>
      </c>
      <c r="FD184" s="478" t="n">
        <f aca="false">SUM(FD178:FD180,FD183)</f>
        <v>0</v>
      </c>
      <c r="FE184" s="478" t="n">
        <f aca="false">SUM(FE178:FE180,FE183)</f>
        <v>0</v>
      </c>
      <c r="FF184" s="478" t="n">
        <f aca="false">SUM(FF178:FF180,FF183)</f>
        <v>0</v>
      </c>
      <c r="FG184" s="478" t="n">
        <f aca="false">SUM(FG178:FG180,FG183)</f>
        <v>0</v>
      </c>
      <c r="FH184" s="478" t="n">
        <f aca="false">SUM(FH178:FH180,FH183)</f>
        <v>0</v>
      </c>
      <c r="FI184" s="478" t="n">
        <f aca="false">SUM(FI178:FI180,FI183)</f>
        <v>0</v>
      </c>
      <c r="FJ184" s="478" t="n">
        <f aca="false">SUM(FJ178:FJ180,FJ183)</f>
        <v>0</v>
      </c>
      <c r="FK184" s="478" t="n">
        <f aca="false">SUM(FK178:FK180,FK183)</f>
        <v>0</v>
      </c>
      <c r="FL184" s="478" t="n">
        <f aca="false">SUM(FL178:FL180,FL183)</f>
        <v>0</v>
      </c>
      <c r="FM184" s="478" t="n">
        <f aca="false">SUM(FM178:FM180,FM183)</f>
        <v>0</v>
      </c>
      <c r="FN184" s="478" t="n">
        <f aca="false">SUM(FN178:FN180,FN183)</f>
        <v>0</v>
      </c>
      <c r="FO184" s="478" t="n">
        <f aca="false">SUM(FO178:FO180,FO183)</f>
        <v>0</v>
      </c>
      <c r="FP184" s="478" t="n">
        <f aca="false">SUM(FP178:FP180,FP183)</f>
        <v>0</v>
      </c>
      <c r="FQ184" s="478" t="n">
        <f aca="false">SUM(FQ178:FQ180,FQ183)</f>
        <v>0</v>
      </c>
      <c r="FR184" s="478" t="n">
        <f aca="false">SUM(FR178:FR180,FR183)</f>
        <v>0</v>
      </c>
      <c r="FS184" s="478" t="n">
        <f aca="false">SUM(FS178:FS180,FS183)</f>
        <v>0</v>
      </c>
      <c r="FT184" s="478" t="n">
        <f aca="false">SUM(FT178:FT180,FT183)</f>
        <v>0</v>
      </c>
      <c r="FU184" s="478" t="n">
        <f aca="false">SUM(FU178:FU180,FU183)</f>
        <v>0</v>
      </c>
      <c r="FV184" s="478" t="n">
        <f aca="false">SUM(FV178:FV180,FV183)</f>
        <v>0</v>
      </c>
      <c r="FW184" s="478" t="n">
        <f aca="false">SUM(FW178:FW180,FW183)</f>
        <v>0</v>
      </c>
      <c r="FX184" s="478" t="n">
        <f aca="false">SUM(FX178:FX180,FX183)</f>
        <v>0</v>
      </c>
      <c r="FY184" s="478" t="n">
        <f aca="false">SUM(FY178:FY180,FY183)</f>
        <v>0</v>
      </c>
      <c r="FZ184" s="478" t="n">
        <f aca="false">SUM(FZ178:FZ180,FZ183)</f>
        <v>0</v>
      </c>
      <c r="GA184" s="478" t="n">
        <f aca="false">SUM(GA178:GA180,GA183)</f>
        <v>0</v>
      </c>
      <c r="GB184" s="478" t="n">
        <f aca="false">SUM(GB178:GB180,GB183)</f>
        <v>0</v>
      </c>
      <c r="GC184" s="478" t="n">
        <f aca="false">SUM(GC178:GC180,GC183)</f>
        <v>0</v>
      </c>
      <c r="GD184" s="478" t="n">
        <f aca="false">SUM(GD178:GD180,GD183)</f>
        <v>0</v>
      </c>
      <c r="GE184" s="478" t="n">
        <f aca="false">SUM(GE178:GE180,GE183)</f>
        <v>0</v>
      </c>
      <c r="GF184" s="478" t="n">
        <f aca="false">SUM(GF178:GF180,GF183)</f>
        <v>0</v>
      </c>
      <c r="GG184" s="478" t="n">
        <f aca="false">SUM(GG178:GG180,GG183)</f>
        <v>0</v>
      </c>
      <c r="GH184" s="478" t="n">
        <f aca="false">SUM(GH178:GH180,GH183)</f>
        <v>0</v>
      </c>
      <c r="GI184" s="478" t="n">
        <f aca="false">SUM(GI178:GI180,GI183)</f>
        <v>0</v>
      </c>
      <c r="GJ184" s="478" t="n">
        <f aca="false">SUM(GJ178:GJ180,GJ183)</f>
        <v>0</v>
      </c>
      <c r="GK184" s="478" t="n">
        <f aca="false">SUM(GK178:GK180,GK183)</f>
        <v>0</v>
      </c>
      <c r="GL184" s="478" t="n">
        <f aca="false">SUM(GL178:GL180,GL183)</f>
        <v>0</v>
      </c>
      <c r="GM184" s="478" t="n">
        <f aca="false">SUM(GM178:GM180,GM183)</f>
        <v>0</v>
      </c>
      <c r="GN184" s="478" t="n">
        <f aca="false">SUM(GN178:GN180,GN183)</f>
        <v>0</v>
      </c>
      <c r="GO184" s="478" t="n">
        <f aca="false">SUM(GO178:GO180,GO183)</f>
        <v>0</v>
      </c>
      <c r="GP184" s="478" t="n">
        <f aca="false">SUM(GP178:GP180,GP183)</f>
        <v>0</v>
      </c>
      <c r="GQ184" s="478" t="n">
        <f aca="false">SUM(GQ178:GQ180,GQ183)</f>
        <v>0</v>
      </c>
      <c r="GR184" s="478" t="n">
        <f aca="false">SUM(GR178:GR180,GR183)</f>
        <v>0</v>
      </c>
      <c r="GS184" s="478" t="n">
        <f aca="false">SUM(GS178:GS180,GS183)</f>
        <v>0</v>
      </c>
      <c r="GT184" s="478" t="n">
        <f aca="false">SUM(GT178:GT180,GT183)</f>
        <v>0</v>
      </c>
      <c r="GU184" s="478" t="n">
        <f aca="false">SUM(GU178:GU180,GU183)</f>
        <v>0</v>
      </c>
      <c r="GV184" s="478" t="n">
        <f aca="false">SUM(GV178:GV180,GV183)</f>
        <v>0</v>
      </c>
      <c r="GW184" s="478" t="n">
        <f aca="false">SUM(GW178:GW180,GW183)</f>
        <v>0</v>
      </c>
      <c r="GX184" s="478" t="n">
        <f aca="false">SUM(GX178:GX180,GX183)</f>
        <v>0</v>
      </c>
      <c r="GY184" s="478" t="n">
        <f aca="false">SUM(GY178:GY180,GY183)</f>
        <v>0</v>
      </c>
      <c r="GZ184" s="478" t="n">
        <f aca="false">SUM(GZ178:GZ180,GZ183)</f>
        <v>0</v>
      </c>
      <c r="HA184" s="478" t="n">
        <f aca="false">SUM(HA178:HA180,HA183)</f>
        <v>0</v>
      </c>
      <c r="HB184" s="478" t="n">
        <f aca="false">SUM(HB178:HB180,HB183)</f>
        <v>0</v>
      </c>
      <c r="HC184" s="478" t="n">
        <f aca="false">SUM(HC178:HC180,HC183)</f>
        <v>0</v>
      </c>
      <c r="HD184" s="478" t="n">
        <f aca="false">SUM(HD178:HD180,HD183)</f>
        <v>0</v>
      </c>
      <c r="HE184" s="478" t="n">
        <f aca="false">SUM(HE178:HE180,HE183)</f>
        <v>0</v>
      </c>
      <c r="HF184" s="478" t="n">
        <f aca="false">SUM(HF178:HF180,HF183)</f>
        <v>0</v>
      </c>
      <c r="HG184" s="478" t="n">
        <f aca="false">SUM(HG178:HG180,HG183)</f>
        <v>0</v>
      </c>
      <c r="HH184" s="478" t="n">
        <f aca="false">SUM(HH178:HH180,HH183)</f>
        <v>0</v>
      </c>
      <c r="HI184" s="478" t="n">
        <f aca="false">SUM(HI178:HI180,HI183)</f>
        <v>0</v>
      </c>
      <c r="HJ184" s="478" t="n">
        <f aca="false">SUM(HJ178:HJ180,HJ183)</f>
        <v>0</v>
      </c>
      <c r="HK184" s="478" t="n">
        <f aca="false">SUM(HK178:HK180,HK183)</f>
        <v>0</v>
      </c>
      <c r="HL184" s="478" t="n">
        <f aca="false">SUM(HL178:HL180,HL183)</f>
        <v>0</v>
      </c>
      <c r="HM184" s="478" t="n">
        <f aca="false">SUM(HM178:HM180,HM183)</f>
        <v>0</v>
      </c>
      <c r="HN184" s="478" t="n">
        <f aca="false">SUM(HN178:HN180,HN183)</f>
        <v>0</v>
      </c>
      <c r="HO184" s="478" t="n">
        <f aca="false">SUM(HO178:HO180,HO183)</f>
        <v>0</v>
      </c>
      <c r="HP184" s="478" t="n">
        <f aca="false">SUM(HP178:HP180,HP183)</f>
        <v>0</v>
      </c>
      <c r="HQ184" s="478" t="n">
        <f aca="false">SUM(HQ178:HQ180,HQ183)</f>
        <v>0</v>
      </c>
      <c r="HR184" s="478" t="n">
        <f aca="false">SUM(HR178:HR180,HR183)</f>
        <v>0</v>
      </c>
      <c r="HS184" s="478" t="n">
        <f aca="false">SUM(HS178:HS180,HS183)</f>
        <v>0</v>
      </c>
      <c r="HT184" s="478" t="n">
        <f aca="false">SUM(HT178:HT180,HT183)</f>
        <v>0</v>
      </c>
      <c r="HU184" s="478" t="n">
        <f aca="false">SUM(HU178:HU180,HU183)</f>
        <v>0</v>
      </c>
      <c r="HV184" s="478" t="n">
        <f aca="false">SUM(HV178:HV180,HV183)</f>
        <v>0</v>
      </c>
      <c r="HW184" s="478" t="n">
        <f aca="false">SUM(HW178:HW180,HW183)</f>
        <v>0</v>
      </c>
      <c r="HX184" s="478" t="n">
        <f aca="false">SUM(HX178:HX180,HX183)</f>
        <v>0</v>
      </c>
      <c r="HY184" s="478" t="n">
        <f aca="false">SUM(HY178:HY180,HY183)</f>
        <v>0</v>
      </c>
      <c r="HZ184" s="478" t="n">
        <f aca="false">SUM(HZ178:HZ180,HZ183)</f>
        <v>0</v>
      </c>
      <c r="IA184" s="478" t="n">
        <f aca="false">SUM(IA178:IA180,IA183)</f>
        <v>0</v>
      </c>
      <c r="IB184" s="478" t="n">
        <f aca="false">SUM(IB178:IB180,IB183)</f>
        <v>0</v>
      </c>
      <c r="IC184" s="478" t="n">
        <f aca="false">SUM(IC178:IC180,IC183)</f>
        <v>0</v>
      </c>
      <c r="ID184" s="478" t="n">
        <f aca="false">SUM(ID178:ID180,ID183)</f>
        <v>0</v>
      </c>
      <c r="IE184" s="478" t="n">
        <f aca="false">SUM(IE178:IE180,IE183)</f>
        <v>0</v>
      </c>
      <c r="IF184" s="478" t="n">
        <f aca="false">SUM(IF178:IF180,IF183)</f>
        <v>0</v>
      </c>
      <c r="IG184" s="478" t="n">
        <f aca="false">SUM(IG178:IG180,IG183)</f>
        <v>0</v>
      </c>
      <c r="IH184" s="478" t="n">
        <f aca="false">SUM(IH178:IH180,IH183)</f>
        <v>0</v>
      </c>
      <c r="II184" s="478" t="n">
        <f aca="false">SUM(II178:II180,II183)</f>
        <v>0</v>
      </c>
      <c r="IJ184" s="478" t="n">
        <f aca="false">SUM(IJ178:IJ180,IJ183)</f>
        <v>0</v>
      </c>
      <c r="IK184" s="478" t="n">
        <f aca="false">SUM(IK178:IK180,IK183)</f>
        <v>0</v>
      </c>
      <c r="IL184" s="478" t="n">
        <f aca="false">SUM(IL178:IL180,IL183)</f>
        <v>0</v>
      </c>
      <c r="IM184" s="478" t="n">
        <f aca="false">SUM(IM178:IM180,IM183)</f>
        <v>0</v>
      </c>
      <c r="IN184" s="478" t="n">
        <f aca="false">SUM(IN178:IN180,IN183)</f>
        <v>0</v>
      </c>
      <c r="IO184" s="478" t="n">
        <f aca="false">SUM(IO178:IO180,IO183)</f>
        <v>0</v>
      </c>
      <c r="IP184" s="478" t="n">
        <f aca="false">SUM(IP178:IP180,IP183)</f>
        <v>0</v>
      </c>
      <c r="IQ184" s="478" t="n">
        <f aca="false">SUM(IQ178:IQ180,IQ183)</f>
        <v>0</v>
      </c>
      <c r="IR184" s="478" t="n">
        <f aca="false">SUM(IR178:IR180,IR183)</f>
        <v>0</v>
      </c>
      <c r="IS184" s="478" t="n">
        <f aca="false">SUM(IS178:IS180,IS183)</f>
        <v>0</v>
      </c>
      <c r="IT184" s="478" t="n">
        <f aca="false">SUM(IT178:IT180,IT183)</f>
        <v>0</v>
      </c>
      <c r="IU184" s="478" t="n">
        <f aca="false">SUM(IU178:IU180,IU183)</f>
        <v>0</v>
      </c>
      <c r="IV184" s="478" t="n">
        <f aca="false">SUM(IV178:IV180,IV183)</f>
        <v>0</v>
      </c>
      <c r="IW184" s="478" t="n">
        <f aca="false">SUM(IW178:IW180,IW183)</f>
        <v>0</v>
      </c>
      <c r="IX184" s="478" t="n">
        <f aca="false">SUM(IX178:IX180,IX183)</f>
        <v>0</v>
      </c>
      <c r="IY184" s="478" t="n">
        <f aca="false">SUM(IY178:IY180,IY183)</f>
        <v>0</v>
      </c>
      <c r="IZ184" s="478" t="n">
        <f aca="false">SUM(IZ178:IZ180,IZ183)</f>
        <v>0</v>
      </c>
      <c r="JA184" s="478" t="n">
        <f aca="false">SUM(JA178:JA180,JA183)</f>
        <v>0</v>
      </c>
      <c r="JB184" s="478" t="n">
        <f aca="false">SUM(JB178:JB180,JB183)</f>
        <v>0</v>
      </c>
      <c r="JC184" s="478" t="n">
        <f aca="false">SUM(JC178:JC180,JC183)</f>
        <v>0</v>
      </c>
      <c r="JD184" s="478" t="n">
        <f aca="false">SUM(JD178:JD180,JD183)</f>
        <v>0</v>
      </c>
      <c r="JE184" s="478" t="n">
        <f aca="false">SUM(JE178:JE180,JE183)</f>
        <v>0</v>
      </c>
      <c r="JF184" s="478" t="n">
        <f aca="false">SUM(JF178:JF180,JF183)</f>
        <v>0</v>
      </c>
      <c r="JG184" s="478" t="n">
        <f aca="false">SUM(JG178:JG180,JG183)</f>
        <v>0</v>
      </c>
      <c r="JH184" s="478" t="n">
        <f aca="false">SUM(JH178:JH180,JH183)</f>
        <v>0</v>
      </c>
      <c r="JI184" s="478" t="n">
        <f aca="false">SUM(JI178:JI180,JI183)</f>
        <v>0</v>
      </c>
      <c r="JJ184" s="478" t="n">
        <f aca="false">SUM(JJ178:JJ180,JJ183)</f>
        <v>0</v>
      </c>
      <c r="JK184" s="478" t="n">
        <f aca="false">SUM(JK178:JK180,JK183)</f>
        <v>0</v>
      </c>
      <c r="JL184" s="478" t="n">
        <f aca="false">SUM(JL178:JL180,JL183)</f>
        <v>0</v>
      </c>
      <c r="JM184" s="478" t="n">
        <f aca="false">SUM(JM178:JM180,JM183)</f>
        <v>0</v>
      </c>
      <c r="JN184" s="478" t="n">
        <f aca="false">SUM(JN178:JN180,JN183)</f>
        <v>0</v>
      </c>
      <c r="JO184" s="478" t="n">
        <f aca="false">SUM(JO178:JO180,JO183)</f>
        <v>0</v>
      </c>
      <c r="JP184" s="478" t="n">
        <f aca="false">SUM(JP178:JP180,JP183)</f>
        <v>0</v>
      </c>
      <c r="JQ184" s="478" t="n">
        <f aca="false">SUM(JQ178:JQ180,JQ183)</f>
        <v>0</v>
      </c>
      <c r="JR184" s="478" t="n">
        <f aca="false">SUM(JR178:JR180,JR183)</f>
        <v>0</v>
      </c>
      <c r="JS184" s="478" t="n">
        <f aca="false">SUM(JS178:JS180,JS183)</f>
        <v>0</v>
      </c>
      <c r="JT184" s="478" t="n">
        <f aca="false">SUM(JT178:JT180,JT183)</f>
        <v>0</v>
      </c>
      <c r="JU184" s="478" t="n">
        <f aca="false">SUM(JU178:JU180,JU183)</f>
        <v>0</v>
      </c>
      <c r="JV184" s="478" t="n">
        <f aca="false">SUM(JV178:JV180,JV183)</f>
        <v>0</v>
      </c>
      <c r="JW184" s="478" t="n">
        <f aca="false">SUM(JW178:JW180,JW183)</f>
        <v>0</v>
      </c>
      <c r="JX184" s="478" t="n">
        <f aca="false">SUM(JX178:JX180,JX183)</f>
        <v>0</v>
      </c>
      <c r="JY184" s="478" t="n">
        <f aca="false">SUM(JY178:JY180,JY183)</f>
        <v>0</v>
      </c>
      <c r="JZ184" s="478" t="n">
        <f aca="false">SUM(JZ178:JZ180,JZ183)</f>
        <v>0</v>
      </c>
      <c r="KA184" s="478" t="n">
        <f aca="false">SUM(KA178:KA180,KA183)</f>
        <v>0</v>
      </c>
      <c r="KB184" s="478" t="n">
        <f aca="false">SUM(KB178:KB180,KB183)</f>
        <v>0</v>
      </c>
      <c r="KC184" s="478" t="n">
        <f aca="false">SUM(KC178:KC180,KC183)</f>
        <v>0</v>
      </c>
      <c r="KD184" s="478" t="n">
        <f aca="false">SUM(KD178:KD180,KD183)</f>
        <v>0</v>
      </c>
      <c r="KE184" s="478" t="n">
        <f aca="false">SUM(KE178:KE180,KE183)</f>
        <v>0</v>
      </c>
      <c r="KF184" s="478" t="n">
        <f aca="false">SUM(KF178:KF180,KF183)</f>
        <v>0</v>
      </c>
      <c r="KG184" s="478" t="n">
        <f aca="false">SUM(KG178:KG180,KG183)</f>
        <v>0</v>
      </c>
      <c r="KH184" s="478" t="n">
        <f aca="false">SUM(KH178:KH180,KH183)</f>
        <v>0</v>
      </c>
      <c r="KI184" s="478" t="n">
        <f aca="false">SUM(KI178:KI180,KI183)</f>
        <v>0</v>
      </c>
      <c r="KJ184" s="478" t="n">
        <f aca="false">SUM(KJ178:KJ180,KJ183)</f>
        <v>0</v>
      </c>
      <c r="KK184" s="478" t="n">
        <f aca="false">SUM(KK178:KK180,KK183)</f>
        <v>0</v>
      </c>
      <c r="KL184" s="478" t="n">
        <f aca="false">SUM(KL178:KL180,KL183)</f>
        <v>0</v>
      </c>
      <c r="KM184" s="478" t="n">
        <f aca="false">SUM(KM178:KM180,KM183)</f>
        <v>0</v>
      </c>
      <c r="KN184" s="478" t="n">
        <f aca="false">SUM(KN178:KN180,KN183)</f>
        <v>0</v>
      </c>
      <c r="KO184" s="478" t="n">
        <f aca="false">SUM(KO178:KO180,KO183)</f>
        <v>0</v>
      </c>
      <c r="KP184" s="478" t="n">
        <f aca="false">SUM(KP178:KP180,KP183)</f>
        <v>0</v>
      </c>
      <c r="KQ184" s="478" t="n">
        <f aca="false">SUM(KQ178:KQ180,KQ183)</f>
        <v>0</v>
      </c>
      <c r="KR184" s="478" t="n">
        <f aca="false">SUM(KR178:KR180,KR183)</f>
        <v>0</v>
      </c>
      <c r="KS184" s="478" t="n">
        <f aca="false">SUM(KS178:KS180,KS183)</f>
        <v>0</v>
      </c>
      <c r="KT184" s="478" t="n">
        <f aca="false">SUM(KT178:KT180,KT183)</f>
        <v>0</v>
      </c>
      <c r="KU184" s="478" t="n">
        <f aca="false">SUM(KU178:KU180,KU183)</f>
        <v>0</v>
      </c>
      <c r="KV184" s="478" t="n">
        <f aca="false">SUM(KV178:KV180,KV183)</f>
        <v>0</v>
      </c>
      <c r="KW184" s="478" t="n">
        <f aca="false">SUM(KW178:KW180,KW183)</f>
        <v>0</v>
      </c>
      <c r="KX184" s="478" t="n">
        <f aca="false">SUM(KX178:KX180,KX183)</f>
        <v>0</v>
      </c>
      <c r="KY184" s="478" t="n">
        <f aca="false">SUM(KY178:KY180,KY183)</f>
        <v>0</v>
      </c>
      <c r="KZ184" s="478" t="n">
        <f aca="false">SUM(KZ178:KZ180,KZ183)</f>
        <v>0</v>
      </c>
      <c r="LA184" s="478" t="n">
        <f aca="false">SUM(LA178:LA180,LA183)</f>
        <v>0</v>
      </c>
      <c r="LB184" s="478" t="n">
        <f aca="false">SUM(LB178:LB180,LB183)</f>
        <v>0</v>
      </c>
      <c r="LC184" s="478" t="n">
        <f aca="false">SUM(LC178:LC180,LC183)</f>
        <v>0</v>
      </c>
      <c r="LD184" s="478" t="n">
        <f aca="false">SUM(LD178:LD180,LD183)</f>
        <v>0</v>
      </c>
      <c r="LE184" s="478" t="n">
        <f aca="false">SUM(LE178:LE180,LE183)</f>
        <v>0</v>
      </c>
      <c r="LF184" s="478" t="n">
        <f aca="false">SUM(LF178:LF180,LF183)</f>
        <v>0</v>
      </c>
      <c r="LG184" s="478" t="n">
        <f aca="false">SUM(LG178:LG180,LG183)</f>
        <v>0</v>
      </c>
      <c r="LH184" s="478" t="n">
        <f aca="false">SUM(LH178:LH180,LH183)</f>
        <v>0</v>
      </c>
      <c r="LI184" s="478" t="n">
        <f aca="false">SUM(LI178:LI180,LI183)</f>
        <v>0</v>
      </c>
      <c r="LJ184" s="478" t="n">
        <f aca="false">SUM(LJ178:LJ180,LJ183)</f>
        <v>0</v>
      </c>
      <c r="LK184" s="478" t="n">
        <f aca="false">SUM(LK178:LK180,LK183)</f>
        <v>0</v>
      </c>
      <c r="LL184" s="478" t="n">
        <f aca="false">SUM(LL178:LL180,LL183)</f>
        <v>0</v>
      </c>
      <c r="LM184" s="478" t="n">
        <f aca="false">SUM(LM178:LM180,LM183)</f>
        <v>0</v>
      </c>
      <c r="LN184" s="478" t="n">
        <f aca="false">SUM(LN178:LN180,LN183)</f>
        <v>0</v>
      </c>
      <c r="LO184" s="478" t="n">
        <f aca="false">SUM(LO178:LO180,LO183)</f>
        <v>0</v>
      </c>
      <c r="LP184" s="478" t="n">
        <f aca="false">SUM(LP178:LP180,LP183)</f>
        <v>0</v>
      </c>
      <c r="LQ184" s="478" t="n">
        <f aca="false">SUM(LQ178:LQ180,LQ183)</f>
        <v>0</v>
      </c>
      <c r="LR184" s="478" t="n">
        <f aca="false">SUM(LR178:LR180,LR183)</f>
        <v>0</v>
      </c>
      <c r="LS184" s="478" t="n">
        <f aca="false">SUM(LS178:LS180,LS183)</f>
        <v>0</v>
      </c>
      <c r="LT184" s="478" t="n">
        <f aca="false">SUM(LT178:LT180,LT183)</f>
        <v>0</v>
      </c>
      <c r="LU184" s="478" t="n">
        <f aca="false">SUM(LU178:LU180,LU183)</f>
        <v>0</v>
      </c>
      <c r="LV184" s="478" t="n">
        <f aca="false">SUM(LV178:LV180,LV183)</f>
        <v>0</v>
      </c>
      <c r="LW184" s="478" t="n">
        <f aca="false">SUM(LW178:LW180,LW183)</f>
        <v>0</v>
      </c>
      <c r="LX184" s="478" t="n">
        <f aca="false">SUM(LX178:LX180,LX183)</f>
        <v>0</v>
      </c>
      <c r="LY184" s="478" t="n">
        <f aca="false">SUM(LY178:LY180,LY183)</f>
        <v>0</v>
      </c>
      <c r="LZ184" s="478" t="n">
        <f aca="false">SUM(LZ178:LZ180,LZ183)</f>
        <v>0</v>
      </c>
      <c r="MA184" s="478" t="n">
        <f aca="false">SUM(MA178:MA180,MA183)</f>
        <v>0</v>
      </c>
      <c r="MB184" s="478" t="n">
        <f aca="false">SUM(MB178:MB180,MB183)</f>
        <v>0</v>
      </c>
      <c r="MC184" s="478" t="n">
        <f aca="false">SUM(MC178:MC180,MC183)</f>
        <v>0</v>
      </c>
      <c r="MD184" s="478" t="n">
        <f aca="false">SUM(MD178:MD180,MD183)</f>
        <v>0</v>
      </c>
      <c r="ME184" s="478" t="n">
        <f aca="false">SUM(ME178:ME180,ME183)</f>
        <v>0</v>
      </c>
      <c r="MF184" s="478" t="n">
        <f aca="false">SUM(MF178:MF180,MF183)</f>
        <v>0</v>
      </c>
      <c r="MG184" s="478" t="n">
        <f aca="false">SUM(MG178:MG180,MG183)</f>
        <v>0</v>
      </c>
      <c r="MH184" s="478" t="n">
        <f aca="false">SUM(MH178:MH180,MH183)</f>
        <v>0</v>
      </c>
      <c r="MI184" s="478" t="n">
        <f aca="false">SUM(MI178:MI180,MI183)</f>
        <v>0</v>
      </c>
      <c r="MJ184" s="478" t="n">
        <f aca="false">SUM(MJ178:MJ180,MJ183)</f>
        <v>0</v>
      </c>
      <c r="MK184" s="478" t="n">
        <f aca="false">SUM(MK178:MK180,MK183)</f>
        <v>0</v>
      </c>
      <c r="ML184" s="478" t="n">
        <f aca="false">SUM(ML178:ML180,ML183)</f>
        <v>0</v>
      </c>
      <c r="MM184" s="478" t="n">
        <f aca="false">SUM(MM178:MM180,MM183)</f>
        <v>0</v>
      </c>
      <c r="MN184" s="478" t="n">
        <f aca="false">SUM(MN178:MN180,MN183)</f>
        <v>0</v>
      </c>
      <c r="MO184" s="478" t="n">
        <f aca="false">SUM(MO178:MO180,MO183)</f>
        <v>0</v>
      </c>
      <c r="MP184" s="478" t="n">
        <f aca="false">SUM(MP178:MP180,MP183)</f>
        <v>0</v>
      </c>
      <c r="MQ184" s="478" t="n">
        <f aca="false">SUM(MQ178:MQ180,MQ183)</f>
        <v>0</v>
      </c>
      <c r="MR184" s="478" t="n">
        <f aca="false">SUM(MR178:MR180,MR183)</f>
        <v>0</v>
      </c>
      <c r="MS184" s="478" t="n">
        <f aca="false">SUM(MS178:MS180,MS183)</f>
        <v>0</v>
      </c>
      <c r="MT184" s="478" t="n">
        <f aca="false">SUM(MT178:MT180,MT183)</f>
        <v>0</v>
      </c>
      <c r="MU184" s="478" t="n">
        <f aca="false">SUM(MU178:MU180,MU183)</f>
        <v>0</v>
      </c>
      <c r="MV184" s="478" t="n">
        <f aca="false">SUM(MV178:MV180,MV183)</f>
        <v>0</v>
      </c>
      <c r="MW184" s="478" t="n">
        <f aca="false">SUM(MW178:MW180,MW183)</f>
        <v>0</v>
      </c>
      <c r="MX184" s="478" t="n">
        <f aca="false">SUM(MX178:MX180,MX183)</f>
        <v>0</v>
      </c>
      <c r="MY184" s="478" t="n">
        <f aca="false">SUM(MY178:MY180,MY183)</f>
        <v>0</v>
      </c>
      <c r="MZ184" s="478" t="n">
        <f aca="false">SUM(MZ178:MZ180,MZ183)</f>
        <v>0</v>
      </c>
      <c r="NA184" s="478" t="n">
        <f aca="false">SUM(NA178:NA180,NA183)</f>
        <v>0</v>
      </c>
      <c r="NB184" s="478" t="n">
        <f aca="false">SUM(NB178:NB180,NB183)</f>
        <v>0</v>
      </c>
      <c r="NC184" s="478" t="n">
        <f aca="false">SUM(NC178:NC180,NC183)</f>
        <v>0</v>
      </c>
      <c r="ND184" s="478" t="n">
        <f aca="false">SUM(ND178:ND180,ND183)</f>
        <v>0</v>
      </c>
      <c r="NE184" s="478" t="n">
        <f aca="false">SUM(NE178:NE180,NE183)</f>
        <v>0</v>
      </c>
      <c r="NF184" s="478" t="n">
        <f aca="false">SUM(NF178:NF180,NF183)</f>
        <v>0</v>
      </c>
      <c r="NG184" s="478" t="n">
        <f aca="false">SUM(NG178:NG180,NG183)</f>
        <v>0</v>
      </c>
      <c r="NH184" s="478" t="n">
        <f aca="false">SUM(NH178:NH180,NH183)</f>
        <v>0</v>
      </c>
      <c r="NI184" s="478" t="n">
        <f aca="false">SUM(NI178:NI180,NI183)</f>
        <v>0</v>
      </c>
      <c r="NJ184" s="478" t="n">
        <f aca="false">SUM(NJ178:NJ180,NJ183)</f>
        <v>0</v>
      </c>
      <c r="NK184" s="478" t="n">
        <f aca="false">SUM(NK178:NK180,NK183)</f>
        <v>0</v>
      </c>
      <c r="NL184" s="478" t="n">
        <f aca="false">SUM(NL178:NL180,NL183)</f>
        <v>0</v>
      </c>
      <c r="NM184" s="478" t="n">
        <f aca="false">SUM(NM178:NM180,NM183)</f>
        <v>0</v>
      </c>
      <c r="NN184" s="478" t="n">
        <f aca="false">SUM(NN178:NN180,NN183)</f>
        <v>0</v>
      </c>
      <c r="NO184" s="478" t="n">
        <f aca="false">SUM(NO178:NO180,NO183)</f>
        <v>0</v>
      </c>
      <c r="NP184" s="478" t="n">
        <f aca="false">SUM(NP178:NP180,NP183)</f>
        <v>0</v>
      </c>
      <c r="NQ184" s="478" t="n">
        <f aca="false">SUM(NQ178:NQ180,NQ183)</f>
        <v>0</v>
      </c>
      <c r="NR184" s="478" t="n">
        <f aca="false">SUM(NR178:NR180,NR183)</f>
        <v>0</v>
      </c>
      <c r="NS184" s="478" t="n">
        <f aca="false">SUM(NS178:NS180,NS183)</f>
        <v>0</v>
      </c>
      <c r="NT184" s="478" t="n">
        <f aca="false">SUM(NT178:NT180,NT183)</f>
        <v>0</v>
      </c>
      <c r="NU184" s="478" t="n">
        <f aca="false">SUM(NU178:NU180,NU183)</f>
        <v>0</v>
      </c>
      <c r="NV184" s="478" t="n">
        <f aca="false">SUM(NV178:NV180,NV183)</f>
        <v>0</v>
      </c>
      <c r="NW184" s="478" t="n">
        <f aca="false">SUM(NW178:NW180,NW183)</f>
        <v>0</v>
      </c>
      <c r="NX184" s="478" t="n">
        <f aca="false">SUM(NX178:NX180,NX183)</f>
        <v>0</v>
      </c>
      <c r="NY184" s="478" t="n">
        <f aca="false">SUM(NY178:NY180,NY183)</f>
        <v>0</v>
      </c>
      <c r="NZ184" s="478" t="n">
        <f aca="false">SUM(NZ178:NZ180,NZ183)</f>
        <v>0</v>
      </c>
      <c r="OA184" s="478" t="n">
        <f aca="false">SUM(OA178:OA180,OA183)</f>
        <v>0</v>
      </c>
      <c r="OB184" s="478" t="n">
        <f aca="false">SUM(OB178:OB180,OB183)</f>
        <v>0</v>
      </c>
      <c r="OC184" s="478" t="n">
        <f aca="false">SUM(OC178:OC180,OC183)</f>
        <v>0</v>
      </c>
      <c r="OD184" s="478" t="n">
        <f aca="false">SUM(OD178:OD180,OD183)</f>
        <v>0</v>
      </c>
      <c r="OE184" s="478" t="n">
        <f aca="false">SUM(OE178:OE180,OE183)</f>
        <v>0</v>
      </c>
      <c r="OF184" s="478" t="n">
        <f aca="false">SUM(OF178:OF180,OF183)</f>
        <v>0</v>
      </c>
      <c r="OG184" s="478" t="n">
        <f aca="false">SUM(OG178:OG180,OG183)</f>
        <v>0</v>
      </c>
      <c r="OH184" s="478" t="n">
        <f aca="false">SUM(OH178:OH180,OH183)</f>
        <v>0</v>
      </c>
      <c r="OI184" s="478" t="n">
        <f aca="false">SUM(OI178:OI180,OI183)</f>
        <v>0</v>
      </c>
      <c r="OJ184" s="478" t="n">
        <f aca="false">SUM(OJ178:OJ180,OJ183)</f>
        <v>0</v>
      </c>
      <c r="OK184" s="478" t="n">
        <f aca="false">SUM(OK178:OK180,OK183)</f>
        <v>0</v>
      </c>
      <c r="OL184" s="478" t="n">
        <f aca="false">SUM(OL178:OL180,OL183)</f>
        <v>0</v>
      </c>
      <c r="OM184" s="478" t="n">
        <f aca="false">SUM(OM178:OM180,OM183)</f>
        <v>0</v>
      </c>
      <c r="ON184" s="478" t="n">
        <f aca="false">SUM(ON178:ON180,ON183)</f>
        <v>0</v>
      </c>
      <c r="OO184" s="478" t="n">
        <f aca="false">SUM(OO178:OO180,OO183)</f>
        <v>0</v>
      </c>
      <c r="OP184" s="478" t="n">
        <f aca="false">SUM(OP178:OP180,OP183)</f>
        <v>0</v>
      </c>
      <c r="OQ184" s="478" t="n">
        <f aca="false">SUM(OQ178:OQ180,OQ183)</f>
        <v>0</v>
      </c>
      <c r="OR184" s="478" t="n">
        <f aca="false">SUM(OR178:OR180,OR183)</f>
        <v>0</v>
      </c>
      <c r="OS184" s="478" t="n">
        <f aca="false">SUM(OS178:OS180,OS183)</f>
        <v>0</v>
      </c>
      <c r="OT184" s="478"/>
      <c r="OU184" s="478"/>
      <c r="OV184" s="478"/>
      <c r="OW184" s="478"/>
      <c r="OX184" s="478"/>
      <c r="OY184" s="478"/>
      <c r="OZ184" s="478"/>
      <c r="PA184" s="478"/>
      <c r="PB184" s="478"/>
      <c r="PC184" s="478"/>
      <c r="PD184" s="478"/>
      <c r="PE184" s="478"/>
      <c r="PF184" s="478"/>
      <c r="PG184" s="478"/>
      <c r="PH184" s="478"/>
      <c r="PI184" s="478"/>
      <c r="PJ184" s="478"/>
      <c r="PK184" s="478"/>
      <c r="PL184" s="478"/>
      <c r="PM184" s="478"/>
      <c r="PN184" s="478"/>
      <c r="PO184" s="478"/>
      <c r="PP184" s="478"/>
      <c r="PQ184" s="478"/>
      <c r="PR184" s="478"/>
      <c r="PS184" s="478"/>
      <c r="PT184" s="478"/>
      <c r="PU184" s="478"/>
      <c r="PV184" s="478"/>
      <c r="PW184" s="478"/>
      <c r="PX184" s="478"/>
      <c r="PY184" s="478"/>
      <c r="PZ184" s="478"/>
      <c r="QA184" s="478"/>
      <c r="QB184" s="478"/>
      <c r="QC184" s="478"/>
      <c r="QD184" s="478"/>
      <c r="QE184" s="478"/>
      <c r="QF184" s="478"/>
      <c r="QG184" s="478"/>
      <c r="QH184" s="478"/>
      <c r="QI184" s="478"/>
      <c r="QJ184" s="478"/>
      <c r="QK184" s="478"/>
      <c r="QL184" s="478"/>
      <c r="QM184" s="478"/>
      <c r="QN184" s="478"/>
      <c r="QO184" s="478"/>
      <c r="QP184" s="478"/>
      <c r="QQ184" s="478"/>
      <c r="QR184" s="478"/>
      <c r="QS184" s="478"/>
      <c r="QT184" s="478"/>
      <c r="QU184" s="478"/>
      <c r="QV184" s="478"/>
      <c r="QW184" s="478"/>
      <c r="QX184" s="478"/>
      <c r="QY184" s="478"/>
      <c r="QZ184" s="478"/>
      <c r="RA184" s="478"/>
      <c r="RB184" s="478"/>
      <c r="RC184" s="478"/>
      <c r="RD184" s="478"/>
      <c r="RE184" s="478"/>
      <c r="RF184" s="478"/>
    </row>
    <row r="185" customFormat="false" ht="12.75" hidden="false" customHeight="true" outlineLevel="0" collapsed="false"/>
    <row r="186" customFormat="false" ht="12.75" hidden="false" customHeight="true" outlineLevel="0" collapsed="false">
      <c r="A186" s="478"/>
      <c r="B186" s="478" t="s">
        <v>507</v>
      </c>
      <c r="C186" s="478"/>
      <c r="D186" s="478"/>
      <c r="E186" s="478" t="n">
        <f aca="false">SUM(AF186,AS186,BF186,BS186,CF186,CS186,DF186,DS186,EF186,ES186,FF186,FS186,GF186,GS186,HF186,HS186,IF186,IS186,JF186,JS186,KF186,KS186,LF186,LS186,MF186,MS186,NF186,NS186,OF186,OS186)</f>
        <v>0</v>
      </c>
      <c r="F186" s="478"/>
      <c r="G186" s="478" t="n">
        <f aca="false">IF(G179&gt;0,G179*$E$164,0)</f>
        <v>0</v>
      </c>
      <c r="H186" s="478" t="n">
        <f aca="false">IF(H179&gt;0,H179*$E$164,0)</f>
        <v>0</v>
      </c>
      <c r="I186" s="478" t="n">
        <f aca="false">IF(I179&gt;0,I179*$E$164,0)</f>
        <v>0</v>
      </c>
      <c r="J186" s="478" t="n">
        <f aca="false">IF(J179&gt;0,J179*$E$164,0)</f>
        <v>0</v>
      </c>
      <c r="K186" s="478" t="n">
        <f aca="false">IF(K179&gt;0,K179*$E$164,0)</f>
        <v>0</v>
      </c>
      <c r="L186" s="478" t="n">
        <f aca="false">IF(L179&gt;0,L179*$E$164,0)</f>
        <v>0</v>
      </c>
      <c r="M186" s="478" t="n">
        <f aca="false">IF(M179&gt;0,M179*$E$164,0)</f>
        <v>0</v>
      </c>
      <c r="N186" s="478" t="n">
        <f aca="false">IF(N179&gt;0,N179*$E$164,0)</f>
        <v>0</v>
      </c>
      <c r="O186" s="478" t="n">
        <f aca="false">IF(O179&gt;0,O179*$E$164,0)</f>
        <v>0</v>
      </c>
      <c r="P186" s="478" t="n">
        <f aca="false">IF(P179&gt;0,P179*$E$164,0)</f>
        <v>0</v>
      </c>
      <c r="Q186" s="478" t="n">
        <f aca="false">IF(Q179&gt;0,Q179*$E$164,0)</f>
        <v>0</v>
      </c>
      <c r="R186" s="478" t="n">
        <f aca="false">IF(R179&gt;0,R179*$E$164,0)</f>
        <v>0</v>
      </c>
      <c r="S186" s="478" t="n">
        <f aca="false">SUM(G186:R186)</f>
        <v>0</v>
      </c>
      <c r="T186" s="478" t="n">
        <f aca="false">IF(T179&gt;0,T179*$E$164,0)</f>
        <v>0</v>
      </c>
      <c r="U186" s="478" t="n">
        <f aca="false">IF(U179&gt;0,U179*$E$164,0)</f>
        <v>0</v>
      </c>
      <c r="V186" s="478" t="n">
        <f aca="false">IF(V179&gt;0,V179*$E$164,0)</f>
        <v>0</v>
      </c>
      <c r="W186" s="478" t="n">
        <f aca="false">IF(W179&gt;0,W179*$E$164,0)</f>
        <v>0</v>
      </c>
      <c r="X186" s="478" t="n">
        <f aca="false">IF(X179&gt;0,X179*$E$164,0)</f>
        <v>0</v>
      </c>
      <c r="Y186" s="478" t="n">
        <f aca="false">IF(Y179&gt;0,Y179*$E$164,0)</f>
        <v>0</v>
      </c>
      <c r="Z186" s="478" t="n">
        <f aca="false">IF(Z179&gt;0,Z179*$E$164,0)</f>
        <v>0</v>
      </c>
      <c r="AA186" s="478" t="n">
        <f aca="false">IF(AA179&gt;0,AA179*$E$164,0)</f>
        <v>0</v>
      </c>
      <c r="AB186" s="478" t="n">
        <f aca="false">IF(AB179&gt;0,AB179*$E$164,0)</f>
        <v>0</v>
      </c>
      <c r="AC186" s="478" t="n">
        <f aca="false">IF(AC179&gt;0,AC179*$E$164,0)</f>
        <v>0</v>
      </c>
      <c r="AD186" s="478" t="n">
        <f aca="false">IF(AD179&gt;0,AD179*$E$164,0)</f>
        <v>0</v>
      </c>
      <c r="AE186" s="478" t="n">
        <f aca="false">IF(AE179&gt;0,AE179*$E$164,0)</f>
        <v>0</v>
      </c>
      <c r="AF186" s="478" t="n">
        <f aca="false">SUM(T186:AE186)</f>
        <v>0</v>
      </c>
      <c r="AG186" s="478" t="n">
        <f aca="false">IF(AG179&gt;0,AG179*$E$164,0)</f>
        <v>0</v>
      </c>
      <c r="AH186" s="478" t="n">
        <f aca="false">IF(AH179&gt;0,AH179*$E$164,0)</f>
        <v>0</v>
      </c>
      <c r="AI186" s="478" t="n">
        <f aca="false">IF(AI179&gt;0,AI179*$E$164,0)</f>
        <v>0</v>
      </c>
      <c r="AJ186" s="478" t="n">
        <f aca="false">IF(AJ179&gt;0,AJ179*$E$164,0)</f>
        <v>0</v>
      </c>
      <c r="AK186" s="478" t="n">
        <f aca="false">IF(AK179&gt;0,AK179*$E$164,0)</f>
        <v>0</v>
      </c>
      <c r="AL186" s="478" t="n">
        <f aca="false">IF(AL179&gt;0,AL179*$E$164,0)</f>
        <v>0</v>
      </c>
      <c r="AM186" s="478" t="n">
        <f aca="false">IF(AM179&gt;0,AM179*$E$164,0)</f>
        <v>0</v>
      </c>
      <c r="AN186" s="478" t="n">
        <f aca="false">IF(AN179&gt;0,AN179*$E$164,0)</f>
        <v>0</v>
      </c>
      <c r="AO186" s="478" t="n">
        <f aca="false">IF(AO179&gt;0,AO179*$E$164,0)</f>
        <v>0</v>
      </c>
      <c r="AP186" s="478" t="n">
        <f aca="false">IF(AP179&gt;0,AP179*$E$164,0)</f>
        <v>0</v>
      </c>
      <c r="AQ186" s="478" t="n">
        <f aca="false">IF(AQ179&gt;0,AQ179*$E$164,0)</f>
        <v>0</v>
      </c>
      <c r="AR186" s="478" t="n">
        <f aca="false">IF(AR179&gt;0,AR179*$E$164,0)</f>
        <v>0</v>
      </c>
      <c r="AS186" s="478" t="n">
        <f aca="false">SUM(AG186:AR186)</f>
        <v>0</v>
      </c>
      <c r="AT186" s="478" t="n">
        <f aca="false">IF(AT179&gt;0,AT179*$E$164,0)</f>
        <v>0</v>
      </c>
      <c r="AU186" s="478" t="n">
        <f aca="false">IF(AU179&gt;0,AU179*$E$164,0)</f>
        <v>0</v>
      </c>
      <c r="AV186" s="478" t="n">
        <f aca="false">IF(AV179&gt;0,AV179*$E$164,0)</f>
        <v>0</v>
      </c>
      <c r="AW186" s="478" t="n">
        <f aca="false">IF(AW179&gt;0,AW179*$E$164,0)</f>
        <v>0</v>
      </c>
      <c r="AX186" s="478" t="n">
        <f aca="false">IF(AX179&gt;0,AX179*$E$164,0)</f>
        <v>0</v>
      </c>
      <c r="AY186" s="478" t="n">
        <f aca="false">IF(AY179&gt;0,AY179*$E$164,0)</f>
        <v>0</v>
      </c>
      <c r="AZ186" s="478" t="n">
        <f aca="false">IF(AZ179&gt;0,AZ179*$E$164,0)</f>
        <v>0</v>
      </c>
      <c r="BA186" s="478" t="n">
        <f aca="false">IF(BA179&gt;0,BA179*$E$164,0)</f>
        <v>0</v>
      </c>
      <c r="BB186" s="478" t="n">
        <f aca="false">IF(BB179&gt;0,BB179*$E$164,0)</f>
        <v>0</v>
      </c>
      <c r="BC186" s="478" t="n">
        <f aca="false">IF(BC179&gt;0,BC179*$E$164,0)</f>
        <v>0</v>
      </c>
      <c r="BD186" s="478" t="n">
        <f aca="false">IF(BD179&gt;0,BD179*$E$164,0)</f>
        <v>0</v>
      </c>
      <c r="BE186" s="478" t="n">
        <f aca="false">IF(BE179&gt;0,BE179*$E$164,0)</f>
        <v>0</v>
      </c>
      <c r="BF186" s="478" t="n">
        <f aca="false">SUM(AT186:BE186)</f>
        <v>0</v>
      </c>
      <c r="BG186" s="478" t="n">
        <f aca="false">IF(BG179&gt;0,BG179*$E$164,0)</f>
        <v>0</v>
      </c>
      <c r="BH186" s="478" t="n">
        <f aca="false">IF(BH179&gt;0,BH179*$E$164,0)</f>
        <v>0</v>
      </c>
      <c r="BI186" s="478" t="n">
        <f aca="false">IF(BI179&gt;0,BI179*$E$164,0)</f>
        <v>0</v>
      </c>
      <c r="BJ186" s="478" t="n">
        <f aca="false">IF(BJ179&gt;0,BJ179*$E$164,0)</f>
        <v>0</v>
      </c>
      <c r="BK186" s="478" t="n">
        <f aca="false">IF(BK179&gt;0,BK179*$E$164,0)</f>
        <v>0</v>
      </c>
      <c r="BL186" s="478" t="n">
        <f aca="false">IF(BL179&gt;0,BL179*$E$164,0)</f>
        <v>0</v>
      </c>
      <c r="BM186" s="478" t="n">
        <f aca="false">IF(BM179&gt;0,BM179*$E$164,0)</f>
        <v>0</v>
      </c>
      <c r="BN186" s="478" t="n">
        <f aca="false">IF(BN179&gt;0,BN179*$E$164,0)</f>
        <v>0</v>
      </c>
      <c r="BO186" s="478" t="n">
        <f aca="false">IF(BO179&gt;0,BO179*$E$164,0)</f>
        <v>0</v>
      </c>
      <c r="BP186" s="478" t="n">
        <f aca="false">IF(BP179&gt;0,BP179*$E$164,0)</f>
        <v>0</v>
      </c>
      <c r="BQ186" s="478" t="n">
        <f aca="false">IF(BQ179&gt;0,BQ179*$E$164,0)</f>
        <v>0</v>
      </c>
      <c r="BR186" s="478" t="n">
        <f aca="false">IF(BR179&gt;0,BR179*$E$164,0)</f>
        <v>0</v>
      </c>
      <c r="BS186" s="478" t="n">
        <f aca="false">SUM(BG186:BR186)</f>
        <v>0</v>
      </c>
      <c r="BT186" s="478" t="n">
        <f aca="false">IF(BT179&gt;0,BT179*$E$164,0)</f>
        <v>0</v>
      </c>
      <c r="BU186" s="478" t="n">
        <f aca="false">IF(BU179&gt;0,BU179*$E$164,0)</f>
        <v>0</v>
      </c>
      <c r="BV186" s="478" t="n">
        <f aca="false">IF(BV179&gt;0,BV179*$E$164,0)</f>
        <v>0</v>
      </c>
      <c r="BW186" s="478" t="n">
        <f aca="false">IF(BW179&gt;0,BW179*$E$164,0)</f>
        <v>0</v>
      </c>
      <c r="BX186" s="478" t="n">
        <f aca="false">IF(BX179&gt;0,BX179*$E$164,0)</f>
        <v>0</v>
      </c>
      <c r="BY186" s="478" t="n">
        <f aca="false">IF(BY179&gt;0,BY179*$E$164,0)</f>
        <v>0</v>
      </c>
      <c r="BZ186" s="478" t="n">
        <f aca="false">IF(BZ179&gt;0,BZ179*$E$164,0)</f>
        <v>0</v>
      </c>
      <c r="CA186" s="478" t="n">
        <f aca="false">IF(CA179&gt;0,CA179*$E$164,0)</f>
        <v>0</v>
      </c>
      <c r="CB186" s="478" t="n">
        <f aca="false">IF(CB179&gt;0,CB179*$E$164,0)</f>
        <v>0</v>
      </c>
      <c r="CC186" s="478" t="n">
        <f aca="false">IF(CC179&gt;0,CC179*$E$164,0)</f>
        <v>0</v>
      </c>
      <c r="CD186" s="478" t="n">
        <f aca="false">IF(CD179&gt;0,CD179*$E$164,0)</f>
        <v>0</v>
      </c>
      <c r="CE186" s="478" t="n">
        <f aca="false">IF(CE179&gt;0,CE179*$E$164,0)</f>
        <v>0</v>
      </c>
      <c r="CF186" s="478" t="n">
        <f aca="false">SUM(BT186:CE186)</f>
        <v>0</v>
      </c>
      <c r="CG186" s="478" t="n">
        <f aca="false">IF(CG179&gt;0,CG179*$E$164,0)</f>
        <v>0</v>
      </c>
      <c r="CH186" s="478" t="n">
        <f aca="false">IF(CH179&gt;0,CH179*$E$164,0)</f>
        <v>0</v>
      </c>
      <c r="CI186" s="478" t="n">
        <f aca="false">IF(CI179&gt;0,CI179*$E$164,0)</f>
        <v>0</v>
      </c>
      <c r="CJ186" s="478" t="n">
        <f aca="false">IF(CJ179&gt;0,CJ179*$E$164,0)</f>
        <v>0</v>
      </c>
      <c r="CK186" s="478" t="n">
        <f aca="false">IF(CK179&gt;0,CK179*$E$164,0)</f>
        <v>0</v>
      </c>
      <c r="CL186" s="478" t="n">
        <f aca="false">IF(CL179&gt;0,CL179*$E$164,0)</f>
        <v>0</v>
      </c>
      <c r="CM186" s="478" t="n">
        <f aca="false">IF(CM179&gt;0,CM179*$E$164,0)</f>
        <v>0</v>
      </c>
      <c r="CN186" s="478" t="n">
        <f aca="false">IF(CN179&gt;0,CN179*$E$164,0)</f>
        <v>0</v>
      </c>
      <c r="CO186" s="478" t="n">
        <f aca="false">IF(CO179&gt;0,CO179*$E$164,0)</f>
        <v>0</v>
      </c>
      <c r="CP186" s="478" t="n">
        <f aca="false">IF(CP179&gt;0,CP179*$E$164,0)</f>
        <v>0</v>
      </c>
      <c r="CQ186" s="478" t="n">
        <f aca="false">IF(CQ179&gt;0,CQ179*$E$164,0)</f>
        <v>0</v>
      </c>
      <c r="CR186" s="478" t="n">
        <f aca="false">IF(CR179&gt;0,CR179*$E$164,0)</f>
        <v>0</v>
      </c>
      <c r="CS186" s="478" t="n">
        <f aca="false">SUM(CG186:CR186)</f>
        <v>0</v>
      </c>
      <c r="CT186" s="478" t="n">
        <f aca="false">IF(CT179&gt;0,CT179*$E$164,0)</f>
        <v>0</v>
      </c>
      <c r="CU186" s="478" t="n">
        <f aca="false">IF(CU179&gt;0,CU179*$E$164,0)</f>
        <v>0</v>
      </c>
      <c r="CV186" s="478" t="n">
        <f aca="false">IF(CV179&gt;0,CV179*$E$164,0)</f>
        <v>0</v>
      </c>
      <c r="CW186" s="478" t="n">
        <f aca="false">IF(CW179&gt;0,CW179*$E$164,0)</f>
        <v>0</v>
      </c>
      <c r="CX186" s="478" t="n">
        <f aca="false">IF(CX179&gt;0,CX179*$E$164,0)</f>
        <v>0</v>
      </c>
      <c r="CY186" s="478" t="n">
        <f aca="false">IF(CY179&gt;0,CY179*$E$164,0)</f>
        <v>0</v>
      </c>
      <c r="CZ186" s="478" t="n">
        <f aca="false">IF(CZ179&gt;0,CZ179*$E$164,0)</f>
        <v>0</v>
      </c>
      <c r="DA186" s="478" t="n">
        <f aca="false">IF(DA179&gt;0,DA179*$E$164,0)</f>
        <v>0</v>
      </c>
      <c r="DB186" s="478" t="n">
        <f aca="false">IF(DB179&gt;0,DB179*$E$164,0)</f>
        <v>0</v>
      </c>
      <c r="DC186" s="478" t="n">
        <f aca="false">IF(DC179&gt;0,DC179*$E$164,0)</f>
        <v>0</v>
      </c>
      <c r="DD186" s="478" t="n">
        <f aca="false">IF(DD179&gt;0,DD179*$E$164,0)</f>
        <v>0</v>
      </c>
      <c r="DE186" s="478" t="n">
        <f aca="false">IF(DE179&gt;0,DE179*$E$164,0)</f>
        <v>0</v>
      </c>
      <c r="DF186" s="478" t="n">
        <f aca="false">SUM(CT186:DE186)</f>
        <v>0</v>
      </c>
      <c r="DG186" s="478" t="n">
        <f aca="false">IF(DG179&gt;0,DG179*$E$164,0)</f>
        <v>0</v>
      </c>
      <c r="DH186" s="478" t="n">
        <f aca="false">IF(DH179&gt;0,DH179*$E$164,0)</f>
        <v>0</v>
      </c>
      <c r="DI186" s="478" t="n">
        <f aca="false">IF(DI179&gt;0,DI179*$E$164,0)</f>
        <v>0</v>
      </c>
      <c r="DJ186" s="478" t="n">
        <f aca="false">IF(DJ179&gt;0,DJ179*$E$164,0)</f>
        <v>0</v>
      </c>
      <c r="DK186" s="478" t="n">
        <f aca="false">IF(DK179&gt;0,DK179*$E$164,0)</f>
        <v>0</v>
      </c>
      <c r="DL186" s="478" t="n">
        <f aca="false">IF(DL179&gt;0,DL179*$E$164,0)</f>
        <v>0</v>
      </c>
      <c r="DM186" s="478" t="n">
        <f aca="false">IF(DM179&gt;0,DM179*$E$164,0)</f>
        <v>0</v>
      </c>
      <c r="DN186" s="478" t="n">
        <f aca="false">IF(DN179&gt;0,DN179*$E$164,0)</f>
        <v>0</v>
      </c>
      <c r="DO186" s="478" t="n">
        <f aca="false">IF(DO179&gt;0,DO179*$E$164,0)</f>
        <v>0</v>
      </c>
      <c r="DP186" s="478" t="n">
        <f aca="false">IF(DP179&gt;0,DP179*$E$164,0)</f>
        <v>0</v>
      </c>
      <c r="DQ186" s="478" t="n">
        <f aca="false">IF(DQ179&gt;0,DQ179*$E$164,0)</f>
        <v>0</v>
      </c>
      <c r="DR186" s="478" t="n">
        <f aca="false">IF(DR179&gt;0,DR179*$E$164,0)</f>
        <v>0</v>
      </c>
      <c r="DS186" s="478" t="n">
        <f aca="false">SUM(DG186:DR186)</f>
        <v>0</v>
      </c>
      <c r="DT186" s="478" t="n">
        <f aca="false">IF(DT179&gt;0,DT179*$E$164,0)</f>
        <v>0</v>
      </c>
      <c r="DU186" s="478" t="n">
        <f aca="false">IF(DU179&gt;0,DU179*$E$164,0)</f>
        <v>0</v>
      </c>
      <c r="DV186" s="478" t="n">
        <f aca="false">IF(DV179&gt;0,DV179*$E$164,0)</f>
        <v>0</v>
      </c>
      <c r="DW186" s="478" t="n">
        <f aca="false">IF(DW179&gt;0,DW179*$E$164,0)</f>
        <v>0</v>
      </c>
      <c r="DX186" s="478" t="n">
        <f aca="false">IF(DX179&gt;0,DX179*$E$164,0)</f>
        <v>0</v>
      </c>
      <c r="DY186" s="478" t="n">
        <f aca="false">IF(DY179&gt;0,DY179*$E$164,0)</f>
        <v>0</v>
      </c>
      <c r="DZ186" s="478" t="n">
        <f aca="false">IF(DZ179&gt;0,DZ179*$E$164,0)</f>
        <v>0</v>
      </c>
      <c r="EA186" s="478" t="n">
        <f aca="false">IF(EA179&gt;0,EA179*$E$164,0)</f>
        <v>0</v>
      </c>
      <c r="EB186" s="478" t="n">
        <f aca="false">IF(EB179&gt;0,EB179*$E$164,0)</f>
        <v>0</v>
      </c>
      <c r="EC186" s="478" t="n">
        <f aca="false">IF(EC179&gt;0,EC179*$E$164,0)</f>
        <v>0</v>
      </c>
      <c r="ED186" s="478" t="n">
        <f aca="false">IF(ED179&gt;0,ED179*$E$164,0)</f>
        <v>0</v>
      </c>
      <c r="EE186" s="478" t="n">
        <f aca="false">IF(EE179&gt;0,EE179*$E$164,0)</f>
        <v>0</v>
      </c>
      <c r="EF186" s="478" t="n">
        <f aca="false">SUM(DT186:EE186)</f>
        <v>0</v>
      </c>
      <c r="EG186" s="478" t="n">
        <f aca="false">IF(EG179&gt;0,EG179*$E$164,0)</f>
        <v>0</v>
      </c>
      <c r="EH186" s="478" t="n">
        <f aca="false">IF(EH179&gt;0,EH179*$E$164,0)</f>
        <v>0</v>
      </c>
      <c r="EI186" s="478" t="n">
        <f aca="false">IF(EI179&gt;0,EI179*$E$164,0)</f>
        <v>0</v>
      </c>
      <c r="EJ186" s="478" t="n">
        <f aca="false">IF(EJ179&gt;0,EJ179*$E$164,0)</f>
        <v>0</v>
      </c>
      <c r="EK186" s="478" t="n">
        <f aca="false">IF(EK179&gt;0,EK179*$E$164,0)</f>
        <v>0</v>
      </c>
      <c r="EL186" s="478" t="n">
        <f aca="false">IF(EL179&gt;0,EL179*$E$164,0)</f>
        <v>0</v>
      </c>
      <c r="EM186" s="478" t="n">
        <f aca="false">IF(EM179&gt;0,EM179*$E$164,0)</f>
        <v>0</v>
      </c>
      <c r="EN186" s="478" t="n">
        <f aca="false">IF(EN179&gt;0,EN179*$E$164,0)</f>
        <v>0</v>
      </c>
      <c r="EO186" s="478" t="n">
        <f aca="false">IF(EO179&gt;0,EO179*$E$164,0)</f>
        <v>0</v>
      </c>
      <c r="EP186" s="478" t="n">
        <f aca="false">IF(EP179&gt;0,EP179*$E$164,0)</f>
        <v>0</v>
      </c>
      <c r="EQ186" s="478" t="n">
        <f aca="false">IF(EQ179&gt;0,EQ179*$E$164,0)</f>
        <v>0</v>
      </c>
      <c r="ER186" s="478" t="n">
        <f aca="false">IF(ER179&gt;0,ER179*$E$164,0)</f>
        <v>0</v>
      </c>
      <c r="ES186" s="478" t="n">
        <f aca="false">SUM(EG186:ER186)</f>
        <v>0</v>
      </c>
      <c r="ET186" s="478" t="n">
        <f aca="false">IF(ET179&gt;0,ET179*$E$164,0)</f>
        <v>0</v>
      </c>
      <c r="EU186" s="478" t="n">
        <f aca="false">IF(EU179&gt;0,EU179*$E$164,0)</f>
        <v>0</v>
      </c>
      <c r="EV186" s="478" t="n">
        <f aca="false">IF(EV179&gt;0,EV179*$E$164,0)</f>
        <v>0</v>
      </c>
      <c r="EW186" s="478" t="n">
        <f aca="false">IF(EW179&gt;0,EW179*$E$164,0)</f>
        <v>0</v>
      </c>
      <c r="EX186" s="478" t="n">
        <f aca="false">IF(EX179&gt;0,EX179*$E$164,0)</f>
        <v>0</v>
      </c>
      <c r="EY186" s="478" t="n">
        <f aca="false">IF(EY179&gt;0,EY179*$E$164,0)</f>
        <v>0</v>
      </c>
      <c r="EZ186" s="478" t="n">
        <f aca="false">IF(EZ179&gt;0,EZ179*$E$164,0)</f>
        <v>0</v>
      </c>
      <c r="FA186" s="478" t="n">
        <f aca="false">IF(FA179&gt;0,FA179*$E$164,0)</f>
        <v>0</v>
      </c>
      <c r="FB186" s="478" t="n">
        <f aca="false">IF(FB179&gt;0,FB179*$E$164,0)</f>
        <v>0</v>
      </c>
      <c r="FC186" s="478" t="n">
        <f aca="false">IF(FC179&gt;0,FC179*$E$164,0)</f>
        <v>0</v>
      </c>
      <c r="FD186" s="478" t="n">
        <f aca="false">IF(FD179&gt;0,FD179*$E$164,0)</f>
        <v>0</v>
      </c>
      <c r="FE186" s="478" t="n">
        <f aca="false">IF(FE179&gt;0,FE179*$E$164,0)</f>
        <v>0</v>
      </c>
      <c r="FF186" s="478" t="n">
        <f aca="false">SUM(ET186:FE186)</f>
        <v>0</v>
      </c>
      <c r="FG186" s="478" t="n">
        <f aca="false">IF(FG179&gt;0,FG179*$E$164,0)</f>
        <v>0</v>
      </c>
      <c r="FH186" s="478" t="n">
        <f aca="false">IF(FH179&gt;0,FH179*$E$164,0)</f>
        <v>0</v>
      </c>
      <c r="FI186" s="478" t="n">
        <f aca="false">IF(FI179&gt;0,FI179*$E$164,0)</f>
        <v>0</v>
      </c>
      <c r="FJ186" s="478" t="n">
        <f aca="false">IF(FJ179&gt;0,FJ179*$E$164,0)</f>
        <v>0</v>
      </c>
      <c r="FK186" s="478" t="n">
        <f aca="false">IF(FK179&gt;0,FK179*$E$164,0)</f>
        <v>0</v>
      </c>
      <c r="FL186" s="478" t="n">
        <f aca="false">IF(FL179&gt;0,FL179*$E$164,0)</f>
        <v>0</v>
      </c>
      <c r="FM186" s="478" t="n">
        <f aca="false">IF(FM179&gt;0,FM179*$E$164,0)</f>
        <v>0</v>
      </c>
      <c r="FN186" s="478" t="n">
        <f aca="false">IF(FN179&gt;0,FN179*$E$164,0)</f>
        <v>0</v>
      </c>
      <c r="FO186" s="478" t="n">
        <f aca="false">IF(FO179&gt;0,FO179*$E$164,0)</f>
        <v>0</v>
      </c>
      <c r="FP186" s="478" t="n">
        <f aca="false">IF(FP179&gt;0,FP179*$E$164,0)</f>
        <v>0</v>
      </c>
      <c r="FQ186" s="478" t="n">
        <f aca="false">IF(FQ179&gt;0,FQ179*$E$164,0)</f>
        <v>0</v>
      </c>
      <c r="FR186" s="478" t="n">
        <f aca="false">IF(FR179&gt;0,FR179*$E$164,0)</f>
        <v>0</v>
      </c>
      <c r="FS186" s="478" t="n">
        <f aca="false">SUM(FG186:FR186)</f>
        <v>0</v>
      </c>
      <c r="FT186" s="478" t="n">
        <f aca="false">IF(FT179&gt;0,FT179*$E$164,0)</f>
        <v>0</v>
      </c>
      <c r="FU186" s="478" t="n">
        <f aca="false">IF(FU179&gt;0,FU179*$E$164,0)</f>
        <v>0</v>
      </c>
      <c r="FV186" s="478" t="n">
        <f aca="false">IF(FV179&gt;0,FV179*$E$164,0)</f>
        <v>0</v>
      </c>
      <c r="FW186" s="478" t="n">
        <f aca="false">IF(FW179&gt;0,FW179*$E$164,0)</f>
        <v>0</v>
      </c>
      <c r="FX186" s="478" t="n">
        <f aca="false">IF(FX179&gt;0,FX179*$E$164,0)</f>
        <v>0</v>
      </c>
      <c r="FY186" s="478" t="n">
        <f aca="false">IF(FY179&gt;0,FY179*$E$164,0)</f>
        <v>0</v>
      </c>
      <c r="FZ186" s="478" t="n">
        <f aca="false">IF(FZ179&gt;0,FZ179*$E$164,0)</f>
        <v>0</v>
      </c>
      <c r="GA186" s="478" t="n">
        <f aca="false">IF(GA179&gt;0,GA179*$E$164,0)</f>
        <v>0</v>
      </c>
      <c r="GB186" s="478" t="n">
        <f aca="false">IF(GB179&gt;0,GB179*$E$164,0)</f>
        <v>0</v>
      </c>
      <c r="GC186" s="478" t="n">
        <f aca="false">IF(GC179&gt;0,GC179*$E$164,0)</f>
        <v>0</v>
      </c>
      <c r="GD186" s="478" t="n">
        <f aca="false">IF(GD179&gt;0,GD179*$E$164,0)</f>
        <v>0</v>
      </c>
      <c r="GE186" s="478" t="n">
        <f aca="false">IF(GE179&gt;0,GE179*$E$164,0)</f>
        <v>0</v>
      </c>
      <c r="GF186" s="478" t="n">
        <f aca="false">SUM(FT186:GE186)</f>
        <v>0</v>
      </c>
      <c r="GG186" s="478" t="n">
        <f aca="false">IF(GG179&gt;0,GG179*$E$164,0)</f>
        <v>0</v>
      </c>
      <c r="GH186" s="478" t="n">
        <f aca="false">IF(GH179&gt;0,GH179*$E$164,0)</f>
        <v>0</v>
      </c>
      <c r="GI186" s="478" t="n">
        <f aca="false">IF(GI179&gt;0,GI179*$E$164,0)</f>
        <v>0</v>
      </c>
      <c r="GJ186" s="478" t="n">
        <f aca="false">IF(GJ179&gt;0,GJ179*$E$164,0)</f>
        <v>0</v>
      </c>
      <c r="GK186" s="478" t="n">
        <f aca="false">IF(GK179&gt;0,GK179*$E$164,0)</f>
        <v>0</v>
      </c>
      <c r="GL186" s="478" t="n">
        <f aca="false">IF(GL179&gt;0,GL179*$E$164,0)</f>
        <v>0</v>
      </c>
      <c r="GM186" s="478" t="n">
        <f aca="false">IF(GM179&gt;0,GM179*$E$164,0)</f>
        <v>0</v>
      </c>
      <c r="GN186" s="478" t="n">
        <f aca="false">IF(GN179&gt;0,GN179*$E$164,0)</f>
        <v>0</v>
      </c>
      <c r="GO186" s="478" t="n">
        <f aca="false">IF(GO179&gt;0,GO179*$E$164,0)</f>
        <v>0</v>
      </c>
      <c r="GP186" s="478" t="n">
        <f aca="false">IF(GP179&gt;0,GP179*$E$164,0)</f>
        <v>0</v>
      </c>
      <c r="GQ186" s="478" t="n">
        <f aca="false">IF(GQ179&gt;0,GQ179*$E$164,0)</f>
        <v>0</v>
      </c>
      <c r="GR186" s="478" t="n">
        <f aca="false">IF(GR179&gt;0,GR179*$E$164,0)</f>
        <v>0</v>
      </c>
      <c r="GS186" s="478" t="n">
        <f aca="false">SUM(GG186:GR186)</f>
        <v>0</v>
      </c>
      <c r="GT186" s="478" t="n">
        <f aca="false">IF(GT179&gt;0,GT179*$E$164,0)</f>
        <v>0</v>
      </c>
      <c r="GU186" s="478" t="n">
        <f aca="false">IF(GU179&gt;0,GU179*$E$164,0)</f>
        <v>0</v>
      </c>
      <c r="GV186" s="478" t="n">
        <f aca="false">IF(GV179&gt;0,GV179*$E$164,0)</f>
        <v>0</v>
      </c>
      <c r="GW186" s="478" t="n">
        <f aca="false">IF(GW179&gt;0,GW179*$E$164,0)</f>
        <v>0</v>
      </c>
      <c r="GX186" s="478" t="n">
        <f aca="false">IF(GX179&gt;0,GX179*$E$164,0)</f>
        <v>0</v>
      </c>
      <c r="GY186" s="478" t="n">
        <f aca="false">IF(GY179&gt;0,GY179*$E$164,0)</f>
        <v>0</v>
      </c>
      <c r="GZ186" s="478" t="n">
        <f aca="false">IF(GZ179&gt;0,GZ179*$E$164,0)</f>
        <v>0</v>
      </c>
      <c r="HA186" s="478" t="n">
        <f aca="false">IF(HA179&gt;0,HA179*$E$164,0)</f>
        <v>0</v>
      </c>
      <c r="HB186" s="478" t="n">
        <f aca="false">IF(HB179&gt;0,HB179*$E$164,0)</f>
        <v>0</v>
      </c>
      <c r="HC186" s="478" t="n">
        <f aca="false">IF(HC179&gt;0,HC179*$E$164,0)</f>
        <v>0</v>
      </c>
      <c r="HD186" s="478" t="n">
        <f aca="false">IF(HD179&gt;0,HD179*$E$164,0)</f>
        <v>0</v>
      </c>
      <c r="HE186" s="478" t="n">
        <f aca="false">IF(HE179&gt;0,HE179*$E$164,0)</f>
        <v>0</v>
      </c>
      <c r="HF186" s="478" t="n">
        <f aca="false">SUM(GT186:HE186)</f>
        <v>0</v>
      </c>
      <c r="HG186" s="478" t="n">
        <f aca="false">IF(HG179&gt;0,HG179*$E$164,0)</f>
        <v>0</v>
      </c>
      <c r="HH186" s="478" t="n">
        <f aca="false">IF(HH179&gt;0,HH179*$E$164,0)</f>
        <v>0</v>
      </c>
      <c r="HI186" s="478" t="n">
        <f aca="false">IF(HI179&gt;0,HI179*$E$164,0)</f>
        <v>0</v>
      </c>
      <c r="HJ186" s="478" t="n">
        <f aca="false">IF(HJ179&gt;0,HJ179*$E$164,0)</f>
        <v>0</v>
      </c>
      <c r="HK186" s="478" t="n">
        <f aca="false">IF(HK179&gt;0,HK179*$E$164,0)</f>
        <v>0</v>
      </c>
      <c r="HL186" s="478" t="n">
        <f aca="false">IF(HL179&gt;0,HL179*$E$164,0)</f>
        <v>0</v>
      </c>
      <c r="HM186" s="478" t="n">
        <f aca="false">IF(HM179&gt;0,HM179*$E$164,0)</f>
        <v>0</v>
      </c>
      <c r="HN186" s="478" t="n">
        <f aca="false">IF(HN179&gt;0,HN179*$E$164,0)</f>
        <v>0</v>
      </c>
      <c r="HO186" s="478" t="n">
        <f aca="false">IF(HO179&gt;0,HO179*$E$164,0)</f>
        <v>0</v>
      </c>
      <c r="HP186" s="478" t="n">
        <f aca="false">IF(HP179&gt;0,HP179*$E$164,0)</f>
        <v>0</v>
      </c>
      <c r="HQ186" s="478" t="n">
        <f aca="false">IF(HQ179&gt;0,HQ179*$E$164,0)</f>
        <v>0</v>
      </c>
      <c r="HR186" s="478" t="n">
        <f aca="false">IF(HR179&gt;0,HR179*$E$164,0)</f>
        <v>0</v>
      </c>
      <c r="HS186" s="478" t="n">
        <f aca="false">SUM(HG186:HR186)</f>
        <v>0</v>
      </c>
      <c r="HT186" s="478" t="n">
        <f aca="false">IF(HT179&gt;0,HT179*$E$164,0)</f>
        <v>0</v>
      </c>
      <c r="HU186" s="478" t="n">
        <f aca="false">IF(HU179&gt;0,HU179*$E$164,0)</f>
        <v>0</v>
      </c>
      <c r="HV186" s="478" t="n">
        <f aca="false">IF(HV179&gt;0,HV179*$E$164,0)</f>
        <v>0</v>
      </c>
      <c r="HW186" s="478" t="n">
        <f aca="false">IF(HW179&gt;0,HW179*$E$164,0)</f>
        <v>0</v>
      </c>
      <c r="HX186" s="478" t="n">
        <f aca="false">IF(HX179&gt;0,HX179*$E$164,0)</f>
        <v>0</v>
      </c>
      <c r="HY186" s="478" t="n">
        <f aca="false">IF(HY179&gt;0,HY179*$E$164,0)</f>
        <v>0</v>
      </c>
      <c r="HZ186" s="478" t="n">
        <f aca="false">IF(HZ179&gt;0,HZ179*$E$164,0)</f>
        <v>0</v>
      </c>
      <c r="IA186" s="478" t="n">
        <f aca="false">IF(IA179&gt;0,IA179*$E$164,0)</f>
        <v>0</v>
      </c>
      <c r="IB186" s="478" t="n">
        <f aca="false">IF(IB179&gt;0,IB179*$E$164,0)</f>
        <v>0</v>
      </c>
      <c r="IC186" s="478" t="n">
        <f aca="false">IF(IC179&gt;0,IC179*$E$164,0)</f>
        <v>0</v>
      </c>
      <c r="ID186" s="478" t="n">
        <f aca="false">IF(ID179&gt;0,ID179*$E$164,0)</f>
        <v>0</v>
      </c>
      <c r="IE186" s="478" t="n">
        <f aca="false">IF(IE179&gt;0,IE179*$E$164,0)</f>
        <v>0</v>
      </c>
      <c r="IF186" s="478" t="n">
        <f aca="false">SUM(HT186:IE186)</f>
        <v>0</v>
      </c>
      <c r="IG186" s="478" t="n">
        <f aca="false">IF(IG179&gt;0,IG179*$E$164,0)</f>
        <v>0</v>
      </c>
      <c r="IH186" s="478" t="n">
        <f aca="false">IF(IH179&gt;0,IH179*$E$164,0)</f>
        <v>0</v>
      </c>
      <c r="II186" s="478" t="n">
        <f aca="false">IF(II179&gt;0,II179*$E$164,0)</f>
        <v>0</v>
      </c>
      <c r="IJ186" s="478" t="n">
        <f aca="false">IF(IJ179&gt;0,IJ179*$E$164,0)</f>
        <v>0</v>
      </c>
      <c r="IK186" s="478" t="n">
        <f aca="false">IF(IK179&gt;0,IK179*$E$164,0)</f>
        <v>0</v>
      </c>
      <c r="IL186" s="478" t="n">
        <f aca="false">IF(IL179&gt;0,IL179*$E$164,0)</f>
        <v>0</v>
      </c>
      <c r="IM186" s="478" t="n">
        <f aca="false">IF(IM179&gt;0,IM179*$E$164,0)</f>
        <v>0</v>
      </c>
      <c r="IN186" s="478" t="n">
        <f aca="false">IF(IN179&gt;0,IN179*$E$164,0)</f>
        <v>0</v>
      </c>
      <c r="IO186" s="478" t="n">
        <f aca="false">IF(IO179&gt;0,IO179*$E$164,0)</f>
        <v>0</v>
      </c>
      <c r="IP186" s="478" t="n">
        <f aca="false">IF(IP179&gt;0,IP179*$E$164,0)</f>
        <v>0</v>
      </c>
      <c r="IQ186" s="478" t="n">
        <f aca="false">IF(IQ179&gt;0,IQ179*$E$164,0)</f>
        <v>0</v>
      </c>
      <c r="IR186" s="478" t="n">
        <f aca="false">IF(IR179&gt;0,IR179*$E$164,0)</f>
        <v>0</v>
      </c>
      <c r="IS186" s="478" t="n">
        <f aca="false">SUM(IG186:IR186)</f>
        <v>0</v>
      </c>
      <c r="IT186" s="478" t="n">
        <f aca="false">IF(IT179&gt;0,IT179*$E$164,0)</f>
        <v>0</v>
      </c>
      <c r="IU186" s="478" t="n">
        <f aca="false">IF(IU179&gt;0,IU179*$E$164,0)</f>
        <v>0</v>
      </c>
      <c r="IV186" s="478" t="n">
        <f aca="false">IF(IV179&gt;0,IV179*$E$164,0)</f>
        <v>0</v>
      </c>
      <c r="IW186" s="478" t="n">
        <f aca="false">IF(IW179&gt;0,IW179*$E$164,0)</f>
        <v>0</v>
      </c>
      <c r="IX186" s="478" t="n">
        <f aca="false">IF(IX179&gt;0,IX179*$E$164,0)</f>
        <v>0</v>
      </c>
      <c r="IY186" s="478" t="n">
        <f aca="false">IF(IY179&gt;0,IY179*$E$164,0)</f>
        <v>0</v>
      </c>
      <c r="IZ186" s="478" t="n">
        <f aca="false">IF(IZ179&gt;0,IZ179*$E$164,0)</f>
        <v>0</v>
      </c>
      <c r="JA186" s="478" t="n">
        <f aca="false">IF(JA179&gt;0,JA179*$E$164,0)</f>
        <v>0</v>
      </c>
      <c r="JB186" s="478" t="n">
        <f aca="false">IF(JB179&gt;0,JB179*$E$164,0)</f>
        <v>0</v>
      </c>
      <c r="JC186" s="478" t="n">
        <f aca="false">IF(JC179&gt;0,JC179*$E$164,0)</f>
        <v>0</v>
      </c>
      <c r="JD186" s="478" t="n">
        <f aca="false">IF(JD179&gt;0,JD179*$E$164,0)</f>
        <v>0</v>
      </c>
      <c r="JE186" s="478" t="n">
        <f aca="false">IF(JE179&gt;0,JE179*$E$164,0)</f>
        <v>0</v>
      </c>
      <c r="JF186" s="478" t="n">
        <f aca="false">SUM(IT186:JE186)</f>
        <v>0</v>
      </c>
      <c r="JG186" s="478" t="n">
        <f aca="false">IF(JG179&gt;0,JG179*$E$164,0)</f>
        <v>0</v>
      </c>
      <c r="JH186" s="478" t="n">
        <f aca="false">IF(JH179&gt;0,JH179*$E$164,0)</f>
        <v>0</v>
      </c>
      <c r="JI186" s="478" t="n">
        <f aca="false">IF(JI179&gt;0,JI179*$E$164,0)</f>
        <v>0</v>
      </c>
      <c r="JJ186" s="478" t="n">
        <f aca="false">IF(JJ179&gt;0,JJ179*$E$164,0)</f>
        <v>0</v>
      </c>
      <c r="JK186" s="478" t="n">
        <f aca="false">IF(JK179&gt;0,JK179*$E$164,0)</f>
        <v>0</v>
      </c>
      <c r="JL186" s="478" t="n">
        <f aca="false">IF(JL179&gt;0,JL179*$E$164,0)</f>
        <v>0</v>
      </c>
      <c r="JM186" s="478" t="n">
        <f aca="false">IF(JM179&gt;0,JM179*$E$164,0)</f>
        <v>0</v>
      </c>
      <c r="JN186" s="478" t="n">
        <f aca="false">IF(JN179&gt;0,JN179*$E$164,0)</f>
        <v>0</v>
      </c>
      <c r="JO186" s="478" t="n">
        <f aca="false">IF(JO179&gt;0,JO179*$E$164,0)</f>
        <v>0</v>
      </c>
      <c r="JP186" s="478" t="n">
        <f aca="false">IF(JP179&gt;0,JP179*$E$164,0)</f>
        <v>0</v>
      </c>
      <c r="JQ186" s="478" t="n">
        <f aca="false">IF(JQ179&gt;0,JQ179*$E$164,0)</f>
        <v>0</v>
      </c>
      <c r="JR186" s="478" t="n">
        <f aca="false">IF(JR179&gt;0,JR179*$E$164,0)</f>
        <v>0</v>
      </c>
      <c r="JS186" s="478" t="n">
        <f aca="false">SUM(JG186:JR186)</f>
        <v>0</v>
      </c>
      <c r="JT186" s="478" t="n">
        <f aca="false">IF(JT179&gt;0,JT179*$E$164,0)</f>
        <v>0</v>
      </c>
      <c r="JU186" s="478" t="n">
        <f aca="false">IF(JU179&gt;0,JU179*$E$164,0)</f>
        <v>0</v>
      </c>
      <c r="JV186" s="478" t="n">
        <f aca="false">IF(JV179&gt;0,JV179*$E$164,0)</f>
        <v>0</v>
      </c>
      <c r="JW186" s="478" t="n">
        <f aca="false">IF(JW179&gt;0,JW179*$E$164,0)</f>
        <v>0</v>
      </c>
      <c r="JX186" s="478" t="n">
        <f aca="false">IF(JX179&gt;0,JX179*$E$164,0)</f>
        <v>0</v>
      </c>
      <c r="JY186" s="478" t="n">
        <f aca="false">IF(JY179&gt;0,JY179*$E$164,0)</f>
        <v>0</v>
      </c>
      <c r="JZ186" s="478" t="n">
        <f aca="false">IF(JZ179&gt;0,JZ179*$E$164,0)</f>
        <v>0</v>
      </c>
      <c r="KA186" s="478" t="n">
        <f aca="false">IF(KA179&gt;0,KA179*$E$164,0)</f>
        <v>0</v>
      </c>
      <c r="KB186" s="478" t="n">
        <f aca="false">IF(KB179&gt;0,KB179*$E$164,0)</f>
        <v>0</v>
      </c>
      <c r="KC186" s="478" t="n">
        <f aca="false">IF(KC179&gt;0,KC179*$E$164,0)</f>
        <v>0</v>
      </c>
      <c r="KD186" s="478" t="n">
        <f aca="false">IF(KD179&gt;0,KD179*$E$164,0)</f>
        <v>0</v>
      </c>
      <c r="KE186" s="478" t="n">
        <f aca="false">IF(KE179&gt;0,KE179*$E$164,0)</f>
        <v>0</v>
      </c>
      <c r="KF186" s="478" t="n">
        <f aca="false">SUM(JT186:KE186)</f>
        <v>0</v>
      </c>
      <c r="KG186" s="478" t="n">
        <f aca="false">IF(KG179&gt;0,KG179*$E$164,0)</f>
        <v>0</v>
      </c>
      <c r="KH186" s="478" t="n">
        <f aca="false">IF(KH179&gt;0,KH179*$E$164,0)</f>
        <v>0</v>
      </c>
      <c r="KI186" s="478" t="n">
        <f aca="false">IF(KI179&gt;0,KI179*$E$164,0)</f>
        <v>0</v>
      </c>
      <c r="KJ186" s="478" t="n">
        <f aca="false">IF(KJ179&gt;0,KJ179*$E$164,0)</f>
        <v>0</v>
      </c>
      <c r="KK186" s="478" t="n">
        <f aca="false">IF(KK179&gt;0,KK179*$E$164,0)</f>
        <v>0</v>
      </c>
      <c r="KL186" s="478" t="n">
        <f aca="false">IF(KL179&gt;0,KL179*$E$164,0)</f>
        <v>0</v>
      </c>
      <c r="KM186" s="478" t="n">
        <f aca="false">IF(KM179&gt;0,KM179*$E$164,0)</f>
        <v>0</v>
      </c>
      <c r="KN186" s="478" t="n">
        <f aca="false">IF(KN179&gt;0,KN179*$E$164,0)</f>
        <v>0</v>
      </c>
      <c r="KO186" s="478" t="n">
        <f aca="false">IF(KO179&gt;0,KO179*$E$164,0)</f>
        <v>0</v>
      </c>
      <c r="KP186" s="478" t="n">
        <f aca="false">IF(KP179&gt;0,KP179*$E$164,0)</f>
        <v>0</v>
      </c>
      <c r="KQ186" s="478" t="n">
        <f aca="false">IF(KQ179&gt;0,KQ179*$E$164,0)</f>
        <v>0</v>
      </c>
      <c r="KR186" s="478" t="n">
        <f aca="false">IF(KR179&gt;0,KR179*$E$164,0)</f>
        <v>0</v>
      </c>
      <c r="KS186" s="478" t="n">
        <f aca="false">SUM(KG186:KR186)</f>
        <v>0</v>
      </c>
      <c r="KT186" s="478" t="n">
        <f aca="false">IF(KT179&gt;0,KT179*$E$164,0)</f>
        <v>0</v>
      </c>
      <c r="KU186" s="478" t="n">
        <f aca="false">IF(KU179&gt;0,KU179*$E$164,0)</f>
        <v>0</v>
      </c>
      <c r="KV186" s="478" t="n">
        <f aca="false">IF(KV179&gt;0,KV179*$E$164,0)</f>
        <v>0</v>
      </c>
      <c r="KW186" s="478" t="n">
        <f aca="false">IF(KW179&gt;0,KW179*$E$164,0)</f>
        <v>0</v>
      </c>
      <c r="KX186" s="478" t="n">
        <f aca="false">IF(KX179&gt;0,KX179*$E$164,0)</f>
        <v>0</v>
      </c>
      <c r="KY186" s="478" t="n">
        <f aca="false">IF(KY179&gt;0,KY179*$E$164,0)</f>
        <v>0</v>
      </c>
      <c r="KZ186" s="478" t="n">
        <f aca="false">IF(KZ179&gt;0,KZ179*$E$164,0)</f>
        <v>0</v>
      </c>
      <c r="LA186" s="478" t="n">
        <f aca="false">IF(LA179&gt;0,LA179*$E$164,0)</f>
        <v>0</v>
      </c>
      <c r="LB186" s="478" t="n">
        <f aca="false">IF(LB179&gt;0,LB179*$E$164,0)</f>
        <v>0</v>
      </c>
      <c r="LC186" s="478" t="n">
        <f aca="false">IF(LC179&gt;0,LC179*$E$164,0)</f>
        <v>0</v>
      </c>
      <c r="LD186" s="478" t="n">
        <f aca="false">IF(LD179&gt;0,LD179*$E$164,0)</f>
        <v>0</v>
      </c>
      <c r="LE186" s="478" t="n">
        <f aca="false">IF(LE179&gt;0,LE179*$E$164,0)</f>
        <v>0</v>
      </c>
      <c r="LF186" s="478" t="n">
        <f aca="false">SUM(KT186:LE186)</f>
        <v>0</v>
      </c>
      <c r="LG186" s="478" t="n">
        <f aca="false">IF(LG179&gt;0,LG179*$E$164,0)</f>
        <v>0</v>
      </c>
      <c r="LH186" s="478" t="n">
        <f aca="false">IF(LH179&gt;0,LH179*$E$164,0)</f>
        <v>0</v>
      </c>
      <c r="LI186" s="478" t="n">
        <f aca="false">IF(LI179&gt;0,LI179*$E$164,0)</f>
        <v>0</v>
      </c>
      <c r="LJ186" s="478" t="n">
        <f aca="false">IF(LJ179&gt;0,LJ179*$E$164,0)</f>
        <v>0</v>
      </c>
      <c r="LK186" s="478" t="n">
        <f aca="false">IF(LK179&gt;0,LK179*$E$164,0)</f>
        <v>0</v>
      </c>
      <c r="LL186" s="478" t="n">
        <f aca="false">IF(LL179&gt;0,LL179*$E$164,0)</f>
        <v>0</v>
      </c>
      <c r="LM186" s="478" t="n">
        <f aca="false">IF(LM179&gt;0,LM179*$E$164,0)</f>
        <v>0</v>
      </c>
      <c r="LN186" s="478" t="n">
        <f aca="false">IF(LN179&gt;0,LN179*$E$164,0)</f>
        <v>0</v>
      </c>
      <c r="LO186" s="478" t="n">
        <f aca="false">IF(LO179&gt;0,LO179*$E$164,0)</f>
        <v>0</v>
      </c>
      <c r="LP186" s="478" t="n">
        <f aca="false">IF(LP179&gt;0,LP179*$E$164,0)</f>
        <v>0</v>
      </c>
      <c r="LQ186" s="478" t="n">
        <f aca="false">IF(LQ179&gt;0,LQ179*$E$164,0)</f>
        <v>0</v>
      </c>
      <c r="LR186" s="478" t="n">
        <f aca="false">IF(LR179&gt;0,LR179*$E$164,0)</f>
        <v>0</v>
      </c>
      <c r="LS186" s="478" t="n">
        <f aca="false">SUM(LG186:LR186)</f>
        <v>0</v>
      </c>
      <c r="LT186" s="478" t="n">
        <f aca="false">IF(LT179&gt;0,LT179*$E$164,0)</f>
        <v>0</v>
      </c>
      <c r="LU186" s="478" t="n">
        <f aca="false">IF(LU179&gt;0,LU179*$E$164,0)</f>
        <v>0</v>
      </c>
      <c r="LV186" s="478" t="n">
        <f aca="false">IF(LV179&gt;0,LV179*$E$164,0)</f>
        <v>0</v>
      </c>
      <c r="LW186" s="478" t="n">
        <f aca="false">IF(LW179&gt;0,LW179*$E$164,0)</f>
        <v>0</v>
      </c>
      <c r="LX186" s="478" t="n">
        <f aca="false">IF(LX179&gt;0,LX179*$E$164,0)</f>
        <v>0</v>
      </c>
      <c r="LY186" s="478" t="n">
        <f aca="false">IF(LY179&gt;0,LY179*$E$164,0)</f>
        <v>0</v>
      </c>
      <c r="LZ186" s="478" t="n">
        <f aca="false">IF(LZ179&gt;0,LZ179*$E$164,0)</f>
        <v>0</v>
      </c>
      <c r="MA186" s="478" t="n">
        <f aca="false">IF(MA179&gt;0,MA179*$E$164,0)</f>
        <v>0</v>
      </c>
      <c r="MB186" s="478" t="n">
        <f aca="false">IF(MB179&gt;0,MB179*$E$164,0)</f>
        <v>0</v>
      </c>
      <c r="MC186" s="478" t="n">
        <f aca="false">IF(MC179&gt;0,MC179*$E$164,0)</f>
        <v>0</v>
      </c>
      <c r="MD186" s="478" t="n">
        <f aca="false">IF(MD179&gt;0,MD179*$E$164,0)</f>
        <v>0</v>
      </c>
      <c r="ME186" s="478" t="n">
        <f aca="false">IF(ME179&gt;0,ME179*$E$164,0)</f>
        <v>0</v>
      </c>
      <c r="MF186" s="478" t="n">
        <f aca="false">SUM(LT186:ME186)</f>
        <v>0</v>
      </c>
      <c r="MG186" s="478" t="n">
        <f aca="false">IF(MG179&gt;0,MG179*$E$164,0)</f>
        <v>0</v>
      </c>
      <c r="MH186" s="478" t="n">
        <f aca="false">IF(MH179&gt;0,MH179*$E$164,0)</f>
        <v>0</v>
      </c>
      <c r="MI186" s="478" t="n">
        <f aca="false">IF(MI179&gt;0,MI179*$E$164,0)</f>
        <v>0</v>
      </c>
      <c r="MJ186" s="478" t="n">
        <f aca="false">IF(MJ179&gt;0,MJ179*$E$164,0)</f>
        <v>0</v>
      </c>
      <c r="MK186" s="478" t="n">
        <f aca="false">IF(MK179&gt;0,MK179*$E$164,0)</f>
        <v>0</v>
      </c>
      <c r="ML186" s="478" t="n">
        <f aca="false">IF(ML179&gt;0,ML179*$E$164,0)</f>
        <v>0</v>
      </c>
      <c r="MM186" s="478" t="n">
        <f aca="false">IF(MM179&gt;0,MM179*$E$164,0)</f>
        <v>0</v>
      </c>
      <c r="MN186" s="478" t="n">
        <f aca="false">IF(MN179&gt;0,MN179*$E$164,0)</f>
        <v>0</v>
      </c>
      <c r="MO186" s="478" t="n">
        <f aca="false">IF(MO179&gt;0,MO179*$E$164,0)</f>
        <v>0</v>
      </c>
      <c r="MP186" s="478" t="n">
        <f aca="false">IF(MP179&gt;0,MP179*$E$164,0)</f>
        <v>0</v>
      </c>
      <c r="MQ186" s="478" t="n">
        <f aca="false">IF(MQ179&gt;0,MQ179*$E$164,0)</f>
        <v>0</v>
      </c>
      <c r="MR186" s="478" t="n">
        <f aca="false">IF(MR179&gt;0,MR179*$E$164,0)</f>
        <v>0</v>
      </c>
      <c r="MS186" s="478" t="n">
        <f aca="false">SUM(MG186:MR186)</f>
        <v>0</v>
      </c>
      <c r="MT186" s="478" t="n">
        <f aca="false">IF(MT179&gt;0,MT179*$E$164,0)</f>
        <v>0</v>
      </c>
      <c r="MU186" s="478" t="n">
        <f aca="false">IF(MU179&gt;0,MU179*$E$164,0)</f>
        <v>0</v>
      </c>
      <c r="MV186" s="478" t="n">
        <f aca="false">IF(MV179&gt;0,MV179*$E$164,0)</f>
        <v>0</v>
      </c>
      <c r="MW186" s="478" t="n">
        <f aca="false">IF(MW179&gt;0,MW179*$E$164,0)</f>
        <v>0</v>
      </c>
      <c r="MX186" s="478" t="n">
        <f aca="false">IF(MX179&gt;0,MX179*$E$164,0)</f>
        <v>0</v>
      </c>
      <c r="MY186" s="478" t="n">
        <f aca="false">IF(MY179&gt;0,MY179*$E$164,0)</f>
        <v>0</v>
      </c>
      <c r="MZ186" s="478" t="n">
        <f aca="false">IF(MZ179&gt;0,MZ179*$E$164,0)</f>
        <v>0</v>
      </c>
      <c r="NA186" s="478" t="n">
        <f aca="false">IF(NA179&gt;0,NA179*$E$164,0)</f>
        <v>0</v>
      </c>
      <c r="NB186" s="478" t="n">
        <f aca="false">IF(NB179&gt;0,NB179*$E$164,0)</f>
        <v>0</v>
      </c>
      <c r="NC186" s="478" t="n">
        <f aca="false">IF(NC179&gt;0,NC179*$E$164,0)</f>
        <v>0</v>
      </c>
      <c r="ND186" s="478" t="n">
        <f aca="false">IF(ND179&gt;0,ND179*$E$164,0)</f>
        <v>0</v>
      </c>
      <c r="NE186" s="478" t="n">
        <f aca="false">IF(NE179&gt;0,NE179*$E$164,0)</f>
        <v>0</v>
      </c>
      <c r="NF186" s="478" t="n">
        <f aca="false">SUM(MT186:NE186)</f>
        <v>0</v>
      </c>
      <c r="NG186" s="478" t="n">
        <f aca="false">IF(NG179&gt;0,NG179*$E$164,0)</f>
        <v>0</v>
      </c>
      <c r="NH186" s="478" t="n">
        <f aca="false">IF(NH179&gt;0,NH179*$E$164,0)</f>
        <v>0</v>
      </c>
      <c r="NI186" s="478" t="n">
        <f aca="false">IF(NI179&gt;0,NI179*$E$164,0)</f>
        <v>0</v>
      </c>
      <c r="NJ186" s="478" t="n">
        <f aca="false">IF(NJ179&gt;0,NJ179*$E$164,0)</f>
        <v>0</v>
      </c>
      <c r="NK186" s="478" t="n">
        <f aca="false">IF(NK179&gt;0,NK179*$E$164,0)</f>
        <v>0</v>
      </c>
      <c r="NL186" s="478" t="n">
        <f aca="false">IF(NL179&gt;0,NL179*$E$164,0)</f>
        <v>0</v>
      </c>
      <c r="NM186" s="478" t="n">
        <f aca="false">IF(NM179&gt;0,NM179*$E$164,0)</f>
        <v>0</v>
      </c>
      <c r="NN186" s="478" t="n">
        <f aca="false">IF(NN179&gt;0,NN179*$E$164,0)</f>
        <v>0</v>
      </c>
      <c r="NO186" s="478" t="n">
        <f aca="false">IF(NO179&gt;0,NO179*$E$164,0)</f>
        <v>0</v>
      </c>
      <c r="NP186" s="478" t="n">
        <f aca="false">IF(NP179&gt;0,NP179*$E$164,0)</f>
        <v>0</v>
      </c>
      <c r="NQ186" s="478" t="n">
        <f aca="false">IF(NQ179&gt;0,NQ179*$E$164,0)</f>
        <v>0</v>
      </c>
      <c r="NR186" s="478" t="n">
        <f aca="false">IF(NR179&gt;0,NR179*$E$164,0)</f>
        <v>0</v>
      </c>
      <c r="NS186" s="478" t="n">
        <f aca="false">SUM(NG186:NR186)</f>
        <v>0</v>
      </c>
      <c r="NT186" s="478" t="n">
        <f aca="false">IF(NT179&gt;0,NT179*$E$164,0)</f>
        <v>0</v>
      </c>
      <c r="NU186" s="478" t="n">
        <f aca="false">IF(NU179&gt;0,NU179*$E$164,0)</f>
        <v>0</v>
      </c>
      <c r="NV186" s="478" t="n">
        <f aca="false">IF(NV179&gt;0,NV179*$E$164,0)</f>
        <v>0</v>
      </c>
      <c r="NW186" s="478" t="n">
        <f aca="false">IF(NW179&gt;0,NW179*$E$164,0)</f>
        <v>0</v>
      </c>
      <c r="NX186" s="478" t="n">
        <f aca="false">IF(NX179&gt;0,NX179*$E$164,0)</f>
        <v>0</v>
      </c>
      <c r="NY186" s="478" t="n">
        <f aca="false">IF(NY179&gt;0,NY179*$E$164,0)</f>
        <v>0</v>
      </c>
      <c r="NZ186" s="478" t="n">
        <f aca="false">IF(NZ179&gt;0,NZ179*$E$164,0)</f>
        <v>0</v>
      </c>
      <c r="OA186" s="478" t="n">
        <f aca="false">IF(OA179&gt;0,OA179*$E$164,0)</f>
        <v>0</v>
      </c>
      <c r="OB186" s="478" t="n">
        <f aca="false">IF(OB179&gt;0,OB179*$E$164,0)</f>
        <v>0</v>
      </c>
      <c r="OC186" s="478" t="n">
        <f aca="false">IF(OC179&gt;0,OC179*$E$164,0)</f>
        <v>0</v>
      </c>
      <c r="OD186" s="478" t="n">
        <f aca="false">IF(OD179&gt;0,OD179*$E$164,0)</f>
        <v>0</v>
      </c>
      <c r="OE186" s="478" t="n">
        <f aca="false">IF(OE179&gt;0,OE179*$E$164,0)</f>
        <v>0</v>
      </c>
      <c r="OF186" s="478" t="n">
        <f aca="false">SUM(NT186:OE186)</f>
        <v>0</v>
      </c>
      <c r="OG186" s="478" t="n">
        <f aca="false">IF(OG179&gt;0,OG179*$E$164,0)</f>
        <v>0</v>
      </c>
      <c r="OH186" s="478" t="n">
        <f aca="false">IF(OH179&gt;0,OH179*$E$164,0)</f>
        <v>0</v>
      </c>
      <c r="OI186" s="478" t="n">
        <f aca="false">IF(OI179&gt;0,OI179*$E$164,0)</f>
        <v>0</v>
      </c>
      <c r="OJ186" s="478" t="n">
        <f aca="false">IF(OJ179&gt;0,OJ179*$E$164,0)</f>
        <v>0</v>
      </c>
      <c r="OK186" s="478" t="n">
        <f aca="false">IF(OK179&gt;0,OK179*$E$164,0)</f>
        <v>0</v>
      </c>
      <c r="OL186" s="478" t="n">
        <f aca="false">IF(OL179&gt;0,OL179*$E$164,0)</f>
        <v>0</v>
      </c>
      <c r="OM186" s="478" t="n">
        <f aca="false">IF(OM179&gt;0,OM179*$E$164,0)</f>
        <v>0</v>
      </c>
      <c r="ON186" s="478" t="n">
        <f aca="false">IF(ON179&gt;0,ON179*$E$164,0)</f>
        <v>0</v>
      </c>
      <c r="OO186" s="478" t="n">
        <f aca="false">IF(OO179&gt;0,OO179*$E$164,0)</f>
        <v>0</v>
      </c>
      <c r="OP186" s="478" t="n">
        <f aca="false">IF(OP179&gt;0,OP179*$E$164,0)</f>
        <v>0</v>
      </c>
      <c r="OQ186" s="478" t="n">
        <f aca="false">IF(OQ179&gt;0,OQ179*$E$164,0)</f>
        <v>0</v>
      </c>
      <c r="OR186" s="478" t="n">
        <f aca="false">IF(OR179&gt;0,OR179*$E$164,0)</f>
        <v>0</v>
      </c>
      <c r="OS186" s="478" t="n">
        <f aca="false">SUM(OG186:OR186)</f>
        <v>0</v>
      </c>
      <c r="OT186" s="478"/>
      <c r="OU186" s="478"/>
      <c r="OV186" s="478"/>
      <c r="OW186" s="478"/>
      <c r="OX186" s="478"/>
      <c r="OY186" s="478"/>
      <c r="OZ186" s="478"/>
      <c r="PA186" s="478"/>
      <c r="PB186" s="478"/>
      <c r="PC186" s="478"/>
      <c r="PD186" s="478"/>
      <c r="PE186" s="478"/>
      <c r="PF186" s="478"/>
      <c r="PG186" s="478"/>
      <c r="PH186" s="478"/>
      <c r="PI186" s="478"/>
      <c r="PJ186" s="478"/>
      <c r="PK186" s="478"/>
      <c r="PL186" s="478"/>
      <c r="PM186" s="478"/>
      <c r="PN186" s="478"/>
      <c r="PO186" s="478"/>
      <c r="PP186" s="478"/>
      <c r="PQ186" s="478"/>
      <c r="PR186" s="478"/>
      <c r="PS186" s="478"/>
      <c r="PT186" s="478"/>
      <c r="PU186" s="478"/>
      <c r="PV186" s="478"/>
      <c r="PW186" s="478"/>
      <c r="PX186" s="478"/>
      <c r="PY186" s="478"/>
      <c r="PZ186" s="478"/>
      <c r="QA186" s="478"/>
      <c r="QB186" s="478"/>
      <c r="QC186" s="478"/>
      <c r="QD186" s="478"/>
      <c r="QE186" s="478"/>
      <c r="QF186" s="478"/>
      <c r="QG186" s="478"/>
      <c r="QH186" s="478"/>
      <c r="QI186" s="478"/>
      <c r="QJ186" s="478"/>
      <c r="QK186" s="478"/>
      <c r="QL186" s="478"/>
      <c r="QM186" s="478"/>
      <c r="QN186" s="478"/>
      <c r="QO186" s="478"/>
      <c r="QP186" s="478"/>
      <c r="QQ186" s="478"/>
      <c r="QR186" s="478"/>
      <c r="QS186" s="478"/>
      <c r="QT186" s="478"/>
      <c r="QU186" s="478"/>
      <c r="QV186" s="478"/>
      <c r="QW186" s="478"/>
      <c r="QX186" s="478"/>
      <c r="QY186" s="478"/>
      <c r="QZ186" s="478"/>
      <c r="RA186" s="478"/>
      <c r="RB186" s="478"/>
      <c r="RC186" s="478"/>
      <c r="RD186" s="478"/>
      <c r="RE186" s="478"/>
      <c r="RF186" s="478"/>
    </row>
  </sheetData>
  <mergeCells count="165">
    <mergeCell ref="G34:S34"/>
    <mergeCell ref="T34:AF34"/>
    <mergeCell ref="AG34:AS34"/>
    <mergeCell ref="AT34:BF34"/>
    <mergeCell ref="BG34:BS34"/>
    <mergeCell ref="BT34:CF34"/>
    <mergeCell ref="CG34:CS34"/>
    <mergeCell ref="CT34:DF34"/>
    <mergeCell ref="DG34:DS34"/>
    <mergeCell ref="DT34:EF34"/>
    <mergeCell ref="EG34:ES34"/>
    <mergeCell ref="ET34:FF34"/>
    <mergeCell ref="FG34:FS34"/>
    <mergeCell ref="FT34:GF34"/>
    <mergeCell ref="GG34:GS34"/>
    <mergeCell ref="GT34:HF34"/>
    <mergeCell ref="HG34:HS34"/>
    <mergeCell ref="HT34:IF34"/>
    <mergeCell ref="IG34:IS34"/>
    <mergeCell ref="IT34:JF34"/>
    <mergeCell ref="JG34:JS34"/>
    <mergeCell ref="JT34:KF34"/>
    <mergeCell ref="KG34:KS34"/>
    <mergeCell ref="KT34:LF34"/>
    <mergeCell ref="LG34:LS34"/>
    <mergeCell ref="LT34:MF34"/>
    <mergeCell ref="MG34:MS34"/>
    <mergeCell ref="MT34:NF34"/>
    <mergeCell ref="NG34:NS34"/>
    <mergeCell ref="NT34:OF34"/>
    <mergeCell ref="OG34:OS34"/>
    <mergeCell ref="OT34:PF34"/>
    <mergeCell ref="PG34:PS34"/>
    <mergeCell ref="PT34:QF34"/>
    <mergeCell ref="QG34:QS34"/>
    <mergeCell ref="QT34:RF34"/>
    <mergeCell ref="G62:S62"/>
    <mergeCell ref="T62:AF62"/>
    <mergeCell ref="AG62:AS62"/>
    <mergeCell ref="AT62:BF62"/>
    <mergeCell ref="BG62:BS62"/>
    <mergeCell ref="BT62:CF62"/>
    <mergeCell ref="CG62:CS62"/>
    <mergeCell ref="CT62:DF62"/>
    <mergeCell ref="DG62:DS62"/>
    <mergeCell ref="DT62:EF62"/>
    <mergeCell ref="EG62:ES62"/>
    <mergeCell ref="ET62:FF62"/>
    <mergeCell ref="FG62:FS62"/>
    <mergeCell ref="FT62:GF62"/>
    <mergeCell ref="GG62:GS62"/>
    <mergeCell ref="GT62:HF62"/>
    <mergeCell ref="HG62:HS62"/>
    <mergeCell ref="HT62:IF62"/>
    <mergeCell ref="IG62:IS62"/>
    <mergeCell ref="IT62:JF62"/>
    <mergeCell ref="JG62:JS62"/>
    <mergeCell ref="JT62:KF62"/>
    <mergeCell ref="KG62:KS62"/>
    <mergeCell ref="KT62:LF62"/>
    <mergeCell ref="LG62:LS62"/>
    <mergeCell ref="LT62:MF62"/>
    <mergeCell ref="MG62:MS62"/>
    <mergeCell ref="MT62:NF62"/>
    <mergeCell ref="NG62:NS62"/>
    <mergeCell ref="NT62:OF62"/>
    <mergeCell ref="OG62:OS62"/>
    <mergeCell ref="OT62:PF62"/>
    <mergeCell ref="PG62:PS62"/>
    <mergeCell ref="PT62:QF62"/>
    <mergeCell ref="QG62:QS62"/>
    <mergeCell ref="QT62:RF62"/>
    <mergeCell ref="G100:S100"/>
    <mergeCell ref="T100:AF100"/>
    <mergeCell ref="AG100:AS100"/>
    <mergeCell ref="AT100:BF100"/>
    <mergeCell ref="BG100:BS100"/>
    <mergeCell ref="BT100:CF100"/>
    <mergeCell ref="CG100:CS100"/>
    <mergeCell ref="CT100:DF100"/>
    <mergeCell ref="DG100:DS100"/>
    <mergeCell ref="DT100:EF100"/>
    <mergeCell ref="EG100:ES100"/>
    <mergeCell ref="ET100:FF100"/>
    <mergeCell ref="FG100:FS100"/>
    <mergeCell ref="FT100:GF100"/>
    <mergeCell ref="GG100:GS100"/>
    <mergeCell ref="GT100:HF100"/>
    <mergeCell ref="HG100:HS100"/>
    <mergeCell ref="HT100:IF100"/>
    <mergeCell ref="IG100:IS100"/>
    <mergeCell ref="IT100:JF100"/>
    <mergeCell ref="JG100:JS100"/>
    <mergeCell ref="JT100:KF100"/>
    <mergeCell ref="KG100:KS100"/>
    <mergeCell ref="KT100:LF100"/>
    <mergeCell ref="LG100:LS100"/>
    <mergeCell ref="LT100:MF100"/>
    <mergeCell ref="MG100:MS100"/>
    <mergeCell ref="MT100:NF100"/>
    <mergeCell ref="NG100:NS100"/>
    <mergeCell ref="NT100:OF100"/>
    <mergeCell ref="OG100:OS100"/>
    <mergeCell ref="G135:S135"/>
    <mergeCell ref="T135:AF135"/>
    <mergeCell ref="AG135:AS135"/>
    <mergeCell ref="AT135:BF135"/>
    <mergeCell ref="BG135:BS135"/>
    <mergeCell ref="BT135:CF135"/>
    <mergeCell ref="CG135:CS135"/>
    <mergeCell ref="CT135:DF135"/>
    <mergeCell ref="DG135:DS135"/>
    <mergeCell ref="DT135:EF135"/>
    <mergeCell ref="EG135:ES135"/>
    <mergeCell ref="ET135:FF135"/>
    <mergeCell ref="FG135:FS135"/>
    <mergeCell ref="FT135:GF135"/>
    <mergeCell ref="GG135:GS135"/>
    <mergeCell ref="GT135:HF135"/>
    <mergeCell ref="HG135:HS135"/>
    <mergeCell ref="HT135:IF135"/>
    <mergeCell ref="IG135:IS135"/>
    <mergeCell ref="IT135:JF135"/>
    <mergeCell ref="JG135:JS135"/>
    <mergeCell ref="JT135:KF135"/>
    <mergeCell ref="KG135:KS135"/>
    <mergeCell ref="KT135:LF135"/>
    <mergeCell ref="LG135:LS135"/>
    <mergeCell ref="LT135:MF135"/>
    <mergeCell ref="MG135:MS135"/>
    <mergeCell ref="MT135:NF135"/>
    <mergeCell ref="NG135:NS135"/>
    <mergeCell ref="NT135:OF135"/>
    <mergeCell ref="OG135:OS135"/>
    <mergeCell ref="G166:S166"/>
    <mergeCell ref="T166:AF166"/>
    <mergeCell ref="AG166:AS166"/>
    <mergeCell ref="AT166:BF166"/>
    <mergeCell ref="BG166:BS166"/>
    <mergeCell ref="BT166:CF166"/>
    <mergeCell ref="CG166:CS166"/>
    <mergeCell ref="CT166:DF166"/>
    <mergeCell ref="DG166:DS166"/>
    <mergeCell ref="DT166:EF166"/>
    <mergeCell ref="EG166:ES166"/>
    <mergeCell ref="ET166:FF166"/>
    <mergeCell ref="FG166:FS166"/>
    <mergeCell ref="FT166:GF166"/>
    <mergeCell ref="GG166:GS166"/>
    <mergeCell ref="GT166:HF166"/>
    <mergeCell ref="HG166:HS166"/>
    <mergeCell ref="HT166:IF166"/>
    <mergeCell ref="IG166:IS166"/>
    <mergeCell ref="IT166:JF166"/>
    <mergeCell ref="JG166:JS166"/>
    <mergeCell ref="JT166:KF166"/>
    <mergeCell ref="KG166:KS166"/>
    <mergeCell ref="KT166:LF166"/>
    <mergeCell ref="LG166:LS166"/>
    <mergeCell ref="LT166:MF166"/>
    <mergeCell ref="MG166:MS166"/>
    <mergeCell ref="MT166:NF166"/>
    <mergeCell ref="NG166:NS166"/>
    <mergeCell ref="NT166:OF166"/>
    <mergeCell ref="OG166:OS16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FF"/>
    <pageSetUpPr fitToPage="false"/>
  </sheetPr>
  <dimension ref="A1:BK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1" outlineLevelCol="0"/>
  <cols>
    <col collapsed="false" customWidth="true" hidden="false" outlineLevel="0" max="1" min="1" style="0" width="1.38"/>
    <col collapsed="false" customWidth="true" hidden="false" outlineLevel="0" max="2" min="2" style="0" width="10.99"/>
    <col collapsed="false" customWidth="true" hidden="false" outlineLevel="0" max="3" min="3" style="0" width="10.38"/>
    <col collapsed="false" customWidth="true" hidden="false" outlineLevel="0" max="4" min="4" style="0" width="9.88"/>
    <col collapsed="false" customWidth="true" hidden="false" outlineLevel="0" max="5" min="5" style="0" width="11.38"/>
    <col collapsed="false" customWidth="true" hidden="false" outlineLevel="0" max="6" min="6" style="0" width="12.37"/>
    <col collapsed="false" customWidth="true" hidden="false" outlineLevel="0" max="7" min="7" style="0" width="9.88"/>
    <col collapsed="false" customWidth="true" hidden="false" outlineLevel="0" max="45" min="8" style="0" width="12.37"/>
    <col collapsed="false" customWidth="true" hidden="false" outlineLevel="0" max="63" min="46" style="0" width="9.13"/>
  </cols>
  <sheetData>
    <row r="1" customFormat="false" ht="6" hidden="false" customHeight="true" outlineLevel="0" collapsed="false">
      <c r="A1" s="44"/>
      <c r="B1" s="390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</row>
    <row r="2" customFormat="false" ht="15.75" hidden="false" customHeight="true" outlineLevel="0" collapsed="false">
      <c r="A2" s="44"/>
      <c r="B2" s="46" t="s">
        <v>80</v>
      </c>
      <c r="C2" s="47"/>
      <c r="D2" s="47"/>
      <c r="E2" s="48"/>
      <c r="F2" s="48"/>
      <c r="G2" s="4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</row>
    <row r="3" customFormat="false" ht="15.75" hidden="false" customHeight="true" outlineLevel="0" collapsed="false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206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</row>
    <row r="4" customFormat="false" ht="16.5" hidden="false" customHeight="true" outlineLevel="0" collapsed="false">
      <c r="A4" s="44"/>
      <c r="B4" s="199" t="s">
        <v>207</v>
      </c>
      <c r="C4" s="200"/>
      <c r="D4" s="200"/>
      <c r="E4" s="198"/>
      <c r="F4" s="198"/>
      <c r="G4" s="198"/>
      <c r="H4" s="198" t="n">
        <f aca="false">Impostos!H5</f>
        <v>2024</v>
      </c>
      <c r="I4" s="198" t="n">
        <f aca="false">H4 + 1</f>
        <v>2025</v>
      </c>
      <c r="J4" s="198" t="n">
        <f aca="false">I4 + 1</f>
        <v>2026</v>
      </c>
      <c r="K4" s="198" t="n">
        <f aca="false">J4 + 1</f>
        <v>2027</v>
      </c>
      <c r="L4" s="198" t="n">
        <f aca="false">K4 + 1</f>
        <v>2028</v>
      </c>
      <c r="M4" s="198" t="n">
        <f aca="false">L4 + 1</f>
        <v>2029</v>
      </c>
      <c r="N4" s="198" t="n">
        <f aca="false">M4 + 1</f>
        <v>2030</v>
      </c>
      <c r="O4" s="198" t="n">
        <f aca="false">N4 + 1</f>
        <v>2031</v>
      </c>
      <c r="P4" s="198" t="n">
        <f aca="false">O4 + 1</f>
        <v>2032</v>
      </c>
      <c r="Q4" s="198" t="n">
        <f aca="false">P4 + 1</f>
        <v>2033</v>
      </c>
      <c r="R4" s="198" t="n">
        <f aca="false">Q4 + 1</f>
        <v>2034</v>
      </c>
      <c r="S4" s="198" t="n">
        <f aca="false">R4 + 1</f>
        <v>2035</v>
      </c>
      <c r="T4" s="198" t="n">
        <f aca="false">S4 + 1</f>
        <v>2036</v>
      </c>
      <c r="U4" s="198" t="n">
        <f aca="false">T4 + 1</f>
        <v>2037</v>
      </c>
      <c r="V4" s="198" t="n">
        <f aca="false">U4 + 1</f>
        <v>2038</v>
      </c>
      <c r="W4" s="198" t="n">
        <f aca="false">V4 + 1</f>
        <v>2039</v>
      </c>
      <c r="X4" s="198" t="n">
        <f aca="false">W4 + 1</f>
        <v>2040</v>
      </c>
      <c r="Y4" s="198" t="n">
        <f aca="false">X4 + 1</f>
        <v>2041</v>
      </c>
      <c r="Z4" s="198" t="n">
        <f aca="false">Y4 + 1</f>
        <v>2042</v>
      </c>
      <c r="AA4" s="198" t="n">
        <f aca="false">Z4 + 1</f>
        <v>2043</v>
      </c>
      <c r="AB4" s="198" t="n">
        <f aca="false">AA4 + 1</f>
        <v>2044</v>
      </c>
      <c r="AC4" s="198" t="n">
        <f aca="false">AB4 + 1</f>
        <v>2045</v>
      </c>
      <c r="AD4" s="198" t="n">
        <f aca="false">AC4 + 1</f>
        <v>2046</v>
      </c>
      <c r="AE4" s="198" t="n">
        <f aca="false">AD4 + 1</f>
        <v>2047</v>
      </c>
      <c r="AF4" s="198" t="n">
        <f aca="false">AE4 + 1</f>
        <v>2048</v>
      </c>
      <c r="AG4" s="198" t="n">
        <f aca="false">AF4 + 1</f>
        <v>2049</v>
      </c>
      <c r="AH4" s="198" t="n">
        <f aca="false">AG4 + 1</f>
        <v>2050</v>
      </c>
      <c r="AI4" s="198" t="n">
        <f aca="false">AH4 + 1</f>
        <v>2051</v>
      </c>
      <c r="AJ4" s="198" t="n">
        <f aca="false">AI4 + 1</f>
        <v>2052</v>
      </c>
      <c r="AK4" s="198" t="n">
        <f aca="false">AJ4 + 1</f>
        <v>2053</v>
      </c>
      <c r="AL4" s="198" t="n">
        <f aca="false">AK4 + 1</f>
        <v>2054</v>
      </c>
      <c r="AM4" s="198" t="n">
        <f aca="false">AL4 + 1</f>
        <v>2055</v>
      </c>
      <c r="AN4" s="198" t="n">
        <f aca="false">AM4 + 1</f>
        <v>2056</v>
      </c>
      <c r="AO4" s="198" t="n">
        <f aca="false">AN4 + 1</f>
        <v>2057</v>
      </c>
      <c r="AP4" s="198" t="n">
        <f aca="false">AO4 + 1</f>
        <v>2058</v>
      </c>
      <c r="AQ4" s="198" t="n">
        <f aca="false">AP4 + 1</f>
        <v>2059</v>
      </c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</row>
    <row r="5" customFormat="false" ht="15.75" hidden="false" customHeight="true" outlineLevel="0" collapsed="false">
      <c r="A5" s="44"/>
      <c r="B5" s="199" t="s">
        <v>208</v>
      </c>
      <c r="C5" s="199"/>
      <c r="D5" s="200"/>
      <c r="E5" s="198"/>
      <c r="F5" s="198"/>
      <c r="G5" s="198"/>
      <c r="H5" s="201" t="n">
        <f aca="false">'DRE '!H5</f>
        <v>0</v>
      </c>
      <c r="I5" s="201" t="n">
        <f aca="false">'DRE '!I5</f>
        <v>1</v>
      </c>
      <c r="J5" s="201" t="n">
        <f aca="false">'DRE '!J5</f>
        <v>2</v>
      </c>
      <c r="K5" s="201" t="n">
        <f aca="false">'DRE '!K5</f>
        <v>3</v>
      </c>
      <c r="L5" s="201" t="n">
        <f aca="false">'DRE '!L5</f>
        <v>4</v>
      </c>
      <c r="M5" s="201" t="n">
        <f aca="false">'DRE '!M5</f>
        <v>5</v>
      </c>
      <c r="N5" s="201" t="n">
        <f aca="false">'DRE '!N5</f>
        <v>6</v>
      </c>
      <c r="O5" s="201" t="n">
        <f aca="false">'DRE '!O5</f>
        <v>7</v>
      </c>
      <c r="P5" s="201" t="n">
        <f aca="false">'DRE '!P5</f>
        <v>8</v>
      </c>
      <c r="Q5" s="201" t="n">
        <f aca="false">'DRE '!Q5</f>
        <v>9</v>
      </c>
      <c r="R5" s="201" t="n">
        <f aca="false">'DRE '!R5</f>
        <v>10</v>
      </c>
      <c r="S5" s="201" t="n">
        <f aca="false">'DRE '!S5</f>
        <v>11</v>
      </c>
      <c r="T5" s="201" t="n">
        <f aca="false">'DRE '!T5</f>
        <v>12</v>
      </c>
      <c r="U5" s="201" t="n">
        <f aca="false">'DRE '!U5</f>
        <v>13</v>
      </c>
      <c r="V5" s="201" t="n">
        <f aca="false">'DRE '!V5</f>
        <v>14</v>
      </c>
      <c r="W5" s="201" t="n">
        <f aca="false">'DRE '!W5</f>
        <v>15</v>
      </c>
      <c r="X5" s="201" t="n">
        <f aca="false">'DRE '!X5</f>
        <v>16</v>
      </c>
      <c r="Y5" s="201" t="n">
        <f aca="false">'DRE '!Y5</f>
        <v>17</v>
      </c>
      <c r="Z5" s="201" t="n">
        <f aca="false">'DRE '!Z5</f>
        <v>18</v>
      </c>
      <c r="AA5" s="201" t="n">
        <f aca="false">'DRE '!AA5</f>
        <v>19</v>
      </c>
      <c r="AB5" s="201" t="n">
        <f aca="false">'DRE '!AB5</f>
        <v>20</v>
      </c>
      <c r="AC5" s="201" t="n">
        <f aca="false">'DRE '!AC5</f>
        <v>21</v>
      </c>
      <c r="AD5" s="201" t="n">
        <f aca="false">'DRE '!AD5</f>
        <v>22</v>
      </c>
      <c r="AE5" s="201" t="n">
        <f aca="false">'DRE '!AE5</f>
        <v>23</v>
      </c>
      <c r="AF5" s="201" t="n">
        <f aca="false">'DRE '!AF5</f>
        <v>24</v>
      </c>
      <c r="AG5" s="201" t="n">
        <f aca="false">'DRE '!AG5</f>
        <v>25</v>
      </c>
      <c r="AH5" s="201" t="n">
        <f aca="false">'DRE '!AH5</f>
        <v>26</v>
      </c>
      <c r="AI5" s="201" t="n">
        <f aca="false">'DRE '!AI5</f>
        <v>27</v>
      </c>
      <c r="AJ5" s="201" t="n">
        <f aca="false">'DRE '!AJ5</f>
        <v>28</v>
      </c>
      <c r="AK5" s="201" t="n">
        <f aca="false">'DRE '!AK5</f>
        <v>29</v>
      </c>
      <c r="AL5" s="201" t="n">
        <f aca="false">'DRE '!AL5</f>
        <v>30</v>
      </c>
      <c r="AM5" s="201" t="n">
        <f aca="false">'DRE '!AM5</f>
        <v>31</v>
      </c>
      <c r="AN5" s="201" t="n">
        <f aca="false">'DRE '!AN5</f>
        <v>32</v>
      </c>
      <c r="AO5" s="201" t="n">
        <f aca="false">'DRE '!AO5</f>
        <v>33</v>
      </c>
      <c r="AP5" s="201" t="n">
        <f aca="false">'DRE '!AP5</f>
        <v>34</v>
      </c>
      <c r="AQ5" s="201" t="n">
        <f aca="false">'DRE '!AQ5</f>
        <v>35</v>
      </c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</row>
    <row r="6" customFormat="false" ht="10.5" hidden="false" customHeight="true" outlineLevel="0" collapsed="false">
      <c r="A6" s="44"/>
      <c r="B6" s="11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81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</row>
    <row r="7" customFormat="false" ht="15.75" hidden="false" customHeight="true" outlineLevel="0" collapsed="false">
      <c r="A7" s="44"/>
      <c r="B7" s="56" t="s">
        <v>325</v>
      </c>
      <c r="C7" s="44"/>
      <c r="D7" s="44"/>
      <c r="E7" s="44"/>
      <c r="F7" s="44"/>
      <c r="G7" s="102"/>
      <c r="H7" s="481" t="n">
        <f aca="false">IF(H5&gt;'Painel  de Controle'!$E$26,0,SUM(H10:H13)+G7)</f>
        <v>10000000</v>
      </c>
      <c r="I7" s="481" t="n">
        <f aca="false">IF(I5&gt;'Painel  de Controle'!$E$26,0,SUM(I10:I13)+H7)</f>
        <v>22022471.74</v>
      </c>
      <c r="J7" s="481" t="n">
        <f aca="false">IF(J5&gt;'Painel  de Controle'!$E$26,0,SUM(J10:J13)+I7)</f>
        <v>183666047.6</v>
      </c>
      <c r="K7" s="481" t="n">
        <f aca="false">IF(K5&gt;'Painel  de Controle'!$E$26,0,SUM(K10:K13)+J7)</f>
        <v>272612749.1</v>
      </c>
      <c r="L7" s="481" t="n">
        <f aca="false">IF(L5&gt;'Painel  de Controle'!$E$26,0,SUM(L10:L13)+K7)</f>
        <v>272612749.1</v>
      </c>
      <c r="M7" s="481" t="n">
        <f aca="false">IF(M5&gt;'Painel  de Controle'!$E$26,0,SUM(M10:M13)+L7)</f>
        <v>272612749.1</v>
      </c>
      <c r="N7" s="481" t="n">
        <f aca="false">IF(N5&gt;'Painel  de Controle'!$E$26,0,SUM(N10:N13)+M7)</f>
        <v>272612749.1</v>
      </c>
      <c r="O7" s="481" t="n">
        <f aca="false">IF(O5&gt;'Painel  de Controle'!$E$26,0,SUM(O10:O13)+N7)</f>
        <v>272612749.1</v>
      </c>
      <c r="P7" s="481" t="n">
        <f aca="false">IF(P5&gt;'Painel  de Controle'!$E$26,0,SUM(P10:P13)+O7)</f>
        <v>272612749.1</v>
      </c>
      <c r="Q7" s="481" t="n">
        <f aca="false">IF(Q5&gt;'Painel  de Controle'!$E$26,0,SUM(Q10:Q13)+P7)</f>
        <v>272612749.1</v>
      </c>
      <c r="R7" s="481" t="n">
        <f aca="false">IF(R5&gt;'Painel  de Controle'!$E$26,0,SUM(R10:R13)+Q7)</f>
        <v>272612749.1</v>
      </c>
      <c r="S7" s="481" t="n">
        <f aca="false">IF(S5&gt;'Painel  de Controle'!$E$26,0,SUM(S10:S13)+R7)</f>
        <v>272612749.1</v>
      </c>
      <c r="T7" s="481" t="n">
        <f aca="false">IF(T5&gt;'Painel  de Controle'!$E$26,0,SUM(T10:T13)+S7)</f>
        <v>272612749.1</v>
      </c>
      <c r="U7" s="481" t="n">
        <f aca="false">IF(U5&gt;'Painel  de Controle'!$E$26,0,SUM(U10:U13)+T7)</f>
        <v>272612749.1</v>
      </c>
      <c r="V7" s="481" t="n">
        <f aca="false">IF(V5&gt;'Painel  de Controle'!$E$26,0,SUM(V10:V13)+U7)</f>
        <v>272612749.1</v>
      </c>
      <c r="W7" s="481" t="n">
        <f aca="false">IF(W5&gt;'Painel  de Controle'!$E$26,0,SUM(W10:W13)+V7)</f>
        <v>272612749.1</v>
      </c>
      <c r="X7" s="481" t="n">
        <f aca="false">IF(X5&gt;'Painel  de Controle'!$E$26,0,SUM(X10:X13)+W7)</f>
        <v>272612749.1</v>
      </c>
      <c r="Y7" s="481" t="n">
        <f aca="false">IF(Y5&gt;'Painel  de Controle'!$E$26,0,SUM(Y10:Y13)+X7)</f>
        <v>272612749.1</v>
      </c>
      <c r="Z7" s="481" t="n">
        <f aca="false">IF(Z5&gt;'Painel  de Controle'!$E$26,0,SUM(Z10:Z13)+Y7)</f>
        <v>272612749.1</v>
      </c>
      <c r="AA7" s="481" t="n">
        <f aca="false">IF(AA5&gt;'Painel  de Controle'!$E$26,0,SUM(AA10:AA13)+Z7)</f>
        <v>272612749.1</v>
      </c>
      <c r="AB7" s="481" t="n">
        <f aca="false">IF(AB5&gt;'Painel  de Controle'!$E$26,0,SUM(AB10:AB13)+AA7)</f>
        <v>272612749.1</v>
      </c>
      <c r="AC7" s="481" t="n">
        <f aca="false">IF(AC5&gt;'Painel  de Controle'!$E$26,0,SUM(AC10:AC13)+AB7)</f>
        <v>272612749.1</v>
      </c>
      <c r="AD7" s="481" t="n">
        <f aca="false">IF(AD5&gt;'Painel  de Controle'!$E$26,0,SUM(AD10:AD13)+AC7)</f>
        <v>272612749.1</v>
      </c>
      <c r="AE7" s="481" t="n">
        <f aca="false">IF(AE5&gt;'Painel  de Controle'!$E$26,0,SUM(AE10:AE13)+AD7)</f>
        <v>272612749.1</v>
      </c>
      <c r="AF7" s="481" t="n">
        <f aca="false">IF(AF5&gt;'Painel  de Controle'!$E$26,0,SUM(AF10:AF13)+AE7)</f>
        <v>272612749.1</v>
      </c>
      <c r="AG7" s="481" t="n">
        <f aca="false">IF(AG5&gt;'Painel  de Controle'!$E$26,0,SUM(AG10:AG13)+AF7)</f>
        <v>272612749.1</v>
      </c>
      <c r="AH7" s="481" t="n">
        <f aca="false">IF(AH5&gt;'Painel  de Controle'!$E$26,0,SUM(AH10:AH13)+AG7)</f>
        <v>272612749.1</v>
      </c>
      <c r="AI7" s="481" t="n">
        <f aca="false">IF(AI5&gt;'Painel  de Controle'!$E$26,0,SUM(AI10:AI13)+AH7)</f>
        <v>272612749.1</v>
      </c>
      <c r="AJ7" s="481" t="n">
        <f aca="false">IF(AJ5&gt;'Painel  de Controle'!$E$26,0,SUM(AJ10:AJ13)+AI7)</f>
        <v>272612749.1</v>
      </c>
      <c r="AK7" s="481" t="n">
        <f aca="false">IF(AK5&gt;'Painel  de Controle'!$E$26,0,SUM(AK10:AK13)+AJ7)</f>
        <v>272612749.1</v>
      </c>
      <c r="AL7" s="481" t="n">
        <f aca="false">IF(AL5&gt;'Painel  de Controle'!$E$26,0,SUM(AL10:AL13)+AK7)</f>
        <v>272612749.1</v>
      </c>
      <c r="AM7" s="481" t="n">
        <f aca="false">IF(AM5&gt;'Painel  de Controle'!$E$26,0,SUM(AM10:AM13)+AL7)</f>
        <v>272612749.1</v>
      </c>
      <c r="AN7" s="481" t="n">
        <f aca="false">IF(AN5&gt;'Painel  de Controle'!$E$26,0,SUM(AN10:AN13)+AM7)</f>
        <v>272612749.1</v>
      </c>
      <c r="AO7" s="481" t="n">
        <f aca="false">IF(AO5&gt;'Painel  de Controle'!$E$26,0,SUM(AO10:AO13)+AN7)</f>
        <v>272612749.1</v>
      </c>
      <c r="AP7" s="481" t="n">
        <f aca="false">IF(AP5&gt;'Painel  de Controle'!$E$26,0,SUM(AP10:AP13)+AO7)</f>
        <v>272612749.1</v>
      </c>
      <c r="AQ7" s="481" t="n">
        <f aca="false">IF(AQ5&gt;'Painel  de Controle'!$E$26,0,SUM(AQ10:AQ13)+AP7)</f>
        <v>272612749.1</v>
      </c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</row>
    <row r="8" customFormat="false" ht="15.75" hidden="false" customHeight="true" outlineLevel="0" collapsed="false">
      <c r="A8" s="44"/>
      <c r="B8" s="56" t="s">
        <v>324</v>
      </c>
      <c r="C8" s="44"/>
      <c r="D8" s="44"/>
      <c r="E8" s="44"/>
      <c r="F8" s="44"/>
      <c r="G8" s="44"/>
      <c r="H8" s="102" t="n">
        <f aca="false">H7+H19</f>
        <v>9857142.8571</v>
      </c>
      <c r="I8" s="102" t="n">
        <f aca="false">I7+I19</f>
        <v>21593900.3114</v>
      </c>
      <c r="J8" s="102" t="n">
        <f aca="false">J7+J19</f>
        <v>182470863.016</v>
      </c>
      <c r="K8" s="102" t="n">
        <f aca="false">K7+K19</f>
        <v>264185208.328</v>
      </c>
      <c r="L8" s="102" t="n">
        <f aca="false">L7+L19</f>
        <v>253394984.08</v>
      </c>
      <c r="M8" s="102" t="n">
        <f aca="false">M7+M19</f>
        <v>242604759.83</v>
      </c>
      <c r="N8" s="102" t="n">
        <f aca="false">N7+N19</f>
        <v>231814535.57</v>
      </c>
      <c r="O8" s="102" t="n">
        <f aca="false">O7+O19</f>
        <v>221024311.32</v>
      </c>
      <c r="P8" s="102" t="n">
        <f aca="false">P7+P19</f>
        <v>210234087.07</v>
      </c>
      <c r="Q8" s="102" t="n">
        <f aca="false">Q7+Q19</f>
        <v>199443862.82</v>
      </c>
      <c r="R8" s="102" t="n">
        <f aca="false">R7+R19</f>
        <v>188653638.57</v>
      </c>
      <c r="S8" s="102" t="n">
        <f aca="false">S7+S19</f>
        <v>177863414.32</v>
      </c>
      <c r="T8" s="102" t="n">
        <f aca="false">T7+T19</f>
        <v>167073190.1</v>
      </c>
      <c r="U8" s="102" t="n">
        <f aca="false">U7+U19</f>
        <v>156282965.8</v>
      </c>
      <c r="V8" s="102" t="n">
        <f aca="false">V7+V19</f>
        <v>145492741.6</v>
      </c>
      <c r="W8" s="102" t="n">
        <f aca="false">W7+W19</f>
        <v>134702517.3</v>
      </c>
      <c r="X8" s="102" t="n">
        <f aca="false">X7+X19</f>
        <v>123912293.1</v>
      </c>
      <c r="Y8" s="102" t="n">
        <f aca="false">Y7+Y19</f>
        <v>113122068.8</v>
      </c>
      <c r="Z8" s="102" t="n">
        <f aca="false">Z7+Z19</f>
        <v>102331844.6</v>
      </c>
      <c r="AA8" s="102" t="n">
        <f aca="false">AA7+AA19</f>
        <v>91541620.3</v>
      </c>
      <c r="AB8" s="102" t="n">
        <f aca="false">AB7+AB19</f>
        <v>80751396.1</v>
      </c>
      <c r="AC8" s="102" t="n">
        <f aca="false">AC7+AC19</f>
        <v>69961171.8</v>
      </c>
      <c r="AD8" s="102" t="n">
        <f aca="false">AD7+AD19</f>
        <v>59170947.5</v>
      </c>
      <c r="AE8" s="102" t="n">
        <f aca="false">AE7+AE19</f>
        <v>48380723.3</v>
      </c>
      <c r="AF8" s="102" t="n">
        <f aca="false">AF7+AF19</f>
        <v>37590499</v>
      </c>
      <c r="AG8" s="102" t="n">
        <f aca="false">AG7+AG19</f>
        <v>26800274.8</v>
      </c>
      <c r="AH8" s="102" t="n">
        <f aca="false">AH7+AH19</f>
        <v>16010050.5</v>
      </c>
      <c r="AI8" s="102" t="n">
        <f aca="false">AI7+AI19</f>
        <v>5700725.20000002</v>
      </c>
      <c r="AJ8" s="102" t="n">
        <f aca="false">AJ7+AJ19</f>
        <v>1857142.80000001</v>
      </c>
      <c r="AK8" s="102" t="n">
        <f aca="false">AK7+AK19</f>
        <v>1571428.5</v>
      </c>
      <c r="AL8" s="102" t="n">
        <f aca="false">AL7+AL19</f>
        <v>1285714.20000005</v>
      </c>
      <c r="AM8" s="102" t="n">
        <f aca="false">AM7+AM19</f>
        <v>1000000</v>
      </c>
      <c r="AN8" s="102" t="n">
        <f aca="false">AN7+AN19</f>
        <v>714285.700000048</v>
      </c>
      <c r="AO8" s="102" t="n">
        <f aca="false">AO7+AO19</f>
        <v>428571.400000036</v>
      </c>
      <c r="AP8" s="102" t="n">
        <f aca="false">AP7+AP19</f>
        <v>142857.100000024</v>
      </c>
      <c r="AQ8" s="102" t="n">
        <f aca="false">AQ7+AQ19</f>
        <v>0</v>
      </c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</row>
    <row r="9" customFormat="false" ht="15.75" hidden="false" customHeight="true" outlineLevel="0" collapsed="false">
      <c r="A9" s="44"/>
      <c r="B9" s="56" t="s">
        <v>550</v>
      </c>
      <c r="C9" s="44"/>
      <c r="D9" s="44"/>
      <c r="E9" s="481" t="n">
        <f aca="false">SUM(H9:AQ9)</f>
        <v>272612749.13</v>
      </c>
      <c r="F9" s="44"/>
      <c r="G9" s="44"/>
      <c r="H9" s="481" t="n">
        <f aca="false">SUM(H10:H13)</f>
        <v>10000000</v>
      </c>
      <c r="I9" s="481" t="n">
        <f aca="false">SUM(I10:I13)</f>
        <v>12022471.74</v>
      </c>
      <c r="J9" s="481" t="n">
        <f aca="false">SUM(J10:J13)</f>
        <v>161643575.8</v>
      </c>
      <c r="K9" s="481" t="n">
        <f aca="false">SUM(K10:K13)</f>
        <v>88946701.59</v>
      </c>
      <c r="L9" s="481" t="n">
        <f aca="false">SUM(L10:L13)</f>
        <v>0</v>
      </c>
      <c r="M9" s="481" t="n">
        <f aca="false">SUM(M10:M13)</f>
        <v>0</v>
      </c>
      <c r="N9" s="481" t="n">
        <f aca="false">SUM(N10:N13)</f>
        <v>0</v>
      </c>
      <c r="O9" s="481" t="n">
        <f aca="false">SUM(O10:O13)</f>
        <v>0</v>
      </c>
      <c r="P9" s="481" t="n">
        <f aca="false">SUM(P10:P13)</f>
        <v>0</v>
      </c>
      <c r="Q9" s="481" t="n">
        <f aca="false">SUM(Q10:Q13)</f>
        <v>0</v>
      </c>
      <c r="R9" s="481" t="n">
        <f aca="false">SUM(R10:R13)</f>
        <v>0</v>
      </c>
      <c r="S9" s="481" t="n">
        <f aca="false">SUM(S10:S13)</f>
        <v>0</v>
      </c>
      <c r="T9" s="481" t="n">
        <f aca="false">SUM(T10:T13)</f>
        <v>0</v>
      </c>
      <c r="U9" s="481" t="n">
        <f aca="false">SUM(U10:U13)</f>
        <v>0</v>
      </c>
      <c r="V9" s="481" t="n">
        <f aca="false">SUM(V10:V13)</f>
        <v>0</v>
      </c>
      <c r="W9" s="481" t="n">
        <f aca="false">SUM(W10:W13)</f>
        <v>0</v>
      </c>
      <c r="X9" s="481" t="n">
        <f aca="false">SUM(X10:X13)</f>
        <v>0</v>
      </c>
      <c r="Y9" s="481" t="n">
        <f aca="false">SUM(Y10:Y13)</f>
        <v>0</v>
      </c>
      <c r="Z9" s="481" t="n">
        <f aca="false">SUM(Z10:Z13)</f>
        <v>0</v>
      </c>
      <c r="AA9" s="481" t="n">
        <f aca="false">SUM(AA10:AA13)</f>
        <v>0</v>
      </c>
      <c r="AB9" s="481" t="n">
        <f aca="false">SUM(AB10:AB13)</f>
        <v>0</v>
      </c>
      <c r="AC9" s="481" t="n">
        <f aca="false">SUM(AC10:AC13)</f>
        <v>0</v>
      </c>
      <c r="AD9" s="481" t="n">
        <f aca="false">SUM(AD10:AD13)</f>
        <v>0</v>
      </c>
      <c r="AE9" s="481" t="n">
        <f aca="false">SUM(AE10:AE13)</f>
        <v>0</v>
      </c>
      <c r="AF9" s="481" t="n">
        <f aca="false">SUM(AF10:AF13)</f>
        <v>0</v>
      </c>
      <c r="AG9" s="481" t="n">
        <f aca="false">SUM(AG10:AG13)</f>
        <v>0</v>
      </c>
      <c r="AH9" s="481" t="n">
        <f aca="false">SUM(AH10:AH13)</f>
        <v>0</v>
      </c>
      <c r="AI9" s="481" t="n">
        <f aca="false">SUM(AI10:AI13)</f>
        <v>0</v>
      </c>
      <c r="AJ9" s="481" t="n">
        <f aca="false">SUM(AJ10:AJ13)</f>
        <v>0</v>
      </c>
      <c r="AK9" s="481" t="n">
        <f aca="false">SUM(AK10:AK13)</f>
        <v>0</v>
      </c>
      <c r="AL9" s="481" t="n">
        <f aca="false">SUM(AL10:AL13)</f>
        <v>0</v>
      </c>
      <c r="AM9" s="481" t="n">
        <f aca="false">SUM(AM10:AM13)</f>
        <v>0</v>
      </c>
      <c r="AN9" s="481" t="n">
        <f aca="false">SUM(AN10:AN13)</f>
        <v>0</v>
      </c>
      <c r="AO9" s="481" t="n">
        <f aca="false">SUM(AO10:AO13)</f>
        <v>0</v>
      </c>
      <c r="AP9" s="481" t="n">
        <f aca="false">SUM(AP10:AP13)</f>
        <v>0</v>
      </c>
      <c r="AQ9" s="481" t="n">
        <f aca="false">SUM(AQ10:AQ13)</f>
        <v>0</v>
      </c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</row>
    <row r="10" customFormat="false" ht="15.75" hidden="false" customHeight="true" outlineLevel="0" collapsed="false">
      <c r="A10" s="44"/>
      <c r="B10" s="89" t="str">
        <f aca="false">'Premissas Investimento'!B16</f>
        <v>Obras Civis</v>
      </c>
      <c r="C10" s="44"/>
      <c r="D10" s="44"/>
      <c r="E10" s="102" t="n">
        <f aca="false">SUM(H10:AQ10)</f>
        <v>262612749.13</v>
      </c>
      <c r="F10" s="44"/>
      <c r="G10" s="44"/>
      <c r="H10" s="102" t="n">
        <f aca="false">IF(H5&gt;'Painel  de Controle'!$E$26,0,'Premissas Investimento'!H7)</f>
        <v>0</v>
      </c>
      <c r="I10" s="102" t="n">
        <f aca="false">IF(I5&gt;'Painel  de Controle'!$E$26,0,'Premissas Investimento'!I7)</f>
        <v>12022471.74</v>
      </c>
      <c r="J10" s="102" t="n">
        <f aca="false">IF(J5&gt;'Painel  de Controle'!$E$26,0,'Premissas Investimento'!J7)</f>
        <v>161643575.8</v>
      </c>
      <c r="K10" s="102" t="n">
        <f aca="false">IF(K5&gt;'Painel  de Controle'!$E$26,0,'Premissas Investimento'!K7)</f>
        <v>88946701.59</v>
      </c>
      <c r="L10" s="102" t="n">
        <f aca="false">IF(L5&gt;'Painel  de Controle'!$E$26,0,'Premissas Investimento'!L7)</f>
        <v>0</v>
      </c>
      <c r="M10" s="102" t="n">
        <f aca="false">IF(M5&gt;'Painel  de Controle'!$E$26,0,'Premissas Investimento'!M7)</f>
        <v>0</v>
      </c>
      <c r="N10" s="102" t="n">
        <f aca="false">IF(N5&gt;'Painel  de Controle'!$E$26,0,'Premissas Investimento'!N7)</f>
        <v>0</v>
      </c>
      <c r="O10" s="102" t="n">
        <f aca="false">IF(O5&gt;'Painel  de Controle'!$E$26,0,'Premissas Investimento'!O7)</f>
        <v>0</v>
      </c>
      <c r="P10" s="102" t="n">
        <f aca="false">IF(P5&gt;'Painel  de Controle'!$E$26,0,'Premissas Investimento'!P7)</f>
        <v>0</v>
      </c>
      <c r="Q10" s="102" t="n">
        <f aca="false">IF(Q5&gt;'Painel  de Controle'!$E$26,0,'Premissas Investimento'!Q7)</f>
        <v>0</v>
      </c>
      <c r="R10" s="102" t="n">
        <f aca="false">IF(R5&gt;'Painel  de Controle'!$E$26,0,'Premissas Investimento'!R7)</f>
        <v>0</v>
      </c>
      <c r="S10" s="102" t="n">
        <f aca="false">IF(S5&gt;'Painel  de Controle'!$E$26,0,'Premissas Investimento'!S7)</f>
        <v>0</v>
      </c>
      <c r="T10" s="102" t="n">
        <f aca="false">IF(T5&gt;'Painel  de Controle'!$E$26,0,'Premissas Investimento'!T7)</f>
        <v>0</v>
      </c>
      <c r="U10" s="102" t="n">
        <f aca="false">IF(U5&gt;'Painel  de Controle'!$E$26,0,'Premissas Investimento'!U7)</f>
        <v>0</v>
      </c>
      <c r="V10" s="102" t="n">
        <f aca="false">IF(V5&gt;'Painel  de Controle'!$E$26,0,'Premissas Investimento'!V7)</f>
        <v>0</v>
      </c>
      <c r="W10" s="102" t="n">
        <f aca="false">IF(W5&gt;'Painel  de Controle'!$E$26,0,'Premissas Investimento'!W7)</f>
        <v>0</v>
      </c>
      <c r="X10" s="102" t="n">
        <f aca="false">IF(X5&gt;'Painel  de Controle'!$E$26,0,'Premissas Investimento'!X7)</f>
        <v>0</v>
      </c>
      <c r="Y10" s="102" t="n">
        <f aca="false">IF(Y5&gt;'Painel  de Controle'!$E$26,0,'Premissas Investimento'!Y7)</f>
        <v>0</v>
      </c>
      <c r="Z10" s="102" t="n">
        <f aca="false">IF(Z5&gt;'Painel  de Controle'!$E$26,0,'Premissas Investimento'!Z7)</f>
        <v>0</v>
      </c>
      <c r="AA10" s="102" t="n">
        <f aca="false">IF(AA5&gt;'Painel  de Controle'!$E$26,0,'Premissas Investimento'!AA7)</f>
        <v>0</v>
      </c>
      <c r="AB10" s="102" t="n">
        <f aca="false">IF(AB5&gt;'Painel  de Controle'!$E$26,0,'Premissas Investimento'!AB7)</f>
        <v>0</v>
      </c>
      <c r="AC10" s="102" t="n">
        <f aca="false">IF(AC5&gt;'Painel  de Controle'!$E$26,0,'Premissas Investimento'!AC7)</f>
        <v>0</v>
      </c>
      <c r="AD10" s="102" t="n">
        <f aca="false">IF(AD5&gt;'Painel  de Controle'!$E$26,0,'Premissas Investimento'!AD7)</f>
        <v>0</v>
      </c>
      <c r="AE10" s="102" t="n">
        <f aca="false">IF(AE5&gt;'Painel  de Controle'!$E$26,0,'Premissas Investimento'!AE7)</f>
        <v>0</v>
      </c>
      <c r="AF10" s="102" t="n">
        <f aca="false">IF(AF5&gt;'Painel  de Controle'!$E$26,0,'Premissas Investimento'!AF7)</f>
        <v>0</v>
      </c>
      <c r="AG10" s="102" t="n">
        <f aca="false">IF(AG5&gt;'Painel  de Controle'!$E$26,0,'Premissas Investimento'!AG7)</f>
        <v>0</v>
      </c>
      <c r="AH10" s="102" t="n">
        <f aca="false">IF(AH5&gt;'Painel  de Controle'!$E$26,0,'Premissas Investimento'!AH7)</f>
        <v>0</v>
      </c>
      <c r="AI10" s="102" t="n">
        <f aca="false">IF(AI5&gt;'Painel  de Controle'!$E$26,0,'Premissas Investimento'!AI7)</f>
        <v>0</v>
      </c>
      <c r="AJ10" s="102" t="n">
        <f aca="false">IF(AJ5&gt;'Painel  de Controle'!$E$26,0,'Premissas Investimento'!AJ7)</f>
        <v>0</v>
      </c>
      <c r="AK10" s="102" t="n">
        <f aca="false">IF(AK5&gt;'Painel  de Controle'!$E$26,0,'Premissas Investimento'!AK7)</f>
        <v>0</v>
      </c>
      <c r="AL10" s="102" t="n">
        <f aca="false">IF(AL5&gt;'Painel  de Controle'!$E$26,0,'Premissas Investimento'!AL7)</f>
        <v>0</v>
      </c>
      <c r="AM10" s="102" t="n">
        <f aca="false">IF(AM5&gt;'Painel  de Controle'!$E$26,0,'Premissas Investimento'!AR7)</f>
        <v>0</v>
      </c>
      <c r="AN10" s="102" t="n">
        <f aca="false">IF(AN5&gt;'Painel  de Controle'!$E$26,0,'Premissas Investimento'!AS7)</f>
        <v>0</v>
      </c>
      <c r="AO10" s="102" t="n">
        <f aca="false">IF(AO5&gt;'Painel  de Controle'!$E$26,0,'Premissas Investimento'!AT7)</f>
        <v>0</v>
      </c>
      <c r="AP10" s="102" t="n">
        <f aca="false">IF(AP5&gt;'Painel  de Controle'!$E$26,0,'Premissas Investimento'!AU7)</f>
        <v>0</v>
      </c>
      <c r="AQ10" s="102" t="n">
        <f aca="false">IF(AQ5&gt;'Painel  de Controle'!$E$26,0,'Premissas Investimento'!AV7)</f>
        <v>0</v>
      </c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</row>
    <row r="11" customFormat="false" ht="15.75" hidden="false" customHeight="true" outlineLevel="0" collapsed="false">
      <c r="A11" s="44"/>
      <c r="B11" s="89" t="str">
        <f aca="false">'Premissas Investimento'!B27</f>
        <v>Ambiental</v>
      </c>
      <c r="C11" s="44"/>
      <c r="D11" s="44"/>
      <c r="E11" s="102" t="n">
        <f aca="false">SUM(H11:AQ11)</f>
        <v>0</v>
      </c>
      <c r="F11" s="44"/>
      <c r="G11" s="44"/>
      <c r="H11" s="102" t="n">
        <f aca="false">IF(H5&gt;'Painel  de Controle'!$E$26,0,'Premissas Investimento'!H8)</f>
        <v>0</v>
      </c>
      <c r="I11" s="102" t="n">
        <f aca="false">IF(I5&gt;'Painel  de Controle'!$E$26,0,'Premissas Investimento'!I8)</f>
        <v>0</v>
      </c>
      <c r="J11" s="102" t="n">
        <f aca="false">IF(J5&gt;'Painel  de Controle'!$E$26,0,'Premissas Investimento'!J8)</f>
        <v>0</v>
      </c>
      <c r="K11" s="102" t="n">
        <f aca="false">IF(K5&gt;'Painel  de Controle'!$E$26,0,'Premissas Investimento'!K8)</f>
        <v>0</v>
      </c>
      <c r="L11" s="102" t="n">
        <f aca="false">IF(L5&gt;'Painel  de Controle'!$E$26,0,'Premissas Investimento'!L8)</f>
        <v>0</v>
      </c>
      <c r="M11" s="102" t="n">
        <f aca="false">IF(M5&gt;'Painel  de Controle'!$E$26,0,'Premissas Investimento'!M8)</f>
        <v>0</v>
      </c>
      <c r="N11" s="102" t="n">
        <f aca="false">IF(N5&gt;'Painel  de Controle'!$E$26,0,'Premissas Investimento'!N8)</f>
        <v>0</v>
      </c>
      <c r="O11" s="102" t="n">
        <f aca="false">IF(O5&gt;'Painel  de Controle'!$E$26,0,'Premissas Investimento'!O8)</f>
        <v>0</v>
      </c>
      <c r="P11" s="102" t="n">
        <f aca="false">IF(P5&gt;'Painel  de Controle'!$E$26,0,'Premissas Investimento'!P8)</f>
        <v>0</v>
      </c>
      <c r="Q11" s="102" t="n">
        <f aca="false">IF(Q5&gt;'Painel  de Controle'!$E$26,0,'Premissas Investimento'!Q8)</f>
        <v>0</v>
      </c>
      <c r="R11" s="102" t="n">
        <f aca="false">IF(R5&gt;'Painel  de Controle'!$E$26,0,'Premissas Investimento'!R8)</f>
        <v>0</v>
      </c>
      <c r="S11" s="102" t="n">
        <f aca="false">IF(S5&gt;'Painel  de Controle'!$E$26,0,'Premissas Investimento'!S8)</f>
        <v>0</v>
      </c>
      <c r="T11" s="102" t="n">
        <f aca="false">IF(T5&gt;'Painel  de Controle'!$E$26,0,'Premissas Investimento'!T8)</f>
        <v>0</v>
      </c>
      <c r="U11" s="102" t="n">
        <f aca="false">IF(U5&gt;'Painel  de Controle'!$E$26,0,'Premissas Investimento'!U8)</f>
        <v>0</v>
      </c>
      <c r="V11" s="102" t="n">
        <f aca="false">IF(V5&gt;'Painel  de Controle'!$E$26,0,'Premissas Investimento'!V8)</f>
        <v>0</v>
      </c>
      <c r="W11" s="102" t="n">
        <f aca="false">IF(W5&gt;'Painel  de Controle'!$E$26,0,'Premissas Investimento'!W8)</f>
        <v>0</v>
      </c>
      <c r="X11" s="102" t="n">
        <f aca="false">IF(X5&gt;'Painel  de Controle'!$E$26,0,'Premissas Investimento'!X8)</f>
        <v>0</v>
      </c>
      <c r="Y11" s="102" t="n">
        <f aca="false">IF(Y5&gt;'Painel  de Controle'!$E$26,0,'Premissas Investimento'!Y8)</f>
        <v>0</v>
      </c>
      <c r="Z11" s="102" t="n">
        <f aca="false">IF(Z5&gt;'Painel  de Controle'!$E$26,0,'Premissas Investimento'!Z8)</f>
        <v>0</v>
      </c>
      <c r="AA11" s="102" t="n">
        <f aca="false">IF(AA5&gt;'Painel  de Controle'!$E$26,0,'Premissas Investimento'!AA8)</f>
        <v>0</v>
      </c>
      <c r="AB11" s="102" t="n">
        <f aca="false">IF(AB5&gt;'Painel  de Controle'!$E$26,0,'Premissas Investimento'!AB8)</f>
        <v>0</v>
      </c>
      <c r="AC11" s="102" t="n">
        <f aca="false">IF(AC5&gt;'Painel  de Controle'!$E$26,0,'Premissas Investimento'!AC8)</f>
        <v>0</v>
      </c>
      <c r="AD11" s="102" t="n">
        <f aca="false">IF(AD5&gt;'Painel  de Controle'!$E$26,0,'Premissas Investimento'!AD8)</f>
        <v>0</v>
      </c>
      <c r="AE11" s="102" t="n">
        <f aca="false">IF(AE5&gt;'Painel  de Controle'!$E$26,0,'Premissas Investimento'!AE8)</f>
        <v>0</v>
      </c>
      <c r="AF11" s="102" t="n">
        <f aca="false">IF(AF5&gt;'Painel  de Controle'!$E$26,0,'Premissas Investimento'!AF8)</f>
        <v>0</v>
      </c>
      <c r="AG11" s="102" t="n">
        <f aca="false">IF(AG5&gt;'Painel  de Controle'!$E$26,0,'Premissas Investimento'!AG8)</f>
        <v>0</v>
      </c>
      <c r="AH11" s="102" t="n">
        <f aca="false">IF(AH5&gt;'Painel  de Controle'!$E$26,0,'Premissas Investimento'!AH8)</f>
        <v>0</v>
      </c>
      <c r="AI11" s="102" t="n">
        <f aca="false">IF(AI5&gt;'Painel  de Controle'!$E$26,0,'Premissas Investimento'!AI8)</f>
        <v>0</v>
      </c>
      <c r="AJ11" s="102" t="n">
        <f aca="false">IF(AJ5&gt;'Painel  de Controle'!$E$26,0,'Premissas Investimento'!AJ8)</f>
        <v>0</v>
      </c>
      <c r="AK11" s="102" t="n">
        <f aca="false">IF(AK5&gt;'Painel  de Controle'!$E$26,0,'Premissas Investimento'!AK8)</f>
        <v>0</v>
      </c>
      <c r="AL11" s="102" t="n">
        <f aca="false">IF(AL5&gt;'Painel  de Controle'!$E$26,0,'Premissas Investimento'!AL8)</f>
        <v>0</v>
      </c>
      <c r="AM11" s="102" t="n">
        <f aca="false">IF(AM5&gt;'Painel  de Controle'!$E$26,0,'Premissas Investimento'!AR8)</f>
        <v>0</v>
      </c>
      <c r="AN11" s="102" t="n">
        <f aca="false">IF(AN5&gt;'Painel  de Controle'!$E$26,0,'Premissas Investimento'!AS8)</f>
        <v>0</v>
      </c>
      <c r="AO11" s="102" t="n">
        <f aca="false">IF(AO5&gt;'Painel  de Controle'!$E$26,0,'Premissas Investimento'!AT8)</f>
        <v>0</v>
      </c>
      <c r="AP11" s="102" t="n">
        <f aca="false">IF(AP5&gt;'Painel  de Controle'!$E$26,0,'Premissas Investimento'!AU8)</f>
        <v>0</v>
      </c>
      <c r="AQ11" s="102" t="n">
        <f aca="false">IF(AQ5&gt;'Painel  de Controle'!$E$26,0,'Premissas Investimento'!AV8)</f>
        <v>0</v>
      </c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</row>
    <row r="12" customFormat="false" ht="15.75" hidden="false" customHeight="true" outlineLevel="0" collapsed="false">
      <c r="A12" s="44"/>
      <c r="B12" s="89" t="str">
        <f aca="false">'Premissas Investimento'!B38</f>
        <v>Equipamentos</v>
      </c>
      <c r="C12" s="44"/>
      <c r="D12" s="44"/>
      <c r="E12" s="102" t="n">
        <f aca="false">SUM(H12:AQ12)</f>
        <v>0</v>
      </c>
      <c r="F12" s="44"/>
      <c r="G12" s="44"/>
      <c r="H12" s="102" t="n">
        <f aca="false">IF(H5&gt;'Painel  de Controle'!$E$26,0,'Premissas Investimento'!H9)</f>
        <v>0</v>
      </c>
      <c r="I12" s="102" t="n">
        <f aca="false">IF(I5&gt;'Painel  de Controle'!$E$26,0,'Premissas Investimento'!I9)</f>
        <v>0</v>
      </c>
      <c r="J12" s="102" t="n">
        <f aca="false">IF(J5&gt;'Painel  de Controle'!$E$26,0,'Premissas Investimento'!J9)</f>
        <v>0</v>
      </c>
      <c r="K12" s="102" t="n">
        <f aca="false">IF(K5&gt;'Painel  de Controle'!$E$26,0,'Premissas Investimento'!K9)</f>
        <v>0</v>
      </c>
      <c r="L12" s="102" t="n">
        <f aca="false">IF(L5&gt;'Painel  de Controle'!$E$26,0,'Premissas Investimento'!L9)</f>
        <v>0</v>
      </c>
      <c r="M12" s="102" t="n">
        <f aca="false">IF(M5&gt;'Painel  de Controle'!$E$26,0,'Premissas Investimento'!M9)</f>
        <v>0</v>
      </c>
      <c r="N12" s="102" t="n">
        <f aca="false">IF(N5&gt;'Painel  de Controle'!$E$26,0,'Premissas Investimento'!N9)</f>
        <v>0</v>
      </c>
      <c r="O12" s="102" t="n">
        <f aca="false">IF(O5&gt;'Painel  de Controle'!$E$26,0,'Premissas Investimento'!O9)</f>
        <v>0</v>
      </c>
      <c r="P12" s="102" t="n">
        <f aca="false">IF(P5&gt;'Painel  de Controle'!$E$26,0,'Premissas Investimento'!P9)</f>
        <v>0</v>
      </c>
      <c r="Q12" s="102" t="n">
        <f aca="false">IF(Q5&gt;'Painel  de Controle'!$E$26,0,'Premissas Investimento'!Q9)</f>
        <v>0</v>
      </c>
      <c r="R12" s="102" t="n">
        <f aca="false">IF(R5&gt;'Painel  de Controle'!$E$26,0,'Premissas Investimento'!R9)</f>
        <v>0</v>
      </c>
      <c r="S12" s="102" t="n">
        <f aca="false">IF(S5&gt;'Painel  de Controle'!$E$26,0,'Premissas Investimento'!S9)</f>
        <v>0</v>
      </c>
      <c r="T12" s="102" t="n">
        <f aca="false">IF(T5&gt;'Painel  de Controle'!$E$26,0,'Premissas Investimento'!T9)</f>
        <v>0</v>
      </c>
      <c r="U12" s="102" t="n">
        <f aca="false">IF(U5&gt;'Painel  de Controle'!$E$26,0,'Premissas Investimento'!U9)</f>
        <v>0</v>
      </c>
      <c r="V12" s="102" t="n">
        <f aca="false">IF(V5&gt;'Painel  de Controle'!$E$26,0,'Premissas Investimento'!V9)</f>
        <v>0</v>
      </c>
      <c r="W12" s="102" t="n">
        <f aca="false">IF(W5&gt;'Painel  de Controle'!$E$26,0,'Premissas Investimento'!W9)</f>
        <v>0</v>
      </c>
      <c r="X12" s="102" t="n">
        <f aca="false">IF(X5&gt;'Painel  de Controle'!$E$26,0,'Premissas Investimento'!X9)</f>
        <v>0</v>
      </c>
      <c r="Y12" s="102" t="n">
        <f aca="false">IF(Y5&gt;'Painel  de Controle'!$E$26,0,'Premissas Investimento'!Y9)</f>
        <v>0</v>
      </c>
      <c r="Z12" s="102" t="n">
        <f aca="false">IF(Z5&gt;'Painel  de Controle'!$E$26,0,'Premissas Investimento'!Z9)</f>
        <v>0</v>
      </c>
      <c r="AA12" s="102" t="n">
        <f aca="false">IF(AA5&gt;'Painel  de Controle'!$E$26,0,'Premissas Investimento'!AA9)</f>
        <v>0</v>
      </c>
      <c r="AB12" s="102" t="n">
        <f aca="false">IF(AB5&gt;'Painel  de Controle'!$E$26,0,'Premissas Investimento'!AB9)</f>
        <v>0</v>
      </c>
      <c r="AC12" s="102" t="n">
        <f aca="false">IF(AC5&gt;'Painel  de Controle'!$E$26,0,'Premissas Investimento'!AC9)</f>
        <v>0</v>
      </c>
      <c r="AD12" s="102" t="n">
        <f aca="false">IF(AD5&gt;'Painel  de Controle'!$E$26,0,'Premissas Investimento'!AD9)</f>
        <v>0</v>
      </c>
      <c r="AE12" s="102" t="n">
        <f aca="false">IF(AE5&gt;'Painel  de Controle'!$E$26,0,'Premissas Investimento'!AE9)</f>
        <v>0</v>
      </c>
      <c r="AF12" s="102" t="n">
        <f aca="false">IF(AF5&gt;'Painel  de Controle'!$E$26,0,'Premissas Investimento'!AF9)</f>
        <v>0</v>
      </c>
      <c r="AG12" s="102" t="n">
        <f aca="false">IF(AG5&gt;'Painel  de Controle'!$E$26,0,'Premissas Investimento'!AG9)</f>
        <v>0</v>
      </c>
      <c r="AH12" s="102" t="n">
        <f aca="false">IF(AH5&gt;'Painel  de Controle'!$E$26,0,'Premissas Investimento'!AH9)</f>
        <v>0</v>
      </c>
      <c r="AI12" s="102" t="n">
        <f aca="false">IF(AI5&gt;'Painel  de Controle'!$E$26,0,'Premissas Investimento'!AI9)</f>
        <v>0</v>
      </c>
      <c r="AJ12" s="102" t="n">
        <f aca="false">IF(AJ5&gt;'Painel  de Controle'!$E$26,0,'Premissas Investimento'!AJ9)</f>
        <v>0</v>
      </c>
      <c r="AK12" s="102" t="n">
        <f aca="false">IF(AK5&gt;'Painel  de Controle'!$E$26,0,'Premissas Investimento'!AK9)</f>
        <v>0</v>
      </c>
      <c r="AL12" s="102" t="n">
        <f aca="false">IF(AL5&gt;'Painel  de Controle'!$E$26,0,'Premissas Investimento'!AL9)</f>
        <v>0</v>
      </c>
      <c r="AM12" s="102" t="n">
        <f aca="false">IF(AM5&gt;'Painel  de Controle'!$E$26,0,'Premissas Investimento'!AR9)</f>
        <v>0</v>
      </c>
      <c r="AN12" s="102" t="n">
        <f aca="false">IF(AN5&gt;'Painel  de Controle'!$E$26,0,'Premissas Investimento'!AS9)</f>
        <v>0</v>
      </c>
      <c r="AO12" s="102" t="n">
        <f aca="false">IF(AO5&gt;'Painel  de Controle'!$E$26,0,'Premissas Investimento'!AT9)</f>
        <v>0</v>
      </c>
      <c r="AP12" s="102" t="n">
        <f aca="false">IF(AP5&gt;'Painel  de Controle'!$E$26,0,'Premissas Investimento'!AU9)</f>
        <v>0</v>
      </c>
      <c r="AQ12" s="102" t="n">
        <f aca="false">IF(AQ5&gt;'Painel  de Controle'!$E$26,0,'Premissas Investimento'!AV9)</f>
        <v>0</v>
      </c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</row>
    <row r="13" customFormat="false" ht="15.75" hidden="false" customHeight="true" outlineLevel="0" collapsed="false">
      <c r="A13" s="44"/>
      <c r="B13" s="89" t="str">
        <f aca="false">'Premissas Investimento'!B49</f>
        <v>Outros</v>
      </c>
      <c r="C13" s="44"/>
      <c r="D13" s="44"/>
      <c r="E13" s="102" t="n">
        <f aca="false">SUM(H13:AQ13)</f>
        <v>10000000</v>
      </c>
      <c r="F13" s="44"/>
      <c r="G13" s="44"/>
      <c r="H13" s="102" t="n">
        <f aca="false">IF(H5&gt;'Painel  de Controle'!$E$26,0,'Premissas Investimento'!H10)</f>
        <v>10000000</v>
      </c>
      <c r="I13" s="102" t="n">
        <f aca="false">IF(I5&gt;'Painel  de Controle'!$E$26,0,'Premissas Investimento'!I10)</f>
        <v>0</v>
      </c>
      <c r="J13" s="102" t="n">
        <f aca="false">IF(J5&gt;'Painel  de Controle'!$E$26,0,'Premissas Investimento'!J10)</f>
        <v>0</v>
      </c>
      <c r="K13" s="102" t="n">
        <f aca="false">IF(K5&gt;'Painel  de Controle'!$E$26,0,'Premissas Investimento'!K10)</f>
        <v>0</v>
      </c>
      <c r="L13" s="102" t="n">
        <f aca="false">IF(L5&gt;'Painel  de Controle'!$E$26,0,'Premissas Investimento'!L10)</f>
        <v>0</v>
      </c>
      <c r="M13" s="102" t="n">
        <f aca="false">IF(M5&gt;'Painel  de Controle'!$E$26,0,'Premissas Investimento'!M10)</f>
        <v>0</v>
      </c>
      <c r="N13" s="102" t="n">
        <f aca="false">IF(N5&gt;'Painel  de Controle'!$E$26,0,'Premissas Investimento'!N10)</f>
        <v>0</v>
      </c>
      <c r="O13" s="102" t="n">
        <f aca="false">IF(O5&gt;'Painel  de Controle'!$E$26,0,'Premissas Investimento'!O10)</f>
        <v>0</v>
      </c>
      <c r="P13" s="102" t="n">
        <f aca="false">IF(P5&gt;'Painel  de Controle'!$E$26,0,'Premissas Investimento'!P10)</f>
        <v>0</v>
      </c>
      <c r="Q13" s="102" t="n">
        <f aca="false">IF(Q5&gt;'Painel  de Controle'!$E$26,0,'Premissas Investimento'!Q10)</f>
        <v>0</v>
      </c>
      <c r="R13" s="102" t="n">
        <f aca="false">IF(R5&gt;'Painel  de Controle'!$E$26,0,'Premissas Investimento'!R10)</f>
        <v>0</v>
      </c>
      <c r="S13" s="102" t="n">
        <f aca="false">IF(S5&gt;'Painel  de Controle'!$E$26,0,'Premissas Investimento'!S10)</f>
        <v>0</v>
      </c>
      <c r="T13" s="102" t="n">
        <f aca="false">IF(T5&gt;'Painel  de Controle'!$E$26,0,'Premissas Investimento'!T10)</f>
        <v>0</v>
      </c>
      <c r="U13" s="102" t="n">
        <f aca="false">IF(U5&gt;'Painel  de Controle'!$E$26,0,'Premissas Investimento'!U10)</f>
        <v>0</v>
      </c>
      <c r="V13" s="102" t="n">
        <f aca="false">IF(V5&gt;'Painel  de Controle'!$E$26,0,'Premissas Investimento'!V10)</f>
        <v>0</v>
      </c>
      <c r="W13" s="102" t="n">
        <f aca="false">IF(W5&gt;'Painel  de Controle'!$E$26,0,'Premissas Investimento'!W10)</f>
        <v>0</v>
      </c>
      <c r="X13" s="102" t="n">
        <f aca="false">IF(X5&gt;'Painel  de Controle'!$E$26,0,'Premissas Investimento'!X10)</f>
        <v>0</v>
      </c>
      <c r="Y13" s="102" t="n">
        <f aca="false">IF(Y5&gt;'Painel  de Controle'!$E$26,0,'Premissas Investimento'!Y10)</f>
        <v>0</v>
      </c>
      <c r="Z13" s="102" t="n">
        <f aca="false">IF(Z5&gt;'Painel  de Controle'!$E$26,0,'Premissas Investimento'!Z10)</f>
        <v>0</v>
      </c>
      <c r="AA13" s="102" t="n">
        <f aca="false">IF(AA5&gt;'Painel  de Controle'!$E$26,0,'Premissas Investimento'!AA10)</f>
        <v>0</v>
      </c>
      <c r="AB13" s="102" t="n">
        <f aca="false">IF(AB5&gt;'Painel  de Controle'!$E$26,0,'Premissas Investimento'!AB10)</f>
        <v>0</v>
      </c>
      <c r="AC13" s="102" t="n">
        <f aca="false">IF(AC5&gt;'Painel  de Controle'!$E$26,0,'Premissas Investimento'!AC10)</f>
        <v>0</v>
      </c>
      <c r="AD13" s="102" t="n">
        <f aca="false">IF(AD5&gt;'Painel  de Controle'!$E$26,0,'Premissas Investimento'!AD10)</f>
        <v>0</v>
      </c>
      <c r="AE13" s="102" t="n">
        <f aca="false">IF(AE5&gt;'Painel  de Controle'!$E$26,0,'Premissas Investimento'!AE10)</f>
        <v>0</v>
      </c>
      <c r="AF13" s="102" t="n">
        <f aca="false">IF(AF5&gt;'Painel  de Controle'!$E$26,0,'Premissas Investimento'!AF10)</f>
        <v>0</v>
      </c>
      <c r="AG13" s="102" t="n">
        <f aca="false">IF(AG5&gt;'Painel  de Controle'!$E$26,0,'Premissas Investimento'!AG10)</f>
        <v>0</v>
      </c>
      <c r="AH13" s="102" t="n">
        <f aca="false">IF(AH5&gt;'Painel  de Controle'!$E$26,0,'Premissas Investimento'!AH10)</f>
        <v>0</v>
      </c>
      <c r="AI13" s="102" t="n">
        <f aca="false">IF(AI5&gt;'Painel  de Controle'!$E$26,0,'Premissas Investimento'!AI10)</f>
        <v>0</v>
      </c>
      <c r="AJ13" s="102" t="n">
        <f aca="false">IF(AJ5&gt;'Painel  de Controle'!$E$26,0,'Premissas Investimento'!AJ10)</f>
        <v>0</v>
      </c>
      <c r="AK13" s="102" t="n">
        <f aca="false">IF(AK5&gt;'Painel  de Controle'!$E$26,0,'Premissas Investimento'!AK10)</f>
        <v>0</v>
      </c>
      <c r="AL13" s="102" t="n">
        <f aca="false">IF(AL5&gt;'Painel  de Controle'!$E$26,0,'Premissas Investimento'!AL10)</f>
        <v>0</v>
      </c>
      <c r="AM13" s="102" t="n">
        <f aca="false">IF(AM5&gt;'Painel  de Controle'!$E$26,0,'Premissas Investimento'!AM10)</f>
        <v>0</v>
      </c>
      <c r="AN13" s="102" t="n">
        <f aca="false">IF(AN5&gt;'Painel  de Controle'!$E$26,0,'Premissas Investimento'!AN10)</f>
        <v>0</v>
      </c>
      <c r="AO13" s="102" t="n">
        <f aca="false">IF(AO5&gt;'Painel  de Controle'!$E$26,0,'Premissas Investimento'!AO10)</f>
        <v>0</v>
      </c>
      <c r="AP13" s="102" t="n">
        <f aca="false">IF(AP5&gt;'Painel  de Controle'!$E$26,0,'Premissas Investimento'!AP10)</f>
        <v>0</v>
      </c>
      <c r="AQ13" s="102" t="n">
        <f aca="false">IF(AQ5&gt;'Painel  de Controle'!$E$26,0,'Premissas Investimento'!AQ10)</f>
        <v>0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</row>
    <row r="14" customFormat="false" ht="15.75" hidden="false" customHeight="true" outlineLevel="0" collapsed="false">
      <c r="A14" s="44"/>
      <c r="B14" s="56" t="s">
        <v>479</v>
      </c>
      <c r="C14" s="44"/>
      <c r="D14" s="44"/>
      <c r="E14" s="481" t="n">
        <f aca="false">SUM(H14:AQ14)</f>
        <v>-272612749.13</v>
      </c>
      <c r="F14" s="44"/>
      <c r="G14" s="44"/>
      <c r="H14" s="481" t="n">
        <f aca="false">SUM(H15:H18)</f>
        <v>-142857.1429</v>
      </c>
      <c r="I14" s="481" t="n">
        <f aca="false">SUM(I15:I18)</f>
        <v>-285714.2857</v>
      </c>
      <c r="J14" s="481" t="n">
        <f aca="false">SUM(J15:J18)</f>
        <v>-766613.1553</v>
      </c>
      <c r="K14" s="481" t="n">
        <f aca="false">SUM(K15:K18)</f>
        <v>-7232356.1873</v>
      </c>
      <c r="L14" s="481" t="n">
        <f aca="false">SUM(L15:L18)</f>
        <v>-10790224.2509</v>
      </c>
      <c r="M14" s="481" t="n">
        <f aca="false">SUM(M15:M18)</f>
        <v>-10790224.2509</v>
      </c>
      <c r="N14" s="481" t="n">
        <f aca="false">SUM(N15:N18)</f>
        <v>-10790224.2509</v>
      </c>
      <c r="O14" s="481" t="n">
        <f aca="false">SUM(O15:O18)</f>
        <v>-10790224.2509</v>
      </c>
      <c r="P14" s="481" t="n">
        <f aca="false">SUM(P15:P18)</f>
        <v>-10790224.2509</v>
      </c>
      <c r="Q14" s="481" t="n">
        <f aca="false">SUM(Q15:Q18)</f>
        <v>-10790224.2509</v>
      </c>
      <c r="R14" s="481" t="n">
        <f aca="false">SUM(R15:R18)</f>
        <v>-10790224.2509</v>
      </c>
      <c r="S14" s="481" t="n">
        <f aca="false">SUM(S15:S18)</f>
        <v>-10790224.2509</v>
      </c>
      <c r="T14" s="481" t="n">
        <f aca="false">SUM(T15:T18)</f>
        <v>-10790224.2509</v>
      </c>
      <c r="U14" s="481" t="n">
        <f aca="false">SUM(U15:U18)</f>
        <v>-10790224.2509</v>
      </c>
      <c r="V14" s="481" t="n">
        <f aca="false">SUM(V15:V18)</f>
        <v>-10790224.2509</v>
      </c>
      <c r="W14" s="481" t="n">
        <f aca="false">SUM(W15:W18)</f>
        <v>-10790224.2509</v>
      </c>
      <c r="X14" s="481" t="n">
        <f aca="false">SUM(X15:X18)</f>
        <v>-10790224.2509</v>
      </c>
      <c r="Y14" s="481" t="n">
        <f aca="false">SUM(Y15:Y18)</f>
        <v>-10790224.2509</v>
      </c>
      <c r="Z14" s="481" t="n">
        <f aca="false">SUM(Z15:Z18)</f>
        <v>-10790224.2509</v>
      </c>
      <c r="AA14" s="481" t="n">
        <f aca="false">SUM(AA15:AA18)</f>
        <v>-10790224.2509</v>
      </c>
      <c r="AB14" s="481" t="n">
        <f aca="false">SUM(AB15:AB18)</f>
        <v>-10790224.2509</v>
      </c>
      <c r="AC14" s="481" t="n">
        <f aca="false">SUM(AC15:AC18)</f>
        <v>-10790224.2509</v>
      </c>
      <c r="AD14" s="481" t="n">
        <f aca="false">SUM(AD15:AD18)</f>
        <v>-10790224.2509</v>
      </c>
      <c r="AE14" s="481" t="n">
        <f aca="false">SUM(AE15:AE18)</f>
        <v>-10790224.2509</v>
      </c>
      <c r="AF14" s="481" t="n">
        <f aca="false">SUM(AF15:AF18)</f>
        <v>-10790224.2509</v>
      </c>
      <c r="AG14" s="481" t="n">
        <f aca="false">SUM(AG15:AG18)</f>
        <v>-10790224.2509</v>
      </c>
      <c r="AH14" s="481" t="n">
        <f aca="false">SUM(AH15:AH18)</f>
        <v>-10790224.2509</v>
      </c>
      <c r="AI14" s="481" t="n">
        <f aca="false">SUM(AI15:AI18)</f>
        <v>-10309325.3813</v>
      </c>
      <c r="AJ14" s="481" t="n">
        <f aca="false">SUM(AJ15:AJ18)</f>
        <v>-3843582.3493</v>
      </c>
      <c r="AK14" s="481" t="n">
        <f aca="false">SUM(AK15:AK18)</f>
        <v>-285714.2857</v>
      </c>
      <c r="AL14" s="481" t="n">
        <f aca="false">SUM(AL15:AL18)</f>
        <v>-285714.2857</v>
      </c>
      <c r="AM14" s="481" t="n">
        <f aca="false">SUM(AM15:AM18)</f>
        <v>-285714.2857</v>
      </c>
      <c r="AN14" s="481" t="n">
        <f aca="false">SUM(AN15:AN18)</f>
        <v>-285714.2857</v>
      </c>
      <c r="AO14" s="481" t="n">
        <f aca="false">SUM(AO15:AO18)</f>
        <v>-285714.2857</v>
      </c>
      <c r="AP14" s="481" t="n">
        <f aca="false">SUM(AP15:AP18)</f>
        <v>-285714.2857</v>
      </c>
      <c r="AQ14" s="481" t="n">
        <f aca="false">SUM(AQ15:AQ18)</f>
        <v>-142857.143300001</v>
      </c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</row>
    <row r="15" customFormat="false" ht="15.75" hidden="false" customHeight="true" outlineLevel="0" collapsed="false">
      <c r="A15" s="44"/>
      <c r="B15" s="89" t="str">
        <f aca="false">B10</f>
        <v>Obras Civis</v>
      </c>
      <c r="C15" s="44"/>
      <c r="D15" s="44"/>
      <c r="E15" s="102" t="n">
        <f aca="false">SUM(H15:AQ15)</f>
        <v>-262612749.13</v>
      </c>
      <c r="F15" s="44"/>
      <c r="G15" s="44"/>
      <c r="H15" s="102" t="n">
        <f aca="false">-H71</f>
        <v>-0</v>
      </c>
      <c r="I15" s="102" t="n">
        <f aca="false">-I71</f>
        <v>-0</v>
      </c>
      <c r="J15" s="102" t="n">
        <f aca="false">-J71</f>
        <v>-480898.8696</v>
      </c>
      <c r="K15" s="102" t="n">
        <f aca="false">-K71</f>
        <v>-6946641.9016</v>
      </c>
      <c r="L15" s="102" t="n">
        <f aca="false">-L71</f>
        <v>-10504509.9652</v>
      </c>
      <c r="M15" s="102" t="n">
        <f aca="false">-M71</f>
        <v>-10504509.9652</v>
      </c>
      <c r="N15" s="102" t="n">
        <f aca="false">-N71</f>
        <v>-10504509.9652</v>
      </c>
      <c r="O15" s="102" t="n">
        <f aca="false">-O71</f>
        <v>-10504509.9652</v>
      </c>
      <c r="P15" s="102" t="n">
        <f aca="false">-P71</f>
        <v>-10504509.9652</v>
      </c>
      <c r="Q15" s="102" t="n">
        <f aca="false">-Q71</f>
        <v>-10504509.9652</v>
      </c>
      <c r="R15" s="102" t="n">
        <f aca="false">-R71</f>
        <v>-10504509.9652</v>
      </c>
      <c r="S15" s="102" t="n">
        <f aca="false">-S71</f>
        <v>-10504509.9652</v>
      </c>
      <c r="T15" s="102" t="n">
        <f aca="false">-T71</f>
        <v>-10504509.9652</v>
      </c>
      <c r="U15" s="102" t="n">
        <f aca="false">-U71</f>
        <v>-10504509.9652</v>
      </c>
      <c r="V15" s="102" t="n">
        <f aca="false">-V71</f>
        <v>-10504509.9652</v>
      </c>
      <c r="W15" s="102" t="n">
        <f aca="false">-W71</f>
        <v>-10504509.9652</v>
      </c>
      <c r="X15" s="102" t="n">
        <f aca="false">-X71</f>
        <v>-10504509.9652</v>
      </c>
      <c r="Y15" s="102" t="n">
        <f aca="false">-Y71</f>
        <v>-10504509.9652</v>
      </c>
      <c r="Z15" s="102" t="n">
        <f aca="false">-Z71</f>
        <v>-10504509.9652</v>
      </c>
      <c r="AA15" s="102" t="n">
        <f aca="false">-AA71</f>
        <v>-10504509.9652</v>
      </c>
      <c r="AB15" s="102" t="n">
        <f aca="false">-AB71</f>
        <v>-10504509.9652</v>
      </c>
      <c r="AC15" s="102" t="n">
        <f aca="false">-AC71</f>
        <v>-10504509.9652</v>
      </c>
      <c r="AD15" s="102" t="n">
        <f aca="false">-AD71</f>
        <v>-10504509.9652</v>
      </c>
      <c r="AE15" s="102" t="n">
        <f aca="false">-AE71</f>
        <v>-10504509.9652</v>
      </c>
      <c r="AF15" s="102" t="n">
        <f aca="false">-AF71</f>
        <v>-10504509.9652</v>
      </c>
      <c r="AG15" s="102" t="n">
        <f aca="false">-AG71</f>
        <v>-10504509.9652</v>
      </c>
      <c r="AH15" s="102" t="n">
        <f aca="false">-AH71</f>
        <v>-10504509.9652</v>
      </c>
      <c r="AI15" s="102" t="n">
        <f aca="false">-AI71</f>
        <v>-10023611.0956</v>
      </c>
      <c r="AJ15" s="102" t="n">
        <f aca="false">-AJ71</f>
        <v>-3557868.0636</v>
      </c>
      <c r="AK15" s="102" t="n">
        <f aca="false">-AK71</f>
        <v>-0</v>
      </c>
      <c r="AL15" s="102" t="n">
        <f aca="false">-AL71</f>
        <v>-0</v>
      </c>
      <c r="AM15" s="102" t="n">
        <f aca="false">-AM71</f>
        <v>-0</v>
      </c>
      <c r="AN15" s="102" t="n">
        <f aca="false">-AN71</f>
        <v>-0</v>
      </c>
      <c r="AO15" s="102" t="n">
        <f aca="false">-AO71</f>
        <v>-0</v>
      </c>
      <c r="AP15" s="102" t="n">
        <f aca="false">-AP71</f>
        <v>-0</v>
      </c>
      <c r="AQ15" s="102" t="n">
        <f aca="false">-AQ71</f>
        <v>-0</v>
      </c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</row>
    <row r="16" customFormat="false" ht="15.75" hidden="false" customHeight="true" outlineLevel="0" collapsed="false">
      <c r="A16" s="44"/>
      <c r="B16" s="89" t="str">
        <f aca="false">B11</f>
        <v>Ambiental</v>
      </c>
      <c r="C16" s="44"/>
      <c r="D16" s="44"/>
      <c r="E16" s="102" t="n">
        <f aca="false">SUM(H16:AQ16)</f>
        <v>0</v>
      </c>
      <c r="F16" s="44"/>
      <c r="G16" s="44"/>
      <c r="H16" s="102" t="n">
        <f aca="false">-H122</f>
        <v>-0</v>
      </c>
      <c r="I16" s="102" t="n">
        <f aca="false">-I122</f>
        <v>-0</v>
      </c>
      <c r="J16" s="102" t="n">
        <f aca="false">-J122</f>
        <v>-0</v>
      </c>
      <c r="K16" s="102" t="n">
        <f aca="false">-K122</f>
        <v>-0</v>
      </c>
      <c r="L16" s="102" t="n">
        <f aca="false">-L122</f>
        <v>-0</v>
      </c>
      <c r="M16" s="102" t="n">
        <f aca="false">-M122</f>
        <v>-0</v>
      </c>
      <c r="N16" s="102" t="n">
        <f aca="false">-N122</f>
        <v>-0</v>
      </c>
      <c r="O16" s="102" t="n">
        <f aca="false">-O122</f>
        <v>-0</v>
      </c>
      <c r="P16" s="102" t="n">
        <f aca="false">-P122</f>
        <v>-0</v>
      </c>
      <c r="Q16" s="102" t="n">
        <f aca="false">-Q122</f>
        <v>-0</v>
      </c>
      <c r="R16" s="102" t="n">
        <f aca="false">-R122</f>
        <v>-0</v>
      </c>
      <c r="S16" s="102" t="n">
        <f aca="false">-S122</f>
        <v>-0</v>
      </c>
      <c r="T16" s="102" t="n">
        <f aca="false">-T122</f>
        <v>-0</v>
      </c>
      <c r="U16" s="102" t="n">
        <f aca="false">-U122</f>
        <v>-0</v>
      </c>
      <c r="V16" s="102" t="n">
        <f aca="false">-V122</f>
        <v>-0</v>
      </c>
      <c r="W16" s="102" t="n">
        <f aca="false">-W122</f>
        <v>-0</v>
      </c>
      <c r="X16" s="102" t="n">
        <f aca="false">-X122</f>
        <v>-0</v>
      </c>
      <c r="Y16" s="102" t="n">
        <f aca="false">-Y122</f>
        <v>-0</v>
      </c>
      <c r="Z16" s="102" t="n">
        <f aca="false">-Z122</f>
        <v>-0</v>
      </c>
      <c r="AA16" s="102" t="n">
        <f aca="false">-AA122</f>
        <v>-0</v>
      </c>
      <c r="AB16" s="102" t="n">
        <f aca="false">-AB122</f>
        <v>-0</v>
      </c>
      <c r="AC16" s="102" t="n">
        <f aca="false">-AC122</f>
        <v>-0</v>
      </c>
      <c r="AD16" s="102" t="n">
        <f aca="false">-AD122</f>
        <v>-0</v>
      </c>
      <c r="AE16" s="102" t="n">
        <f aca="false">-AE122</f>
        <v>-0</v>
      </c>
      <c r="AF16" s="102" t="n">
        <f aca="false">-AF122</f>
        <v>-0</v>
      </c>
      <c r="AG16" s="102" t="n">
        <f aca="false">-AG122</f>
        <v>-0</v>
      </c>
      <c r="AH16" s="102" t="n">
        <f aca="false">-AH122</f>
        <v>-0</v>
      </c>
      <c r="AI16" s="102" t="n">
        <f aca="false">-AI122</f>
        <v>-0</v>
      </c>
      <c r="AJ16" s="102" t="n">
        <f aca="false">-AJ122</f>
        <v>-0</v>
      </c>
      <c r="AK16" s="102" t="n">
        <f aca="false">-AK122</f>
        <v>-0</v>
      </c>
      <c r="AL16" s="102" t="n">
        <f aca="false">-AL122</f>
        <v>-0</v>
      </c>
      <c r="AM16" s="102" t="n">
        <f aca="false">-AM122</f>
        <v>-0</v>
      </c>
      <c r="AN16" s="102" t="n">
        <f aca="false">-AN122</f>
        <v>-0</v>
      </c>
      <c r="AO16" s="102" t="n">
        <f aca="false">-AO122</f>
        <v>-0</v>
      </c>
      <c r="AP16" s="102" t="n">
        <f aca="false">-AP122</f>
        <v>-0</v>
      </c>
      <c r="AQ16" s="102" t="n">
        <f aca="false">-AQ122</f>
        <v>-0</v>
      </c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</row>
    <row r="17" customFormat="false" ht="15.75" hidden="false" customHeight="true" outlineLevel="0" collapsed="false">
      <c r="A17" s="44"/>
      <c r="B17" s="89" t="str">
        <f aca="false">B12</f>
        <v>Equipamentos</v>
      </c>
      <c r="C17" s="44"/>
      <c r="D17" s="44"/>
      <c r="E17" s="102" t="n">
        <f aca="false">SUM(H17:AQ17)</f>
        <v>0</v>
      </c>
      <c r="F17" s="44"/>
      <c r="G17" s="44"/>
      <c r="H17" s="102" t="n">
        <f aca="false">-H173</f>
        <v>-0</v>
      </c>
      <c r="I17" s="102" t="n">
        <f aca="false">-I173</f>
        <v>-0</v>
      </c>
      <c r="J17" s="102" t="n">
        <f aca="false">-J173</f>
        <v>-0</v>
      </c>
      <c r="K17" s="102" t="n">
        <f aca="false">-K173</f>
        <v>-0</v>
      </c>
      <c r="L17" s="102" t="n">
        <f aca="false">-L173</f>
        <v>-0</v>
      </c>
      <c r="M17" s="102" t="n">
        <f aca="false">-M173</f>
        <v>-0</v>
      </c>
      <c r="N17" s="102" t="n">
        <f aca="false">-N173</f>
        <v>-0</v>
      </c>
      <c r="O17" s="102" t="n">
        <f aca="false">-O173</f>
        <v>-0</v>
      </c>
      <c r="P17" s="102" t="n">
        <f aca="false">-P173</f>
        <v>-0</v>
      </c>
      <c r="Q17" s="102" t="n">
        <f aca="false">-Q173</f>
        <v>-0</v>
      </c>
      <c r="R17" s="102" t="n">
        <f aca="false">-R173</f>
        <v>-0</v>
      </c>
      <c r="S17" s="102" t="n">
        <f aca="false">-S173</f>
        <v>-0</v>
      </c>
      <c r="T17" s="102" t="n">
        <f aca="false">-T173</f>
        <v>-0</v>
      </c>
      <c r="U17" s="102" t="n">
        <f aca="false">-U173</f>
        <v>-0</v>
      </c>
      <c r="V17" s="102" t="n">
        <f aca="false">-V173</f>
        <v>-0</v>
      </c>
      <c r="W17" s="102" t="n">
        <f aca="false">-W173</f>
        <v>-0</v>
      </c>
      <c r="X17" s="102" t="n">
        <f aca="false">-X173</f>
        <v>-0</v>
      </c>
      <c r="Y17" s="102" t="n">
        <f aca="false">-Y173</f>
        <v>-0</v>
      </c>
      <c r="Z17" s="102" t="n">
        <f aca="false">-Z173</f>
        <v>-0</v>
      </c>
      <c r="AA17" s="102" t="n">
        <f aca="false">-AA173</f>
        <v>-0</v>
      </c>
      <c r="AB17" s="102" t="n">
        <f aca="false">-AB173</f>
        <v>-0</v>
      </c>
      <c r="AC17" s="102" t="n">
        <f aca="false">-AC173</f>
        <v>-0</v>
      </c>
      <c r="AD17" s="102" t="n">
        <f aca="false">-AD173</f>
        <v>-0</v>
      </c>
      <c r="AE17" s="102" t="n">
        <f aca="false">-AE173</f>
        <v>-0</v>
      </c>
      <c r="AF17" s="102" t="n">
        <f aca="false">-AF173</f>
        <v>-0</v>
      </c>
      <c r="AG17" s="102" t="n">
        <f aca="false">-AG173</f>
        <v>-0</v>
      </c>
      <c r="AH17" s="102" t="n">
        <f aca="false">-AH173</f>
        <v>-0</v>
      </c>
      <c r="AI17" s="102" t="n">
        <f aca="false">-AI173</f>
        <v>-0</v>
      </c>
      <c r="AJ17" s="102" t="n">
        <f aca="false">-AJ173</f>
        <v>-0</v>
      </c>
      <c r="AK17" s="102" t="n">
        <f aca="false">-AK173</f>
        <v>-0</v>
      </c>
      <c r="AL17" s="102" t="n">
        <f aca="false">-AL173</f>
        <v>-0</v>
      </c>
      <c r="AM17" s="102" t="n">
        <f aca="false">-AM173</f>
        <v>-0</v>
      </c>
      <c r="AN17" s="102" t="n">
        <f aca="false">-AN173</f>
        <v>-0</v>
      </c>
      <c r="AO17" s="102" t="n">
        <f aca="false">-AO173</f>
        <v>-0</v>
      </c>
      <c r="AP17" s="102" t="n">
        <f aca="false">-AP173</f>
        <v>-0</v>
      </c>
      <c r="AQ17" s="102" t="n">
        <f aca="false">-AQ173</f>
        <v>-0</v>
      </c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</row>
    <row r="18" customFormat="false" ht="15.75" hidden="false" customHeight="true" outlineLevel="0" collapsed="false">
      <c r="A18" s="44"/>
      <c r="B18" s="89" t="str">
        <f aca="false">B13</f>
        <v>Outros</v>
      </c>
      <c r="C18" s="44"/>
      <c r="D18" s="44"/>
      <c r="E18" s="102" t="n">
        <f aca="false">SUM(H18:AQ18)</f>
        <v>-10000000</v>
      </c>
      <c r="F18" s="44"/>
      <c r="G18" s="44"/>
      <c r="H18" s="102" t="n">
        <f aca="false">-H225</f>
        <v>-142857.1429</v>
      </c>
      <c r="I18" s="102" t="n">
        <f aca="false">-I225</f>
        <v>-285714.2857</v>
      </c>
      <c r="J18" s="102" t="n">
        <f aca="false">-J225</f>
        <v>-285714.2857</v>
      </c>
      <c r="K18" s="102" t="n">
        <f aca="false">-K225</f>
        <v>-285714.2857</v>
      </c>
      <c r="L18" s="102" t="n">
        <f aca="false">-L225</f>
        <v>-285714.2857</v>
      </c>
      <c r="M18" s="102" t="n">
        <f aca="false">-M225</f>
        <v>-285714.2857</v>
      </c>
      <c r="N18" s="102" t="n">
        <f aca="false">-N225</f>
        <v>-285714.2857</v>
      </c>
      <c r="O18" s="102" t="n">
        <f aca="false">-O225</f>
        <v>-285714.2857</v>
      </c>
      <c r="P18" s="102" t="n">
        <f aca="false">-P225</f>
        <v>-285714.2857</v>
      </c>
      <c r="Q18" s="102" t="n">
        <f aca="false">-Q225</f>
        <v>-285714.2857</v>
      </c>
      <c r="R18" s="102" t="n">
        <f aca="false">-R225</f>
        <v>-285714.2857</v>
      </c>
      <c r="S18" s="102" t="n">
        <f aca="false">-S225</f>
        <v>-285714.2857</v>
      </c>
      <c r="T18" s="102" t="n">
        <f aca="false">-T225</f>
        <v>-285714.2857</v>
      </c>
      <c r="U18" s="102" t="n">
        <f aca="false">-U225</f>
        <v>-285714.2857</v>
      </c>
      <c r="V18" s="102" t="n">
        <f aca="false">-V225</f>
        <v>-285714.2857</v>
      </c>
      <c r="W18" s="102" t="n">
        <f aca="false">-W225</f>
        <v>-285714.2857</v>
      </c>
      <c r="X18" s="102" t="n">
        <f aca="false">-X225</f>
        <v>-285714.2857</v>
      </c>
      <c r="Y18" s="102" t="n">
        <f aca="false">-Y225</f>
        <v>-285714.2857</v>
      </c>
      <c r="Z18" s="102" t="n">
        <f aca="false">-Z225</f>
        <v>-285714.2857</v>
      </c>
      <c r="AA18" s="102" t="n">
        <f aca="false">-AA225</f>
        <v>-285714.2857</v>
      </c>
      <c r="AB18" s="102" t="n">
        <f aca="false">-AB225</f>
        <v>-285714.2857</v>
      </c>
      <c r="AC18" s="102" t="n">
        <f aca="false">-AC225</f>
        <v>-285714.2857</v>
      </c>
      <c r="AD18" s="102" t="n">
        <f aca="false">-AD225</f>
        <v>-285714.2857</v>
      </c>
      <c r="AE18" s="102" t="n">
        <f aca="false">-AE225</f>
        <v>-285714.2857</v>
      </c>
      <c r="AF18" s="102" t="n">
        <f aca="false">-AF225</f>
        <v>-285714.2857</v>
      </c>
      <c r="AG18" s="102" t="n">
        <f aca="false">-AG225</f>
        <v>-285714.2857</v>
      </c>
      <c r="AH18" s="102" t="n">
        <f aca="false">-AH225</f>
        <v>-285714.2857</v>
      </c>
      <c r="AI18" s="102" t="n">
        <f aca="false">-AI225</f>
        <v>-285714.2857</v>
      </c>
      <c r="AJ18" s="102" t="n">
        <f aca="false">-AJ225</f>
        <v>-285714.2857</v>
      </c>
      <c r="AK18" s="102" t="n">
        <f aca="false">-AK225</f>
        <v>-285714.2857</v>
      </c>
      <c r="AL18" s="102" t="n">
        <f aca="false">-AL225</f>
        <v>-285714.2857</v>
      </c>
      <c r="AM18" s="102" t="n">
        <f aca="false">-AM225</f>
        <v>-285714.2857</v>
      </c>
      <c r="AN18" s="102" t="n">
        <f aca="false">-AN225</f>
        <v>-285714.2857</v>
      </c>
      <c r="AO18" s="102" t="n">
        <f aca="false">-AO225</f>
        <v>-285714.2857</v>
      </c>
      <c r="AP18" s="102" t="n">
        <f aca="false">-AP225</f>
        <v>-285714.2857</v>
      </c>
      <c r="AQ18" s="102" t="n">
        <f aca="false">-AQ225</f>
        <v>-142857.143300001</v>
      </c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</row>
    <row r="19" customFormat="false" ht="15.75" hidden="false" customHeight="true" outlineLevel="0" collapsed="false">
      <c r="A19" s="44"/>
      <c r="B19" s="56" t="s">
        <v>551</v>
      </c>
      <c r="C19" s="44"/>
      <c r="D19" s="44"/>
      <c r="E19" s="44"/>
      <c r="F19" s="44"/>
      <c r="G19" s="44"/>
      <c r="H19" s="102" t="n">
        <f aca="false">IF(H5&gt;'Painel  de Controle'!$E$26,0,G19+H14)</f>
        <v>-142857.1429</v>
      </c>
      <c r="I19" s="102" t="n">
        <f aca="false">IF(I5&gt;'Painel  de Controle'!$E$26,0,H19+I14)</f>
        <v>-428571.4286</v>
      </c>
      <c r="J19" s="102" t="n">
        <f aca="false">IF(J5&gt;'Painel  de Controle'!$E$26,0,I19+J14)</f>
        <v>-1195184.584</v>
      </c>
      <c r="K19" s="102" t="n">
        <f aca="false">IF(K5&gt;'Painel  de Controle'!$E$26,0,J19+K14)</f>
        <v>-8427540.772</v>
      </c>
      <c r="L19" s="102" t="n">
        <f aca="false">IF(L5&gt;'Painel  de Controle'!$E$26,0,K19+L14)</f>
        <v>-19217765.02</v>
      </c>
      <c r="M19" s="102" t="n">
        <f aca="false">IF(M5&gt;'Painel  de Controle'!$E$26,0,L19+M14)</f>
        <v>-30007989.27</v>
      </c>
      <c r="N19" s="102" t="n">
        <f aca="false">IF(N5&gt;'Painel  de Controle'!$E$26,0,M19+N14)</f>
        <v>-40798213.53</v>
      </c>
      <c r="O19" s="102" t="n">
        <f aca="false">IF(O5&gt;'Painel  de Controle'!$E$26,0,N19+O14)</f>
        <v>-51588437.78</v>
      </c>
      <c r="P19" s="102" t="n">
        <f aca="false">IF(P5&gt;'Painel  de Controle'!$E$26,0,O19+P14)</f>
        <v>-62378662.03</v>
      </c>
      <c r="Q19" s="102" t="n">
        <f aca="false">IF(Q5&gt;'Painel  de Controle'!$E$26,0,P19+Q14)</f>
        <v>-73168886.28</v>
      </c>
      <c r="R19" s="102" t="n">
        <f aca="false">IF(R5&gt;'Painel  de Controle'!$E$26,0,Q19+R14)</f>
        <v>-83959110.53</v>
      </c>
      <c r="S19" s="102" t="n">
        <f aca="false">IF(S5&gt;'Painel  de Controle'!$E$26,0,R19+S14)</f>
        <v>-94749334.78</v>
      </c>
      <c r="T19" s="102" t="n">
        <f aca="false">IF(T5&gt;'Painel  de Controle'!$E$26,0,S19+T14)</f>
        <v>-105539559</v>
      </c>
      <c r="U19" s="102" t="n">
        <f aca="false">IF(U5&gt;'Painel  de Controle'!$E$26,0,T19+U14)</f>
        <v>-116329783.3</v>
      </c>
      <c r="V19" s="102" t="n">
        <f aca="false">IF(V5&gt;'Painel  de Controle'!$E$26,0,U19+V14)</f>
        <v>-127120007.5</v>
      </c>
      <c r="W19" s="102" t="n">
        <f aca="false">IF(W5&gt;'Painel  de Controle'!$E$26,0,V19+W14)</f>
        <v>-137910231.8</v>
      </c>
      <c r="X19" s="102" t="n">
        <f aca="false">IF(X5&gt;'Painel  de Controle'!$E$26,0,W19+X14)</f>
        <v>-148700456</v>
      </c>
      <c r="Y19" s="102" t="n">
        <f aca="false">IF(Y5&gt;'Painel  de Controle'!$E$26,0,X19+Y14)</f>
        <v>-159490680.3</v>
      </c>
      <c r="Z19" s="102" t="n">
        <f aca="false">IF(Z5&gt;'Painel  de Controle'!$E$26,0,Y19+Z14)</f>
        <v>-170280904.5</v>
      </c>
      <c r="AA19" s="102" t="n">
        <f aca="false">IF(AA5&gt;'Painel  de Controle'!$E$26,0,Z19+AA14)</f>
        <v>-181071128.8</v>
      </c>
      <c r="AB19" s="102" t="n">
        <f aca="false">IF(AB5&gt;'Painel  de Controle'!$E$26,0,AA19+AB14)</f>
        <v>-191861353</v>
      </c>
      <c r="AC19" s="102" t="n">
        <f aca="false">IF(AC5&gt;'Painel  de Controle'!$E$26,0,AB19+AC14)</f>
        <v>-202651577.3</v>
      </c>
      <c r="AD19" s="102" t="n">
        <f aca="false">IF(AD5&gt;'Painel  de Controle'!$E$26,0,AC19+AD14)</f>
        <v>-213441801.6</v>
      </c>
      <c r="AE19" s="102" t="n">
        <f aca="false">IF(AE5&gt;'Painel  de Controle'!$E$26,0,AD19+AE14)</f>
        <v>-224232025.8</v>
      </c>
      <c r="AF19" s="102" t="n">
        <f aca="false">IF(AF5&gt;'Painel  de Controle'!$E$26,0,AE19+AF14)</f>
        <v>-235022250.1</v>
      </c>
      <c r="AG19" s="102" t="n">
        <f aca="false">IF(AG5&gt;'Painel  de Controle'!$E$26,0,AF19+AG14)</f>
        <v>-245812474.3</v>
      </c>
      <c r="AH19" s="102" t="n">
        <f aca="false">IF(AH5&gt;'Painel  de Controle'!$E$26,0,AG19+AH14)</f>
        <v>-256602698.6</v>
      </c>
      <c r="AI19" s="102" t="n">
        <f aca="false">IF(AI5&gt;'Painel  de Controle'!$E$26,0,AH19+AI14)</f>
        <v>-266912023.9</v>
      </c>
      <c r="AJ19" s="102" t="n">
        <f aca="false">IF(AJ5&gt;'Painel  de Controle'!$E$26,0,AI19+AJ14)</f>
        <v>-270755606.3</v>
      </c>
      <c r="AK19" s="102" t="n">
        <f aca="false">IF(AK5&gt;'Painel  de Controle'!$E$26,0,AJ19+AK14)</f>
        <v>-271041320.6</v>
      </c>
      <c r="AL19" s="102" t="n">
        <f aca="false">IF(AL5&gt;'Painel  de Controle'!$E$26,0,AK19+AL14)</f>
        <v>-271327034.9</v>
      </c>
      <c r="AM19" s="102" t="n">
        <f aca="false">IF(AM5&gt;'Painel  de Controle'!$E$26,0,AL19+AM14)</f>
        <v>-271612749.1</v>
      </c>
      <c r="AN19" s="102" t="n">
        <f aca="false">IF(AN5&gt;'Painel  de Controle'!$E$26,0,AM19+AN14)</f>
        <v>-271898463.4</v>
      </c>
      <c r="AO19" s="102" t="n">
        <f aca="false">IF(AO5&gt;'Painel  de Controle'!$E$26,0,AN19+AO14)</f>
        <v>-272184177.7</v>
      </c>
      <c r="AP19" s="102" t="n">
        <f aca="false">IF(AP5&gt;'Painel  de Controle'!$E$26,0,AO19+AP14)</f>
        <v>-272469892</v>
      </c>
      <c r="AQ19" s="102" t="n">
        <f aca="false">IF(AQ5&gt;'Painel  de Controle'!$E$26,0,AP19+AQ14)</f>
        <v>-272612749.1</v>
      </c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</row>
    <row r="20" customFormat="false" ht="15.75" hidden="false" customHeight="true" outlineLevel="0" collapsed="false">
      <c r="A20" s="44"/>
      <c r="B20" s="11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202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</row>
    <row r="21" customFormat="false" ht="15.75" hidden="false" customHeight="true" outlineLevel="0" collapsed="false">
      <c r="A21" s="44"/>
      <c r="B21" s="199" t="s">
        <v>479</v>
      </c>
      <c r="C21" s="199"/>
      <c r="D21" s="200"/>
      <c r="E21" s="198"/>
      <c r="F21" s="198"/>
      <c r="G21" s="198"/>
      <c r="H21" s="201" t="n">
        <f aca="false">H5</f>
        <v>0</v>
      </c>
      <c r="I21" s="201" t="n">
        <f aca="false">I5</f>
        <v>1</v>
      </c>
      <c r="J21" s="201" t="n">
        <f aca="false">J5</f>
        <v>2</v>
      </c>
      <c r="K21" s="201" t="n">
        <f aca="false">K5</f>
        <v>3</v>
      </c>
      <c r="L21" s="201" t="n">
        <f aca="false">L5</f>
        <v>4</v>
      </c>
      <c r="M21" s="201" t="n">
        <f aca="false">M5</f>
        <v>5</v>
      </c>
      <c r="N21" s="201" t="n">
        <f aca="false">N5</f>
        <v>6</v>
      </c>
      <c r="O21" s="201" t="n">
        <f aca="false">O5</f>
        <v>7</v>
      </c>
      <c r="P21" s="201" t="n">
        <f aca="false">P5</f>
        <v>8</v>
      </c>
      <c r="Q21" s="201" t="n">
        <f aca="false">Q5</f>
        <v>9</v>
      </c>
      <c r="R21" s="201" t="n">
        <f aca="false">R5</f>
        <v>10</v>
      </c>
      <c r="S21" s="201" t="n">
        <f aca="false">S5</f>
        <v>11</v>
      </c>
      <c r="T21" s="201" t="n">
        <f aca="false">T5</f>
        <v>12</v>
      </c>
      <c r="U21" s="201" t="n">
        <f aca="false">U5</f>
        <v>13</v>
      </c>
      <c r="V21" s="201" t="n">
        <f aca="false">V5</f>
        <v>14</v>
      </c>
      <c r="W21" s="201" t="n">
        <f aca="false">W5</f>
        <v>15</v>
      </c>
      <c r="X21" s="201" t="n">
        <f aca="false">X5</f>
        <v>16</v>
      </c>
      <c r="Y21" s="201" t="n">
        <f aca="false">Y5</f>
        <v>17</v>
      </c>
      <c r="Z21" s="201" t="n">
        <f aca="false">Z5</f>
        <v>18</v>
      </c>
      <c r="AA21" s="201" t="n">
        <f aca="false">AA5</f>
        <v>19</v>
      </c>
      <c r="AB21" s="201" t="n">
        <f aca="false">AB5</f>
        <v>20</v>
      </c>
      <c r="AC21" s="201" t="n">
        <f aca="false">AC5</f>
        <v>21</v>
      </c>
      <c r="AD21" s="201" t="n">
        <f aca="false">AD5</f>
        <v>22</v>
      </c>
      <c r="AE21" s="201" t="n">
        <f aca="false">AE5</f>
        <v>23</v>
      </c>
      <c r="AF21" s="201" t="n">
        <f aca="false">AF5</f>
        <v>24</v>
      </c>
      <c r="AG21" s="201" t="n">
        <f aca="false">AG5</f>
        <v>25</v>
      </c>
      <c r="AH21" s="201" t="n">
        <f aca="false">AH5</f>
        <v>26</v>
      </c>
      <c r="AI21" s="201" t="n">
        <f aca="false">AI5</f>
        <v>27</v>
      </c>
      <c r="AJ21" s="201" t="n">
        <f aca="false">AJ5</f>
        <v>28</v>
      </c>
      <c r="AK21" s="201" t="n">
        <f aca="false">AK5</f>
        <v>29</v>
      </c>
      <c r="AL21" s="201" t="n">
        <f aca="false">AL5</f>
        <v>30</v>
      </c>
      <c r="AM21" s="201" t="n">
        <f aca="false">AM5</f>
        <v>31</v>
      </c>
      <c r="AN21" s="201" t="n">
        <f aca="false">AN5</f>
        <v>32</v>
      </c>
      <c r="AO21" s="201" t="n">
        <f aca="false">AO5</f>
        <v>33</v>
      </c>
      <c r="AP21" s="201" t="n">
        <f aca="false">AP5</f>
        <v>34</v>
      </c>
      <c r="AQ21" s="201" t="n">
        <f aca="false">AQ5</f>
        <v>35</v>
      </c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</row>
    <row r="22" customFormat="false" ht="9.75" hidden="false" customHeight="true" outlineLevel="0" collapsed="false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</row>
    <row r="23" customFormat="false" ht="19.5" hidden="false" customHeight="true" outlineLevel="0" collapsed="false">
      <c r="A23" s="89"/>
      <c r="B23" s="504" t="str">
        <f aca="false">B10</f>
        <v>Obras Civis</v>
      </c>
      <c r="C23" s="504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</row>
    <row r="24" customFormat="false" ht="11.25" hidden="false" customHeight="true" outlineLevel="0" collapsed="false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</row>
    <row r="25" customFormat="false" ht="18.75" hidden="false" customHeight="true" outlineLevel="0" collapsed="false">
      <c r="A25" s="89"/>
      <c r="B25" s="44" t="s">
        <v>552</v>
      </c>
      <c r="C25" s="44"/>
      <c r="D25" s="89"/>
      <c r="E25" s="89"/>
      <c r="F25" s="505" t="n">
        <f aca="false">1 / 'Painel  de Controle'!K46</f>
        <v>0.04</v>
      </c>
      <c r="G25" s="253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</row>
    <row r="26" customFormat="false" ht="18.75" hidden="false" customHeight="true" outlineLevel="0" collapsed="false">
      <c r="A26" s="89"/>
      <c r="B26" s="44" t="s">
        <v>553</v>
      </c>
      <c r="C26" s="44"/>
      <c r="D26" s="89"/>
      <c r="E26" s="89"/>
      <c r="F26" s="64" t="s">
        <v>554</v>
      </c>
      <c r="G26" s="64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</row>
    <row r="27" customFormat="false" ht="7.5" hidden="false" customHeight="true" outlineLevel="0" collapsed="false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64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</row>
    <row r="28" customFormat="false" ht="16.5" hidden="false" customHeight="true" outlineLevel="0" collapsed="false">
      <c r="A28" s="89"/>
      <c r="B28" s="89" t="s">
        <v>555</v>
      </c>
      <c r="C28" s="89"/>
      <c r="D28" s="89"/>
      <c r="E28" s="89"/>
      <c r="F28" s="89"/>
      <c r="G28" s="89"/>
      <c r="H28" s="64" t="n">
        <v>0</v>
      </c>
      <c r="I28" s="64" t="n">
        <f aca="false">H32</f>
        <v>0</v>
      </c>
      <c r="J28" s="64" t="n">
        <f aca="false">I32</f>
        <v>12022471.74</v>
      </c>
      <c r="K28" s="64" t="n">
        <f aca="false">J32</f>
        <v>173185148.6704</v>
      </c>
      <c r="L28" s="64" t="n">
        <f aca="false">K32</f>
        <v>255185208.3588</v>
      </c>
      <c r="M28" s="64" t="n">
        <f aca="false">L32</f>
        <v>244680698.3936</v>
      </c>
      <c r="N28" s="64" t="n">
        <f aca="false">M32</f>
        <v>234176188.4284</v>
      </c>
      <c r="O28" s="64" t="n">
        <f aca="false">N32</f>
        <v>223671678.4632</v>
      </c>
      <c r="P28" s="64" t="n">
        <f aca="false">O32</f>
        <v>213167168.498</v>
      </c>
      <c r="Q28" s="64" t="n">
        <f aca="false">P32</f>
        <v>202662658.5328</v>
      </c>
      <c r="R28" s="64" t="n">
        <f aca="false">Q32</f>
        <v>192158148.5676</v>
      </c>
      <c r="S28" s="64" t="n">
        <f aca="false">R32</f>
        <v>181653638.6024</v>
      </c>
      <c r="T28" s="64" t="n">
        <f aca="false">S32</f>
        <v>171149128.6372</v>
      </c>
      <c r="U28" s="64" t="n">
        <f aca="false">T32</f>
        <v>160644618.672</v>
      </c>
      <c r="V28" s="64" t="n">
        <f aca="false">U32</f>
        <v>150140108.7068</v>
      </c>
      <c r="W28" s="64" t="n">
        <f aca="false">V32</f>
        <v>139635598.7416</v>
      </c>
      <c r="X28" s="64" t="n">
        <f aca="false">W32</f>
        <v>129131088.7764</v>
      </c>
      <c r="Y28" s="64" t="n">
        <f aca="false">X32</f>
        <v>118626578.8112</v>
      </c>
      <c r="Z28" s="64" t="n">
        <f aca="false">Y32</f>
        <v>108122068.846</v>
      </c>
      <c r="AA28" s="64" t="n">
        <f aca="false">Z32</f>
        <v>97617558.8807999</v>
      </c>
      <c r="AB28" s="64" t="n">
        <f aca="false">AA32</f>
        <v>87113048.9155999</v>
      </c>
      <c r="AC28" s="64" t="n">
        <f aca="false">AB32</f>
        <v>76608538.9503999</v>
      </c>
      <c r="AD28" s="64" t="n">
        <f aca="false">AC32</f>
        <v>66104028.9851999</v>
      </c>
      <c r="AE28" s="64" t="n">
        <f aca="false">AD32</f>
        <v>55599519.0199999</v>
      </c>
      <c r="AF28" s="64" t="n">
        <f aca="false">AE32</f>
        <v>45095009.0547999</v>
      </c>
      <c r="AG28" s="64" t="n">
        <f aca="false">AF32</f>
        <v>34590499.0895999</v>
      </c>
      <c r="AH28" s="64" t="n">
        <f aca="false">AG32</f>
        <v>24085989.1243999</v>
      </c>
      <c r="AI28" s="64" t="n">
        <f aca="false">AH32</f>
        <v>13581479.1591999</v>
      </c>
      <c r="AJ28" s="64" t="n">
        <f aca="false">AI32</f>
        <v>3557868.06359991</v>
      </c>
      <c r="AK28" s="64" t="n">
        <f aca="false">AJ32</f>
        <v>-9.31322574615479E-008</v>
      </c>
      <c r="AL28" s="64" t="n">
        <f aca="false">AK32</f>
        <v>-9.31322574615479E-008</v>
      </c>
      <c r="AM28" s="64" t="n">
        <f aca="false">AL32</f>
        <v>-9.31322574615479E-008</v>
      </c>
      <c r="AN28" s="64" t="n">
        <f aca="false">AM32</f>
        <v>-9.31322574615479E-008</v>
      </c>
      <c r="AO28" s="64" t="n">
        <f aca="false">AN32</f>
        <v>-9.31322574615479E-008</v>
      </c>
      <c r="AP28" s="64" t="n">
        <f aca="false">AO32</f>
        <v>-9.31322574615479E-008</v>
      </c>
      <c r="AQ28" s="64" t="n">
        <f aca="false">AP32</f>
        <v>-9.31322574615479E-008</v>
      </c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</row>
    <row r="29" customFormat="false" ht="16.5" hidden="false" customHeight="true" outlineLevel="0" collapsed="false">
      <c r="A29" s="89"/>
      <c r="B29" s="89" t="s">
        <v>556</v>
      </c>
      <c r="C29" s="89"/>
      <c r="D29" s="89"/>
      <c r="E29" s="64"/>
      <c r="F29" s="64"/>
      <c r="G29" s="64"/>
      <c r="H29" s="64" t="n">
        <f aca="false">H10</f>
        <v>0</v>
      </c>
      <c r="I29" s="64" t="n">
        <f aca="false">I10</f>
        <v>12022471.74</v>
      </c>
      <c r="J29" s="64" t="n">
        <f aca="false">J10</f>
        <v>161643575.8</v>
      </c>
      <c r="K29" s="64" t="n">
        <f aca="false">K10</f>
        <v>88946701.59</v>
      </c>
      <c r="L29" s="64" t="n">
        <f aca="false">L10</f>
        <v>0</v>
      </c>
      <c r="M29" s="64" t="n">
        <f aca="false">M10</f>
        <v>0</v>
      </c>
      <c r="N29" s="64" t="n">
        <f aca="false">N10</f>
        <v>0</v>
      </c>
      <c r="O29" s="64" t="n">
        <f aca="false">O10</f>
        <v>0</v>
      </c>
      <c r="P29" s="64" t="n">
        <f aca="false">P10</f>
        <v>0</v>
      </c>
      <c r="Q29" s="64" t="n">
        <f aca="false">Q10</f>
        <v>0</v>
      </c>
      <c r="R29" s="64" t="n">
        <f aca="false">R10</f>
        <v>0</v>
      </c>
      <c r="S29" s="64" t="n">
        <f aca="false">S10</f>
        <v>0</v>
      </c>
      <c r="T29" s="64" t="n">
        <f aca="false">T10</f>
        <v>0</v>
      </c>
      <c r="U29" s="64" t="n">
        <f aca="false">U10</f>
        <v>0</v>
      </c>
      <c r="V29" s="64" t="n">
        <f aca="false">V10</f>
        <v>0</v>
      </c>
      <c r="W29" s="64" t="n">
        <f aca="false">W10</f>
        <v>0</v>
      </c>
      <c r="X29" s="64" t="n">
        <f aca="false">X10</f>
        <v>0</v>
      </c>
      <c r="Y29" s="64" t="n">
        <f aca="false">Y10</f>
        <v>0</v>
      </c>
      <c r="Z29" s="64" t="n">
        <f aca="false">Z10</f>
        <v>0</v>
      </c>
      <c r="AA29" s="64" t="n">
        <f aca="false">AA10</f>
        <v>0</v>
      </c>
      <c r="AB29" s="64" t="n">
        <f aca="false">AB10</f>
        <v>0</v>
      </c>
      <c r="AC29" s="64" t="n">
        <f aca="false">AC10</f>
        <v>0</v>
      </c>
      <c r="AD29" s="64" t="n">
        <f aca="false">AD10</f>
        <v>0</v>
      </c>
      <c r="AE29" s="64" t="n">
        <f aca="false">AE10</f>
        <v>0</v>
      </c>
      <c r="AF29" s="64" t="n">
        <f aca="false">AF10</f>
        <v>0</v>
      </c>
      <c r="AG29" s="64" t="n">
        <f aca="false">AG10</f>
        <v>0</v>
      </c>
      <c r="AH29" s="64" t="n">
        <f aca="false">AH10</f>
        <v>0</v>
      </c>
      <c r="AI29" s="64" t="n">
        <f aca="false">AI10</f>
        <v>0</v>
      </c>
      <c r="AJ29" s="64" t="n">
        <f aca="false">AJ10</f>
        <v>0</v>
      </c>
      <c r="AK29" s="64" t="n">
        <f aca="false">AK10</f>
        <v>0</v>
      </c>
      <c r="AL29" s="64" t="n">
        <f aca="false">AL10</f>
        <v>0</v>
      </c>
      <c r="AM29" s="64" t="n">
        <f aca="false">AM10</f>
        <v>0</v>
      </c>
      <c r="AN29" s="64" t="n">
        <f aca="false">AN10</f>
        <v>0</v>
      </c>
      <c r="AO29" s="64" t="n">
        <f aca="false">AO10</f>
        <v>0</v>
      </c>
      <c r="AP29" s="64" t="n">
        <f aca="false">AP10</f>
        <v>0</v>
      </c>
      <c r="AQ29" s="64" t="n">
        <f aca="false">AQ10</f>
        <v>0</v>
      </c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</row>
    <row r="30" customFormat="false" ht="16.5" hidden="false" customHeight="true" outlineLevel="0" collapsed="false">
      <c r="A30" s="89"/>
      <c r="B30" s="89" t="s">
        <v>389</v>
      </c>
      <c r="C30" s="89"/>
      <c r="D30" s="89"/>
      <c r="E30" s="89"/>
      <c r="F30" s="64"/>
      <c r="G30" s="64"/>
      <c r="H30" s="64" t="n">
        <f aca="false">-H71</f>
        <v>-0</v>
      </c>
      <c r="I30" s="64" t="n">
        <f aca="false">-I71</f>
        <v>-0</v>
      </c>
      <c r="J30" s="64" t="n">
        <f aca="false">-J71</f>
        <v>-480898.8696</v>
      </c>
      <c r="K30" s="64" t="n">
        <f aca="false">-K71</f>
        <v>-6946641.9016</v>
      </c>
      <c r="L30" s="64" t="n">
        <f aca="false">-L71</f>
        <v>-10504509.9652</v>
      </c>
      <c r="M30" s="64" t="n">
        <f aca="false">-M71</f>
        <v>-10504509.9652</v>
      </c>
      <c r="N30" s="64" t="n">
        <f aca="false">-N71</f>
        <v>-10504509.9652</v>
      </c>
      <c r="O30" s="64" t="n">
        <f aca="false">-O71</f>
        <v>-10504509.9652</v>
      </c>
      <c r="P30" s="64" t="n">
        <f aca="false">-P71</f>
        <v>-10504509.9652</v>
      </c>
      <c r="Q30" s="64" t="n">
        <f aca="false">-Q71</f>
        <v>-10504509.9652</v>
      </c>
      <c r="R30" s="64" t="n">
        <f aca="false">-R71</f>
        <v>-10504509.9652</v>
      </c>
      <c r="S30" s="64" t="n">
        <f aca="false">-S71</f>
        <v>-10504509.9652</v>
      </c>
      <c r="T30" s="64" t="n">
        <f aca="false">-T71</f>
        <v>-10504509.9652</v>
      </c>
      <c r="U30" s="64" t="n">
        <f aca="false">-U71</f>
        <v>-10504509.9652</v>
      </c>
      <c r="V30" s="64" t="n">
        <f aca="false">-V71</f>
        <v>-10504509.9652</v>
      </c>
      <c r="W30" s="64" t="n">
        <f aca="false">-W71</f>
        <v>-10504509.9652</v>
      </c>
      <c r="X30" s="64" t="n">
        <f aca="false">-X71</f>
        <v>-10504509.9652</v>
      </c>
      <c r="Y30" s="64" t="n">
        <f aca="false">-Y71</f>
        <v>-10504509.9652</v>
      </c>
      <c r="Z30" s="64" t="n">
        <f aca="false">-Z71</f>
        <v>-10504509.9652</v>
      </c>
      <c r="AA30" s="64" t="n">
        <f aca="false">-AA71</f>
        <v>-10504509.9652</v>
      </c>
      <c r="AB30" s="64" t="n">
        <f aca="false">-AB71</f>
        <v>-10504509.9652</v>
      </c>
      <c r="AC30" s="64" t="n">
        <f aca="false">-AC71</f>
        <v>-10504509.9652</v>
      </c>
      <c r="AD30" s="64" t="n">
        <f aca="false">-AD71</f>
        <v>-10504509.9652</v>
      </c>
      <c r="AE30" s="64" t="n">
        <f aca="false">-AE71</f>
        <v>-10504509.9652</v>
      </c>
      <c r="AF30" s="64" t="n">
        <f aca="false">-AF71</f>
        <v>-10504509.9652</v>
      </c>
      <c r="AG30" s="64" t="n">
        <f aca="false">-AG71</f>
        <v>-10504509.9652</v>
      </c>
      <c r="AH30" s="64" t="n">
        <f aca="false">-AH71</f>
        <v>-10504509.9652</v>
      </c>
      <c r="AI30" s="64" t="n">
        <f aca="false">-AI71</f>
        <v>-10023611.0956</v>
      </c>
      <c r="AJ30" s="64" t="n">
        <f aca="false">-AJ71</f>
        <v>-3557868.0636</v>
      </c>
      <c r="AK30" s="64" t="n">
        <f aca="false">-AK71</f>
        <v>-0</v>
      </c>
      <c r="AL30" s="64" t="n">
        <f aca="false">-AL71</f>
        <v>-0</v>
      </c>
      <c r="AM30" s="64" t="n">
        <f aca="false">-AM71</f>
        <v>-0</v>
      </c>
      <c r="AN30" s="64" t="n">
        <f aca="false">-AN71</f>
        <v>-0</v>
      </c>
      <c r="AO30" s="64" t="n">
        <f aca="false">-AO71</f>
        <v>-0</v>
      </c>
      <c r="AP30" s="64" t="n">
        <f aca="false">-AP71</f>
        <v>-0</v>
      </c>
      <c r="AQ30" s="64" t="n">
        <f aca="false">-AQ71</f>
        <v>-0</v>
      </c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</row>
    <row r="31" customFormat="false" ht="16.5" hidden="false" customHeight="true" outlineLevel="0" collapsed="false">
      <c r="A31" s="89"/>
      <c r="B31" s="89" t="s">
        <v>326</v>
      </c>
      <c r="C31" s="89"/>
      <c r="D31" s="89"/>
      <c r="E31" s="89"/>
      <c r="F31" s="89"/>
      <c r="G31" s="89"/>
      <c r="H31" s="64" t="n">
        <f aca="false">IF(H$21&gt;'Painel  de Controle'!$E$26,0,G31+H30)</f>
        <v>0</v>
      </c>
      <c r="I31" s="64" t="n">
        <f aca="false">IF(I$21&gt;'Painel  de Controle'!$E$26,0,H31+I30)</f>
        <v>0</v>
      </c>
      <c r="J31" s="64" t="n">
        <f aca="false">IF(J$21&gt;'Painel  de Controle'!$E$26,0,I31+J30)</f>
        <v>-480898.8695</v>
      </c>
      <c r="K31" s="64" t="n">
        <f aca="false">IF(K$21&gt;'Painel  de Controle'!$E$26,0,J31+K30)</f>
        <v>-7427540.772</v>
      </c>
      <c r="L31" s="64" t="n">
        <f aca="false">IF(L$21&gt;'Painel  de Controle'!$E$26,0,K31+L30)</f>
        <v>-17932050.74</v>
      </c>
      <c r="M31" s="64" t="n">
        <f aca="false">IF(M$21&gt;'Painel  de Controle'!$E$26,0,L31+M30)</f>
        <v>-28436560.7</v>
      </c>
      <c r="N31" s="64" t="n">
        <f aca="false">IF(N$21&gt;'Painel  de Controle'!$E$26,0,M31+N30)</f>
        <v>-38941070.67</v>
      </c>
      <c r="O31" s="64" t="n">
        <f aca="false">IF(O$21&gt;'Painel  de Controle'!$E$26,0,N31+O30)</f>
        <v>-49445580.64</v>
      </c>
      <c r="P31" s="64" t="n">
        <f aca="false">IF(P$21&gt;'Painel  de Controle'!$E$26,0,O31+P30)</f>
        <v>-59950090.6</v>
      </c>
      <c r="Q31" s="64" t="n">
        <f aca="false">IF(Q$21&gt;'Painel  de Controle'!$E$26,0,P31+Q30)</f>
        <v>-70454600.57</v>
      </c>
      <c r="R31" s="64" t="n">
        <f aca="false">IF(R$21&gt;'Painel  de Controle'!$E$26,0,Q31+R30)</f>
        <v>-80959110.53</v>
      </c>
      <c r="S31" s="64" t="n">
        <f aca="false">IF(S$21&gt;'Painel  de Controle'!$E$26,0,R31+S30)</f>
        <v>-91463620.5</v>
      </c>
      <c r="T31" s="64" t="n">
        <f aca="false">IF(T$21&gt;'Painel  de Controle'!$E$26,0,S31+T30)</f>
        <v>-101968130.5</v>
      </c>
      <c r="U31" s="64" t="n">
        <f aca="false">IF(U$21&gt;'Painel  de Controle'!$E$26,0,T31+U30)</f>
        <v>-112472640.4</v>
      </c>
      <c r="V31" s="64" t="n">
        <f aca="false">IF(V$21&gt;'Painel  de Controle'!$E$26,0,U31+V30)</f>
        <v>-122977150.4</v>
      </c>
      <c r="W31" s="64" t="n">
        <f aca="false">IF(W$21&gt;'Painel  de Controle'!$E$26,0,V31+W30)</f>
        <v>-133481660.4</v>
      </c>
      <c r="X31" s="64" t="n">
        <f aca="false">IF(X$21&gt;'Painel  de Controle'!$E$26,0,W31+X30)</f>
        <v>-143986170.3</v>
      </c>
      <c r="Y31" s="64" t="n">
        <f aca="false">IF(Y$21&gt;'Painel  de Controle'!$E$26,0,X31+Y30)</f>
        <v>-154490680.3</v>
      </c>
      <c r="Z31" s="64" t="n">
        <f aca="false">IF(Z$21&gt;'Painel  de Controle'!$E$26,0,Y31+Z30)</f>
        <v>-164995190.3</v>
      </c>
      <c r="AA31" s="64" t="n">
        <f aca="false">IF(AA$21&gt;'Painel  de Controle'!$E$26,0,Z31+AA30)</f>
        <v>-175499700.2</v>
      </c>
      <c r="AB31" s="64" t="n">
        <f aca="false">IF(AB$21&gt;'Painel  de Controle'!$E$26,0,AA31+AB30)</f>
        <v>-186004210.2</v>
      </c>
      <c r="AC31" s="64" t="n">
        <f aca="false">IF(AC$21&gt;'Painel  de Controle'!$E$26,0,AB31+AC30)</f>
        <v>-196508720.2</v>
      </c>
      <c r="AD31" s="64" t="n">
        <f aca="false">IF(AD$21&gt;'Painel  de Controle'!$E$26,0,AC31+AD30)</f>
        <v>-207013230.1</v>
      </c>
      <c r="AE31" s="64" t="n">
        <f aca="false">IF(AE$21&gt;'Painel  de Controle'!$E$26,0,AD31+AE30)</f>
        <v>-217517740.1</v>
      </c>
      <c r="AF31" s="64" t="n">
        <f aca="false">IF(AF$21&gt;'Painel  de Controle'!$E$26,0,AE31+AF30)</f>
        <v>-228022250.1</v>
      </c>
      <c r="AG31" s="64" t="n">
        <f aca="false">IF(AG$21&gt;'Painel  de Controle'!$E$26,0,AF31+AG30)</f>
        <v>-238526760</v>
      </c>
      <c r="AH31" s="64" t="n">
        <f aca="false">IF(AH$21&gt;'Painel  de Controle'!$E$26,0,AG31+AH30)</f>
        <v>-249031270</v>
      </c>
      <c r="AI31" s="64" t="n">
        <f aca="false">IF(AI$21&gt;'Painel  de Controle'!$E$26,0,AH31+AI30)</f>
        <v>-259054881.1</v>
      </c>
      <c r="AJ31" s="64" t="n">
        <f aca="false">IF(AJ$21&gt;'Painel  de Controle'!$E$26,0,AI31+AJ30)</f>
        <v>-262612749.1</v>
      </c>
      <c r="AK31" s="64" t="n">
        <f aca="false">IF(AK$21&gt;'Painel  de Controle'!$E$26,0,AJ31+AK30)</f>
        <v>-262612749.1</v>
      </c>
      <c r="AL31" s="64" t="n">
        <f aca="false">IF(AL$21&gt;'Painel  de Controle'!$E$26,0,AK31+AL30)</f>
        <v>-262612749.1</v>
      </c>
      <c r="AM31" s="64" t="n">
        <f aca="false">IF(AM$21&gt;'Painel  de Controle'!$E$26,0,AL31+AM30)</f>
        <v>-262612749.1</v>
      </c>
      <c r="AN31" s="64" t="n">
        <f aca="false">IF(AN$21&gt;'Painel  de Controle'!$E$26,0,AM31+AN30)</f>
        <v>-262612749.1</v>
      </c>
      <c r="AO31" s="64" t="n">
        <f aca="false">IF(AO$21&gt;'Painel  de Controle'!$E$26,0,AN31+AO30)</f>
        <v>-262612749.1</v>
      </c>
      <c r="AP31" s="64" t="n">
        <f aca="false">IF(AP$21&gt;'Painel  de Controle'!$E$26,0,AO31+AP30)</f>
        <v>-262612749.1</v>
      </c>
      <c r="AQ31" s="64" t="n">
        <f aca="false">IF(AQ$21&gt;'Painel  de Controle'!$E$26,0,AP31+AQ30)</f>
        <v>-262612749.1</v>
      </c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</row>
    <row r="32" customFormat="false" ht="16.5" hidden="false" customHeight="true" outlineLevel="0" collapsed="false">
      <c r="A32" s="89"/>
      <c r="B32" s="506" t="s">
        <v>324</v>
      </c>
      <c r="C32" s="506"/>
      <c r="D32" s="506"/>
      <c r="E32" s="506"/>
      <c r="F32" s="506"/>
      <c r="G32" s="506"/>
      <c r="H32" s="507" t="n">
        <f aca="false">H28+H29+H30</f>
        <v>0</v>
      </c>
      <c r="I32" s="507" t="n">
        <f aca="false">I28+I29+I30</f>
        <v>12022471.74</v>
      </c>
      <c r="J32" s="507" t="n">
        <f aca="false">J28+J29+J30</f>
        <v>173185148.6704</v>
      </c>
      <c r="K32" s="507" t="n">
        <f aca="false">K28+K29+K30</f>
        <v>255185208.3588</v>
      </c>
      <c r="L32" s="507" t="n">
        <f aca="false">L28+L29+L30</f>
        <v>244680698.3936</v>
      </c>
      <c r="M32" s="507" t="n">
        <f aca="false">M28+M29+M30</f>
        <v>234176188.4284</v>
      </c>
      <c r="N32" s="507" t="n">
        <f aca="false">N28+N29+N30</f>
        <v>223671678.4632</v>
      </c>
      <c r="O32" s="507" t="n">
        <f aca="false">O28+O29+O30</f>
        <v>213167168.498</v>
      </c>
      <c r="P32" s="507" t="n">
        <f aca="false">P28+P29+P30</f>
        <v>202662658.5328</v>
      </c>
      <c r="Q32" s="507" t="n">
        <f aca="false">Q28+Q29+Q30</f>
        <v>192158148.5676</v>
      </c>
      <c r="R32" s="507" t="n">
        <f aca="false">R28+R29+R30</f>
        <v>181653638.6024</v>
      </c>
      <c r="S32" s="507" t="n">
        <f aca="false">S28+S29+S30</f>
        <v>171149128.6372</v>
      </c>
      <c r="T32" s="507" t="n">
        <f aca="false">T28+T29+T30</f>
        <v>160644618.672</v>
      </c>
      <c r="U32" s="507" t="n">
        <f aca="false">U28+U29+U30</f>
        <v>150140108.7068</v>
      </c>
      <c r="V32" s="507" t="n">
        <f aca="false">V28+V29+V30</f>
        <v>139635598.7416</v>
      </c>
      <c r="W32" s="507" t="n">
        <f aca="false">W28+W29+W30</f>
        <v>129131088.7764</v>
      </c>
      <c r="X32" s="507" t="n">
        <f aca="false">X28+X29+X30</f>
        <v>118626578.8112</v>
      </c>
      <c r="Y32" s="507" t="n">
        <f aca="false">Y28+Y29+Y30</f>
        <v>108122068.846</v>
      </c>
      <c r="Z32" s="507" t="n">
        <f aca="false">Z28+Z29+Z30</f>
        <v>97617558.8807999</v>
      </c>
      <c r="AA32" s="507" t="n">
        <f aca="false">AA28+AA29+AA30</f>
        <v>87113048.9155999</v>
      </c>
      <c r="AB32" s="507" t="n">
        <f aca="false">AB28+AB29+AB30</f>
        <v>76608538.9503999</v>
      </c>
      <c r="AC32" s="507" t="n">
        <f aca="false">AC28+AC29+AC30</f>
        <v>66104028.9851999</v>
      </c>
      <c r="AD32" s="507" t="n">
        <f aca="false">AD28+AD29+AD30</f>
        <v>55599519.0199999</v>
      </c>
      <c r="AE32" s="507" t="n">
        <f aca="false">AE28+AE29+AE30</f>
        <v>45095009.0547999</v>
      </c>
      <c r="AF32" s="507" t="n">
        <f aca="false">AF28+AF29+AF30</f>
        <v>34590499.0895999</v>
      </c>
      <c r="AG32" s="507" t="n">
        <f aca="false">AG28+AG29+AG30</f>
        <v>24085989.1243999</v>
      </c>
      <c r="AH32" s="507" t="n">
        <f aca="false">AH28+AH29+AH30</f>
        <v>13581479.1591999</v>
      </c>
      <c r="AI32" s="507" t="n">
        <f aca="false">AI28+AI29+AI30</f>
        <v>3557868.06359991</v>
      </c>
      <c r="AJ32" s="507" t="n">
        <f aca="false">AJ28+AJ29+AJ30</f>
        <v>-9.31322574615479E-008</v>
      </c>
      <c r="AK32" s="507" t="n">
        <f aca="false">AK28+AK29+AK30</f>
        <v>-9.31322574615479E-008</v>
      </c>
      <c r="AL32" s="507" t="n">
        <f aca="false">AL28+AL29+AL30</f>
        <v>-9.31322574615479E-008</v>
      </c>
      <c r="AM32" s="507" t="n">
        <f aca="false">AM28+AM29+AM30</f>
        <v>-9.31322574615479E-008</v>
      </c>
      <c r="AN32" s="507" t="n">
        <f aca="false">AN28+AN29+AN30</f>
        <v>-9.31322574615479E-008</v>
      </c>
      <c r="AO32" s="507" t="n">
        <f aca="false">AO28+AO29+AO30</f>
        <v>-9.31322574615479E-008</v>
      </c>
      <c r="AP32" s="507" t="n">
        <f aca="false">AP28+AP29+AP30</f>
        <v>-9.31322574615479E-008</v>
      </c>
      <c r="AQ32" s="507" t="n">
        <f aca="false">AQ28+AQ29+AQ30</f>
        <v>-9.31322574615479E-008</v>
      </c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</row>
    <row r="33" customFormat="false" ht="16.5" hidden="false" customHeight="true" outlineLevel="1" collapsed="false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237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</row>
    <row r="34" customFormat="false" ht="16.5" hidden="false" customHeight="true" outlineLevel="1" collapsed="false">
      <c r="A34" s="89"/>
      <c r="B34" s="89"/>
      <c r="C34" s="89"/>
      <c r="D34" s="89"/>
      <c r="E34" s="462" t="s">
        <v>479</v>
      </c>
      <c r="F34" s="462"/>
      <c r="G34" s="462"/>
      <c r="H34" s="508" t="n">
        <f aca="false">IF(H21&gt;'Painel  de Controle'!$E$26,0,H21)</f>
        <v>0</v>
      </c>
      <c r="I34" s="508" t="n">
        <f aca="false">IF(I21&gt;'Painel  de Controle'!$E$26,0,I21)</f>
        <v>1</v>
      </c>
      <c r="J34" s="508" t="n">
        <f aca="false">IF(J21&gt;'Painel  de Controle'!$E$26,0,J21)</f>
        <v>2</v>
      </c>
      <c r="K34" s="508" t="n">
        <f aca="false">IF(K21&gt;'Painel  de Controle'!$E$26,0,K21)</f>
        <v>3</v>
      </c>
      <c r="L34" s="508" t="n">
        <f aca="false">IF(L21&gt;'Painel  de Controle'!$E$26,0,L21)</f>
        <v>4</v>
      </c>
      <c r="M34" s="508" t="n">
        <f aca="false">IF(M21&gt;'Painel  de Controle'!$E$26,0,M21)</f>
        <v>5</v>
      </c>
      <c r="N34" s="508" t="n">
        <f aca="false">IF(N21&gt;'Painel  de Controle'!$E$26,0,N21)</f>
        <v>6</v>
      </c>
      <c r="O34" s="508" t="n">
        <f aca="false">IF(O21&gt;'Painel  de Controle'!$E$26,0,O21)</f>
        <v>7</v>
      </c>
      <c r="P34" s="508" t="n">
        <f aca="false">IF(P21&gt;'Painel  de Controle'!$E$26,0,P21)</f>
        <v>8</v>
      </c>
      <c r="Q34" s="508" t="n">
        <f aca="false">IF(Q21&gt;'Painel  de Controle'!$E$26,0,Q21)</f>
        <v>9</v>
      </c>
      <c r="R34" s="508" t="n">
        <f aca="false">IF(R21&gt;'Painel  de Controle'!$E$26,0,R21)</f>
        <v>10</v>
      </c>
      <c r="S34" s="508" t="n">
        <f aca="false">IF(S21&gt;'Painel  de Controle'!$E$26,0,S21)</f>
        <v>11</v>
      </c>
      <c r="T34" s="508" t="n">
        <f aca="false">IF(T21&gt;'Painel  de Controle'!$E$26,0,T21)</f>
        <v>12</v>
      </c>
      <c r="U34" s="508" t="n">
        <f aca="false">IF(U21&gt;'Painel  de Controle'!$E$26,0,U21)</f>
        <v>13</v>
      </c>
      <c r="V34" s="508" t="n">
        <f aca="false">IF(V21&gt;'Painel  de Controle'!$E$26,0,V21)</f>
        <v>14</v>
      </c>
      <c r="W34" s="508" t="n">
        <f aca="false">IF(W21&gt;'Painel  de Controle'!$E$26,0,W21)</f>
        <v>15</v>
      </c>
      <c r="X34" s="508" t="n">
        <f aca="false">IF(X21&gt;'Painel  de Controle'!$E$26,0,X21)</f>
        <v>16</v>
      </c>
      <c r="Y34" s="508" t="n">
        <f aca="false">IF(Y21&gt;'Painel  de Controle'!$E$26,0,Y21)</f>
        <v>17</v>
      </c>
      <c r="Z34" s="508" t="n">
        <f aca="false">IF(Z21&gt;'Painel  de Controle'!$E$26,0,Z21)</f>
        <v>18</v>
      </c>
      <c r="AA34" s="508" t="n">
        <f aca="false">IF(AA21&gt;'Painel  de Controle'!$E$26,0,AA21)</f>
        <v>19</v>
      </c>
      <c r="AB34" s="508" t="n">
        <f aca="false">IF(AB21&gt;'Painel  de Controle'!$E$26,0,AB21)</f>
        <v>20</v>
      </c>
      <c r="AC34" s="508" t="n">
        <f aca="false">IF(AC21&gt;'Painel  de Controle'!$E$26,0,AC21)</f>
        <v>21</v>
      </c>
      <c r="AD34" s="508" t="n">
        <f aca="false">IF(AD21&gt;'Painel  de Controle'!$E$26,0,AD21)</f>
        <v>22</v>
      </c>
      <c r="AE34" s="508" t="n">
        <f aca="false">IF(AE21&gt;'Painel  de Controle'!$E$26,0,AE21)</f>
        <v>23</v>
      </c>
      <c r="AF34" s="508" t="n">
        <f aca="false">IF(AF21&gt;'Painel  de Controle'!$E$26,0,AF21)</f>
        <v>24</v>
      </c>
      <c r="AG34" s="508" t="n">
        <f aca="false">IF(AG21&gt;'Painel  de Controle'!$E$26,0,AG21)</f>
        <v>25</v>
      </c>
      <c r="AH34" s="508" t="n">
        <f aca="false">IF(AH21&gt;'Painel  de Controle'!$E$26,0,AH21)</f>
        <v>26</v>
      </c>
      <c r="AI34" s="508" t="n">
        <f aca="false">IF(AI21&gt;'Painel  de Controle'!$E$26,0,AI21)</f>
        <v>27</v>
      </c>
      <c r="AJ34" s="508" t="n">
        <f aca="false">IF(AJ21&gt;'Painel  de Controle'!$E$26,0,AJ21)</f>
        <v>28</v>
      </c>
      <c r="AK34" s="508" t="n">
        <f aca="false">IF(AK21&gt;'Painel  de Controle'!$E$26,0,AK21)</f>
        <v>29</v>
      </c>
      <c r="AL34" s="508" t="n">
        <f aca="false">IF(AL21&gt;'Painel  de Controle'!$E$26,0,AL21)</f>
        <v>30</v>
      </c>
      <c r="AM34" s="508" t="n">
        <f aca="false">IF(AM21&gt;'Painel  de Controle'!$E$26,0,AM21)</f>
        <v>31</v>
      </c>
      <c r="AN34" s="508" t="n">
        <f aca="false">IF(AN21&gt;'Painel  de Controle'!$E$26,0,AN21)</f>
        <v>32</v>
      </c>
      <c r="AO34" s="508" t="n">
        <f aca="false">IF(AO21&gt;'Painel  de Controle'!$E$26,0,AO21)</f>
        <v>33</v>
      </c>
      <c r="AP34" s="508" t="n">
        <f aca="false">IF(AP21&gt;'Painel  de Controle'!$E$26,0,AP21)</f>
        <v>34</v>
      </c>
      <c r="AQ34" s="508" t="n">
        <f aca="false">IF(AQ21&gt;'Painel  de Controle'!$E$26,0,AQ21)</f>
        <v>35</v>
      </c>
    </row>
    <row r="35" customFormat="false" ht="18.75" hidden="false" customHeight="true" outlineLevel="1" collapsed="false">
      <c r="A35" s="89"/>
      <c r="B35" s="89"/>
      <c r="C35" s="89"/>
      <c r="D35" s="89"/>
      <c r="E35" s="253" t="n">
        <f aca="false">IF($F$26="Sim",$F$25,IF(F35=0,0,MAX($F$25,IF((MAX($F$35:$F$70)-F35=0),1,1/(MAX($F$35:$F$70)-F35)))))</f>
        <v>0</v>
      </c>
      <c r="F35" s="509" t="n">
        <f aca="false">H34</f>
        <v>0</v>
      </c>
      <c r="G35" s="45"/>
      <c r="H35" s="64" t="n">
        <f aca="false">((H$29*$E35) / 2 + (H28 * F25) / 2) * 0</f>
        <v>0</v>
      </c>
      <c r="I35" s="64" t="n">
        <f aca="false">MIN($E35*SUM($H$28:$H$29),SUM($H$28:$H$29)-SUM($H$35:H35))</f>
        <v>0</v>
      </c>
      <c r="J35" s="64" t="n">
        <f aca="false">MIN($E35*SUM($H$28:$H$29),SUM($H$28:$H$29)-SUM($H$35:I35))</f>
        <v>0</v>
      </c>
      <c r="K35" s="64" t="n">
        <f aca="false">MIN($E35*SUM($H$28:$H$29),SUM($H$28:$H$29)-SUM($H$35:J35))</f>
        <v>0</v>
      </c>
      <c r="L35" s="64" t="n">
        <f aca="false">MIN($E35*SUM($H$28:$H$29),SUM($H$28:$H$29)-SUM($H$35:K35))</f>
        <v>0</v>
      </c>
      <c r="M35" s="64" t="n">
        <f aca="false">MIN($E35*SUM($H$28:$H$29),SUM($H$28:$H$29)-SUM($H$35:L35))</f>
        <v>0</v>
      </c>
      <c r="N35" s="64" t="n">
        <f aca="false">MIN($E35*SUM($H$28:$H$29),SUM($H$28:$H$29)-SUM($H$35:M35))</f>
        <v>0</v>
      </c>
      <c r="O35" s="64" t="n">
        <f aca="false">MIN($E35*SUM($H$28:$H$29),SUM($H$28:$H$29)-SUM($H$35:N35))</f>
        <v>0</v>
      </c>
      <c r="P35" s="64" t="n">
        <f aca="false">MIN($E35*SUM($H$28:$H$29),SUM($H$28:$H$29)-SUM($H$35:O35))</f>
        <v>0</v>
      </c>
      <c r="Q35" s="64" t="n">
        <f aca="false">MIN($E35*SUM($H$28:$H$29),SUM($H$28:$H$29)-SUM($H$35:P35))</f>
        <v>0</v>
      </c>
      <c r="R35" s="64" t="n">
        <f aca="false">MIN($E35*SUM($H$28:$H$29),SUM($H$28:$H$29)-SUM($H$35:Q35))</f>
        <v>0</v>
      </c>
      <c r="S35" s="64" t="n">
        <f aca="false">MIN($E35*SUM($H$28:$H$29),SUM($H$28:$H$29)-SUM($H$35:R35))</f>
        <v>0</v>
      </c>
      <c r="T35" s="64" t="n">
        <f aca="false">MIN($E35*SUM($H$28:$H$29),SUM($H$28:$H$29)-SUM($H$35:S35))</f>
        <v>0</v>
      </c>
      <c r="U35" s="64" t="n">
        <f aca="false">MIN($E35*SUM($H$28:$H$29),SUM($H$28:$H$29)-SUM($H$35:T35))</f>
        <v>0</v>
      </c>
      <c r="V35" s="64" t="n">
        <f aca="false">MIN($E35*SUM($H$28:$H$29),SUM($H$28:$H$29)-SUM($H$35:U35))</f>
        <v>0</v>
      </c>
      <c r="W35" s="64" t="n">
        <f aca="false">MIN($E35*SUM($H$28:$H$29),SUM($H$28:$H$29)-SUM($H$35:V35))</f>
        <v>0</v>
      </c>
      <c r="X35" s="64" t="n">
        <f aca="false">MIN($E35*SUM($H$28:$H$29),SUM($H$28:$H$29)-SUM($H$35:W35))</f>
        <v>0</v>
      </c>
      <c r="Y35" s="64" t="n">
        <f aca="false">MIN($E35*SUM($H$28:$H$29),SUM($H$28:$H$29)-SUM($H$35:X35))</f>
        <v>0</v>
      </c>
      <c r="Z35" s="64" t="n">
        <f aca="false">MIN($E35*SUM($H$28:$H$29),SUM($H$28:$H$29)-SUM($H$35:Y35))</f>
        <v>0</v>
      </c>
      <c r="AA35" s="64" t="n">
        <f aca="false">MIN($E35*SUM($H$28:$H$29),SUM($H$28:$H$29)-SUM($H$35:Z35))</f>
        <v>0</v>
      </c>
      <c r="AB35" s="64" t="n">
        <f aca="false">MIN($E35*SUM($H$28:$H$29),SUM($H$28:$H$29)-SUM($H$35:AA35))</f>
        <v>0</v>
      </c>
      <c r="AC35" s="64" t="n">
        <f aca="false">MIN($E35*SUM($H$28:$H$29),SUM($H$28:$H$29)-SUM($H$35:AB35))</f>
        <v>0</v>
      </c>
      <c r="AD35" s="64" t="n">
        <f aca="false">MIN($E35*SUM($H$28:$H$29),SUM($H$28:$H$29)-SUM($H$35:AC35))</f>
        <v>0</v>
      </c>
      <c r="AE35" s="64" t="n">
        <f aca="false">MIN($E35*SUM($H$28:$H$29),SUM($H$28:$H$29)-SUM($H$35:AD35))</f>
        <v>0</v>
      </c>
      <c r="AF35" s="64" t="n">
        <f aca="false">MIN($E35*SUM($H$28:$H$29),SUM($H$28:$H$29)-SUM($H$35:AE35))</f>
        <v>0</v>
      </c>
      <c r="AG35" s="64" t="n">
        <f aca="false">MIN($E35*SUM($H$28:$H$29),SUM($H$28:$H$29)-SUM($H$35:AF35))</f>
        <v>0</v>
      </c>
      <c r="AH35" s="64" t="n">
        <f aca="false">MIN($E35*SUM($H$28:$H$29),SUM($H$28:$H$29)-SUM($H$35:AG35))</f>
        <v>0</v>
      </c>
      <c r="AI35" s="64" t="n">
        <f aca="false">MIN($E35*SUM($H$28:$H$29),SUM($H$28:$H$29)-SUM($H$35:AH35))</f>
        <v>0</v>
      </c>
      <c r="AJ35" s="64" t="n">
        <f aca="false">MIN($E35*SUM($H$28:$H$29),SUM($H$28:$H$29)-SUM($H$35:AI35))</f>
        <v>0</v>
      </c>
      <c r="AK35" s="64" t="n">
        <f aca="false">MIN($E35*SUM($H$28:$H$29),SUM($H$28:$H$29)-SUM($H$35:AJ35))</f>
        <v>0</v>
      </c>
      <c r="AL35" s="64" t="n">
        <f aca="false">MIN($E35*SUM($H$28:$H$29),SUM($H$28:$H$29)-SUM($H$35:AK35))</f>
        <v>0</v>
      </c>
      <c r="AM35" s="64" t="n">
        <f aca="false">MIN($E35*SUM($H$28:$H$29),SUM($H$28:$H$29)-SUM($H$35:AL35))</f>
        <v>0</v>
      </c>
      <c r="AN35" s="64" t="n">
        <f aca="false">MIN($E35*SUM($H$28:$H$29),SUM($H$28:$H$29)-SUM($H$35:AM35))</f>
        <v>0</v>
      </c>
      <c r="AO35" s="64" t="n">
        <f aca="false">MIN($E35*SUM($H$28:$H$29),SUM($H$28:$H$29)-SUM($H$35:AN35))</f>
        <v>0</v>
      </c>
      <c r="AP35" s="64" t="n">
        <f aca="false">MIN($E35*SUM($H$28:$H$29),SUM($H$28:$H$29)-SUM($H$35:AO35))</f>
        <v>0</v>
      </c>
      <c r="AQ35" s="64" t="n">
        <f aca="false">MIN($E35*SUM($H$28:$H$29),SUM($H$28:$H$29)-SUM($H$35:AP35))</f>
        <v>0</v>
      </c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</row>
    <row r="36" customFormat="false" ht="18.75" hidden="false" customHeight="true" outlineLevel="1" collapsed="false">
      <c r="A36" s="89"/>
      <c r="B36" s="89"/>
      <c r="C36" s="89"/>
      <c r="D36" s="89"/>
      <c r="E36" s="253" t="n">
        <f aca="false">IF($F$26="Sim",$F$25,IF(F36=0,0,MAX($F$25,IF((MAX($F$35:$F$70)-F36=0),1,1/(MAX($F$35:$F$70)-F36)))))</f>
        <v>0.04</v>
      </c>
      <c r="F36" s="509" t="n">
        <f aca="false">I34</f>
        <v>1</v>
      </c>
      <c r="G36" s="45"/>
      <c r="H36" s="510"/>
      <c r="I36" s="64" t="n">
        <f aca="false">I$29*$E36/2 * 0</f>
        <v>0</v>
      </c>
      <c r="J36" s="64" t="n">
        <f aca="false">MIN($E36*SUM($I$29),SUM($I$29)-SUM($I$36:I36))</f>
        <v>480898.8696</v>
      </c>
      <c r="K36" s="64" t="n">
        <f aca="false">MIN($E36*SUM($I$29),SUM($I$29)-SUM($I$36:J36))</f>
        <v>480898.8696</v>
      </c>
      <c r="L36" s="64" t="n">
        <f aca="false">MIN($E36*SUM($I$29),SUM($I$29)-SUM($I$36:K36))</f>
        <v>480898.8696</v>
      </c>
      <c r="M36" s="64" t="n">
        <f aca="false">MIN($E36*SUM($I$29),SUM($I$29)-SUM($I$36:L36))</f>
        <v>480898.8696</v>
      </c>
      <c r="N36" s="64" t="n">
        <f aca="false">MIN($E36*SUM($I$29),SUM($I$29)-SUM($I$36:M36))</f>
        <v>480898.8696</v>
      </c>
      <c r="O36" s="64" t="n">
        <f aca="false">MIN($E36*SUM($I$29),SUM($I$29)-SUM($I$36:N36))</f>
        <v>480898.8696</v>
      </c>
      <c r="P36" s="64" t="n">
        <f aca="false">MIN($E36*SUM($I$29),SUM($I$29)-SUM($I$36:O36))</f>
        <v>480898.8696</v>
      </c>
      <c r="Q36" s="64" t="n">
        <f aca="false">MIN($E36*SUM($I$29),SUM($I$29)-SUM($I$36:P36))</f>
        <v>480898.8696</v>
      </c>
      <c r="R36" s="64" t="n">
        <f aca="false">MIN($E36*SUM($I$29),SUM($I$29)-SUM($I$36:Q36))</f>
        <v>480898.8696</v>
      </c>
      <c r="S36" s="64" t="n">
        <f aca="false">MIN($E36*SUM($I$29),SUM($I$29)-SUM($I$36:R36))</f>
        <v>480898.8696</v>
      </c>
      <c r="T36" s="64" t="n">
        <f aca="false">MIN($E36*SUM($I$29),SUM($I$29)-SUM($I$36:S36))</f>
        <v>480898.8696</v>
      </c>
      <c r="U36" s="64" t="n">
        <f aca="false">MIN($E36*SUM($I$29),SUM($I$29)-SUM($I$36:T36))</f>
        <v>480898.8696</v>
      </c>
      <c r="V36" s="64" t="n">
        <f aca="false">MIN($E36*SUM($I$29),SUM($I$29)-SUM($I$36:U36))</f>
        <v>480898.8696</v>
      </c>
      <c r="W36" s="64" t="n">
        <f aca="false">MIN($E36*SUM($I$29),SUM($I$29)-SUM($I$36:V36))</f>
        <v>480898.8696</v>
      </c>
      <c r="X36" s="64" t="n">
        <f aca="false">MIN($E36*SUM($I$29),SUM($I$29)-SUM($I$36:W36))</f>
        <v>480898.8696</v>
      </c>
      <c r="Y36" s="64" t="n">
        <f aca="false">MIN($E36*SUM($I$29),SUM($I$29)-SUM($I$36:X36))</f>
        <v>480898.8696</v>
      </c>
      <c r="Z36" s="64" t="n">
        <f aca="false">MIN($E36*SUM($I$29),SUM($I$29)-SUM($I$36:Y36))</f>
        <v>480898.8696</v>
      </c>
      <c r="AA36" s="64" t="n">
        <f aca="false">MIN($E36*SUM($I$29),SUM($I$29)-SUM($I$36:Z36))</f>
        <v>480898.8696</v>
      </c>
      <c r="AB36" s="64" t="n">
        <f aca="false">MIN($E36*SUM($I$29),SUM($I$29)-SUM($I$36:AA36))</f>
        <v>480898.8696</v>
      </c>
      <c r="AC36" s="64" t="n">
        <f aca="false">MIN($E36*SUM($I$29),SUM($I$29)-SUM($I$36:AB36))</f>
        <v>480898.8696</v>
      </c>
      <c r="AD36" s="64" t="n">
        <f aca="false">MIN($E36*SUM($I$29),SUM($I$29)-SUM($I$36:AC36))</f>
        <v>480898.8696</v>
      </c>
      <c r="AE36" s="64" t="n">
        <f aca="false">MIN($E36*SUM($I$29),SUM($I$29)-SUM($I$36:AD36))</f>
        <v>480898.8696</v>
      </c>
      <c r="AF36" s="64" t="n">
        <f aca="false">MIN($E36*SUM($I$29),SUM($I$29)-SUM($I$36:AE36))</f>
        <v>480898.8696</v>
      </c>
      <c r="AG36" s="64" t="n">
        <f aca="false">MIN($E36*SUM($I$29),SUM($I$29)-SUM($I$36:AF36))</f>
        <v>480898.8696</v>
      </c>
      <c r="AH36" s="64" t="n">
        <f aca="false">MIN($E36*SUM($I$29),SUM($I$29)-SUM($I$36:AG36))</f>
        <v>480898.8696</v>
      </c>
      <c r="AI36" s="64" t="n">
        <f aca="false">MIN($E36*SUM($I$29),SUM($I$29)-SUM($I$36:AH36))</f>
        <v>0</v>
      </c>
      <c r="AJ36" s="64" t="n">
        <f aca="false">MIN($E36*SUM($I$29),SUM($I$29)-SUM($I$36:AI36))</f>
        <v>0</v>
      </c>
      <c r="AK36" s="64" t="n">
        <f aca="false">MIN($E36*SUM($I$29),SUM($I$29)-SUM($I$36:AJ36))</f>
        <v>0</v>
      </c>
      <c r="AL36" s="64" t="n">
        <f aca="false">MIN($E36*SUM($I$29),SUM($I$29)-SUM($I$36:AK36))</f>
        <v>0</v>
      </c>
      <c r="AM36" s="64" t="n">
        <f aca="false">MIN($E36*SUM($I$29),SUM($I$29)-SUM($I$36:AL36))</f>
        <v>0</v>
      </c>
      <c r="AN36" s="64" t="n">
        <f aca="false">MIN($E36*SUM($I$29),SUM($I$29)-SUM($I$36:AM36))</f>
        <v>0</v>
      </c>
      <c r="AO36" s="64" t="n">
        <f aca="false">MIN($E36*SUM($I$29),SUM($I$29)-SUM($I$36:AN36))</f>
        <v>0</v>
      </c>
      <c r="AP36" s="64" t="n">
        <f aca="false">MIN($E36*SUM($I$29),SUM($I$29)-SUM($I$36:AO36))</f>
        <v>0</v>
      </c>
      <c r="AQ36" s="64" t="n">
        <f aca="false">MIN($E36*SUM($I$29),SUM($I$29)-SUM($I$36:AP36))</f>
        <v>0</v>
      </c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</row>
    <row r="37" customFormat="false" ht="18.75" hidden="false" customHeight="true" outlineLevel="1" collapsed="false">
      <c r="A37" s="89"/>
      <c r="B37" s="89"/>
      <c r="C37" s="89"/>
      <c r="D37" s="89"/>
      <c r="E37" s="253" t="n">
        <f aca="false">IF($F$26="Sim",$F$25,IF(F37=0,0,MAX($F$25,IF((MAX($F$35:$F$70)-F37=0),1,1/(MAX($F$35:$F$70)-F37)))))</f>
        <v>0.04</v>
      </c>
      <c r="F37" s="509" t="n">
        <f aca="false">J34</f>
        <v>2</v>
      </c>
      <c r="G37" s="45"/>
      <c r="H37" s="510"/>
      <c r="I37" s="510"/>
      <c r="J37" s="64" t="n">
        <f aca="false">J$29*$E37/2 * 0</f>
        <v>0</v>
      </c>
      <c r="K37" s="64" t="n">
        <f aca="false">MIN($E37*SUM($J$29),SUM($J$29)-SUM($J$37:J37))</f>
        <v>6465743.032</v>
      </c>
      <c r="L37" s="64" t="n">
        <f aca="false">MIN($E37*SUM($J$29),SUM($J$29)-SUM($J$37:K37))</f>
        <v>6465743.032</v>
      </c>
      <c r="M37" s="64" t="n">
        <f aca="false">MIN($E37*SUM($J$29),SUM($J$29)-SUM($J$37:L37))</f>
        <v>6465743.032</v>
      </c>
      <c r="N37" s="64" t="n">
        <f aca="false">MIN($E37*SUM($J$29),SUM($J$29)-SUM($J$37:M37))</f>
        <v>6465743.032</v>
      </c>
      <c r="O37" s="64" t="n">
        <f aca="false">MIN($E37*SUM($J$29),SUM($J$29)-SUM($J$37:N37))</f>
        <v>6465743.032</v>
      </c>
      <c r="P37" s="64" t="n">
        <f aca="false">MIN($E37*SUM($J$29),SUM($J$29)-SUM($J$37:O37))</f>
        <v>6465743.032</v>
      </c>
      <c r="Q37" s="64" t="n">
        <f aca="false">MIN($E37*SUM($J$29),SUM($J$29)-SUM($J$37:P37))</f>
        <v>6465743.032</v>
      </c>
      <c r="R37" s="64" t="n">
        <f aca="false">MIN($E37*SUM($J$29),SUM($J$29)-SUM($J$37:Q37))</f>
        <v>6465743.032</v>
      </c>
      <c r="S37" s="64" t="n">
        <f aca="false">MIN($E37*SUM($J$29),SUM($J$29)-SUM($J$37:R37))</f>
        <v>6465743.032</v>
      </c>
      <c r="T37" s="64" t="n">
        <f aca="false">MIN($E37*SUM($J$29),SUM($J$29)-SUM($J$37:S37))</f>
        <v>6465743.032</v>
      </c>
      <c r="U37" s="64" t="n">
        <f aca="false">MIN($E37*SUM($J$29),SUM($J$29)-SUM($J$37:T37))</f>
        <v>6465743.032</v>
      </c>
      <c r="V37" s="64" t="n">
        <f aca="false">MIN($E37*SUM($J$29),SUM($J$29)-SUM($J$37:U37))</f>
        <v>6465743.032</v>
      </c>
      <c r="W37" s="64" t="n">
        <f aca="false">MIN($E37*SUM($J$29),SUM($J$29)-SUM($J$37:V37))</f>
        <v>6465743.032</v>
      </c>
      <c r="X37" s="64" t="n">
        <f aca="false">MIN($E37*SUM($J$29),SUM($J$29)-SUM($J$37:W37))</f>
        <v>6465743.032</v>
      </c>
      <c r="Y37" s="64" t="n">
        <f aca="false">MIN($E37*SUM($J$29),SUM($J$29)-SUM($J$37:X37))</f>
        <v>6465743.032</v>
      </c>
      <c r="Z37" s="64" t="n">
        <f aca="false">MIN($E37*SUM($J$29),SUM($J$29)-SUM($J$37:Y37))</f>
        <v>6465743.032</v>
      </c>
      <c r="AA37" s="64" t="n">
        <f aca="false">MIN($E37*SUM($J$29),SUM($J$29)-SUM($J$37:Z37))</f>
        <v>6465743.032</v>
      </c>
      <c r="AB37" s="64" t="n">
        <f aca="false">MIN($E37*SUM($J$29),SUM($J$29)-SUM($J$37:AA37))</f>
        <v>6465743.032</v>
      </c>
      <c r="AC37" s="64" t="n">
        <f aca="false">MIN($E37*SUM($J$29),SUM($J$29)-SUM($J$37:AB37))</f>
        <v>6465743.032</v>
      </c>
      <c r="AD37" s="64" t="n">
        <f aca="false">MIN($E37*SUM($J$29),SUM($J$29)-SUM($J$37:AC37))</f>
        <v>6465743.032</v>
      </c>
      <c r="AE37" s="64" t="n">
        <f aca="false">MIN($E37*SUM($J$29),SUM($J$29)-SUM($J$37:AD37))</f>
        <v>6465743.032</v>
      </c>
      <c r="AF37" s="64" t="n">
        <f aca="false">MIN($E37*SUM($J$29),SUM($J$29)-SUM($J$37:AE37))</f>
        <v>6465743.032</v>
      </c>
      <c r="AG37" s="64" t="n">
        <f aca="false">MIN($E37*SUM($J$29),SUM($J$29)-SUM($J$37:AF37))</f>
        <v>6465743.032</v>
      </c>
      <c r="AH37" s="64" t="n">
        <f aca="false">MIN($E37*SUM($J$29),SUM($J$29)-SUM($J$37:AG37))</f>
        <v>6465743.032</v>
      </c>
      <c r="AI37" s="64" t="n">
        <f aca="false">MIN($E37*SUM($J$29),SUM($J$29)-SUM($J$37:AH37))</f>
        <v>6465743.032</v>
      </c>
      <c r="AJ37" s="64" t="n">
        <f aca="false">MIN($E37*SUM($J$29),SUM($J$29)-SUM($J$37:AI37))</f>
        <v>0</v>
      </c>
      <c r="AK37" s="64" t="n">
        <f aca="false">MIN($E37*SUM($J$29),SUM($J$29)-SUM($J$37:AJ37))</f>
        <v>0</v>
      </c>
      <c r="AL37" s="64" t="n">
        <f aca="false">MIN($E37*SUM($J$29),SUM($J$29)-SUM($J$37:AK37))</f>
        <v>0</v>
      </c>
      <c r="AM37" s="64" t="n">
        <f aca="false">MIN($E37*SUM($J$29),SUM($J$29)-SUM($J$37:AL37))</f>
        <v>0</v>
      </c>
      <c r="AN37" s="64" t="n">
        <f aca="false">MIN($E37*SUM($J$29),SUM($J$29)-SUM($J$37:AM37))</f>
        <v>0</v>
      </c>
      <c r="AO37" s="64" t="n">
        <f aca="false">MIN($E37*SUM($J$29),SUM($J$29)-SUM($J$37:AN37))</f>
        <v>0</v>
      </c>
      <c r="AP37" s="64" t="n">
        <f aca="false">MIN($E37*SUM($J$29),SUM($J$29)-SUM($J$37:AO37))</f>
        <v>0</v>
      </c>
      <c r="AQ37" s="64" t="n">
        <f aca="false">MIN($E37*SUM($J$29),SUM($J$29)-SUM($J$37:AP37))</f>
        <v>0</v>
      </c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</row>
    <row r="38" customFormat="false" ht="18.75" hidden="false" customHeight="true" outlineLevel="1" collapsed="false">
      <c r="A38" s="89"/>
      <c r="B38" s="89"/>
      <c r="C38" s="89"/>
      <c r="D38" s="89"/>
      <c r="E38" s="253" t="n">
        <f aca="false">IF($F$26="Sim",$F$25,IF(F38=0,0,MAX($F$25,IF((MAX($F$35:$F$70)-F38=0),1,1/(MAX($F$35:$F$70)-F38)))))</f>
        <v>0.04</v>
      </c>
      <c r="F38" s="509" t="n">
        <f aca="false">K34</f>
        <v>3</v>
      </c>
      <c r="G38" s="45"/>
      <c r="H38" s="510"/>
      <c r="I38" s="510"/>
      <c r="J38" s="510"/>
      <c r="K38" s="64" t="n">
        <f aca="false">K$29*$E38/2 * 0</f>
        <v>0</v>
      </c>
      <c r="L38" s="64" t="n">
        <f aca="false">MIN($E38*SUM($K$29),SUM($K$29)-SUM($K$38:K38))</f>
        <v>3557868.0636</v>
      </c>
      <c r="M38" s="64" t="n">
        <f aca="false">MIN($E38*SUM($K$29),SUM($K$29)-SUM($K$38:L38))</f>
        <v>3557868.0636</v>
      </c>
      <c r="N38" s="64" t="n">
        <f aca="false">MIN($E38*SUM($K$29),SUM($K$29)-SUM($K$38:M38))</f>
        <v>3557868.0636</v>
      </c>
      <c r="O38" s="64" t="n">
        <f aca="false">MIN($E38*SUM($K$29),SUM($K$29)-SUM($K$38:N38))</f>
        <v>3557868.0636</v>
      </c>
      <c r="P38" s="64" t="n">
        <f aca="false">MIN($E38*SUM($K$29),SUM($K$29)-SUM($K$38:O38))</f>
        <v>3557868.0636</v>
      </c>
      <c r="Q38" s="64" t="n">
        <f aca="false">MIN($E38*SUM($K$29),SUM($K$29)-SUM($K$38:P38))</f>
        <v>3557868.0636</v>
      </c>
      <c r="R38" s="64" t="n">
        <f aca="false">MIN($E38*SUM($K$29),SUM($K$29)-SUM($K$38:Q38))</f>
        <v>3557868.0636</v>
      </c>
      <c r="S38" s="64" t="n">
        <f aca="false">MIN($E38*SUM($K$29),SUM($K$29)-SUM($K$38:R38))</f>
        <v>3557868.0636</v>
      </c>
      <c r="T38" s="64" t="n">
        <f aca="false">MIN($E38*SUM($K$29),SUM($K$29)-SUM($K$38:S38))</f>
        <v>3557868.0636</v>
      </c>
      <c r="U38" s="64" t="n">
        <f aca="false">MIN($E38*SUM($K$29),SUM($K$29)-SUM($K$38:T38))</f>
        <v>3557868.0636</v>
      </c>
      <c r="V38" s="64" t="n">
        <f aca="false">MIN($E38*SUM($K$29),SUM($K$29)-SUM($K$38:U38))</f>
        <v>3557868.0636</v>
      </c>
      <c r="W38" s="64" t="n">
        <f aca="false">MIN($E38*SUM($K$29),SUM($K$29)-SUM($K$38:V38))</f>
        <v>3557868.0636</v>
      </c>
      <c r="X38" s="64" t="n">
        <f aca="false">MIN($E38*SUM($K$29),SUM($K$29)-SUM($K$38:W38))</f>
        <v>3557868.0636</v>
      </c>
      <c r="Y38" s="64" t="n">
        <f aca="false">MIN($E38*SUM($K$29),SUM($K$29)-SUM($K$38:X38))</f>
        <v>3557868.0636</v>
      </c>
      <c r="Z38" s="64" t="n">
        <f aca="false">MIN($E38*SUM($K$29),SUM($K$29)-SUM($K$38:Y38))</f>
        <v>3557868.0636</v>
      </c>
      <c r="AA38" s="64" t="n">
        <f aca="false">MIN($E38*SUM($K$29),SUM($K$29)-SUM($K$38:Z38))</f>
        <v>3557868.0636</v>
      </c>
      <c r="AB38" s="64" t="n">
        <f aca="false">MIN($E38*SUM($K$29),SUM($K$29)-SUM($K$38:AA38))</f>
        <v>3557868.0636</v>
      </c>
      <c r="AC38" s="64" t="n">
        <f aca="false">MIN($E38*SUM($K$29),SUM($K$29)-SUM($K$38:AB38))</f>
        <v>3557868.0636</v>
      </c>
      <c r="AD38" s="64" t="n">
        <f aca="false">MIN($E38*SUM($K$29),SUM($K$29)-SUM($K$38:AC38))</f>
        <v>3557868.0636</v>
      </c>
      <c r="AE38" s="64" t="n">
        <f aca="false">MIN($E38*SUM($K$29),SUM($K$29)-SUM($K$38:AD38))</f>
        <v>3557868.0636</v>
      </c>
      <c r="AF38" s="64" t="n">
        <f aca="false">MIN($E38*SUM($K$29),SUM($K$29)-SUM($K$38:AE38))</f>
        <v>3557868.0636</v>
      </c>
      <c r="AG38" s="64" t="n">
        <f aca="false">MIN($E38*SUM($K$29),SUM($K$29)-SUM($K$38:AF38))</f>
        <v>3557868.0636</v>
      </c>
      <c r="AH38" s="64" t="n">
        <f aca="false">MIN($E38*SUM($K$29),SUM($K$29)-SUM($K$38:AG38))</f>
        <v>3557868.0636</v>
      </c>
      <c r="AI38" s="64" t="n">
        <f aca="false">MIN($E38*SUM($K$29),SUM($K$29)-SUM($K$38:AH38))</f>
        <v>3557868.0636</v>
      </c>
      <c r="AJ38" s="64" t="n">
        <f aca="false">MIN($E38*SUM($K$29),SUM($K$29)-SUM($K$38:AI38))</f>
        <v>3557868.0636</v>
      </c>
      <c r="AK38" s="64" t="n">
        <f aca="false">MIN($E38*SUM($K$29),SUM($K$29)-SUM($K$38:AJ38))</f>
        <v>0</v>
      </c>
      <c r="AL38" s="64" t="n">
        <f aca="false">MIN($E38*SUM($K$29),SUM($K$29)-SUM($K$38:AK38))</f>
        <v>0</v>
      </c>
      <c r="AM38" s="64" t="n">
        <f aca="false">MIN($E38*SUM($K$29),SUM($K$29)-SUM($K$38:AL38))</f>
        <v>0</v>
      </c>
      <c r="AN38" s="64" t="n">
        <f aca="false">MIN($E38*SUM($K$29),SUM($K$29)-SUM($K$38:AM38))</f>
        <v>0</v>
      </c>
      <c r="AO38" s="64" t="n">
        <f aca="false">MIN($E38*SUM($K$29),SUM($K$29)-SUM($K$38:AN38))</f>
        <v>0</v>
      </c>
      <c r="AP38" s="64" t="n">
        <f aca="false">MIN($E38*SUM($K$29),SUM($K$29)-SUM($K$38:AO38))</f>
        <v>0</v>
      </c>
      <c r="AQ38" s="64" t="n">
        <f aca="false">MIN($E38*SUM($K$29),SUM($K$29)-SUM($K$38:AP38))</f>
        <v>0</v>
      </c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</row>
    <row r="39" customFormat="false" ht="18.75" hidden="false" customHeight="true" outlineLevel="1" collapsed="false">
      <c r="A39" s="89"/>
      <c r="B39" s="89"/>
      <c r="C39" s="89"/>
      <c r="D39" s="89"/>
      <c r="E39" s="253" t="n">
        <f aca="false">IF($F$26="Sim",$F$25,IF(F39=0,0,MAX($F$25,IF((MAX($F$35:$F$70)-F39=0),1,1/(MAX($F$35:$F$70)-F39)))))</f>
        <v>0.04</v>
      </c>
      <c r="F39" s="509" t="n">
        <f aca="false">L34</f>
        <v>4</v>
      </c>
      <c r="G39" s="45"/>
      <c r="H39" s="510"/>
      <c r="I39" s="510"/>
      <c r="J39" s="510"/>
      <c r="K39" s="510"/>
      <c r="L39" s="64" t="n">
        <f aca="false">L$29*$E39/2 * 0</f>
        <v>0</v>
      </c>
      <c r="M39" s="64" t="n">
        <f aca="false">MIN($E39*SUM($L$29),SUM($L$29)-SUM($L$39:L39))</f>
        <v>0</v>
      </c>
      <c r="N39" s="64" t="n">
        <f aca="false">MIN($E39*SUM($L$29),SUM($L$29)-SUM($L$39:M39))</f>
        <v>0</v>
      </c>
      <c r="O39" s="64" t="n">
        <f aca="false">MIN($E39*SUM($L$29),SUM($L$29)-SUM($L$39:N39))</f>
        <v>0</v>
      </c>
      <c r="P39" s="64" t="n">
        <f aca="false">MIN($E39*SUM($L$29),SUM($L$29)-SUM($L$39:O39))</f>
        <v>0</v>
      </c>
      <c r="Q39" s="64" t="n">
        <f aca="false">MIN($E39*SUM($L$29),SUM($L$29)-SUM($L$39:P39))</f>
        <v>0</v>
      </c>
      <c r="R39" s="64" t="n">
        <f aca="false">MIN($E39*SUM($L$29),SUM($L$29)-SUM($L$39:Q39))</f>
        <v>0</v>
      </c>
      <c r="S39" s="64" t="n">
        <f aca="false">MIN($E39*SUM($L$29),SUM($L$29)-SUM($L$39:R39))</f>
        <v>0</v>
      </c>
      <c r="T39" s="64" t="n">
        <f aca="false">MIN($E39*SUM($L$29),SUM($L$29)-SUM($L$39:S39))</f>
        <v>0</v>
      </c>
      <c r="U39" s="64" t="n">
        <f aca="false">MIN($E39*SUM($L$29),SUM($L$29)-SUM($L$39:T39))</f>
        <v>0</v>
      </c>
      <c r="V39" s="64" t="n">
        <f aca="false">MIN($E39*SUM($L$29),SUM($L$29)-SUM($L$39:U39))</f>
        <v>0</v>
      </c>
      <c r="W39" s="64" t="n">
        <f aca="false">MIN($E39*SUM($L$29),SUM($L$29)-SUM($L$39:V39))</f>
        <v>0</v>
      </c>
      <c r="X39" s="64" t="n">
        <f aca="false">MIN($E39*SUM($L$29),SUM($L$29)-SUM($L$39:W39))</f>
        <v>0</v>
      </c>
      <c r="Y39" s="64" t="n">
        <f aca="false">MIN($E39*SUM($L$29),SUM($L$29)-SUM($L$39:X39))</f>
        <v>0</v>
      </c>
      <c r="Z39" s="64" t="n">
        <f aca="false">MIN($E39*SUM($L$29),SUM($L$29)-SUM($L$39:Y39))</f>
        <v>0</v>
      </c>
      <c r="AA39" s="64" t="n">
        <f aca="false">MIN($E39*SUM($L$29),SUM($L$29)-SUM($L$39:Z39))</f>
        <v>0</v>
      </c>
      <c r="AB39" s="64" t="n">
        <f aca="false">MIN($E39*SUM($L$29),SUM($L$29)-SUM($L$39:AA39))</f>
        <v>0</v>
      </c>
      <c r="AC39" s="64" t="n">
        <f aca="false">MIN($E39*SUM($L$29),SUM($L$29)-SUM($L$39:AB39))</f>
        <v>0</v>
      </c>
      <c r="AD39" s="64" t="n">
        <f aca="false">MIN($E39*SUM($L$29),SUM($L$29)-SUM($L$39:AC39))</f>
        <v>0</v>
      </c>
      <c r="AE39" s="64" t="n">
        <f aca="false">MIN($E39*SUM($L$29),SUM($L$29)-SUM($L$39:AD39))</f>
        <v>0</v>
      </c>
      <c r="AF39" s="64" t="n">
        <f aca="false">MIN($E39*SUM($L$29),SUM($L$29)-SUM($L$39:AE39))</f>
        <v>0</v>
      </c>
      <c r="AG39" s="64" t="n">
        <f aca="false">MIN($E39*SUM($L$29),SUM($L$29)-SUM($L$39:AF39))</f>
        <v>0</v>
      </c>
      <c r="AH39" s="64" t="n">
        <f aca="false">MIN($E39*SUM($L$29),SUM($L$29)-SUM($L$39:AG39))</f>
        <v>0</v>
      </c>
      <c r="AI39" s="64" t="n">
        <f aca="false">MIN($E39*SUM($L$29),SUM($L$29)-SUM($L$39:AH39))</f>
        <v>0</v>
      </c>
      <c r="AJ39" s="64" t="n">
        <f aca="false">MIN($E39*SUM($L$29),SUM($L$29)-SUM($L$39:AI39))</f>
        <v>0</v>
      </c>
      <c r="AK39" s="64" t="n">
        <f aca="false">MIN($E39*SUM($L$29),SUM($L$29)-SUM($L$39:AJ39))</f>
        <v>0</v>
      </c>
      <c r="AL39" s="64" t="n">
        <f aca="false">MIN($E39*SUM($L$29),SUM($L$29)-SUM($L$39:AK39))</f>
        <v>0</v>
      </c>
      <c r="AM39" s="64" t="n">
        <f aca="false">MIN($E39*SUM($L$29),SUM($L$29)-SUM($L$39:AL39))</f>
        <v>0</v>
      </c>
      <c r="AN39" s="64" t="n">
        <f aca="false">MIN($E39*SUM($L$29),SUM($L$29)-SUM($L$39:AM39))</f>
        <v>0</v>
      </c>
      <c r="AO39" s="64" t="n">
        <f aca="false">MIN($E39*SUM($L$29),SUM($L$29)-SUM($L$39:AN39))</f>
        <v>0</v>
      </c>
      <c r="AP39" s="64" t="n">
        <f aca="false">MIN($E39*SUM($L$29),SUM($L$29)-SUM($L$39:AO39))</f>
        <v>0</v>
      </c>
      <c r="AQ39" s="64" t="n">
        <f aca="false">MIN($E39*SUM($L$29),SUM($L$29)-SUM($L$39:AP39))</f>
        <v>0</v>
      </c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</row>
    <row r="40" customFormat="false" ht="18.75" hidden="false" customHeight="true" outlineLevel="1" collapsed="false">
      <c r="A40" s="89"/>
      <c r="B40" s="89"/>
      <c r="C40" s="89"/>
      <c r="D40" s="89"/>
      <c r="E40" s="253" t="n">
        <f aca="false">IF($F$26="Sim",$F$25,IF(F40=0,0,MAX($F$25,IF((MAX($F$35:$F$70)-F40=0),1,1/(MAX($F$35:$F$70)-F40)))))</f>
        <v>0.04</v>
      </c>
      <c r="F40" s="509" t="n">
        <f aca="false">M34</f>
        <v>5</v>
      </c>
      <c r="G40" s="45"/>
      <c r="H40" s="510"/>
      <c r="I40" s="510"/>
      <c r="J40" s="510"/>
      <c r="K40" s="510"/>
      <c r="L40" s="510"/>
      <c r="M40" s="64" t="n">
        <f aca="false">M$29*$E40/2 * 0</f>
        <v>0</v>
      </c>
      <c r="N40" s="64" t="n">
        <f aca="false">MIN($E40*SUM($M$29),SUM($M$29)-SUM($M$40:M40))</f>
        <v>0</v>
      </c>
      <c r="O40" s="64" t="n">
        <f aca="false">MIN($E40*SUM($M$29),SUM($M$29)-SUM($M$40:N40))</f>
        <v>0</v>
      </c>
      <c r="P40" s="64" t="n">
        <f aca="false">MIN($E40*SUM($M$29),SUM($M$29)-SUM($M$40:O40))</f>
        <v>0</v>
      </c>
      <c r="Q40" s="64" t="n">
        <f aca="false">MIN($E40*SUM($M$29),SUM($M$29)-SUM($M$40:P40))</f>
        <v>0</v>
      </c>
      <c r="R40" s="64" t="n">
        <f aca="false">MIN($E40*SUM($M$29),SUM($M$29)-SUM($M$40:Q40))</f>
        <v>0</v>
      </c>
      <c r="S40" s="64" t="n">
        <f aca="false">MIN($E40*SUM($M$29),SUM($M$29)-SUM($M$40:R40))</f>
        <v>0</v>
      </c>
      <c r="T40" s="64" t="n">
        <f aca="false">MIN($E40*SUM($M$29),SUM($M$29)-SUM($M$40:S40))</f>
        <v>0</v>
      </c>
      <c r="U40" s="64" t="n">
        <f aca="false">MIN($E40*SUM($M$29),SUM($M$29)-SUM($M$40:T40))</f>
        <v>0</v>
      </c>
      <c r="V40" s="64" t="n">
        <f aca="false">MIN($E40*SUM($M$29),SUM($M$29)-SUM($M$40:U40))</f>
        <v>0</v>
      </c>
      <c r="W40" s="64" t="n">
        <f aca="false">MIN($E40*SUM($M$29),SUM($M$29)-SUM($M$40:V40))</f>
        <v>0</v>
      </c>
      <c r="X40" s="64" t="n">
        <f aca="false">MIN($E40*SUM($M$29),SUM($M$29)-SUM($M$40:W40))</f>
        <v>0</v>
      </c>
      <c r="Y40" s="64" t="n">
        <f aca="false">MIN($E40*SUM($M$29),SUM($M$29)-SUM($M$40:X40))</f>
        <v>0</v>
      </c>
      <c r="Z40" s="64" t="n">
        <f aca="false">MIN($E40*SUM($M$29),SUM($M$29)-SUM($M$40:Y40))</f>
        <v>0</v>
      </c>
      <c r="AA40" s="64" t="n">
        <f aca="false">MIN($E40*SUM($M$29),SUM($M$29)-SUM($M$40:Z40))</f>
        <v>0</v>
      </c>
      <c r="AB40" s="64" t="n">
        <f aca="false">MIN($E40*SUM($M$29),SUM($M$29)-SUM($M$40:AA40))</f>
        <v>0</v>
      </c>
      <c r="AC40" s="64" t="n">
        <f aca="false">MIN($E40*SUM($M$29),SUM($M$29)-SUM($M$40:AB40))</f>
        <v>0</v>
      </c>
      <c r="AD40" s="64" t="n">
        <f aca="false">MIN($E40*SUM($M$29),SUM($M$29)-SUM($M$40:AC40))</f>
        <v>0</v>
      </c>
      <c r="AE40" s="64" t="n">
        <f aca="false">MIN($E40*SUM($M$29),SUM($M$29)-SUM($M$40:AD40))</f>
        <v>0</v>
      </c>
      <c r="AF40" s="64" t="n">
        <f aca="false">MIN($E40*SUM($M$29),SUM($M$29)-SUM($M$40:AE40))</f>
        <v>0</v>
      </c>
      <c r="AG40" s="64" t="n">
        <f aca="false">MIN($E40*SUM($M$29),SUM($M$29)-SUM($M$40:AF40))</f>
        <v>0</v>
      </c>
      <c r="AH40" s="64" t="n">
        <f aca="false">MIN($E40*SUM($M$29),SUM($M$29)-SUM($M$40:AG40))</f>
        <v>0</v>
      </c>
      <c r="AI40" s="64" t="n">
        <f aca="false">MIN($E40*SUM($M$29),SUM($M$29)-SUM($M$40:AH40))</f>
        <v>0</v>
      </c>
      <c r="AJ40" s="64" t="n">
        <f aca="false">MIN($E40*SUM($M$29),SUM($M$29)-SUM($M$40:AI40))</f>
        <v>0</v>
      </c>
      <c r="AK40" s="64" t="n">
        <f aca="false">MIN($E40*SUM($M$29),SUM($M$29)-SUM($M$40:AJ40))</f>
        <v>0</v>
      </c>
      <c r="AL40" s="64" t="n">
        <f aca="false">MIN($E40*SUM($M$29),SUM($M$29)-SUM($M$40:AK40))</f>
        <v>0</v>
      </c>
      <c r="AM40" s="64" t="n">
        <f aca="false">MIN($E40*SUM($M$29),SUM($M$29)-SUM($M$40:AL40))</f>
        <v>0</v>
      </c>
      <c r="AN40" s="64" t="n">
        <f aca="false">MIN($E40*SUM($M$29),SUM($M$29)-SUM($M$40:AM40))</f>
        <v>0</v>
      </c>
      <c r="AO40" s="64" t="n">
        <f aca="false">MIN($E40*SUM($M$29),SUM($M$29)-SUM($M$40:AN40))</f>
        <v>0</v>
      </c>
      <c r="AP40" s="64" t="n">
        <f aca="false">MIN($E40*SUM($M$29),SUM($M$29)-SUM($M$40:AO40))</f>
        <v>0</v>
      </c>
      <c r="AQ40" s="64" t="n">
        <f aca="false">MIN($E40*SUM($M$29),SUM($M$29)-SUM($M$40:AP40))</f>
        <v>0</v>
      </c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</row>
    <row r="41" customFormat="false" ht="18.75" hidden="false" customHeight="true" outlineLevel="1" collapsed="false">
      <c r="A41" s="89"/>
      <c r="B41" s="89"/>
      <c r="C41" s="89"/>
      <c r="D41" s="89"/>
      <c r="E41" s="253" t="n">
        <f aca="false">IF($F$26="Sim",$F$25,IF(F41=0,0,MAX($F$25,IF((MAX($F$35:$F$70)-F41=0),1,1/(MAX($F$35:$F$70)-F41)))))</f>
        <v>0.04</v>
      </c>
      <c r="F41" s="509" t="n">
        <f aca="false">N34</f>
        <v>6</v>
      </c>
      <c r="G41" s="45"/>
      <c r="H41" s="510"/>
      <c r="I41" s="510"/>
      <c r="J41" s="510"/>
      <c r="K41" s="510"/>
      <c r="L41" s="510"/>
      <c r="M41" s="510"/>
      <c r="N41" s="64" t="n">
        <f aca="false">N$29*$E41/2 * 0</f>
        <v>0</v>
      </c>
      <c r="O41" s="64" t="n">
        <f aca="false">MIN($E41*SUM($N$29),SUM($N$29)-SUM($N$41:N41))</f>
        <v>0</v>
      </c>
      <c r="P41" s="64" t="n">
        <f aca="false">MIN($E41*SUM($N$29),SUM($N$29)-SUM($N$41:O41))</f>
        <v>0</v>
      </c>
      <c r="Q41" s="64" t="n">
        <f aca="false">MIN($E41*SUM($N$29),SUM($N$29)-SUM($N$41:P41))</f>
        <v>0</v>
      </c>
      <c r="R41" s="64" t="n">
        <f aca="false">MIN($E41*SUM($N$29),SUM($N$29)-SUM($N$41:Q41))</f>
        <v>0</v>
      </c>
      <c r="S41" s="64" t="n">
        <f aca="false">MIN($E41*SUM($N$29),SUM($N$29)-SUM($N$41:R41))</f>
        <v>0</v>
      </c>
      <c r="T41" s="64" t="n">
        <f aca="false">MIN($E41*SUM($N$29),SUM($N$29)-SUM($N$41:S41))</f>
        <v>0</v>
      </c>
      <c r="U41" s="64" t="n">
        <f aca="false">MIN($E41*SUM($N$29),SUM($N$29)-SUM($N$41:T41))</f>
        <v>0</v>
      </c>
      <c r="V41" s="64" t="n">
        <f aca="false">MIN($E41*SUM($N$29),SUM($N$29)-SUM($N$41:U41))</f>
        <v>0</v>
      </c>
      <c r="W41" s="64" t="n">
        <f aca="false">MIN($E41*SUM($N$29),SUM($N$29)-SUM($N$41:V41))</f>
        <v>0</v>
      </c>
      <c r="X41" s="64" t="n">
        <f aca="false">MIN($E41*SUM($N$29),SUM($N$29)-SUM($N$41:W41))</f>
        <v>0</v>
      </c>
      <c r="Y41" s="64" t="n">
        <f aca="false">MIN($E41*SUM($N$29),SUM($N$29)-SUM($N$41:X41))</f>
        <v>0</v>
      </c>
      <c r="Z41" s="64" t="n">
        <f aca="false">MIN($E41*SUM($N$29),SUM($N$29)-SUM($N$41:Y41))</f>
        <v>0</v>
      </c>
      <c r="AA41" s="64" t="n">
        <f aca="false">MIN($E41*SUM($N$29),SUM($N$29)-SUM($N$41:Z41))</f>
        <v>0</v>
      </c>
      <c r="AB41" s="64" t="n">
        <f aca="false">MIN($E41*SUM($N$29),SUM($N$29)-SUM($N$41:AA41))</f>
        <v>0</v>
      </c>
      <c r="AC41" s="64" t="n">
        <f aca="false">MIN($E41*SUM($N$29),SUM($N$29)-SUM($N$41:AB41))</f>
        <v>0</v>
      </c>
      <c r="AD41" s="64" t="n">
        <f aca="false">MIN($E41*SUM($N$29),SUM($N$29)-SUM($N$41:AC41))</f>
        <v>0</v>
      </c>
      <c r="AE41" s="64" t="n">
        <f aca="false">MIN($E41*SUM($N$29),SUM($N$29)-SUM($N$41:AD41))</f>
        <v>0</v>
      </c>
      <c r="AF41" s="64" t="n">
        <f aca="false">MIN($E41*SUM($N$29),SUM($N$29)-SUM($N$41:AE41))</f>
        <v>0</v>
      </c>
      <c r="AG41" s="64" t="n">
        <f aca="false">MIN($E41*SUM($N$29),SUM($N$29)-SUM($N$41:AF41))</f>
        <v>0</v>
      </c>
      <c r="AH41" s="64" t="n">
        <f aca="false">MIN($E41*SUM($N$29),SUM($N$29)-SUM($N$41:AG41))</f>
        <v>0</v>
      </c>
      <c r="AI41" s="64" t="n">
        <f aca="false">MIN($E41*SUM($N$29),SUM($N$29)-SUM($N$41:AH41))</f>
        <v>0</v>
      </c>
      <c r="AJ41" s="64" t="n">
        <f aca="false">MIN($E41*SUM($N$29),SUM($N$29)-SUM($N$41:AI41))</f>
        <v>0</v>
      </c>
      <c r="AK41" s="64" t="n">
        <f aca="false">MIN($E41*SUM($N$29),SUM($N$29)-SUM($N$41:AJ41))</f>
        <v>0</v>
      </c>
      <c r="AL41" s="64" t="n">
        <f aca="false">MIN($E41*SUM($N$29),SUM($N$29)-SUM($N$41:AK41))</f>
        <v>0</v>
      </c>
      <c r="AM41" s="64" t="n">
        <f aca="false">MIN($E41*SUM($N$29),SUM($N$29)-SUM($N$41:AL41))</f>
        <v>0</v>
      </c>
      <c r="AN41" s="64" t="n">
        <f aca="false">MIN($E41*SUM($N$29),SUM($N$29)-SUM($N$41:AM41))</f>
        <v>0</v>
      </c>
      <c r="AO41" s="64" t="n">
        <f aca="false">MIN($E41*SUM($N$29),SUM($N$29)-SUM($N$41:AN41))</f>
        <v>0</v>
      </c>
      <c r="AP41" s="64" t="n">
        <f aca="false">MIN($E41*SUM($N$29),SUM($N$29)-SUM($N$41:AO41))</f>
        <v>0</v>
      </c>
      <c r="AQ41" s="64" t="n">
        <f aca="false">MIN($E41*SUM($N$29),SUM($N$29)-SUM($N$41:AP41))</f>
        <v>0</v>
      </c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</row>
    <row r="42" customFormat="false" ht="18.75" hidden="false" customHeight="true" outlineLevel="1" collapsed="false">
      <c r="A42" s="89"/>
      <c r="B42" s="89"/>
      <c r="C42" s="89"/>
      <c r="D42" s="89"/>
      <c r="E42" s="253" t="n">
        <f aca="false">IF($F$26="Sim",$F$25,IF(F42=0,0,MAX($F$25,IF((MAX($F$35:$F$70)-F42=0),1,1/(MAX($F$35:$F$70)-F42)))))</f>
        <v>0.04</v>
      </c>
      <c r="F42" s="509" t="n">
        <f aca="false">O34</f>
        <v>7</v>
      </c>
      <c r="G42" s="45"/>
      <c r="H42" s="510"/>
      <c r="I42" s="510"/>
      <c r="J42" s="510"/>
      <c r="K42" s="510"/>
      <c r="L42" s="510"/>
      <c r="M42" s="510"/>
      <c r="N42" s="510"/>
      <c r="O42" s="64" t="n">
        <f aca="false">O$29*$E42/2 * 0</f>
        <v>0</v>
      </c>
      <c r="P42" s="64" t="n">
        <f aca="false">MIN($E42*SUM($O$29),SUM($O$29)-SUM($O$42:O42))</f>
        <v>0</v>
      </c>
      <c r="Q42" s="64" t="n">
        <f aca="false">MIN($E42*SUM($O$29),SUM($O$29)-SUM($O$42:P42))</f>
        <v>0</v>
      </c>
      <c r="R42" s="64" t="n">
        <f aca="false">MIN($E42*SUM($O$29),SUM($O$29)-SUM($O$42:Q42))</f>
        <v>0</v>
      </c>
      <c r="S42" s="64" t="n">
        <f aca="false">MIN($E42*SUM($O$29),SUM($O$29)-SUM($O$42:R42))</f>
        <v>0</v>
      </c>
      <c r="T42" s="64" t="n">
        <f aca="false">MIN($E42*SUM($O$29),SUM($O$29)-SUM($O$42:S42))</f>
        <v>0</v>
      </c>
      <c r="U42" s="64" t="n">
        <f aca="false">MIN($E42*SUM($O$29),SUM($O$29)-SUM($O$42:T42))</f>
        <v>0</v>
      </c>
      <c r="V42" s="64" t="n">
        <f aca="false">MIN($E42*SUM($O$29),SUM($O$29)-SUM($O$42:U42))</f>
        <v>0</v>
      </c>
      <c r="W42" s="64" t="n">
        <f aca="false">MIN($E42*SUM($O$29),SUM($O$29)-SUM($O$42:V42))</f>
        <v>0</v>
      </c>
      <c r="X42" s="64" t="n">
        <f aca="false">MIN($E42*SUM($O$29),SUM($O$29)-SUM($O$42:W42))</f>
        <v>0</v>
      </c>
      <c r="Y42" s="64" t="n">
        <f aca="false">MIN($E42*SUM($O$29),SUM($O$29)-SUM($O$42:X42))</f>
        <v>0</v>
      </c>
      <c r="Z42" s="64" t="n">
        <f aca="false">MIN($E42*SUM($O$29),SUM($O$29)-SUM($O$42:Y42))</f>
        <v>0</v>
      </c>
      <c r="AA42" s="64" t="n">
        <f aca="false">MIN($E42*SUM($O$29),SUM($O$29)-SUM($O$42:Z42))</f>
        <v>0</v>
      </c>
      <c r="AB42" s="64" t="n">
        <f aca="false">MIN($E42*SUM($O$29),SUM($O$29)-SUM($O$42:AA42))</f>
        <v>0</v>
      </c>
      <c r="AC42" s="64" t="n">
        <f aca="false">MIN($E42*SUM($O$29),SUM($O$29)-SUM($O$42:AB42))</f>
        <v>0</v>
      </c>
      <c r="AD42" s="64" t="n">
        <f aca="false">MIN($E42*SUM($O$29),SUM($O$29)-SUM($O$42:AC42))</f>
        <v>0</v>
      </c>
      <c r="AE42" s="64" t="n">
        <f aca="false">MIN($E42*SUM($O$29),SUM($O$29)-SUM($O$42:AD42))</f>
        <v>0</v>
      </c>
      <c r="AF42" s="64" t="n">
        <f aca="false">MIN($E42*SUM($O$29),SUM($O$29)-SUM($O$42:AE42))</f>
        <v>0</v>
      </c>
      <c r="AG42" s="64" t="n">
        <f aca="false">MIN($E42*SUM($O$29),SUM($O$29)-SUM($O$42:AF42))</f>
        <v>0</v>
      </c>
      <c r="AH42" s="64" t="n">
        <f aca="false">MIN($E42*SUM($O$29),SUM($O$29)-SUM($O$42:AG42))</f>
        <v>0</v>
      </c>
      <c r="AI42" s="64" t="n">
        <f aca="false">MIN($E42*SUM($O$29),SUM($O$29)-SUM($O$42:AH42))</f>
        <v>0</v>
      </c>
      <c r="AJ42" s="64" t="n">
        <f aca="false">MIN($E42*SUM($O$29),SUM($O$29)-SUM($O$42:AI42))</f>
        <v>0</v>
      </c>
      <c r="AK42" s="64" t="n">
        <f aca="false">MIN($E42*SUM($O$29),SUM($O$29)-SUM($O$42:AJ42))</f>
        <v>0</v>
      </c>
      <c r="AL42" s="64" t="n">
        <f aca="false">MIN($E42*SUM($O$29),SUM($O$29)-SUM($O$42:AK42))</f>
        <v>0</v>
      </c>
      <c r="AM42" s="64" t="n">
        <f aca="false">MIN($E42*SUM($O$29),SUM($O$29)-SUM($O$42:AL42))</f>
        <v>0</v>
      </c>
      <c r="AN42" s="64" t="n">
        <f aca="false">MIN($E42*SUM($O$29),SUM($O$29)-SUM($O$42:AM42))</f>
        <v>0</v>
      </c>
      <c r="AO42" s="64" t="n">
        <f aca="false">MIN($E42*SUM($O$29),SUM($O$29)-SUM($O$42:AN42))</f>
        <v>0</v>
      </c>
      <c r="AP42" s="64" t="n">
        <f aca="false">MIN($E42*SUM($O$29),SUM($O$29)-SUM($O$42:AO42))</f>
        <v>0</v>
      </c>
      <c r="AQ42" s="64" t="n">
        <f aca="false">MIN($E42*SUM($O$29),SUM($O$29)-SUM($O$42:AP42))</f>
        <v>0</v>
      </c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</row>
    <row r="43" customFormat="false" ht="18.75" hidden="false" customHeight="true" outlineLevel="1" collapsed="false">
      <c r="A43" s="89"/>
      <c r="B43" s="89"/>
      <c r="C43" s="89"/>
      <c r="D43" s="89"/>
      <c r="E43" s="253" t="n">
        <f aca="false">IF($F$26="Sim",$F$25,IF(F43=0,0,MAX($F$25,IF((MAX($F$35:$F$70)-F43=0),1,1/(MAX($F$35:$F$70)-F43)))))</f>
        <v>0.04</v>
      </c>
      <c r="F43" s="509" t="n">
        <f aca="false">P34</f>
        <v>8</v>
      </c>
      <c r="G43" s="45"/>
      <c r="H43" s="510"/>
      <c r="I43" s="510"/>
      <c r="J43" s="510"/>
      <c r="K43" s="510"/>
      <c r="L43" s="510"/>
      <c r="M43" s="510"/>
      <c r="N43" s="510"/>
      <c r="O43" s="510"/>
      <c r="P43" s="64" t="n">
        <f aca="false">P$29*$E43/2 * 0</f>
        <v>0</v>
      </c>
      <c r="Q43" s="64" t="n">
        <f aca="false">MIN($E43*SUM($P$29),SUM($P$29)-SUM($P$43:P43))</f>
        <v>0</v>
      </c>
      <c r="R43" s="64" t="n">
        <f aca="false">MIN($E43*SUM($P$29),SUM($P$29)-SUM($P$43:Q43))</f>
        <v>0</v>
      </c>
      <c r="S43" s="64" t="n">
        <f aca="false">MIN($E43*SUM($P$29),SUM($P$29)-SUM($P$43:R43))</f>
        <v>0</v>
      </c>
      <c r="T43" s="64" t="n">
        <f aca="false">MIN($E43*SUM($P$29),SUM($P$29)-SUM($P$43:S43))</f>
        <v>0</v>
      </c>
      <c r="U43" s="64" t="n">
        <f aca="false">MIN($E43*SUM($P$29),SUM($P$29)-SUM($P$43:T43))</f>
        <v>0</v>
      </c>
      <c r="V43" s="64" t="n">
        <f aca="false">MIN($E43*SUM($P$29),SUM($P$29)-SUM($P$43:U43))</f>
        <v>0</v>
      </c>
      <c r="W43" s="64" t="n">
        <f aca="false">MIN($E43*SUM($P$29),SUM($P$29)-SUM($P$43:V43))</f>
        <v>0</v>
      </c>
      <c r="X43" s="64" t="n">
        <f aca="false">MIN($E43*SUM($P$29),SUM($P$29)-SUM($P$43:W43))</f>
        <v>0</v>
      </c>
      <c r="Y43" s="64" t="n">
        <f aca="false">MIN($E43*SUM($P$29),SUM($P$29)-SUM($P$43:X43))</f>
        <v>0</v>
      </c>
      <c r="Z43" s="64" t="n">
        <f aca="false">MIN($E43*SUM($P$29),SUM($P$29)-SUM($P$43:Y43))</f>
        <v>0</v>
      </c>
      <c r="AA43" s="64" t="n">
        <f aca="false">MIN($E43*SUM($P$29),SUM($P$29)-SUM($P$43:Z43))</f>
        <v>0</v>
      </c>
      <c r="AB43" s="64" t="n">
        <f aca="false">MIN($E43*SUM($P$29),SUM($P$29)-SUM($P$43:AA43))</f>
        <v>0</v>
      </c>
      <c r="AC43" s="64" t="n">
        <f aca="false">MIN($E43*SUM($P$29),SUM($P$29)-SUM($P$43:AB43))</f>
        <v>0</v>
      </c>
      <c r="AD43" s="64" t="n">
        <f aca="false">MIN($E43*SUM($P$29),SUM($P$29)-SUM($P$43:AC43))</f>
        <v>0</v>
      </c>
      <c r="AE43" s="64" t="n">
        <f aca="false">MIN($E43*SUM($P$29),SUM($P$29)-SUM($P$43:AD43))</f>
        <v>0</v>
      </c>
      <c r="AF43" s="64" t="n">
        <f aca="false">MIN($E43*SUM($P$29),SUM($P$29)-SUM($P$43:AE43))</f>
        <v>0</v>
      </c>
      <c r="AG43" s="64" t="n">
        <f aca="false">MIN($E43*SUM($P$29),SUM($P$29)-SUM($P$43:AF43))</f>
        <v>0</v>
      </c>
      <c r="AH43" s="64" t="n">
        <f aca="false">MIN($E43*SUM($P$29),SUM($P$29)-SUM($P$43:AG43))</f>
        <v>0</v>
      </c>
      <c r="AI43" s="64" t="n">
        <f aca="false">MIN($E43*SUM($P$29),SUM($P$29)-SUM($P$43:AH43))</f>
        <v>0</v>
      </c>
      <c r="AJ43" s="64" t="n">
        <f aca="false">MIN($E43*SUM($P$29),SUM($P$29)-SUM($P$43:AI43))</f>
        <v>0</v>
      </c>
      <c r="AK43" s="64" t="n">
        <f aca="false">MIN($E43*SUM($P$29),SUM($P$29)-SUM($P$43:AJ43))</f>
        <v>0</v>
      </c>
      <c r="AL43" s="64" t="n">
        <f aca="false">MIN($E43*SUM($P$29),SUM($P$29)-SUM($P$43:AK43))</f>
        <v>0</v>
      </c>
      <c r="AM43" s="64" t="n">
        <f aca="false">MIN($E43*SUM($P$29),SUM($P$29)-SUM($P$43:AL43))</f>
        <v>0</v>
      </c>
      <c r="AN43" s="64" t="n">
        <f aca="false">MIN($E43*SUM($P$29),SUM($P$29)-SUM($P$43:AM43))</f>
        <v>0</v>
      </c>
      <c r="AO43" s="64" t="n">
        <f aca="false">MIN($E43*SUM($P$29),SUM($P$29)-SUM($P$43:AN43))</f>
        <v>0</v>
      </c>
      <c r="AP43" s="64" t="n">
        <f aca="false">MIN($E43*SUM($P$29),SUM($P$29)-SUM($P$43:AO43))</f>
        <v>0</v>
      </c>
      <c r="AQ43" s="64" t="n">
        <f aca="false">MIN($E43*SUM($P$29),SUM($P$29)-SUM($P$43:AP43))</f>
        <v>0</v>
      </c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</row>
    <row r="44" customFormat="false" ht="18.75" hidden="false" customHeight="true" outlineLevel="1" collapsed="false">
      <c r="A44" s="89"/>
      <c r="B44" s="89"/>
      <c r="C44" s="89"/>
      <c r="D44" s="89"/>
      <c r="E44" s="253" t="n">
        <f aca="false">IF($F$26="Sim",$F$25,IF(F44=0,0,MAX($F$25,IF((MAX($F$35:$F$70)-F44=0),1,1/(MAX($F$35:$F$70)-F44)))))</f>
        <v>0.04</v>
      </c>
      <c r="F44" s="509" t="n">
        <f aca="false">Q34</f>
        <v>9</v>
      </c>
      <c r="G44" s="45"/>
      <c r="H44" s="510"/>
      <c r="I44" s="510"/>
      <c r="J44" s="510"/>
      <c r="K44" s="510"/>
      <c r="L44" s="510"/>
      <c r="M44" s="510"/>
      <c r="N44" s="510"/>
      <c r="O44" s="510"/>
      <c r="P44" s="510"/>
      <c r="Q44" s="64" t="n">
        <f aca="false">Q$29*$E44/2 * 0</f>
        <v>0</v>
      </c>
      <c r="R44" s="64" t="n">
        <f aca="false">MIN($E44*SUM($Q$29),SUM($Q$29)-SUM($P$44:Q44))</f>
        <v>0</v>
      </c>
      <c r="S44" s="64" t="n">
        <f aca="false">MIN($E44*SUM($Q$29),SUM($Q$29)-SUM($P$44:R44))</f>
        <v>0</v>
      </c>
      <c r="T44" s="64" t="n">
        <f aca="false">MIN($E44*SUM($Q$29),SUM($Q$29)-SUM($P$44:S44))</f>
        <v>0</v>
      </c>
      <c r="U44" s="64" t="n">
        <f aca="false">MIN($E44*SUM($Q$29),SUM($Q$29)-SUM($P$44:T44))</f>
        <v>0</v>
      </c>
      <c r="V44" s="64" t="n">
        <f aca="false">MIN($E44*SUM($Q$29),SUM($Q$29)-SUM($P$44:U44))</f>
        <v>0</v>
      </c>
      <c r="W44" s="64" t="n">
        <f aca="false">MIN($E44*SUM($Q$29),SUM($Q$29)-SUM($P$44:V44))</f>
        <v>0</v>
      </c>
      <c r="X44" s="64" t="n">
        <f aca="false">MIN($E44*SUM($Q$29),SUM($Q$29)-SUM($P$44:W44))</f>
        <v>0</v>
      </c>
      <c r="Y44" s="64" t="n">
        <f aca="false">MIN($E44*SUM($Q$29),SUM($Q$29)-SUM($P$44:X44))</f>
        <v>0</v>
      </c>
      <c r="Z44" s="64" t="n">
        <f aca="false">MIN($E44*SUM($Q$29),SUM($Q$29)-SUM($P$44:Y44))</f>
        <v>0</v>
      </c>
      <c r="AA44" s="64" t="n">
        <f aca="false">MIN($E44*SUM($Q$29),SUM($Q$29)-SUM($P$44:Z44))</f>
        <v>0</v>
      </c>
      <c r="AB44" s="64" t="n">
        <f aca="false">MIN($E44*SUM($Q$29),SUM($Q$29)-SUM($P$44:AA44))</f>
        <v>0</v>
      </c>
      <c r="AC44" s="64" t="n">
        <f aca="false">MIN($E44*SUM($Q$29),SUM($Q$29)-SUM($P$44:AB44))</f>
        <v>0</v>
      </c>
      <c r="AD44" s="64" t="n">
        <f aca="false">MIN($E44*SUM($Q$29),SUM($Q$29)-SUM($P$44:AC44))</f>
        <v>0</v>
      </c>
      <c r="AE44" s="64" t="n">
        <f aca="false">MIN($E44*SUM($Q$29),SUM($Q$29)-SUM($P$44:AD44))</f>
        <v>0</v>
      </c>
      <c r="AF44" s="64" t="n">
        <f aca="false">MIN($E44*SUM($Q$29),SUM($Q$29)-SUM($P$44:AE44))</f>
        <v>0</v>
      </c>
      <c r="AG44" s="64" t="n">
        <f aca="false">MIN($E44*SUM($Q$29),SUM($Q$29)-SUM($P$44:AF44))</f>
        <v>0</v>
      </c>
      <c r="AH44" s="64" t="n">
        <f aca="false">MIN($E44*SUM($Q$29),SUM($Q$29)-SUM($P$44:AG44))</f>
        <v>0</v>
      </c>
      <c r="AI44" s="64" t="n">
        <f aca="false">MIN($E44*SUM($Q$29),SUM($Q$29)-SUM($P$44:AH44))</f>
        <v>0</v>
      </c>
      <c r="AJ44" s="64" t="n">
        <f aca="false">MIN($E44*SUM($Q$29),SUM($Q$29)-SUM($P$44:AI44))</f>
        <v>0</v>
      </c>
      <c r="AK44" s="64" t="n">
        <f aca="false">MIN($E44*SUM($Q$29),SUM($Q$29)-SUM($P$44:AJ44))</f>
        <v>0</v>
      </c>
      <c r="AL44" s="64" t="n">
        <f aca="false">MIN($E44*SUM($Q$29),SUM($Q$29)-SUM($P$44:AK44))</f>
        <v>0</v>
      </c>
      <c r="AM44" s="64" t="n">
        <f aca="false">MIN($E44*SUM($Q$29),SUM($Q$29)-SUM($P$44:AL44))</f>
        <v>0</v>
      </c>
      <c r="AN44" s="64" t="n">
        <f aca="false">MIN($E44*SUM($Q$29),SUM($Q$29)-SUM($P$44:AM44))</f>
        <v>0</v>
      </c>
      <c r="AO44" s="64" t="n">
        <f aca="false">MIN($E44*SUM($Q$29),SUM($Q$29)-SUM($P$44:AN44))</f>
        <v>0</v>
      </c>
      <c r="AP44" s="64" t="n">
        <f aca="false">MIN($E44*SUM($Q$29),SUM($Q$29)-SUM($P$44:AO44))</f>
        <v>0</v>
      </c>
      <c r="AQ44" s="64" t="n">
        <f aca="false">MIN($E44*SUM($Q$29),SUM($Q$29)-SUM($P$44:AP44))</f>
        <v>0</v>
      </c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</row>
    <row r="45" customFormat="false" ht="18.75" hidden="false" customHeight="true" outlineLevel="1" collapsed="false">
      <c r="A45" s="89"/>
      <c r="B45" s="89"/>
      <c r="C45" s="89"/>
      <c r="D45" s="89"/>
      <c r="E45" s="253" t="n">
        <f aca="false">IF($F$26="Sim",$F$25,IF(F45=0,0,MAX($F$25,IF((MAX($F$35:$F$70)-F45=0),1,1/(MAX($F$35:$F$70)-F45)))))</f>
        <v>0.04</v>
      </c>
      <c r="F45" s="509" t="n">
        <f aca="false">R34</f>
        <v>10</v>
      </c>
      <c r="G45" s="45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64" t="n">
        <f aca="false">R$29*$E45/2 * 0</f>
        <v>0</v>
      </c>
      <c r="S45" s="64" t="n">
        <f aca="false">MIN($E45*SUM($R$29),SUM($R$29)-SUM($P$45:R45))</f>
        <v>0</v>
      </c>
      <c r="T45" s="64" t="n">
        <f aca="false">MIN($E45*SUM($R$29),SUM($R$29)-SUM($P$45:S45))</f>
        <v>0</v>
      </c>
      <c r="U45" s="64" t="n">
        <f aca="false">MIN($E45*SUM($R$29),SUM($R$29)-SUM($P$45:T45))</f>
        <v>0</v>
      </c>
      <c r="V45" s="64" t="n">
        <f aca="false">MIN($E45*SUM($R$29),SUM($R$29)-SUM($P$45:U45))</f>
        <v>0</v>
      </c>
      <c r="W45" s="64" t="n">
        <f aca="false">MIN($E45*SUM($R$29),SUM($R$29)-SUM($P$45:V45))</f>
        <v>0</v>
      </c>
      <c r="X45" s="64" t="n">
        <f aca="false">MIN($E45*SUM($R$29),SUM($R$29)-SUM($P$45:W45))</f>
        <v>0</v>
      </c>
      <c r="Y45" s="64" t="n">
        <f aca="false">MIN($E45*SUM($R$29),SUM($R$29)-SUM($P$45:X45))</f>
        <v>0</v>
      </c>
      <c r="Z45" s="64" t="n">
        <f aca="false">MIN($E45*SUM($R$29),SUM($R$29)-SUM($P$45:Y45))</f>
        <v>0</v>
      </c>
      <c r="AA45" s="64" t="n">
        <f aca="false">MIN($E45*SUM($R$29),SUM($R$29)-SUM($P$45:Z45))</f>
        <v>0</v>
      </c>
      <c r="AB45" s="64" t="n">
        <f aca="false">MIN($E45*SUM($R$29),SUM($R$29)-SUM($P$45:AA45))</f>
        <v>0</v>
      </c>
      <c r="AC45" s="64" t="n">
        <f aca="false">MIN($E45*SUM($R$29),SUM($R$29)-SUM($P$45:AB45))</f>
        <v>0</v>
      </c>
      <c r="AD45" s="64" t="n">
        <f aca="false">MIN($E45*SUM($R$29),SUM($R$29)-SUM($P$45:AC45))</f>
        <v>0</v>
      </c>
      <c r="AE45" s="64" t="n">
        <f aca="false">MIN($E45*SUM($R$29),SUM($R$29)-SUM($P$45:AD45))</f>
        <v>0</v>
      </c>
      <c r="AF45" s="64" t="n">
        <f aca="false">MIN($E45*SUM($R$29),SUM($R$29)-SUM($P$45:AE45))</f>
        <v>0</v>
      </c>
      <c r="AG45" s="64" t="n">
        <f aca="false">MIN($E45*SUM($R$29),SUM($R$29)-SUM($P$45:AF45))</f>
        <v>0</v>
      </c>
      <c r="AH45" s="64" t="n">
        <f aca="false">MIN($E45*SUM($R$29),SUM($R$29)-SUM($P$45:AG45))</f>
        <v>0</v>
      </c>
      <c r="AI45" s="64" t="n">
        <f aca="false">MIN($E45*SUM($R$29),SUM($R$29)-SUM($P$45:AH45))</f>
        <v>0</v>
      </c>
      <c r="AJ45" s="64" t="n">
        <f aca="false">MIN($E45*SUM($R$29),SUM($R$29)-SUM($P$45:AI45))</f>
        <v>0</v>
      </c>
      <c r="AK45" s="64" t="n">
        <f aca="false">MIN($E45*SUM($R$29),SUM($R$29)-SUM($P$45:AJ45))</f>
        <v>0</v>
      </c>
      <c r="AL45" s="64" t="n">
        <f aca="false">MIN($E45*SUM($R$29),SUM($R$29)-SUM($P$45:AK45))</f>
        <v>0</v>
      </c>
      <c r="AM45" s="64" t="n">
        <f aca="false">MIN($E45*SUM($R$29),SUM($R$29)-SUM($P$45:AL45))</f>
        <v>0</v>
      </c>
      <c r="AN45" s="64" t="n">
        <f aca="false">MIN($E45*SUM($R$29),SUM($R$29)-SUM($P$45:AM45))</f>
        <v>0</v>
      </c>
      <c r="AO45" s="64" t="n">
        <f aca="false">MIN($E45*SUM($R$29),SUM($R$29)-SUM($P$45:AN45))</f>
        <v>0</v>
      </c>
      <c r="AP45" s="64" t="n">
        <f aca="false">MIN($E45*SUM($R$29),SUM($R$29)-SUM($P$45:AO45))</f>
        <v>0</v>
      </c>
      <c r="AQ45" s="64" t="n">
        <f aca="false">MIN($E45*SUM($R$29),SUM($R$29)-SUM($P$45:AP45))</f>
        <v>0</v>
      </c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</row>
    <row r="46" customFormat="false" ht="18.75" hidden="false" customHeight="true" outlineLevel="1" collapsed="false">
      <c r="A46" s="89"/>
      <c r="B46" s="89"/>
      <c r="C46" s="89"/>
      <c r="D46" s="89"/>
      <c r="E46" s="253" t="n">
        <f aca="false">IF($F$26="Sim",$F$25,IF(F46=0,0,MAX($F$25,IF((MAX($F$35:$F$70)-F46=0),1,1/(MAX($F$35:$F$70)-F46)))))</f>
        <v>0.0416666666666667</v>
      </c>
      <c r="F46" s="509" t="n">
        <f aca="false">S34</f>
        <v>11</v>
      </c>
      <c r="G46" s="45"/>
      <c r="H46" s="510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64" t="n">
        <f aca="false">S$29*$E46/2 * 0</f>
        <v>0</v>
      </c>
      <c r="T46" s="64" t="n">
        <f aca="false">MIN($E46*SUM($S$29),SUM($S$29)-SUM($P$46:S46))</f>
        <v>0</v>
      </c>
      <c r="U46" s="64" t="n">
        <f aca="false">MIN($E46*SUM($S$29),SUM($S$29)-SUM($P$46:T46))</f>
        <v>0</v>
      </c>
      <c r="V46" s="64" t="n">
        <f aca="false">MIN($E46*SUM($S$29),SUM($S$29)-SUM($P$46:U46))</f>
        <v>0</v>
      </c>
      <c r="W46" s="64" t="n">
        <f aca="false">MIN($E46*SUM($S$29),SUM($S$29)-SUM($P$46:V46))</f>
        <v>0</v>
      </c>
      <c r="X46" s="64" t="n">
        <f aca="false">MIN($E46*SUM($S$29),SUM($S$29)-SUM($P$46:W46))</f>
        <v>0</v>
      </c>
      <c r="Y46" s="64" t="n">
        <f aca="false">MIN($E46*SUM($S$29),SUM($S$29)-SUM($P$46:X46))</f>
        <v>0</v>
      </c>
      <c r="Z46" s="64" t="n">
        <f aca="false">MIN($E46*SUM($S$29),SUM($S$29)-SUM($P$46:Y46))</f>
        <v>0</v>
      </c>
      <c r="AA46" s="64" t="n">
        <f aca="false">MIN($E46*SUM($S$29),SUM($S$29)-SUM($P$46:Z46))</f>
        <v>0</v>
      </c>
      <c r="AB46" s="64" t="n">
        <f aca="false">MIN($E46*SUM($S$29),SUM($S$29)-SUM($P$46:AA46))</f>
        <v>0</v>
      </c>
      <c r="AC46" s="64" t="n">
        <f aca="false">MIN($E46*SUM($S$29),SUM($S$29)-SUM($P$46:AB46))</f>
        <v>0</v>
      </c>
      <c r="AD46" s="64" t="n">
        <f aca="false">MIN($E46*SUM($S$29),SUM($S$29)-SUM($P$46:AC46))</f>
        <v>0</v>
      </c>
      <c r="AE46" s="64" t="n">
        <f aca="false">MIN($E46*SUM($S$29),SUM($S$29)-SUM($P$46:AD46))</f>
        <v>0</v>
      </c>
      <c r="AF46" s="64" t="n">
        <f aca="false">MIN($E46*SUM($S$29),SUM($S$29)-SUM($P$46:AE46))</f>
        <v>0</v>
      </c>
      <c r="AG46" s="64" t="n">
        <f aca="false">MIN($E46*SUM($S$29),SUM($S$29)-SUM($P$46:AF46))</f>
        <v>0</v>
      </c>
      <c r="AH46" s="64" t="n">
        <f aca="false">MIN($E46*SUM($S$29),SUM($S$29)-SUM($P$46:AG46))</f>
        <v>0</v>
      </c>
      <c r="AI46" s="64" t="n">
        <f aca="false">MIN($E46*SUM($S$29),SUM($S$29)-SUM($P$46:AH46))</f>
        <v>0</v>
      </c>
      <c r="AJ46" s="64" t="n">
        <f aca="false">MIN($E46*SUM($S$29),SUM($S$29)-SUM($P$46:AI46))</f>
        <v>0</v>
      </c>
      <c r="AK46" s="64" t="n">
        <f aca="false">MIN($E46*SUM($S$29),SUM($S$29)-SUM($P$46:AJ46))</f>
        <v>0</v>
      </c>
      <c r="AL46" s="64" t="n">
        <f aca="false">MIN($E46*SUM($S$29),SUM($S$29)-SUM($P$46:AK46))</f>
        <v>0</v>
      </c>
      <c r="AM46" s="64" t="n">
        <f aca="false">MIN($E46*SUM($S$29),SUM($S$29)-SUM($P$46:AL46))</f>
        <v>0</v>
      </c>
      <c r="AN46" s="64" t="n">
        <f aca="false">MIN($E46*SUM($S$29),SUM($S$29)-SUM($P$46:AM46))</f>
        <v>0</v>
      </c>
      <c r="AO46" s="64" t="n">
        <f aca="false">MIN($E46*SUM($S$29),SUM($S$29)-SUM($P$46:AN46))</f>
        <v>0</v>
      </c>
      <c r="AP46" s="64" t="n">
        <f aca="false">MIN($E46*SUM($S$29),SUM($S$29)-SUM($P$46:AO46))</f>
        <v>0</v>
      </c>
      <c r="AQ46" s="64" t="n">
        <f aca="false">MIN($E46*SUM($S$29),SUM($S$29)-SUM($P$46:AP46))</f>
        <v>0</v>
      </c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</row>
    <row r="47" customFormat="false" ht="18.75" hidden="false" customHeight="true" outlineLevel="1" collapsed="false">
      <c r="A47" s="89"/>
      <c r="B47" s="89"/>
      <c r="C47" s="89"/>
      <c r="D47" s="89"/>
      <c r="E47" s="253" t="n">
        <f aca="false">IF($F$26="Sim",$F$25,IF(F47=0,0,MAX($F$25,IF((MAX($F$35:$F$70)-F47=0),1,1/(MAX($F$35:$F$70)-F47)))))</f>
        <v>0.0434782608695652</v>
      </c>
      <c r="F47" s="509" t="n">
        <f aca="false">T34</f>
        <v>12</v>
      </c>
      <c r="G47" s="45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64" t="n">
        <f aca="false">T$29*$E47/2 * 0</f>
        <v>0</v>
      </c>
      <c r="U47" s="64" t="n">
        <f aca="false">MIN($E47*SUM($T$29),SUM($T$29)-SUM($P$47:T47))</f>
        <v>0</v>
      </c>
      <c r="V47" s="64" t="n">
        <f aca="false">MIN($E47*SUM($T$29),SUM($T$29)-SUM($P$47:U47))</f>
        <v>0</v>
      </c>
      <c r="W47" s="64" t="n">
        <f aca="false">MIN($E47*SUM($T$29),SUM($T$29)-SUM($P$47:V47))</f>
        <v>0</v>
      </c>
      <c r="X47" s="64" t="n">
        <f aca="false">MIN($E47*SUM($T$29),SUM($T$29)-SUM($P$47:W47))</f>
        <v>0</v>
      </c>
      <c r="Y47" s="64" t="n">
        <f aca="false">MIN($E47*SUM($T$29),SUM($T$29)-SUM($P$47:X47))</f>
        <v>0</v>
      </c>
      <c r="Z47" s="64" t="n">
        <f aca="false">MIN($E47*SUM($T$29),SUM($T$29)-SUM($P$47:Y47))</f>
        <v>0</v>
      </c>
      <c r="AA47" s="64" t="n">
        <f aca="false">MIN($E47*SUM($T$29),SUM($T$29)-SUM($P$47:Z47))</f>
        <v>0</v>
      </c>
      <c r="AB47" s="64" t="n">
        <f aca="false">MIN($E47*SUM($T$29),SUM($T$29)-SUM($P$47:AA47))</f>
        <v>0</v>
      </c>
      <c r="AC47" s="64" t="n">
        <f aca="false">MIN($E47*SUM($T$29),SUM($T$29)-SUM($P$47:AB47))</f>
        <v>0</v>
      </c>
      <c r="AD47" s="64" t="n">
        <f aca="false">MIN($E47*SUM($T$29),SUM($T$29)-SUM($P$47:AC47))</f>
        <v>0</v>
      </c>
      <c r="AE47" s="64" t="n">
        <f aca="false">MIN($E47*SUM($T$29),SUM($T$29)-SUM($P$47:AD47))</f>
        <v>0</v>
      </c>
      <c r="AF47" s="64" t="n">
        <f aca="false">MIN($E47*SUM($T$29),SUM($T$29)-SUM($P$47:AE47))</f>
        <v>0</v>
      </c>
      <c r="AG47" s="64" t="n">
        <f aca="false">MIN($E47*SUM($T$29),SUM($T$29)-SUM($P$47:AF47))</f>
        <v>0</v>
      </c>
      <c r="AH47" s="64" t="n">
        <f aca="false">MIN($E47*SUM($T$29),SUM($T$29)-SUM($P$47:AG47))</f>
        <v>0</v>
      </c>
      <c r="AI47" s="64" t="n">
        <f aca="false">MIN($E47*SUM($T$29),SUM($T$29)-SUM($P$47:AH47))</f>
        <v>0</v>
      </c>
      <c r="AJ47" s="64" t="n">
        <f aca="false">MIN($E47*SUM($T$29),SUM($T$29)-SUM($P$47:AI47))</f>
        <v>0</v>
      </c>
      <c r="AK47" s="64" t="n">
        <f aca="false">MIN($E47*SUM($T$29),SUM($T$29)-SUM($P$47:AJ47))</f>
        <v>0</v>
      </c>
      <c r="AL47" s="64" t="n">
        <f aca="false">MIN($E47*SUM($T$29),SUM($T$29)-SUM($P$47:AK47))</f>
        <v>0</v>
      </c>
      <c r="AM47" s="64" t="n">
        <f aca="false">MIN($E47*SUM($T$29),SUM($T$29)-SUM($P$47:AL47))</f>
        <v>0</v>
      </c>
      <c r="AN47" s="64" t="n">
        <f aca="false">MIN($E47*SUM($T$29),SUM($T$29)-SUM($P$47:AM47))</f>
        <v>0</v>
      </c>
      <c r="AO47" s="64" t="n">
        <f aca="false">MIN($E47*SUM($T$29),SUM($T$29)-SUM($P$47:AN47))</f>
        <v>0</v>
      </c>
      <c r="AP47" s="64" t="n">
        <f aca="false">MIN($E47*SUM($T$29),SUM($T$29)-SUM($P$47:AO47))</f>
        <v>0</v>
      </c>
      <c r="AQ47" s="64" t="n">
        <f aca="false">MIN($E47*SUM($T$29),SUM($T$29)-SUM($P$47:AP47))</f>
        <v>0</v>
      </c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</row>
    <row r="48" customFormat="false" ht="18.75" hidden="false" customHeight="true" outlineLevel="1" collapsed="false">
      <c r="A48" s="89"/>
      <c r="B48" s="89"/>
      <c r="C48" s="89"/>
      <c r="D48" s="89"/>
      <c r="E48" s="253" t="n">
        <f aca="false">IF($F$26="Sim",$F$25,IF(F48=0,0,MAX($F$25,IF((MAX($F$35:$F$70)-F48=0),1,1/(MAX($F$35:$F$70)-F48)))))</f>
        <v>0.0454545454545455</v>
      </c>
      <c r="F48" s="509" t="n">
        <f aca="false">U34</f>
        <v>13</v>
      </c>
      <c r="G48" s="45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64" t="n">
        <f aca="false">U$29*$E48/2 * 0</f>
        <v>0</v>
      </c>
      <c r="V48" s="64" t="n">
        <f aca="false">MIN($E48*SUM($U$29),SUM($U$29)-SUM($P$48:U48))</f>
        <v>0</v>
      </c>
      <c r="W48" s="64" t="n">
        <f aca="false">MIN($E48*SUM($U$29),SUM($U$29)-SUM($P$48:V48))</f>
        <v>0</v>
      </c>
      <c r="X48" s="64" t="n">
        <f aca="false">MIN($E48*SUM($U$29),SUM($U$29)-SUM($P$48:W48))</f>
        <v>0</v>
      </c>
      <c r="Y48" s="64" t="n">
        <f aca="false">MIN($E48*SUM($U$29),SUM($U$29)-SUM($P$48:X48))</f>
        <v>0</v>
      </c>
      <c r="Z48" s="64" t="n">
        <f aca="false">MIN($E48*SUM($U$29),SUM($U$29)-SUM($P$48:Y48))</f>
        <v>0</v>
      </c>
      <c r="AA48" s="64" t="n">
        <f aca="false">MIN($E48*SUM($U$29),SUM($U$29)-SUM($P$48:Z48))</f>
        <v>0</v>
      </c>
      <c r="AB48" s="64" t="n">
        <f aca="false">MIN($E48*SUM($U$29),SUM($U$29)-SUM($P$48:AA48))</f>
        <v>0</v>
      </c>
      <c r="AC48" s="64" t="n">
        <f aca="false">MIN($E48*SUM($U$29),SUM($U$29)-SUM($P$48:AB48))</f>
        <v>0</v>
      </c>
      <c r="AD48" s="64" t="n">
        <f aca="false">MIN($E48*SUM($U$29),SUM($U$29)-SUM($P$48:AC48))</f>
        <v>0</v>
      </c>
      <c r="AE48" s="64" t="n">
        <f aca="false">MIN($E48*SUM($U$29),SUM($U$29)-SUM($P$48:AD48))</f>
        <v>0</v>
      </c>
      <c r="AF48" s="64" t="n">
        <f aca="false">MIN($E48*SUM($U$29),SUM($U$29)-SUM($P$48:AE48))</f>
        <v>0</v>
      </c>
      <c r="AG48" s="64" t="n">
        <f aca="false">MIN($E48*SUM($U$29),SUM($U$29)-SUM($P$48:AF48))</f>
        <v>0</v>
      </c>
      <c r="AH48" s="64" t="n">
        <f aca="false">MIN($E48*SUM($U$29),SUM($U$29)-SUM($P$48:AG48))</f>
        <v>0</v>
      </c>
      <c r="AI48" s="64" t="n">
        <f aca="false">MIN($E48*SUM($U$29),SUM($U$29)-SUM($P$48:AH48))</f>
        <v>0</v>
      </c>
      <c r="AJ48" s="64" t="n">
        <f aca="false">MIN($E48*SUM($U$29),SUM($U$29)-SUM($P$48:AI48))</f>
        <v>0</v>
      </c>
      <c r="AK48" s="64" t="n">
        <f aca="false">MIN($E48*SUM($U$29),SUM($U$29)-SUM($P$48:AJ48))</f>
        <v>0</v>
      </c>
      <c r="AL48" s="64" t="n">
        <f aca="false">MIN($E48*SUM($U$29),SUM($U$29)-SUM($P$48:AK48))</f>
        <v>0</v>
      </c>
      <c r="AM48" s="64" t="n">
        <f aca="false">MIN($E48*SUM($U$29),SUM($U$29)-SUM($P$48:AL48))</f>
        <v>0</v>
      </c>
      <c r="AN48" s="64" t="n">
        <f aca="false">MIN($E48*SUM($U$29),SUM($U$29)-SUM($P$48:AM48))</f>
        <v>0</v>
      </c>
      <c r="AO48" s="64" t="n">
        <f aca="false">MIN($E48*SUM($U$29),SUM($U$29)-SUM($P$48:AN48))</f>
        <v>0</v>
      </c>
      <c r="AP48" s="64" t="n">
        <f aca="false">MIN($E48*SUM($U$29),SUM($U$29)-SUM($P$48:AO48))</f>
        <v>0</v>
      </c>
      <c r="AQ48" s="64" t="n">
        <f aca="false">MIN($E48*SUM($U$29),SUM($U$29)-SUM($P$48:AP48))</f>
        <v>0</v>
      </c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</row>
    <row r="49" customFormat="false" ht="18.75" hidden="false" customHeight="true" outlineLevel="1" collapsed="false">
      <c r="A49" s="89"/>
      <c r="B49" s="89"/>
      <c r="C49" s="89"/>
      <c r="D49" s="89"/>
      <c r="E49" s="253" t="n">
        <f aca="false">IF($F$26="Sim",$F$25,IF(F49=0,0,MAX($F$25,IF((MAX($F$35:$F$70)-F49=0),1,1/(MAX($F$35:$F$70)-F49)))))</f>
        <v>0.0476190476190476</v>
      </c>
      <c r="F49" s="509" t="n">
        <f aca="false">V34</f>
        <v>14</v>
      </c>
      <c r="G49" s="45"/>
      <c r="H49" s="510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  <c r="U49" s="510"/>
      <c r="V49" s="64" t="n">
        <f aca="false">V$29*$E49/2 * 0</f>
        <v>0</v>
      </c>
      <c r="W49" s="64" t="n">
        <f aca="false">MIN($E49*SUM($V$29),SUM($V$29)-SUM($P$49:V49))</f>
        <v>0</v>
      </c>
      <c r="X49" s="64" t="n">
        <f aca="false">MIN($E49*SUM($V$29),SUM($V$29)-SUM($P$49:W49))</f>
        <v>0</v>
      </c>
      <c r="Y49" s="64" t="n">
        <f aca="false">MIN($E49*SUM($V$29),SUM($V$29)-SUM($P$49:X49))</f>
        <v>0</v>
      </c>
      <c r="Z49" s="64" t="n">
        <f aca="false">MIN($E49*SUM($V$29),SUM($V$29)-SUM($P$49:Y49))</f>
        <v>0</v>
      </c>
      <c r="AA49" s="64" t="n">
        <f aca="false">MIN($E49*SUM($V$29),SUM($V$29)-SUM($P$49:Z49))</f>
        <v>0</v>
      </c>
      <c r="AB49" s="64" t="n">
        <f aca="false">MIN($E49*SUM($V$29),SUM($V$29)-SUM($P$49:AA49))</f>
        <v>0</v>
      </c>
      <c r="AC49" s="64" t="n">
        <f aca="false">MIN($E49*SUM($V$29),SUM($V$29)-SUM($P$49:AB49))</f>
        <v>0</v>
      </c>
      <c r="AD49" s="64" t="n">
        <f aca="false">MIN($E49*SUM($V$29),SUM($V$29)-SUM($P$49:AC49))</f>
        <v>0</v>
      </c>
      <c r="AE49" s="64" t="n">
        <f aca="false">MIN($E49*SUM($V$29),SUM($V$29)-SUM($P$49:AD49))</f>
        <v>0</v>
      </c>
      <c r="AF49" s="64" t="n">
        <f aca="false">MIN($E49*SUM($V$29),SUM($V$29)-SUM($P$49:AE49))</f>
        <v>0</v>
      </c>
      <c r="AG49" s="64" t="n">
        <f aca="false">MIN($E49*SUM($V$29),SUM($V$29)-SUM($P$49:AF49))</f>
        <v>0</v>
      </c>
      <c r="AH49" s="64" t="n">
        <f aca="false">MIN($E49*SUM($V$29),SUM($V$29)-SUM($P$49:AG49))</f>
        <v>0</v>
      </c>
      <c r="AI49" s="64" t="n">
        <f aca="false">MIN($E49*SUM($V$29),SUM($V$29)-SUM($P$49:AH49))</f>
        <v>0</v>
      </c>
      <c r="AJ49" s="64" t="n">
        <f aca="false">MIN($E49*SUM($V$29),SUM($V$29)-SUM($P$49:AI49))</f>
        <v>0</v>
      </c>
      <c r="AK49" s="64" t="n">
        <f aca="false">MIN($E49*SUM($V$29),SUM($V$29)-SUM($P$49:AJ49))</f>
        <v>0</v>
      </c>
      <c r="AL49" s="64" t="n">
        <f aca="false">MIN($E49*SUM($V$29),SUM($V$29)-SUM($P$49:AK49))</f>
        <v>0</v>
      </c>
      <c r="AM49" s="64" t="n">
        <f aca="false">MIN($E49*SUM($V$29),SUM($V$29)-SUM($P$49:AL49))</f>
        <v>0</v>
      </c>
      <c r="AN49" s="64" t="n">
        <f aca="false">MIN($E49*SUM($V$29),SUM($V$29)-SUM($P$49:AM49))</f>
        <v>0</v>
      </c>
      <c r="AO49" s="64" t="n">
        <f aca="false">MIN($E49*SUM($V$29),SUM($V$29)-SUM($P$49:AN49))</f>
        <v>0</v>
      </c>
      <c r="AP49" s="64" t="n">
        <f aca="false">MIN($E49*SUM($V$29),SUM($V$29)-SUM($P$49:AO49))</f>
        <v>0</v>
      </c>
      <c r="AQ49" s="64" t="n">
        <f aca="false">MIN($E49*SUM($V$29),SUM($V$29)-SUM($P$49:AP49))</f>
        <v>0</v>
      </c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</row>
    <row r="50" customFormat="false" ht="18.75" hidden="false" customHeight="true" outlineLevel="1" collapsed="false">
      <c r="A50" s="89"/>
      <c r="B50" s="89"/>
      <c r="C50" s="89"/>
      <c r="D50" s="89"/>
      <c r="E50" s="253" t="n">
        <f aca="false">IF($F$26="Sim",$F$25,IF(F50=0,0,MAX($F$25,IF((MAX($F$35:$F$70)-F50=0),1,1/(MAX($F$35:$F$70)-F50)))))</f>
        <v>0.05</v>
      </c>
      <c r="F50" s="509" t="n">
        <f aca="false">W34</f>
        <v>15</v>
      </c>
      <c r="G50" s="45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64" t="n">
        <f aca="false">W$29*$E50/2 * 0</f>
        <v>0</v>
      </c>
      <c r="X50" s="64" t="n">
        <f aca="false">MIN($E50*SUM($W$29),SUM($W$29)-SUM($P50:W50))</f>
        <v>0</v>
      </c>
      <c r="Y50" s="64" t="n">
        <f aca="false">MIN($E50*SUM($W$29),SUM($W$29)-SUM($P50:X50))</f>
        <v>0</v>
      </c>
      <c r="Z50" s="64" t="n">
        <f aca="false">MIN($E50*SUM($W$29),SUM($W$29)-SUM($P50:Y50))</f>
        <v>0</v>
      </c>
      <c r="AA50" s="64" t="n">
        <f aca="false">MIN($E50*SUM($W$29),SUM($W$29)-SUM($P50:Z50))</f>
        <v>0</v>
      </c>
      <c r="AB50" s="64" t="n">
        <f aca="false">MIN($E50*SUM($W$29),SUM($W$29)-SUM($P50:AA50))</f>
        <v>0</v>
      </c>
      <c r="AC50" s="64" t="n">
        <f aca="false">MIN($E50*SUM($W$29),SUM($W$29)-SUM($P50:AB50))</f>
        <v>0</v>
      </c>
      <c r="AD50" s="64" t="n">
        <f aca="false">MIN($E50*SUM($W$29),SUM($W$29)-SUM($P50:AC50))</f>
        <v>0</v>
      </c>
      <c r="AE50" s="64" t="n">
        <f aca="false">MIN($E50*SUM($W$29),SUM($W$29)-SUM($P50:AD50))</f>
        <v>0</v>
      </c>
      <c r="AF50" s="64" t="n">
        <f aca="false">MIN($E50*SUM($W$29),SUM($W$29)-SUM($P50:AE50))</f>
        <v>0</v>
      </c>
      <c r="AG50" s="64" t="n">
        <f aca="false">MIN($E50*SUM($W$29),SUM($W$29)-SUM($P50:AF50))</f>
        <v>0</v>
      </c>
      <c r="AH50" s="64" t="n">
        <f aca="false">MIN($E50*SUM($W$29),SUM($W$29)-SUM($P50:AG50))</f>
        <v>0</v>
      </c>
      <c r="AI50" s="64" t="n">
        <f aca="false">MIN($E50*SUM($W$29),SUM($W$29)-SUM($P50:AH50))</f>
        <v>0</v>
      </c>
      <c r="AJ50" s="64" t="n">
        <f aca="false">MIN($E50*SUM($W$29),SUM($W$29)-SUM($P50:AI50))</f>
        <v>0</v>
      </c>
      <c r="AK50" s="64" t="n">
        <f aca="false">MIN($E50*SUM($W$29),SUM($W$29)-SUM($P50:AJ50))</f>
        <v>0</v>
      </c>
      <c r="AL50" s="64" t="n">
        <f aca="false">MIN($E50*SUM($W$29),SUM($W$29)-SUM($P50:AK50))</f>
        <v>0</v>
      </c>
      <c r="AM50" s="64" t="n">
        <f aca="false">MIN($E50*SUM($W$29),SUM($W$29)-SUM($P50:AL50))</f>
        <v>0</v>
      </c>
      <c r="AN50" s="64" t="n">
        <f aca="false">MIN($E50*SUM($W$29),SUM($W$29)-SUM($P50:AM50))</f>
        <v>0</v>
      </c>
      <c r="AO50" s="64" t="n">
        <f aca="false">MIN($E50*SUM($W$29),SUM($W$29)-SUM($P50:AN50))</f>
        <v>0</v>
      </c>
      <c r="AP50" s="64" t="n">
        <f aca="false">MIN($E50*SUM($W$29),SUM($W$29)-SUM($P50:AO50))</f>
        <v>0</v>
      </c>
      <c r="AQ50" s="64" t="n">
        <f aca="false">MIN($E50*SUM($W$29),SUM($W$29)-SUM($P50:AP50))</f>
        <v>0</v>
      </c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</row>
    <row r="51" customFormat="false" ht="18.75" hidden="false" customHeight="true" outlineLevel="1" collapsed="false">
      <c r="A51" s="89"/>
      <c r="B51" s="89"/>
      <c r="C51" s="89"/>
      <c r="D51" s="89"/>
      <c r="E51" s="253" t="n">
        <f aca="false">IF($F$26="Sim",$F$25,IF(F51=0,0,MAX($F$25,IF((MAX($F$35:$F$70)-F51=0),1,1/(MAX($F$35:$F$70)-F51)))))</f>
        <v>0.0526315789473684</v>
      </c>
      <c r="F51" s="509" t="n">
        <f aca="false">X34</f>
        <v>16</v>
      </c>
      <c r="G51" s="45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0"/>
      <c r="U51" s="510"/>
      <c r="V51" s="510"/>
      <c r="W51" s="510"/>
      <c r="X51" s="64" t="n">
        <f aca="false">X$29*$E51/2 * 0</f>
        <v>0</v>
      </c>
      <c r="Y51" s="64" t="n">
        <f aca="false">MIN($E51*SUM($X$29),SUM($X$29)-SUM($P51:X51))</f>
        <v>0</v>
      </c>
      <c r="Z51" s="64" t="n">
        <f aca="false">MIN($E51*SUM($X$29),SUM($X$29)-SUM($P51:Y51))</f>
        <v>0</v>
      </c>
      <c r="AA51" s="64" t="n">
        <f aca="false">MIN($E51*SUM($X$29),SUM($X$29)-SUM($P51:Z51))</f>
        <v>0</v>
      </c>
      <c r="AB51" s="64" t="n">
        <f aca="false">MIN($E51*SUM($X$29),SUM($X$29)-SUM($P51:AA51))</f>
        <v>0</v>
      </c>
      <c r="AC51" s="64" t="n">
        <f aca="false">MIN($E51*SUM($X$29),SUM($X$29)-SUM($P51:AB51))</f>
        <v>0</v>
      </c>
      <c r="AD51" s="64" t="n">
        <f aca="false">MIN($E51*SUM($X$29),SUM($X$29)-SUM($P51:AC51))</f>
        <v>0</v>
      </c>
      <c r="AE51" s="64" t="n">
        <f aca="false">MIN($E51*SUM($X$29),SUM($X$29)-SUM($P51:AD51))</f>
        <v>0</v>
      </c>
      <c r="AF51" s="64" t="n">
        <f aca="false">MIN($E51*SUM($X$29),SUM($X$29)-SUM($P51:AE51))</f>
        <v>0</v>
      </c>
      <c r="AG51" s="64" t="n">
        <f aca="false">MIN($E51*SUM($X$29),SUM($X$29)-SUM($P51:AF51))</f>
        <v>0</v>
      </c>
      <c r="AH51" s="64" t="n">
        <f aca="false">MIN($E51*SUM($X$29),SUM($X$29)-SUM($P51:AG51))</f>
        <v>0</v>
      </c>
      <c r="AI51" s="64" t="n">
        <f aca="false">MIN($E51*SUM($X$29),SUM($X$29)-SUM($P51:AH51))</f>
        <v>0</v>
      </c>
      <c r="AJ51" s="64" t="n">
        <f aca="false">MIN($E51*SUM($X$29),SUM($X$29)-SUM($P51:AI51))</f>
        <v>0</v>
      </c>
      <c r="AK51" s="64" t="n">
        <f aca="false">MIN($E51*SUM($X$29),SUM($X$29)-SUM($P51:AJ51))</f>
        <v>0</v>
      </c>
      <c r="AL51" s="64" t="n">
        <f aca="false">MIN($E51*SUM($X$29),SUM($X$29)-SUM($P51:AK51))</f>
        <v>0</v>
      </c>
      <c r="AM51" s="64" t="n">
        <f aca="false">MIN($E51*SUM($X$29),SUM($X$29)-SUM($P51:AL51))</f>
        <v>0</v>
      </c>
      <c r="AN51" s="64" t="n">
        <f aca="false">MIN($E51*SUM($X$29),SUM($X$29)-SUM($P51:AM51))</f>
        <v>0</v>
      </c>
      <c r="AO51" s="64" t="n">
        <f aca="false">MIN($E51*SUM($X$29),SUM($X$29)-SUM($P51:AN51))</f>
        <v>0</v>
      </c>
      <c r="AP51" s="64" t="n">
        <f aca="false">MIN($E51*SUM($X$29),SUM($X$29)-SUM($P51:AO51))</f>
        <v>0</v>
      </c>
      <c r="AQ51" s="64" t="n">
        <f aca="false">MIN($E51*SUM($X$29),SUM($X$29)-SUM($P51:AP51))</f>
        <v>0</v>
      </c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</row>
    <row r="52" customFormat="false" ht="18.75" hidden="false" customHeight="true" outlineLevel="1" collapsed="false">
      <c r="A52" s="89"/>
      <c r="B52" s="89"/>
      <c r="C52" s="89"/>
      <c r="D52" s="89"/>
      <c r="E52" s="253" t="n">
        <f aca="false">IF($F$26="Sim",$F$25,IF(F52=0,0,MAX($F$25,IF((MAX($F$35:$F$70)-F52=0),1,1/(MAX($F$35:$F$70)-F52)))))</f>
        <v>0.0555555555555556</v>
      </c>
      <c r="F52" s="509" t="n">
        <f aca="false">Y34</f>
        <v>17</v>
      </c>
      <c r="G52" s="45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64" t="n">
        <f aca="false">Y$29*$E52/2 * 0</f>
        <v>0</v>
      </c>
      <c r="Z52" s="64" t="n">
        <f aca="false">MIN($E52*SUM($Y$29),SUM($Y$29)-SUM($P52:Y52))</f>
        <v>0</v>
      </c>
      <c r="AA52" s="64" t="n">
        <f aca="false">MIN($E52*SUM($Y$29),SUM($Y$29)-SUM($P52:Z52))</f>
        <v>0</v>
      </c>
      <c r="AB52" s="64" t="n">
        <f aca="false">MIN($E52*SUM($Y$29),SUM($Y$29)-SUM($P52:AA52))</f>
        <v>0</v>
      </c>
      <c r="AC52" s="64" t="n">
        <f aca="false">MIN($E52*SUM($Y$29),SUM($Y$29)-SUM($P52:AB52))</f>
        <v>0</v>
      </c>
      <c r="AD52" s="64" t="n">
        <f aca="false">MIN($E52*SUM($Y$29),SUM($Y$29)-SUM($P52:AC52))</f>
        <v>0</v>
      </c>
      <c r="AE52" s="64" t="n">
        <f aca="false">MIN($E52*SUM($Y$29),SUM($Y$29)-SUM($P52:AD52))</f>
        <v>0</v>
      </c>
      <c r="AF52" s="64" t="n">
        <f aca="false">MIN($E52*SUM($Y$29),SUM($Y$29)-SUM($P52:AE52))</f>
        <v>0</v>
      </c>
      <c r="AG52" s="64" t="n">
        <f aca="false">MIN($E52*SUM($Y$29),SUM($Y$29)-SUM($P52:AF52))</f>
        <v>0</v>
      </c>
      <c r="AH52" s="64" t="n">
        <f aca="false">MIN($E52*SUM($Y$29),SUM($Y$29)-SUM($P52:AG52))</f>
        <v>0</v>
      </c>
      <c r="AI52" s="64" t="n">
        <f aca="false">MIN($E52*SUM($Y$29),SUM($Y$29)-SUM($P52:AH52))</f>
        <v>0</v>
      </c>
      <c r="AJ52" s="64" t="n">
        <f aca="false">MIN($E52*SUM($Y$29),SUM($Y$29)-SUM($P52:AI52))</f>
        <v>0</v>
      </c>
      <c r="AK52" s="64" t="n">
        <f aca="false">MIN($E52*SUM($Y$29),SUM($Y$29)-SUM($P52:AJ52))</f>
        <v>0</v>
      </c>
      <c r="AL52" s="64" t="n">
        <f aca="false">MIN($E52*SUM($Y$29),SUM($Y$29)-SUM($P52:AK52))</f>
        <v>0</v>
      </c>
      <c r="AM52" s="64" t="n">
        <f aca="false">MIN($E52*SUM($Y$29),SUM($Y$29)-SUM($P52:AL52))</f>
        <v>0</v>
      </c>
      <c r="AN52" s="64" t="n">
        <f aca="false">MIN($E52*SUM($Y$29),SUM($Y$29)-SUM($P52:AM52))</f>
        <v>0</v>
      </c>
      <c r="AO52" s="64" t="n">
        <f aca="false">MIN($E52*SUM($Y$29),SUM($Y$29)-SUM($P52:AN52))</f>
        <v>0</v>
      </c>
      <c r="AP52" s="64" t="n">
        <f aca="false">MIN($E52*SUM($Y$29),SUM($Y$29)-SUM($P52:AO52))</f>
        <v>0</v>
      </c>
      <c r="AQ52" s="64" t="n">
        <f aca="false">MIN($E52*SUM($Y$29),SUM($Y$29)-SUM($P52:AP52))</f>
        <v>0</v>
      </c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</row>
    <row r="53" customFormat="false" ht="18.75" hidden="false" customHeight="true" outlineLevel="1" collapsed="false">
      <c r="A53" s="89"/>
      <c r="B53" s="89"/>
      <c r="C53" s="89"/>
      <c r="D53" s="89"/>
      <c r="E53" s="253" t="n">
        <f aca="false">IF($F$26="Sim",$F$25,IF(F53=0,0,MAX($F$25,IF((MAX($F$35:$F$70)-F53=0),1,1/(MAX($F$35:$F$70)-F53)))))</f>
        <v>0.0588235294117647</v>
      </c>
      <c r="F53" s="509" t="n">
        <f aca="false">Z34</f>
        <v>18</v>
      </c>
      <c r="G53" s="45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64" t="n">
        <f aca="false">Z$29*$E53/2 * 0</f>
        <v>0</v>
      </c>
      <c r="AA53" s="64" t="n">
        <f aca="false">MIN($E53*SUM($Z$29),SUM($Z$29)-SUM($P53:Z53))</f>
        <v>0</v>
      </c>
      <c r="AB53" s="64" t="n">
        <f aca="false">MIN($E53*SUM($Z$29),SUM($Z$29)-SUM($P53:AA53))</f>
        <v>0</v>
      </c>
      <c r="AC53" s="64" t="n">
        <f aca="false">MIN($E53*SUM($Z$29),SUM($Z$29)-SUM($P53:AB53))</f>
        <v>0</v>
      </c>
      <c r="AD53" s="64" t="n">
        <f aca="false">MIN($E53*SUM($Z$29),SUM($Z$29)-SUM($P53:AC53))</f>
        <v>0</v>
      </c>
      <c r="AE53" s="64" t="n">
        <f aca="false">MIN($E53*SUM($Z$29),SUM($Z$29)-SUM($P53:AD53))</f>
        <v>0</v>
      </c>
      <c r="AF53" s="64" t="n">
        <f aca="false">MIN($E53*SUM($Z$29),SUM($Z$29)-SUM($P53:AE53))</f>
        <v>0</v>
      </c>
      <c r="AG53" s="64" t="n">
        <f aca="false">MIN($E53*SUM($Z$29),SUM($Z$29)-SUM($P53:AF53))</f>
        <v>0</v>
      </c>
      <c r="AH53" s="64" t="n">
        <f aca="false">MIN($E53*SUM($Z$29),SUM($Z$29)-SUM($P53:AG53))</f>
        <v>0</v>
      </c>
      <c r="AI53" s="64" t="n">
        <f aca="false">MIN($E53*SUM($Z$29),SUM($Z$29)-SUM($P53:AH53))</f>
        <v>0</v>
      </c>
      <c r="AJ53" s="64" t="n">
        <f aca="false">MIN($E53*SUM($Z$29),SUM($Z$29)-SUM($P53:AI53))</f>
        <v>0</v>
      </c>
      <c r="AK53" s="64" t="n">
        <f aca="false">MIN($E53*SUM($Z$29),SUM($Z$29)-SUM($P53:AJ53))</f>
        <v>0</v>
      </c>
      <c r="AL53" s="64" t="n">
        <f aca="false">MIN($E53*SUM($Z$29),SUM($Z$29)-SUM($P53:AK53))</f>
        <v>0</v>
      </c>
      <c r="AM53" s="64" t="n">
        <f aca="false">MIN($E53*SUM($Z$29),SUM($Z$29)-SUM($P53:AL53))</f>
        <v>0</v>
      </c>
      <c r="AN53" s="64" t="n">
        <f aca="false">MIN($E53*SUM($Z$29),SUM($Z$29)-SUM($P53:AM53))</f>
        <v>0</v>
      </c>
      <c r="AO53" s="64" t="n">
        <f aca="false">MIN($E53*SUM($Z$29),SUM($Z$29)-SUM($P53:AN53))</f>
        <v>0</v>
      </c>
      <c r="AP53" s="64" t="n">
        <f aca="false">MIN($E53*SUM($Z$29),SUM($Z$29)-SUM($P53:AO53))</f>
        <v>0</v>
      </c>
      <c r="AQ53" s="64" t="n">
        <f aca="false">MIN($E53*SUM($Z$29),SUM($Z$29)-SUM($P53:AP53))</f>
        <v>0</v>
      </c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</row>
    <row r="54" customFormat="false" ht="18.75" hidden="false" customHeight="true" outlineLevel="1" collapsed="false">
      <c r="A54" s="89"/>
      <c r="B54" s="89"/>
      <c r="C54" s="89"/>
      <c r="D54" s="89"/>
      <c r="E54" s="253" t="n">
        <f aca="false">IF($F$26="Sim",$F$25,IF(F54=0,0,MAX($F$25,IF((MAX($F$35:$F$70)-F54=0),1,1/(MAX($F$35:$F$70)-F54)))))</f>
        <v>0.0625</v>
      </c>
      <c r="F54" s="509" t="n">
        <f aca="false">AA34</f>
        <v>19</v>
      </c>
      <c r="G54" s="45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64" t="n">
        <f aca="false">AA$29*$E54/2 * 0</f>
        <v>0</v>
      </c>
      <c r="AB54" s="64" t="n">
        <f aca="false">MIN($E54*SUM($AA$29),SUM($AA$29)-SUM($P54:AA54))</f>
        <v>0</v>
      </c>
      <c r="AC54" s="64" t="n">
        <f aca="false">MIN($E54*SUM($AA$29),SUM($AA$29)-SUM($P54:AB54))</f>
        <v>0</v>
      </c>
      <c r="AD54" s="64" t="n">
        <f aca="false">MIN($E54*SUM($AA$29),SUM($AA$29)-SUM($P54:AC54))</f>
        <v>0</v>
      </c>
      <c r="AE54" s="64" t="n">
        <f aca="false">MIN($E54*SUM($AA$29),SUM($AA$29)-SUM($P54:AD54))</f>
        <v>0</v>
      </c>
      <c r="AF54" s="64" t="n">
        <f aca="false">MIN($E54*SUM($AA$29),SUM($AA$29)-SUM($P54:AE54))</f>
        <v>0</v>
      </c>
      <c r="AG54" s="64" t="n">
        <f aca="false">MIN($E54*SUM($AA$29),SUM($AA$29)-SUM($P54:AF54))</f>
        <v>0</v>
      </c>
      <c r="AH54" s="64" t="n">
        <f aca="false">MIN($E54*SUM($AA$29),SUM($AA$29)-SUM($P54:AG54))</f>
        <v>0</v>
      </c>
      <c r="AI54" s="64" t="n">
        <f aca="false">MIN($E54*SUM($AA$29),SUM($AA$29)-SUM($P54:AH54))</f>
        <v>0</v>
      </c>
      <c r="AJ54" s="64" t="n">
        <f aca="false">MIN($E54*SUM($AA$29),SUM($AA$29)-SUM($P54:AI54))</f>
        <v>0</v>
      </c>
      <c r="AK54" s="64" t="n">
        <f aca="false">MIN($E54*SUM($AA$29),SUM($AA$29)-SUM($P54:AJ54))</f>
        <v>0</v>
      </c>
      <c r="AL54" s="64" t="n">
        <f aca="false">MIN($E54*SUM($AA$29),SUM($AA$29)-SUM($P54:AK54))</f>
        <v>0</v>
      </c>
      <c r="AM54" s="64" t="n">
        <f aca="false">MIN($E54*SUM($AA$29),SUM($AA$29)-SUM($P54:AL54))</f>
        <v>0</v>
      </c>
      <c r="AN54" s="64" t="n">
        <f aca="false">MIN($E54*SUM($AA$29),SUM($AA$29)-SUM($P54:AM54))</f>
        <v>0</v>
      </c>
      <c r="AO54" s="64" t="n">
        <f aca="false">MIN($E54*SUM($AA$29),SUM($AA$29)-SUM($P54:AN54))</f>
        <v>0</v>
      </c>
      <c r="AP54" s="64" t="n">
        <f aca="false">MIN($E54*SUM($AA$29),SUM($AA$29)-SUM($P54:AO54))</f>
        <v>0</v>
      </c>
      <c r="AQ54" s="64" t="n">
        <f aca="false">MIN($E54*SUM($AA$29),SUM($AA$29)-SUM($P54:AP54))</f>
        <v>0</v>
      </c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</row>
    <row r="55" customFormat="false" ht="18.75" hidden="false" customHeight="true" outlineLevel="1" collapsed="false">
      <c r="A55" s="89"/>
      <c r="B55" s="89"/>
      <c r="C55" s="89"/>
      <c r="D55" s="89"/>
      <c r="E55" s="253" t="n">
        <f aca="false">IF($F$26="Sim",$F$25,IF(F55=0,0,MAX($F$25,IF((MAX($F$35:$F$70)-F55=0),1,1/(MAX($F$35:$F$70)-F55)))))</f>
        <v>0.0666666666666667</v>
      </c>
      <c r="F55" s="509" t="n">
        <f aca="false">AB34</f>
        <v>20</v>
      </c>
      <c r="G55" s="45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64" t="n">
        <f aca="false">AB$29*$E55/2 * 0</f>
        <v>0</v>
      </c>
      <c r="AC55" s="64" t="n">
        <f aca="false">MIN($E55*SUM($AB$29),SUM($AB$29)-SUM($P55:AB55))</f>
        <v>0</v>
      </c>
      <c r="AD55" s="64" t="n">
        <f aca="false">MIN($E55*SUM($AB$29),SUM($AB$29)-SUM($P55:AC55))</f>
        <v>0</v>
      </c>
      <c r="AE55" s="64" t="n">
        <f aca="false">MIN($E55*SUM($AB$29),SUM($AB$29)-SUM($P55:AD55))</f>
        <v>0</v>
      </c>
      <c r="AF55" s="64" t="n">
        <f aca="false">MIN($E55*SUM($AB$29),SUM($AB$29)-SUM($P55:AE55))</f>
        <v>0</v>
      </c>
      <c r="AG55" s="64" t="n">
        <f aca="false">MIN($E55*SUM($AB$29),SUM($AB$29)-SUM($P55:AF55))</f>
        <v>0</v>
      </c>
      <c r="AH55" s="64" t="n">
        <f aca="false">MIN($E55*SUM($AB$29),SUM($AB$29)-SUM($P55:AG55))</f>
        <v>0</v>
      </c>
      <c r="AI55" s="64" t="n">
        <f aca="false">MIN($E55*SUM($AB$29),SUM($AB$29)-SUM($P55:AH55))</f>
        <v>0</v>
      </c>
      <c r="AJ55" s="64" t="n">
        <f aca="false">MIN($E55*SUM($AB$29),SUM($AB$29)-SUM($P55:AI55))</f>
        <v>0</v>
      </c>
      <c r="AK55" s="64" t="n">
        <f aca="false">MIN($E55*SUM($AB$29),SUM($AB$29)-SUM($P55:AJ55))</f>
        <v>0</v>
      </c>
      <c r="AL55" s="64" t="n">
        <f aca="false">MIN($E55*SUM($AB$29),SUM($AB$29)-SUM($P55:AK55))</f>
        <v>0</v>
      </c>
      <c r="AM55" s="64" t="n">
        <f aca="false">MIN($E55*SUM($AB$29),SUM($AB$29)-SUM($P55:AL55))</f>
        <v>0</v>
      </c>
      <c r="AN55" s="64" t="n">
        <f aca="false">MIN($E55*SUM($AB$29),SUM($AB$29)-SUM($P55:AM55))</f>
        <v>0</v>
      </c>
      <c r="AO55" s="64" t="n">
        <f aca="false">MIN($E55*SUM($AB$29),SUM($AB$29)-SUM($P55:AN55))</f>
        <v>0</v>
      </c>
      <c r="AP55" s="64" t="n">
        <f aca="false">MIN($E55*SUM($AB$29),SUM($AB$29)-SUM($P55:AO55))</f>
        <v>0</v>
      </c>
      <c r="AQ55" s="64" t="n">
        <f aca="false">MIN($E55*SUM($AB$29),SUM($AB$29)-SUM($P55:AP55))</f>
        <v>0</v>
      </c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</row>
    <row r="56" customFormat="false" ht="18.75" hidden="false" customHeight="true" outlineLevel="1" collapsed="false">
      <c r="A56" s="89"/>
      <c r="B56" s="89"/>
      <c r="C56" s="89"/>
      <c r="D56" s="89"/>
      <c r="E56" s="253" t="n">
        <f aca="false">IF($F$26="Sim",$F$25,IF(F56=0,0,MAX($F$25,IF((MAX($F$35:$F$70)-F56=0),1,1/(MAX($F$35:$F$70)-F56)))))</f>
        <v>0.0714285714285714</v>
      </c>
      <c r="F56" s="509" t="n">
        <f aca="false">AC34</f>
        <v>21</v>
      </c>
      <c r="G56" s="45"/>
      <c r="H56" s="510"/>
      <c r="I56" s="510"/>
      <c r="J56" s="510"/>
      <c r="K56" s="510"/>
      <c r="L56" s="510"/>
      <c r="M56" s="510"/>
      <c r="N56" s="510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64" t="n">
        <f aca="false">AC$29*$E56/2 * 0</f>
        <v>0</v>
      </c>
      <c r="AD56" s="64" t="n">
        <f aca="false">MIN($E56*SUM($AC$29),SUM($AC$29)-SUM($P56:AC56))</f>
        <v>0</v>
      </c>
      <c r="AE56" s="64" t="n">
        <f aca="false">MIN($E56*SUM($AC$29),SUM($AC$29)-SUM($P56:AD56))</f>
        <v>0</v>
      </c>
      <c r="AF56" s="64" t="n">
        <f aca="false">MIN($E56*SUM($AC$29),SUM($AC$29)-SUM($P56:AE56))</f>
        <v>0</v>
      </c>
      <c r="AG56" s="64" t="n">
        <f aca="false">MIN($E56*SUM($AC$29),SUM($AC$29)-SUM($P56:AF56))</f>
        <v>0</v>
      </c>
      <c r="AH56" s="64" t="n">
        <f aca="false">MIN($E56*SUM($AC$29),SUM($AC$29)-SUM($P56:AG56))</f>
        <v>0</v>
      </c>
      <c r="AI56" s="64" t="n">
        <f aca="false">MIN($E56*SUM($AC$29),SUM($AC$29)-SUM($P56:AH56))</f>
        <v>0</v>
      </c>
      <c r="AJ56" s="64" t="n">
        <f aca="false">MIN($E56*SUM($AC$29),SUM($AC$29)-SUM($P56:AI56))</f>
        <v>0</v>
      </c>
      <c r="AK56" s="64" t="n">
        <f aca="false">MIN($E56*SUM($AC$29),SUM($AC$29)-SUM($P56:AJ56))</f>
        <v>0</v>
      </c>
      <c r="AL56" s="64" t="n">
        <f aca="false">MIN($E56*SUM($AC$29),SUM($AC$29)-SUM($P56:AK56))</f>
        <v>0</v>
      </c>
      <c r="AM56" s="64" t="n">
        <f aca="false">MIN($E56*SUM($AC$29),SUM($AC$29)-SUM($P56:AL56))</f>
        <v>0</v>
      </c>
      <c r="AN56" s="64" t="n">
        <f aca="false">MIN($E56*SUM($AC$29),SUM($AC$29)-SUM($P56:AM56))</f>
        <v>0</v>
      </c>
      <c r="AO56" s="64" t="n">
        <f aca="false">MIN($E56*SUM($AC$29),SUM($AC$29)-SUM($P56:AN56))</f>
        <v>0</v>
      </c>
      <c r="AP56" s="64" t="n">
        <f aca="false">MIN($E56*SUM($AC$29),SUM($AC$29)-SUM($P56:AO56))</f>
        <v>0</v>
      </c>
      <c r="AQ56" s="64" t="n">
        <f aca="false">MIN($E56*SUM($AC$29),SUM($AC$29)-SUM($P56:AP56))</f>
        <v>0</v>
      </c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</row>
    <row r="57" customFormat="false" ht="18.75" hidden="false" customHeight="true" outlineLevel="1" collapsed="false">
      <c r="A57" s="89"/>
      <c r="B57" s="89"/>
      <c r="C57" s="89"/>
      <c r="D57" s="89"/>
      <c r="E57" s="253" t="n">
        <f aca="false">IF($F$26="Sim",$F$25,IF(F57=0,0,MAX($F$25,IF((MAX($F$35:$F$70)-F57=0),1,1/(MAX($F$35:$F$70)-F57)))))</f>
        <v>0.0769230769230769</v>
      </c>
      <c r="F57" s="509" t="n">
        <f aca="false">AD34</f>
        <v>22</v>
      </c>
      <c r="G57" s="45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64" t="n">
        <f aca="false">AD$29*$E57/2 * 0</f>
        <v>0</v>
      </c>
      <c r="AE57" s="64" t="n">
        <f aca="false">MIN($E57*SUM($AD$29),SUM($AD$29)-SUM($P57:AD57))</f>
        <v>0</v>
      </c>
      <c r="AF57" s="64" t="n">
        <f aca="false">MIN($E57*SUM($AD$29),SUM($AD$29)-SUM($P57:AE57))</f>
        <v>0</v>
      </c>
      <c r="AG57" s="64" t="n">
        <f aca="false">MIN($E57*SUM($AD$29),SUM($AD$29)-SUM($P57:AF57))</f>
        <v>0</v>
      </c>
      <c r="AH57" s="64" t="n">
        <f aca="false">MIN($E57*SUM($AD$29),SUM($AD$29)-SUM($P57:AG57))</f>
        <v>0</v>
      </c>
      <c r="AI57" s="64" t="n">
        <f aca="false">MIN($E57*SUM($AD$29),SUM($AD$29)-SUM($P57:AH57))</f>
        <v>0</v>
      </c>
      <c r="AJ57" s="64" t="n">
        <f aca="false">MIN($E57*SUM($AD$29),SUM($AD$29)-SUM($P57:AI57))</f>
        <v>0</v>
      </c>
      <c r="AK57" s="64" t="n">
        <f aca="false">MIN($E57*SUM($AD$29),SUM($AD$29)-SUM($P57:AJ57))</f>
        <v>0</v>
      </c>
      <c r="AL57" s="64" t="n">
        <f aca="false">MIN($E57*SUM($AD$29),SUM($AD$29)-SUM($P57:AK57))</f>
        <v>0</v>
      </c>
      <c r="AM57" s="64" t="n">
        <f aca="false">MIN($E57*SUM($AD$29),SUM($AD$29)-SUM($P57:AL57))</f>
        <v>0</v>
      </c>
      <c r="AN57" s="64" t="n">
        <f aca="false">MIN($E57*SUM($AD$29),SUM($AD$29)-SUM($P57:AM57))</f>
        <v>0</v>
      </c>
      <c r="AO57" s="64" t="n">
        <f aca="false">MIN($E57*SUM($AD$29),SUM($AD$29)-SUM($P57:AN57))</f>
        <v>0</v>
      </c>
      <c r="AP57" s="64" t="n">
        <f aca="false">MIN($E57*SUM($AD$29),SUM($AD$29)-SUM($P57:AO57))</f>
        <v>0</v>
      </c>
      <c r="AQ57" s="64" t="n">
        <f aca="false">MIN($E57*SUM($AD$29),SUM($AD$29)-SUM($P57:AP57))</f>
        <v>0</v>
      </c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</row>
    <row r="58" customFormat="false" ht="18.75" hidden="false" customHeight="true" outlineLevel="1" collapsed="false">
      <c r="A58" s="89"/>
      <c r="B58" s="89"/>
      <c r="C58" s="89"/>
      <c r="D58" s="89"/>
      <c r="E58" s="253" t="n">
        <f aca="false">IF($F$26="Sim",$F$25,IF(F58=0,0,MAX($F$25,IF((MAX($F$35:$F$70)-F58=0),1,1/(MAX($F$35:$F$70)-F58)))))</f>
        <v>0.0833333333333333</v>
      </c>
      <c r="F58" s="509" t="n">
        <f aca="false">AE34</f>
        <v>23</v>
      </c>
      <c r="G58" s="45"/>
      <c r="H58" s="510"/>
      <c r="I58" s="510"/>
      <c r="J58" s="51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64" t="n">
        <f aca="false">AE$29*$E58/2 * 0</f>
        <v>0</v>
      </c>
      <c r="AF58" s="64" t="n">
        <f aca="false">MIN($E58*SUM($AE$29),SUM($AE$29)-SUM($P58:AE58))</f>
        <v>0</v>
      </c>
      <c r="AG58" s="64" t="n">
        <f aca="false">MIN($E58*SUM($AE$29),SUM($AE$29)-SUM($P58:AF58))</f>
        <v>0</v>
      </c>
      <c r="AH58" s="64" t="n">
        <f aca="false">MIN($E58*SUM($AE$29),SUM($AE$29)-SUM($P58:AG58))</f>
        <v>0</v>
      </c>
      <c r="AI58" s="64" t="n">
        <f aca="false">MIN($E58*SUM($AE$29),SUM($AE$29)-SUM($P58:AH58))</f>
        <v>0</v>
      </c>
      <c r="AJ58" s="64" t="n">
        <f aca="false">MIN($E58*SUM($AE$29),SUM($AE$29)-SUM($P58:AI58))</f>
        <v>0</v>
      </c>
      <c r="AK58" s="64" t="n">
        <f aca="false">MIN($E58*SUM($AE$29),SUM($AE$29)-SUM($P58:AJ58))</f>
        <v>0</v>
      </c>
      <c r="AL58" s="64" t="n">
        <f aca="false">MIN($E58*SUM($AE$29),SUM($AE$29)-SUM($P58:AK58))</f>
        <v>0</v>
      </c>
      <c r="AM58" s="64" t="n">
        <f aca="false">MIN($E58*SUM($AE$29),SUM($AE$29)-SUM($P58:AL58))</f>
        <v>0</v>
      </c>
      <c r="AN58" s="64" t="n">
        <f aca="false">MIN($E58*SUM($AE$29),SUM($AE$29)-SUM($P58:AM58))</f>
        <v>0</v>
      </c>
      <c r="AO58" s="64" t="n">
        <f aca="false">MIN($E58*SUM($AE$29),SUM($AE$29)-SUM($P58:AN58))</f>
        <v>0</v>
      </c>
      <c r="AP58" s="64" t="n">
        <f aca="false">MIN($E58*SUM($AE$29),SUM($AE$29)-SUM($P58:AO58))</f>
        <v>0</v>
      </c>
      <c r="AQ58" s="64" t="n">
        <f aca="false">MIN($E58*SUM($AE$29),SUM($AE$29)-SUM($P58:AP58))</f>
        <v>0</v>
      </c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</row>
    <row r="59" customFormat="false" ht="18.75" hidden="false" customHeight="true" outlineLevel="1" collapsed="false">
      <c r="A59" s="89"/>
      <c r="B59" s="89"/>
      <c r="C59" s="89"/>
      <c r="D59" s="89"/>
      <c r="E59" s="253" t="n">
        <f aca="false">IF($F$26="Sim",$F$25,IF(F59=0,0,MAX($F$25,IF((MAX($F$35:$F$70)-F59=0),1,1/(MAX($F$35:$F$70)-F59)))))</f>
        <v>0.0909090909090909</v>
      </c>
      <c r="F59" s="509" t="n">
        <f aca="false">AF34</f>
        <v>24</v>
      </c>
      <c r="G59" s="45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64" t="n">
        <f aca="false">AF$29*$E59/2 * 0</f>
        <v>0</v>
      </c>
      <c r="AG59" s="64" t="n">
        <f aca="false">MIN($E59*SUM($AF$29),SUM($AF$29)-SUM($P59:AF59))</f>
        <v>0</v>
      </c>
      <c r="AH59" s="64" t="n">
        <f aca="false">MIN($E59*SUM($AF$29),SUM($AF$29)-SUM($P59:AG59))</f>
        <v>0</v>
      </c>
      <c r="AI59" s="64" t="n">
        <f aca="false">MIN($E59*SUM($AF$29),SUM($AF$29)-SUM($P59:AH59))</f>
        <v>0</v>
      </c>
      <c r="AJ59" s="64" t="n">
        <f aca="false">MIN($E59*SUM($AF$29),SUM($AF$29)-SUM($P59:AI59))</f>
        <v>0</v>
      </c>
      <c r="AK59" s="64" t="n">
        <f aca="false">MIN($E59*SUM($AF$29),SUM($AF$29)-SUM($P59:AJ59))</f>
        <v>0</v>
      </c>
      <c r="AL59" s="64" t="n">
        <f aca="false">MIN($E59*SUM($AF$29),SUM($AF$29)-SUM($P59:AK59))</f>
        <v>0</v>
      </c>
      <c r="AM59" s="64" t="n">
        <f aca="false">MIN($E59*SUM($AF$29),SUM($AF$29)-SUM($P59:AL59))</f>
        <v>0</v>
      </c>
      <c r="AN59" s="64" t="n">
        <f aca="false">MIN($E59*SUM($AF$29),SUM($AF$29)-SUM($P59:AM59))</f>
        <v>0</v>
      </c>
      <c r="AO59" s="64" t="n">
        <f aca="false">MIN($E59*SUM($AF$29),SUM($AF$29)-SUM($P59:AN59))</f>
        <v>0</v>
      </c>
      <c r="AP59" s="64" t="n">
        <f aca="false">MIN($E59*SUM($AF$29),SUM($AF$29)-SUM($P59:AO59))</f>
        <v>0</v>
      </c>
      <c r="AQ59" s="64" t="n">
        <f aca="false">MIN($E59*SUM($AF$29),SUM($AF$29)-SUM($P59:AP59))</f>
        <v>0</v>
      </c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</row>
    <row r="60" customFormat="false" ht="18.75" hidden="false" customHeight="true" outlineLevel="1" collapsed="false">
      <c r="A60" s="89"/>
      <c r="B60" s="89"/>
      <c r="C60" s="89"/>
      <c r="D60" s="89"/>
      <c r="E60" s="253" t="n">
        <f aca="false">IF($F$26="Sim",$F$25,IF(F60=0,0,MAX($F$25,IF((MAX($F$35:$F$70)-F60=0),1,1/(MAX($F$35:$F$70)-F60)))))</f>
        <v>0.1</v>
      </c>
      <c r="F60" s="509" t="n">
        <f aca="false">AG34</f>
        <v>25</v>
      </c>
      <c r="G60" s="45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64" t="n">
        <f aca="false">AG$29*$E60/2 * 0</f>
        <v>0</v>
      </c>
      <c r="AH60" s="64" t="n">
        <f aca="false">MIN($E60*SUM($AG$29),SUM($AG$29)-SUM($P60:AG60))</f>
        <v>0</v>
      </c>
      <c r="AI60" s="64" t="n">
        <f aca="false">MIN($E60*SUM($AG$29),SUM($AG$29)-SUM($P60:AH60))</f>
        <v>0</v>
      </c>
      <c r="AJ60" s="64" t="n">
        <f aca="false">MIN($E60*SUM($AG$29),SUM($AG$29)-SUM($P60:AI60))</f>
        <v>0</v>
      </c>
      <c r="AK60" s="64" t="n">
        <f aca="false">MIN($E60*SUM($AG$29),SUM($AG$29)-SUM($P60:AJ60))</f>
        <v>0</v>
      </c>
      <c r="AL60" s="64" t="n">
        <f aca="false">MIN($E60*SUM($AG$29),SUM($AG$29)-SUM($P60:AK60))</f>
        <v>0</v>
      </c>
      <c r="AM60" s="64" t="n">
        <f aca="false">MIN($E60*SUM($AG$29),SUM($AG$29)-SUM($P60:AL60))</f>
        <v>0</v>
      </c>
      <c r="AN60" s="64" t="n">
        <f aca="false">MIN($E60*SUM($AG$29),SUM($AG$29)-SUM($P60:AM60))</f>
        <v>0</v>
      </c>
      <c r="AO60" s="64" t="n">
        <f aca="false">MIN($E60*SUM($AG$29),SUM($AG$29)-SUM($P60:AN60))</f>
        <v>0</v>
      </c>
      <c r="AP60" s="64" t="n">
        <f aca="false">MIN($E60*SUM($AG$29),SUM($AG$29)-SUM($P60:AO60))</f>
        <v>0</v>
      </c>
      <c r="AQ60" s="64" t="n">
        <f aca="false">MIN($E60*SUM($AG$29),SUM($AG$29)-SUM($P60:AP60))</f>
        <v>0</v>
      </c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</row>
    <row r="61" customFormat="false" ht="18.75" hidden="false" customHeight="true" outlineLevel="1" collapsed="false">
      <c r="A61" s="89"/>
      <c r="B61" s="89"/>
      <c r="C61" s="89"/>
      <c r="D61" s="89"/>
      <c r="E61" s="253" t="n">
        <f aca="false">IF($F$26="Sim",$F$25,IF(F61=0,0,MAX($F$25,IF((MAX($F$35:$F$70)-F61=0),1,1/(MAX($F$35:$F$70)-F61)))))</f>
        <v>0.111111111111111</v>
      </c>
      <c r="F61" s="509" t="n">
        <f aca="false">AH34</f>
        <v>26</v>
      </c>
      <c r="G61" s="45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64" t="n">
        <f aca="false">AH$29*$E61/2 * 0</f>
        <v>0</v>
      </c>
      <c r="AI61" s="64" t="n">
        <f aca="false">MIN($E61*SUM($AH$29),SUM($AH$29)-SUM($P61:AH61))</f>
        <v>0</v>
      </c>
      <c r="AJ61" s="64" t="n">
        <f aca="false">MIN($E61*SUM($AH$29),SUM($AH$29)-SUM($P61:AI61))</f>
        <v>0</v>
      </c>
      <c r="AK61" s="64" t="n">
        <f aca="false">MIN($E61*SUM($AH$29),SUM($AH$29)-SUM($P61:AJ61))</f>
        <v>0</v>
      </c>
      <c r="AL61" s="64" t="n">
        <f aca="false">MIN($E61*SUM($AH$29),SUM($AH$29)-SUM($P61:AK61))</f>
        <v>0</v>
      </c>
      <c r="AM61" s="64" t="n">
        <f aca="false">MIN($E61*SUM($AH$29),SUM($AH$29)-SUM($P61:AL61))</f>
        <v>0</v>
      </c>
      <c r="AN61" s="64" t="n">
        <f aca="false">MIN($E61*SUM($AH$29),SUM($AH$29)-SUM($P61:AM61))</f>
        <v>0</v>
      </c>
      <c r="AO61" s="64" t="n">
        <f aca="false">MIN($E61*SUM($AH$29),SUM($AH$29)-SUM($P61:AN61))</f>
        <v>0</v>
      </c>
      <c r="AP61" s="64" t="n">
        <f aca="false">MIN($E61*SUM($AH$29),SUM($AH$29)-SUM($P61:AO61))</f>
        <v>0</v>
      </c>
      <c r="AQ61" s="64" t="n">
        <f aca="false">MIN($E61*SUM($AH$29),SUM($AH$29)-SUM($P61:AP61))</f>
        <v>0</v>
      </c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</row>
    <row r="62" customFormat="false" ht="18.75" hidden="false" customHeight="true" outlineLevel="1" collapsed="false">
      <c r="A62" s="89"/>
      <c r="B62" s="89"/>
      <c r="C62" s="89"/>
      <c r="D62" s="89"/>
      <c r="E62" s="253" t="n">
        <f aca="false">IF($F$26="Sim",$F$25,IF(F62=0,0,MAX($F$25,IF((MAX($F$35:$F$70)-F62=0),1,1/(MAX($F$35:$F$70)-F62)))))</f>
        <v>0.125</v>
      </c>
      <c r="F62" s="509" t="n">
        <f aca="false">AI34</f>
        <v>27</v>
      </c>
      <c r="G62" s="45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64" t="n">
        <f aca="false">AI$29*$E62/2 * 0</f>
        <v>0</v>
      </c>
      <c r="AJ62" s="64" t="n">
        <f aca="false">MIN($E62*SUM($AI$29),SUM($AI$29)-SUM($P62:AI62))</f>
        <v>0</v>
      </c>
      <c r="AK62" s="64" t="n">
        <f aca="false">MIN($E62*SUM($AI$29),SUM($AI$29)-SUM($P62:AJ62))</f>
        <v>0</v>
      </c>
      <c r="AL62" s="64" t="n">
        <f aca="false">MIN($E62*SUM($AI$29),SUM($AI$29)-SUM($P62:AK62))</f>
        <v>0</v>
      </c>
      <c r="AM62" s="64" t="n">
        <f aca="false">MIN($E62*SUM($AI$29),SUM($AI$29)-SUM($P62:AL62))</f>
        <v>0</v>
      </c>
      <c r="AN62" s="64" t="n">
        <f aca="false">MIN($E62*SUM($AI$29),SUM($AI$29)-SUM($P62:AM62))</f>
        <v>0</v>
      </c>
      <c r="AO62" s="64" t="n">
        <f aca="false">MIN($E62*SUM($AI$29),SUM($AI$29)-SUM($P62:AN62))</f>
        <v>0</v>
      </c>
      <c r="AP62" s="64" t="n">
        <f aca="false">MIN($E62*SUM($AI$29),SUM($AI$29)-SUM($P62:AO62))</f>
        <v>0</v>
      </c>
      <c r="AQ62" s="64" t="n">
        <f aca="false">MIN($E62*SUM($AI$29),SUM($AI$29)-SUM($P62:AP62))</f>
        <v>0</v>
      </c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</row>
    <row r="63" customFormat="false" ht="18.75" hidden="false" customHeight="true" outlineLevel="1" collapsed="false">
      <c r="A63" s="89"/>
      <c r="B63" s="89"/>
      <c r="C63" s="89"/>
      <c r="D63" s="89"/>
      <c r="E63" s="253" t="n">
        <f aca="false">IF($F$26="Sim",$F$25,IF(F63=0,0,MAX($F$25,IF((MAX($F$35:$F$70)-F63=0),1,1/(MAX($F$35:$F$70)-F63)))))</f>
        <v>0.142857142857143</v>
      </c>
      <c r="F63" s="509" t="n">
        <f aca="false">AJ34</f>
        <v>28</v>
      </c>
      <c r="G63" s="45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  <c r="AF63" s="510"/>
      <c r="AG63" s="510"/>
      <c r="AH63" s="510"/>
      <c r="AI63" s="510"/>
      <c r="AJ63" s="64" t="n">
        <f aca="false">AJ$29*$E63/2 * 0</f>
        <v>0</v>
      </c>
      <c r="AK63" s="64" t="n">
        <f aca="false">MIN($E63*SUM($AJ$29),SUM($AJ$29)-SUM($P63:AJ63))</f>
        <v>0</v>
      </c>
      <c r="AL63" s="64" t="n">
        <f aca="false">MIN($E63*SUM($AJ$29),SUM($AJ$29)-SUM($P63:AK63))</f>
        <v>0</v>
      </c>
      <c r="AM63" s="64" t="n">
        <f aca="false">MIN($E63*SUM($AJ$29),SUM($AJ$29)-SUM($P63:AL63))</f>
        <v>0</v>
      </c>
      <c r="AN63" s="64" t="n">
        <f aca="false">MIN($E63*SUM($AJ$29),SUM($AJ$29)-SUM($P63:AM63))</f>
        <v>0</v>
      </c>
      <c r="AO63" s="64" t="n">
        <f aca="false">MIN($E63*SUM($AJ$29),SUM($AJ$29)-SUM($P63:AN63))</f>
        <v>0</v>
      </c>
      <c r="AP63" s="64" t="n">
        <f aca="false">MIN($E63*SUM($AJ$29),SUM($AJ$29)-SUM($P63:AO63))</f>
        <v>0</v>
      </c>
      <c r="AQ63" s="64" t="n">
        <f aca="false">MIN($E63*SUM($AJ$29),SUM($AJ$29)-SUM($P63:AP63))</f>
        <v>0</v>
      </c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</row>
    <row r="64" customFormat="false" ht="18.75" hidden="false" customHeight="true" outlineLevel="1" collapsed="false">
      <c r="A64" s="89"/>
      <c r="B64" s="89"/>
      <c r="C64" s="89"/>
      <c r="D64" s="89"/>
      <c r="E64" s="253" t="n">
        <f aca="false">IF($F$26="Sim",$F$25,IF(F64=0,0,MAX($F$25,IF((MAX($F$35:$F$70)-F64=0),1,1/(MAX($F$35:$F$70)-F64)))))</f>
        <v>0.166666666666667</v>
      </c>
      <c r="F64" s="509" t="n">
        <f aca="false">AK34</f>
        <v>29</v>
      </c>
      <c r="G64" s="45"/>
      <c r="H64" s="510"/>
      <c r="I64" s="510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 s="510"/>
      <c r="AH64" s="510"/>
      <c r="AI64" s="510"/>
      <c r="AJ64" s="510"/>
      <c r="AK64" s="64" t="n">
        <f aca="false">AK$29*$E64/2 * 0</f>
        <v>0</v>
      </c>
      <c r="AL64" s="64" t="n">
        <f aca="false">MIN($E64*SUM($AK$29),SUM($AK$29)-SUM($P64:AK64))</f>
        <v>0</v>
      </c>
      <c r="AM64" s="64" t="n">
        <f aca="false">MIN($E64*SUM($AK$29),SUM($AK$29)-SUM($P64:AL64))</f>
        <v>0</v>
      </c>
      <c r="AN64" s="64" t="n">
        <f aca="false">MIN($E64*SUM($AK$29),SUM($AK$29)-SUM($P64:AM64))</f>
        <v>0</v>
      </c>
      <c r="AO64" s="64" t="n">
        <f aca="false">MIN($E64*SUM($AK$29),SUM($AK$29)-SUM($P64:AN64))</f>
        <v>0</v>
      </c>
      <c r="AP64" s="64" t="n">
        <f aca="false">MIN($E64*SUM($AK$29),SUM($AK$29)-SUM($P64:AO64))</f>
        <v>0</v>
      </c>
      <c r="AQ64" s="64" t="n">
        <f aca="false">MIN($E64*SUM($AK$29),SUM($AK$29)-SUM($P64:AP64))</f>
        <v>0</v>
      </c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</row>
    <row r="65" customFormat="false" ht="18.75" hidden="false" customHeight="true" outlineLevel="1" collapsed="false">
      <c r="A65" s="89"/>
      <c r="B65" s="89"/>
      <c r="C65" s="89"/>
      <c r="D65" s="89"/>
      <c r="E65" s="253" t="n">
        <f aca="false">IF($F$26="Sim",$F$25,IF(F65=0,0,MAX($F$25,IF((MAX($F$35:$F$70)-F65=0),1,1/(MAX($F$35:$F$70)-F65)))))</f>
        <v>0.2</v>
      </c>
      <c r="F65" s="509" t="n">
        <f aca="false">AL34</f>
        <v>30</v>
      </c>
      <c r="G65" s="45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  <c r="AH65" s="510"/>
      <c r="AI65" s="510"/>
      <c r="AJ65" s="510"/>
      <c r="AK65" s="510"/>
      <c r="AL65" s="64" t="n">
        <f aca="false">AL$29*$E65</f>
        <v>0</v>
      </c>
      <c r="AM65" s="64" t="n">
        <f aca="false">AM$29*$E65</f>
        <v>0</v>
      </c>
      <c r="AN65" s="64" t="n">
        <f aca="false">AN$29*$E65</f>
        <v>0</v>
      </c>
      <c r="AO65" s="64" t="n">
        <f aca="false">AO$29*$E65</f>
        <v>0</v>
      </c>
      <c r="AP65" s="64" t="n">
        <f aca="false">AP$29*$E65</f>
        <v>0</v>
      </c>
      <c r="AQ65" s="64" t="n">
        <f aca="false">AQ$29*$E65</f>
        <v>0</v>
      </c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</row>
    <row r="66" customFormat="false" ht="18.75" hidden="false" customHeight="true" outlineLevel="1" collapsed="false">
      <c r="A66" s="89"/>
      <c r="B66" s="89"/>
      <c r="C66" s="89"/>
      <c r="D66" s="89"/>
      <c r="E66" s="253" t="n">
        <f aca="false">IF($F$26="Sim",$F$25,IF(F66=0,0,MAX($F$25,IF((MAX($F$35:$F$70)-F66=0),1,1/(MAX($F$35:$F$70)-F66)))))</f>
        <v>0.25</v>
      </c>
      <c r="F66" s="509" t="n">
        <f aca="false">AM34</f>
        <v>31</v>
      </c>
      <c r="G66" s="45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64" t="n">
        <f aca="false">AM$29*$E66</f>
        <v>0</v>
      </c>
      <c r="AN66" s="64" t="n">
        <f aca="false">AN$29*$E66</f>
        <v>0</v>
      </c>
      <c r="AO66" s="64" t="n">
        <f aca="false">AO$29*$E66</f>
        <v>0</v>
      </c>
      <c r="AP66" s="64" t="n">
        <f aca="false">AP$29*$E66</f>
        <v>0</v>
      </c>
      <c r="AQ66" s="64" t="n">
        <f aca="false">AQ$29*$E66</f>
        <v>0</v>
      </c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</row>
    <row r="67" customFormat="false" ht="18.75" hidden="false" customHeight="true" outlineLevel="1" collapsed="false">
      <c r="A67" s="89"/>
      <c r="B67" s="89"/>
      <c r="C67" s="89"/>
      <c r="D67" s="89"/>
      <c r="E67" s="253" t="n">
        <f aca="false">IF($F$26="Sim",$F$25,IF(F67=0,0,MAX($F$25,IF((MAX($F$35:$F$70)-F67=0),1,1/(MAX($F$35:$F$70)-F67)))))</f>
        <v>0.333333333333333</v>
      </c>
      <c r="F67" s="509" t="n">
        <f aca="false">AN34</f>
        <v>32</v>
      </c>
      <c r="G67" s="45"/>
      <c r="H67" s="510"/>
      <c r="I67" s="510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0"/>
      <c r="AM67" s="510"/>
      <c r="AN67" s="64" t="n">
        <f aca="false">AN$29*$E67</f>
        <v>0</v>
      </c>
      <c r="AO67" s="64" t="n">
        <f aca="false">AO$29*$E67</f>
        <v>0</v>
      </c>
      <c r="AP67" s="64" t="n">
        <f aca="false">AP$29*$E67</f>
        <v>0</v>
      </c>
      <c r="AQ67" s="64" t="n">
        <f aca="false">AQ$29*$E67</f>
        <v>0</v>
      </c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</row>
    <row r="68" customFormat="false" ht="18.75" hidden="false" customHeight="true" outlineLevel="1" collapsed="false">
      <c r="A68" s="89"/>
      <c r="B68" s="89"/>
      <c r="C68" s="89"/>
      <c r="D68" s="89"/>
      <c r="E68" s="253" t="n">
        <f aca="false">IF($F$26="Sim",$F$25,IF(F68=0,0,MAX($F$25,IF((MAX($F$35:$F$70)-F68=0),1,1/(MAX($F$35:$F$70)-F68)))))</f>
        <v>0.5</v>
      </c>
      <c r="F68" s="509" t="n">
        <f aca="false">AO34</f>
        <v>33</v>
      </c>
      <c r="G68" s="45"/>
      <c r="H68" s="510"/>
      <c r="I68" s="510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0"/>
      <c r="AM68" s="510"/>
      <c r="AN68" s="510"/>
      <c r="AO68" s="64" t="n">
        <f aca="false">AO$29*$E68</f>
        <v>0</v>
      </c>
      <c r="AP68" s="64" t="n">
        <f aca="false">AP$29*$E68</f>
        <v>0</v>
      </c>
      <c r="AQ68" s="64" t="n">
        <f aca="false">AQ$29*$E68</f>
        <v>0</v>
      </c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</row>
    <row r="69" customFormat="false" ht="18.75" hidden="false" customHeight="true" outlineLevel="1" collapsed="false">
      <c r="A69" s="89"/>
      <c r="B69" s="89"/>
      <c r="C69" s="89"/>
      <c r="D69" s="89"/>
      <c r="E69" s="253" t="n">
        <f aca="false">IF($F$26="Sim",$F$25,IF(F69=0,0,MAX($F$25,IF((MAX($F$35:$F$70)-F69=0),1,1/(MAX($F$35:$F$70)-F69)))))</f>
        <v>1</v>
      </c>
      <c r="F69" s="509" t="n">
        <f aca="false">AP34</f>
        <v>34</v>
      </c>
      <c r="G69" s="45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0"/>
      <c r="AI69" s="510"/>
      <c r="AJ69" s="510"/>
      <c r="AK69" s="510"/>
      <c r="AL69" s="510"/>
      <c r="AM69" s="510"/>
      <c r="AN69" s="510"/>
      <c r="AO69" s="510"/>
      <c r="AP69" s="64" t="n">
        <f aca="false">AP$29*$E69</f>
        <v>0</v>
      </c>
      <c r="AQ69" s="64" t="n">
        <f aca="false">AQ$29*$E69</f>
        <v>0</v>
      </c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</row>
    <row r="70" customFormat="false" ht="18.75" hidden="false" customHeight="true" outlineLevel="1" collapsed="false">
      <c r="A70" s="89"/>
      <c r="B70" s="89"/>
      <c r="C70" s="89"/>
      <c r="D70" s="89"/>
      <c r="E70" s="253" t="n">
        <f aca="false">IF($F$26="Sim",$F$25,IF(F70=0,0,MAX($F$25,IF((MAX($F$35:$F$70)-F70=0),1,1/(MAX($F$35:$F$70)-F70)))))</f>
        <v>1</v>
      </c>
      <c r="F70" s="509" t="n">
        <f aca="false">AQ34</f>
        <v>35</v>
      </c>
      <c r="G70" s="45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0"/>
      <c r="AM70" s="510"/>
      <c r="AN70" s="510"/>
      <c r="AO70" s="510"/>
      <c r="AP70" s="510"/>
      <c r="AQ70" s="64" t="n">
        <f aca="false">AQ$29*$E70</f>
        <v>0</v>
      </c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</row>
    <row r="71" customFormat="false" ht="19.5" hidden="false" customHeight="true" outlineLevel="1" collapsed="false">
      <c r="A71" s="89"/>
      <c r="B71" s="89"/>
      <c r="C71" s="89"/>
      <c r="D71" s="89"/>
      <c r="E71" s="462" t="s">
        <v>33</v>
      </c>
      <c r="F71" s="462"/>
      <c r="G71" s="462"/>
      <c r="H71" s="507" t="n">
        <f aca="false">SUM(H35:H65)</f>
        <v>0</v>
      </c>
      <c r="I71" s="507" t="n">
        <f aca="false">SUM(I35:I65)</f>
        <v>0</v>
      </c>
      <c r="J71" s="507" t="n">
        <f aca="false">SUM(J35:J65)</f>
        <v>480898.8696</v>
      </c>
      <c r="K71" s="507" t="n">
        <f aca="false">SUM(K35:K65)</f>
        <v>6946641.9016</v>
      </c>
      <c r="L71" s="507" t="n">
        <f aca="false">SUM(L35:L65)</f>
        <v>10504509.9652</v>
      </c>
      <c r="M71" s="507" t="n">
        <f aca="false">SUM(M35:M65)</f>
        <v>10504509.9652</v>
      </c>
      <c r="N71" s="507" t="n">
        <f aca="false">SUM(N35:N65)</f>
        <v>10504509.9652</v>
      </c>
      <c r="O71" s="507" t="n">
        <f aca="false">SUM(O35:O65)</f>
        <v>10504509.9652</v>
      </c>
      <c r="P71" s="507" t="n">
        <f aca="false">SUM(P35:P65)</f>
        <v>10504509.9652</v>
      </c>
      <c r="Q71" s="507" t="n">
        <f aca="false">SUM(Q35:Q65)</f>
        <v>10504509.9652</v>
      </c>
      <c r="R71" s="507" t="n">
        <f aca="false">SUM(R35:R65)</f>
        <v>10504509.9652</v>
      </c>
      <c r="S71" s="507" t="n">
        <f aca="false">SUM(S35:S65)</f>
        <v>10504509.9652</v>
      </c>
      <c r="T71" s="507" t="n">
        <f aca="false">SUM(T35:T65)</f>
        <v>10504509.9652</v>
      </c>
      <c r="U71" s="507" t="n">
        <f aca="false">SUM(U35:U65)</f>
        <v>10504509.9652</v>
      </c>
      <c r="V71" s="507" t="n">
        <f aca="false">SUM(V35:V65)</f>
        <v>10504509.9652</v>
      </c>
      <c r="W71" s="507" t="n">
        <f aca="false">SUM(W35:W65)</f>
        <v>10504509.9652</v>
      </c>
      <c r="X71" s="507" t="n">
        <f aca="false">SUM(X35:X65)</f>
        <v>10504509.9652</v>
      </c>
      <c r="Y71" s="507" t="n">
        <f aca="false">SUM(Y35:Y65)</f>
        <v>10504509.9652</v>
      </c>
      <c r="Z71" s="507" t="n">
        <f aca="false">SUM(Z35:Z65)</f>
        <v>10504509.9652</v>
      </c>
      <c r="AA71" s="507" t="n">
        <f aca="false">SUM(AA35:AA65)</f>
        <v>10504509.9652</v>
      </c>
      <c r="AB71" s="507" t="n">
        <f aca="false">SUM(AB35:AB65)</f>
        <v>10504509.9652</v>
      </c>
      <c r="AC71" s="507" t="n">
        <f aca="false">SUM(AC35:AC65)</f>
        <v>10504509.9652</v>
      </c>
      <c r="AD71" s="507" t="n">
        <f aca="false">SUM(AD35:AD65)</f>
        <v>10504509.9652</v>
      </c>
      <c r="AE71" s="507" t="n">
        <f aca="false">SUM(AE35:AE65)</f>
        <v>10504509.9652</v>
      </c>
      <c r="AF71" s="507" t="n">
        <f aca="false">SUM(AF35:AF65)</f>
        <v>10504509.9652</v>
      </c>
      <c r="AG71" s="507" t="n">
        <f aca="false">SUM(AG35:AG65)</f>
        <v>10504509.9652</v>
      </c>
      <c r="AH71" s="507" t="n">
        <f aca="false">SUM(AH35:AH65)</f>
        <v>10504509.9652</v>
      </c>
      <c r="AI71" s="507" t="n">
        <f aca="false">SUM(AI35:AI65)</f>
        <v>10023611.0956</v>
      </c>
      <c r="AJ71" s="507" t="n">
        <f aca="false">SUM(AJ35:AJ65)</f>
        <v>3557868.0636</v>
      </c>
      <c r="AK71" s="507" t="n">
        <f aca="false">SUM(AK35:AK65)</f>
        <v>0</v>
      </c>
      <c r="AL71" s="507" t="n">
        <f aca="false">SUM(AL35:AL65)</f>
        <v>0</v>
      </c>
      <c r="AM71" s="507" t="n">
        <f aca="false">SUM(AM35:AM65)</f>
        <v>0</v>
      </c>
      <c r="AN71" s="507" t="n">
        <f aca="false">SUM(AN35:AN65)</f>
        <v>0</v>
      </c>
      <c r="AO71" s="507" t="n">
        <f aca="false">SUM(AO35:AO65)</f>
        <v>0</v>
      </c>
      <c r="AP71" s="507" t="n">
        <f aca="false">SUM(AP35:AP65)</f>
        <v>0</v>
      </c>
      <c r="AQ71" s="507" t="n">
        <f aca="false">SUM(AQ35:AQ65)</f>
        <v>0</v>
      </c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</row>
    <row r="72" customFormat="false" ht="15.75" hidden="false" customHeight="true" outlineLevel="0" collapsed="false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</row>
    <row r="73" customFormat="false" ht="15.75" hidden="false" customHeight="true" outlineLevel="0" collapsed="false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customFormat="false" ht="19.5" hidden="false" customHeight="true" outlineLevel="0" collapsed="false">
      <c r="A74" s="89"/>
      <c r="B74" s="504" t="str">
        <f aca="false">B11</f>
        <v>Ambiental</v>
      </c>
      <c r="C74" s="504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</row>
    <row r="75" customFormat="false" ht="11.25" hidden="false" customHeight="true" outlineLevel="0" collapsed="false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</row>
    <row r="76" customFormat="false" ht="18.75" hidden="false" customHeight="true" outlineLevel="0" collapsed="false">
      <c r="A76" s="89"/>
      <c r="B76" s="44" t="s">
        <v>552</v>
      </c>
      <c r="C76" s="44"/>
      <c r="D76" s="89"/>
      <c r="E76" s="89"/>
      <c r="F76" s="505" t="n">
        <f aca="false">1 / 'Painel  de Controle'!K47</f>
        <v>0.2</v>
      </c>
      <c r="G76" s="253"/>
      <c r="H76" s="81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</row>
    <row r="77" customFormat="false" ht="18.75" hidden="false" customHeight="true" outlineLevel="0" collapsed="false">
      <c r="A77" s="89"/>
      <c r="B77" s="44" t="s">
        <v>553</v>
      </c>
      <c r="C77" s="44"/>
      <c r="D77" s="89"/>
      <c r="E77" s="89"/>
      <c r="F77" s="64" t="s">
        <v>554</v>
      </c>
      <c r="G77" s="64"/>
      <c r="H77" s="81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</row>
    <row r="78" customFormat="false" ht="15.75" hidden="false" customHeight="true" outlineLevel="0" collapsed="false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64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</row>
    <row r="79" customFormat="false" ht="16.5" hidden="false" customHeight="true" outlineLevel="0" collapsed="false">
      <c r="A79" s="89"/>
      <c r="B79" s="89" t="s">
        <v>555</v>
      </c>
      <c r="C79" s="89"/>
      <c r="D79" s="89"/>
      <c r="E79" s="89"/>
      <c r="F79" s="89"/>
      <c r="G79" s="89"/>
      <c r="H79" s="45" t="n">
        <v>0</v>
      </c>
      <c r="I79" s="64" t="n">
        <f aca="false">H83</f>
        <v>0</v>
      </c>
      <c r="J79" s="64" t="n">
        <f aca="false">I83</f>
        <v>0</v>
      </c>
      <c r="K79" s="64" t="n">
        <f aca="false">J83</f>
        <v>0</v>
      </c>
      <c r="L79" s="64" t="n">
        <f aca="false">K83</f>
        <v>0</v>
      </c>
      <c r="M79" s="64" t="n">
        <f aca="false">L83</f>
        <v>0</v>
      </c>
      <c r="N79" s="64" t="n">
        <f aca="false">M83</f>
        <v>0</v>
      </c>
      <c r="O79" s="64" t="n">
        <f aca="false">N83</f>
        <v>0</v>
      </c>
      <c r="P79" s="64" t="n">
        <f aca="false">O83</f>
        <v>0</v>
      </c>
      <c r="Q79" s="64" t="n">
        <f aca="false">P83</f>
        <v>0</v>
      </c>
      <c r="R79" s="64" t="n">
        <f aca="false">Q83</f>
        <v>0</v>
      </c>
      <c r="S79" s="64" t="n">
        <f aca="false">R83</f>
        <v>0</v>
      </c>
      <c r="T79" s="64" t="n">
        <f aca="false">S83</f>
        <v>0</v>
      </c>
      <c r="U79" s="64" t="n">
        <f aca="false">T83</f>
        <v>0</v>
      </c>
      <c r="V79" s="64" t="n">
        <f aca="false">U83</f>
        <v>0</v>
      </c>
      <c r="W79" s="64" t="n">
        <f aca="false">V83</f>
        <v>0</v>
      </c>
      <c r="X79" s="64" t="n">
        <f aca="false">W83</f>
        <v>0</v>
      </c>
      <c r="Y79" s="64" t="n">
        <f aca="false">X83</f>
        <v>0</v>
      </c>
      <c r="Z79" s="64" t="n">
        <f aca="false">Y83</f>
        <v>0</v>
      </c>
      <c r="AA79" s="64" t="n">
        <f aca="false">Z83</f>
        <v>0</v>
      </c>
      <c r="AB79" s="64" t="n">
        <f aca="false">AA83</f>
        <v>0</v>
      </c>
      <c r="AC79" s="64" t="n">
        <f aca="false">AB83</f>
        <v>0</v>
      </c>
      <c r="AD79" s="64" t="n">
        <f aca="false">AC83</f>
        <v>0</v>
      </c>
      <c r="AE79" s="64" t="n">
        <f aca="false">AD83</f>
        <v>0</v>
      </c>
      <c r="AF79" s="64" t="n">
        <f aca="false">AE83</f>
        <v>0</v>
      </c>
      <c r="AG79" s="64" t="n">
        <f aca="false">AF83</f>
        <v>0</v>
      </c>
      <c r="AH79" s="64" t="n">
        <f aca="false">AG83</f>
        <v>0</v>
      </c>
      <c r="AI79" s="64" t="n">
        <f aca="false">AH83</f>
        <v>0</v>
      </c>
      <c r="AJ79" s="64" t="n">
        <f aca="false">AI83</f>
        <v>0</v>
      </c>
      <c r="AK79" s="64" t="n">
        <f aca="false">AJ83</f>
        <v>0</v>
      </c>
      <c r="AL79" s="64" t="n">
        <f aca="false">AK83</f>
        <v>0</v>
      </c>
      <c r="AM79" s="64" t="n">
        <f aca="false">AL83</f>
        <v>0</v>
      </c>
      <c r="AN79" s="64" t="n">
        <f aca="false">AM83</f>
        <v>0</v>
      </c>
      <c r="AO79" s="64" t="n">
        <f aca="false">AN83</f>
        <v>0</v>
      </c>
      <c r="AP79" s="64" t="n">
        <f aca="false">AO83</f>
        <v>0</v>
      </c>
      <c r="AQ79" s="64" t="n">
        <f aca="false">AP83</f>
        <v>0</v>
      </c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</row>
    <row r="80" customFormat="false" ht="16.5" hidden="false" customHeight="true" outlineLevel="0" collapsed="false">
      <c r="A80" s="89"/>
      <c r="B80" s="89" t="s">
        <v>556</v>
      </c>
      <c r="C80" s="89"/>
      <c r="D80" s="89"/>
      <c r="E80" s="89"/>
      <c r="F80" s="64"/>
      <c r="G80" s="64"/>
      <c r="H80" s="64" t="n">
        <f aca="false">H11</f>
        <v>0</v>
      </c>
      <c r="I80" s="64" t="n">
        <f aca="false">I11</f>
        <v>0</v>
      </c>
      <c r="J80" s="64" t="n">
        <f aca="false">J11</f>
        <v>0</v>
      </c>
      <c r="K80" s="64" t="n">
        <f aca="false">K11</f>
        <v>0</v>
      </c>
      <c r="L80" s="64" t="n">
        <f aca="false">L11</f>
        <v>0</v>
      </c>
      <c r="M80" s="64" t="n">
        <f aca="false">M11</f>
        <v>0</v>
      </c>
      <c r="N80" s="64" t="n">
        <f aca="false">N11</f>
        <v>0</v>
      </c>
      <c r="O80" s="64" t="n">
        <f aca="false">O11</f>
        <v>0</v>
      </c>
      <c r="P80" s="64" t="n">
        <f aca="false">P11</f>
        <v>0</v>
      </c>
      <c r="Q80" s="64" t="n">
        <f aca="false">Q11</f>
        <v>0</v>
      </c>
      <c r="R80" s="64" t="n">
        <f aca="false">R11</f>
        <v>0</v>
      </c>
      <c r="S80" s="64" t="n">
        <f aca="false">S11</f>
        <v>0</v>
      </c>
      <c r="T80" s="64" t="n">
        <f aca="false">T11</f>
        <v>0</v>
      </c>
      <c r="U80" s="64" t="n">
        <f aca="false">U11</f>
        <v>0</v>
      </c>
      <c r="V80" s="64" t="n">
        <f aca="false">V11</f>
        <v>0</v>
      </c>
      <c r="W80" s="64" t="n">
        <f aca="false">W11</f>
        <v>0</v>
      </c>
      <c r="X80" s="64" t="n">
        <f aca="false">X11</f>
        <v>0</v>
      </c>
      <c r="Y80" s="64" t="n">
        <f aca="false">Y11</f>
        <v>0</v>
      </c>
      <c r="Z80" s="64" t="n">
        <f aca="false">Z11</f>
        <v>0</v>
      </c>
      <c r="AA80" s="64" t="n">
        <f aca="false">AA11</f>
        <v>0</v>
      </c>
      <c r="AB80" s="64" t="n">
        <f aca="false">AB11</f>
        <v>0</v>
      </c>
      <c r="AC80" s="64" t="n">
        <f aca="false">AC11</f>
        <v>0</v>
      </c>
      <c r="AD80" s="64" t="n">
        <f aca="false">AD11</f>
        <v>0</v>
      </c>
      <c r="AE80" s="64" t="n">
        <f aca="false">AE11</f>
        <v>0</v>
      </c>
      <c r="AF80" s="64" t="n">
        <f aca="false">AF11</f>
        <v>0</v>
      </c>
      <c r="AG80" s="64" t="n">
        <f aca="false">AG11</f>
        <v>0</v>
      </c>
      <c r="AH80" s="64" t="n">
        <f aca="false">AH11</f>
        <v>0</v>
      </c>
      <c r="AI80" s="64" t="n">
        <f aca="false">AI11</f>
        <v>0</v>
      </c>
      <c r="AJ80" s="64" t="n">
        <f aca="false">AJ11</f>
        <v>0</v>
      </c>
      <c r="AK80" s="64" t="n">
        <f aca="false">AK11</f>
        <v>0</v>
      </c>
      <c r="AL80" s="64" t="n">
        <f aca="false">AL11</f>
        <v>0</v>
      </c>
      <c r="AM80" s="64" t="n">
        <f aca="false">AM11</f>
        <v>0</v>
      </c>
      <c r="AN80" s="64" t="n">
        <f aca="false">AN11</f>
        <v>0</v>
      </c>
      <c r="AO80" s="64" t="n">
        <f aca="false">AO11</f>
        <v>0</v>
      </c>
      <c r="AP80" s="64" t="n">
        <f aca="false">AP11</f>
        <v>0</v>
      </c>
      <c r="AQ80" s="64" t="n">
        <f aca="false">AQ11</f>
        <v>0</v>
      </c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</row>
    <row r="81" customFormat="false" ht="16.5" hidden="false" customHeight="true" outlineLevel="0" collapsed="false">
      <c r="A81" s="89"/>
      <c r="B81" s="89" t="s">
        <v>389</v>
      </c>
      <c r="C81" s="89"/>
      <c r="D81" s="89"/>
      <c r="E81" s="89"/>
      <c r="F81" s="64"/>
      <c r="G81" s="64"/>
      <c r="H81" s="64" t="n">
        <f aca="false">-H122</f>
        <v>-0</v>
      </c>
      <c r="I81" s="64" t="n">
        <f aca="false">-I122</f>
        <v>-0</v>
      </c>
      <c r="J81" s="64" t="n">
        <f aca="false">-J122</f>
        <v>-0</v>
      </c>
      <c r="K81" s="64" t="n">
        <f aca="false">-K122</f>
        <v>-0</v>
      </c>
      <c r="L81" s="64" t="n">
        <f aca="false">-L122</f>
        <v>-0</v>
      </c>
      <c r="M81" s="64" t="n">
        <f aca="false">-M122</f>
        <v>-0</v>
      </c>
      <c r="N81" s="64" t="n">
        <f aca="false">-N122</f>
        <v>-0</v>
      </c>
      <c r="O81" s="64" t="n">
        <f aca="false">-O122</f>
        <v>-0</v>
      </c>
      <c r="P81" s="64" t="n">
        <f aca="false">-P122</f>
        <v>-0</v>
      </c>
      <c r="Q81" s="64" t="n">
        <f aca="false">-Q122</f>
        <v>-0</v>
      </c>
      <c r="R81" s="64" t="n">
        <f aca="false">-R122</f>
        <v>-0</v>
      </c>
      <c r="S81" s="64" t="n">
        <f aca="false">-S122</f>
        <v>-0</v>
      </c>
      <c r="T81" s="64" t="n">
        <f aca="false">-T122</f>
        <v>-0</v>
      </c>
      <c r="U81" s="64" t="n">
        <f aca="false">-U122</f>
        <v>-0</v>
      </c>
      <c r="V81" s="64" t="n">
        <f aca="false">-V122</f>
        <v>-0</v>
      </c>
      <c r="W81" s="64" t="n">
        <f aca="false">-W122</f>
        <v>-0</v>
      </c>
      <c r="X81" s="64" t="n">
        <f aca="false">-X122</f>
        <v>-0</v>
      </c>
      <c r="Y81" s="64" t="n">
        <f aca="false">-Y122</f>
        <v>-0</v>
      </c>
      <c r="Z81" s="64" t="n">
        <f aca="false">-Z122</f>
        <v>-0</v>
      </c>
      <c r="AA81" s="64" t="n">
        <f aca="false">-AA122</f>
        <v>-0</v>
      </c>
      <c r="AB81" s="64" t="n">
        <f aca="false">-AB122</f>
        <v>-0</v>
      </c>
      <c r="AC81" s="64" t="n">
        <f aca="false">-AC122</f>
        <v>-0</v>
      </c>
      <c r="AD81" s="64" t="n">
        <f aca="false">-AD122</f>
        <v>-0</v>
      </c>
      <c r="AE81" s="64" t="n">
        <f aca="false">-AE122</f>
        <v>-0</v>
      </c>
      <c r="AF81" s="64" t="n">
        <f aca="false">-AF122</f>
        <v>-0</v>
      </c>
      <c r="AG81" s="64" t="n">
        <f aca="false">-AG122</f>
        <v>-0</v>
      </c>
      <c r="AH81" s="64" t="n">
        <f aca="false">-AH122</f>
        <v>-0</v>
      </c>
      <c r="AI81" s="64" t="n">
        <f aca="false">-AI122</f>
        <v>-0</v>
      </c>
      <c r="AJ81" s="64" t="n">
        <f aca="false">-AJ122</f>
        <v>-0</v>
      </c>
      <c r="AK81" s="64" t="n">
        <f aca="false">-AK122</f>
        <v>-0</v>
      </c>
      <c r="AL81" s="64" t="n">
        <f aca="false">-AL122</f>
        <v>-0</v>
      </c>
      <c r="AM81" s="64" t="n">
        <f aca="false">-AM122</f>
        <v>-0</v>
      </c>
      <c r="AN81" s="64" t="n">
        <f aca="false">-AN122</f>
        <v>-0</v>
      </c>
      <c r="AO81" s="64" t="n">
        <f aca="false">-AO122</f>
        <v>-0</v>
      </c>
      <c r="AP81" s="64" t="n">
        <f aca="false">-AP122</f>
        <v>-0</v>
      </c>
      <c r="AQ81" s="64" t="n">
        <f aca="false">-AQ122</f>
        <v>-0</v>
      </c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</row>
    <row r="82" customFormat="false" ht="16.5" hidden="false" customHeight="true" outlineLevel="0" collapsed="false">
      <c r="A82" s="89"/>
      <c r="B82" s="89" t="s">
        <v>326</v>
      </c>
      <c r="C82" s="89"/>
      <c r="D82" s="89"/>
      <c r="E82" s="89"/>
      <c r="F82" s="89"/>
      <c r="G82" s="89"/>
      <c r="H82" s="64" t="n">
        <f aca="false">IF(H$21&gt;'Painel  de Controle'!$E$26,0,G82+H81)</f>
        <v>0</v>
      </c>
      <c r="I82" s="64" t="n">
        <f aca="false">IF(I$21&gt;'Painel  de Controle'!$E$26,0,H82+I81)</f>
        <v>0</v>
      </c>
      <c r="J82" s="64" t="n">
        <f aca="false">IF(J$21&gt;'Painel  de Controle'!$E$26,0,I82+J81)</f>
        <v>0</v>
      </c>
      <c r="K82" s="64" t="n">
        <f aca="false">IF(K$21&gt;'Painel  de Controle'!$E$26,0,J82+K81)</f>
        <v>0</v>
      </c>
      <c r="L82" s="64" t="n">
        <f aca="false">IF(L$21&gt;'Painel  de Controle'!$E$26,0,K82+L81)</f>
        <v>0</v>
      </c>
      <c r="M82" s="64" t="n">
        <f aca="false">IF(M$21&gt;'Painel  de Controle'!$E$26,0,L82+M81)</f>
        <v>0</v>
      </c>
      <c r="N82" s="64" t="n">
        <f aca="false">IF(N$21&gt;'Painel  de Controle'!$E$26,0,M82+N81)</f>
        <v>0</v>
      </c>
      <c r="O82" s="64" t="n">
        <f aca="false">IF(O$21&gt;'Painel  de Controle'!$E$26,0,N82+O81)</f>
        <v>0</v>
      </c>
      <c r="P82" s="64" t="n">
        <f aca="false">IF(P$21&gt;'Painel  de Controle'!$E$26,0,O82+P81)</f>
        <v>0</v>
      </c>
      <c r="Q82" s="64" t="n">
        <f aca="false">IF(Q$21&gt;'Painel  de Controle'!$E$26,0,P82+Q81)</f>
        <v>0</v>
      </c>
      <c r="R82" s="64" t="n">
        <f aca="false">IF(R$21&gt;'Painel  de Controle'!$E$26,0,Q82+R81)</f>
        <v>0</v>
      </c>
      <c r="S82" s="64" t="n">
        <f aca="false">IF(S$21&gt;'Painel  de Controle'!$E$26,0,R82+S81)</f>
        <v>0</v>
      </c>
      <c r="T82" s="64" t="n">
        <f aca="false">IF(T$21&gt;'Painel  de Controle'!$E$26,0,S82+T81)</f>
        <v>0</v>
      </c>
      <c r="U82" s="64" t="n">
        <f aca="false">IF(U$21&gt;'Painel  de Controle'!$E$26,0,T82+U81)</f>
        <v>0</v>
      </c>
      <c r="V82" s="64" t="n">
        <f aca="false">IF(V$21&gt;'Painel  de Controle'!$E$26,0,U82+V81)</f>
        <v>0</v>
      </c>
      <c r="W82" s="64" t="n">
        <f aca="false">IF(W$21&gt;'Painel  de Controle'!$E$26,0,V82+W81)</f>
        <v>0</v>
      </c>
      <c r="X82" s="64" t="n">
        <f aca="false">IF(X$21&gt;'Painel  de Controle'!$E$26,0,W82+X81)</f>
        <v>0</v>
      </c>
      <c r="Y82" s="64" t="n">
        <f aca="false">IF(Y$21&gt;'Painel  de Controle'!$E$26,0,X82+Y81)</f>
        <v>0</v>
      </c>
      <c r="Z82" s="64" t="n">
        <f aca="false">IF(Z$21&gt;'Painel  de Controle'!$E$26,0,Y82+Z81)</f>
        <v>0</v>
      </c>
      <c r="AA82" s="64" t="n">
        <f aca="false">IF(AA$21&gt;'Painel  de Controle'!$E$26,0,Z82+AA81)</f>
        <v>0</v>
      </c>
      <c r="AB82" s="64" t="n">
        <f aca="false">IF(AB$21&gt;'Painel  de Controle'!$E$26,0,AA82+AB81)</f>
        <v>0</v>
      </c>
      <c r="AC82" s="64" t="n">
        <f aca="false">IF(AC$21&gt;'Painel  de Controle'!$E$26,0,AB82+AC81)</f>
        <v>0</v>
      </c>
      <c r="AD82" s="64" t="n">
        <f aca="false">IF(AD$21&gt;'Painel  de Controle'!$E$26,0,AC82+AD81)</f>
        <v>0</v>
      </c>
      <c r="AE82" s="64" t="n">
        <f aca="false">IF(AE$21&gt;'Painel  de Controle'!$E$26,0,AD82+AE81)</f>
        <v>0</v>
      </c>
      <c r="AF82" s="64" t="n">
        <f aca="false">IF(AF$21&gt;'Painel  de Controle'!$E$26,0,AE82+AF81)</f>
        <v>0</v>
      </c>
      <c r="AG82" s="64" t="n">
        <f aca="false">IF(AG$21&gt;'Painel  de Controle'!$E$26,0,AF82+AG81)</f>
        <v>0</v>
      </c>
      <c r="AH82" s="64" t="n">
        <f aca="false">IF(AH$21&gt;'Painel  de Controle'!$E$26,0,AG82+AH81)</f>
        <v>0</v>
      </c>
      <c r="AI82" s="64" t="n">
        <f aca="false">IF(AI$21&gt;'Painel  de Controle'!$E$26,0,AH82+AI81)</f>
        <v>0</v>
      </c>
      <c r="AJ82" s="64" t="n">
        <f aca="false">IF(AJ$21&gt;'Painel  de Controle'!$E$26,0,AI82+AJ81)</f>
        <v>0</v>
      </c>
      <c r="AK82" s="64" t="n">
        <f aca="false">IF(AK$21&gt;'Painel  de Controle'!$E$26,0,AJ82+AK81)</f>
        <v>0</v>
      </c>
      <c r="AL82" s="64" t="n">
        <f aca="false">IF(AL$21&gt;'Painel  de Controle'!$E$26,0,AK82+AL81)</f>
        <v>0</v>
      </c>
      <c r="AM82" s="64" t="n">
        <f aca="false">IF(AM$21&gt;'Painel  de Controle'!$E$26,0,AL82+AM81)</f>
        <v>0</v>
      </c>
      <c r="AN82" s="64" t="n">
        <f aca="false">IF(AN$21&gt;'Painel  de Controle'!$E$26,0,AM82+AN81)</f>
        <v>0</v>
      </c>
      <c r="AO82" s="64" t="n">
        <f aca="false">IF(AO$21&gt;'Painel  de Controle'!$E$26,0,AN82+AO81)</f>
        <v>0</v>
      </c>
      <c r="AP82" s="64" t="n">
        <f aca="false">IF(AP$21&gt;'Painel  de Controle'!$E$26,0,AO82+AP81)</f>
        <v>0</v>
      </c>
      <c r="AQ82" s="64" t="n">
        <f aca="false">IF(AQ$21&gt;'Painel  de Controle'!$E$26,0,AP82+AQ81)</f>
        <v>0</v>
      </c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</row>
    <row r="83" customFormat="false" ht="16.5" hidden="false" customHeight="true" outlineLevel="0" collapsed="false">
      <c r="A83" s="89"/>
      <c r="B83" s="506" t="s">
        <v>324</v>
      </c>
      <c r="C83" s="506"/>
      <c r="D83" s="506"/>
      <c r="E83" s="506"/>
      <c r="F83" s="506"/>
      <c r="G83" s="506"/>
      <c r="H83" s="507" t="n">
        <f aca="false">H79+H80+H81</f>
        <v>0</v>
      </c>
      <c r="I83" s="507" t="n">
        <f aca="false">I79+I80+I81</f>
        <v>0</v>
      </c>
      <c r="J83" s="507" t="n">
        <f aca="false">J79+J80+J81</f>
        <v>0</v>
      </c>
      <c r="K83" s="507" t="n">
        <f aca="false">K79+K80+K81</f>
        <v>0</v>
      </c>
      <c r="L83" s="507" t="n">
        <f aca="false">L79+L80+L81</f>
        <v>0</v>
      </c>
      <c r="M83" s="507" t="n">
        <f aca="false">M79+M80+M81</f>
        <v>0</v>
      </c>
      <c r="N83" s="507" t="n">
        <f aca="false">N79+N80+N81</f>
        <v>0</v>
      </c>
      <c r="O83" s="507" t="n">
        <f aca="false">O79+O80+O81</f>
        <v>0</v>
      </c>
      <c r="P83" s="507" t="n">
        <f aca="false">P79+P80+P81</f>
        <v>0</v>
      </c>
      <c r="Q83" s="507" t="n">
        <f aca="false">Q79+Q80+Q81</f>
        <v>0</v>
      </c>
      <c r="R83" s="507" t="n">
        <f aca="false">R79+R80+R81</f>
        <v>0</v>
      </c>
      <c r="S83" s="507" t="n">
        <f aca="false">S79+S80+S81</f>
        <v>0</v>
      </c>
      <c r="T83" s="507" t="n">
        <f aca="false">T79+T80+T81</f>
        <v>0</v>
      </c>
      <c r="U83" s="507" t="n">
        <f aca="false">U79+U80+U81</f>
        <v>0</v>
      </c>
      <c r="V83" s="507" t="n">
        <f aca="false">V79+V80+V81</f>
        <v>0</v>
      </c>
      <c r="W83" s="507" t="n">
        <f aca="false">W79+W80+W81</f>
        <v>0</v>
      </c>
      <c r="X83" s="507" t="n">
        <f aca="false">X79+X80+X81</f>
        <v>0</v>
      </c>
      <c r="Y83" s="507" t="n">
        <f aca="false">Y79+Y80+Y81</f>
        <v>0</v>
      </c>
      <c r="Z83" s="507" t="n">
        <f aca="false">Z79+Z80+Z81</f>
        <v>0</v>
      </c>
      <c r="AA83" s="507" t="n">
        <f aca="false">AA79+AA80+AA81</f>
        <v>0</v>
      </c>
      <c r="AB83" s="507" t="n">
        <f aca="false">AB79+AB80+AB81</f>
        <v>0</v>
      </c>
      <c r="AC83" s="507" t="n">
        <f aca="false">AC79+AC80+AC81</f>
        <v>0</v>
      </c>
      <c r="AD83" s="507" t="n">
        <f aca="false">AD79+AD80+AD81</f>
        <v>0</v>
      </c>
      <c r="AE83" s="507" t="n">
        <f aca="false">AE79+AE80+AE81</f>
        <v>0</v>
      </c>
      <c r="AF83" s="507" t="n">
        <f aca="false">AF79+AF80+AF81</f>
        <v>0</v>
      </c>
      <c r="AG83" s="507" t="n">
        <f aca="false">AG79+AG80+AG81</f>
        <v>0</v>
      </c>
      <c r="AH83" s="507" t="n">
        <f aca="false">AH79+AH80+AH81</f>
        <v>0</v>
      </c>
      <c r="AI83" s="507" t="n">
        <f aca="false">AI79+AI80+AI81</f>
        <v>0</v>
      </c>
      <c r="AJ83" s="507" t="n">
        <f aca="false">AJ79+AJ80+AJ81</f>
        <v>0</v>
      </c>
      <c r="AK83" s="507" t="n">
        <f aca="false">AK79+AK80+AK81</f>
        <v>0</v>
      </c>
      <c r="AL83" s="507" t="n">
        <f aca="false">AL79+AL80+AL81</f>
        <v>0</v>
      </c>
      <c r="AM83" s="507" t="n">
        <f aca="false">AM79+AM80+AM81</f>
        <v>0</v>
      </c>
      <c r="AN83" s="507" t="n">
        <f aca="false">AN79+AN80+AN81</f>
        <v>0</v>
      </c>
      <c r="AO83" s="507" t="n">
        <f aca="false">AO79+AO80+AO81</f>
        <v>0</v>
      </c>
      <c r="AP83" s="507" t="n">
        <f aca="false">AP79+AP80+AP81</f>
        <v>0</v>
      </c>
      <c r="AQ83" s="507" t="n">
        <f aca="false">AQ79+AQ80+AQ81</f>
        <v>0</v>
      </c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</row>
    <row r="84" customFormat="false" ht="16.5" hidden="false" customHeight="true" outlineLevel="1" collapsed="false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45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</row>
    <row r="85" customFormat="false" ht="16.5" hidden="false" customHeight="true" outlineLevel="1" collapsed="false">
      <c r="A85" s="89"/>
      <c r="B85" s="89"/>
      <c r="C85" s="89"/>
      <c r="D85" s="89"/>
      <c r="E85" s="462" t="s">
        <v>479</v>
      </c>
      <c r="F85" s="462"/>
      <c r="G85" s="462"/>
      <c r="H85" s="508" t="n">
        <f aca="false">H34</f>
        <v>0</v>
      </c>
      <c r="I85" s="508" t="n">
        <f aca="false">I34</f>
        <v>1</v>
      </c>
      <c r="J85" s="508" t="n">
        <f aca="false">J34</f>
        <v>2</v>
      </c>
      <c r="K85" s="508" t="n">
        <f aca="false">K34</f>
        <v>3</v>
      </c>
      <c r="L85" s="508" t="n">
        <f aca="false">L34</f>
        <v>4</v>
      </c>
      <c r="M85" s="508" t="n">
        <f aca="false">M34</f>
        <v>5</v>
      </c>
      <c r="N85" s="508" t="n">
        <f aca="false">N34</f>
        <v>6</v>
      </c>
      <c r="O85" s="508" t="n">
        <f aca="false">O34</f>
        <v>7</v>
      </c>
      <c r="P85" s="508" t="n">
        <f aca="false">P34</f>
        <v>8</v>
      </c>
      <c r="Q85" s="508" t="n">
        <f aca="false">Q34</f>
        <v>9</v>
      </c>
      <c r="R85" s="508" t="n">
        <f aca="false">R34</f>
        <v>10</v>
      </c>
      <c r="S85" s="508" t="n">
        <f aca="false">S34</f>
        <v>11</v>
      </c>
      <c r="T85" s="508" t="n">
        <f aca="false">T34</f>
        <v>12</v>
      </c>
      <c r="U85" s="508" t="n">
        <f aca="false">U34</f>
        <v>13</v>
      </c>
      <c r="V85" s="508" t="n">
        <f aca="false">V34</f>
        <v>14</v>
      </c>
      <c r="W85" s="508" t="n">
        <f aca="false">W34</f>
        <v>15</v>
      </c>
      <c r="X85" s="508" t="n">
        <f aca="false">X34</f>
        <v>16</v>
      </c>
      <c r="Y85" s="508" t="n">
        <f aca="false">Y34</f>
        <v>17</v>
      </c>
      <c r="Z85" s="508" t="n">
        <f aca="false">Z34</f>
        <v>18</v>
      </c>
      <c r="AA85" s="508" t="n">
        <f aca="false">AA34</f>
        <v>19</v>
      </c>
      <c r="AB85" s="508" t="n">
        <f aca="false">AB34</f>
        <v>20</v>
      </c>
      <c r="AC85" s="508" t="n">
        <f aca="false">AC34</f>
        <v>21</v>
      </c>
      <c r="AD85" s="508" t="n">
        <f aca="false">AD34</f>
        <v>22</v>
      </c>
      <c r="AE85" s="508" t="n">
        <f aca="false">AE34</f>
        <v>23</v>
      </c>
      <c r="AF85" s="508" t="n">
        <f aca="false">AF34</f>
        <v>24</v>
      </c>
      <c r="AG85" s="508" t="n">
        <f aca="false">AG34</f>
        <v>25</v>
      </c>
      <c r="AH85" s="508" t="n">
        <f aca="false">AH34</f>
        <v>26</v>
      </c>
      <c r="AI85" s="508" t="n">
        <f aca="false">AI34</f>
        <v>27</v>
      </c>
      <c r="AJ85" s="508" t="n">
        <f aca="false">AJ34</f>
        <v>28</v>
      </c>
      <c r="AK85" s="508" t="n">
        <f aca="false">AK34</f>
        <v>29</v>
      </c>
      <c r="AL85" s="508" t="n">
        <f aca="false">AL34</f>
        <v>30</v>
      </c>
      <c r="AM85" s="508" t="n">
        <f aca="false">AM34</f>
        <v>31</v>
      </c>
      <c r="AN85" s="508" t="n">
        <f aca="false">AN34</f>
        <v>32</v>
      </c>
      <c r="AO85" s="508" t="n">
        <f aca="false">AO34</f>
        <v>33</v>
      </c>
      <c r="AP85" s="508" t="n">
        <f aca="false">AP34</f>
        <v>34</v>
      </c>
      <c r="AQ85" s="508" t="n">
        <f aca="false">AQ34</f>
        <v>35</v>
      </c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</row>
    <row r="86" customFormat="false" ht="18.75" hidden="false" customHeight="true" outlineLevel="1" collapsed="false">
      <c r="A86" s="89"/>
      <c r="B86" s="89"/>
      <c r="C86" s="89"/>
      <c r="D86" s="89"/>
      <c r="E86" s="253" t="n">
        <f aca="false">F76</f>
        <v>0.2</v>
      </c>
      <c r="F86" s="509" t="n">
        <f aca="false">H85</f>
        <v>0</v>
      </c>
      <c r="G86" s="45"/>
      <c r="H86" s="64" t="n">
        <f aca="false">H$80*$E86/2 * 0</f>
        <v>0</v>
      </c>
      <c r="I86" s="64" t="n">
        <f aca="false">MIN($E86*SUM($H$80),SUM($H$80)-SUM($H$86:H86))</f>
        <v>0</v>
      </c>
      <c r="J86" s="64" t="n">
        <f aca="false">MIN($E86*SUM($H$80),SUM($H$80)-SUM($H$86:I86))</f>
        <v>0</v>
      </c>
      <c r="K86" s="64" t="n">
        <f aca="false">MIN($E86*SUM($H$80),SUM($H$80)-SUM($H$86:J86))</f>
        <v>0</v>
      </c>
      <c r="L86" s="64" t="n">
        <f aca="false">MIN($E86*SUM($H$80),SUM($H$80)-SUM($H$86:K86))</f>
        <v>0</v>
      </c>
      <c r="M86" s="64" t="n">
        <f aca="false">MIN($E86*SUM($H$80),SUM($H$80)-SUM($H$86:L86))</f>
        <v>0</v>
      </c>
      <c r="N86" s="64" t="n">
        <f aca="false">MIN($E86*SUM($H$80),SUM($H$80)-SUM($H$86:M86))</f>
        <v>0</v>
      </c>
      <c r="O86" s="64" t="n">
        <f aca="false">MIN($E86*SUM($H$80),SUM($H$80)-SUM($H$86:N86))</f>
        <v>0</v>
      </c>
      <c r="P86" s="64" t="n">
        <f aca="false">MIN($E86*SUM($H$80),SUM($H$80)-SUM($H$86:O86))</f>
        <v>0</v>
      </c>
      <c r="Q86" s="64" t="n">
        <f aca="false">MIN($E86*SUM($H$80),SUM($H$80)-SUM($H$86:P86))</f>
        <v>0</v>
      </c>
      <c r="R86" s="64" t="n">
        <f aca="false">MIN($E86*SUM($H$80),SUM($H$80)-SUM($H$86:Q86))</f>
        <v>0</v>
      </c>
      <c r="S86" s="64" t="n">
        <f aca="false">MIN($E86*SUM($H$80),SUM($H$80)-SUM($H$86:R86))</f>
        <v>0</v>
      </c>
      <c r="T86" s="64" t="n">
        <f aca="false">MIN($E86*SUM($H$80),SUM($H$80)-SUM($H$86:S86))</f>
        <v>0</v>
      </c>
      <c r="U86" s="64" t="n">
        <f aca="false">MIN($E86*SUM($H$80),SUM($H$80)-SUM($H$86:T86))</f>
        <v>0</v>
      </c>
      <c r="V86" s="64" t="n">
        <f aca="false">MIN($E86*SUM($H$80),SUM($H$80)-SUM($H$86:U86))</f>
        <v>0</v>
      </c>
      <c r="W86" s="64" t="n">
        <f aca="false">MIN($E86*SUM($H$80),SUM($H$80)-SUM($H$86:V86))</f>
        <v>0</v>
      </c>
      <c r="X86" s="64" t="n">
        <f aca="false">MIN($E86*SUM($H$80),SUM($H$80)-SUM($H$86:W86))</f>
        <v>0</v>
      </c>
      <c r="Y86" s="64" t="n">
        <f aca="false">MIN($E86*SUM($H$80),SUM($H$80)-SUM($H$86:X86))</f>
        <v>0</v>
      </c>
      <c r="Z86" s="64" t="n">
        <f aca="false">MIN($E86*SUM($H$80),SUM($H$80)-SUM($H$86:Y86))</f>
        <v>0</v>
      </c>
      <c r="AA86" s="64" t="n">
        <f aca="false">MIN($E86*SUM($H$80),SUM($H$80)-SUM($H$86:Z86))</f>
        <v>0</v>
      </c>
      <c r="AB86" s="64" t="n">
        <f aca="false">MIN($E86*SUM($H$80),SUM($H$80)-SUM($H$86:AA86))</f>
        <v>0</v>
      </c>
      <c r="AC86" s="64" t="n">
        <f aca="false">MIN($E86*SUM($H$80),SUM($H$80)-SUM($H$86:AB86))</f>
        <v>0</v>
      </c>
      <c r="AD86" s="64" t="n">
        <f aca="false">MIN($E86*SUM($H$80),SUM($H$80)-SUM($H$86:AC86))</f>
        <v>0</v>
      </c>
      <c r="AE86" s="64" t="n">
        <f aca="false">MIN($E86*SUM($H$80),SUM($H$80)-SUM($H$86:AD86))</f>
        <v>0</v>
      </c>
      <c r="AF86" s="64" t="n">
        <f aca="false">MIN($E86*SUM($H$80),SUM($H$80)-SUM($H$86:AE86))</f>
        <v>0</v>
      </c>
      <c r="AG86" s="64" t="n">
        <f aca="false">MIN($E86*SUM($H$80),SUM($H$80)-SUM($H$86:AF86))</f>
        <v>0</v>
      </c>
      <c r="AH86" s="64" t="n">
        <f aca="false">MIN($E86*SUM($H$80),SUM($H$80)-SUM($H$86:AG86))</f>
        <v>0</v>
      </c>
      <c r="AI86" s="64" t="n">
        <f aca="false">MIN($E86*SUM($H$80),SUM($H$80)-SUM($H$86:AH86))</f>
        <v>0</v>
      </c>
      <c r="AJ86" s="64" t="n">
        <f aca="false">MIN($E86*SUM($H$80),SUM($H$80)-SUM($H$86:AI86))</f>
        <v>0</v>
      </c>
      <c r="AK86" s="64" t="n">
        <f aca="false">MIN($E86*SUM($H$80),SUM($H$80)-SUM($H$86:AJ86))</f>
        <v>0</v>
      </c>
      <c r="AL86" s="64" t="n">
        <f aca="false">MIN($E86*SUM($H$80),SUM($H$80)-SUM($H$86:AK86))</f>
        <v>0</v>
      </c>
      <c r="AM86" s="64" t="n">
        <f aca="false">MIN($E86*SUM($H$80),SUM($H$80)-SUM($H$86:AL86))</f>
        <v>0</v>
      </c>
      <c r="AN86" s="64" t="n">
        <f aca="false">MIN($E86*SUM($H$80),SUM($H$80)-SUM($H$86:AM86))</f>
        <v>0</v>
      </c>
      <c r="AO86" s="64" t="n">
        <f aca="false">MIN($E86*SUM($H$80),SUM($H$80)-SUM($H$86:AN86))</f>
        <v>0</v>
      </c>
      <c r="AP86" s="64" t="n">
        <f aca="false">MIN($E86*SUM($H$80),SUM($H$80)-SUM($H$86:AO86))</f>
        <v>0</v>
      </c>
      <c r="AQ86" s="64" t="n">
        <f aca="false">MIN($E86*SUM($H$80),SUM($H$80)-SUM($H$86:AP86))</f>
        <v>0</v>
      </c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</row>
    <row r="87" customFormat="false" ht="18.75" hidden="false" customHeight="true" outlineLevel="1" collapsed="false">
      <c r="A87" s="89"/>
      <c r="B87" s="89"/>
      <c r="C87" s="89"/>
      <c r="D87" s="89"/>
      <c r="E87" s="253" t="n">
        <f aca="false">IF($F$77="Sim",$F$76,IF(F87=0,0,MAX($F$76,IF((MAX($F$86:$F$121)-F87=0),1,1/(MAX($F$86:$F$121)-F87)))))</f>
        <v>0.2</v>
      </c>
      <c r="F87" s="509" t="n">
        <f aca="false">I85</f>
        <v>1</v>
      </c>
      <c r="G87" s="45"/>
      <c r="H87" s="510"/>
      <c r="I87" s="64" t="n">
        <f aca="false">I$80*$E87/2 * 0</f>
        <v>0</v>
      </c>
      <c r="J87" s="64" t="n">
        <f aca="false">MIN($E87*SUM($I$80),SUM($I$80)-SUM($H87:I87))</f>
        <v>0</v>
      </c>
      <c r="K87" s="64" t="n">
        <f aca="false">MIN($E87*SUM($I$80),SUM($I$80)-SUM($H87:J87))</f>
        <v>0</v>
      </c>
      <c r="L87" s="64" t="n">
        <f aca="false">MIN($E87*SUM($I$80),SUM($I$80)-SUM($H87:K87))</f>
        <v>0</v>
      </c>
      <c r="M87" s="64" t="n">
        <f aca="false">MIN($E87*SUM($I$80),SUM($I$80)-SUM($H87:L87))</f>
        <v>0</v>
      </c>
      <c r="N87" s="64" t="n">
        <f aca="false">MIN($E87*SUM($I$80),SUM($I$80)-SUM($H87:M87))</f>
        <v>0</v>
      </c>
      <c r="O87" s="64" t="n">
        <f aca="false">MIN($E87*SUM($I$80),SUM($I$80)-SUM($H87:N87))</f>
        <v>0</v>
      </c>
      <c r="P87" s="64" t="n">
        <f aca="false">MIN($E87*SUM($I$80),SUM($I$80)-SUM($H87:O87))</f>
        <v>0</v>
      </c>
      <c r="Q87" s="64" t="n">
        <f aca="false">MIN($E87*SUM($I$80),SUM($I$80)-SUM($H87:P87))</f>
        <v>0</v>
      </c>
      <c r="R87" s="64" t="n">
        <f aca="false">MIN($E87*SUM($I$80),SUM($I$80)-SUM($H87:Q87))</f>
        <v>0</v>
      </c>
      <c r="S87" s="64" t="n">
        <f aca="false">MIN($E87*SUM($I$80),SUM($I$80)-SUM($H87:R87))</f>
        <v>0</v>
      </c>
      <c r="T87" s="64" t="n">
        <f aca="false">MIN($E87*SUM($I$80),SUM($I$80)-SUM($H87:S87))</f>
        <v>0</v>
      </c>
      <c r="U87" s="64" t="n">
        <f aca="false">MIN($E87*SUM($I$80),SUM($I$80)-SUM($H87:T87))</f>
        <v>0</v>
      </c>
      <c r="V87" s="64" t="n">
        <f aca="false">MIN($E87*SUM($I$80),SUM($I$80)-SUM($H87:U87))</f>
        <v>0</v>
      </c>
      <c r="W87" s="64" t="n">
        <f aca="false">MIN($E87*SUM($I$80),SUM($I$80)-SUM($H87:V87))</f>
        <v>0</v>
      </c>
      <c r="X87" s="64" t="n">
        <f aca="false">MIN($E87*SUM($I$80),SUM($I$80)-SUM($H87:W87))</f>
        <v>0</v>
      </c>
      <c r="Y87" s="64" t="n">
        <f aca="false">MIN($E87*SUM($I$80),SUM($I$80)-SUM($H87:X87))</f>
        <v>0</v>
      </c>
      <c r="Z87" s="64" t="n">
        <f aca="false">MIN($E87*SUM($I$80),SUM($I$80)-SUM($H87:Y87))</f>
        <v>0</v>
      </c>
      <c r="AA87" s="64" t="n">
        <f aca="false">MIN($E87*SUM($I$80),SUM($I$80)-SUM($H87:Z87))</f>
        <v>0</v>
      </c>
      <c r="AB87" s="64" t="n">
        <f aca="false">MIN($E87*SUM($I$80),SUM($I$80)-SUM($H87:AA87))</f>
        <v>0</v>
      </c>
      <c r="AC87" s="64" t="n">
        <f aca="false">MIN($E87*SUM($I$80),SUM($I$80)-SUM($H87:AB87))</f>
        <v>0</v>
      </c>
      <c r="AD87" s="64" t="n">
        <f aca="false">MIN($E87*SUM($I$80),SUM($I$80)-SUM($H87:AC87))</f>
        <v>0</v>
      </c>
      <c r="AE87" s="64" t="n">
        <f aca="false">MIN($E87*SUM($I$80),SUM($I$80)-SUM($H87:AD87))</f>
        <v>0</v>
      </c>
      <c r="AF87" s="64" t="n">
        <f aca="false">MIN($E87*SUM($I$80),SUM($I$80)-SUM($H87:AE87))</f>
        <v>0</v>
      </c>
      <c r="AG87" s="64" t="n">
        <f aca="false">MIN($E87*SUM($I$80),SUM($I$80)-SUM($H87:AF87))</f>
        <v>0</v>
      </c>
      <c r="AH87" s="64" t="n">
        <f aca="false">MIN($E87*SUM($I$80),SUM($I$80)-SUM($H87:AG87))</f>
        <v>0</v>
      </c>
      <c r="AI87" s="64" t="n">
        <f aca="false">MIN($E87*SUM($I$80),SUM($I$80)-SUM($H87:AH87))</f>
        <v>0</v>
      </c>
      <c r="AJ87" s="64" t="n">
        <f aca="false">MIN($E87*SUM($I$80),SUM($I$80)-SUM($H87:AI87))</f>
        <v>0</v>
      </c>
      <c r="AK87" s="64" t="n">
        <f aca="false">MIN($E87*SUM($I$80),SUM($I$80)-SUM($H87:AJ87))</f>
        <v>0</v>
      </c>
      <c r="AL87" s="64" t="n">
        <f aca="false">MIN($E87*SUM($I$80),SUM($I$80)-SUM($H87:AK87))</f>
        <v>0</v>
      </c>
      <c r="AM87" s="64" t="n">
        <f aca="false">MIN($E87*SUM($I$80),SUM($I$80)-SUM($H87:AL87))</f>
        <v>0</v>
      </c>
      <c r="AN87" s="64" t="n">
        <f aca="false">MIN($E87*SUM($I$80),SUM($I$80)-SUM($H87:AM87))</f>
        <v>0</v>
      </c>
      <c r="AO87" s="64" t="n">
        <f aca="false">MIN($E87*SUM($I$80),SUM($I$80)-SUM($H87:AN87))</f>
        <v>0</v>
      </c>
      <c r="AP87" s="64" t="n">
        <f aca="false">MIN($E87*SUM($I$80),SUM($I$80)-SUM($H87:AO87))</f>
        <v>0</v>
      </c>
      <c r="AQ87" s="64" t="n">
        <f aca="false">MIN($E87*SUM($I$80),SUM($I$80)-SUM($H87:AP87))</f>
        <v>0</v>
      </c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</row>
    <row r="88" customFormat="false" ht="18.75" hidden="false" customHeight="true" outlineLevel="1" collapsed="false">
      <c r="A88" s="89"/>
      <c r="B88" s="89"/>
      <c r="C88" s="89"/>
      <c r="D88" s="89"/>
      <c r="E88" s="253" t="n">
        <f aca="false">IF($F$77="Sim",$F$76,IF(F88=0,0,MAX($F$76,IF((MAX($F$86:$F$121)-F88=0),1,1/(MAX($F$86:$F$121)-F88)))))</f>
        <v>0.2</v>
      </c>
      <c r="F88" s="509" t="n">
        <f aca="false">J85</f>
        <v>2</v>
      </c>
      <c r="G88" s="45"/>
      <c r="H88" s="510"/>
      <c r="I88" s="510"/>
      <c r="J88" s="64" t="n">
        <f aca="false">J$80*$E88/2 * 0</f>
        <v>0</v>
      </c>
      <c r="K88" s="64" t="n">
        <f aca="false">MIN($E88*SUM($J$80),SUM($J$80)-SUM($H88:J88))</f>
        <v>0</v>
      </c>
      <c r="L88" s="64" t="n">
        <f aca="false">MIN($E88*SUM($J$80),SUM($J$80)-SUM($H88:K88))</f>
        <v>0</v>
      </c>
      <c r="M88" s="64" t="n">
        <f aca="false">MIN($E88*SUM($J$80),SUM($J$80)-SUM($H88:L88))</f>
        <v>0</v>
      </c>
      <c r="N88" s="64" t="n">
        <f aca="false">MIN($E88*SUM($J$80),SUM($J$80)-SUM($H88:M88))</f>
        <v>0</v>
      </c>
      <c r="O88" s="64" t="n">
        <f aca="false">MIN($E88*SUM($J$80),SUM($J$80)-SUM($H88:N88))</f>
        <v>0</v>
      </c>
      <c r="P88" s="64" t="n">
        <f aca="false">MIN($E88*SUM($J$80),SUM($J$80)-SUM($H88:O88))</f>
        <v>0</v>
      </c>
      <c r="Q88" s="64" t="n">
        <f aca="false">MIN($E88*SUM($J$80),SUM($J$80)-SUM($H88:P88))</f>
        <v>0</v>
      </c>
      <c r="R88" s="64" t="n">
        <f aca="false">MIN($E88*SUM($J$80),SUM($J$80)-SUM($H88:Q88))</f>
        <v>0</v>
      </c>
      <c r="S88" s="64" t="n">
        <f aca="false">MIN($E88*SUM($J$80),SUM($J$80)-SUM($H88:R88))</f>
        <v>0</v>
      </c>
      <c r="T88" s="64" t="n">
        <f aca="false">MIN($E88*SUM($J$80),SUM($J$80)-SUM($H88:S88))</f>
        <v>0</v>
      </c>
      <c r="U88" s="64" t="n">
        <f aca="false">MIN($E88*SUM($J$80),SUM($J$80)-SUM($H88:T88))</f>
        <v>0</v>
      </c>
      <c r="V88" s="64" t="n">
        <f aca="false">MIN($E88*SUM($J$80),SUM($J$80)-SUM($H88:U88))</f>
        <v>0</v>
      </c>
      <c r="W88" s="64" t="n">
        <f aca="false">MIN($E88*SUM($J$80),SUM($J$80)-SUM($H88:V88))</f>
        <v>0</v>
      </c>
      <c r="X88" s="64" t="n">
        <f aca="false">MIN($E88*SUM($J$80),SUM($J$80)-SUM($H88:W88))</f>
        <v>0</v>
      </c>
      <c r="Y88" s="64" t="n">
        <f aca="false">MIN($E88*SUM($J$80),SUM($J$80)-SUM($H88:X88))</f>
        <v>0</v>
      </c>
      <c r="Z88" s="64" t="n">
        <f aca="false">MIN($E88*SUM($J$80),SUM($J$80)-SUM($H88:Y88))</f>
        <v>0</v>
      </c>
      <c r="AA88" s="64" t="n">
        <f aca="false">MIN($E88*SUM($J$80),SUM($J$80)-SUM($H88:Z88))</f>
        <v>0</v>
      </c>
      <c r="AB88" s="64" t="n">
        <f aca="false">MIN($E88*SUM($J$80),SUM($J$80)-SUM($H88:AA88))</f>
        <v>0</v>
      </c>
      <c r="AC88" s="64" t="n">
        <f aca="false">MIN($E88*SUM($J$80),SUM($J$80)-SUM($H88:AB88))</f>
        <v>0</v>
      </c>
      <c r="AD88" s="64" t="n">
        <f aca="false">MIN($E88*SUM($J$80),SUM($J$80)-SUM($H88:AC88))</f>
        <v>0</v>
      </c>
      <c r="AE88" s="64" t="n">
        <f aca="false">MIN($E88*SUM($J$80),SUM($J$80)-SUM($H88:AD88))</f>
        <v>0</v>
      </c>
      <c r="AF88" s="64" t="n">
        <f aca="false">MIN($E88*SUM($J$80),SUM($J$80)-SUM($H88:AE88))</f>
        <v>0</v>
      </c>
      <c r="AG88" s="64" t="n">
        <f aca="false">MIN($E88*SUM($J$80),SUM($J$80)-SUM($H88:AF88))</f>
        <v>0</v>
      </c>
      <c r="AH88" s="64" t="n">
        <f aca="false">MIN($E88*SUM($J$80),SUM($J$80)-SUM($H88:AG88))</f>
        <v>0</v>
      </c>
      <c r="AI88" s="64" t="n">
        <f aca="false">MIN($E88*SUM($J$80),SUM($J$80)-SUM($H88:AH88))</f>
        <v>0</v>
      </c>
      <c r="AJ88" s="64" t="n">
        <f aca="false">MIN($E88*SUM($J$80),SUM($J$80)-SUM($H88:AI88))</f>
        <v>0</v>
      </c>
      <c r="AK88" s="64" t="n">
        <f aca="false">MIN($E88*SUM($J$80),SUM($J$80)-SUM($H88:AJ88))</f>
        <v>0</v>
      </c>
      <c r="AL88" s="64" t="n">
        <f aca="false">MIN($E88*SUM($J$80),SUM($J$80)-SUM($H88:AK88))</f>
        <v>0</v>
      </c>
      <c r="AM88" s="64" t="n">
        <f aca="false">MIN($E88*SUM($J$80),SUM($J$80)-SUM($H88:AL88))</f>
        <v>0</v>
      </c>
      <c r="AN88" s="64" t="n">
        <f aca="false">MIN($E88*SUM($J$80),SUM($J$80)-SUM($H88:AM88))</f>
        <v>0</v>
      </c>
      <c r="AO88" s="64" t="n">
        <f aca="false">MIN($E88*SUM($J$80),SUM($J$80)-SUM($H88:AN88))</f>
        <v>0</v>
      </c>
      <c r="AP88" s="64" t="n">
        <f aca="false">MIN($E88*SUM($J$80),SUM($J$80)-SUM($H88:AO88))</f>
        <v>0</v>
      </c>
      <c r="AQ88" s="64" t="n">
        <f aca="false">MIN($E88*SUM($J$80),SUM($J$80)-SUM($H88:AP88))</f>
        <v>0</v>
      </c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</row>
    <row r="89" customFormat="false" ht="18.75" hidden="false" customHeight="true" outlineLevel="1" collapsed="false">
      <c r="A89" s="89"/>
      <c r="B89" s="89"/>
      <c r="C89" s="89"/>
      <c r="D89" s="89"/>
      <c r="E89" s="253" t="n">
        <f aca="false">IF($F$77="Sim",$F$76,IF(F89=0,0,MAX($F$76,IF((MAX($F$86:$F$121)-F89=0),1,1/(MAX($F$86:$F$121)-F89)))))</f>
        <v>0.2</v>
      </c>
      <c r="F89" s="509" t="n">
        <f aca="false">K85</f>
        <v>3</v>
      </c>
      <c r="G89" s="45"/>
      <c r="H89" s="510"/>
      <c r="I89" s="510"/>
      <c r="J89" s="510"/>
      <c r="K89" s="64" t="n">
        <f aca="false">K$80*$E89/2 * 0</f>
        <v>0</v>
      </c>
      <c r="L89" s="64" t="n">
        <f aca="false">MIN($E89*SUM($K$80),SUM($K$80)-SUM($H89:K89))</f>
        <v>0</v>
      </c>
      <c r="M89" s="64" t="n">
        <f aca="false">MIN($E89*SUM($K$80),SUM($K$80)-SUM($H89:L89))</f>
        <v>0</v>
      </c>
      <c r="N89" s="64" t="n">
        <f aca="false">MIN($E89*SUM($K$80),SUM($K$80)-SUM($H89:M89))</f>
        <v>0</v>
      </c>
      <c r="O89" s="64" t="n">
        <f aca="false">MIN($E89*SUM($K$80),SUM($K$80)-SUM($H89:N89))</f>
        <v>0</v>
      </c>
      <c r="P89" s="64" t="n">
        <f aca="false">MIN($E89*SUM($K$80),SUM($K$80)-SUM($H89:O89))</f>
        <v>0</v>
      </c>
      <c r="Q89" s="64" t="n">
        <f aca="false">MIN($E89*SUM($K$80),SUM($K$80)-SUM($H89:P89))</f>
        <v>0</v>
      </c>
      <c r="R89" s="64" t="n">
        <f aca="false">MIN($E89*SUM($K$80),SUM($K$80)-SUM($H89:Q89))</f>
        <v>0</v>
      </c>
      <c r="S89" s="64" t="n">
        <f aca="false">MIN($E89*SUM($K$80),SUM($K$80)-SUM($H89:R89))</f>
        <v>0</v>
      </c>
      <c r="T89" s="64" t="n">
        <f aca="false">MIN($E89*SUM($K$80),SUM($K$80)-SUM($H89:S89))</f>
        <v>0</v>
      </c>
      <c r="U89" s="64" t="n">
        <f aca="false">MIN($E89*SUM($K$80),SUM($K$80)-SUM($H89:T89))</f>
        <v>0</v>
      </c>
      <c r="V89" s="64" t="n">
        <f aca="false">MIN($E89*SUM($K$80),SUM($K$80)-SUM($H89:U89))</f>
        <v>0</v>
      </c>
      <c r="W89" s="64" t="n">
        <f aca="false">MIN($E89*SUM($K$80),SUM($K$80)-SUM($H89:V89))</f>
        <v>0</v>
      </c>
      <c r="X89" s="64" t="n">
        <f aca="false">MIN($E89*SUM($K$80),SUM($K$80)-SUM($H89:W89))</f>
        <v>0</v>
      </c>
      <c r="Y89" s="64" t="n">
        <f aca="false">MIN($E89*SUM($K$80),SUM($K$80)-SUM($H89:X89))</f>
        <v>0</v>
      </c>
      <c r="Z89" s="64" t="n">
        <f aca="false">MIN($E89*SUM($K$80),SUM($K$80)-SUM($H89:Y89))</f>
        <v>0</v>
      </c>
      <c r="AA89" s="64" t="n">
        <f aca="false">MIN($E89*SUM($K$80),SUM($K$80)-SUM($H89:Z89))</f>
        <v>0</v>
      </c>
      <c r="AB89" s="64" t="n">
        <f aca="false">MIN($E89*SUM($K$80),SUM($K$80)-SUM($H89:AA89))</f>
        <v>0</v>
      </c>
      <c r="AC89" s="64" t="n">
        <f aca="false">MIN($E89*SUM($K$80),SUM($K$80)-SUM($H89:AB89))</f>
        <v>0</v>
      </c>
      <c r="AD89" s="64" t="n">
        <f aca="false">MIN($E89*SUM($K$80),SUM($K$80)-SUM($H89:AC89))</f>
        <v>0</v>
      </c>
      <c r="AE89" s="64" t="n">
        <f aca="false">MIN($E89*SUM($K$80),SUM($K$80)-SUM($H89:AD89))</f>
        <v>0</v>
      </c>
      <c r="AF89" s="64" t="n">
        <f aca="false">MIN($E89*SUM($K$80),SUM($K$80)-SUM($H89:AE89))</f>
        <v>0</v>
      </c>
      <c r="AG89" s="64" t="n">
        <f aca="false">MIN($E89*SUM($K$80),SUM($K$80)-SUM($H89:AF89))</f>
        <v>0</v>
      </c>
      <c r="AH89" s="64" t="n">
        <f aca="false">MIN($E89*SUM($K$80),SUM($K$80)-SUM($H89:AG89))</f>
        <v>0</v>
      </c>
      <c r="AI89" s="64" t="n">
        <f aca="false">MIN($E89*SUM($K$80),SUM($K$80)-SUM($H89:AH89))</f>
        <v>0</v>
      </c>
      <c r="AJ89" s="64" t="n">
        <f aca="false">MIN($E89*SUM($K$80),SUM($K$80)-SUM($H89:AI89))</f>
        <v>0</v>
      </c>
      <c r="AK89" s="64" t="n">
        <f aca="false">MIN($E89*SUM($K$80),SUM($K$80)-SUM($H89:AJ89))</f>
        <v>0</v>
      </c>
      <c r="AL89" s="64" t="n">
        <f aca="false">MIN($E89*SUM($K$80),SUM($K$80)-SUM($H89:AK89))</f>
        <v>0</v>
      </c>
      <c r="AM89" s="64" t="n">
        <f aca="false">MIN($E89*SUM($K$80),SUM($K$80)-SUM($H89:AL89))</f>
        <v>0</v>
      </c>
      <c r="AN89" s="64" t="n">
        <f aca="false">MIN($E89*SUM($K$80),SUM($K$80)-SUM($H89:AM89))</f>
        <v>0</v>
      </c>
      <c r="AO89" s="64" t="n">
        <f aca="false">MIN($E89*SUM($K$80),SUM($K$80)-SUM($H89:AN89))</f>
        <v>0</v>
      </c>
      <c r="AP89" s="64" t="n">
        <f aca="false">MIN($E89*SUM($K$80),SUM($K$80)-SUM($H89:AO89))</f>
        <v>0</v>
      </c>
      <c r="AQ89" s="64" t="n">
        <f aca="false">MIN($E89*SUM($K$80),SUM($K$80)-SUM($H89:AP89))</f>
        <v>0</v>
      </c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</row>
    <row r="90" customFormat="false" ht="18.75" hidden="false" customHeight="true" outlineLevel="1" collapsed="false">
      <c r="A90" s="89"/>
      <c r="B90" s="89"/>
      <c r="C90" s="89"/>
      <c r="D90" s="89"/>
      <c r="E90" s="253" t="n">
        <f aca="false">IF($F$77="Sim",$F$76,IF(F90=0,0,MAX($F$76,IF((MAX($F$86:$F$121)-F90=0),1,1/(MAX($F$86:$F$121)-F90)))))</f>
        <v>0.2</v>
      </c>
      <c r="F90" s="509" t="n">
        <f aca="false">L85</f>
        <v>4</v>
      </c>
      <c r="G90" s="45"/>
      <c r="H90" s="510"/>
      <c r="I90" s="510"/>
      <c r="J90" s="510"/>
      <c r="K90" s="510"/>
      <c r="L90" s="64" t="n">
        <f aca="false">L$80*$E90/2 * 0</f>
        <v>0</v>
      </c>
      <c r="M90" s="64" t="n">
        <f aca="false">MIN($E90*SUM($L$80),SUM($L$80)-SUM($H90:L90))</f>
        <v>0</v>
      </c>
      <c r="N90" s="64" t="n">
        <f aca="false">MIN($E90*SUM($L$80),SUM($L$80)-SUM($H90:M90))</f>
        <v>0</v>
      </c>
      <c r="O90" s="64" t="n">
        <f aca="false">MIN($E90*SUM($L$80),SUM($L$80)-SUM($H90:N90))</f>
        <v>0</v>
      </c>
      <c r="P90" s="64" t="n">
        <f aca="false">MIN($E90*SUM($L$80),SUM($L$80)-SUM($H90:O90))</f>
        <v>0</v>
      </c>
      <c r="Q90" s="64" t="n">
        <f aca="false">MIN($E90*SUM($L$80),SUM($L$80)-SUM($H90:P90))</f>
        <v>0</v>
      </c>
      <c r="R90" s="64" t="n">
        <f aca="false">MIN($E90*SUM($L$80),SUM($L$80)-SUM($H90:Q90))</f>
        <v>0</v>
      </c>
      <c r="S90" s="64" t="n">
        <f aca="false">MIN($E90*SUM($L$80),SUM($L$80)-SUM($H90:R90))</f>
        <v>0</v>
      </c>
      <c r="T90" s="64" t="n">
        <f aca="false">MIN($E90*SUM($L$80),SUM($L$80)-SUM($H90:S90))</f>
        <v>0</v>
      </c>
      <c r="U90" s="64" t="n">
        <f aca="false">MIN($E90*SUM($L$80),SUM($L$80)-SUM($H90:T90))</f>
        <v>0</v>
      </c>
      <c r="V90" s="64" t="n">
        <f aca="false">MIN($E90*SUM($L$80),SUM($L$80)-SUM($H90:U90))</f>
        <v>0</v>
      </c>
      <c r="W90" s="64" t="n">
        <f aca="false">MIN($E90*SUM($L$80),SUM($L$80)-SUM($H90:V90))</f>
        <v>0</v>
      </c>
      <c r="X90" s="64" t="n">
        <f aca="false">MIN($E90*SUM($L$80),SUM($L$80)-SUM($H90:W90))</f>
        <v>0</v>
      </c>
      <c r="Y90" s="64" t="n">
        <f aca="false">MIN($E90*SUM($L$80),SUM($L$80)-SUM($H90:X90))</f>
        <v>0</v>
      </c>
      <c r="Z90" s="64" t="n">
        <f aca="false">MIN($E90*SUM($L$80),SUM($L$80)-SUM($H90:Y90))</f>
        <v>0</v>
      </c>
      <c r="AA90" s="64" t="n">
        <f aca="false">MIN($E90*SUM($L$80),SUM($L$80)-SUM($H90:Z90))</f>
        <v>0</v>
      </c>
      <c r="AB90" s="64" t="n">
        <f aca="false">MIN($E90*SUM($L$80),SUM($L$80)-SUM($H90:AA90))</f>
        <v>0</v>
      </c>
      <c r="AC90" s="64" t="n">
        <f aca="false">MIN($E90*SUM($L$80),SUM($L$80)-SUM($H90:AB90))</f>
        <v>0</v>
      </c>
      <c r="AD90" s="64" t="n">
        <f aca="false">MIN($E90*SUM($L$80),SUM($L$80)-SUM($H90:AC90))</f>
        <v>0</v>
      </c>
      <c r="AE90" s="64" t="n">
        <f aca="false">MIN($E90*SUM($L$80),SUM($L$80)-SUM($H90:AD90))</f>
        <v>0</v>
      </c>
      <c r="AF90" s="64" t="n">
        <f aca="false">MIN($E90*SUM($L$80),SUM($L$80)-SUM($H90:AE90))</f>
        <v>0</v>
      </c>
      <c r="AG90" s="64" t="n">
        <f aca="false">MIN($E90*SUM($L$80),SUM($L$80)-SUM($H90:AF90))</f>
        <v>0</v>
      </c>
      <c r="AH90" s="64" t="n">
        <f aca="false">MIN($E90*SUM($L$80),SUM($L$80)-SUM($H90:AG90))</f>
        <v>0</v>
      </c>
      <c r="AI90" s="64" t="n">
        <f aca="false">MIN($E90*SUM($L$80),SUM($L$80)-SUM($H90:AH90))</f>
        <v>0</v>
      </c>
      <c r="AJ90" s="64" t="n">
        <f aca="false">MIN($E90*SUM($L$80),SUM($L$80)-SUM($H90:AI90))</f>
        <v>0</v>
      </c>
      <c r="AK90" s="64" t="n">
        <f aca="false">MIN($E90*SUM($L$80),SUM($L$80)-SUM($H90:AJ90))</f>
        <v>0</v>
      </c>
      <c r="AL90" s="64" t="n">
        <f aca="false">MIN($E90*SUM($L$80),SUM($L$80)-SUM($H90:AK90))</f>
        <v>0</v>
      </c>
      <c r="AM90" s="64" t="n">
        <f aca="false">MIN($E90*SUM($L$80),SUM($L$80)-SUM($H90:AL90))</f>
        <v>0</v>
      </c>
      <c r="AN90" s="64" t="n">
        <f aca="false">MIN($E90*SUM($L$80),SUM($L$80)-SUM($H90:AM90))</f>
        <v>0</v>
      </c>
      <c r="AO90" s="64" t="n">
        <f aca="false">MIN($E90*SUM($L$80),SUM($L$80)-SUM($H90:AN90))</f>
        <v>0</v>
      </c>
      <c r="AP90" s="64" t="n">
        <f aca="false">MIN($E90*SUM($L$80),SUM($L$80)-SUM($H90:AO90))</f>
        <v>0</v>
      </c>
      <c r="AQ90" s="64" t="n">
        <f aca="false">MIN($E90*SUM($L$80),SUM($L$80)-SUM($H90:AP90))</f>
        <v>0</v>
      </c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</row>
    <row r="91" customFormat="false" ht="18.75" hidden="false" customHeight="true" outlineLevel="1" collapsed="false">
      <c r="A91" s="89"/>
      <c r="B91" s="89"/>
      <c r="C91" s="89"/>
      <c r="D91" s="89"/>
      <c r="E91" s="253" t="n">
        <f aca="false">IF($F$77="Sim",$F$76,IF(F91=0,0,MAX($F$76,IF((MAX($F$86:$F$121)-F91=0),1,1/(MAX($F$86:$F$121)-F91)))))</f>
        <v>0.2</v>
      </c>
      <c r="F91" s="509" t="n">
        <f aca="false">M85</f>
        <v>5</v>
      </c>
      <c r="G91" s="45"/>
      <c r="H91" s="510"/>
      <c r="I91" s="510"/>
      <c r="J91" s="510"/>
      <c r="K91" s="510"/>
      <c r="L91" s="510"/>
      <c r="M91" s="64" t="n">
        <f aca="false">M$80*$E91/2 * 0</f>
        <v>0</v>
      </c>
      <c r="N91" s="64" t="n">
        <f aca="false">MIN($E91*SUM($M$80),SUM($M$80)-SUM($H91:M91))</f>
        <v>0</v>
      </c>
      <c r="O91" s="64" t="n">
        <f aca="false">MIN($E91*SUM($M$80),SUM($M$80)-SUM($H91:N91))</f>
        <v>0</v>
      </c>
      <c r="P91" s="64" t="n">
        <f aca="false">MIN($E91*SUM($M$80),SUM($M$80)-SUM($H91:O91))</f>
        <v>0</v>
      </c>
      <c r="Q91" s="64" t="n">
        <f aca="false">MIN($E91*SUM($M$80),SUM($M$80)-SUM($H91:P91))</f>
        <v>0</v>
      </c>
      <c r="R91" s="64" t="n">
        <f aca="false">MIN($E91*SUM($M$80),SUM($M$80)-SUM($H91:Q91))</f>
        <v>0</v>
      </c>
      <c r="S91" s="64" t="n">
        <f aca="false">MIN($E91*SUM($M$80),SUM($M$80)-SUM($H91:R91))</f>
        <v>0</v>
      </c>
      <c r="T91" s="64" t="n">
        <f aca="false">MIN($E91*SUM($M$80),SUM($M$80)-SUM($H91:S91))</f>
        <v>0</v>
      </c>
      <c r="U91" s="64" t="n">
        <f aca="false">MIN($E91*SUM($M$80),SUM($M$80)-SUM($H91:T91))</f>
        <v>0</v>
      </c>
      <c r="V91" s="64" t="n">
        <f aca="false">MIN($E91*SUM($M$80),SUM($M$80)-SUM($H91:U91))</f>
        <v>0</v>
      </c>
      <c r="W91" s="64" t="n">
        <f aca="false">MIN($E91*SUM($M$80),SUM($M$80)-SUM($H91:V91))</f>
        <v>0</v>
      </c>
      <c r="X91" s="64" t="n">
        <f aca="false">MIN($E91*SUM($M$80),SUM($M$80)-SUM($H91:W91))</f>
        <v>0</v>
      </c>
      <c r="Y91" s="64" t="n">
        <f aca="false">MIN($E91*SUM($M$80),SUM($M$80)-SUM($H91:X91))</f>
        <v>0</v>
      </c>
      <c r="Z91" s="64" t="n">
        <f aca="false">MIN($E91*SUM($M$80),SUM($M$80)-SUM($H91:Y91))</f>
        <v>0</v>
      </c>
      <c r="AA91" s="64" t="n">
        <f aca="false">MIN($E91*SUM($M$80),SUM($M$80)-SUM($H91:Z91))</f>
        <v>0</v>
      </c>
      <c r="AB91" s="64" t="n">
        <f aca="false">MIN($E91*SUM($M$80),SUM($M$80)-SUM($H91:AA91))</f>
        <v>0</v>
      </c>
      <c r="AC91" s="64" t="n">
        <f aca="false">MIN($E91*SUM($M$80),SUM($M$80)-SUM($H91:AB91))</f>
        <v>0</v>
      </c>
      <c r="AD91" s="64" t="n">
        <f aca="false">MIN($E91*SUM($M$80),SUM($M$80)-SUM($H91:AC91))</f>
        <v>0</v>
      </c>
      <c r="AE91" s="64" t="n">
        <f aca="false">MIN($E91*SUM($M$80),SUM($M$80)-SUM($H91:AD91))</f>
        <v>0</v>
      </c>
      <c r="AF91" s="64" t="n">
        <f aca="false">MIN($E91*SUM($M$80),SUM($M$80)-SUM($H91:AE91))</f>
        <v>0</v>
      </c>
      <c r="AG91" s="64" t="n">
        <f aca="false">MIN($E91*SUM($M$80),SUM($M$80)-SUM($H91:AF91))</f>
        <v>0</v>
      </c>
      <c r="AH91" s="64" t="n">
        <f aca="false">MIN($E91*SUM($M$80),SUM($M$80)-SUM($H91:AG91))</f>
        <v>0</v>
      </c>
      <c r="AI91" s="64" t="n">
        <f aca="false">MIN($E91*SUM($M$80),SUM($M$80)-SUM($H91:AH91))</f>
        <v>0</v>
      </c>
      <c r="AJ91" s="64" t="n">
        <f aca="false">MIN($E91*SUM($M$80),SUM($M$80)-SUM($H91:AI91))</f>
        <v>0</v>
      </c>
      <c r="AK91" s="64" t="n">
        <f aca="false">MIN($E91*SUM($M$80),SUM($M$80)-SUM($H91:AJ91))</f>
        <v>0</v>
      </c>
      <c r="AL91" s="64" t="n">
        <f aca="false">MIN($E91*SUM($M$80),SUM($M$80)-SUM($H91:AK91))</f>
        <v>0</v>
      </c>
      <c r="AM91" s="64" t="n">
        <f aca="false">MIN($E91*SUM($M$80),SUM($M$80)-SUM($H91:AL91))</f>
        <v>0</v>
      </c>
      <c r="AN91" s="64" t="n">
        <f aca="false">MIN($E91*SUM($M$80),SUM($M$80)-SUM($H91:AM91))</f>
        <v>0</v>
      </c>
      <c r="AO91" s="64" t="n">
        <f aca="false">MIN($E91*SUM($M$80),SUM($M$80)-SUM($H91:AN91))</f>
        <v>0</v>
      </c>
      <c r="AP91" s="64" t="n">
        <f aca="false">MIN($E91*SUM($M$80),SUM($M$80)-SUM($H91:AO91))</f>
        <v>0</v>
      </c>
      <c r="AQ91" s="64" t="n">
        <f aca="false">MIN($E91*SUM($M$80),SUM($M$80)-SUM($H91:AP91))</f>
        <v>0</v>
      </c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</row>
    <row r="92" customFormat="false" ht="18.75" hidden="false" customHeight="true" outlineLevel="1" collapsed="false">
      <c r="A92" s="89"/>
      <c r="B92" s="89"/>
      <c r="C92" s="89"/>
      <c r="D92" s="89"/>
      <c r="E92" s="253" t="n">
        <f aca="false">IF($F$77="Sim",$F$76,IF(F92=0,0,MAX($F$76,IF((MAX($F$86:$F$121)-F92=0),1,1/(MAX($F$86:$F$121)-F92)))))</f>
        <v>0.2</v>
      </c>
      <c r="F92" s="509" t="n">
        <f aca="false">N85</f>
        <v>6</v>
      </c>
      <c r="G92" s="45"/>
      <c r="H92" s="510"/>
      <c r="I92" s="510"/>
      <c r="J92" s="510"/>
      <c r="K92" s="510"/>
      <c r="L92" s="510"/>
      <c r="M92" s="510"/>
      <c r="N92" s="64" t="n">
        <f aca="false">N$80*$E92/2 * 0</f>
        <v>0</v>
      </c>
      <c r="O92" s="64" t="n">
        <f aca="false">MIN($E92*SUM($N$80),SUM($N$80)-SUM($H92:N92))</f>
        <v>0</v>
      </c>
      <c r="P92" s="64" t="n">
        <f aca="false">MIN($E92*SUM($N$80),SUM($N$80)-SUM($H92:O92))</f>
        <v>0</v>
      </c>
      <c r="Q92" s="64" t="n">
        <f aca="false">MIN($E92*SUM($N$80),SUM($N$80)-SUM($H92:P92))</f>
        <v>0</v>
      </c>
      <c r="R92" s="64" t="n">
        <f aca="false">MIN($E92*SUM($N$80),SUM($N$80)-SUM($H92:Q92))</f>
        <v>0</v>
      </c>
      <c r="S92" s="64" t="n">
        <f aca="false">MIN($E92*SUM($N$80),SUM($N$80)-SUM($H92:R92))</f>
        <v>0</v>
      </c>
      <c r="T92" s="64" t="n">
        <f aca="false">MIN($E92*SUM($N$80),SUM($N$80)-SUM($H92:S92))</f>
        <v>0</v>
      </c>
      <c r="U92" s="64" t="n">
        <f aca="false">MIN($E92*SUM($N$80),SUM($N$80)-SUM($H92:T92))</f>
        <v>0</v>
      </c>
      <c r="V92" s="64" t="n">
        <f aca="false">MIN($E92*SUM($N$80),SUM($N$80)-SUM($H92:U92))</f>
        <v>0</v>
      </c>
      <c r="W92" s="64" t="n">
        <f aca="false">MIN($E92*SUM($N$80),SUM($N$80)-SUM($H92:V92))</f>
        <v>0</v>
      </c>
      <c r="X92" s="64" t="n">
        <f aca="false">MIN($E92*SUM($N$80),SUM($N$80)-SUM($H92:W92))</f>
        <v>0</v>
      </c>
      <c r="Y92" s="64" t="n">
        <f aca="false">MIN($E92*SUM($N$80),SUM($N$80)-SUM($H92:X92))</f>
        <v>0</v>
      </c>
      <c r="Z92" s="64" t="n">
        <f aca="false">MIN($E92*SUM($N$80),SUM($N$80)-SUM($H92:Y92))</f>
        <v>0</v>
      </c>
      <c r="AA92" s="64" t="n">
        <f aca="false">MIN($E92*SUM($N$80),SUM($N$80)-SUM($H92:Z92))</f>
        <v>0</v>
      </c>
      <c r="AB92" s="64" t="n">
        <f aca="false">MIN($E92*SUM($N$80),SUM($N$80)-SUM($H92:AA92))</f>
        <v>0</v>
      </c>
      <c r="AC92" s="64" t="n">
        <f aca="false">MIN($E92*SUM($N$80),SUM($N$80)-SUM($H92:AB92))</f>
        <v>0</v>
      </c>
      <c r="AD92" s="64" t="n">
        <f aca="false">MIN($E92*SUM($N$80),SUM($N$80)-SUM($H92:AC92))</f>
        <v>0</v>
      </c>
      <c r="AE92" s="64" t="n">
        <f aca="false">MIN($E92*SUM($N$80),SUM($N$80)-SUM($H92:AD92))</f>
        <v>0</v>
      </c>
      <c r="AF92" s="64" t="n">
        <f aca="false">MIN($E92*SUM($N$80),SUM($N$80)-SUM($H92:AE92))</f>
        <v>0</v>
      </c>
      <c r="AG92" s="64" t="n">
        <f aca="false">MIN($E92*SUM($N$80),SUM($N$80)-SUM($H92:AF92))</f>
        <v>0</v>
      </c>
      <c r="AH92" s="64" t="n">
        <f aca="false">MIN($E92*SUM($N$80),SUM($N$80)-SUM($H92:AG92))</f>
        <v>0</v>
      </c>
      <c r="AI92" s="64" t="n">
        <f aca="false">MIN($E92*SUM($N$80),SUM($N$80)-SUM($H92:AH92))</f>
        <v>0</v>
      </c>
      <c r="AJ92" s="64" t="n">
        <f aca="false">MIN($E92*SUM($N$80),SUM($N$80)-SUM($H92:AI92))</f>
        <v>0</v>
      </c>
      <c r="AK92" s="64" t="n">
        <f aca="false">MIN($E92*SUM($N$80),SUM($N$80)-SUM($H92:AJ92))</f>
        <v>0</v>
      </c>
      <c r="AL92" s="64" t="n">
        <f aca="false">MIN($E92*SUM($N$80),SUM($N$80)-SUM($H92:AK92))</f>
        <v>0</v>
      </c>
      <c r="AM92" s="64" t="n">
        <f aca="false">MIN($E92*SUM($N$80),SUM($N$80)-SUM($H92:AL92))</f>
        <v>0</v>
      </c>
      <c r="AN92" s="64" t="n">
        <f aca="false">MIN($E92*SUM($N$80),SUM($N$80)-SUM($H92:AM92))</f>
        <v>0</v>
      </c>
      <c r="AO92" s="64" t="n">
        <f aca="false">MIN($E92*SUM($N$80),SUM($N$80)-SUM($H92:AN92))</f>
        <v>0</v>
      </c>
      <c r="AP92" s="64" t="n">
        <f aca="false">MIN($E92*SUM($N$80),SUM($N$80)-SUM($H92:AO92))</f>
        <v>0</v>
      </c>
      <c r="AQ92" s="64" t="n">
        <f aca="false">MIN($E92*SUM($N$80),SUM($N$80)-SUM($H92:AP92))</f>
        <v>0</v>
      </c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</row>
    <row r="93" customFormat="false" ht="18.75" hidden="false" customHeight="true" outlineLevel="1" collapsed="false">
      <c r="A93" s="89"/>
      <c r="B93" s="89"/>
      <c r="C93" s="89"/>
      <c r="D93" s="89"/>
      <c r="E93" s="253" t="n">
        <f aca="false">IF($F$77="Sim",$F$76,IF(F93=0,0,MAX($F$76,IF((MAX($F$86:$F$121)-F93=0),1,1/(MAX($F$86:$F$121)-F93)))))</f>
        <v>0.2</v>
      </c>
      <c r="F93" s="509" t="n">
        <f aca="false">O85</f>
        <v>7</v>
      </c>
      <c r="G93" s="45"/>
      <c r="H93" s="510"/>
      <c r="I93" s="510"/>
      <c r="J93" s="510"/>
      <c r="K93" s="510"/>
      <c r="L93" s="510"/>
      <c r="M93" s="510"/>
      <c r="N93" s="510"/>
      <c r="O93" s="64" t="n">
        <f aca="false">O$80*$E93/2 * 0</f>
        <v>0</v>
      </c>
      <c r="P93" s="64" t="n">
        <f aca="false">MIN($E93*SUM($O$80),SUM($O$80)-SUM($H93:O93))</f>
        <v>0</v>
      </c>
      <c r="Q93" s="64" t="n">
        <f aca="false">MIN($E93*SUM($O$80),SUM($O$80)-SUM($H93:P93))</f>
        <v>0</v>
      </c>
      <c r="R93" s="64" t="n">
        <f aca="false">MIN($E93*SUM($O$80),SUM($O$80)-SUM($H93:Q93))</f>
        <v>0</v>
      </c>
      <c r="S93" s="64" t="n">
        <f aca="false">MIN($E93*SUM($O$80),SUM($O$80)-SUM($H93:R93))</f>
        <v>0</v>
      </c>
      <c r="T93" s="64" t="n">
        <f aca="false">MIN($E93*SUM($O$80),SUM($O$80)-SUM($H93:S93))</f>
        <v>0</v>
      </c>
      <c r="U93" s="64" t="n">
        <f aca="false">MIN($E93*SUM($O$80),SUM($O$80)-SUM($H93:T93))</f>
        <v>0</v>
      </c>
      <c r="V93" s="64" t="n">
        <f aca="false">MIN($E93*SUM($O$80),SUM($O$80)-SUM($H93:U93))</f>
        <v>0</v>
      </c>
      <c r="W93" s="64" t="n">
        <f aca="false">MIN($E93*SUM($O$80),SUM($O$80)-SUM($H93:V93))</f>
        <v>0</v>
      </c>
      <c r="X93" s="64" t="n">
        <f aca="false">MIN($E93*SUM($O$80),SUM($O$80)-SUM($H93:W93))</f>
        <v>0</v>
      </c>
      <c r="Y93" s="64" t="n">
        <f aca="false">MIN($E93*SUM($O$80),SUM($O$80)-SUM($H93:X93))</f>
        <v>0</v>
      </c>
      <c r="Z93" s="64" t="n">
        <f aca="false">MIN($E93*SUM($O$80),SUM($O$80)-SUM($H93:Y93))</f>
        <v>0</v>
      </c>
      <c r="AA93" s="64" t="n">
        <f aca="false">MIN($E93*SUM($O$80),SUM($O$80)-SUM($H93:Z93))</f>
        <v>0</v>
      </c>
      <c r="AB93" s="64" t="n">
        <f aca="false">MIN($E93*SUM($O$80),SUM($O$80)-SUM($H93:AA93))</f>
        <v>0</v>
      </c>
      <c r="AC93" s="64" t="n">
        <f aca="false">MIN($E93*SUM($O$80),SUM($O$80)-SUM($H93:AB93))</f>
        <v>0</v>
      </c>
      <c r="AD93" s="64" t="n">
        <f aca="false">MIN($E93*SUM($O$80),SUM($O$80)-SUM($H93:AC93))</f>
        <v>0</v>
      </c>
      <c r="AE93" s="64" t="n">
        <f aca="false">MIN($E93*SUM($O$80),SUM($O$80)-SUM($H93:AD93))</f>
        <v>0</v>
      </c>
      <c r="AF93" s="64" t="n">
        <f aca="false">MIN($E93*SUM($O$80),SUM($O$80)-SUM($H93:AE93))</f>
        <v>0</v>
      </c>
      <c r="AG93" s="64" t="n">
        <f aca="false">MIN($E93*SUM($O$80),SUM($O$80)-SUM($H93:AF93))</f>
        <v>0</v>
      </c>
      <c r="AH93" s="64" t="n">
        <f aca="false">MIN($E93*SUM($O$80),SUM($O$80)-SUM($H93:AG93))</f>
        <v>0</v>
      </c>
      <c r="AI93" s="64" t="n">
        <f aca="false">MIN($E93*SUM($O$80),SUM($O$80)-SUM($H93:AH93))</f>
        <v>0</v>
      </c>
      <c r="AJ93" s="64" t="n">
        <f aca="false">MIN($E93*SUM($O$80),SUM($O$80)-SUM($H93:AI93))</f>
        <v>0</v>
      </c>
      <c r="AK93" s="64" t="n">
        <f aca="false">MIN($E93*SUM($O$80),SUM($O$80)-SUM($H93:AJ93))</f>
        <v>0</v>
      </c>
      <c r="AL93" s="64" t="n">
        <f aca="false">MIN($E93*SUM($O$80),SUM($O$80)-SUM($H93:AK93))</f>
        <v>0</v>
      </c>
      <c r="AM93" s="64" t="n">
        <f aca="false">MIN($E93*SUM($O$80),SUM($O$80)-SUM($H93:AL93))</f>
        <v>0</v>
      </c>
      <c r="AN93" s="64" t="n">
        <f aca="false">MIN($E93*SUM($O$80),SUM($O$80)-SUM($H93:AM93))</f>
        <v>0</v>
      </c>
      <c r="AO93" s="64" t="n">
        <f aca="false">MIN($E93*SUM($O$80),SUM($O$80)-SUM($H93:AN93))</f>
        <v>0</v>
      </c>
      <c r="AP93" s="64" t="n">
        <f aca="false">MIN($E93*SUM($O$80),SUM($O$80)-SUM($H93:AO93))</f>
        <v>0</v>
      </c>
      <c r="AQ93" s="64" t="n">
        <f aca="false">MIN($E93*SUM($O$80),SUM($O$80)-SUM($H93:AP93))</f>
        <v>0</v>
      </c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</row>
    <row r="94" customFormat="false" ht="18.75" hidden="false" customHeight="true" outlineLevel="1" collapsed="false">
      <c r="A94" s="89"/>
      <c r="B94" s="89"/>
      <c r="C94" s="89"/>
      <c r="D94" s="89"/>
      <c r="E94" s="253" t="n">
        <f aca="false">IF($F$77="Sim",$F$76,IF(F94=0,0,MAX($F$76,IF((MAX($F$86:$F$121)-F94=0),1,1/(MAX($F$86:$F$121)-F94)))))</f>
        <v>0.2</v>
      </c>
      <c r="F94" s="509" t="n">
        <f aca="false">P85</f>
        <v>8</v>
      </c>
      <c r="G94" s="45"/>
      <c r="H94" s="510"/>
      <c r="I94" s="510"/>
      <c r="J94" s="510"/>
      <c r="K94" s="510"/>
      <c r="L94" s="510"/>
      <c r="M94" s="510"/>
      <c r="N94" s="510"/>
      <c r="O94" s="510"/>
      <c r="P94" s="64" t="n">
        <f aca="false">P$80*$E94/2 * 0</f>
        <v>0</v>
      </c>
      <c r="Q94" s="64" t="n">
        <f aca="false">MIN($E94*SUM($P$80),SUM($P$80)-SUM($H94:P94))</f>
        <v>0</v>
      </c>
      <c r="R94" s="64" t="n">
        <f aca="false">MIN($E94*SUM($P$80),SUM($P$80)-SUM($H94:Q94))</f>
        <v>0</v>
      </c>
      <c r="S94" s="64" t="n">
        <f aca="false">MIN($E94*SUM($P$80),SUM($P$80)-SUM($H94:R94))</f>
        <v>0</v>
      </c>
      <c r="T94" s="64" t="n">
        <f aca="false">MIN($E94*SUM($P$80),SUM($P$80)-SUM($H94:S94))</f>
        <v>0</v>
      </c>
      <c r="U94" s="64" t="n">
        <f aca="false">MIN($E94*SUM($P$80),SUM($P$80)-SUM($H94:T94))</f>
        <v>0</v>
      </c>
      <c r="V94" s="64" t="n">
        <f aca="false">MIN($E94*SUM($P$80),SUM($P$80)-SUM($H94:U94))</f>
        <v>0</v>
      </c>
      <c r="W94" s="64" t="n">
        <f aca="false">MIN($E94*SUM($P$80),SUM($P$80)-SUM($H94:V94))</f>
        <v>0</v>
      </c>
      <c r="X94" s="64" t="n">
        <f aca="false">MIN($E94*SUM($P$80),SUM($P$80)-SUM($H94:W94))</f>
        <v>0</v>
      </c>
      <c r="Y94" s="64" t="n">
        <f aca="false">MIN($E94*SUM($P$80),SUM($P$80)-SUM($H94:X94))</f>
        <v>0</v>
      </c>
      <c r="Z94" s="64" t="n">
        <f aca="false">MIN($E94*SUM($P$80),SUM($P$80)-SUM($H94:Y94))</f>
        <v>0</v>
      </c>
      <c r="AA94" s="64" t="n">
        <f aca="false">MIN($E94*SUM($P$80),SUM($P$80)-SUM($H94:Z94))</f>
        <v>0</v>
      </c>
      <c r="AB94" s="64" t="n">
        <f aca="false">MIN($E94*SUM($P$80),SUM($P$80)-SUM($H94:AA94))</f>
        <v>0</v>
      </c>
      <c r="AC94" s="64" t="n">
        <f aca="false">MIN($E94*SUM($P$80),SUM($P$80)-SUM($H94:AB94))</f>
        <v>0</v>
      </c>
      <c r="AD94" s="64" t="n">
        <f aca="false">MIN($E94*SUM($P$80),SUM($P$80)-SUM($H94:AC94))</f>
        <v>0</v>
      </c>
      <c r="AE94" s="64" t="n">
        <f aca="false">MIN($E94*SUM($P$80),SUM($P$80)-SUM($H94:AD94))</f>
        <v>0</v>
      </c>
      <c r="AF94" s="64" t="n">
        <f aca="false">MIN($E94*SUM($P$80),SUM($P$80)-SUM($H94:AE94))</f>
        <v>0</v>
      </c>
      <c r="AG94" s="64" t="n">
        <f aca="false">MIN($E94*SUM($P$80),SUM($P$80)-SUM($H94:AF94))</f>
        <v>0</v>
      </c>
      <c r="AH94" s="64" t="n">
        <f aca="false">MIN($E94*SUM($P$80),SUM($P$80)-SUM($H94:AG94))</f>
        <v>0</v>
      </c>
      <c r="AI94" s="64" t="n">
        <f aca="false">MIN($E94*SUM($P$80),SUM($P$80)-SUM($H94:AH94))</f>
        <v>0</v>
      </c>
      <c r="AJ94" s="64" t="n">
        <f aca="false">MIN($E94*SUM($P$80),SUM($P$80)-SUM($H94:AI94))</f>
        <v>0</v>
      </c>
      <c r="AK94" s="64" t="n">
        <f aca="false">MIN($E94*SUM($P$80),SUM($P$80)-SUM($H94:AJ94))</f>
        <v>0</v>
      </c>
      <c r="AL94" s="64" t="n">
        <f aca="false">MIN($E94*SUM($P$80),SUM($P$80)-SUM($H94:AK94))</f>
        <v>0</v>
      </c>
      <c r="AM94" s="64" t="n">
        <f aca="false">MIN($E94*SUM($P$80),SUM($P$80)-SUM($H94:AL94))</f>
        <v>0</v>
      </c>
      <c r="AN94" s="64" t="n">
        <f aca="false">MIN($E94*SUM($P$80),SUM($P$80)-SUM($H94:AM94))</f>
        <v>0</v>
      </c>
      <c r="AO94" s="64" t="n">
        <f aca="false">MIN($E94*SUM($P$80),SUM($P$80)-SUM($H94:AN94))</f>
        <v>0</v>
      </c>
      <c r="AP94" s="64" t="n">
        <f aca="false">MIN($E94*SUM($P$80),SUM($P$80)-SUM($H94:AO94))</f>
        <v>0</v>
      </c>
      <c r="AQ94" s="64" t="n">
        <f aca="false">MIN($E94*SUM($P$80),SUM($P$80)-SUM($H94:AP94))</f>
        <v>0</v>
      </c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</row>
    <row r="95" customFormat="false" ht="18.75" hidden="false" customHeight="true" outlineLevel="1" collapsed="false">
      <c r="A95" s="89"/>
      <c r="B95" s="89"/>
      <c r="C95" s="89"/>
      <c r="D95" s="89"/>
      <c r="E95" s="253" t="n">
        <f aca="false">IF($F$77="Sim",$F$76,IF(F95=0,0,MAX($F$76,IF((MAX($F$86:$F$121)-F95=0),1,1/(MAX($F$86:$F$121)-F95)))))</f>
        <v>0.2</v>
      </c>
      <c r="F95" s="509" t="n">
        <f aca="false">Q85</f>
        <v>9</v>
      </c>
      <c r="G95" s="45"/>
      <c r="H95" s="510"/>
      <c r="I95" s="510"/>
      <c r="J95" s="510"/>
      <c r="K95" s="510"/>
      <c r="L95" s="510"/>
      <c r="M95" s="510"/>
      <c r="N95" s="510"/>
      <c r="O95" s="510"/>
      <c r="P95" s="510"/>
      <c r="Q95" s="64" t="n">
        <f aca="false">Q$80*$E95/2 * 0</f>
        <v>0</v>
      </c>
      <c r="R95" s="64" t="n">
        <f aca="false">MIN($E95*SUM($Q$80),SUM($Q$80)-SUM($H95:Q95))</f>
        <v>0</v>
      </c>
      <c r="S95" s="64" t="n">
        <f aca="false">MIN($E95*SUM($Q$80),SUM($Q$80)-SUM($H95:R95))</f>
        <v>0</v>
      </c>
      <c r="T95" s="64" t="n">
        <f aca="false">MIN($E95*SUM($Q$80),SUM($Q$80)-SUM($H95:S95))</f>
        <v>0</v>
      </c>
      <c r="U95" s="64" t="n">
        <f aca="false">MIN($E95*SUM($Q$80),SUM($Q$80)-SUM($H95:T95))</f>
        <v>0</v>
      </c>
      <c r="V95" s="64" t="n">
        <f aca="false">MIN($E95*SUM($Q$80),SUM($Q$80)-SUM($H95:U95))</f>
        <v>0</v>
      </c>
      <c r="W95" s="64" t="n">
        <f aca="false">MIN($E95*SUM($Q$80),SUM($Q$80)-SUM($H95:V95))</f>
        <v>0</v>
      </c>
      <c r="X95" s="64" t="n">
        <f aca="false">MIN($E95*SUM($Q$80),SUM($Q$80)-SUM($H95:W95))</f>
        <v>0</v>
      </c>
      <c r="Y95" s="64" t="n">
        <f aca="false">MIN($E95*SUM($Q$80),SUM($Q$80)-SUM($H95:X95))</f>
        <v>0</v>
      </c>
      <c r="Z95" s="64" t="n">
        <f aca="false">MIN($E95*SUM($Q$80),SUM($Q$80)-SUM($H95:Y95))</f>
        <v>0</v>
      </c>
      <c r="AA95" s="64" t="n">
        <f aca="false">MIN($E95*SUM($Q$80),SUM($Q$80)-SUM($H95:Z95))</f>
        <v>0</v>
      </c>
      <c r="AB95" s="64" t="n">
        <f aca="false">MIN($E95*SUM($Q$80),SUM($Q$80)-SUM($H95:AA95))</f>
        <v>0</v>
      </c>
      <c r="AC95" s="64" t="n">
        <f aca="false">MIN($E95*SUM($Q$80),SUM($Q$80)-SUM($H95:AB95))</f>
        <v>0</v>
      </c>
      <c r="AD95" s="64" t="n">
        <f aca="false">MIN($E95*SUM($Q$80),SUM($Q$80)-SUM($H95:AC95))</f>
        <v>0</v>
      </c>
      <c r="AE95" s="64" t="n">
        <f aca="false">MIN($E95*SUM($Q$80),SUM($Q$80)-SUM($H95:AD95))</f>
        <v>0</v>
      </c>
      <c r="AF95" s="64" t="n">
        <f aca="false">MIN($E95*SUM($Q$80),SUM($Q$80)-SUM($H95:AE95))</f>
        <v>0</v>
      </c>
      <c r="AG95" s="64" t="n">
        <f aca="false">MIN($E95*SUM($Q$80),SUM($Q$80)-SUM($H95:AF95))</f>
        <v>0</v>
      </c>
      <c r="AH95" s="64" t="n">
        <f aca="false">MIN($E95*SUM($Q$80),SUM($Q$80)-SUM($H95:AG95))</f>
        <v>0</v>
      </c>
      <c r="AI95" s="64" t="n">
        <f aca="false">MIN($E95*SUM($Q$80),SUM($Q$80)-SUM($H95:AH95))</f>
        <v>0</v>
      </c>
      <c r="AJ95" s="64" t="n">
        <f aca="false">MIN($E95*SUM($Q$80),SUM($Q$80)-SUM($H95:AI95))</f>
        <v>0</v>
      </c>
      <c r="AK95" s="64" t="n">
        <f aca="false">MIN($E95*SUM($Q$80),SUM($Q$80)-SUM($H95:AJ95))</f>
        <v>0</v>
      </c>
      <c r="AL95" s="64" t="n">
        <f aca="false">MIN($E95*SUM($Q$80),SUM($Q$80)-SUM($H95:AK95))</f>
        <v>0</v>
      </c>
      <c r="AM95" s="64" t="n">
        <f aca="false">MIN($E95*SUM($Q$80),SUM($Q$80)-SUM($H95:AL95))</f>
        <v>0</v>
      </c>
      <c r="AN95" s="64" t="n">
        <f aca="false">MIN($E95*SUM($Q$80),SUM($Q$80)-SUM($H95:AM95))</f>
        <v>0</v>
      </c>
      <c r="AO95" s="64" t="n">
        <f aca="false">MIN($E95*SUM($Q$80),SUM($Q$80)-SUM($H95:AN95))</f>
        <v>0</v>
      </c>
      <c r="AP95" s="64" t="n">
        <f aca="false">MIN($E95*SUM($Q$80),SUM($Q$80)-SUM($H95:AO95))</f>
        <v>0</v>
      </c>
      <c r="AQ95" s="64" t="n">
        <f aca="false">MIN($E95*SUM($Q$80),SUM($Q$80)-SUM($H95:AP95))</f>
        <v>0</v>
      </c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</row>
    <row r="96" customFormat="false" ht="18.75" hidden="false" customHeight="true" outlineLevel="1" collapsed="false">
      <c r="A96" s="89"/>
      <c r="B96" s="89"/>
      <c r="C96" s="89"/>
      <c r="D96" s="89"/>
      <c r="E96" s="253" t="n">
        <f aca="false">IF($F$77="Sim",$F$76,IF(F96=0,0,MAX($F$76,IF((MAX($F$86:$F$121)-F96=0),1,1/(MAX($F$86:$F$121)-F96)))))</f>
        <v>0.2</v>
      </c>
      <c r="F96" s="509" t="n">
        <f aca="false">R85</f>
        <v>10</v>
      </c>
      <c r="G96" s="45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64" t="n">
        <f aca="false">R$80*$E96/2 * 0</f>
        <v>0</v>
      </c>
      <c r="S96" s="64" t="n">
        <f aca="false">MIN($E96*SUM($R$80),SUM($R$80)-SUM($H96:R96))</f>
        <v>0</v>
      </c>
      <c r="T96" s="64" t="n">
        <f aca="false">MIN($E96*SUM($R$80),SUM($R$80)-SUM($H96:S96))</f>
        <v>0</v>
      </c>
      <c r="U96" s="64" t="n">
        <f aca="false">MIN($E96*SUM($R$80),SUM($R$80)-SUM($H96:T96))</f>
        <v>0</v>
      </c>
      <c r="V96" s="64" t="n">
        <f aca="false">MIN($E96*SUM($R$80),SUM($R$80)-SUM($H96:U96))</f>
        <v>0</v>
      </c>
      <c r="W96" s="64" t="n">
        <f aca="false">MIN($E96*SUM($R$80),SUM($R$80)-SUM($H96:V96))</f>
        <v>0</v>
      </c>
      <c r="X96" s="64" t="n">
        <f aca="false">MIN($E96*SUM($R$80),SUM($R$80)-SUM($H96:W96))</f>
        <v>0</v>
      </c>
      <c r="Y96" s="64" t="n">
        <f aca="false">MIN($E96*SUM($R$80),SUM($R$80)-SUM($H96:X96))</f>
        <v>0</v>
      </c>
      <c r="Z96" s="64" t="n">
        <f aca="false">MIN($E96*SUM($R$80),SUM($R$80)-SUM($H96:Y96))</f>
        <v>0</v>
      </c>
      <c r="AA96" s="64" t="n">
        <f aca="false">MIN($E96*SUM($R$80),SUM($R$80)-SUM($H96:Z96))</f>
        <v>0</v>
      </c>
      <c r="AB96" s="64" t="n">
        <f aca="false">MIN($E96*SUM($R$80),SUM($R$80)-SUM($H96:AA96))</f>
        <v>0</v>
      </c>
      <c r="AC96" s="64" t="n">
        <f aca="false">MIN($E96*SUM($R$80),SUM($R$80)-SUM($H96:AB96))</f>
        <v>0</v>
      </c>
      <c r="AD96" s="64" t="n">
        <f aca="false">MIN($E96*SUM($R$80),SUM($R$80)-SUM($H96:AC96))</f>
        <v>0</v>
      </c>
      <c r="AE96" s="64" t="n">
        <f aca="false">MIN($E96*SUM($R$80),SUM($R$80)-SUM($H96:AD96))</f>
        <v>0</v>
      </c>
      <c r="AF96" s="64" t="n">
        <f aca="false">MIN($E96*SUM($R$80),SUM($R$80)-SUM($H96:AE96))</f>
        <v>0</v>
      </c>
      <c r="AG96" s="64" t="n">
        <f aca="false">MIN($E96*SUM($R$80),SUM($R$80)-SUM($H96:AF96))</f>
        <v>0</v>
      </c>
      <c r="AH96" s="64" t="n">
        <f aca="false">MIN($E96*SUM($R$80),SUM($R$80)-SUM($H96:AG96))</f>
        <v>0</v>
      </c>
      <c r="AI96" s="64" t="n">
        <f aca="false">MIN($E96*SUM($R$80),SUM($R$80)-SUM($H96:AH96))</f>
        <v>0</v>
      </c>
      <c r="AJ96" s="64" t="n">
        <f aca="false">MIN($E96*SUM($R$80),SUM($R$80)-SUM($H96:AI96))</f>
        <v>0</v>
      </c>
      <c r="AK96" s="64" t="n">
        <f aca="false">MIN($E96*SUM($R$80),SUM($R$80)-SUM($H96:AJ96))</f>
        <v>0</v>
      </c>
      <c r="AL96" s="64" t="n">
        <f aca="false">MIN($E96*SUM($R$80),SUM($R$80)-SUM($H96:AK96))</f>
        <v>0</v>
      </c>
      <c r="AM96" s="64" t="n">
        <f aca="false">MIN($E96*SUM($R$80),SUM($R$80)-SUM($H96:AL96))</f>
        <v>0</v>
      </c>
      <c r="AN96" s="64" t="n">
        <f aca="false">MIN($E96*SUM($R$80),SUM($R$80)-SUM($H96:AM96))</f>
        <v>0</v>
      </c>
      <c r="AO96" s="64" t="n">
        <f aca="false">MIN($E96*SUM($R$80),SUM($R$80)-SUM($H96:AN96))</f>
        <v>0</v>
      </c>
      <c r="AP96" s="64" t="n">
        <f aca="false">MIN($E96*SUM($R$80),SUM($R$80)-SUM($H96:AO96))</f>
        <v>0</v>
      </c>
      <c r="AQ96" s="64" t="n">
        <f aca="false">MIN($E96*SUM($R$80),SUM($R$80)-SUM($H96:AP96))</f>
        <v>0</v>
      </c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</row>
    <row r="97" customFormat="false" ht="18.75" hidden="false" customHeight="true" outlineLevel="1" collapsed="false">
      <c r="A97" s="89"/>
      <c r="B97" s="89"/>
      <c r="C97" s="89"/>
      <c r="D97" s="89"/>
      <c r="E97" s="253" t="n">
        <f aca="false">IF($F$77="Sim",$F$76,IF(F97=0,0,MAX($F$76,IF((MAX($F$86:$F$121)-F97=0),1,1/(MAX($F$86:$F$121)-F97)))))</f>
        <v>0.2</v>
      </c>
      <c r="F97" s="509" t="n">
        <f aca="false">S85</f>
        <v>11</v>
      </c>
      <c r="G97" s="45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64" t="n">
        <f aca="false">S$80*$E97/2 * 0</f>
        <v>0</v>
      </c>
      <c r="T97" s="64" t="n">
        <f aca="false">MIN($E97*SUM($S$80),SUM($S$80)-SUM($H97:S97))</f>
        <v>0</v>
      </c>
      <c r="U97" s="64" t="n">
        <f aca="false">MIN($E97*SUM($S$80),SUM($S$80)-SUM($H97:T97))</f>
        <v>0</v>
      </c>
      <c r="V97" s="64" t="n">
        <f aca="false">MIN($E97*SUM($S$80),SUM($S$80)-SUM($H97:U97))</f>
        <v>0</v>
      </c>
      <c r="W97" s="64" t="n">
        <f aca="false">MIN($E97*SUM($S$80),SUM($S$80)-SUM($H97:V97))</f>
        <v>0</v>
      </c>
      <c r="X97" s="64" t="n">
        <f aca="false">MIN($E97*SUM($S$80),SUM($S$80)-SUM($H97:W97))</f>
        <v>0</v>
      </c>
      <c r="Y97" s="64" t="n">
        <f aca="false">MIN($E97*SUM($S$80),SUM($S$80)-SUM($H97:X97))</f>
        <v>0</v>
      </c>
      <c r="Z97" s="64" t="n">
        <f aca="false">MIN($E97*SUM($S$80),SUM($S$80)-SUM($H97:Y97))</f>
        <v>0</v>
      </c>
      <c r="AA97" s="64" t="n">
        <f aca="false">MIN($E97*SUM($S$80),SUM($S$80)-SUM($H97:Z97))</f>
        <v>0</v>
      </c>
      <c r="AB97" s="64" t="n">
        <f aca="false">MIN($E97*SUM($S$80),SUM($S$80)-SUM($H97:AA97))</f>
        <v>0</v>
      </c>
      <c r="AC97" s="64" t="n">
        <f aca="false">MIN($E97*SUM($S$80),SUM($S$80)-SUM($H97:AB97))</f>
        <v>0</v>
      </c>
      <c r="AD97" s="64" t="n">
        <f aca="false">MIN($E97*SUM($S$80),SUM($S$80)-SUM($H97:AC97))</f>
        <v>0</v>
      </c>
      <c r="AE97" s="64" t="n">
        <f aca="false">MIN($E97*SUM($S$80),SUM($S$80)-SUM($H97:AD97))</f>
        <v>0</v>
      </c>
      <c r="AF97" s="64" t="n">
        <f aca="false">MIN($E97*SUM($S$80),SUM($S$80)-SUM($H97:AE97))</f>
        <v>0</v>
      </c>
      <c r="AG97" s="64" t="n">
        <f aca="false">MIN($E97*SUM($S$80),SUM($S$80)-SUM($H97:AF97))</f>
        <v>0</v>
      </c>
      <c r="AH97" s="64" t="n">
        <f aca="false">MIN($E97*SUM($S$80),SUM($S$80)-SUM($H97:AG97))</f>
        <v>0</v>
      </c>
      <c r="AI97" s="64" t="n">
        <f aca="false">MIN($E97*SUM($S$80),SUM($S$80)-SUM($H97:AH97))</f>
        <v>0</v>
      </c>
      <c r="AJ97" s="64" t="n">
        <f aca="false">MIN($E97*SUM($S$80),SUM($S$80)-SUM($H97:AI97))</f>
        <v>0</v>
      </c>
      <c r="AK97" s="64" t="n">
        <f aca="false">MIN($E97*SUM($S$80),SUM($S$80)-SUM($H97:AJ97))</f>
        <v>0</v>
      </c>
      <c r="AL97" s="64" t="n">
        <f aca="false">MIN($E97*SUM($S$80),SUM($S$80)-SUM($H97:AK97))</f>
        <v>0</v>
      </c>
      <c r="AM97" s="64" t="n">
        <f aca="false">MIN($E97*SUM($S$80),SUM($S$80)-SUM($H97:AL97))</f>
        <v>0</v>
      </c>
      <c r="AN97" s="64" t="n">
        <f aca="false">MIN($E97*SUM($S$80),SUM($S$80)-SUM($H97:AM97))</f>
        <v>0</v>
      </c>
      <c r="AO97" s="64" t="n">
        <f aca="false">MIN($E97*SUM($S$80),SUM($S$80)-SUM($H97:AN97))</f>
        <v>0</v>
      </c>
      <c r="AP97" s="64" t="n">
        <f aca="false">MIN($E97*SUM($S$80),SUM($S$80)-SUM($H97:AO97))</f>
        <v>0</v>
      </c>
      <c r="AQ97" s="64" t="n">
        <f aca="false">MIN($E97*SUM($S$80),SUM($S$80)-SUM($H97:AP97))</f>
        <v>0</v>
      </c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</row>
    <row r="98" customFormat="false" ht="18.75" hidden="false" customHeight="true" outlineLevel="1" collapsed="false">
      <c r="A98" s="89"/>
      <c r="B98" s="89"/>
      <c r="C98" s="89"/>
      <c r="D98" s="89"/>
      <c r="E98" s="253" t="n">
        <f aca="false">IF($F$77="Sim",$F$76,IF(F98=0,0,MAX($F$76,IF((MAX($F$86:$F$121)-F98=0),1,1/(MAX($F$86:$F$121)-F98)))))</f>
        <v>0.2</v>
      </c>
      <c r="F98" s="509" t="n">
        <f aca="false">T85</f>
        <v>12</v>
      </c>
      <c r="G98" s="45"/>
      <c r="H98" s="510"/>
      <c r="I98" s="510"/>
      <c r="J98" s="510"/>
      <c r="K98" s="510"/>
      <c r="L98" s="510"/>
      <c r="M98" s="510"/>
      <c r="N98" s="510"/>
      <c r="O98" s="510"/>
      <c r="P98" s="510"/>
      <c r="Q98" s="510"/>
      <c r="R98" s="510"/>
      <c r="S98" s="510"/>
      <c r="T98" s="64" t="n">
        <f aca="false">T$80*$E98/2 * 0</f>
        <v>0</v>
      </c>
      <c r="U98" s="64" t="n">
        <f aca="false">MIN($E98*SUM($T$80),SUM($T$80)-SUM($H98:T98))</f>
        <v>0</v>
      </c>
      <c r="V98" s="64" t="n">
        <f aca="false">MIN($E98*SUM($T$80),SUM($T$80)-SUM($H98:U98))</f>
        <v>0</v>
      </c>
      <c r="W98" s="64" t="n">
        <f aca="false">MIN($E98*SUM($T$80),SUM($T$80)-SUM($H98:V98))</f>
        <v>0</v>
      </c>
      <c r="X98" s="64" t="n">
        <f aca="false">MIN($E98*SUM($T$80),SUM($T$80)-SUM($H98:W98))</f>
        <v>0</v>
      </c>
      <c r="Y98" s="64" t="n">
        <f aca="false">MIN($E98*SUM($T$80),SUM($T$80)-SUM($H98:X98))</f>
        <v>0</v>
      </c>
      <c r="Z98" s="64" t="n">
        <f aca="false">MIN($E98*SUM($T$80),SUM($T$80)-SUM($H98:Y98))</f>
        <v>0</v>
      </c>
      <c r="AA98" s="64" t="n">
        <f aca="false">MIN($E98*SUM($T$80),SUM($T$80)-SUM($H98:Z98))</f>
        <v>0</v>
      </c>
      <c r="AB98" s="64" t="n">
        <f aca="false">MIN($E98*SUM($T$80),SUM($T$80)-SUM($H98:AA98))</f>
        <v>0</v>
      </c>
      <c r="AC98" s="64" t="n">
        <f aca="false">MIN($E98*SUM($T$80),SUM($T$80)-SUM($H98:AB98))</f>
        <v>0</v>
      </c>
      <c r="AD98" s="64" t="n">
        <f aca="false">MIN($E98*SUM($T$80),SUM($T$80)-SUM($H98:AC98))</f>
        <v>0</v>
      </c>
      <c r="AE98" s="64" t="n">
        <f aca="false">MIN($E98*SUM($T$80),SUM($T$80)-SUM($H98:AD98))</f>
        <v>0</v>
      </c>
      <c r="AF98" s="64" t="n">
        <f aca="false">MIN($E98*SUM($T$80),SUM($T$80)-SUM($H98:AE98))</f>
        <v>0</v>
      </c>
      <c r="AG98" s="64" t="n">
        <f aca="false">MIN($E98*SUM($T$80),SUM($T$80)-SUM($H98:AF98))</f>
        <v>0</v>
      </c>
      <c r="AH98" s="64" t="n">
        <f aca="false">MIN($E98*SUM($T$80),SUM($T$80)-SUM($H98:AG98))</f>
        <v>0</v>
      </c>
      <c r="AI98" s="64" t="n">
        <f aca="false">MIN($E98*SUM($T$80),SUM($T$80)-SUM($H98:AH98))</f>
        <v>0</v>
      </c>
      <c r="AJ98" s="64" t="n">
        <f aca="false">MIN($E98*SUM($T$80),SUM($T$80)-SUM($H98:AI98))</f>
        <v>0</v>
      </c>
      <c r="AK98" s="64" t="n">
        <f aca="false">MIN($E98*SUM($T$80),SUM($T$80)-SUM($H98:AJ98))</f>
        <v>0</v>
      </c>
      <c r="AL98" s="64" t="n">
        <f aca="false">MIN($E98*SUM($T$80),SUM($T$80)-SUM($H98:AK98))</f>
        <v>0</v>
      </c>
      <c r="AM98" s="64" t="n">
        <f aca="false">MIN($E98*SUM($T$80),SUM($T$80)-SUM($H98:AL98))</f>
        <v>0</v>
      </c>
      <c r="AN98" s="64" t="n">
        <f aca="false">MIN($E98*SUM($T$80),SUM($T$80)-SUM($H98:AM98))</f>
        <v>0</v>
      </c>
      <c r="AO98" s="64" t="n">
        <f aca="false">MIN($E98*SUM($T$80),SUM($T$80)-SUM($H98:AN98))</f>
        <v>0</v>
      </c>
      <c r="AP98" s="64" t="n">
        <f aca="false">MIN($E98*SUM($T$80),SUM($T$80)-SUM($H98:AO98))</f>
        <v>0</v>
      </c>
      <c r="AQ98" s="64" t="n">
        <f aca="false">MIN($E98*SUM($T$80),SUM($T$80)-SUM($H98:AP98))</f>
        <v>0</v>
      </c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</row>
    <row r="99" customFormat="false" ht="18.75" hidden="false" customHeight="true" outlineLevel="1" collapsed="false">
      <c r="A99" s="89"/>
      <c r="B99" s="89"/>
      <c r="C99" s="89"/>
      <c r="D99" s="89"/>
      <c r="E99" s="253" t="n">
        <f aca="false">IF($F$77="Sim",$F$76,IF(F99=0,0,MAX($F$76,IF((MAX($F$86:$F$121)-F99=0),1,1/(MAX($F$86:$F$121)-F99)))))</f>
        <v>0.2</v>
      </c>
      <c r="F99" s="509" t="n">
        <f aca="false">U85</f>
        <v>13</v>
      </c>
      <c r="G99" s="45"/>
      <c r="H99" s="510"/>
      <c r="I99" s="510"/>
      <c r="J99" s="510"/>
      <c r="K99" s="510"/>
      <c r="L99" s="510"/>
      <c r="M99" s="510"/>
      <c r="N99" s="510"/>
      <c r="O99" s="510"/>
      <c r="P99" s="510"/>
      <c r="Q99" s="510"/>
      <c r="R99" s="510"/>
      <c r="S99" s="510"/>
      <c r="T99" s="510"/>
      <c r="U99" s="64" t="n">
        <f aca="false">U$80*$E99/2 * 0</f>
        <v>0</v>
      </c>
      <c r="V99" s="64" t="n">
        <f aca="false">MIN($E99*SUM($U$80),SUM($U$80)-SUM($H99:U99))</f>
        <v>0</v>
      </c>
      <c r="W99" s="64" t="n">
        <f aca="false">MIN($E99*SUM($U$80),SUM($U$80)-SUM($H99:V99))</f>
        <v>0</v>
      </c>
      <c r="X99" s="64" t="n">
        <f aca="false">MIN($E99*SUM($U$80),SUM($U$80)-SUM($H99:W99))</f>
        <v>0</v>
      </c>
      <c r="Y99" s="64" t="n">
        <f aca="false">MIN($E99*SUM($U$80),SUM($U$80)-SUM($H99:X99))</f>
        <v>0</v>
      </c>
      <c r="Z99" s="64" t="n">
        <f aca="false">MIN($E99*SUM($U$80),SUM($U$80)-SUM($H99:Y99))</f>
        <v>0</v>
      </c>
      <c r="AA99" s="64" t="n">
        <f aca="false">MIN($E99*SUM($U$80),SUM($U$80)-SUM($H99:Z99))</f>
        <v>0</v>
      </c>
      <c r="AB99" s="64" t="n">
        <f aca="false">MIN($E99*SUM($U$80),SUM($U$80)-SUM($H99:AA99))</f>
        <v>0</v>
      </c>
      <c r="AC99" s="64" t="n">
        <f aca="false">MIN($E99*SUM($U$80),SUM($U$80)-SUM($H99:AB99))</f>
        <v>0</v>
      </c>
      <c r="AD99" s="64" t="n">
        <f aca="false">MIN($E99*SUM($U$80),SUM($U$80)-SUM($H99:AC99))</f>
        <v>0</v>
      </c>
      <c r="AE99" s="64" t="n">
        <f aca="false">MIN($E99*SUM($U$80),SUM($U$80)-SUM($H99:AD99))</f>
        <v>0</v>
      </c>
      <c r="AF99" s="64" t="n">
        <f aca="false">MIN($E99*SUM($U$80),SUM($U$80)-SUM($H99:AE99))</f>
        <v>0</v>
      </c>
      <c r="AG99" s="64" t="n">
        <f aca="false">MIN($E99*SUM($U$80),SUM($U$80)-SUM($H99:AF99))</f>
        <v>0</v>
      </c>
      <c r="AH99" s="64" t="n">
        <f aca="false">MIN($E99*SUM($U$80),SUM($U$80)-SUM($H99:AG99))</f>
        <v>0</v>
      </c>
      <c r="AI99" s="64" t="n">
        <f aca="false">MIN($E99*SUM($U$80),SUM($U$80)-SUM($H99:AH99))</f>
        <v>0</v>
      </c>
      <c r="AJ99" s="64" t="n">
        <f aca="false">MIN($E99*SUM($U$80),SUM($U$80)-SUM($H99:AI99))</f>
        <v>0</v>
      </c>
      <c r="AK99" s="64" t="n">
        <f aca="false">MIN($E99*SUM($U$80),SUM($U$80)-SUM($H99:AJ99))</f>
        <v>0</v>
      </c>
      <c r="AL99" s="64" t="n">
        <f aca="false">MIN($E99*SUM($U$80),SUM($U$80)-SUM($H99:AK99))</f>
        <v>0</v>
      </c>
      <c r="AM99" s="64" t="n">
        <f aca="false">MIN($E99*SUM($U$80),SUM($U$80)-SUM($H99:AL99))</f>
        <v>0</v>
      </c>
      <c r="AN99" s="64" t="n">
        <f aca="false">MIN($E99*SUM($U$80),SUM($U$80)-SUM($H99:AM99))</f>
        <v>0</v>
      </c>
      <c r="AO99" s="64" t="n">
        <f aca="false">MIN($E99*SUM($U$80),SUM($U$80)-SUM($H99:AN99))</f>
        <v>0</v>
      </c>
      <c r="AP99" s="64" t="n">
        <f aca="false">MIN($E99*SUM($U$80),SUM($U$80)-SUM($H99:AO99))</f>
        <v>0</v>
      </c>
      <c r="AQ99" s="64" t="n">
        <f aca="false">MIN($E99*SUM($U$80),SUM($U$80)-SUM($H99:AP99))</f>
        <v>0</v>
      </c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</row>
    <row r="100" customFormat="false" ht="18.75" hidden="false" customHeight="true" outlineLevel="1" collapsed="false">
      <c r="A100" s="89"/>
      <c r="B100" s="89"/>
      <c r="C100" s="89"/>
      <c r="D100" s="89"/>
      <c r="E100" s="253" t="n">
        <f aca="false">IF($F$77="Sim",$F$76,IF(F100=0,0,MAX($F$76,IF((MAX($F$86:$F$121)-F100=0),1,1/(MAX($F$86:$F$121)-F100)))))</f>
        <v>0.2</v>
      </c>
      <c r="F100" s="509" t="n">
        <f aca="false">V85</f>
        <v>14</v>
      </c>
      <c r="G100" s="45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64" t="n">
        <f aca="false">V$80*$E100/2 * 0</f>
        <v>0</v>
      </c>
      <c r="W100" s="64" t="n">
        <f aca="false">MIN($E100*SUM($V$80),SUM($V$80)-SUM($H100:V100))</f>
        <v>0</v>
      </c>
      <c r="X100" s="64" t="n">
        <f aca="false">MIN($E100*SUM($V$80),SUM($V$80)-SUM($H100:W100))</f>
        <v>0</v>
      </c>
      <c r="Y100" s="64" t="n">
        <f aca="false">MIN($E100*SUM($V$80),SUM($V$80)-SUM($H100:X100))</f>
        <v>0</v>
      </c>
      <c r="Z100" s="64" t="n">
        <f aca="false">MIN($E100*SUM($V$80),SUM($V$80)-SUM($H100:Y100))</f>
        <v>0</v>
      </c>
      <c r="AA100" s="64" t="n">
        <f aca="false">MIN($E100*SUM($V$80),SUM($V$80)-SUM($H100:Z100))</f>
        <v>0</v>
      </c>
      <c r="AB100" s="64" t="n">
        <f aca="false">MIN($E100*SUM($V$80),SUM($V$80)-SUM($H100:AA100))</f>
        <v>0</v>
      </c>
      <c r="AC100" s="64" t="n">
        <f aca="false">MIN($E100*SUM($V$80),SUM($V$80)-SUM($H100:AB100))</f>
        <v>0</v>
      </c>
      <c r="AD100" s="64" t="n">
        <f aca="false">MIN($E100*SUM($V$80),SUM($V$80)-SUM($H100:AC100))</f>
        <v>0</v>
      </c>
      <c r="AE100" s="64" t="n">
        <f aca="false">MIN($E100*SUM($V$80),SUM($V$80)-SUM($H100:AD100))</f>
        <v>0</v>
      </c>
      <c r="AF100" s="64" t="n">
        <f aca="false">MIN($E100*SUM($V$80),SUM($V$80)-SUM($H100:AE100))</f>
        <v>0</v>
      </c>
      <c r="AG100" s="64" t="n">
        <f aca="false">MIN($E100*SUM($V$80),SUM($V$80)-SUM($H100:AF100))</f>
        <v>0</v>
      </c>
      <c r="AH100" s="64" t="n">
        <f aca="false">MIN($E100*SUM($V$80),SUM($V$80)-SUM($H100:AG100))</f>
        <v>0</v>
      </c>
      <c r="AI100" s="64" t="n">
        <f aca="false">MIN($E100*SUM($V$80),SUM($V$80)-SUM($H100:AH100))</f>
        <v>0</v>
      </c>
      <c r="AJ100" s="64" t="n">
        <f aca="false">MIN($E100*SUM($V$80),SUM($V$80)-SUM($H100:AI100))</f>
        <v>0</v>
      </c>
      <c r="AK100" s="64" t="n">
        <f aca="false">MIN($E100*SUM($V$80),SUM($V$80)-SUM($H100:AJ100))</f>
        <v>0</v>
      </c>
      <c r="AL100" s="64" t="n">
        <f aca="false">MIN($E100*SUM($V$80),SUM($V$80)-SUM($H100:AK100))</f>
        <v>0</v>
      </c>
      <c r="AM100" s="64" t="n">
        <f aca="false">MIN($E100*SUM($V$80),SUM($V$80)-SUM($H100:AL100))</f>
        <v>0</v>
      </c>
      <c r="AN100" s="64" t="n">
        <f aca="false">MIN($E100*SUM($V$80),SUM($V$80)-SUM($H100:AM100))</f>
        <v>0</v>
      </c>
      <c r="AO100" s="64" t="n">
        <f aca="false">MIN($E100*SUM($V$80),SUM($V$80)-SUM($H100:AN100))</f>
        <v>0</v>
      </c>
      <c r="AP100" s="64" t="n">
        <f aca="false">MIN($E100*SUM($V$80),SUM($V$80)-SUM($H100:AO100))</f>
        <v>0</v>
      </c>
      <c r="AQ100" s="64" t="n">
        <f aca="false">MIN($E100*SUM($V$80),SUM($V$80)-SUM($H100:AP100))</f>
        <v>0</v>
      </c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</row>
    <row r="101" customFormat="false" ht="18.75" hidden="false" customHeight="true" outlineLevel="1" collapsed="false">
      <c r="A101" s="89"/>
      <c r="B101" s="89"/>
      <c r="C101" s="89"/>
      <c r="D101" s="89"/>
      <c r="E101" s="253" t="n">
        <f aca="false">IF($F$77="Sim",$F$76,IF(F101=0,0,MAX($F$76,IF((MAX($F$86:$F$121)-F101=0),1,1/(MAX($F$86:$F$121)-F101)))))</f>
        <v>0.2</v>
      </c>
      <c r="F101" s="509" t="n">
        <f aca="false">W85</f>
        <v>15</v>
      </c>
      <c r="G101" s="45"/>
      <c r="H101" s="510"/>
      <c r="I101" s="510"/>
      <c r="J101" s="510"/>
      <c r="K101" s="510"/>
      <c r="L101" s="510"/>
      <c r="M101" s="510"/>
      <c r="N101" s="510"/>
      <c r="O101" s="510"/>
      <c r="P101" s="510"/>
      <c r="Q101" s="510"/>
      <c r="R101" s="510"/>
      <c r="S101" s="510"/>
      <c r="T101" s="510"/>
      <c r="U101" s="510"/>
      <c r="V101" s="510"/>
      <c r="W101" s="64" t="n">
        <f aca="false">W$80*$E101/2 * 0</f>
        <v>0</v>
      </c>
      <c r="X101" s="64" t="n">
        <f aca="false">MIN($E101*SUM($W$80),SUM($W$80)-SUM($H101:W101))</f>
        <v>0</v>
      </c>
      <c r="Y101" s="64" t="n">
        <f aca="false">MIN($E101*SUM($W$80),SUM($W$80)-SUM($H101:X101))</f>
        <v>0</v>
      </c>
      <c r="Z101" s="64" t="n">
        <f aca="false">MIN($E101*SUM($W$80),SUM($W$80)-SUM($H101:Y101))</f>
        <v>0</v>
      </c>
      <c r="AA101" s="64" t="n">
        <f aca="false">MIN($E101*SUM($W$80),SUM($W$80)-SUM($H101:Z101))</f>
        <v>0</v>
      </c>
      <c r="AB101" s="64" t="n">
        <f aca="false">MIN($E101*SUM($W$80),SUM($W$80)-SUM($H101:AA101))</f>
        <v>0</v>
      </c>
      <c r="AC101" s="64" t="n">
        <f aca="false">MIN($E101*SUM($W$80),SUM($W$80)-SUM($H101:AB101))</f>
        <v>0</v>
      </c>
      <c r="AD101" s="64" t="n">
        <f aca="false">MIN($E101*SUM($W$80),SUM($W$80)-SUM($H101:AC101))</f>
        <v>0</v>
      </c>
      <c r="AE101" s="64" t="n">
        <f aca="false">MIN($E101*SUM($W$80),SUM($W$80)-SUM($H101:AD101))</f>
        <v>0</v>
      </c>
      <c r="AF101" s="64" t="n">
        <f aca="false">MIN($E101*SUM($W$80),SUM($W$80)-SUM($H101:AE101))</f>
        <v>0</v>
      </c>
      <c r="AG101" s="64" t="n">
        <f aca="false">MIN($E101*SUM($W$80),SUM($W$80)-SUM($H101:AF101))</f>
        <v>0</v>
      </c>
      <c r="AH101" s="64" t="n">
        <f aca="false">MIN($E101*SUM($W$80),SUM($W$80)-SUM($H101:AG101))</f>
        <v>0</v>
      </c>
      <c r="AI101" s="64" t="n">
        <f aca="false">MIN($E101*SUM($W$80),SUM($W$80)-SUM($H101:AH101))</f>
        <v>0</v>
      </c>
      <c r="AJ101" s="64" t="n">
        <f aca="false">MIN($E101*SUM($W$80),SUM($W$80)-SUM($H101:AI101))</f>
        <v>0</v>
      </c>
      <c r="AK101" s="64" t="n">
        <f aca="false">MIN($E101*SUM($W$80),SUM($W$80)-SUM($H101:AJ101))</f>
        <v>0</v>
      </c>
      <c r="AL101" s="64" t="n">
        <f aca="false">MIN($E101*SUM($W$80),SUM($W$80)-SUM($H101:AK101))</f>
        <v>0</v>
      </c>
      <c r="AM101" s="64" t="n">
        <f aca="false">MIN($E101*SUM($W$80),SUM($W$80)-SUM($H101:AL101))</f>
        <v>0</v>
      </c>
      <c r="AN101" s="64" t="n">
        <f aca="false">MIN($E101*SUM($W$80),SUM($W$80)-SUM($H101:AM101))</f>
        <v>0</v>
      </c>
      <c r="AO101" s="64" t="n">
        <f aca="false">MIN($E101*SUM($W$80),SUM($W$80)-SUM($H101:AN101))</f>
        <v>0</v>
      </c>
      <c r="AP101" s="64" t="n">
        <f aca="false">MIN($E101*SUM($W$80),SUM($W$80)-SUM($H101:AO101))</f>
        <v>0</v>
      </c>
      <c r="AQ101" s="64" t="n">
        <f aca="false">MIN($E101*SUM($W$80),SUM($W$80)-SUM($H101:AP101))</f>
        <v>0</v>
      </c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</row>
    <row r="102" customFormat="false" ht="18.75" hidden="false" customHeight="true" outlineLevel="1" collapsed="false">
      <c r="A102" s="89"/>
      <c r="B102" s="89"/>
      <c r="C102" s="89"/>
      <c r="D102" s="89"/>
      <c r="E102" s="253" t="n">
        <f aca="false">IF($F$77="Sim",$F$76,IF(F102=0,0,MAX($F$76,IF((MAX($F$86:$F$121)-F102=0),1,1/(MAX($F$86:$F$121)-F102)))))</f>
        <v>0.2</v>
      </c>
      <c r="F102" s="509" t="n">
        <f aca="false">X85</f>
        <v>16</v>
      </c>
      <c r="G102" s="45"/>
      <c r="H102" s="510"/>
      <c r="I102" s="510"/>
      <c r="J102" s="510"/>
      <c r="K102" s="510"/>
      <c r="L102" s="510"/>
      <c r="M102" s="510"/>
      <c r="N102" s="510"/>
      <c r="O102" s="510"/>
      <c r="P102" s="510"/>
      <c r="Q102" s="510"/>
      <c r="R102" s="510"/>
      <c r="S102" s="510"/>
      <c r="T102" s="510"/>
      <c r="U102" s="510"/>
      <c r="V102" s="510"/>
      <c r="W102" s="510"/>
      <c r="X102" s="64" t="n">
        <f aca="false">X$80*$E102/2 * 0</f>
        <v>0</v>
      </c>
      <c r="Y102" s="64" t="n">
        <f aca="false">MIN($E102*SUM($X$80),SUM($X$80)-SUM($H102:X102))</f>
        <v>0</v>
      </c>
      <c r="Z102" s="64" t="n">
        <f aca="false">MIN($E102*SUM($X$80),SUM($X$80)-SUM($H102:Y102))</f>
        <v>0</v>
      </c>
      <c r="AA102" s="64" t="n">
        <f aca="false">MIN($E102*SUM($X$80),SUM($X$80)-SUM($H102:Z102))</f>
        <v>0</v>
      </c>
      <c r="AB102" s="64" t="n">
        <f aca="false">MIN($E102*SUM($X$80),SUM($X$80)-SUM($H102:AA102))</f>
        <v>0</v>
      </c>
      <c r="AC102" s="64" t="n">
        <f aca="false">MIN($E102*SUM($X$80),SUM($X$80)-SUM($H102:AB102))</f>
        <v>0</v>
      </c>
      <c r="AD102" s="64" t="n">
        <f aca="false">MIN($E102*SUM($X$80),SUM($X$80)-SUM($H102:AC102))</f>
        <v>0</v>
      </c>
      <c r="AE102" s="64" t="n">
        <f aca="false">MIN($E102*SUM($X$80),SUM($X$80)-SUM($H102:AD102))</f>
        <v>0</v>
      </c>
      <c r="AF102" s="64" t="n">
        <f aca="false">MIN($E102*SUM($X$80),SUM($X$80)-SUM($H102:AE102))</f>
        <v>0</v>
      </c>
      <c r="AG102" s="64" t="n">
        <f aca="false">MIN($E102*SUM($X$80),SUM($X$80)-SUM($H102:AF102))</f>
        <v>0</v>
      </c>
      <c r="AH102" s="64" t="n">
        <f aca="false">MIN($E102*SUM($X$80),SUM($X$80)-SUM($H102:AG102))</f>
        <v>0</v>
      </c>
      <c r="AI102" s="64" t="n">
        <f aca="false">MIN($E102*SUM($X$80),SUM($X$80)-SUM($H102:AH102))</f>
        <v>0</v>
      </c>
      <c r="AJ102" s="64" t="n">
        <f aca="false">MIN($E102*SUM($X$80),SUM($X$80)-SUM($H102:AI102))</f>
        <v>0</v>
      </c>
      <c r="AK102" s="64" t="n">
        <f aca="false">MIN($E102*SUM($X$80),SUM($X$80)-SUM($H102:AJ102))</f>
        <v>0</v>
      </c>
      <c r="AL102" s="64" t="n">
        <f aca="false">MIN($E102*SUM($X$80),SUM($X$80)-SUM($H102:AK102))</f>
        <v>0</v>
      </c>
      <c r="AM102" s="64" t="n">
        <f aca="false">MIN($E102*SUM($X$80),SUM($X$80)-SUM($H102:AL102))</f>
        <v>0</v>
      </c>
      <c r="AN102" s="64" t="n">
        <f aca="false">MIN($E102*SUM($X$80),SUM($X$80)-SUM($H102:AM102))</f>
        <v>0</v>
      </c>
      <c r="AO102" s="64" t="n">
        <f aca="false">MIN($E102*SUM($X$80),SUM($X$80)-SUM($H102:AN102))</f>
        <v>0</v>
      </c>
      <c r="AP102" s="64" t="n">
        <f aca="false">MIN($E102*SUM($X$80),SUM($X$80)-SUM($H102:AO102))</f>
        <v>0</v>
      </c>
      <c r="AQ102" s="64" t="n">
        <f aca="false">MIN($E102*SUM($X$80),SUM($X$80)-SUM($H102:AP102))</f>
        <v>0</v>
      </c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</row>
    <row r="103" customFormat="false" ht="18.75" hidden="false" customHeight="true" outlineLevel="1" collapsed="false">
      <c r="A103" s="89"/>
      <c r="B103" s="89"/>
      <c r="C103" s="89"/>
      <c r="D103" s="89"/>
      <c r="E103" s="253" t="n">
        <f aca="false">IF($F$77="Sim",$F$76,IF(F103=0,0,MAX($F$76,IF((MAX($F$86:$F$121)-F103=0),1,1/(MAX($F$86:$F$121)-F103)))))</f>
        <v>0.2</v>
      </c>
      <c r="F103" s="509" t="n">
        <f aca="false">Y85</f>
        <v>17</v>
      </c>
      <c r="G103" s="45"/>
      <c r="H103" s="510"/>
      <c r="I103" s="510"/>
      <c r="J103" s="510"/>
      <c r="K103" s="510"/>
      <c r="L103" s="510"/>
      <c r="M103" s="510"/>
      <c r="N103" s="510"/>
      <c r="O103" s="510"/>
      <c r="P103" s="510"/>
      <c r="Q103" s="510"/>
      <c r="R103" s="510"/>
      <c r="S103" s="510"/>
      <c r="T103" s="510"/>
      <c r="U103" s="510"/>
      <c r="V103" s="510"/>
      <c r="W103" s="510"/>
      <c r="X103" s="510"/>
      <c r="Y103" s="64" t="n">
        <f aca="false">Y$80*$E103/2 * 0</f>
        <v>0</v>
      </c>
      <c r="Z103" s="64" t="n">
        <f aca="false">MIN($E103*SUM($Y$80),SUM($Y$80)-SUM($H103:Y103))</f>
        <v>0</v>
      </c>
      <c r="AA103" s="64" t="n">
        <f aca="false">MIN($E103*SUM($Y$80),SUM($Y$80)-SUM($H103:Z103))</f>
        <v>0</v>
      </c>
      <c r="AB103" s="64" t="n">
        <f aca="false">MIN($E103*SUM($Y$80),SUM($Y$80)-SUM($H103:AA103))</f>
        <v>0</v>
      </c>
      <c r="AC103" s="64" t="n">
        <f aca="false">MIN($E103*SUM($Y$80),SUM($Y$80)-SUM($H103:AB103))</f>
        <v>0</v>
      </c>
      <c r="AD103" s="64" t="n">
        <f aca="false">MIN($E103*SUM($Y$80),SUM($Y$80)-SUM($H103:AC103))</f>
        <v>0</v>
      </c>
      <c r="AE103" s="64" t="n">
        <f aca="false">MIN($E103*SUM($Y$80),SUM($Y$80)-SUM($H103:AD103))</f>
        <v>0</v>
      </c>
      <c r="AF103" s="64" t="n">
        <f aca="false">MIN($E103*SUM($Y$80),SUM($Y$80)-SUM($H103:AE103))</f>
        <v>0</v>
      </c>
      <c r="AG103" s="64" t="n">
        <f aca="false">MIN($E103*SUM($Y$80),SUM($Y$80)-SUM($H103:AF103))</f>
        <v>0</v>
      </c>
      <c r="AH103" s="64" t="n">
        <f aca="false">MIN($E103*SUM($Y$80),SUM($Y$80)-SUM($H103:AG103))</f>
        <v>0</v>
      </c>
      <c r="AI103" s="64" t="n">
        <f aca="false">MIN($E103*SUM($Y$80),SUM($Y$80)-SUM($H103:AH103))</f>
        <v>0</v>
      </c>
      <c r="AJ103" s="64" t="n">
        <f aca="false">MIN($E103*SUM($Y$80),SUM($Y$80)-SUM($H103:AI103))</f>
        <v>0</v>
      </c>
      <c r="AK103" s="64" t="n">
        <f aca="false">MIN($E103*SUM($Y$80),SUM($Y$80)-SUM($H103:AJ103))</f>
        <v>0</v>
      </c>
      <c r="AL103" s="64" t="n">
        <f aca="false">MIN($E103*SUM($Y$80),SUM($Y$80)-SUM($H103:AK103))</f>
        <v>0</v>
      </c>
      <c r="AM103" s="64" t="n">
        <f aca="false">MIN($E103*SUM($Y$80),SUM($Y$80)-SUM($H103:AL103))</f>
        <v>0</v>
      </c>
      <c r="AN103" s="64" t="n">
        <f aca="false">MIN($E103*SUM($Y$80),SUM($Y$80)-SUM($H103:AM103))</f>
        <v>0</v>
      </c>
      <c r="AO103" s="64" t="n">
        <f aca="false">MIN($E103*SUM($Y$80),SUM($Y$80)-SUM($H103:AN103))</f>
        <v>0</v>
      </c>
      <c r="AP103" s="64" t="n">
        <f aca="false">MIN($E103*SUM($Y$80),SUM($Y$80)-SUM($H103:AO103))</f>
        <v>0</v>
      </c>
      <c r="AQ103" s="64" t="n">
        <f aca="false">MIN($E103*SUM($Y$80),SUM($Y$80)-SUM($H103:AP103))</f>
        <v>0</v>
      </c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</row>
    <row r="104" customFormat="false" ht="18.75" hidden="false" customHeight="true" outlineLevel="1" collapsed="false">
      <c r="A104" s="89"/>
      <c r="B104" s="89"/>
      <c r="C104" s="89"/>
      <c r="D104" s="89"/>
      <c r="E104" s="253" t="n">
        <f aca="false">IF($F$77="Sim",$F$76,IF(F104=0,0,MAX($F$76,IF((MAX($F$86:$F$121)-F104=0),1,1/(MAX($F$86:$F$121)-F104)))))</f>
        <v>0.2</v>
      </c>
      <c r="F104" s="509" t="n">
        <f aca="false">Z85</f>
        <v>18</v>
      </c>
      <c r="G104" s="45"/>
      <c r="H104" s="510"/>
      <c r="I104" s="510"/>
      <c r="J104" s="510"/>
      <c r="K104" s="510"/>
      <c r="L104" s="510"/>
      <c r="M104" s="510"/>
      <c r="N104" s="510"/>
      <c r="O104" s="510"/>
      <c r="P104" s="510"/>
      <c r="Q104" s="510"/>
      <c r="R104" s="510"/>
      <c r="S104" s="510"/>
      <c r="T104" s="510"/>
      <c r="U104" s="510"/>
      <c r="V104" s="510"/>
      <c r="W104" s="510"/>
      <c r="X104" s="510"/>
      <c r="Y104" s="510"/>
      <c r="Z104" s="64" t="n">
        <f aca="false">Z$80*$E104/2 * 0</f>
        <v>0</v>
      </c>
      <c r="AA104" s="64" t="n">
        <f aca="false">MIN($E104*SUM($Z$80),SUM($Z$80)-SUM($H104:Z104))</f>
        <v>0</v>
      </c>
      <c r="AB104" s="64" t="n">
        <f aca="false">MIN($E104*SUM($Z$80),SUM($Z$80)-SUM($H104:AA104))</f>
        <v>0</v>
      </c>
      <c r="AC104" s="64" t="n">
        <f aca="false">MIN($E104*SUM($Z$80),SUM($Z$80)-SUM($H104:AB104))</f>
        <v>0</v>
      </c>
      <c r="AD104" s="64" t="n">
        <f aca="false">MIN($E104*SUM($Z$80),SUM($Z$80)-SUM($H104:AC104))</f>
        <v>0</v>
      </c>
      <c r="AE104" s="64" t="n">
        <f aca="false">MIN($E104*SUM($Z$80),SUM($Z$80)-SUM($H104:AD104))</f>
        <v>0</v>
      </c>
      <c r="AF104" s="64" t="n">
        <f aca="false">MIN($E104*SUM($Z$80),SUM($Z$80)-SUM($H104:AE104))</f>
        <v>0</v>
      </c>
      <c r="AG104" s="64" t="n">
        <f aca="false">MIN($E104*SUM($Z$80),SUM($Z$80)-SUM($H104:AF104))</f>
        <v>0</v>
      </c>
      <c r="AH104" s="64" t="n">
        <f aca="false">MIN($E104*SUM($Z$80),SUM($Z$80)-SUM($H104:AG104))</f>
        <v>0</v>
      </c>
      <c r="AI104" s="64" t="n">
        <f aca="false">MIN($E104*SUM($Z$80),SUM($Z$80)-SUM($H104:AH104))</f>
        <v>0</v>
      </c>
      <c r="AJ104" s="64" t="n">
        <f aca="false">MIN($E104*SUM($Z$80),SUM($Z$80)-SUM($H104:AI104))</f>
        <v>0</v>
      </c>
      <c r="AK104" s="64" t="n">
        <f aca="false">MIN($E104*SUM($Z$80),SUM($Z$80)-SUM($H104:AJ104))</f>
        <v>0</v>
      </c>
      <c r="AL104" s="64" t="n">
        <f aca="false">MIN($E104*SUM($Z$80),SUM($Z$80)-SUM($H104:AK104))</f>
        <v>0</v>
      </c>
      <c r="AM104" s="64" t="n">
        <f aca="false">MIN($E104*SUM($Z$80),SUM($Z$80)-SUM($H104:AL104))</f>
        <v>0</v>
      </c>
      <c r="AN104" s="64" t="n">
        <f aca="false">MIN($E104*SUM($Z$80),SUM($Z$80)-SUM($H104:AM104))</f>
        <v>0</v>
      </c>
      <c r="AO104" s="64" t="n">
        <f aca="false">MIN($E104*SUM($Z$80),SUM($Z$80)-SUM($H104:AN104))</f>
        <v>0</v>
      </c>
      <c r="AP104" s="64" t="n">
        <f aca="false">MIN($E104*SUM($Z$80),SUM($Z$80)-SUM($H104:AO104))</f>
        <v>0</v>
      </c>
      <c r="AQ104" s="64" t="n">
        <f aca="false">MIN($E104*SUM($Z$80),SUM($Z$80)-SUM($H104:AP104))</f>
        <v>0</v>
      </c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</row>
    <row r="105" customFormat="false" ht="18.75" hidden="false" customHeight="true" outlineLevel="1" collapsed="false">
      <c r="A105" s="89"/>
      <c r="B105" s="89"/>
      <c r="C105" s="89"/>
      <c r="D105" s="89"/>
      <c r="E105" s="253" t="n">
        <f aca="false">IF($F$77="Sim",$F$76,IF(F105=0,0,MAX($F$76,IF((MAX($F$86:$F$121)-F105=0),1,1/(MAX($F$86:$F$121)-F105)))))</f>
        <v>0.2</v>
      </c>
      <c r="F105" s="509" t="n">
        <f aca="false">AA85</f>
        <v>19</v>
      </c>
      <c r="G105" s="45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510"/>
      <c r="U105" s="510"/>
      <c r="V105" s="510"/>
      <c r="W105" s="510"/>
      <c r="X105" s="510"/>
      <c r="Y105" s="510"/>
      <c r="Z105" s="510"/>
      <c r="AA105" s="64" t="n">
        <f aca="false">AA$80*$E105/2 * 0</f>
        <v>0</v>
      </c>
      <c r="AB105" s="64" t="n">
        <f aca="false">MIN($E105*SUM($AA$80),SUM($AA$80)-SUM($H105:AA105))</f>
        <v>0</v>
      </c>
      <c r="AC105" s="64" t="n">
        <f aca="false">MIN($E105*SUM($AA$80),SUM($AA$80)-SUM($H105:AB105))</f>
        <v>0</v>
      </c>
      <c r="AD105" s="64" t="n">
        <f aca="false">MIN($E105*SUM($AA$80),SUM($AA$80)-SUM($H105:AC105))</f>
        <v>0</v>
      </c>
      <c r="AE105" s="64" t="n">
        <f aca="false">MIN($E105*SUM($AA$80),SUM($AA$80)-SUM($H105:AD105))</f>
        <v>0</v>
      </c>
      <c r="AF105" s="64" t="n">
        <f aca="false">MIN($E105*SUM($AA$80),SUM($AA$80)-SUM($H105:AE105))</f>
        <v>0</v>
      </c>
      <c r="AG105" s="64" t="n">
        <f aca="false">MIN($E105*SUM($AA$80),SUM($AA$80)-SUM($H105:AF105))</f>
        <v>0</v>
      </c>
      <c r="AH105" s="64" t="n">
        <f aca="false">MIN($E105*SUM($AA$80),SUM($AA$80)-SUM($H105:AG105))</f>
        <v>0</v>
      </c>
      <c r="AI105" s="64" t="n">
        <f aca="false">MIN($E105*SUM($AA$80),SUM($AA$80)-SUM($H105:AH105))</f>
        <v>0</v>
      </c>
      <c r="AJ105" s="64" t="n">
        <f aca="false">MIN($E105*SUM($AA$80),SUM($AA$80)-SUM($H105:AI105))</f>
        <v>0</v>
      </c>
      <c r="AK105" s="64" t="n">
        <f aca="false">MIN($E105*SUM($AA$80),SUM($AA$80)-SUM($H105:AJ105))</f>
        <v>0</v>
      </c>
      <c r="AL105" s="64" t="n">
        <f aca="false">MIN($E105*SUM($AA$80),SUM($AA$80)-SUM($H105:AK105))</f>
        <v>0</v>
      </c>
      <c r="AM105" s="64" t="n">
        <f aca="false">MIN($E105*SUM($AA$80),SUM($AA$80)-SUM($H105:AL105))</f>
        <v>0</v>
      </c>
      <c r="AN105" s="64" t="n">
        <f aca="false">MIN($E105*SUM($AA$80),SUM($AA$80)-SUM($H105:AM105))</f>
        <v>0</v>
      </c>
      <c r="AO105" s="64" t="n">
        <f aca="false">MIN($E105*SUM($AA$80),SUM($AA$80)-SUM($H105:AN105))</f>
        <v>0</v>
      </c>
      <c r="AP105" s="64" t="n">
        <f aca="false">MIN($E105*SUM($AA$80),SUM($AA$80)-SUM($H105:AO105))</f>
        <v>0</v>
      </c>
      <c r="AQ105" s="64" t="n">
        <f aca="false">MIN($E105*SUM($AA$80),SUM($AA$80)-SUM($H105:AP105))</f>
        <v>0</v>
      </c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</row>
    <row r="106" customFormat="false" ht="18.75" hidden="false" customHeight="true" outlineLevel="1" collapsed="false">
      <c r="A106" s="89"/>
      <c r="B106" s="89"/>
      <c r="C106" s="89"/>
      <c r="D106" s="89"/>
      <c r="E106" s="253" t="n">
        <f aca="false">IF($F$77="Sim",$F$76,IF(F106=0,0,MAX($F$76,IF((MAX($F$86:$F$121)-F106=0),1,1/(MAX($F$86:$F$121)-F106)))))</f>
        <v>0.2</v>
      </c>
      <c r="F106" s="509" t="n">
        <f aca="false">AB85</f>
        <v>20</v>
      </c>
      <c r="G106" s="45"/>
      <c r="H106" s="510"/>
      <c r="I106" s="510"/>
      <c r="J106" s="510"/>
      <c r="K106" s="510"/>
      <c r="L106" s="510"/>
      <c r="M106" s="510"/>
      <c r="N106" s="510"/>
      <c r="O106" s="510"/>
      <c r="P106" s="510"/>
      <c r="Q106" s="510"/>
      <c r="R106" s="510"/>
      <c r="S106" s="510"/>
      <c r="T106" s="510"/>
      <c r="U106" s="510"/>
      <c r="V106" s="510"/>
      <c r="W106" s="510"/>
      <c r="X106" s="510"/>
      <c r="Y106" s="510"/>
      <c r="Z106" s="510"/>
      <c r="AA106" s="510"/>
      <c r="AB106" s="64" t="n">
        <f aca="false">AB$80*$E106/2 * 0</f>
        <v>0</v>
      </c>
      <c r="AC106" s="64" t="n">
        <f aca="false">MIN($E106*SUM($AB$80),SUM($AB$80)-SUM($H106:AB106))</f>
        <v>0</v>
      </c>
      <c r="AD106" s="64" t="n">
        <f aca="false">MIN($E106*SUM($AB$80),SUM($AB$80)-SUM($H106:AC106))</f>
        <v>0</v>
      </c>
      <c r="AE106" s="64" t="n">
        <f aca="false">MIN($E106*SUM($AB$80),SUM($AB$80)-SUM($H106:AD106))</f>
        <v>0</v>
      </c>
      <c r="AF106" s="64" t="n">
        <f aca="false">MIN($E106*SUM($AB$80),SUM($AB$80)-SUM($H106:AE106))</f>
        <v>0</v>
      </c>
      <c r="AG106" s="64" t="n">
        <f aca="false">MIN($E106*SUM($AB$80),SUM($AB$80)-SUM($H106:AF106))</f>
        <v>0</v>
      </c>
      <c r="AH106" s="64" t="n">
        <f aca="false">MIN($E106*SUM($AB$80),SUM($AB$80)-SUM($H106:AG106))</f>
        <v>0</v>
      </c>
      <c r="AI106" s="64" t="n">
        <f aca="false">MIN($E106*SUM($AB$80),SUM($AB$80)-SUM($H106:AH106))</f>
        <v>0</v>
      </c>
      <c r="AJ106" s="64" t="n">
        <f aca="false">MIN($E106*SUM($AB$80),SUM($AB$80)-SUM($H106:AI106))</f>
        <v>0</v>
      </c>
      <c r="AK106" s="64" t="n">
        <f aca="false">MIN($E106*SUM($AB$80),SUM($AB$80)-SUM($H106:AJ106))</f>
        <v>0</v>
      </c>
      <c r="AL106" s="64" t="n">
        <f aca="false">MIN($E106*SUM($AB$80),SUM($AB$80)-SUM($H106:AK106))</f>
        <v>0</v>
      </c>
      <c r="AM106" s="64" t="n">
        <f aca="false">MIN($E106*SUM($AB$80),SUM($AB$80)-SUM($H106:AL106))</f>
        <v>0</v>
      </c>
      <c r="AN106" s="64" t="n">
        <f aca="false">MIN($E106*SUM($AB$80),SUM($AB$80)-SUM($H106:AM106))</f>
        <v>0</v>
      </c>
      <c r="AO106" s="64" t="n">
        <f aca="false">MIN($E106*SUM($AB$80),SUM($AB$80)-SUM($H106:AN106))</f>
        <v>0</v>
      </c>
      <c r="AP106" s="64" t="n">
        <f aca="false">MIN($E106*SUM($AB$80),SUM($AB$80)-SUM($H106:AO106))</f>
        <v>0</v>
      </c>
      <c r="AQ106" s="64" t="n">
        <f aca="false">MIN($E106*SUM($AB$80),SUM($AB$80)-SUM($H106:AP106))</f>
        <v>0</v>
      </c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</row>
    <row r="107" customFormat="false" ht="18.75" hidden="false" customHeight="true" outlineLevel="1" collapsed="false">
      <c r="A107" s="89"/>
      <c r="B107" s="89"/>
      <c r="C107" s="89"/>
      <c r="D107" s="89"/>
      <c r="E107" s="253" t="n">
        <f aca="false">IF($F$77="Sim",$F$76,IF(F107=0,0,MAX($F$76,IF((MAX($F$86:$F$121)-F107=0),1,1/(MAX($F$86:$F$121)-F107)))))</f>
        <v>0.2</v>
      </c>
      <c r="F107" s="509" t="n">
        <f aca="false">AC85</f>
        <v>21</v>
      </c>
      <c r="G107" s="45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0"/>
      <c r="AB107" s="510"/>
      <c r="AC107" s="64" t="n">
        <f aca="false">AC$80*$E107/2 * 0</f>
        <v>0</v>
      </c>
      <c r="AD107" s="64" t="n">
        <f aca="false">MIN($E107*SUM($AC$80),SUM($AC$80)-SUM($H107:AC107))</f>
        <v>0</v>
      </c>
      <c r="AE107" s="64" t="n">
        <f aca="false">MIN($E107*SUM($AC$80),SUM($AC$80)-SUM($H107:AD107))</f>
        <v>0</v>
      </c>
      <c r="AF107" s="64" t="n">
        <f aca="false">MIN($E107*SUM($AC$80),SUM($AC$80)-SUM($H107:AE107))</f>
        <v>0</v>
      </c>
      <c r="AG107" s="64" t="n">
        <f aca="false">MIN($E107*SUM($AC$80),SUM($AC$80)-SUM($H107:AF107))</f>
        <v>0</v>
      </c>
      <c r="AH107" s="64" t="n">
        <f aca="false">MIN($E107*SUM($AC$80),SUM($AC$80)-SUM($H107:AG107))</f>
        <v>0</v>
      </c>
      <c r="AI107" s="64" t="n">
        <f aca="false">MIN($E107*SUM($AC$80),SUM($AC$80)-SUM($H107:AH107))</f>
        <v>0</v>
      </c>
      <c r="AJ107" s="64" t="n">
        <f aca="false">MIN($E107*SUM($AC$80),SUM($AC$80)-SUM($H107:AI107))</f>
        <v>0</v>
      </c>
      <c r="AK107" s="64" t="n">
        <f aca="false">MIN($E107*SUM($AC$80),SUM($AC$80)-SUM($H107:AJ107))</f>
        <v>0</v>
      </c>
      <c r="AL107" s="64" t="n">
        <f aca="false">MIN($E107*SUM($AC$80),SUM($AC$80)-SUM($H107:AK107))</f>
        <v>0</v>
      </c>
      <c r="AM107" s="64" t="n">
        <f aca="false">MIN($E107*SUM($AC$80),SUM($AC$80)-SUM($H107:AL107))</f>
        <v>0</v>
      </c>
      <c r="AN107" s="64" t="n">
        <f aca="false">MIN($E107*SUM($AC$80),SUM($AC$80)-SUM($H107:AM107))</f>
        <v>0</v>
      </c>
      <c r="AO107" s="64" t="n">
        <f aca="false">MIN($E107*SUM($AC$80),SUM($AC$80)-SUM($H107:AN107))</f>
        <v>0</v>
      </c>
      <c r="AP107" s="64" t="n">
        <f aca="false">MIN($E107*SUM($AC$80),SUM($AC$80)-SUM($H107:AO107))</f>
        <v>0</v>
      </c>
      <c r="AQ107" s="64" t="n">
        <f aca="false">MIN($E107*SUM($AC$80),SUM($AC$80)-SUM($H107:AP107))</f>
        <v>0</v>
      </c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</row>
    <row r="108" customFormat="false" ht="18.75" hidden="false" customHeight="true" outlineLevel="1" collapsed="false">
      <c r="A108" s="89"/>
      <c r="B108" s="89"/>
      <c r="C108" s="89"/>
      <c r="D108" s="89"/>
      <c r="E108" s="253" t="n">
        <f aca="false">IF($F$77="Sim",$F$76,IF(F108=0,0,MAX($F$76,IF((MAX($F$86:$F$121)-F108=0),1,1/(MAX($F$86:$F$121)-F108)))))</f>
        <v>0.2</v>
      </c>
      <c r="F108" s="509" t="n">
        <f aca="false">AD85</f>
        <v>22</v>
      </c>
      <c r="G108" s="45"/>
      <c r="H108" s="510"/>
      <c r="I108" s="510"/>
      <c r="J108" s="510"/>
      <c r="K108" s="510"/>
      <c r="L108" s="510"/>
      <c r="M108" s="510"/>
      <c r="N108" s="510"/>
      <c r="O108" s="510"/>
      <c r="P108" s="510"/>
      <c r="Q108" s="510"/>
      <c r="R108" s="510"/>
      <c r="S108" s="510"/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64" t="n">
        <f aca="false">AD$80*$E108/2 * 0</f>
        <v>0</v>
      </c>
      <c r="AE108" s="64" t="n">
        <f aca="false">MIN($E108*SUM($AD$80),SUM($AD$80)-SUM($H108:AD108))</f>
        <v>0</v>
      </c>
      <c r="AF108" s="64" t="n">
        <f aca="false">MIN($E108*SUM($AD$80),SUM($AD$80)-SUM($H108:AE108))</f>
        <v>0</v>
      </c>
      <c r="AG108" s="64" t="n">
        <f aca="false">MIN($E108*SUM($AD$80),SUM($AD$80)-SUM($H108:AF108))</f>
        <v>0</v>
      </c>
      <c r="AH108" s="64" t="n">
        <f aca="false">MIN($E108*SUM($AD$80),SUM($AD$80)-SUM($H108:AG108))</f>
        <v>0</v>
      </c>
      <c r="AI108" s="64" t="n">
        <f aca="false">MIN($E108*SUM($AD$80),SUM($AD$80)-SUM($H108:AH108))</f>
        <v>0</v>
      </c>
      <c r="AJ108" s="64" t="n">
        <f aca="false">MIN($E108*SUM($AD$80),SUM($AD$80)-SUM($H108:AI108))</f>
        <v>0</v>
      </c>
      <c r="AK108" s="64" t="n">
        <f aca="false">MIN($E108*SUM($AD$80),SUM($AD$80)-SUM($H108:AJ108))</f>
        <v>0</v>
      </c>
      <c r="AL108" s="64" t="n">
        <f aca="false">MIN($E108*SUM($AD$80),SUM($AD$80)-SUM($H108:AK108))</f>
        <v>0</v>
      </c>
      <c r="AM108" s="64" t="n">
        <f aca="false">MIN($E108*SUM($AD$80),SUM($AD$80)-SUM($H108:AL108))</f>
        <v>0</v>
      </c>
      <c r="AN108" s="64" t="n">
        <f aca="false">MIN($E108*SUM($AD$80),SUM($AD$80)-SUM($H108:AM108))</f>
        <v>0</v>
      </c>
      <c r="AO108" s="64" t="n">
        <f aca="false">MIN($E108*SUM($AD$80),SUM($AD$80)-SUM($H108:AN108))</f>
        <v>0</v>
      </c>
      <c r="AP108" s="64" t="n">
        <f aca="false">MIN($E108*SUM($AD$80),SUM($AD$80)-SUM($H108:AO108))</f>
        <v>0</v>
      </c>
      <c r="AQ108" s="64" t="n">
        <f aca="false">MIN($E108*SUM($AD$80),SUM($AD$80)-SUM($H108:AP108))</f>
        <v>0</v>
      </c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</row>
    <row r="109" customFormat="false" ht="18.75" hidden="false" customHeight="true" outlineLevel="1" collapsed="false">
      <c r="A109" s="89"/>
      <c r="B109" s="89"/>
      <c r="C109" s="89"/>
      <c r="D109" s="89"/>
      <c r="E109" s="253" t="n">
        <f aca="false">IF($F$77="Sim",$F$76,IF(F109=0,0,MAX($F$76,IF((MAX($F$86:$F$121)-F109=0),1,1/(MAX($F$86:$F$121)-F109)))))</f>
        <v>0.2</v>
      </c>
      <c r="F109" s="509" t="n">
        <f aca="false">AE85</f>
        <v>23</v>
      </c>
      <c r="G109" s="45"/>
      <c r="H109" s="510"/>
      <c r="I109" s="510"/>
      <c r="J109" s="510"/>
      <c r="K109" s="510"/>
      <c r="L109" s="510"/>
      <c r="M109" s="510"/>
      <c r="N109" s="510"/>
      <c r="O109" s="510"/>
      <c r="P109" s="510"/>
      <c r="Q109" s="510"/>
      <c r="R109" s="510"/>
      <c r="S109" s="510"/>
      <c r="T109" s="510"/>
      <c r="U109" s="510"/>
      <c r="V109" s="510"/>
      <c r="W109" s="510"/>
      <c r="X109" s="510"/>
      <c r="Y109" s="510"/>
      <c r="Z109" s="510"/>
      <c r="AA109" s="510"/>
      <c r="AB109" s="510"/>
      <c r="AC109" s="510"/>
      <c r="AD109" s="510"/>
      <c r="AE109" s="64" t="n">
        <f aca="false">AE$80*$E109/2 * 0</f>
        <v>0</v>
      </c>
      <c r="AF109" s="64" t="n">
        <f aca="false">MIN($E109*SUM($AE$80),SUM($AE$80)-SUM($H109:AE109))</f>
        <v>0</v>
      </c>
      <c r="AG109" s="64" t="n">
        <f aca="false">MIN($E109*SUM($AE$80),SUM($AE$80)-SUM($H109:AF109))</f>
        <v>0</v>
      </c>
      <c r="AH109" s="64" t="n">
        <f aca="false">MIN($E109*SUM($AE$80),SUM($AE$80)-SUM($H109:AG109))</f>
        <v>0</v>
      </c>
      <c r="AI109" s="64" t="n">
        <f aca="false">MIN($E109*SUM($AE$80),SUM($AE$80)-SUM($H109:AH109))</f>
        <v>0</v>
      </c>
      <c r="AJ109" s="64" t="n">
        <f aca="false">MIN($E109*SUM($AE$80),SUM($AE$80)-SUM($H109:AI109))</f>
        <v>0</v>
      </c>
      <c r="AK109" s="64" t="n">
        <f aca="false">MIN($E109*SUM($AE$80),SUM($AE$80)-SUM($H109:AJ109))</f>
        <v>0</v>
      </c>
      <c r="AL109" s="64" t="n">
        <f aca="false">MIN($E109*SUM($AE$80),SUM($AE$80)-SUM($H109:AK109))</f>
        <v>0</v>
      </c>
      <c r="AM109" s="64" t="n">
        <f aca="false">MIN($E109*SUM($AE$80),SUM($AE$80)-SUM($H109:AL109))</f>
        <v>0</v>
      </c>
      <c r="AN109" s="64" t="n">
        <f aca="false">MIN($E109*SUM($AE$80),SUM($AE$80)-SUM($H109:AM109))</f>
        <v>0</v>
      </c>
      <c r="AO109" s="64" t="n">
        <f aca="false">MIN($E109*SUM($AE$80),SUM($AE$80)-SUM($H109:AN109))</f>
        <v>0</v>
      </c>
      <c r="AP109" s="64" t="n">
        <f aca="false">MIN($E109*SUM($AE$80),SUM($AE$80)-SUM($H109:AO109))</f>
        <v>0</v>
      </c>
      <c r="AQ109" s="64" t="n">
        <f aca="false">MIN($E109*SUM($AE$80),SUM($AE$80)-SUM($H109:AP109))</f>
        <v>0</v>
      </c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</row>
    <row r="110" customFormat="false" ht="18.75" hidden="false" customHeight="true" outlineLevel="1" collapsed="false">
      <c r="A110" s="89"/>
      <c r="B110" s="89"/>
      <c r="C110" s="89"/>
      <c r="D110" s="89"/>
      <c r="E110" s="253" t="n">
        <f aca="false">IF($F$77="Sim",$F$76,IF(F110=0,0,MAX($F$76,IF((MAX($F$86:$F$121)-F110=0),1,1/(MAX($F$86:$F$121)-F110)))))</f>
        <v>0.2</v>
      </c>
      <c r="F110" s="509" t="n">
        <f aca="false">AF85</f>
        <v>24</v>
      </c>
      <c r="G110" s="45"/>
      <c r="H110" s="510"/>
      <c r="I110" s="510"/>
      <c r="J110" s="510"/>
      <c r="K110" s="510"/>
      <c r="L110" s="510"/>
      <c r="M110" s="510"/>
      <c r="N110" s="510"/>
      <c r="O110" s="510"/>
      <c r="P110" s="510"/>
      <c r="Q110" s="510"/>
      <c r="R110" s="510"/>
      <c r="S110" s="510"/>
      <c r="T110" s="510"/>
      <c r="U110" s="510"/>
      <c r="V110" s="510"/>
      <c r="W110" s="510"/>
      <c r="X110" s="510"/>
      <c r="Y110" s="510"/>
      <c r="Z110" s="510"/>
      <c r="AA110" s="510"/>
      <c r="AB110" s="510"/>
      <c r="AC110" s="510"/>
      <c r="AD110" s="510"/>
      <c r="AE110" s="510"/>
      <c r="AF110" s="64" t="n">
        <f aca="false">AF$80*$E110/2 * 0</f>
        <v>0</v>
      </c>
      <c r="AG110" s="64" t="n">
        <f aca="false">MIN($E110*SUM($AF$80),SUM($AF$80)-SUM($H110:AF110))</f>
        <v>0</v>
      </c>
      <c r="AH110" s="64" t="n">
        <f aca="false">MIN($E110*SUM($AF$80),SUM($AF$80)-SUM($H110:AG110))</f>
        <v>0</v>
      </c>
      <c r="AI110" s="64" t="n">
        <f aca="false">MIN($E110*SUM($AF$80),SUM($AF$80)-SUM($H110:AH110))</f>
        <v>0</v>
      </c>
      <c r="AJ110" s="64" t="n">
        <f aca="false">MIN($E110*SUM($AF$80),SUM($AF$80)-SUM($H110:AI110))</f>
        <v>0</v>
      </c>
      <c r="AK110" s="64" t="n">
        <f aca="false">MIN($E110*SUM($AF$80),SUM($AF$80)-SUM($H110:AJ110))</f>
        <v>0</v>
      </c>
      <c r="AL110" s="64" t="n">
        <f aca="false">MIN($E110*SUM($AF$80),SUM($AF$80)-SUM($H110:AK110))</f>
        <v>0</v>
      </c>
      <c r="AM110" s="64" t="n">
        <f aca="false">MIN($E110*SUM($AF$80),SUM($AF$80)-SUM($H110:AL110))</f>
        <v>0</v>
      </c>
      <c r="AN110" s="64" t="n">
        <f aca="false">MIN($E110*SUM($AF$80),SUM($AF$80)-SUM($H110:AM110))</f>
        <v>0</v>
      </c>
      <c r="AO110" s="64" t="n">
        <f aca="false">MIN($E110*SUM($AF$80),SUM($AF$80)-SUM($H110:AN110))</f>
        <v>0</v>
      </c>
      <c r="AP110" s="64" t="n">
        <f aca="false">MIN($E110*SUM($AF$80),SUM($AF$80)-SUM($H110:AO110))</f>
        <v>0</v>
      </c>
      <c r="AQ110" s="64" t="n">
        <f aca="false">MIN($E110*SUM($AF$80),SUM($AF$80)-SUM($H110:AP110))</f>
        <v>0</v>
      </c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</row>
    <row r="111" customFormat="false" ht="18.75" hidden="false" customHeight="true" outlineLevel="1" collapsed="false">
      <c r="A111" s="89"/>
      <c r="B111" s="89"/>
      <c r="C111" s="89"/>
      <c r="D111" s="89"/>
      <c r="E111" s="253" t="n">
        <f aca="false">IF($F$77="Sim",$F$76,IF(F111=0,0,MAX($F$76,IF((MAX($F$86:$F$121)-F111=0),1,1/(MAX($F$86:$F$121)-F111)))))</f>
        <v>0.2</v>
      </c>
      <c r="F111" s="509" t="n">
        <f aca="false">AG85</f>
        <v>25</v>
      </c>
      <c r="G111" s="45"/>
      <c r="H111" s="510"/>
      <c r="I111" s="510"/>
      <c r="J111" s="510"/>
      <c r="K111" s="510"/>
      <c r="L111" s="510"/>
      <c r="M111" s="510"/>
      <c r="N111" s="510"/>
      <c r="O111" s="510"/>
      <c r="P111" s="510"/>
      <c r="Q111" s="510"/>
      <c r="R111" s="510"/>
      <c r="S111" s="510"/>
      <c r="T111" s="510"/>
      <c r="U111" s="510"/>
      <c r="V111" s="510"/>
      <c r="W111" s="510"/>
      <c r="X111" s="510"/>
      <c r="Y111" s="510"/>
      <c r="Z111" s="510"/>
      <c r="AA111" s="510"/>
      <c r="AB111" s="510"/>
      <c r="AC111" s="510"/>
      <c r="AD111" s="510"/>
      <c r="AE111" s="510"/>
      <c r="AF111" s="510"/>
      <c r="AG111" s="64" t="n">
        <f aca="false">AG$80*$E111/2 * 0</f>
        <v>0</v>
      </c>
      <c r="AH111" s="64" t="n">
        <f aca="false">MIN($E111*SUM($AG$80),SUM($AG$80)-SUM($H111:AG111))</f>
        <v>0</v>
      </c>
      <c r="AI111" s="64" t="n">
        <f aca="false">MIN($E111*SUM($AG$80),SUM($AG$80)-SUM($H111:AH111))</f>
        <v>0</v>
      </c>
      <c r="AJ111" s="64" t="n">
        <f aca="false">MIN($E111*SUM($AG$80),SUM($AG$80)-SUM($H111:AI111))</f>
        <v>0</v>
      </c>
      <c r="AK111" s="64" t="n">
        <f aca="false">MIN($E111*SUM($AG$80),SUM($AG$80)-SUM($H111:AJ111))</f>
        <v>0</v>
      </c>
      <c r="AL111" s="64" t="n">
        <f aca="false">MIN($E111*SUM($AG$80),SUM($AG$80)-SUM($H111:AK111))</f>
        <v>0</v>
      </c>
      <c r="AM111" s="64" t="n">
        <f aca="false">MIN($E111*SUM($AG$80),SUM($AG$80)-SUM($H111:AL111))</f>
        <v>0</v>
      </c>
      <c r="AN111" s="64" t="n">
        <f aca="false">MIN($E111*SUM($AG$80),SUM($AG$80)-SUM($H111:AM111))</f>
        <v>0</v>
      </c>
      <c r="AO111" s="64" t="n">
        <f aca="false">MIN($E111*SUM($AG$80),SUM($AG$80)-SUM($H111:AN111))</f>
        <v>0</v>
      </c>
      <c r="AP111" s="64" t="n">
        <f aca="false">MIN($E111*SUM($AG$80),SUM($AG$80)-SUM($H111:AO111))</f>
        <v>0</v>
      </c>
      <c r="AQ111" s="64" t="n">
        <f aca="false">MIN($E111*SUM($AG$80),SUM($AG$80)-SUM($H111:AP111))</f>
        <v>0</v>
      </c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</row>
    <row r="112" customFormat="false" ht="18.75" hidden="false" customHeight="true" outlineLevel="1" collapsed="false">
      <c r="A112" s="89"/>
      <c r="B112" s="89"/>
      <c r="C112" s="89"/>
      <c r="D112" s="89"/>
      <c r="E112" s="253" t="n">
        <f aca="false">IF($F$77="Sim",$F$76,IF(F112=0,0,MAX($F$76,IF((MAX($F$86:$F$121)-F112=0),1,1/(MAX($F$86:$F$121)-F112)))))</f>
        <v>0.2</v>
      </c>
      <c r="F112" s="509" t="n">
        <f aca="false">AH85</f>
        <v>26</v>
      </c>
      <c r="G112" s="45"/>
      <c r="H112" s="510"/>
      <c r="I112" s="510"/>
      <c r="J112" s="510"/>
      <c r="K112" s="510"/>
      <c r="L112" s="510"/>
      <c r="M112" s="510"/>
      <c r="N112" s="510"/>
      <c r="O112" s="510"/>
      <c r="P112" s="510"/>
      <c r="Q112" s="510"/>
      <c r="R112" s="510"/>
      <c r="S112" s="510"/>
      <c r="T112" s="510"/>
      <c r="U112" s="510"/>
      <c r="V112" s="510"/>
      <c r="W112" s="510"/>
      <c r="X112" s="510"/>
      <c r="Y112" s="510"/>
      <c r="Z112" s="510"/>
      <c r="AA112" s="510"/>
      <c r="AB112" s="510"/>
      <c r="AC112" s="510"/>
      <c r="AD112" s="510"/>
      <c r="AE112" s="510"/>
      <c r="AF112" s="510"/>
      <c r="AG112" s="510"/>
      <c r="AH112" s="64" t="n">
        <f aca="false">AH$80*$E112/2 * 0</f>
        <v>0</v>
      </c>
      <c r="AI112" s="64" t="n">
        <f aca="false">MIN($E112*SUM($AH$80),SUM($AH$80)-SUM($H112:AH112))</f>
        <v>0</v>
      </c>
      <c r="AJ112" s="64" t="n">
        <f aca="false">MIN($E112*SUM($AH$80),SUM($AH$80)-SUM($H112:AI112))</f>
        <v>0</v>
      </c>
      <c r="AK112" s="64" t="n">
        <f aca="false">MIN($E112*SUM($AH$80),SUM($AH$80)-SUM($H112:AJ112))</f>
        <v>0</v>
      </c>
      <c r="AL112" s="64" t="n">
        <f aca="false">MIN($E112*SUM($AH$80),SUM($AH$80)-SUM($H112:AK112))</f>
        <v>0</v>
      </c>
      <c r="AM112" s="64" t="n">
        <f aca="false">MIN($E112*SUM($AH$80),SUM($AH$80)-SUM($H112:AL112))</f>
        <v>0</v>
      </c>
      <c r="AN112" s="64" t="n">
        <f aca="false">MIN($E112*SUM($AH$80),SUM($AH$80)-SUM($H112:AM112))</f>
        <v>0</v>
      </c>
      <c r="AO112" s="64" t="n">
        <f aca="false">MIN($E112*SUM($AH$80),SUM($AH$80)-SUM($H112:AN112))</f>
        <v>0</v>
      </c>
      <c r="AP112" s="64" t="n">
        <f aca="false">MIN($E112*SUM($AH$80),SUM($AH$80)-SUM($H112:AO112))</f>
        <v>0</v>
      </c>
      <c r="AQ112" s="64" t="n">
        <f aca="false">MIN($E112*SUM($AH$80),SUM($AH$80)-SUM($H112:AP112))</f>
        <v>0</v>
      </c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</row>
    <row r="113" customFormat="false" ht="18.75" hidden="false" customHeight="true" outlineLevel="1" collapsed="false">
      <c r="A113" s="89"/>
      <c r="B113" s="89"/>
      <c r="C113" s="89"/>
      <c r="D113" s="89"/>
      <c r="E113" s="253" t="n">
        <f aca="false">IF($F$77="Sim",$F$76,IF(F113=0,0,MAX($F$76,IF((MAX($F$86:$F$121)-F113=0),1,1/(MAX($F$86:$F$121)-F113)))))</f>
        <v>0.2</v>
      </c>
      <c r="F113" s="509" t="n">
        <f aca="false">AI85</f>
        <v>27</v>
      </c>
      <c r="G113" s="45"/>
      <c r="H113" s="510"/>
      <c r="I113" s="510"/>
      <c r="J113" s="510"/>
      <c r="K113" s="510"/>
      <c r="L113" s="510"/>
      <c r="M113" s="510"/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510"/>
      <c r="AA113" s="510"/>
      <c r="AB113" s="510"/>
      <c r="AC113" s="510"/>
      <c r="AD113" s="510"/>
      <c r="AE113" s="510"/>
      <c r="AF113" s="510"/>
      <c r="AG113" s="510"/>
      <c r="AH113" s="510"/>
      <c r="AI113" s="64" t="n">
        <f aca="false">AI$80*$E113/2 * 0</f>
        <v>0</v>
      </c>
      <c r="AJ113" s="64" t="n">
        <f aca="false">MIN($E113*SUM($AI$80),SUM($AI$80)-SUM($H113:AI113))</f>
        <v>0</v>
      </c>
      <c r="AK113" s="64" t="n">
        <f aca="false">MIN($E113*SUM($AI$80),SUM($AI$80)-SUM($H113:AJ113))</f>
        <v>0</v>
      </c>
      <c r="AL113" s="64" t="n">
        <f aca="false">MIN($E113*SUM($AI$80),SUM($AI$80)-SUM($H113:AK113))</f>
        <v>0</v>
      </c>
      <c r="AM113" s="64" t="n">
        <f aca="false">MIN($E113*SUM($AI$80),SUM($AI$80)-SUM($H113:AL113))</f>
        <v>0</v>
      </c>
      <c r="AN113" s="64" t="n">
        <f aca="false">MIN($E113*SUM($AI$80),SUM($AI$80)-SUM($H113:AM113))</f>
        <v>0</v>
      </c>
      <c r="AO113" s="64" t="n">
        <f aca="false">MIN($E113*SUM($AI$80),SUM($AI$80)-SUM($H113:AN113))</f>
        <v>0</v>
      </c>
      <c r="AP113" s="64" t="n">
        <f aca="false">MIN($E113*SUM($AI$80),SUM($AI$80)-SUM($H113:AO113))</f>
        <v>0</v>
      </c>
      <c r="AQ113" s="64" t="n">
        <f aca="false">MIN($E113*SUM($AI$80),SUM($AI$80)-SUM($H113:AP113))</f>
        <v>0</v>
      </c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</row>
    <row r="114" customFormat="false" ht="18.75" hidden="false" customHeight="true" outlineLevel="1" collapsed="false">
      <c r="A114" s="89"/>
      <c r="B114" s="89"/>
      <c r="C114" s="89"/>
      <c r="D114" s="89"/>
      <c r="E114" s="253" t="n">
        <f aca="false">IF($F$77="Sim",$F$76,IF(F114=0,0,MAX($F$76,IF((MAX($F$86:$F$121)-F114=0),1,1/(MAX($F$86:$F$121)-F114)))))</f>
        <v>0.2</v>
      </c>
      <c r="F114" s="509" t="n">
        <f aca="false">AJ85</f>
        <v>28</v>
      </c>
      <c r="G114" s="45"/>
      <c r="H114" s="510"/>
      <c r="I114" s="510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  <c r="AE114" s="510"/>
      <c r="AF114" s="510"/>
      <c r="AG114" s="510"/>
      <c r="AH114" s="510"/>
      <c r="AI114" s="510"/>
      <c r="AJ114" s="64" t="n">
        <f aca="false">AJ$80*$E114/2 * 0</f>
        <v>0</v>
      </c>
      <c r="AK114" s="64" t="n">
        <f aca="false">MIN($E114*SUM($AJ$80),SUM($AJ$80)-SUM($H114:AJ114))</f>
        <v>0</v>
      </c>
      <c r="AL114" s="64" t="n">
        <f aca="false">MIN($E114*SUM($AJ$80),SUM($AJ$80)-SUM($H114:AK114))</f>
        <v>0</v>
      </c>
      <c r="AM114" s="64" t="n">
        <f aca="false">MIN($E114*SUM($AJ$80),SUM($AJ$80)-SUM($H114:AL114))</f>
        <v>0</v>
      </c>
      <c r="AN114" s="64" t="n">
        <f aca="false">MIN($E114*SUM($AJ$80),SUM($AJ$80)-SUM($H114:AM114))</f>
        <v>0</v>
      </c>
      <c r="AO114" s="64" t="n">
        <f aca="false">MIN($E114*SUM($AJ$80),SUM($AJ$80)-SUM($H114:AN114))</f>
        <v>0</v>
      </c>
      <c r="AP114" s="64" t="n">
        <f aca="false">MIN($E114*SUM($AJ$80),SUM($AJ$80)-SUM($H114:AO114))</f>
        <v>0</v>
      </c>
      <c r="AQ114" s="64" t="n">
        <f aca="false">MIN($E114*SUM($AJ$80),SUM($AJ$80)-SUM($H114:AP114))</f>
        <v>0</v>
      </c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</row>
    <row r="115" customFormat="false" ht="18.75" hidden="false" customHeight="true" outlineLevel="1" collapsed="false">
      <c r="A115" s="89"/>
      <c r="B115" s="89"/>
      <c r="C115" s="89"/>
      <c r="D115" s="89"/>
      <c r="E115" s="253" t="n">
        <f aca="false">IF($F$77="Sim",$F$76,IF(F115=0,0,MAX($F$76,IF((MAX($F$86:$F$121)-F115=0),1,1/(MAX($F$86:$F$121)-F115)))))</f>
        <v>0.2</v>
      </c>
      <c r="F115" s="509" t="n">
        <f aca="false">AK85</f>
        <v>29</v>
      </c>
      <c r="G115" s="45"/>
      <c r="H115" s="510"/>
      <c r="I115" s="510"/>
      <c r="J115" s="510"/>
      <c r="K115" s="510"/>
      <c r="L115" s="510"/>
      <c r="M115" s="510"/>
      <c r="N115" s="510"/>
      <c r="O115" s="510"/>
      <c r="P115" s="510"/>
      <c r="Q115" s="510"/>
      <c r="R115" s="510"/>
      <c r="S115" s="510"/>
      <c r="T115" s="510"/>
      <c r="U115" s="510"/>
      <c r="V115" s="510"/>
      <c r="W115" s="510"/>
      <c r="X115" s="510"/>
      <c r="Y115" s="510"/>
      <c r="Z115" s="510"/>
      <c r="AA115" s="510"/>
      <c r="AB115" s="510"/>
      <c r="AC115" s="510"/>
      <c r="AD115" s="510"/>
      <c r="AE115" s="510"/>
      <c r="AF115" s="510"/>
      <c r="AG115" s="510"/>
      <c r="AH115" s="510"/>
      <c r="AI115" s="510"/>
      <c r="AJ115" s="510"/>
      <c r="AK115" s="64" t="n">
        <f aca="false">AK$80*$E115/2 * 0</f>
        <v>0</v>
      </c>
      <c r="AL115" s="64" t="n">
        <f aca="false">MIN($E115*SUM($AK$80),SUM($AK$80)-SUM($H115:AK115))</f>
        <v>0</v>
      </c>
      <c r="AM115" s="64" t="n">
        <f aca="false">MIN($E115*SUM($AK$80),SUM($AK$80)-SUM($H115:AL115))</f>
        <v>0</v>
      </c>
      <c r="AN115" s="64" t="n">
        <f aca="false">MIN($E115*SUM($AK$80),SUM($AK$80)-SUM($H115:AM115))</f>
        <v>0</v>
      </c>
      <c r="AO115" s="64" t="n">
        <f aca="false">MIN($E115*SUM($AK$80),SUM($AK$80)-SUM($H115:AN115))</f>
        <v>0</v>
      </c>
      <c r="AP115" s="64" t="n">
        <f aca="false">MIN($E115*SUM($AK$80),SUM($AK$80)-SUM($H115:AO115))</f>
        <v>0</v>
      </c>
      <c r="AQ115" s="64" t="n">
        <f aca="false">MIN($E115*SUM($AK$80),SUM($AK$80)-SUM($H115:AP115))</f>
        <v>0</v>
      </c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</row>
    <row r="116" customFormat="false" ht="18.75" hidden="false" customHeight="true" outlineLevel="1" collapsed="false">
      <c r="A116" s="89"/>
      <c r="B116" s="89"/>
      <c r="C116" s="89"/>
      <c r="D116" s="89"/>
      <c r="E116" s="253" t="n">
        <f aca="false">IF($F$77="Sim",$F$76,IF(F116=0,0,MAX($F$76,IF((MAX($F$86:$F$121)-F116=0),1,1/(MAX($F$86:$F$121)-F116)))))</f>
        <v>0.2</v>
      </c>
      <c r="F116" s="509" t="n">
        <f aca="false">AL85</f>
        <v>30</v>
      </c>
      <c r="G116" s="45"/>
      <c r="H116" s="510"/>
      <c r="I116" s="510"/>
      <c r="J116" s="510"/>
      <c r="K116" s="510"/>
      <c r="L116" s="510"/>
      <c r="M116" s="510"/>
      <c r="N116" s="510"/>
      <c r="O116" s="510"/>
      <c r="P116" s="510"/>
      <c r="Q116" s="510"/>
      <c r="R116" s="510"/>
      <c r="S116" s="510"/>
      <c r="T116" s="510"/>
      <c r="U116" s="510"/>
      <c r="V116" s="510"/>
      <c r="W116" s="510"/>
      <c r="X116" s="510"/>
      <c r="Y116" s="510"/>
      <c r="Z116" s="510"/>
      <c r="AA116" s="510"/>
      <c r="AB116" s="510"/>
      <c r="AC116" s="510"/>
      <c r="AD116" s="510"/>
      <c r="AE116" s="510"/>
      <c r="AF116" s="510"/>
      <c r="AG116" s="510"/>
      <c r="AH116" s="510"/>
      <c r="AI116" s="510"/>
      <c r="AJ116" s="510"/>
      <c r="AK116" s="510"/>
      <c r="AL116" s="64" t="n">
        <f aca="false">AL$80*$E116</f>
        <v>0</v>
      </c>
      <c r="AM116" s="64" t="n">
        <f aca="false">MIN($E116*SUM($AK$80),SUM($AK$80)-SUM($H116:AL116))</f>
        <v>0</v>
      </c>
      <c r="AN116" s="64" t="n">
        <f aca="false">MIN($E116*SUM($AK$80),SUM($AK$80)-SUM($H116:AM116))</f>
        <v>0</v>
      </c>
      <c r="AO116" s="64" t="n">
        <f aca="false">MIN($E116*SUM($AK$80),SUM($AK$80)-SUM($H116:AN116))</f>
        <v>0</v>
      </c>
      <c r="AP116" s="64" t="n">
        <f aca="false">MIN($E116*SUM($AK$80),SUM($AK$80)-SUM($H116:AO116))</f>
        <v>0</v>
      </c>
      <c r="AQ116" s="64" t="n">
        <f aca="false">MIN($E116*SUM($AK$80),SUM($AK$80)-SUM($H116:AP116))</f>
        <v>0</v>
      </c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</row>
    <row r="117" customFormat="false" ht="18.75" hidden="false" customHeight="true" outlineLevel="1" collapsed="false">
      <c r="A117" s="89"/>
      <c r="B117" s="89"/>
      <c r="C117" s="89"/>
      <c r="D117" s="89"/>
      <c r="E117" s="253" t="n">
        <f aca="false">IF($F$77="Sim",$F$76,IF(F117=0,0,MAX($F$76,IF((MAX($F$86:$F$121)-F117=0),1,1/(MAX($F$86:$F$121)-F117)))))</f>
        <v>0.25</v>
      </c>
      <c r="F117" s="509" t="n">
        <f aca="false">AM85</f>
        <v>31</v>
      </c>
      <c r="G117" s="45"/>
      <c r="H117" s="510"/>
      <c r="I117" s="510"/>
      <c r="J117" s="510"/>
      <c r="K117" s="510"/>
      <c r="L117" s="510"/>
      <c r="M117" s="510"/>
      <c r="N117" s="510"/>
      <c r="O117" s="510"/>
      <c r="P117" s="510"/>
      <c r="Q117" s="510"/>
      <c r="R117" s="510"/>
      <c r="S117" s="510"/>
      <c r="T117" s="510"/>
      <c r="U117" s="510"/>
      <c r="V117" s="510"/>
      <c r="W117" s="510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510"/>
      <c r="AK117" s="510"/>
      <c r="AL117" s="510"/>
      <c r="AM117" s="64" t="n">
        <f aca="false">AM$80*$E117</f>
        <v>0</v>
      </c>
      <c r="AN117" s="64" t="n">
        <f aca="false">MIN($E117*SUM($AK$80),SUM($AK$80)-SUM($H117:AM117))</f>
        <v>0</v>
      </c>
      <c r="AO117" s="64" t="n">
        <f aca="false">MIN($E117*SUM($AK$80),SUM($AK$80)-SUM($H117:AN117))</f>
        <v>0</v>
      </c>
      <c r="AP117" s="64" t="n">
        <f aca="false">MIN($E117*SUM($AK$80),SUM($AK$80)-SUM($H117:AO117))</f>
        <v>0</v>
      </c>
      <c r="AQ117" s="64" t="n">
        <f aca="false">MIN($E117*SUM($AK$80),SUM($AK$80)-SUM($H117:AP117))</f>
        <v>0</v>
      </c>
      <c r="AR117" s="64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</row>
    <row r="118" customFormat="false" ht="18.75" hidden="false" customHeight="true" outlineLevel="1" collapsed="false">
      <c r="A118" s="89"/>
      <c r="B118" s="89"/>
      <c r="C118" s="89"/>
      <c r="D118" s="89"/>
      <c r="E118" s="253" t="n">
        <f aca="false">IF($F$77="Sim",$F$76,IF(F118=0,0,MAX($F$76,IF((MAX($F$86:$F$121)-F118=0),1,1/(MAX($F$86:$F$121)-F118)))))</f>
        <v>0.333333333333333</v>
      </c>
      <c r="F118" s="509" t="n">
        <f aca="false">AN85</f>
        <v>32</v>
      </c>
      <c r="G118" s="45"/>
      <c r="H118" s="510"/>
      <c r="I118" s="510"/>
      <c r="J118" s="510"/>
      <c r="K118" s="510"/>
      <c r="L118" s="510"/>
      <c r="M118" s="510"/>
      <c r="N118" s="51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0"/>
      <c r="AC118" s="510"/>
      <c r="AD118" s="510"/>
      <c r="AE118" s="510"/>
      <c r="AF118" s="510"/>
      <c r="AG118" s="510"/>
      <c r="AH118" s="510"/>
      <c r="AI118" s="510"/>
      <c r="AJ118" s="510"/>
      <c r="AK118" s="510"/>
      <c r="AL118" s="510"/>
      <c r="AM118" s="510"/>
      <c r="AN118" s="64" t="n">
        <f aca="false">AN$80*$E118</f>
        <v>0</v>
      </c>
      <c r="AO118" s="64" t="n">
        <f aca="false">MIN($E118*SUM($AK$80),SUM($AK$80)-SUM($H118:AN118))</f>
        <v>0</v>
      </c>
      <c r="AP118" s="64" t="n">
        <f aca="false">MIN($E118*SUM($AK$80),SUM($AK$80)-SUM($H118:AO118))</f>
        <v>0</v>
      </c>
      <c r="AQ118" s="64" t="n">
        <f aca="false">MIN($E118*SUM($AK$80),SUM($AK$80)-SUM($H118:AP118))</f>
        <v>0</v>
      </c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</row>
    <row r="119" customFormat="false" ht="18.75" hidden="false" customHeight="true" outlineLevel="1" collapsed="false">
      <c r="A119" s="89"/>
      <c r="B119" s="89"/>
      <c r="C119" s="89"/>
      <c r="D119" s="89"/>
      <c r="E119" s="253" t="n">
        <f aca="false">IF($F$77="Sim",$F$76,IF(F119=0,0,MAX($F$76,IF((MAX($F$86:$F$121)-F119=0),1,1/(MAX($F$86:$F$121)-F119)))))</f>
        <v>0.5</v>
      </c>
      <c r="F119" s="509" t="n">
        <f aca="false">AO85</f>
        <v>33</v>
      </c>
      <c r="G119" s="45"/>
      <c r="H119" s="510"/>
      <c r="I119" s="510"/>
      <c r="J119" s="510"/>
      <c r="K119" s="510"/>
      <c r="L119" s="510"/>
      <c r="M119" s="510"/>
      <c r="N119" s="510"/>
      <c r="O119" s="510"/>
      <c r="P119" s="510"/>
      <c r="Q119" s="510"/>
      <c r="R119" s="510"/>
      <c r="S119" s="510"/>
      <c r="T119" s="510"/>
      <c r="U119" s="510"/>
      <c r="V119" s="510"/>
      <c r="W119" s="510"/>
      <c r="X119" s="510"/>
      <c r="Y119" s="510"/>
      <c r="Z119" s="510"/>
      <c r="AA119" s="510"/>
      <c r="AB119" s="510"/>
      <c r="AC119" s="510"/>
      <c r="AD119" s="510"/>
      <c r="AE119" s="510"/>
      <c r="AF119" s="510"/>
      <c r="AG119" s="510"/>
      <c r="AH119" s="510"/>
      <c r="AI119" s="510"/>
      <c r="AJ119" s="510"/>
      <c r="AK119" s="510"/>
      <c r="AL119" s="510"/>
      <c r="AM119" s="510"/>
      <c r="AN119" s="510"/>
      <c r="AO119" s="64" t="n">
        <f aca="false">AO$80*$E119</f>
        <v>0</v>
      </c>
      <c r="AP119" s="64" t="n">
        <f aca="false">MIN($E119*SUM($AK$80),SUM($AK$80)-SUM($H119:AO119))</f>
        <v>0</v>
      </c>
      <c r="AQ119" s="64" t="n">
        <f aca="false">MIN($E119*SUM($AK$80),SUM($AK$80)-SUM($H119:AP119))</f>
        <v>0</v>
      </c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</row>
    <row r="120" customFormat="false" ht="18.75" hidden="false" customHeight="true" outlineLevel="1" collapsed="false">
      <c r="A120" s="89"/>
      <c r="B120" s="89"/>
      <c r="C120" s="89"/>
      <c r="D120" s="89"/>
      <c r="E120" s="253" t="n">
        <f aca="false">IF($F$77="Sim",$F$76,IF(F120=0,0,MAX($F$76,IF((MAX($F$86:$F$121)-F120=0),1,1/(MAX($F$86:$F$121)-F120)))))</f>
        <v>1</v>
      </c>
      <c r="F120" s="509" t="n">
        <f aca="false">AP85</f>
        <v>34</v>
      </c>
      <c r="G120" s="45"/>
      <c r="H120" s="510"/>
      <c r="I120" s="510"/>
      <c r="J120" s="510"/>
      <c r="K120" s="510"/>
      <c r="L120" s="510"/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  <c r="AE120" s="510"/>
      <c r="AF120" s="510"/>
      <c r="AG120" s="510"/>
      <c r="AH120" s="510"/>
      <c r="AI120" s="510"/>
      <c r="AJ120" s="510"/>
      <c r="AK120" s="510"/>
      <c r="AL120" s="510"/>
      <c r="AM120" s="510"/>
      <c r="AN120" s="510"/>
      <c r="AO120" s="510"/>
      <c r="AP120" s="64" t="n">
        <f aca="false">AP$80*$E120</f>
        <v>0</v>
      </c>
      <c r="AQ120" s="64" t="n">
        <f aca="false">MIN($E120*SUM($AK$80),SUM($AK$80)-SUM($H120:AP120))</f>
        <v>0</v>
      </c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</row>
    <row r="121" customFormat="false" ht="18.75" hidden="false" customHeight="true" outlineLevel="1" collapsed="false">
      <c r="A121" s="89"/>
      <c r="B121" s="89"/>
      <c r="C121" s="89"/>
      <c r="D121" s="89"/>
      <c r="E121" s="253" t="n">
        <f aca="false">IF($F$77="Sim",$F$76,IF(F121=0,0,MAX($F$76,IF((MAX($F$86:$F$121)-F121=0),1,1/(MAX($F$86:$F$121)-F121)))))</f>
        <v>1</v>
      </c>
      <c r="F121" s="509" t="n">
        <f aca="false">AQ85</f>
        <v>35</v>
      </c>
      <c r="G121" s="45"/>
      <c r="H121" s="510"/>
      <c r="I121" s="510"/>
      <c r="J121" s="510"/>
      <c r="K121" s="510"/>
      <c r="L121" s="510"/>
      <c r="M121" s="510"/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  <c r="AE121" s="510"/>
      <c r="AF121" s="510"/>
      <c r="AG121" s="510"/>
      <c r="AH121" s="510"/>
      <c r="AI121" s="510"/>
      <c r="AJ121" s="510"/>
      <c r="AK121" s="510"/>
      <c r="AL121" s="510"/>
      <c r="AM121" s="510"/>
      <c r="AN121" s="510"/>
      <c r="AO121" s="510"/>
      <c r="AP121" s="510"/>
      <c r="AQ121" s="64" t="n">
        <f aca="false">AQ$80*$E121</f>
        <v>0</v>
      </c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</row>
    <row r="122" customFormat="false" ht="19.5" hidden="false" customHeight="true" outlineLevel="1" collapsed="false">
      <c r="A122" s="89"/>
      <c r="B122" s="89"/>
      <c r="C122" s="89"/>
      <c r="D122" s="89"/>
      <c r="E122" s="462" t="s">
        <v>33</v>
      </c>
      <c r="F122" s="462"/>
      <c r="G122" s="462"/>
      <c r="H122" s="507" t="n">
        <f aca="false">SUM(H86:H116)</f>
        <v>0</v>
      </c>
      <c r="I122" s="507" t="n">
        <f aca="false">SUM(I86:I116)</f>
        <v>0</v>
      </c>
      <c r="J122" s="507" t="n">
        <f aca="false">SUM(J86:J116)</f>
        <v>0</v>
      </c>
      <c r="K122" s="507" t="n">
        <f aca="false">SUM(K86:K116)</f>
        <v>0</v>
      </c>
      <c r="L122" s="507" t="n">
        <f aca="false">SUM(L86:L116)</f>
        <v>0</v>
      </c>
      <c r="M122" s="507" t="n">
        <f aca="false">SUM(M86:M116)</f>
        <v>0</v>
      </c>
      <c r="N122" s="507" t="n">
        <f aca="false">SUM(N86:N116)</f>
        <v>0</v>
      </c>
      <c r="O122" s="507" t="n">
        <f aca="false">SUM(O86:O116)</f>
        <v>0</v>
      </c>
      <c r="P122" s="507" t="n">
        <f aca="false">SUM(P86:P116)</f>
        <v>0</v>
      </c>
      <c r="Q122" s="507" t="n">
        <f aca="false">SUM(Q86:Q116)</f>
        <v>0</v>
      </c>
      <c r="R122" s="507" t="n">
        <f aca="false">SUM(R86:R116)</f>
        <v>0</v>
      </c>
      <c r="S122" s="507" t="n">
        <f aca="false">SUM(S86:S116)</f>
        <v>0</v>
      </c>
      <c r="T122" s="507" t="n">
        <f aca="false">SUM(T86:T116)</f>
        <v>0</v>
      </c>
      <c r="U122" s="507" t="n">
        <f aca="false">SUM(U86:U116)</f>
        <v>0</v>
      </c>
      <c r="V122" s="507" t="n">
        <f aca="false">SUM(V86:V116)</f>
        <v>0</v>
      </c>
      <c r="W122" s="507" t="n">
        <f aca="false">SUM(W86:W116)</f>
        <v>0</v>
      </c>
      <c r="X122" s="507" t="n">
        <f aca="false">SUM(X86:X116)</f>
        <v>0</v>
      </c>
      <c r="Y122" s="507" t="n">
        <f aca="false">SUM(Y86:Y116)</f>
        <v>0</v>
      </c>
      <c r="Z122" s="507" t="n">
        <f aca="false">SUM(Z86:Z116)</f>
        <v>0</v>
      </c>
      <c r="AA122" s="507" t="n">
        <f aca="false">SUM(AA86:AA116)</f>
        <v>0</v>
      </c>
      <c r="AB122" s="507" t="n">
        <f aca="false">SUM(AB86:AB116)</f>
        <v>0</v>
      </c>
      <c r="AC122" s="507" t="n">
        <f aca="false">SUM(AC86:AC116)</f>
        <v>0</v>
      </c>
      <c r="AD122" s="507" t="n">
        <f aca="false">SUM(AD86:AD116)</f>
        <v>0</v>
      </c>
      <c r="AE122" s="507" t="n">
        <f aca="false">SUM(AE86:AE116)</f>
        <v>0</v>
      </c>
      <c r="AF122" s="507" t="n">
        <f aca="false">SUM(AF86:AF116)</f>
        <v>0</v>
      </c>
      <c r="AG122" s="507" t="n">
        <f aca="false">SUM(AG86:AG116)</f>
        <v>0</v>
      </c>
      <c r="AH122" s="507" t="n">
        <f aca="false">SUM(AH86:AH116)</f>
        <v>0</v>
      </c>
      <c r="AI122" s="507" t="n">
        <f aca="false">SUM(AI86:AI116)</f>
        <v>0</v>
      </c>
      <c r="AJ122" s="507" t="n">
        <f aca="false">SUM(AJ86:AJ116)</f>
        <v>0</v>
      </c>
      <c r="AK122" s="507" t="n">
        <f aca="false">SUM(AK86:AK116)</f>
        <v>0</v>
      </c>
      <c r="AL122" s="507" t="n">
        <f aca="false">SUM(AL86:AL116)</f>
        <v>0</v>
      </c>
      <c r="AM122" s="507" t="n">
        <f aca="false">SUM(AM86:AM116)</f>
        <v>0</v>
      </c>
      <c r="AN122" s="507" t="n">
        <f aca="false">SUM(AN86:AN116)</f>
        <v>0</v>
      </c>
      <c r="AO122" s="507" t="n">
        <f aca="false">SUM(AO86:AO116)</f>
        <v>0</v>
      </c>
      <c r="AP122" s="507" t="n">
        <f aca="false">SUM(AP86:AP116)</f>
        <v>0</v>
      </c>
      <c r="AQ122" s="507" t="n">
        <f aca="false">SUM(AQ86:AQ116)</f>
        <v>0</v>
      </c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</row>
    <row r="123" customFormat="false" ht="15.75" hidden="false" customHeight="true" outlineLevel="0" collapsed="false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</row>
    <row r="124" customFormat="false" ht="16.5" hidden="false" customHeight="true" outlineLevel="0" collapsed="false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</row>
    <row r="125" customFormat="false" ht="19.5" hidden="false" customHeight="true" outlineLevel="0" collapsed="false">
      <c r="A125" s="89"/>
      <c r="B125" s="504" t="str">
        <f aca="false">B12</f>
        <v>Equipamentos</v>
      </c>
      <c r="C125" s="504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</row>
    <row r="126" customFormat="false" ht="11.25" hidden="false" customHeight="true" outlineLevel="0" collapsed="false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</row>
    <row r="127" customFormat="false" ht="18.75" hidden="false" customHeight="true" outlineLevel="0" collapsed="false">
      <c r="A127" s="89"/>
      <c r="B127" s="44" t="s">
        <v>552</v>
      </c>
      <c r="C127" s="44"/>
      <c r="D127" s="89"/>
      <c r="E127" s="89"/>
      <c r="F127" s="505" t="n">
        <f aca="false">1 / 'Painel  de Controle'!K48</f>
        <v>0.2</v>
      </c>
      <c r="G127" s="253"/>
      <c r="H127" s="81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</row>
    <row r="128" customFormat="false" ht="18.75" hidden="false" customHeight="true" outlineLevel="0" collapsed="false">
      <c r="A128" s="89"/>
      <c r="B128" s="44" t="s">
        <v>553</v>
      </c>
      <c r="C128" s="44"/>
      <c r="D128" s="89"/>
      <c r="E128" s="89"/>
      <c r="F128" s="64" t="s">
        <v>554</v>
      </c>
      <c r="G128" s="64"/>
      <c r="H128" s="81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</row>
    <row r="129" customFormat="false" ht="15.75" hidden="false" customHeight="true" outlineLevel="0" collapsed="false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64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</row>
    <row r="130" customFormat="false" ht="16.5" hidden="false" customHeight="true" outlineLevel="0" collapsed="false">
      <c r="A130" s="89"/>
      <c r="B130" s="89" t="s">
        <v>555</v>
      </c>
      <c r="C130" s="89"/>
      <c r="D130" s="89"/>
      <c r="E130" s="89"/>
      <c r="F130" s="89"/>
      <c r="G130" s="89"/>
      <c r="H130" s="64" t="n">
        <v>0</v>
      </c>
      <c r="I130" s="64" t="n">
        <f aca="false">H134</f>
        <v>0</v>
      </c>
      <c r="J130" s="64" t="n">
        <f aca="false">I134</f>
        <v>0</v>
      </c>
      <c r="K130" s="64" t="n">
        <f aca="false">J134</f>
        <v>0</v>
      </c>
      <c r="L130" s="64" t="n">
        <f aca="false">K134</f>
        <v>0</v>
      </c>
      <c r="M130" s="64" t="n">
        <f aca="false">L134</f>
        <v>0</v>
      </c>
      <c r="N130" s="64" t="n">
        <f aca="false">M134</f>
        <v>0</v>
      </c>
      <c r="O130" s="64" t="n">
        <f aca="false">N134</f>
        <v>0</v>
      </c>
      <c r="P130" s="64" t="n">
        <f aca="false">O134</f>
        <v>0</v>
      </c>
      <c r="Q130" s="64" t="n">
        <f aca="false">P134</f>
        <v>0</v>
      </c>
      <c r="R130" s="64" t="n">
        <f aca="false">Q134</f>
        <v>0</v>
      </c>
      <c r="S130" s="64" t="n">
        <f aca="false">R134</f>
        <v>0</v>
      </c>
      <c r="T130" s="64" t="n">
        <f aca="false">S134</f>
        <v>0</v>
      </c>
      <c r="U130" s="64" t="n">
        <f aca="false">T134</f>
        <v>0</v>
      </c>
      <c r="V130" s="64" t="n">
        <f aca="false">U134</f>
        <v>0</v>
      </c>
      <c r="W130" s="64" t="n">
        <f aca="false">V134</f>
        <v>0</v>
      </c>
      <c r="X130" s="64" t="n">
        <f aca="false">W134</f>
        <v>0</v>
      </c>
      <c r="Y130" s="64" t="n">
        <f aca="false">X134</f>
        <v>0</v>
      </c>
      <c r="Z130" s="64" t="n">
        <f aca="false">Y134</f>
        <v>0</v>
      </c>
      <c r="AA130" s="64" t="n">
        <f aca="false">Z134</f>
        <v>0</v>
      </c>
      <c r="AB130" s="64" t="n">
        <f aca="false">AA134</f>
        <v>0</v>
      </c>
      <c r="AC130" s="64" t="n">
        <f aca="false">AB134</f>
        <v>0</v>
      </c>
      <c r="AD130" s="64" t="n">
        <f aca="false">AC134</f>
        <v>0</v>
      </c>
      <c r="AE130" s="64" t="n">
        <f aca="false">AD134</f>
        <v>0</v>
      </c>
      <c r="AF130" s="64" t="n">
        <f aca="false">AE134</f>
        <v>0</v>
      </c>
      <c r="AG130" s="64" t="n">
        <f aca="false">AF134</f>
        <v>0</v>
      </c>
      <c r="AH130" s="64" t="n">
        <f aca="false">AG134</f>
        <v>0</v>
      </c>
      <c r="AI130" s="64" t="n">
        <f aca="false">AH134</f>
        <v>0</v>
      </c>
      <c r="AJ130" s="64" t="n">
        <f aca="false">AI134</f>
        <v>0</v>
      </c>
      <c r="AK130" s="64" t="n">
        <f aca="false">AJ134</f>
        <v>0</v>
      </c>
      <c r="AL130" s="64" t="n">
        <f aca="false">AK134</f>
        <v>0</v>
      </c>
      <c r="AM130" s="64" t="n">
        <f aca="false">AL134</f>
        <v>0</v>
      </c>
      <c r="AN130" s="64" t="n">
        <f aca="false">AM134</f>
        <v>0</v>
      </c>
      <c r="AO130" s="64" t="n">
        <f aca="false">AN134</f>
        <v>0</v>
      </c>
      <c r="AP130" s="64" t="n">
        <f aca="false">AO134</f>
        <v>0</v>
      </c>
      <c r="AQ130" s="64" t="n">
        <f aca="false">AP134</f>
        <v>0</v>
      </c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</row>
    <row r="131" customFormat="false" ht="16.5" hidden="false" customHeight="true" outlineLevel="0" collapsed="false">
      <c r="A131" s="89"/>
      <c r="B131" s="89" t="s">
        <v>556</v>
      </c>
      <c r="C131" s="89"/>
      <c r="D131" s="89"/>
      <c r="E131" s="89"/>
      <c r="F131" s="64"/>
      <c r="G131" s="64"/>
      <c r="H131" s="64" t="n">
        <f aca="false">H12</f>
        <v>0</v>
      </c>
      <c r="I131" s="64" t="n">
        <f aca="false">I12</f>
        <v>0</v>
      </c>
      <c r="J131" s="64" t="n">
        <f aca="false">J12</f>
        <v>0</v>
      </c>
      <c r="K131" s="64" t="n">
        <f aca="false">K12</f>
        <v>0</v>
      </c>
      <c r="L131" s="64" t="n">
        <f aca="false">L12</f>
        <v>0</v>
      </c>
      <c r="M131" s="64" t="n">
        <f aca="false">M12</f>
        <v>0</v>
      </c>
      <c r="N131" s="64" t="n">
        <f aca="false">N12</f>
        <v>0</v>
      </c>
      <c r="O131" s="64" t="n">
        <f aca="false">O12</f>
        <v>0</v>
      </c>
      <c r="P131" s="64" t="n">
        <f aca="false">P12</f>
        <v>0</v>
      </c>
      <c r="Q131" s="64" t="n">
        <f aca="false">Q12</f>
        <v>0</v>
      </c>
      <c r="R131" s="64" t="n">
        <f aca="false">R12</f>
        <v>0</v>
      </c>
      <c r="S131" s="64" t="n">
        <f aca="false">S12</f>
        <v>0</v>
      </c>
      <c r="T131" s="64" t="n">
        <f aca="false">T12</f>
        <v>0</v>
      </c>
      <c r="U131" s="64" t="n">
        <f aca="false">U12</f>
        <v>0</v>
      </c>
      <c r="V131" s="64" t="n">
        <f aca="false">V12</f>
        <v>0</v>
      </c>
      <c r="W131" s="64" t="n">
        <f aca="false">W12</f>
        <v>0</v>
      </c>
      <c r="X131" s="64" t="n">
        <f aca="false">X12</f>
        <v>0</v>
      </c>
      <c r="Y131" s="64" t="n">
        <f aca="false">Y12</f>
        <v>0</v>
      </c>
      <c r="Z131" s="64" t="n">
        <f aca="false">Z12</f>
        <v>0</v>
      </c>
      <c r="AA131" s="64" t="n">
        <f aca="false">AA12</f>
        <v>0</v>
      </c>
      <c r="AB131" s="64" t="n">
        <f aca="false">AB12</f>
        <v>0</v>
      </c>
      <c r="AC131" s="64" t="n">
        <f aca="false">AC12</f>
        <v>0</v>
      </c>
      <c r="AD131" s="64" t="n">
        <f aca="false">AD12</f>
        <v>0</v>
      </c>
      <c r="AE131" s="64" t="n">
        <f aca="false">AE12</f>
        <v>0</v>
      </c>
      <c r="AF131" s="64" t="n">
        <f aca="false">AF12</f>
        <v>0</v>
      </c>
      <c r="AG131" s="64" t="n">
        <f aca="false">AG12</f>
        <v>0</v>
      </c>
      <c r="AH131" s="64" t="n">
        <f aca="false">AH12</f>
        <v>0</v>
      </c>
      <c r="AI131" s="64" t="n">
        <f aca="false">AI12</f>
        <v>0</v>
      </c>
      <c r="AJ131" s="64" t="n">
        <f aca="false">AJ12</f>
        <v>0</v>
      </c>
      <c r="AK131" s="64" t="n">
        <f aca="false">AK12</f>
        <v>0</v>
      </c>
      <c r="AL131" s="64" t="n">
        <f aca="false">AL12</f>
        <v>0</v>
      </c>
      <c r="AM131" s="64" t="n">
        <f aca="false">AM12</f>
        <v>0</v>
      </c>
      <c r="AN131" s="64" t="n">
        <f aca="false">AN12</f>
        <v>0</v>
      </c>
      <c r="AO131" s="64" t="n">
        <f aca="false">AO12</f>
        <v>0</v>
      </c>
      <c r="AP131" s="64" t="n">
        <f aca="false">AP12</f>
        <v>0</v>
      </c>
      <c r="AQ131" s="64" t="n">
        <f aca="false">AQ12</f>
        <v>0</v>
      </c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</row>
    <row r="132" customFormat="false" ht="16.5" hidden="false" customHeight="true" outlineLevel="0" collapsed="false">
      <c r="A132" s="89"/>
      <c r="B132" s="89" t="s">
        <v>389</v>
      </c>
      <c r="C132" s="89"/>
      <c r="D132" s="89"/>
      <c r="E132" s="89"/>
      <c r="F132" s="64"/>
      <c r="G132" s="64"/>
      <c r="H132" s="64" t="n">
        <f aca="false">-H173</f>
        <v>-0</v>
      </c>
      <c r="I132" s="64" t="n">
        <f aca="false">-I173</f>
        <v>-0</v>
      </c>
      <c r="J132" s="64" t="n">
        <f aca="false">-J173</f>
        <v>-0</v>
      </c>
      <c r="K132" s="64" t="n">
        <f aca="false">-K173</f>
        <v>-0</v>
      </c>
      <c r="L132" s="64" t="n">
        <f aca="false">-L173</f>
        <v>-0</v>
      </c>
      <c r="M132" s="64" t="n">
        <f aca="false">-M173</f>
        <v>-0</v>
      </c>
      <c r="N132" s="64" t="n">
        <f aca="false">-N173</f>
        <v>-0</v>
      </c>
      <c r="O132" s="64" t="n">
        <f aca="false">-O173</f>
        <v>-0</v>
      </c>
      <c r="P132" s="64" t="n">
        <f aca="false">-P173</f>
        <v>-0</v>
      </c>
      <c r="Q132" s="64" t="n">
        <f aca="false">-Q173</f>
        <v>-0</v>
      </c>
      <c r="R132" s="64" t="n">
        <f aca="false">-R173</f>
        <v>-0</v>
      </c>
      <c r="S132" s="64" t="n">
        <f aca="false">-S173</f>
        <v>-0</v>
      </c>
      <c r="T132" s="64" t="n">
        <f aca="false">-T173</f>
        <v>-0</v>
      </c>
      <c r="U132" s="64" t="n">
        <f aca="false">-U173</f>
        <v>-0</v>
      </c>
      <c r="V132" s="64" t="n">
        <f aca="false">-V173</f>
        <v>-0</v>
      </c>
      <c r="W132" s="64" t="n">
        <f aca="false">-W173</f>
        <v>-0</v>
      </c>
      <c r="X132" s="64" t="n">
        <f aca="false">-X173</f>
        <v>-0</v>
      </c>
      <c r="Y132" s="64" t="n">
        <f aca="false">-Y173</f>
        <v>-0</v>
      </c>
      <c r="Z132" s="64" t="n">
        <f aca="false">-Z173</f>
        <v>-0</v>
      </c>
      <c r="AA132" s="64" t="n">
        <f aca="false">-AA173</f>
        <v>-0</v>
      </c>
      <c r="AB132" s="64" t="n">
        <f aca="false">-AB173</f>
        <v>-0</v>
      </c>
      <c r="AC132" s="64" t="n">
        <f aca="false">-AC173</f>
        <v>-0</v>
      </c>
      <c r="AD132" s="64" t="n">
        <f aca="false">-AD173</f>
        <v>-0</v>
      </c>
      <c r="AE132" s="64" t="n">
        <f aca="false">-AE173</f>
        <v>-0</v>
      </c>
      <c r="AF132" s="64" t="n">
        <f aca="false">-AF173</f>
        <v>-0</v>
      </c>
      <c r="AG132" s="64" t="n">
        <f aca="false">-AG173</f>
        <v>-0</v>
      </c>
      <c r="AH132" s="64" t="n">
        <f aca="false">-AH173</f>
        <v>-0</v>
      </c>
      <c r="AI132" s="64" t="n">
        <f aca="false">-AI173</f>
        <v>-0</v>
      </c>
      <c r="AJ132" s="64" t="n">
        <f aca="false">-AJ173</f>
        <v>-0</v>
      </c>
      <c r="AK132" s="64" t="n">
        <f aca="false">-AK173</f>
        <v>-0</v>
      </c>
      <c r="AL132" s="64" t="n">
        <f aca="false">-AL173</f>
        <v>-0</v>
      </c>
      <c r="AM132" s="64" t="n">
        <f aca="false">-AM173</f>
        <v>-0</v>
      </c>
      <c r="AN132" s="64" t="n">
        <f aca="false">-AN173</f>
        <v>-0</v>
      </c>
      <c r="AO132" s="64" t="n">
        <f aca="false">-AO173</f>
        <v>-0</v>
      </c>
      <c r="AP132" s="64" t="n">
        <f aca="false">-AP173</f>
        <v>-0</v>
      </c>
      <c r="AQ132" s="64" t="n">
        <f aca="false">-AQ173</f>
        <v>-0</v>
      </c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</row>
    <row r="133" customFormat="false" ht="16.5" hidden="false" customHeight="true" outlineLevel="0" collapsed="false">
      <c r="A133" s="89"/>
      <c r="B133" s="89" t="s">
        <v>326</v>
      </c>
      <c r="C133" s="89"/>
      <c r="D133" s="89"/>
      <c r="E133" s="89"/>
      <c r="F133" s="89"/>
      <c r="G133" s="89"/>
      <c r="H133" s="64" t="n">
        <f aca="false">IF(H$21&gt;'Painel  de Controle'!$E$26,0,G133+H132)</f>
        <v>0</v>
      </c>
      <c r="I133" s="64" t="n">
        <f aca="false">IF(I$21&gt;'Painel  de Controle'!$E$26,0,H133+I132)</f>
        <v>0</v>
      </c>
      <c r="J133" s="64" t="n">
        <f aca="false">IF(J$21&gt;'Painel  de Controle'!$E$26,0,I133+J132)</f>
        <v>0</v>
      </c>
      <c r="K133" s="64" t="n">
        <f aca="false">IF(K$21&gt;'Painel  de Controle'!$E$26,0,J133+K132)</f>
        <v>0</v>
      </c>
      <c r="L133" s="64" t="n">
        <f aca="false">IF(L$21&gt;'Painel  de Controle'!$E$26,0,K133+L132)</f>
        <v>0</v>
      </c>
      <c r="M133" s="64" t="n">
        <f aca="false">IF(M$21&gt;'Painel  de Controle'!$E$26,0,L133+M132)</f>
        <v>0</v>
      </c>
      <c r="N133" s="64" t="n">
        <f aca="false">IF(N$21&gt;'Painel  de Controle'!$E$26,0,M133+N132)</f>
        <v>0</v>
      </c>
      <c r="O133" s="64" t="n">
        <f aca="false">IF(O$21&gt;'Painel  de Controle'!$E$26,0,N133+O132)</f>
        <v>0</v>
      </c>
      <c r="P133" s="64" t="n">
        <f aca="false">IF(P$21&gt;'Painel  de Controle'!$E$26,0,O133+P132)</f>
        <v>0</v>
      </c>
      <c r="Q133" s="64" t="n">
        <f aca="false">IF(Q$21&gt;'Painel  de Controle'!$E$26,0,P133+Q132)</f>
        <v>0</v>
      </c>
      <c r="R133" s="64" t="n">
        <f aca="false">IF(R$21&gt;'Painel  de Controle'!$E$26,0,Q133+R132)</f>
        <v>0</v>
      </c>
      <c r="S133" s="64" t="n">
        <f aca="false">IF(S$21&gt;'Painel  de Controle'!$E$26,0,R133+S132)</f>
        <v>0</v>
      </c>
      <c r="T133" s="64" t="n">
        <f aca="false">IF(T$21&gt;'Painel  de Controle'!$E$26,0,S133+T132)</f>
        <v>0</v>
      </c>
      <c r="U133" s="64" t="n">
        <f aca="false">IF(U$21&gt;'Painel  de Controle'!$E$26,0,T133+U132)</f>
        <v>0</v>
      </c>
      <c r="V133" s="64" t="n">
        <f aca="false">IF(V$21&gt;'Painel  de Controle'!$E$26,0,U133+V132)</f>
        <v>0</v>
      </c>
      <c r="W133" s="64" t="n">
        <f aca="false">IF(W$21&gt;'Painel  de Controle'!$E$26,0,V133+W132)</f>
        <v>0</v>
      </c>
      <c r="X133" s="64" t="n">
        <f aca="false">IF(X$21&gt;'Painel  de Controle'!$E$26,0,W133+X132)</f>
        <v>0</v>
      </c>
      <c r="Y133" s="64" t="n">
        <f aca="false">IF(Y$21&gt;'Painel  de Controle'!$E$26,0,X133+Y132)</f>
        <v>0</v>
      </c>
      <c r="Z133" s="64" t="n">
        <f aca="false">IF(Z$21&gt;'Painel  de Controle'!$E$26,0,Y133+Z132)</f>
        <v>0</v>
      </c>
      <c r="AA133" s="64" t="n">
        <f aca="false">IF(AA$21&gt;'Painel  de Controle'!$E$26,0,Z133+AA132)</f>
        <v>0</v>
      </c>
      <c r="AB133" s="64" t="n">
        <f aca="false">IF(AB$21&gt;'Painel  de Controle'!$E$26,0,AA133+AB132)</f>
        <v>0</v>
      </c>
      <c r="AC133" s="64" t="n">
        <f aca="false">IF(AC$21&gt;'Painel  de Controle'!$E$26,0,AB133+AC132)</f>
        <v>0</v>
      </c>
      <c r="AD133" s="64" t="n">
        <f aca="false">IF(AD$21&gt;'Painel  de Controle'!$E$26,0,AC133+AD132)</f>
        <v>0</v>
      </c>
      <c r="AE133" s="64" t="n">
        <f aca="false">IF(AE$21&gt;'Painel  de Controle'!$E$26,0,AD133+AE132)</f>
        <v>0</v>
      </c>
      <c r="AF133" s="64" t="n">
        <f aca="false">IF(AF$21&gt;'Painel  de Controle'!$E$26,0,AE133+AF132)</f>
        <v>0</v>
      </c>
      <c r="AG133" s="64" t="n">
        <f aca="false">IF(AG$21&gt;'Painel  de Controle'!$E$26,0,AF133+AG132)</f>
        <v>0</v>
      </c>
      <c r="AH133" s="64" t="n">
        <f aca="false">IF(AH$21&gt;'Painel  de Controle'!$E$26,0,AG133+AH132)</f>
        <v>0</v>
      </c>
      <c r="AI133" s="64" t="n">
        <f aca="false">IF(AI$21&gt;'Painel  de Controle'!$E$26,0,AH133+AI132)</f>
        <v>0</v>
      </c>
      <c r="AJ133" s="64" t="n">
        <f aca="false">IF(AJ$21&gt;'Painel  de Controle'!$E$26,0,AI133+AJ132)</f>
        <v>0</v>
      </c>
      <c r="AK133" s="64" t="n">
        <f aca="false">IF(AK$21&gt;'Painel  de Controle'!$E$26,0,AJ133+AK132)</f>
        <v>0</v>
      </c>
      <c r="AL133" s="64" t="n">
        <f aca="false">IF(AL$21&gt;'Painel  de Controle'!$E$26,0,AK133+AL132)</f>
        <v>0</v>
      </c>
      <c r="AM133" s="64" t="n">
        <f aca="false">IF(AM$21&gt;'Painel  de Controle'!$E$26,0,AL133+AM132)</f>
        <v>0</v>
      </c>
      <c r="AN133" s="64" t="n">
        <f aca="false">IF(AN$21&gt;'Painel  de Controle'!$E$26,0,AM133+AN132)</f>
        <v>0</v>
      </c>
      <c r="AO133" s="64" t="n">
        <f aca="false">IF(AO$21&gt;'Painel  de Controle'!$E$26,0,AN133+AO132)</f>
        <v>0</v>
      </c>
      <c r="AP133" s="64" t="n">
        <f aca="false">IF(AP$21&gt;'Painel  de Controle'!$E$26,0,AO133+AP132)</f>
        <v>0</v>
      </c>
      <c r="AQ133" s="64" t="n">
        <f aca="false">IF(AQ$21&gt;'Painel  de Controle'!$E$26,0,AP133+AQ132)</f>
        <v>0</v>
      </c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</row>
    <row r="134" customFormat="false" ht="16.5" hidden="false" customHeight="true" outlineLevel="0" collapsed="false">
      <c r="A134" s="89"/>
      <c r="B134" s="506" t="s">
        <v>324</v>
      </c>
      <c r="C134" s="506"/>
      <c r="D134" s="506"/>
      <c r="E134" s="506"/>
      <c r="F134" s="506"/>
      <c r="G134" s="506"/>
      <c r="H134" s="507" t="n">
        <f aca="false">H130+H131+H132</f>
        <v>0</v>
      </c>
      <c r="I134" s="507" t="n">
        <f aca="false">I130+I131+I132</f>
        <v>0</v>
      </c>
      <c r="J134" s="507" t="n">
        <f aca="false">J130+J131+J132</f>
        <v>0</v>
      </c>
      <c r="K134" s="507" t="n">
        <f aca="false">K130+K131+K132</f>
        <v>0</v>
      </c>
      <c r="L134" s="507" t="n">
        <f aca="false">L130+L131+L132</f>
        <v>0</v>
      </c>
      <c r="M134" s="507" t="n">
        <f aca="false">M130+M131+M132</f>
        <v>0</v>
      </c>
      <c r="N134" s="507" t="n">
        <f aca="false">N130+N131+N132</f>
        <v>0</v>
      </c>
      <c r="O134" s="507" t="n">
        <f aca="false">O130+O131+O132</f>
        <v>0</v>
      </c>
      <c r="P134" s="507" t="n">
        <f aca="false">P130+P131+P132</f>
        <v>0</v>
      </c>
      <c r="Q134" s="507" t="n">
        <f aca="false">Q130+Q131+Q132</f>
        <v>0</v>
      </c>
      <c r="R134" s="507" t="n">
        <f aca="false">R130+R131+R132</f>
        <v>0</v>
      </c>
      <c r="S134" s="507" t="n">
        <f aca="false">S130+S131+S132</f>
        <v>0</v>
      </c>
      <c r="T134" s="507" t="n">
        <f aca="false">T130+T131+T132</f>
        <v>0</v>
      </c>
      <c r="U134" s="507" t="n">
        <f aca="false">U130+U131+U132</f>
        <v>0</v>
      </c>
      <c r="V134" s="507" t="n">
        <f aca="false">V130+V131+V132</f>
        <v>0</v>
      </c>
      <c r="W134" s="507" t="n">
        <f aca="false">W130+W131+W132</f>
        <v>0</v>
      </c>
      <c r="X134" s="507" t="n">
        <f aca="false">X130+X131+X132</f>
        <v>0</v>
      </c>
      <c r="Y134" s="507" t="n">
        <f aca="false">Y130+Y131+Y132</f>
        <v>0</v>
      </c>
      <c r="Z134" s="507" t="n">
        <f aca="false">Z130+Z131+Z132</f>
        <v>0</v>
      </c>
      <c r="AA134" s="507" t="n">
        <f aca="false">AA130+AA131+AA132</f>
        <v>0</v>
      </c>
      <c r="AB134" s="507" t="n">
        <f aca="false">AB130+AB131+AB132</f>
        <v>0</v>
      </c>
      <c r="AC134" s="507" t="n">
        <f aca="false">AC130+AC131+AC132</f>
        <v>0</v>
      </c>
      <c r="AD134" s="507" t="n">
        <f aca="false">AD130+AD131+AD132</f>
        <v>0</v>
      </c>
      <c r="AE134" s="507" t="n">
        <f aca="false">AE130+AE131+AE132</f>
        <v>0</v>
      </c>
      <c r="AF134" s="507" t="n">
        <f aca="false">AF130+AF131+AF132</f>
        <v>0</v>
      </c>
      <c r="AG134" s="507" t="n">
        <f aca="false">AG130+AG131+AG132</f>
        <v>0</v>
      </c>
      <c r="AH134" s="507" t="n">
        <f aca="false">AH130+AH131+AH132</f>
        <v>0</v>
      </c>
      <c r="AI134" s="507" t="n">
        <f aca="false">AI130+AI131+AI132</f>
        <v>0</v>
      </c>
      <c r="AJ134" s="507" t="n">
        <f aca="false">AJ130+AJ131+AJ132</f>
        <v>0</v>
      </c>
      <c r="AK134" s="507" t="n">
        <f aca="false">AK130+AK131+AK132</f>
        <v>0</v>
      </c>
      <c r="AL134" s="507" t="n">
        <f aca="false">AL130+AL131+AL132</f>
        <v>0</v>
      </c>
      <c r="AM134" s="507" t="n">
        <f aca="false">AM130+AM131+AM132</f>
        <v>0</v>
      </c>
      <c r="AN134" s="507" t="n">
        <f aca="false">AN130+AN131+AN132</f>
        <v>0</v>
      </c>
      <c r="AO134" s="507" t="n">
        <f aca="false">AO130+AO131+AO132</f>
        <v>0</v>
      </c>
      <c r="AP134" s="507" t="n">
        <f aca="false">AP130+AP131+AP132</f>
        <v>0</v>
      </c>
      <c r="AQ134" s="507" t="n">
        <f aca="false">AQ130+AQ131+AQ132</f>
        <v>0</v>
      </c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</row>
    <row r="135" customFormat="false" ht="16.5" hidden="false" customHeight="true" outlineLevel="1" collapsed="false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45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</row>
    <row r="136" customFormat="false" ht="16.5" hidden="false" customHeight="true" outlineLevel="1" collapsed="false">
      <c r="A136" s="89"/>
      <c r="B136" s="89"/>
      <c r="C136" s="89"/>
      <c r="D136" s="89"/>
      <c r="E136" s="462" t="s">
        <v>479</v>
      </c>
      <c r="F136" s="462"/>
      <c r="G136" s="462"/>
      <c r="H136" s="508" t="n">
        <f aca="false">H85</f>
        <v>0</v>
      </c>
      <c r="I136" s="508" t="n">
        <f aca="false">I85</f>
        <v>1</v>
      </c>
      <c r="J136" s="508" t="n">
        <f aca="false">J85</f>
        <v>2</v>
      </c>
      <c r="K136" s="508" t="n">
        <f aca="false">K85</f>
        <v>3</v>
      </c>
      <c r="L136" s="508" t="n">
        <f aca="false">L85</f>
        <v>4</v>
      </c>
      <c r="M136" s="508" t="n">
        <f aca="false">M85</f>
        <v>5</v>
      </c>
      <c r="N136" s="508" t="n">
        <f aca="false">N85</f>
        <v>6</v>
      </c>
      <c r="O136" s="508" t="n">
        <f aca="false">O85</f>
        <v>7</v>
      </c>
      <c r="P136" s="508" t="n">
        <f aca="false">P85</f>
        <v>8</v>
      </c>
      <c r="Q136" s="508" t="n">
        <f aca="false">Q85</f>
        <v>9</v>
      </c>
      <c r="R136" s="508" t="n">
        <f aca="false">R85</f>
        <v>10</v>
      </c>
      <c r="S136" s="508" t="n">
        <f aca="false">S85</f>
        <v>11</v>
      </c>
      <c r="T136" s="508" t="n">
        <f aca="false">T85</f>
        <v>12</v>
      </c>
      <c r="U136" s="508" t="n">
        <f aca="false">U85</f>
        <v>13</v>
      </c>
      <c r="V136" s="508" t="n">
        <f aca="false">V85</f>
        <v>14</v>
      </c>
      <c r="W136" s="508" t="n">
        <f aca="false">W85</f>
        <v>15</v>
      </c>
      <c r="X136" s="508" t="n">
        <f aca="false">X85</f>
        <v>16</v>
      </c>
      <c r="Y136" s="508" t="n">
        <f aca="false">Y85</f>
        <v>17</v>
      </c>
      <c r="Z136" s="508" t="n">
        <f aca="false">Z85</f>
        <v>18</v>
      </c>
      <c r="AA136" s="508" t="n">
        <f aca="false">AA85</f>
        <v>19</v>
      </c>
      <c r="AB136" s="508" t="n">
        <f aca="false">AB85</f>
        <v>20</v>
      </c>
      <c r="AC136" s="508" t="n">
        <f aca="false">AC85</f>
        <v>21</v>
      </c>
      <c r="AD136" s="508" t="n">
        <f aca="false">AD85</f>
        <v>22</v>
      </c>
      <c r="AE136" s="508" t="n">
        <f aca="false">AE85</f>
        <v>23</v>
      </c>
      <c r="AF136" s="508" t="n">
        <f aca="false">AF85</f>
        <v>24</v>
      </c>
      <c r="AG136" s="508" t="n">
        <f aca="false">AG85</f>
        <v>25</v>
      </c>
      <c r="AH136" s="508" t="n">
        <f aca="false">AH85</f>
        <v>26</v>
      </c>
      <c r="AI136" s="508" t="n">
        <f aca="false">AI85</f>
        <v>27</v>
      </c>
      <c r="AJ136" s="508" t="n">
        <f aca="false">AJ85</f>
        <v>28</v>
      </c>
      <c r="AK136" s="508" t="n">
        <f aca="false">AK85</f>
        <v>29</v>
      </c>
      <c r="AL136" s="508" t="n">
        <f aca="false">AL85</f>
        <v>30</v>
      </c>
      <c r="AM136" s="508" t="n">
        <f aca="false">AM85</f>
        <v>31</v>
      </c>
      <c r="AN136" s="508" t="n">
        <f aca="false">AN85</f>
        <v>32</v>
      </c>
      <c r="AO136" s="508" t="n">
        <f aca="false">AO85</f>
        <v>33</v>
      </c>
      <c r="AP136" s="508" t="n">
        <f aca="false">AP85</f>
        <v>34</v>
      </c>
      <c r="AQ136" s="508" t="n">
        <f aca="false">AQ85</f>
        <v>35</v>
      </c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</row>
    <row r="137" customFormat="false" ht="18.75" hidden="false" customHeight="true" outlineLevel="1" collapsed="false">
      <c r="A137" s="89"/>
      <c r="B137" s="89"/>
      <c r="C137" s="89"/>
      <c r="D137" s="89"/>
      <c r="E137" s="253" t="n">
        <f aca="false">F127</f>
        <v>0.2</v>
      </c>
      <c r="F137" s="509" t="n">
        <f aca="false">H136</f>
        <v>0</v>
      </c>
      <c r="G137" s="45"/>
      <c r="H137" s="64" t="n">
        <f aca="false">((H$131*$E137) / 2 + (H130 * F127) / 2) * 0</f>
        <v>0</v>
      </c>
      <c r="I137" s="64" t="n">
        <f aca="false">MIN($E137*SUM($H$130:$H$131),SUM($H$130:$H$131)-SUM($H$137:H137))</f>
        <v>0</v>
      </c>
      <c r="J137" s="64" t="n">
        <f aca="false">MIN($E137*SUM($H$130:$H$131),SUM($H$130:$H$131)-SUM($H$137:I137))</f>
        <v>0</v>
      </c>
      <c r="K137" s="64" t="n">
        <f aca="false">MIN($E137*SUM($H$130:$H$131),SUM($H$130:$H$131)-SUM($H$137:J137))</f>
        <v>0</v>
      </c>
      <c r="L137" s="64" t="n">
        <f aca="false">MIN($E137*SUM($H$130:$H$131),SUM($H$130:$H$131)-SUM($H$137:K137))</f>
        <v>0</v>
      </c>
      <c r="M137" s="64" t="n">
        <f aca="false">MIN($E137*SUM($H$130:$H$131),SUM($H$130:$H$131)-SUM($H$137:L137))</f>
        <v>0</v>
      </c>
      <c r="N137" s="64" t="n">
        <f aca="false">MIN($E137*SUM($H$130:$H$131),SUM($H$130:$H$131)-SUM($H$137:M137))</f>
        <v>0</v>
      </c>
      <c r="O137" s="64" t="n">
        <f aca="false">MIN($E137*SUM($H$130:$H$131),SUM($H$130:$H$131)-SUM($H$137:N137))</f>
        <v>0</v>
      </c>
      <c r="P137" s="64" t="n">
        <f aca="false">MIN($E137*SUM($H$130:$H$131),SUM($H$130:$H$131)-SUM($H$137:O137))</f>
        <v>0</v>
      </c>
      <c r="Q137" s="64" t="n">
        <f aca="false">MIN($E137*SUM($H$130:$H$131),SUM($H$130:$H$131)-SUM($H$137:P137))</f>
        <v>0</v>
      </c>
      <c r="R137" s="64" t="n">
        <f aca="false">MIN($E137*SUM($H$130:$H$131),SUM($H$130:$H$131)-SUM($H$137:Q137))</f>
        <v>0</v>
      </c>
      <c r="S137" s="64" t="n">
        <f aca="false">MIN($E137*SUM($H$130:$H$131),SUM($H$130:$H$131)-SUM($H$137:R137))</f>
        <v>0</v>
      </c>
      <c r="T137" s="64" t="n">
        <f aca="false">MIN($E137*SUM($H$130:$H$131),SUM($H$130:$H$131)-SUM($H$137:S137))</f>
        <v>0</v>
      </c>
      <c r="U137" s="64" t="n">
        <f aca="false">MIN($E137*SUM($H$130:$H$131),SUM($H$130:$H$131)-SUM($H$137:T137))</f>
        <v>0</v>
      </c>
      <c r="V137" s="64" t="n">
        <f aca="false">MIN($E137*SUM($H$130:$H$131),SUM($H$130:$H$131)-SUM($H$137:U137))</f>
        <v>0</v>
      </c>
      <c r="W137" s="64" t="n">
        <f aca="false">MIN($E137*SUM($H$130:$H$131),SUM($H$130:$H$131)-SUM($H$137:V137))</f>
        <v>0</v>
      </c>
      <c r="X137" s="64" t="n">
        <f aca="false">MIN($E137*SUM($H$130:$H$131),SUM($H$130:$H$131)-SUM($H$137:W137))</f>
        <v>0</v>
      </c>
      <c r="Y137" s="64" t="n">
        <f aca="false">MIN($E137*SUM($H$130:$H$131),SUM($H$130:$H$131)-SUM($H$137:X137))</f>
        <v>0</v>
      </c>
      <c r="Z137" s="64" t="n">
        <f aca="false">MIN($E137*SUM($H$130:$H$131),SUM($H$130:$H$131)-SUM($H$137:Y137))</f>
        <v>0</v>
      </c>
      <c r="AA137" s="64" t="n">
        <f aca="false">MIN($E137*SUM($H$130:$H$131),SUM($H$130:$H$131)-SUM($H$137:Z137))</f>
        <v>0</v>
      </c>
      <c r="AB137" s="64" t="n">
        <f aca="false">MIN($E137*SUM($H$130:$H$131),SUM($H$130:$H$131)-SUM($H$137:AA137))</f>
        <v>0</v>
      </c>
      <c r="AC137" s="64" t="n">
        <f aca="false">MIN($E137*SUM($H$130:$H$131),SUM($H$130:$H$131)-SUM($H$137:AB137))</f>
        <v>0</v>
      </c>
      <c r="AD137" s="64" t="n">
        <f aca="false">MIN($E137*SUM($H$130:$H$131),SUM($H$130:$H$131)-SUM($H$137:AC137))</f>
        <v>0</v>
      </c>
      <c r="AE137" s="64" t="n">
        <f aca="false">MIN($E137*SUM($H$130:$H$131),SUM($H$130:$H$131)-SUM($H$137:AD137))</f>
        <v>0</v>
      </c>
      <c r="AF137" s="64" t="n">
        <f aca="false">MIN($E137*SUM($H$130:$H$131),SUM($H$130:$H$131)-SUM($H$137:AE137))</f>
        <v>0</v>
      </c>
      <c r="AG137" s="64" t="n">
        <f aca="false">MIN($E137*SUM($H$130:$H$131),SUM($H$130:$H$131)-SUM($H$137:AF137))</f>
        <v>0</v>
      </c>
      <c r="AH137" s="64" t="n">
        <f aca="false">MIN($E137*SUM($H$130:$H$131),SUM($H$130:$H$131)-SUM($H$137:AG137))</f>
        <v>0</v>
      </c>
      <c r="AI137" s="64" t="n">
        <f aca="false">MIN($E137*SUM($H$130:$H$131),SUM($H$130:$H$131)-SUM($H$137:AH137))</f>
        <v>0</v>
      </c>
      <c r="AJ137" s="64" t="n">
        <f aca="false">MIN($E137*SUM($H$130:$H$131),SUM($H$130:$H$131)-SUM($H$137:AI137))</f>
        <v>0</v>
      </c>
      <c r="AK137" s="64" t="n">
        <f aca="false">MIN($E137*SUM($H$130:$H$131),SUM($H$130:$H$131)-SUM($H$137:AJ137))</f>
        <v>0</v>
      </c>
      <c r="AL137" s="64" t="n">
        <f aca="false">MIN($E137*SUM($H$130:$H$131),SUM($H$130:$H$131)-SUM($H$137:AK137))</f>
        <v>0</v>
      </c>
      <c r="AM137" s="64" t="n">
        <f aca="false">MIN($E137*SUM($H$130:$H$131),SUM($H$130:$H$131)-SUM($H$137:AL137))</f>
        <v>0</v>
      </c>
      <c r="AN137" s="64" t="n">
        <f aca="false">MIN($E137*SUM($H$130:$H$131),SUM($H$130:$H$131)-SUM($H$137:AM137))</f>
        <v>0</v>
      </c>
      <c r="AO137" s="64" t="n">
        <f aca="false">MIN($E137*SUM($H$130:$H$131),SUM($H$130:$H$131)-SUM($H$137:AN137))</f>
        <v>0</v>
      </c>
      <c r="AP137" s="64" t="n">
        <f aca="false">MIN($E137*SUM($H$130:$H$131),SUM($H$130:$H$131)-SUM($H$137:AO137))</f>
        <v>0</v>
      </c>
      <c r="AQ137" s="64" t="n">
        <f aca="false">MIN($E137*SUM($H$130:$H$131),SUM($H$130:$H$131)-SUM($H$137:AP137))</f>
        <v>0</v>
      </c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</row>
    <row r="138" customFormat="false" ht="18.75" hidden="false" customHeight="true" outlineLevel="1" collapsed="false">
      <c r="A138" s="89"/>
      <c r="B138" s="89"/>
      <c r="C138" s="89"/>
      <c r="D138" s="89"/>
      <c r="E138" s="253" t="n">
        <f aca="false">IF($F$128="Sim",$F$127,IF(F138=0,0,MAX($F$127,IF((MAX($F$137:$F$172)-F138=0),1,1/(MAX($F$137:$F$172)-F138)))))</f>
        <v>0.2</v>
      </c>
      <c r="F138" s="509" t="n">
        <f aca="false">I136</f>
        <v>1</v>
      </c>
      <c r="G138" s="45"/>
      <c r="H138" s="510"/>
      <c r="I138" s="64" t="n">
        <f aca="false">I$131*$E138/2 * 0</f>
        <v>0</v>
      </c>
      <c r="J138" s="64" t="n">
        <f aca="false">MIN($E138*SUM($I$131),SUM($I$131)-SUM($H$138:I138))</f>
        <v>0</v>
      </c>
      <c r="K138" s="64" t="n">
        <f aca="false">MIN($E138*SUM($I$131),SUM($I$131)-SUM($H$138:J138))</f>
        <v>0</v>
      </c>
      <c r="L138" s="64" t="n">
        <f aca="false">MIN($E138*SUM($I$131),SUM($I$131)-SUM($H$138:K138))</f>
        <v>0</v>
      </c>
      <c r="M138" s="64" t="n">
        <f aca="false">MIN($E138*SUM($I$131),SUM($I$131)-SUM($H$138:L138))</f>
        <v>0</v>
      </c>
      <c r="N138" s="64" t="n">
        <f aca="false">MIN($E138*SUM($I$131),SUM($I$131)-SUM($H$138:M138))</f>
        <v>0</v>
      </c>
      <c r="O138" s="64" t="n">
        <f aca="false">MIN($E138*SUM($I$131),SUM($I$131)-SUM($H$138:N138))</f>
        <v>0</v>
      </c>
      <c r="P138" s="64" t="n">
        <f aca="false">MIN($E138*SUM($I$131),SUM($I$131)-SUM($H$138:O138))</f>
        <v>0</v>
      </c>
      <c r="Q138" s="64" t="n">
        <f aca="false">MIN($E138*SUM($I$131),SUM($I$131)-SUM($H$138:P138))</f>
        <v>0</v>
      </c>
      <c r="R138" s="64" t="n">
        <f aca="false">MIN($E138*SUM($I$131),SUM($I$131)-SUM($H$138:Q138))</f>
        <v>0</v>
      </c>
      <c r="S138" s="64" t="n">
        <f aca="false">MIN($E138*SUM($I$131),SUM($I$131)-SUM($H$138:R138))</f>
        <v>0</v>
      </c>
      <c r="T138" s="64" t="n">
        <f aca="false">MIN($E138*SUM($I$131),SUM($I$131)-SUM($H$138:S138))</f>
        <v>0</v>
      </c>
      <c r="U138" s="64" t="n">
        <f aca="false">MIN($E138*SUM($I$131),SUM($I$131)-SUM($H$138:T138))</f>
        <v>0</v>
      </c>
      <c r="V138" s="64" t="n">
        <f aca="false">MIN($E138*SUM($I$131),SUM($I$131)-SUM($H$138:U138))</f>
        <v>0</v>
      </c>
      <c r="W138" s="64" t="n">
        <f aca="false">MIN($E138*SUM($I$131),SUM($I$131)-SUM($H$138:V138))</f>
        <v>0</v>
      </c>
      <c r="X138" s="64" t="n">
        <f aca="false">MIN($E138*SUM($I$131),SUM($I$131)-SUM($H$138:W138))</f>
        <v>0</v>
      </c>
      <c r="Y138" s="64" t="n">
        <f aca="false">MIN($E138*SUM($I$131),SUM($I$131)-SUM($H$138:X138))</f>
        <v>0</v>
      </c>
      <c r="Z138" s="64" t="n">
        <f aca="false">MIN($E138*SUM($I$131),SUM($I$131)-SUM($H$138:Y138))</f>
        <v>0</v>
      </c>
      <c r="AA138" s="64" t="n">
        <f aca="false">MIN($E138*SUM($I$131),SUM($I$131)-SUM($H$138:Z138))</f>
        <v>0</v>
      </c>
      <c r="AB138" s="64" t="n">
        <f aca="false">MIN($E138*SUM($I$131),SUM($I$131)-SUM($H$138:AA138))</f>
        <v>0</v>
      </c>
      <c r="AC138" s="64" t="n">
        <f aca="false">MIN($E138*SUM($I$131),SUM($I$131)-SUM($H$138:AB138))</f>
        <v>0</v>
      </c>
      <c r="AD138" s="64" t="n">
        <f aca="false">MIN($E138*SUM($I$131),SUM($I$131)-SUM($H$138:AC138))</f>
        <v>0</v>
      </c>
      <c r="AE138" s="64" t="n">
        <f aca="false">MIN($E138*SUM($I$131),SUM($I$131)-SUM($H$138:AD138))</f>
        <v>0</v>
      </c>
      <c r="AF138" s="64" t="n">
        <f aca="false">MIN($E138*SUM($I$131),SUM($I$131)-SUM($H$138:AE138))</f>
        <v>0</v>
      </c>
      <c r="AG138" s="64" t="n">
        <f aca="false">MIN($E138*SUM($I$131),SUM($I$131)-SUM($H$138:AF138))</f>
        <v>0</v>
      </c>
      <c r="AH138" s="64" t="n">
        <f aca="false">MIN($E138*SUM($I$131),SUM($I$131)-SUM($H$138:AG138))</f>
        <v>0</v>
      </c>
      <c r="AI138" s="64" t="n">
        <f aca="false">MIN($E138*SUM($I$131),SUM($I$131)-SUM($H$138:AH138))</f>
        <v>0</v>
      </c>
      <c r="AJ138" s="64" t="n">
        <f aca="false">MIN($E138*SUM($I$131),SUM($I$131)-SUM($H$138:AI138))</f>
        <v>0</v>
      </c>
      <c r="AK138" s="64" t="n">
        <f aca="false">MIN($E138*SUM($I$131),SUM($I$131)-SUM($H$138:AJ138))</f>
        <v>0</v>
      </c>
      <c r="AL138" s="64" t="n">
        <f aca="false">MIN($E138*SUM($I$131),SUM($I$131)-SUM($H$138:AK138))</f>
        <v>0</v>
      </c>
      <c r="AM138" s="64" t="n">
        <f aca="false">MIN($E138*SUM($I$131),SUM($I$131)-SUM($H$138:AL138))</f>
        <v>0</v>
      </c>
      <c r="AN138" s="64" t="n">
        <f aca="false">MIN($E138*SUM($I$131),SUM($I$131)-SUM($H$138:AM138))</f>
        <v>0</v>
      </c>
      <c r="AO138" s="64" t="n">
        <f aca="false">MIN($E138*SUM($I$131),SUM($I$131)-SUM($H$138:AN138))</f>
        <v>0</v>
      </c>
      <c r="AP138" s="64" t="n">
        <f aca="false">MIN($E138*SUM($I$131),SUM($I$131)-SUM($H$138:AO138))</f>
        <v>0</v>
      </c>
      <c r="AQ138" s="64" t="n">
        <f aca="false">MIN($E138*SUM($I$131),SUM($I$131)-SUM($H$138:AP138))</f>
        <v>0</v>
      </c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</row>
    <row r="139" customFormat="false" ht="18.75" hidden="false" customHeight="true" outlineLevel="1" collapsed="false">
      <c r="A139" s="89"/>
      <c r="B139" s="89"/>
      <c r="C139" s="89"/>
      <c r="D139" s="89"/>
      <c r="E139" s="253" t="n">
        <f aca="false">IF($F$128="Sim",$F$127,IF(F139=0,0,MAX($F$127,IF((MAX($F$137:$F$172)-F139=0),1,1/(MAX($F$137:$F$172)-F139)))))</f>
        <v>0.2</v>
      </c>
      <c r="F139" s="509" t="n">
        <f aca="false">J136</f>
        <v>2</v>
      </c>
      <c r="G139" s="45"/>
      <c r="H139" s="510"/>
      <c r="I139" s="510"/>
      <c r="J139" s="64" t="n">
        <f aca="false">J$131*$E139/2 * 0</f>
        <v>0</v>
      </c>
      <c r="K139" s="64" t="n">
        <f aca="false">MIN($E139*SUM($J$131),SUM($J$131)-SUM($H$139:J139))</f>
        <v>0</v>
      </c>
      <c r="L139" s="64" t="n">
        <f aca="false">MIN($E139*SUM($J$131),SUM($J$131)-SUM($H$139:K139))</f>
        <v>0</v>
      </c>
      <c r="M139" s="64" t="n">
        <f aca="false">MIN($E139*SUM($J$131),SUM($J$131)-SUM($H$139:L139))</f>
        <v>0</v>
      </c>
      <c r="N139" s="64" t="n">
        <f aca="false">MIN($E139*SUM($J$131),SUM($J$131)-SUM($H$139:M139))</f>
        <v>0</v>
      </c>
      <c r="O139" s="64" t="n">
        <f aca="false">MIN($E139*SUM($J$131),SUM($J$131)-SUM($H$139:N139))</f>
        <v>0</v>
      </c>
      <c r="P139" s="64" t="n">
        <f aca="false">MIN($E139*SUM($J$131),SUM($J$131)-SUM($H$139:O139))</f>
        <v>0</v>
      </c>
      <c r="Q139" s="64" t="n">
        <f aca="false">MIN($E139*SUM($J$131),SUM($J$131)-SUM($H$139:P139))</f>
        <v>0</v>
      </c>
      <c r="R139" s="64" t="n">
        <f aca="false">MIN($E139*SUM($J$131),SUM($J$131)-SUM($H$139:Q139))</f>
        <v>0</v>
      </c>
      <c r="S139" s="64" t="n">
        <f aca="false">MIN($E139*SUM($J$131),SUM($J$131)-SUM($H$139:R139))</f>
        <v>0</v>
      </c>
      <c r="T139" s="64" t="n">
        <f aca="false">MIN($E139*SUM($J$131),SUM($J$131)-SUM($H$139:S139))</f>
        <v>0</v>
      </c>
      <c r="U139" s="64" t="n">
        <f aca="false">MIN($E139*SUM($J$131),SUM($J$131)-SUM($H$139:T139))</f>
        <v>0</v>
      </c>
      <c r="V139" s="64" t="n">
        <f aca="false">MIN($E139*SUM($J$131),SUM($J$131)-SUM($H$139:U139))</f>
        <v>0</v>
      </c>
      <c r="W139" s="64" t="n">
        <f aca="false">MIN($E139*SUM($J$131),SUM($J$131)-SUM($H$139:V139))</f>
        <v>0</v>
      </c>
      <c r="X139" s="64" t="n">
        <f aca="false">MIN($E139*SUM($J$131),SUM($J$131)-SUM($H$139:W139))</f>
        <v>0</v>
      </c>
      <c r="Y139" s="64" t="n">
        <f aca="false">MIN($E139*SUM($J$131),SUM($J$131)-SUM($H$139:X139))</f>
        <v>0</v>
      </c>
      <c r="Z139" s="64" t="n">
        <f aca="false">MIN($E139*SUM($J$131),SUM($J$131)-SUM($H$139:Y139))</f>
        <v>0</v>
      </c>
      <c r="AA139" s="64" t="n">
        <f aca="false">MIN($E139*SUM($J$131),SUM($J$131)-SUM($H$139:Z139))</f>
        <v>0</v>
      </c>
      <c r="AB139" s="64" t="n">
        <f aca="false">MIN($E139*SUM($J$131),SUM($J$131)-SUM($H$139:AA139))</f>
        <v>0</v>
      </c>
      <c r="AC139" s="64" t="n">
        <f aca="false">MIN($E139*SUM($J$131),SUM($J$131)-SUM($H$139:AB139))</f>
        <v>0</v>
      </c>
      <c r="AD139" s="64" t="n">
        <f aca="false">MIN($E139*SUM($J$131),SUM($J$131)-SUM($H$139:AC139))</f>
        <v>0</v>
      </c>
      <c r="AE139" s="64" t="n">
        <f aca="false">MIN($E139*SUM($J$131),SUM($J$131)-SUM($H$139:AD139))</f>
        <v>0</v>
      </c>
      <c r="AF139" s="64" t="n">
        <f aca="false">MIN($E139*SUM($J$131),SUM($J$131)-SUM($H$139:AE139))</f>
        <v>0</v>
      </c>
      <c r="AG139" s="64" t="n">
        <f aca="false">MIN($E139*SUM($J$131),SUM($J$131)-SUM($H$139:AF139))</f>
        <v>0</v>
      </c>
      <c r="AH139" s="64" t="n">
        <f aca="false">MIN($E139*SUM($J$131),SUM($J$131)-SUM($H$139:AG139))</f>
        <v>0</v>
      </c>
      <c r="AI139" s="64" t="n">
        <f aca="false">MIN($E139*SUM($J$131),SUM($J$131)-SUM($H$139:AH139))</f>
        <v>0</v>
      </c>
      <c r="AJ139" s="64" t="n">
        <f aca="false">MIN($E139*SUM($J$131),SUM($J$131)-SUM($H$139:AI139))</f>
        <v>0</v>
      </c>
      <c r="AK139" s="64" t="n">
        <f aca="false">MIN($E139*SUM($J$131),SUM($J$131)-SUM($H$139:AJ139))</f>
        <v>0</v>
      </c>
      <c r="AL139" s="64" t="n">
        <f aca="false">MIN($E139*SUM($J$131),SUM($J$131)-SUM($H$139:AK139))</f>
        <v>0</v>
      </c>
      <c r="AM139" s="64" t="n">
        <f aca="false">MIN($E139*SUM($J$131),SUM($J$131)-SUM($H$139:AL139))</f>
        <v>0</v>
      </c>
      <c r="AN139" s="64" t="n">
        <f aca="false">MIN($E139*SUM($J$131),SUM($J$131)-SUM($H$139:AM139))</f>
        <v>0</v>
      </c>
      <c r="AO139" s="64" t="n">
        <f aca="false">MIN($E139*SUM($J$131),SUM($J$131)-SUM($H$139:AN139))</f>
        <v>0</v>
      </c>
      <c r="AP139" s="64" t="n">
        <f aca="false">MIN($E139*SUM($J$131),SUM($J$131)-SUM($H$139:AO139))</f>
        <v>0</v>
      </c>
      <c r="AQ139" s="64" t="n">
        <f aca="false">MIN($E139*SUM($J$131),SUM($J$131)-SUM($H$139:AP139))</f>
        <v>0</v>
      </c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</row>
    <row r="140" customFormat="false" ht="18.75" hidden="false" customHeight="true" outlineLevel="1" collapsed="false">
      <c r="A140" s="89"/>
      <c r="B140" s="89"/>
      <c r="C140" s="89"/>
      <c r="D140" s="89"/>
      <c r="E140" s="253" t="n">
        <f aca="false">IF($F$128="Sim",$F$127,IF(F140=0,0,MAX($F$127,IF((MAX($F$137:$F$172)-F140=0),1,1/(MAX($F$137:$F$172)-F140)))))</f>
        <v>0.2</v>
      </c>
      <c r="F140" s="509" t="n">
        <f aca="false">K136</f>
        <v>3</v>
      </c>
      <c r="G140" s="45"/>
      <c r="H140" s="510"/>
      <c r="I140" s="510"/>
      <c r="J140" s="510"/>
      <c r="K140" s="64" t="n">
        <f aca="false">K$131*$E140/2 * 0</f>
        <v>0</v>
      </c>
      <c r="L140" s="64" t="n">
        <f aca="false">MIN($E140*SUM($K$131),SUM($K$131)-SUM($H$140:K140))</f>
        <v>0</v>
      </c>
      <c r="M140" s="64" t="n">
        <f aca="false">MIN($E140*SUM($K$131),SUM($K$131)-SUM($H$140:L140))</f>
        <v>0</v>
      </c>
      <c r="N140" s="64" t="n">
        <f aca="false">MIN($E140*SUM($K$131),SUM($K$131)-SUM($H$140:M140))</f>
        <v>0</v>
      </c>
      <c r="O140" s="64" t="n">
        <f aca="false">MIN($E140*SUM($K$131),SUM($K$131)-SUM($H$140:N140))</f>
        <v>0</v>
      </c>
      <c r="P140" s="64" t="n">
        <f aca="false">MIN($E140*SUM($K$131),SUM($K$131)-SUM($H$140:O140))</f>
        <v>0</v>
      </c>
      <c r="Q140" s="64" t="n">
        <f aca="false">MIN($E140*SUM($K$131),SUM($K$131)-SUM($H$140:P140))</f>
        <v>0</v>
      </c>
      <c r="R140" s="64" t="n">
        <f aca="false">MIN($E140*SUM($K$131),SUM($K$131)-SUM($H$140:Q140))</f>
        <v>0</v>
      </c>
      <c r="S140" s="64" t="n">
        <f aca="false">MIN($E140*SUM($K$131),SUM($K$131)-SUM($H$140:R140))</f>
        <v>0</v>
      </c>
      <c r="T140" s="64" t="n">
        <f aca="false">MIN($E140*SUM($K$131),SUM($K$131)-SUM($H$140:S140))</f>
        <v>0</v>
      </c>
      <c r="U140" s="64" t="n">
        <f aca="false">MIN($E140*SUM($K$131),SUM($K$131)-SUM($H$140:T140))</f>
        <v>0</v>
      </c>
      <c r="V140" s="64" t="n">
        <f aca="false">MIN($E140*SUM($K$131),SUM($K$131)-SUM($H$140:U140))</f>
        <v>0</v>
      </c>
      <c r="W140" s="64" t="n">
        <f aca="false">MIN($E140*SUM($K$131),SUM($K$131)-SUM($H$140:V140))</f>
        <v>0</v>
      </c>
      <c r="X140" s="64" t="n">
        <f aca="false">MIN($E140*SUM($K$131),SUM($K$131)-SUM($H$140:W140))</f>
        <v>0</v>
      </c>
      <c r="Y140" s="64" t="n">
        <f aca="false">MIN($E140*SUM($K$131),SUM($K$131)-SUM($H$140:X140))</f>
        <v>0</v>
      </c>
      <c r="Z140" s="64" t="n">
        <f aca="false">MIN($E140*SUM($K$131),SUM($K$131)-SUM($H$140:Y140))</f>
        <v>0</v>
      </c>
      <c r="AA140" s="64" t="n">
        <f aca="false">MIN($E140*SUM($K$131),SUM($K$131)-SUM($H$140:Z140))</f>
        <v>0</v>
      </c>
      <c r="AB140" s="64" t="n">
        <f aca="false">MIN($E140*SUM($K$131),SUM($K$131)-SUM($H$140:AA140))</f>
        <v>0</v>
      </c>
      <c r="AC140" s="64" t="n">
        <f aca="false">MIN($E140*SUM($K$131),SUM($K$131)-SUM($H$140:AB140))</f>
        <v>0</v>
      </c>
      <c r="AD140" s="64" t="n">
        <f aca="false">MIN($E140*SUM($K$131),SUM($K$131)-SUM($H$140:AC140))</f>
        <v>0</v>
      </c>
      <c r="AE140" s="64" t="n">
        <f aca="false">MIN($E140*SUM($K$131),SUM($K$131)-SUM($H$140:AD140))</f>
        <v>0</v>
      </c>
      <c r="AF140" s="64" t="n">
        <f aca="false">MIN($E140*SUM($K$131),SUM($K$131)-SUM($H$140:AE140))</f>
        <v>0</v>
      </c>
      <c r="AG140" s="64" t="n">
        <f aca="false">MIN($E140*SUM($K$131),SUM($K$131)-SUM($H$140:AF140))</f>
        <v>0</v>
      </c>
      <c r="AH140" s="64" t="n">
        <f aca="false">MIN($E140*SUM($K$131),SUM($K$131)-SUM($H$140:AG140))</f>
        <v>0</v>
      </c>
      <c r="AI140" s="64" t="n">
        <f aca="false">MIN($E140*SUM($K$131),SUM($K$131)-SUM($H$140:AH140))</f>
        <v>0</v>
      </c>
      <c r="AJ140" s="64" t="n">
        <f aca="false">MIN($E140*SUM($K$131),SUM($K$131)-SUM($H$140:AI140))</f>
        <v>0</v>
      </c>
      <c r="AK140" s="64" t="n">
        <f aca="false">MIN($E140*SUM($K$131),SUM($K$131)-SUM($H$140:AJ140))</f>
        <v>0</v>
      </c>
      <c r="AL140" s="64" t="n">
        <f aca="false">MIN($E140*SUM($K$131),SUM($K$131)-SUM($H$140:AK140))</f>
        <v>0</v>
      </c>
      <c r="AM140" s="64" t="n">
        <f aca="false">MIN($E140*SUM($K$131),SUM($K$131)-SUM($H$140:AL140))</f>
        <v>0</v>
      </c>
      <c r="AN140" s="64" t="n">
        <f aca="false">MIN($E140*SUM($K$131),SUM($K$131)-SUM($H$140:AM140))</f>
        <v>0</v>
      </c>
      <c r="AO140" s="64" t="n">
        <f aca="false">MIN($E140*SUM($K$131),SUM($K$131)-SUM($H$140:AN140))</f>
        <v>0</v>
      </c>
      <c r="AP140" s="64" t="n">
        <f aca="false">MIN($E140*SUM($K$131),SUM($K$131)-SUM($H$140:AO140))</f>
        <v>0</v>
      </c>
      <c r="AQ140" s="64" t="n">
        <f aca="false">MIN($E140*SUM($K$131),SUM($K$131)-SUM($H$140:AP140))</f>
        <v>0</v>
      </c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</row>
    <row r="141" customFormat="false" ht="18.75" hidden="false" customHeight="true" outlineLevel="1" collapsed="false">
      <c r="A141" s="89"/>
      <c r="B141" s="89"/>
      <c r="C141" s="89"/>
      <c r="D141" s="89"/>
      <c r="E141" s="253" t="n">
        <f aca="false">IF($F$128="Sim",$F$127,IF(F141=0,0,MAX($F$127,IF((MAX($F$137:$F$172)-F141=0),1,1/(MAX($F$137:$F$172)-F141)))))</f>
        <v>0.2</v>
      </c>
      <c r="F141" s="509" t="n">
        <f aca="false">L136</f>
        <v>4</v>
      </c>
      <c r="G141" s="45"/>
      <c r="H141" s="510"/>
      <c r="I141" s="510"/>
      <c r="J141" s="510"/>
      <c r="K141" s="510"/>
      <c r="L141" s="64" t="n">
        <f aca="false">L$131*$E141/2 * 0</f>
        <v>0</v>
      </c>
      <c r="M141" s="64" t="n">
        <f aca="false">MIN($E141*SUM($L$131),SUM($L$131)-SUM($H$141:L141))</f>
        <v>0</v>
      </c>
      <c r="N141" s="64" t="n">
        <f aca="false">MIN($E141*SUM($L$131),SUM($L$131)-SUM($H$141:M141))</f>
        <v>0</v>
      </c>
      <c r="O141" s="64" t="n">
        <f aca="false">MIN($E141*SUM($L$131),SUM($L$131)-SUM($H$141:N141))</f>
        <v>0</v>
      </c>
      <c r="P141" s="64" t="n">
        <f aca="false">MIN($E141*SUM($L$131),SUM($L$131)-SUM($H$141:O141))</f>
        <v>0</v>
      </c>
      <c r="Q141" s="64" t="n">
        <f aca="false">MIN($E141*SUM($L$131),SUM($L$131)-SUM($H$141:P141))</f>
        <v>0</v>
      </c>
      <c r="R141" s="64" t="n">
        <f aca="false">MIN($E141*SUM($L$131),SUM($L$131)-SUM($H$141:Q141))</f>
        <v>0</v>
      </c>
      <c r="S141" s="64" t="n">
        <f aca="false">MIN($E141*SUM($L$131),SUM($L$131)-SUM($H$141:R141))</f>
        <v>0</v>
      </c>
      <c r="T141" s="64" t="n">
        <f aca="false">MIN($E141*SUM($L$131),SUM($L$131)-SUM($H$141:S141))</f>
        <v>0</v>
      </c>
      <c r="U141" s="64" t="n">
        <f aca="false">MIN($E141*SUM($L$131),SUM($L$131)-SUM($H$141:T141))</f>
        <v>0</v>
      </c>
      <c r="V141" s="64" t="n">
        <f aca="false">MIN($E141*SUM($L$131),SUM($L$131)-SUM($H$141:U141))</f>
        <v>0</v>
      </c>
      <c r="W141" s="64" t="n">
        <f aca="false">MIN($E141*SUM($L$131),SUM($L$131)-SUM($H$141:V141))</f>
        <v>0</v>
      </c>
      <c r="X141" s="64" t="n">
        <f aca="false">MIN($E141*SUM($L$131),SUM($L$131)-SUM($H$141:W141))</f>
        <v>0</v>
      </c>
      <c r="Y141" s="64" t="n">
        <f aca="false">MIN($E141*SUM($L$131),SUM($L$131)-SUM($H$141:X141))</f>
        <v>0</v>
      </c>
      <c r="Z141" s="64" t="n">
        <f aca="false">MIN($E141*SUM($L$131),SUM($L$131)-SUM($H$141:Y141))</f>
        <v>0</v>
      </c>
      <c r="AA141" s="64" t="n">
        <f aca="false">MIN($E141*SUM($L$131),SUM($L$131)-SUM($H$141:Z141))</f>
        <v>0</v>
      </c>
      <c r="AB141" s="64" t="n">
        <f aca="false">MIN($E141*SUM($L$131),SUM($L$131)-SUM($H$141:AA141))</f>
        <v>0</v>
      </c>
      <c r="AC141" s="64" t="n">
        <f aca="false">MIN($E141*SUM($L$131),SUM($L$131)-SUM($H$141:AB141))</f>
        <v>0</v>
      </c>
      <c r="AD141" s="64" t="n">
        <f aca="false">MIN($E141*SUM($L$131),SUM($L$131)-SUM($H$141:AC141))</f>
        <v>0</v>
      </c>
      <c r="AE141" s="64" t="n">
        <f aca="false">MIN($E141*SUM($L$131),SUM($L$131)-SUM($H$141:AD141))</f>
        <v>0</v>
      </c>
      <c r="AF141" s="64" t="n">
        <f aca="false">MIN($E141*SUM($L$131),SUM($L$131)-SUM($H$141:AE141))</f>
        <v>0</v>
      </c>
      <c r="AG141" s="64" t="n">
        <f aca="false">MIN($E141*SUM($L$131),SUM($L$131)-SUM($H$141:AF141))</f>
        <v>0</v>
      </c>
      <c r="AH141" s="64" t="n">
        <f aca="false">MIN($E141*SUM($L$131),SUM($L$131)-SUM($H$141:AG141))</f>
        <v>0</v>
      </c>
      <c r="AI141" s="64" t="n">
        <f aca="false">MIN($E141*SUM($L$131),SUM($L$131)-SUM($H$141:AH141))</f>
        <v>0</v>
      </c>
      <c r="AJ141" s="64" t="n">
        <f aca="false">MIN($E141*SUM($L$131),SUM($L$131)-SUM($H$141:AI141))</f>
        <v>0</v>
      </c>
      <c r="AK141" s="64" t="n">
        <f aca="false">MIN($E141*SUM($L$131),SUM($L$131)-SUM($H$141:AJ141))</f>
        <v>0</v>
      </c>
      <c r="AL141" s="64" t="n">
        <f aca="false">MIN($E141*SUM($L$131),SUM($L$131)-SUM($H$141:AK141))</f>
        <v>0</v>
      </c>
      <c r="AM141" s="64" t="n">
        <f aca="false">MIN($E141*SUM($L$131),SUM($L$131)-SUM($H$141:AL141))</f>
        <v>0</v>
      </c>
      <c r="AN141" s="64" t="n">
        <f aca="false">MIN($E141*SUM($L$131),SUM($L$131)-SUM($H$141:AM141))</f>
        <v>0</v>
      </c>
      <c r="AO141" s="64" t="n">
        <f aca="false">MIN($E141*SUM($L$131),SUM($L$131)-SUM($H$141:AN141))</f>
        <v>0</v>
      </c>
      <c r="AP141" s="64" t="n">
        <f aca="false">MIN($E141*SUM($L$131),SUM($L$131)-SUM($H$141:AO141))</f>
        <v>0</v>
      </c>
      <c r="AQ141" s="64" t="n">
        <f aca="false">MIN($E141*SUM($L$131),SUM($L$131)-SUM($H$141:AP141))</f>
        <v>0</v>
      </c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</row>
    <row r="142" customFormat="false" ht="18.75" hidden="false" customHeight="true" outlineLevel="1" collapsed="false">
      <c r="A142" s="89"/>
      <c r="B142" s="89"/>
      <c r="C142" s="89"/>
      <c r="D142" s="89"/>
      <c r="E142" s="253" t="n">
        <f aca="false">IF($F$128="Sim",$F$127,IF(F142=0,0,MAX($F$127,IF((MAX($F$137:$F$172)-F142=0),1,1/(MAX($F$137:$F$172)-F142)))))</f>
        <v>0.2</v>
      </c>
      <c r="F142" s="509" t="n">
        <f aca="false">M136</f>
        <v>5</v>
      </c>
      <c r="G142" s="45"/>
      <c r="H142" s="510"/>
      <c r="I142" s="510"/>
      <c r="J142" s="510"/>
      <c r="K142" s="510"/>
      <c r="L142" s="510"/>
      <c r="M142" s="64" t="n">
        <f aca="false">M$131*$E142/2 * 0</f>
        <v>0</v>
      </c>
      <c r="N142" s="64" t="n">
        <f aca="false">MIN($E142*SUM($M$131),SUM($M$131)-SUM($H$142:M142))</f>
        <v>0</v>
      </c>
      <c r="O142" s="64" t="n">
        <f aca="false">MIN($E142*SUM($M$131),SUM($M$131)-SUM($H$142:N142))</f>
        <v>0</v>
      </c>
      <c r="P142" s="64" t="n">
        <f aca="false">MIN($E142*SUM($M$131),SUM($M$131)-SUM($H$142:O142))</f>
        <v>0</v>
      </c>
      <c r="Q142" s="64" t="n">
        <f aca="false">MIN($E142*SUM($M$131),SUM($M$131)-SUM($H$142:P142))</f>
        <v>0</v>
      </c>
      <c r="R142" s="64" t="n">
        <f aca="false">MIN($E142*SUM($M$131),SUM($M$131)-SUM($H$142:Q142))</f>
        <v>0</v>
      </c>
      <c r="S142" s="64" t="n">
        <f aca="false">MIN($E142*SUM($M$131),SUM($M$131)-SUM($H$142:R142))</f>
        <v>0</v>
      </c>
      <c r="T142" s="64" t="n">
        <f aca="false">MIN($E142*SUM($M$131),SUM($M$131)-SUM($H$142:S142))</f>
        <v>0</v>
      </c>
      <c r="U142" s="64" t="n">
        <f aca="false">MIN($E142*SUM($M$131),SUM($M$131)-SUM($H$142:T142))</f>
        <v>0</v>
      </c>
      <c r="V142" s="64" t="n">
        <f aca="false">MIN($E142*SUM($M$131),SUM($M$131)-SUM($H$142:U142))</f>
        <v>0</v>
      </c>
      <c r="W142" s="64" t="n">
        <f aca="false">MIN($E142*SUM($M$131),SUM($M$131)-SUM($H$142:V142))</f>
        <v>0</v>
      </c>
      <c r="X142" s="64" t="n">
        <f aca="false">MIN($E142*SUM($M$131),SUM($M$131)-SUM($H$142:W142))</f>
        <v>0</v>
      </c>
      <c r="Y142" s="64" t="n">
        <f aca="false">MIN($E142*SUM($M$131),SUM($M$131)-SUM($H$142:X142))</f>
        <v>0</v>
      </c>
      <c r="Z142" s="64" t="n">
        <f aca="false">MIN($E142*SUM($M$131),SUM($M$131)-SUM($H$142:Y142))</f>
        <v>0</v>
      </c>
      <c r="AA142" s="64" t="n">
        <f aca="false">MIN($E142*SUM($M$131),SUM($M$131)-SUM($H$142:Z142))</f>
        <v>0</v>
      </c>
      <c r="AB142" s="64" t="n">
        <f aca="false">MIN($E142*SUM($M$131),SUM($M$131)-SUM($H$142:AA142))</f>
        <v>0</v>
      </c>
      <c r="AC142" s="64" t="n">
        <f aca="false">MIN($E142*SUM($M$131),SUM($M$131)-SUM($H$142:AB142))</f>
        <v>0</v>
      </c>
      <c r="AD142" s="64" t="n">
        <f aca="false">MIN($E142*SUM($M$131),SUM($M$131)-SUM($H$142:AC142))</f>
        <v>0</v>
      </c>
      <c r="AE142" s="64" t="n">
        <f aca="false">MIN($E142*SUM($M$131),SUM($M$131)-SUM($H$142:AD142))</f>
        <v>0</v>
      </c>
      <c r="AF142" s="64" t="n">
        <f aca="false">MIN($E142*SUM($M$131),SUM($M$131)-SUM($H$142:AE142))</f>
        <v>0</v>
      </c>
      <c r="AG142" s="64" t="n">
        <f aca="false">MIN($E142*SUM($M$131),SUM($M$131)-SUM($H$142:AF142))</f>
        <v>0</v>
      </c>
      <c r="AH142" s="64" t="n">
        <f aca="false">MIN($E142*SUM($M$131),SUM($M$131)-SUM($H$142:AG142))</f>
        <v>0</v>
      </c>
      <c r="AI142" s="64" t="n">
        <f aca="false">MIN($E142*SUM($M$131),SUM($M$131)-SUM($H$142:AH142))</f>
        <v>0</v>
      </c>
      <c r="AJ142" s="64" t="n">
        <f aca="false">MIN($E142*SUM($M$131),SUM($M$131)-SUM($H$142:AI142))</f>
        <v>0</v>
      </c>
      <c r="AK142" s="64" t="n">
        <f aca="false">MIN($E142*SUM($M$131),SUM($M$131)-SUM($H$142:AJ142))</f>
        <v>0</v>
      </c>
      <c r="AL142" s="64" t="n">
        <f aca="false">MIN($E142*SUM($M$131),SUM($M$131)-SUM($H$142:AK142))</f>
        <v>0</v>
      </c>
      <c r="AM142" s="64" t="n">
        <f aca="false">MIN($E142*SUM($M$131),SUM($M$131)-SUM($H$142:AL142))</f>
        <v>0</v>
      </c>
      <c r="AN142" s="64" t="n">
        <f aca="false">MIN($E142*SUM($M$131),SUM($M$131)-SUM($H$142:AM142))</f>
        <v>0</v>
      </c>
      <c r="AO142" s="64" t="n">
        <f aca="false">MIN($E142*SUM($M$131),SUM($M$131)-SUM($H$142:AN142))</f>
        <v>0</v>
      </c>
      <c r="AP142" s="64" t="n">
        <f aca="false">MIN($E142*SUM($M$131),SUM($M$131)-SUM($H$142:AO142))</f>
        <v>0</v>
      </c>
      <c r="AQ142" s="64" t="n">
        <f aca="false">MIN($E142*SUM($M$131),SUM($M$131)-SUM($H$142:AP142))</f>
        <v>0</v>
      </c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</row>
    <row r="143" customFormat="false" ht="18.75" hidden="false" customHeight="true" outlineLevel="1" collapsed="false">
      <c r="A143" s="89"/>
      <c r="B143" s="89"/>
      <c r="C143" s="89"/>
      <c r="D143" s="89"/>
      <c r="E143" s="253" t="n">
        <f aca="false">IF($F$128="Sim",$F$127,IF(F143=0,0,MAX($F$127,IF((MAX($F$137:$F$172)-F143=0),1,1/(MAX($F$137:$F$172)-F143)))))</f>
        <v>0.2</v>
      </c>
      <c r="F143" s="509" t="n">
        <f aca="false">N136</f>
        <v>6</v>
      </c>
      <c r="G143" s="45"/>
      <c r="H143" s="510"/>
      <c r="I143" s="510"/>
      <c r="J143" s="510"/>
      <c r="K143" s="510"/>
      <c r="L143" s="510"/>
      <c r="M143" s="510"/>
      <c r="N143" s="64" t="n">
        <f aca="false">N$131*$E143/2 * 0</f>
        <v>0</v>
      </c>
      <c r="O143" s="64" t="n">
        <f aca="false">MIN($E143*SUM($N$131),SUM($N$131)-SUM($H$143:N143))</f>
        <v>0</v>
      </c>
      <c r="P143" s="64" t="n">
        <f aca="false">MIN($E143*SUM($N$131),SUM($N$131)-SUM($H$143:O143))</f>
        <v>0</v>
      </c>
      <c r="Q143" s="64" t="n">
        <f aca="false">MIN($E143*SUM($N$131),SUM($N$131)-SUM($H$143:P143))</f>
        <v>0</v>
      </c>
      <c r="R143" s="64" t="n">
        <f aca="false">MIN($E143*SUM($N$131),SUM($N$131)-SUM($H$143:Q143))</f>
        <v>0</v>
      </c>
      <c r="S143" s="64" t="n">
        <f aca="false">MIN($E143*SUM($N$131),SUM($N$131)-SUM($H$143:R143))</f>
        <v>0</v>
      </c>
      <c r="T143" s="64" t="n">
        <f aca="false">MIN($E143*SUM($N$131),SUM($N$131)-SUM($H$143:S143))</f>
        <v>0</v>
      </c>
      <c r="U143" s="64" t="n">
        <f aca="false">MIN($E143*SUM($N$131),SUM($N$131)-SUM($H$143:T143))</f>
        <v>0</v>
      </c>
      <c r="V143" s="64" t="n">
        <f aca="false">MIN($E143*SUM($N$131),SUM($N$131)-SUM($H$143:U143))</f>
        <v>0</v>
      </c>
      <c r="W143" s="64" t="n">
        <f aca="false">MIN($E143*SUM($N$131),SUM($N$131)-SUM($H$143:V143))</f>
        <v>0</v>
      </c>
      <c r="X143" s="64" t="n">
        <f aca="false">MIN($E143*SUM($N$131),SUM($N$131)-SUM($H$143:W143))</f>
        <v>0</v>
      </c>
      <c r="Y143" s="64" t="n">
        <f aca="false">MIN($E143*SUM($N$131),SUM($N$131)-SUM($H$143:X143))</f>
        <v>0</v>
      </c>
      <c r="Z143" s="64" t="n">
        <f aca="false">MIN($E143*SUM($N$131),SUM($N$131)-SUM($H$143:Y143))</f>
        <v>0</v>
      </c>
      <c r="AA143" s="64" t="n">
        <f aca="false">MIN($E143*SUM($N$131),SUM($N$131)-SUM($H$143:Z143))</f>
        <v>0</v>
      </c>
      <c r="AB143" s="64" t="n">
        <f aca="false">MIN($E143*SUM($N$131),SUM($N$131)-SUM($H$143:AA143))</f>
        <v>0</v>
      </c>
      <c r="AC143" s="64" t="n">
        <f aca="false">MIN($E143*SUM($N$131),SUM($N$131)-SUM($H$143:AB143))</f>
        <v>0</v>
      </c>
      <c r="AD143" s="64" t="n">
        <f aca="false">MIN($E143*SUM($N$131),SUM($N$131)-SUM($H$143:AC143))</f>
        <v>0</v>
      </c>
      <c r="AE143" s="64" t="n">
        <f aca="false">MIN($E143*SUM($N$131),SUM($N$131)-SUM($H$143:AD143))</f>
        <v>0</v>
      </c>
      <c r="AF143" s="64" t="n">
        <f aca="false">MIN($E143*SUM($N$131),SUM($N$131)-SUM($H$143:AE143))</f>
        <v>0</v>
      </c>
      <c r="AG143" s="64" t="n">
        <f aca="false">MIN($E143*SUM($N$131),SUM($N$131)-SUM($H$143:AF143))</f>
        <v>0</v>
      </c>
      <c r="AH143" s="64" t="n">
        <f aca="false">MIN($E143*SUM($N$131),SUM($N$131)-SUM($H$143:AG143))</f>
        <v>0</v>
      </c>
      <c r="AI143" s="64" t="n">
        <f aca="false">MIN($E143*SUM($N$131),SUM($N$131)-SUM($H$143:AH143))</f>
        <v>0</v>
      </c>
      <c r="AJ143" s="64" t="n">
        <f aca="false">MIN($E143*SUM($N$131),SUM($N$131)-SUM($H$143:AI143))</f>
        <v>0</v>
      </c>
      <c r="AK143" s="64" t="n">
        <f aca="false">MIN($E143*SUM($N$131),SUM($N$131)-SUM($H$143:AJ143))</f>
        <v>0</v>
      </c>
      <c r="AL143" s="64" t="n">
        <f aca="false">MIN($E143*SUM($N$131),SUM($N$131)-SUM($H$143:AK143))</f>
        <v>0</v>
      </c>
      <c r="AM143" s="64" t="n">
        <f aca="false">MIN($E143*SUM($N$131),SUM($N$131)-SUM($H$143:AL143))</f>
        <v>0</v>
      </c>
      <c r="AN143" s="64" t="n">
        <f aca="false">MIN($E143*SUM($N$131),SUM($N$131)-SUM($H$143:AM143))</f>
        <v>0</v>
      </c>
      <c r="AO143" s="64" t="n">
        <f aca="false">MIN($E143*SUM($N$131),SUM($N$131)-SUM($H$143:AN143))</f>
        <v>0</v>
      </c>
      <c r="AP143" s="64" t="n">
        <f aca="false">MIN($E143*SUM($N$131),SUM($N$131)-SUM($H$143:AO143))</f>
        <v>0</v>
      </c>
      <c r="AQ143" s="64" t="n">
        <f aca="false">MIN($E143*SUM($N$131),SUM($N$131)-SUM($H$143:AP143))</f>
        <v>0</v>
      </c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</row>
    <row r="144" customFormat="false" ht="18.75" hidden="false" customHeight="true" outlineLevel="1" collapsed="false">
      <c r="A144" s="89"/>
      <c r="B144" s="89"/>
      <c r="C144" s="89"/>
      <c r="D144" s="89"/>
      <c r="E144" s="253" t="n">
        <f aca="false">IF($F$128="Sim",$F$127,IF(F144=0,0,MAX($F$127,IF((MAX($F$137:$F$172)-F144=0),1,1/(MAX($F$137:$F$172)-F144)))))</f>
        <v>0.2</v>
      </c>
      <c r="F144" s="509" t="n">
        <f aca="false">O136</f>
        <v>7</v>
      </c>
      <c r="G144" s="45"/>
      <c r="H144" s="510"/>
      <c r="I144" s="510"/>
      <c r="J144" s="510"/>
      <c r="K144" s="510"/>
      <c r="L144" s="510"/>
      <c r="M144" s="510"/>
      <c r="N144" s="510"/>
      <c r="O144" s="64" t="n">
        <f aca="false">O$131*$E144/2 * 0</f>
        <v>0</v>
      </c>
      <c r="P144" s="64" t="n">
        <f aca="false">MIN($E144*SUM($O$131),SUM($O$131)-SUM($H$144:O144))</f>
        <v>0</v>
      </c>
      <c r="Q144" s="64" t="n">
        <f aca="false">MIN($E144*SUM($O$131),SUM($O$131)-SUM($H$144:P144))</f>
        <v>0</v>
      </c>
      <c r="R144" s="64" t="n">
        <f aca="false">MIN($E144*SUM($O$131),SUM($O$131)-SUM($H$144:Q144))</f>
        <v>0</v>
      </c>
      <c r="S144" s="64" t="n">
        <f aca="false">MIN($E144*SUM($O$131),SUM($O$131)-SUM($H$144:R144))</f>
        <v>0</v>
      </c>
      <c r="T144" s="64" t="n">
        <f aca="false">MIN($E144*SUM($O$131),SUM($O$131)-SUM($H$144:S144))</f>
        <v>0</v>
      </c>
      <c r="U144" s="64" t="n">
        <f aca="false">MIN($E144*SUM($O$131),SUM($O$131)-SUM($H$144:T144))</f>
        <v>0</v>
      </c>
      <c r="V144" s="64" t="n">
        <f aca="false">MIN($E144*SUM($O$131),SUM($O$131)-SUM($H$144:U144))</f>
        <v>0</v>
      </c>
      <c r="W144" s="64" t="n">
        <f aca="false">MIN($E144*SUM($O$131),SUM($O$131)-SUM($H$144:V144))</f>
        <v>0</v>
      </c>
      <c r="X144" s="64" t="n">
        <f aca="false">MIN($E144*SUM($O$131),SUM($O$131)-SUM($H$144:W144))</f>
        <v>0</v>
      </c>
      <c r="Y144" s="64" t="n">
        <f aca="false">MIN($E144*SUM($O$131),SUM($O$131)-SUM($H$144:X144))</f>
        <v>0</v>
      </c>
      <c r="Z144" s="64" t="n">
        <f aca="false">MIN($E144*SUM($O$131),SUM($O$131)-SUM($H$144:Y144))</f>
        <v>0</v>
      </c>
      <c r="AA144" s="64" t="n">
        <f aca="false">MIN($E144*SUM($O$131),SUM($O$131)-SUM($H$144:Z144))</f>
        <v>0</v>
      </c>
      <c r="AB144" s="64" t="n">
        <f aca="false">MIN($E144*SUM($O$131),SUM($O$131)-SUM($H$144:AA144))</f>
        <v>0</v>
      </c>
      <c r="AC144" s="64" t="n">
        <f aca="false">MIN($E144*SUM($O$131),SUM($O$131)-SUM($H$144:AB144))</f>
        <v>0</v>
      </c>
      <c r="AD144" s="64" t="n">
        <f aca="false">MIN($E144*SUM($O$131),SUM($O$131)-SUM($H$144:AC144))</f>
        <v>0</v>
      </c>
      <c r="AE144" s="64" t="n">
        <f aca="false">MIN($E144*SUM($O$131),SUM($O$131)-SUM($H$144:AD144))</f>
        <v>0</v>
      </c>
      <c r="AF144" s="64" t="n">
        <f aca="false">MIN($E144*SUM($O$131),SUM($O$131)-SUM($H$144:AE144))</f>
        <v>0</v>
      </c>
      <c r="AG144" s="64" t="n">
        <f aca="false">MIN($E144*SUM($O$131),SUM($O$131)-SUM($H$144:AF144))</f>
        <v>0</v>
      </c>
      <c r="AH144" s="64" t="n">
        <f aca="false">MIN($E144*SUM($O$131),SUM($O$131)-SUM($H$144:AG144))</f>
        <v>0</v>
      </c>
      <c r="AI144" s="64" t="n">
        <f aca="false">MIN($E144*SUM($O$131),SUM($O$131)-SUM($H$144:AH144))</f>
        <v>0</v>
      </c>
      <c r="AJ144" s="64" t="n">
        <f aca="false">MIN($E144*SUM($O$131),SUM($O$131)-SUM($H$144:AI144))</f>
        <v>0</v>
      </c>
      <c r="AK144" s="64" t="n">
        <f aca="false">MIN($E144*SUM($O$131),SUM($O$131)-SUM($H$144:AJ144))</f>
        <v>0</v>
      </c>
      <c r="AL144" s="64" t="n">
        <f aca="false">MIN($E144*SUM($O$131),SUM($O$131)-SUM($H$144:AK144))</f>
        <v>0</v>
      </c>
      <c r="AM144" s="64" t="n">
        <f aca="false">MIN($E144*SUM($O$131),SUM($O$131)-SUM($H$144:AL144))</f>
        <v>0</v>
      </c>
      <c r="AN144" s="64" t="n">
        <f aca="false">MIN($E144*SUM($O$131),SUM($O$131)-SUM($H$144:AM144))</f>
        <v>0</v>
      </c>
      <c r="AO144" s="64" t="n">
        <f aca="false">MIN($E144*SUM($O$131),SUM($O$131)-SUM($H$144:AN144))</f>
        <v>0</v>
      </c>
      <c r="AP144" s="64" t="n">
        <f aca="false">MIN($E144*SUM($O$131),SUM($O$131)-SUM($H$144:AO144))</f>
        <v>0</v>
      </c>
      <c r="AQ144" s="64" t="n">
        <f aca="false">MIN($E144*SUM($O$131),SUM($O$131)-SUM($H$144:AP144))</f>
        <v>0</v>
      </c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</row>
    <row r="145" customFormat="false" ht="18.75" hidden="false" customHeight="true" outlineLevel="1" collapsed="false">
      <c r="A145" s="89"/>
      <c r="B145" s="89"/>
      <c r="C145" s="89"/>
      <c r="D145" s="89"/>
      <c r="E145" s="253" t="n">
        <f aca="false">IF($F$128="Sim",$F$127,IF(F145=0,0,MAX($F$127,IF((MAX($F$137:$F$172)-F145=0),1,1/(MAX($F$137:$F$172)-F145)))))</f>
        <v>0.2</v>
      </c>
      <c r="F145" s="509" t="n">
        <f aca="false">P136</f>
        <v>8</v>
      </c>
      <c r="G145" s="45"/>
      <c r="H145" s="510"/>
      <c r="I145" s="510"/>
      <c r="J145" s="510"/>
      <c r="K145" s="510"/>
      <c r="L145" s="510"/>
      <c r="M145" s="510"/>
      <c r="N145" s="510"/>
      <c r="O145" s="510"/>
      <c r="P145" s="64" t="n">
        <f aca="false">P$131*$E145/2 * 0</f>
        <v>0</v>
      </c>
      <c r="Q145" s="64" t="n">
        <f aca="false">MIN($E145*SUM($P$131),SUM($P$131)-SUM($H$145:P145))</f>
        <v>0</v>
      </c>
      <c r="R145" s="64" t="n">
        <f aca="false">MIN($E145*SUM($P$131),SUM($P$131)-SUM($H$145:Q145))</f>
        <v>0</v>
      </c>
      <c r="S145" s="64" t="n">
        <f aca="false">MIN($E145*SUM($P$131),SUM($P$131)-SUM($H$145:R145))</f>
        <v>0</v>
      </c>
      <c r="T145" s="64" t="n">
        <f aca="false">MIN($E145*SUM($P$131),SUM($P$131)-SUM($H$145:S145))</f>
        <v>0</v>
      </c>
      <c r="U145" s="64" t="n">
        <f aca="false">MIN($E145*SUM($P$131),SUM($P$131)-SUM($H$145:T145))</f>
        <v>0</v>
      </c>
      <c r="V145" s="64" t="n">
        <f aca="false">MIN($E145*SUM($P$131),SUM($P$131)-SUM($H$145:U145))</f>
        <v>0</v>
      </c>
      <c r="W145" s="64" t="n">
        <f aca="false">MIN($E145*SUM($P$131),SUM($P$131)-SUM($H$145:V145))</f>
        <v>0</v>
      </c>
      <c r="X145" s="64" t="n">
        <f aca="false">MIN($E145*SUM($P$131),SUM($P$131)-SUM($H$145:W145))</f>
        <v>0</v>
      </c>
      <c r="Y145" s="64" t="n">
        <f aca="false">MIN($E145*SUM($P$131),SUM($P$131)-SUM($H$145:X145))</f>
        <v>0</v>
      </c>
      <c r="Z145" s="64" t="n">
        <f aca="false">MIN($E145*SUM($P$131),SUM($P$131)-SUM($H$145:Y145))</f>
        <v>0</v>
      </c>
      <c r="AA145" s="64" t="n">
        <f aca="false">MIN($E145*SUM($P$131),SUM($P$131)-SUM($H$145:Z145))</f>
        <v>0</v>
      </c>
      <c r="AB145" s="64" t="n">
        <f aca="false">MIN($E145*SUM($P$131),SUM($P$131)-SUM($H$145:AA145))</f>
        <v>0</v>
      </c>
      <c r="AC145" s="64" t="n">
        <f aca="false">MIN($E145*SUM($P$131),SUM($P$131)-SUM($H$145:AB145))</f>
        <v>0</v>
      </c>
      <c r="AD145" s="64" t="n">
        <f aca="false">MIN($E145*SUM($P$131),SUM($P$131)-SUM($H$145:AC145))</f>
        <v>0</v>
      </c>
      <c r="AE145" s="64" t="n">
        <f aca="false">MIN($E145*SUM($P$131),SUM($P$131)-SUM($H$145:AD145))</f>
        <v>0</v>
      </c>
      <c r="AF145" s="64" t="n">
        <f aca="false">MIN($E145*SUM($P$131),SUM($P$131)-SUM($H$145:AE145))</f>
        <v>0</v>
      </c>
      <c r="AG145" s="64" t="n">
        <f aca="false">MIN($E145*SUM($P$131),SUM($P$131)-SUM($H$145:AF145))</f>
        <v>0</v>
      </c>
      <c r="AH145" s="64" t="n">
        <f aca="false">MIN($E145*SUM($P$131),SUM($P$131)-SUM($H$145:AG145))</f>
        <v>0</v>
      </c>
      <c r="AI145" s="64" t="n">
        <f aca="false">MIN($E145*SUM($P$131),SUM($P$131)-SUM($H$145:AH145))</f>
        <v>0</v>
      </c>
      <c r="AJ145" s="64" t="n">
        <f aca="false">MIN($E145*SUM($P$131),SUM($P$131)-SUM($H$145:AI145))</f>
        <v>0</v>
      </c>
      <c r="AK145" s="64" t="n">
        <f aca="false">MIN($E145*SUM($P$131),SUM($P$131)-SUM($H$145:AJ145))</f>
        <v>0</v>
      </c>
      <c r="AL145" s="64" t="n">
        <f aca="false">MIN($E145*SUM($P$131),SUM($P$131)-SUM($H$145:AK145))</f>
        <v>0</v>
      </c>
      <c r="AM145" s="64" t="n">
        <f aca="false">MIN($E145*SUM($P$131),SUM($P$131)-SUM($H$145:AL145))</f>
        <v>0</v>
      </c>
      <c r="AN145" s="64" t="n">
        <f aca="false">MIN($E145*SUM($P$131),SUM($P$131)-SUM($H$145:AM145))</f>
        <v>0</v>
      </c>
      <c r="AO145" s="64" t="n">
        <f aca="false">MIN($E145*SUM($P$131),SUM($P$131)-SUM($H$145:AN145))</f>
        <v>0</v>
      </c>
      <c r="AP145" s="64" t="n">
        <f aca="false">MIN($E145*SUM($P$131),SUM($P$131)-SUM($H$145:AO145))</f>
        <v>0</v>
      </c>
      <c r="AQ145" s="64" t="n">
        <f aca="false">MIN($E145*SUM($P$131),SUM($P$131)-SUM($H$145:AP145))</f>
        <v>0</v>
      </c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</row>
    <row r="146" customFormat="false" ht="18.75" hidden="false" customHeight="true" outlineLevel="1" collapsed="false">
      <c r="A146" s="89"/>
      <c r="B146" s="89"/>
      <c r="C146" s="89"/>
      <c r="D146" s="89"/>
      <c r="E146" s="253" t="n">
        <f aca="false">IF($F$128="Sim",$F$127,IF(F146=0,0,MAX($F$127,IF((MAX($F$137:$F$172)-F146=0),1,1/(MAX($F$137:$F$172)-F146)))))</f>
        <v>0.2</v>
      </c>
      <c r="F146" s="509" t="n">
        <f aca="false">Q136</f>
        <v>9</v>
      </c>
      <c r="G146" s="45"/>
      <c r="H146" s="510"/>
      <c r="I146" s="510"/>
      <c r="J146" s="510"/>
      <c r="K146" s="510"/>
      <c r="L146" s="510"/>
      <c r="M146" s="510"/>
      <c r="N146" s="510"/>
      <c r="O146" s="510"/>
      <c r="P146" s="510"/>
      <c r="Q146" s="64" t="n">
        <f aca="false">Q$131*$E146/2 * 0</f>
        <v>0</v>
      </c>
      <c r="R146" s="64" t="n">
        <f aca="false">MIN($E146*SUM($Q$131),SUM($Q$131)-SUM($H$146:Q146))</f>
        <v>0</v>
      </c>
      <c r="S146" s="64" t="n">
        <f aca="false">MIN($E146*SUM($Q$131),SUM($Q$131)-SUM($H$146:R146))</f>
        <v>0</v>
      </c>
      <c r="T146" s="64" t="n">
        <f aca="false">MIN($E146*SUM($Q$131),SUM($Q$131)-SUM($H$146:S146))</f>
        <v>0</v>
      </c>
      <c r="U146" s="64" t="n">
        <f aca="false">MIN($E146*SUM($Q$131),SUM($Q$131)-SUM($H$146:T146))</f>
        <v>0</v>
      </c>
      <c r="V146" s="64" t="n">
        <f aca="false">MIN($E146*SUM($Q$131),SUM($Q$131)-SUM($H$146:U146))</f>
        <v>0</v>
      </c>
      <c r="W146" s="64" t="n">
        <f aca="false">MIN($E146*SUM($Q$131),SUM($Q$131)-SUM($H$146:V146))</f>
        <v>0</v>
      </c>
      <c r="X146" s="64" t="n">
        <f aca="false">MIN($E146*SUM($Q$131),SUM($Q$131)-SUM($H$146:W146))</f>
        <v>0</v>
      </c>
      <c r="Y146" s="64" t="n">
        <f aca="false">MIN($E146*SUM($Q$131),SUM($Q$131)-SUM($H$146:X146))</f>
        <v>0</v>
      </c>
      <c r="Z146" s="64" t="n">
        <f aca="false">MIN($E146*SUM($Q$131),SUM($Q$131)-SUM($H$146:Y146))</f>
        <v>0</v>
      </c>
      <c r="AA146" s="64" t="n">
        <f aca="false">MIN($E146*SUM($Q$131),SUM($Q$131)-SUM($H$146:Z146))</f>
        <v>0</v>
      </c>
      <c r="AB146" s="64" t="n">
        <f aca="false">MIN($E146*SUM($Q$131),SUM($Q$131)-SUM($H$146:AA146))</f>
        <v>0</v>
      </c>
      <c r="AC146" s="64" t="n">
        <f aca="false">MIN($E146*SUM($Q$131),SUM($Q$131)-SUM($H$146:AB146))</f>
        <v>0</v>
      </c>
      <c r="AD146" s="64" t="n">
        <f aca="false">MIN($E146*SUM($Q$131),SUM($Q$131)-SUM($H$146:AC146))</f>
        <v>0</v>
      </c>
      <c r="AE146" s="64" t="n">
        <f aca="false">MIN($E146*SUM($Q$131),SUM($Q$131)-SUM($H$146:AD146))</f>
        <v>0</v>
      </c>
      <c r="AF146" s="64" t="n">
        <f aca="false">MIN($E146*SUM($Q$131),SUM($Q$131)-SUM($H$146:AE146))</f>
        <v>0</v>
      </c>
      <c r="AG146" s="64" t="n">
        <f aca="false">MIN($E146*SUM($Q$131),SUM($Q$131)-SUM($H$146:AF146))</f>
        <v>0</v>
      </c>
      <c r="AH146" s="64" t="n">
        <f aca="false">MIN($E146*SUM($Q$131),SUM($Q$131)-SUM($H$146:AG146))</f>
        <v>0</v>
      </c>
      <c r="AI146" s="64" t="n">
        <f aca="false">MIN($E146*SUM($Q$131),SUM($Q$131)-SUM($H$146:AH146))</f>
        <v>0</v>
      </c>
      <c r="AJ146" s="64" t="n">
        <f aca="false">MIN($E146*SUM($Q$131),SUM($Q$131)-SUM($H$146:AI146))</f>
        <v>0</v>
      </c>
      <c r="AK146" s="64" t="n">
        <f aca="false">MIN($E146*SUM($Q$131),SUM($Q$131)-SUM($H$146:AJ146))</f>
        <v>0</v>
      </c>
      <c r="AL146" s="64" t="n">
        <f aca="false">MIN($E146*SUM($Q$131),SUM($Q$131)-SUM($H$146:AK146))</f>
        <v>0</v>
      </c>
      <c r="AM146" s="64" t="n">
        <f aca="false">MIN($E146*SUM($Q$131),SUM($Q$131)-SUM($H$146:AL146))</f>
        <v>0</v>
      </c>
      <c r="AN146" s="64" t="n">
        <f aca="false">MIN($E146*SUM($Q$131),SUM($Q$131)-SUM($H$146:AM146))</f>
        <v>0</v>
      </c>
      <c r="AO146" s="64" t="n">
        <f aca="false">MIN($E146*SUM($Q$131),SUM($Q$131)-SUM($H$146:AN146))</f>
        <v>0</v>
      </c>
      <c r="AP146" s="64" t="n">
        <f aca="false">MIN($E146*SUM($Q$131),SUM($Q$131)-SUM($H$146:AO146))</f>
        <v>0</v>
      </c>
      <c r="AQ146" s="64" t="n">
        <f aca="false">MIN($E146*SUM($Q$131),SUM($Q$131)-SUM($H$146:AP146))</f>
        <v>0</v>
      </c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</row>
    <row r="147" customFormat="false" ht="18.75" hidden="false" customHeight="true" outlineLevel="1" collapsed="false">
      <c r="A147" s="89"/>
      <c r="B147" s="89"/>
      <c r="C147" s="89"/>
      <c r="D147" s="89"/>
      <c r="E147" s="253" t="n">
        <f aca="false">IF($F$128="Sim",$F$127,IF(F147=0,0,MAX($F$127,IF((MAX($F$137:$F$172)-F147=0),1,1/(MAX($F$137:$F$172)-F147)))))</f>
        <v>0.2</v>
      </c>
      <c r="F147" s="509" t="n">
        <f aca="false">R136</f>
        <v>10</v>
      </c>
      <c r="G147" s="45"/>
      <c r="H147" s="510"/>
      <c r="I147" s="510"/>
      <c r="J147" s="510"/>
      <c r="K147" s="510"/>
      <c r="L147" s="510"/>
      <c r="M147" s="510"/>
      <c r="N147" s="510"/>
      <c r="O147" s="510"/>
      <c r="P147" s="510"/>
      <c r="Q147" s="510"/>
      <c r="R147" s="64" t="n">
        <f aca="false">R$131*$E147/2 * 0</f>
        <v>0</v>
      </c>
      <c r="S147" s="64" t="n">
        <f aca="false">MIN($E147*SUM($R$131),SUM($R$131)-SUM($H$147:R147))</f>
        <v>0</v>
      </c>
      <c r="T147" s="64" t="n">
        <f aca="false">MIN($E147*SUM($R$131),SUM($R$131)-SUM($H$147:S147))</f>
        <v>0</v>
      </c>
      <c r="U147" s="64" t="n">
        <f aca="false">MIN($E147*SUM($R$131),SUM($R$131)-SUM($H$147:T147))</f>
        <v>0</v>
      </c>
      <c r="V147" s="64" t="n">
        <f aca="false">MIN($E147*SUM($R$131),SUM($R$131)-SUM($H$147:U147))</f>
        <v>0</v>
      </c>
      <c r="W147" s="64" t="n">
        <f aca="false">MIN($E147*SUM($R$131),SUM($R$131)-SUM($H$147:V147))</f>
        <v>0</v>
      </c>
      <c r="X147" s="64" t="n">
        <f aca="false">MIN($E147*SUM($R$131),SUM($R$131)-SUM($H$147:W147))</f>
        <v>0</v>
      </c>
      <c r="Y147" s="64" t="n">
        <f aca="false">MIN($E147*SUM($R$131),SUM($R$131)-SUM($H$147:X147))</f>
        <v>0</v>
      </c>
      <c r="Z147" s="64" t="n">
        <f aca="false">MIN($E147*SUM($R$131),SUM($R$131)-SUM($H$147:Y147))</f>
        <v>0</v>
      </c>
      <c r="AA147" s="64" t="n">
        <f aca="false">MIN($E147*SUM($R$131),SUM($R$131)-SUM($H$147:Z147))</f>
        <v>0</v>
      </c>
      <c r="AB147" s="64" t="n">
        <f aca="false">MIN($E147*SUM($R$131),SUM($R$131)-SUM($H$147:AA147))</f>
        <v>0</v>
      </c>
      <c r="AC147" s="64" t="n">
        <f aca="false">MIN($E147*SUM($R$131),SUM($R$131)-SUM($H$147:AB147))</f>
        <v>0</v>
      </c>
      <c r="AD147" s="64" t="n">
        <f aca="false">MIN($E147*SUM($R$131),SUM($R$131)-SUM($H$147:AC147))</f>
        <v>0</v>
      </c>
      <c r="AE147" s="64" t="n">
        <f aca="false">MIN($E147*SUM($R$131),SUM($R$131)-SUM($H$147:AD147))</f>
        <v>0</v>
      </c>
      <c r="AF147" s="64" t="n">
        <f aca="false">MIN($E147*SUM($R$131),SUM($R$131)-SUM($H$147:AE147))</f>
        <v>0</v>
      </c>
      <c r="AG147" s="64" t="n">
        <f aca="false">MIN($E147*SUM($R$131),SUM($R$131)-SUM($H$147:AF147))</f>
        <v>0</v>
      </c>
      <c r="AH147" s="64" t="n">
        <f aca="false">MIN($E147*SUM($R$131),SUM($R$131)-SUM($H$147:AG147))</f>
        <v>0</v>
      </c>
      <c r="AI147" s="64" t="n">
        <f aca="false">MIN($E147*SUM($R$131),SUM($R$131)-SUM($H$147:AH147))</f>
        <v>0</v>
      </c>
      <c r="AJ147" s="64" t="n">
        <f aca="false">MIN($E147*SUM($R$131),SUM($R$131)-SUM($H$147:AI147))</f>
        <v>0</v>
      </c>
      <c r="AK147" s="64" t="n">
        <f aca="false">MIN($E147*SUM($R$131),SUM($R$131)-SUM($H$147:AJ147))</f>
        <v>0</v>
      </c>
      <c r="AL147" s="64" t="n">
        <f aca="false">MIN($E147*SUM($R$131),SUM($R$131)-SUM($H$147:AK147))</f>
        <v>0</v>
      </c>
      <c r="AM147" s="64" t="n">
        <f aca="false">MIN($E147*SUM($R$131),SUM($R$131)-SUM($H$147:AL147))</f>
        <v>0</v>
      </c>
      <c r="AN147" s="64" t="n">
        <f aca="false">MIN($E147*SUM($R$131),SUM($R$131)-SUM($H$147:AM147))</f>
        <v>0</v>
      </c>
      <c r="AO147" s="64" t="n">
        <f aca="false">MIN($E147*SUM($R$131),SUM($R$131)-SUM($H$147:AN147))</f>
        <v>0</v>
      </c>
      <c r="AP147" s="64" t="n">
        <f aca="false">MIN($E147*SUM($R$131),SUM($R$131)-SUM($H$147:AO147))</f>
        <v>0</v>
      </c>
      <c r="AQ147" s="64" t="n">
        <f aca="false">MIN($E147*SUM($R$131),SUM($R$131)-SUM($H$147:AP147))</f>
        <v>0</v>
      </c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</row>
    <row r="148" customFormat="false" ht="18.75" hidden="false" customHeight="true" outlineLevel="1" collapsed="false">
      <c r="A148" s="89"/>
      <c r="B148" s="89"/>
      <c r="C148" s="89"/>
      <c r="D148" s="89"/>
      <c r="E148" s="253" t="n">
        <f aca="false">IF($F$128="Sim",$F$127,IF(F148=0,0,MAX($F$127,IF((MAX($F$137:$F$172)-F148=0),1,1/(MAX($F$137:$F$172)-F148)))))</f>
        <v>0.2</v>
      </c>
      <c r="F148" s="509" t="n">
        <f aca="false">S136</f>
        <v>11</v>
      </c>
      <c r="G148" s="45"/>
      <c r="H148" s="510"/>
      <c r="I148" s="510"/>
      <c r="J148" s="510"/>
      <c r="K148" s="510"/>
      <c r="L148" s="510"/>
      <c r="M148" s="510"/>
      <c r="N148" s="510"/>
      <c r="O148" s="510"/>
      <c r="P148" s="510"/>
      <c r="Q148" s="510"/>
      <c r="R148" s="510"/>
      <c r="S148" s="64" t="n">
        <f aca="false">S$131*$E148/2 * 0</f>
        <v>0</v>
      </c>
      <c r="T148" s="64" t="n">
        <f aca="false">MIN($E148*SUM($S$131),SUM($S$131)-SUM($H$148:S148))</f>
        <v>0</v>
      </c>
      <c r="U148" s="64" t="n">
        <f aca="false">MIN($E148*SUM($S$131),SUM($S$131)-SUM($H$148:T148))</f>
        <v>0</v>
      </c>
      <c r="V148" s="64" t="n">
        <f aca="false">MIN($E148*SUM($S$131),SUM($S$131)-SUM($H$148:U148))</f>
        <v>0</v>
      </c>
      <c r="W148" s="64" t="n">
        <f aca="false">MIN($E148*SUM($S$131),SUM($S$131)-SUM($H$148:V148))</f>
        <v>0</v>
      </c>
      <c r="X148" s="64" t="n">
        <f aca="false">MIN($E148*SUM($S$131),SUM($S$131)-SUM($H$148:W148))</f>
        <v>0</v>
      </c>
      <c r="Y148" s="64" t="n">
        <f aca="false">MIN($E148*SUM($S$131),SUM($S$131)-SUM($H$148:X148))</f>
        <v>0</v>
      </c>
      <c r="Z148" s="64" t="n">
        <f aca="false">MIN($E148*SUM($S$131),SUM($S$131)-SUM($H$148:Y148))</f>
        <v>0</v>
      </c>
      <c r="AA148" s="64" t="n">
        <f aca="false">MIN($E148*SUM($S$131),SUM($S$131)-SUM($H$148:Z148))</f>
        <v>0</v>
      </c>
      <c r="AB148" s="64" t="n">
        <f aca="false">MIN($E148*SUM($S$131),SUM($S$131)-SUM($H$148:AA148))</f>
        <v>0</v>
      </c>
      <c r="AC148" s="64" t="n">
        <f aca="false">MIN($E148*SUM($S$131),SUM($S$131)-SUM($H$148:AB148))</f>
        <v>0</v>
      </c>
      <c r="AD148" s="64" t="n">
        <f aca="false">MIN($E148*SUM($S$131),SUM($S$131)-SUM($H$148:AC148))</f>
        <v>0</v>
      </c>
      <c r="AE148" s="64" t="n">
        <f aca="false">MIN($E148*SUM($S$131),SUM($S$131)-SUM($H$148:AD148))</f>
        <v>0</v>
      </c>
      <c r="AF148" s="64" t="n">
        <f aca="false">MIN($E148*SUM($S$131),SUM($S$131)-SUM($H$148:AE148))</f>
        <v>0</v>
      </c>
      <c r="AG148" s="64" t="n">
        <f aca="false">MIN($E148*SUM($S$131),SUM($S$131)-SUM($H$148:AF148))</f>
        <v>0</v>
      </c>
      <c r="AH148" s="64" t="n">
        <f aca="false">MIN($E148*SUM($S$131),SUM($S$131)-SUM($H$148:AG148))</f>
        <v>0</v>
      </c>
      <c r="AI148" s="64" t="n">
        <f aca="false">MIN($E148*SUM($S$131),SUM($S$131)-SUM($H$148:AH148))</f>
        <v>0</v>
      </c>
      <c r="AJ148" s="64" t="n">
        <f aca="false">MIN($E148*SUM($S$131),SUM($S$131)-SUM($H$148:AI148))</f>
        <v>0</v>
      </c>
      <c r="AK148" s="64" t="n">
        <f aca="false">MIN($E148*SUM($S$131),SUM($S$131)-SUM($H$148:AJ148))</f>
        <v>0</v>
      </c>
      <c r="AL148" s="64" t="n">
        <f aca="false">MIN($E148*SUM($S$131),SUM($S$131)-SUM($H$148:AK148))</f>
        <v>0</v>
      </c>
      <c r="AM148" s="64" t="n">
        <f aca="false">MIN($E148*SUM($S$131),SUM($S$131)-SUM($H$148:AL148))</f>
        <v>0</v>
      </c>
      <c r="AN148" s="64" t="n">
        <f aca="false">MIN($E148*SUM($S$131),SUM($S$131)-SUM($H$148:AM148))</f>
        <v>0</v>
      </c>
      <c r="AO148" s="64" t="n">
        <f aca="false">MIN($E148*SUM($S$131),SUM($S$131)-SUM($H$148:AN148))</f>
        <v>0</v>
      </c>
      <c r="AP148" s="64" t="n">
        <f aca="false">MIN($E148*SUM($S$131),SUM($S$131)-SUM($H$148:AO148))</f>
        <v>0</v>
      </c>
      <c r="AQ148" s="64" t="n">
        <f aca="false">MIN($E148*SUM($S$131),SUM($S$131)-SUM($H$148:AP148))</f>
        <v>0</v>
      </c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</row>
    <row r="149" customFormat="false" ht="18.75" hidden="false" customHeight="true" outlineLevel="1" collapsed="false">
      <c r="A149" s="89"/>
      <c r="B149" s="89"/>
      <c r="C149" s="89"/>
      <c r="D149" s="89"/>
      <c r="E149" s="253" t="n">
        <f aca="false">IF($F$128="Sim",$F$127,IF(F149=0,0,MAX($F$127,IF((MAX($F$137:$F$172)-F149=0),1,1/(MAX($F$137:$F$172)-F149)))))</f>
        <v>0.2</v>
      </c>
      <c r="F149" s="509" t="n">
        <f aca="false">T136</f>
        <v>12</v>
      </c>
      <c r="G149" s="45"/>
      <c r="H149" s="510"/>
      <c r="I149" s="510"/>
      <c r="J149" s="510"/>
      <c r="K149" s="510"/>
      <c r="L149" s="510"/>
      <c r="M149" s="510"/>
      <c r="N149" s="510"/>
      <c r="O149" s="510"/>
      <c r="P149" s="510"/>
      <c r="Q149" s="510"/>
      <c r="R149" s="510"/>
      <c r="S149" s="510"/>
      <c r="T149" s="64" t="n">
        <f aca="false">T$131*$E149/2 * 0</f>
        <v>0</v>
      </c>
      <c r="U149" s="64" t="n">
        <f aca="false">MIN($E149*SUM($T$131),SUM($T$131)-SUM($H$149:T149))</f>
        <v>0</v>
      </c>
      <c r="V149" s="64" t="n">
        <f aca="false">MIN($E149*SUM($T$131),SUM($T$131)-SUM($H$149:U149))</f>
        <v>0</v>
      </c>
      <c r="W149" s="64" t="n">
        <f aca="false">MIN($E149*SUM($T$131),SUM($T$131)-SUM($H$149:V149))</f>
        <v>0</v>
      </c>
      <c r="X149" s="64" t="n">
        <f aca="false">MIN($E149*SUM($T$131),SUM($T$131)-SUM($H$149:W149))</f>
        <v>0</v>
      </c>
      <c r="Y149" s="64" t="n">
        <f aca="false">MIN($E149*SUM($T$131),SUM($T$131)-SUM($H$149:X149))</f>
        <v>0</v>
      </c>
      <c r="Z149" s="64" t="n">
        <f aca="false">MIN($E149*SUM($T$131),SUM($T$131)-SUM($H$149:Y149))</f>
        <v>0</v>
      </c>
      <c r="AA149" s="64" t="n">
        <f aca="false">MIN($E149*SUM($T$131),SUM($T$131)-SUM($H$149:Z149))</f>
        <v>0</v>
      </c>
      <c r="AB149" s="64" t="n">
        <f aca="false">MIN($E149*SUM($T$131),SUM($T$131)-SUM($H$149:AA149))</f>
        <v>0</v>
      </c>
      <c r="AC149" s="64" t="n">
        <f aca="false">MIN($E149*SUM($T$131),SUM($T$131)-SUM($H$149:AB149))</f>
        <v>0</v>
      </c>
      <c r="AD149" s="64" t="n">
        <f aca="false">MIN($E149*SUM($T$131),SUM($T$131)-SUM($H$149:AC149))</f>
        <v>0</v>
      </c>
      <c r="AE149" s="64" t="n">
        <f aca="false">MIN($E149*SUM($T$131),SUM($T$131)-SUM($H$149:AD149))</f>
        <v>0</v>
      </c>
      <c r="AF149" s="64" t="n">
        <f aca="false">MIN($E149*SUM($T$131),SUM($T$131)-SUM($H$149:AE149))</f>
        <v>0</v>
      </c>
      <c r="AG149" s="64" t="n">
        <f aca="false">MIN($E149*SUM($T$131),SUM($T$131)-SUM($H$149:AF149))</f>
        <v>0</v>
      </c>
      <c r="AH149" s="64" t="n">
        <f aca="false">MIN($E149*SUM($T$131),SUM($T$131)-SUM($H$149:AG149))</f>
        <v>0</v>
      </c>
      <c r="AI149" s="64" t="n">
        <f aca="false">MIN($E149*SUM($T$131),SUM($T$131)-SUM($H$149:AH149))</f>
        <v>0</v>
      </c>
      <c r="AJ149" s="64" t="n">
        <f aca="false">MIN($E149*SUM($T$131),SUM($T$131)-SUM($H$149:AI149))</f>
        <v>0</v>
      </c>
      <c r="AK149" s="64" t="n">
        <f aca="false">MIN($E149*SUM($T$131),SUM($T$131)-SUM($H$149:AJ149))</f>
        <v>0</v>
      </c>
      <c r="AL149" s="64" t="n">
        <f aca="false">MIN($E149*SUM($T$131),SUM($T$131)-SUM($H$149:AK149))</f>
        <v>0</v>
      </c>
      <c r="AM149" s="64" t="n">
        <f aca="false">MIN($E149*SUM($T$131),SUM($T$131)-SUM($H$149:AL149))</f>
        <v>0</v>
      </c>
      <c r="AN149" s="64" t="n">
        <f aca="false">MIN($E149*SUM($T$131),SUM($T$131)-SUM($H$149:AM149))</f>
        <v>0</v>
      </c>
      <c r="AO149" s="64" t="n">
        <f aca="false">MIN($E149*SUM($T$131),SUM($T$131)-SUM($H$149:AN149))</f>
        <v>0</v>
      </c>
      <c r="AP149" s="64" t="n">
        <f aca="false">MIN($E149*SUM($T$131),SUM($T$131)-SUM($H$149:AO149))</f>
        <v>0</v>
      </c>
      <c r="AQ149" s="64" t="n">
        <f aca="false">MIN($E149*SUM($T$131),SUM($T$131)-SUM($H$149:AP149))</f>
        <v>0</v>
      </c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</row>
    <row r="150" customFormat="false" ht="18.75" hidden="false" customHeight="true" outlineLevel="1" collapsed="false">
      <c r="A150" s="89"/>
      <c r="B150" s="89"/>
      <c r="C150" s="89"/>
      <c r="D150" s="89"/>
      <c r="E150" s="253" t="n">
        <f aca="false">IF($F$128="Sim",$F$127,IF(F150=0,0,MAX($F$127,IF((MAX($F$137:$F$172)-F150=0),1,1/(MAX($F$137:$F$172)-F150)))))</f>
        <v>0.2</v>
      </c>
      <c r="F150" s="509" t="n">
        <f aca="false">U136</f>
        <v>13</v>
      </c>
      <c r="G150" s="45"/>
      <c r="H150" s="510"/>
      <c r="I150" s="510"/>
      <c r="J150" s="510"/>
      <c r="K150" s="510"/>
      <c r="L150" s="510"/>
      <c r="M150" s="510"/>
      <c r="N150" s="510"/>
      <c r="O150" s="510"/>
      <c r="P150" s="510"/>
      <c r="Q150" s="510"/>
      <c r="R150" s="510"/>
      <c r="S150" s="510"/>
      <c r="T150" s="510"/>
      <c r="U150" s="64" t="n">
        <f aca="false">U$131*$E150/2 * 0</f>
        <v>0</v>
      </c>
      <c r="V150" s="64" t="n">
        <f aca="false">MIN($E150*SUM($U$131),SUM($U$131)-SUM($H$150:U150))</f>
        <v>0</v>
      </c>
      <c r="W150" s="64" t="n">
        <f aca="false">MIN($E150*SUM($U$131),SUM($U$131)-SUM($H$150:V150))</f>
        <v>0</v>
      </c>
      <c r="X150" s="64" t="n">
        <f aca="false">MIN($E150*SUM($U$131),SUM($U$131)-SUM($H$150:W150))</f>
        <v>0</v>
      </c>
      <c r="Y150" s="64" t="n">
        <f aca="false">MIN($E150*SUM($U$131),SUM($U$131)-SUM($H$150:X150))</f>
        <v>0</v>
      </c>
      <c r="Z150" s="64" t="n">
        <f aca="false">MIN($E150*SUM($U$131),SUM($U$131)-SUM($H$150:Y150))</f>
        <v>0</v>
      </c>
      <c r="AA150" s="64" t="n">
        <f aca="false">MIN($E150*SUM($U$131),SUM($U$131)-SUM($H$150:Z150))</f>
        <v>0</v>
      </c>
      <c r="AB150" s="64" t="n">
        <f aca="false">MIN($E150*SUM($U$131),SUM($U$131)-SUM($H$150:AA150))</f>
        <v>0</v>
      </c>
      <c r="AC150" s="64" t="n">
        <f aca="false">MIN($E150*SUM($U$131),SUM($U$131)-SUM($H$150:AB150))</f>
        <v>0</v>
      </c>
      <c r="AD150" s="64" t="n">
        <f aca="false">MIN($E150*SUM($U$131),SUM($U$131)-SUM($H$150:AC150))</f>
        <v>0</v>
      </c>
      <c r="AE150" s="64" t="n">
        <f aca="false">MIN($E150*SUM($U$131),SUM($U$131)-SUM($H$150:AD150))</f>
        <v>0</v>
      </c>
      <c r="AF150" s="64" t="n">
        <f aca="false">MIN($E150*SUM($U$131),SUM($U$131)-SUM($H$150:AE150))</f>
        <v>0</v>
      </c>
      <c r="AG150" s="64" t="n">
        <f aca="false">MIN($E150*SUM($U$131),SUM($U$131)-SUM($H$150:AF150))</f>
        <v>0</v>
      </c>
      <c r="AH150" s="64" t="n">
        <f aca="false">MIN($E150*SUM($U$131),SUM($U$131)-SUM($H$150:AG150))</f>
        <v>0</v>
      </c>
      <c r="AI150" s="64" t="n">
        <f aca="false">MIN($E150*SUM($U$131),SUM($U$131)-SUM($H$150:AH150))</f>
        <v>0</v>
      </c>
      <c r="AJ150" s="64" t="n">
        <f aca="false">MIN($E150*SUM($U$131),SUM($U$131)-SUM($H$150:AI150))</f>
        <v>0</v>
      </c>
      <c r="AK150" s="64" t="n">
        <f aca="false">MIN($E150*SUM($U$131),SUM($U$131)-SUM($H$150:AJ150))</f>
        <v>0</v>
      </c>
      <c r="AL150" s="64" t="n">
        <f aca="false">MIN($E150*SUM($U$131),SUM($U$131)-SUM($H$150:AK150))</f>
        <v>0</v>
      </c>
      <c r="AM150" s="64" t="n">
        <f aca="false">MIN($E150*SUM($U$131),SUM($U$131)-SUM($H$150:AL150))</f>
        <v>0</v>
      </c>
      <c r="AN150" s="64" t="n">
        <f aca="false">MIN($E150*SUM($U$131),SUM($U$131)-SUM($H$150:AM150))</f>
        <v>0</v>
      </c>
      <c r="AO150" s="64" t="n">
        <f aca="false">MIN($E150*SUM($U$131),SUM($U$131)-SUM($H$150:AN150))</f>
        <v>0</v>
      </c>
      <c r="AP150" s="64" t="n">
        <f aca="false">MIN($E150*SUM($U$131),SUM($U$131)-SUM($H$150:AO150))</f>
        <v>0</v>
      </c>
      <c r="AQ150" s="64" t="n">
        <f aca="false">MIN($E150*SUM($U$131),SUM($U$131)-SUM($H$150:AP150))</f>
        <v>0</v>
      </c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</row>
    <row r="151" customFormat="false" ht="18.75" hidden="false" customHeight="true" outlineLevel="1" collapsed="false">
      <c r="A151" s="89"/>
      <c r="B151" s="89"/>
      <c r="C151" s="89"/>
      <c r="D151" s="89"/>
      <c r="E151" s="253" t="n">
        <f aca="false">IF($F$128="Sim",$F$127,IF(F151=0,0,MAX($F$127,IF((MAX($F$137:$F$172)-F151=0),1,1/(MAX($F$137:$F$172)-F151)))))</f>
        <v>0.2</v>
      </c>
      <c r="F151" s="509" t="n">
        <f aca="false">V136</f>
        <v>14</v>
      </c>
      <c r="G151" s="45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0"/>
      <c r="T151" s="510"/>
      <c r="U151" s="510"/>
      <c r="V151" s="64" t="n">
        <f aca="false">V$131*$E151/2 * 0</f>
        <v>0</v>
      </c>
      <c r="W151" s="64" t="n">
        <f aca="false">MIN($E151*SUM($V$131),SUM($V$131)-SUM($H$151:V151))</f>
        <v>0</v>
      </c>
      <c r="X151" s="64" t="n">
        <f aca="false">MIN($E151*SUM($V$131),SUM($V$131)-SUM($H$151:W151))</f>
        <v>0</v>
      </c>
      <c r="Y151" s="64" t="n">
        <f aca="false">MIN($E151*SUM($V$131),SUM($V$131)-SUM($H$151:X151))</f>
        <v>0</v>
      </c>
      <c r="Z151" s="64" t="n">
        <f aca="false">MIN($E151*SUM($V$131),SUM($V$131)-SUM($H$151:Y151))</f>
        <v>0</v>
      </c>
      <c r="AA151" s="64" t="n">
        <f aca="false">MIN($E151*SUM($V$131),SUM($V$131)-SUM($H$151:Z151))</f>
        <v>0</v>
      </c>
      <c r="AB151" s="64" t="n">
        <f aca="false">MIN($E151*SUM($V$131),SUM($V$131)-SUM($H$151:AA151))</f>
        <v>0</v>
      </c>
      <c r="AC151" s="64" t="n">
        <f aca="false">MIN($E151*SUM($V$131),SUM($V$131)-SUM($H$151:AB151))</f>
        <v>0</v>
      </c>
      <c r="AD151" s="64" t="n">
        <f aca="false">MIN($E151*SUM($V$131),SUM($V$131)-SUM($H$151:AC151))</f>
        <v>0</v>
      </c>
      <c r="AE151" s="64" t="n">
        <f aca="false">MIN($E151*SUM($V$131),SUM($V$131)-SUM($H$151:AD151))</f>
        <v>0</v>
      </c>
      <c r="AF151" s="64" t="n">
        <f aca="false">MIN($E151*SUM($V$131),SUM($V$131)-SUM($H$151:AE151))</f>
        <v>0</v>
      </c>
      <c r="AG151" s="64" t="n">
        <f aca="false">MIN($E151*SUM($V$131),SUM($V$131)-SUM($H$151:AF151))</f>
        <v>0</v>
      </c>
      <c r="AH151" s="64" t="n">
        <f aca="false">MIN($E151*SUM($V$131),SUM($V$131)-SUM($H$151:AG151))</f>
        <v>0</v>
      </c>
      <c r="AI151" s="64" t="n">
        <f aca="false">MIN($E151*SUM($V$131),SUM($V$131)-SUM($H$151:AH151))</f>
        <v>0</v>
      </c>
      <c r="AJ151" s="64" t="n">
        <f aca="false">MIN($E151*SUM($V$131),SUM($V$131)-SUM($H$151:AI151))</f>
        <v>0</v>
      </c>
      <c r="AK151" s="64" t="n">
        <f aca="false">MIN($E151*SUM($V$131),SUM($V$131)-SUM($H$151:AJ151))</f>
        <v>0</v>
      </c>
      <c r="AL151" s="64" t="n">
        <f aca="false">MIN($E151*SUM($V$131),SUM($V$131)-SUM($H$151:AK151))</f>
        <v>0</v>
      </c>
      <c r="AM151" s="64" t="n">
        <f aca="false">MIN($E151*SUM($V$131),SUM($V$131)-SUM($H$151:AL151))</f>
        <v>0</v>
      </c>
      <c r="AN151" s="64" t="n">
        <f aca="false">MIN($E151*SUM($V$131),SUM($V$131)-SUM($H$151:AM151))</f>
        <v>0</v>
      </c>
      <c r="AO151" s="64" t="n">
        <f aca="false">MIN($E151*SUM($V$131),SUM($V$131)-SUM($H$151:AN151))</f>
        <v>0</v>
      </c>
      <c r="AP151" s="64" t="n">
        <f aca="false">MIN($E151*SUM($V$131),SUM($V$131)-SUM($H$151:AO151))</f>
        <v>0</v>
      </c>
      <c r="AQ151" s="64" t="n">
        <f aca="false">MIN($E151*SUM($V$131),SUM($V$131)-SUM($H$151:AP151))</f>
        <v>0</v>
      </c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</row>
    <row r="152" customFormat="false" ht="18.75" hidden="false" customHeight="true" outlineLevel="1" collapsed="false">
      <c r="A152" s="89"/>
      <c r="B152" s="89"/>
      <c r="C152" s="89"/>
      <c r="D152" s="89"/>
      <c r="E152" s="253" t="n">
        <f aca="false">IF($F$128="Sim",$F$127,IF(F152=0,0,MAX($F$127,IF((MAX($F$137:$F$172)-F152=0),1,1/(MAX($F$137:$F$172)-F152)))))</f>
        <v>0.2</v>
      </c>
      <c r="F152" s="509" t="n">
        <f aca="false">W136</f>
        <v>15</v>
      </c>
      <c r="G152" s="45"/>
      <c r="H152" s="510"/>
      <c r="I152" s="510"/>
      <c r="J152" s="510"/>
      <c r="K152" s="510"/>
      <c r="L152" s="510"/>
      <c r="M152" s="510"/>
      <c r="N152" s="510"/>
      <c r="O152" s="510"/>
      <c r="P152" s="510"/>
      <c r="Q152" s="510"/>
      <c r="R152" s="510"/>
      <c r="S152" s="510"/>
      <c r="T152" s="510"/>
      <c r="U152" s="510"/>
      <c r="V152" s="510"/>
      <c r="W152" s="64" t="n">
        <f aca="false">W$131*$E152/2 * 0</f>
        <v>0</v>
      </c>
      <c r="X152" s="64" t="n">
        <f aca="false">MIN($E152*SUM($W$131),SUM($W$131)-SUM($H$152:W152))</f>
        <v>0</v>
      </c>
      <c r="Y152" s="64" t="n">
        <f aca="false">MIN($E152*SUM($W$131),SUM($W$131)-SUM($H$152:X152))</f>
        <v>0</v>
      </c>
      <c r="Z152" s="64" t="n">
        <f aca="false">MIN($E152*SUM($W$131),SUM($W$131)-SUM($H$152:Y152))</f>
        <v>0</v>
      </c>
      <c r="AA152" s="64" t="n">
        <f aca="false">MIN($E152*SUM($W$131),SUM($W$131)-SUM($H$152:Z152))</f>
        <v>0</v>
      </c>
      <c r="AB152" s="64" t="n">
        <f aca="false">MIN($E152*SUM($W$131),SUM($W$131)-SUM($H$152:AA152))</f>
        <v>0</v>
      </c>
      <c r="AC152" s="64" t="n">
        <f aca="false">MIN($E152*SUM($W$131),SUM($W$131)-SUM($H$152:AB152))</f>
        <v>0</v>
      </c>
      <c r="AD152" s="64" t="n">
        <f aca="false">MIN($E152*SUM($W$131),SUM($W$131)-SUM($H$152:AC152))</f>
        <v>0</v>
      </c>
      <c r="AE152" s="64" t="n">
        <f aca="false">MIN($E152*SUM($W$131),SUM($W$131)-SUM($H$152:AD152))</f>
        <v>0</v>
      </c>
      <c r="AF152" s="64" t="n">
        <f aca="false">MIN($E152*SUM($W$131),SUM($W$131)-SUM($H$152:AE152))</f>
        <v>0</v>
      </c>
      <c r="AG152" s="64" t="n">
        <f aca="false">MIN($E152*SUM($W$131),SUM($W$131)-SUM($H$152:AF152))</f>
        <v>0</v>
      </c>
      <c r="AH152" s="64" t="n">
        <f aca="false">MIN($E152*SUM($W$131),SUM($W$131)-SUM($H$152:AG152))</f>
        <v>0</v>
      </c>
      <c r="AI152" s="64" t="n">
        <f aca="false">MIN($E152*SUM($W$131),SUM($W$131)-SUM($H$152:AH152))</f>
        <v>0</v>
      </c>
      <c r="AJ152" s="64" t="n">
        <f aca="false">MIN($E152*SUM($W$131),SUM($W$131)-SUM($H$152:AI152))</f>
        <v>0</v>
      </c>
      <c r="AK152" s="64" t="n">
        <f aca="false">MIN($E152*SUM($W$131),SUM($W$131)-SUM($H$152:AJ152))</f>
        <v>0</v>
      </c>
      <c r="AL152" s="64" t="n">
        <f aca="false">MIN($E152*SUM($W$131),SUM($W$131)-SUM($H$152:AK152))</f>
        <v>0</v>
      </c>
      <c r="AM152" s="64" t="n">
        <f aca="false">MIN($E152*SUM($W$131),SUM($W$131)-SUM($H$152:AL152))</f>
        <v>0</v>
      </c>
      <c r="AN152" s="64" t="n">
        <f aca="false">MIN($E152*SUM($W$131),SUM($W$131)-SUM($H$152:AM152))</f>
        <v>0</v>
      </c>
      <c r="AO152" s="64" t="n">
        <f aca="false">MIN($E152*SUM($W$131),SUM($W$131)-SUM($H$152:AN152))</f>
        <v>0</v>
      </c>
      <c r="AP152" s="64" t="n">
        <f aca="false">MIN($E152*SUM($W$131),SUM($W$131)-SUM($H$152:AO152))</f>
        <v>0</v>
      </c>
      <c r="AQ152" s="64" t="n">
        <f aca="false">MIN($E152*SUM($W$131),SUM($W$131)-SUM($H$152:AP152))</f>
        <v>0</v>
      </c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</row>
    <row r="153" customFormat="false" ht="18.75" hidden="false" customHeight="true" outlineLevel="1" collapsed="false">
      <c r="A153" s="89"/>
      <c r="B153" s="89"/>
      <c r="C153" s="89"/>
      <c r="D153" s="89"/>
      <c r="E153" s="253" t="n">
        <f aca="false">IF($F$128="Sim",$F$127,IF(F153=0,0,MAX($F$127,IF((MAX($F$137:$F$172)-F153=0),1,1/(MAX($F$137:$F$172)-F153)))))</f>
        <v>0.2</v>
      </c>
      <c r="F153" s="509" t="n">
        <f aca="false">X136</f>
        <v>16</v>
      </c>
      <c r="G153" s="45"/>
      <c r="H153" s="510"/>
      <c r="I153" s="510"/>
      <c r="J153" s="510"/>
      <c r="K153" s="510"/>
      <c r="L153" s="510"/>
      <c r="M153" s="510"/>
      <c r="N153" s="510"/>
      <c r="O153" s="510"/>
      <c r="P153" s="510"/>
      <c r="Q153" s="510"/>
      <c r="R153" s="510"/>
      <c r="S153" s="510"/>
      <c r="T153" s="510"/>
      <c r="U153" s="510"/>
      <c r="V153" s="510"/>
      <c r="W153" s="510"/>
      <c r="X153" s="64" t="n">
        <f aca="false">X$131*$E153/2 * 0</f>
        <v>0</v>
      </c>
      <c r="Y153" s="64" t="n">
        <f aca="false">MIN($E153*SUM($X$131),SUM($X$131)-SUM($H$153:X153))</f>
        <v>0</v>
      </c>
      <c r="Z153" s="64" t="n">
        <f aca="false">MIN($E153*SUM($X$131),SUM($X$131)-SUM($H$153:Y153))</f>
        <v>0</v>
      </c>
      <c r="AA153" s="64" t="n">
        <f aca="false">MIN($E153*SUM($X$131),SUM($X$131)-SUM($H$153:Z153))</f>
        <v>0</v>
      </c>
      <c r="AB153" s="64" t="n">
        <f aca="false">MIN($E153*SUM($X$131),SUM($X$131)-SUM($H$153:AA153))</f>
        <v>0</v>
      </c>
      <c r="AC153" s="64" t="n">
        <f aca="false">MIN($E153*SUM($X$131),SUM($X$131)-SUM($H$153:AB153))</f>
        <v>0</v>
      </c>
      <c r="AD153" s="64" t="n">
        <f aca="false">MIN($E153*SUM($X$131),SUM($X$131)-SUM($H$153:AC153))</f>
        <v>0</v>
      </c>
      <c r="AE153" s="64" t="n">
        <f aca="false">MIN($E153*SUM($X$131),SUM($X$131)-SUM($H$153:AD153))</f>
        <v>0</v>
      </c>
      <c r="AF153" s="64" t="n">
        <f aca="false">MIN($E153*SUM($X$131),SUM($X$131)-SUM($H$153:AE153))</f>
        <v>0</v>
      </c>
      <c r="AG153" s="64" t="n">
        <f aca="false">MIN($E153*SUM($X$131),SUM($X$131)-SUM($H$153:AF153))</f>
        <v>0</v>
      </c>
      <c r="AH153" s="64" t="n">
        <f aca="false">MIN($E153*SUM($X$131),SUM($X$131)-SUM($H$153:AG153))</f>
        <v>0</v>
      </c>
      <c r="AI153" s="64" t="n">
        <f aca="false">MIN($E153*SUM($X$131),SUM($X$131)-SUM($H$153:AH153))</f>
        <v>0</v>
      </c>
      <c r="AJ153" s="64" t="n">
        <f aca="false">MIN($E153*SUM($X$131),SUM($X$131)-SUM($H$153:AI153))</f>
        <v>0</v>
      </c>
      <c r="AK153" s="64" t="n">
        <f aca="false">MIN($E153*SUM($X$131),SUM($X$131)-SUM($H$153:AJ153))</f>
        <v>0</v>
      </c>
      <c r="AL153" s="64" t="n">
        <f aca="false">MIN($E153*SUM($X$131),SUM($X$131)-SUM($H$153:AK153))</f>
        <v>0</v>
      </c>
      <c r="AM153" s="64" t="n">
        <f aca="false">MIN($E153*SUM($X$131),SUM($X$131)-SUM($H$153:AL153))</f>
        <v>0</v>
      </c>
      <c r="AN153" s="64" t="n">
        <f aca="false">MIN($E153*SUM($X$131),SUM($X$131)-SUM($H$153:AM153))</f>
        <v>0</v>
      </c>
      <c r="AO153" s="64" t="n">
        <f aca="false">MIN($E153*SUM($X$131),SUM($X$131)-SUM($H$153:AN153))</f>
        <v>0</v>
      </c>
      <c r="AP153" s="64" t="n">
        <f aca="false">MIN($E153*SUM($X$131),SUM($X$131)-SUM($H$153:AO153))</f>
        <v>0</v>
      </c>
      <c r="AQ153" s="64" t="n">
        <f aca="false">MIN($E153*SUM($X$131),SUM($X$131)-SUM($H$153:AP153))</f>
        <v>0</v>
      </c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</row>
    <row r="154" customFormat="false" ht="18.75" hidden="false" customHeight="true" outlineLevel="1" collapsed="false">
      <c r="A154" s="89"/>
      <c r="B154" s="89"/>
      <c r="C154" s="89"/>
      <c r="D154" s="89"/>
      <c r="E154" s="253" t="n">
        <f aca="false">IF($F$128="Sim",$F$127,IF(F154=0,0,MAX($F$127,IF((MAX($F$137:$F$172)-F154=0),1,1/(MAX($F$137:$F$172)-F154)))))</f>
        <v>0.2</v>
      </c>
      <c r="F154" s="509" t="n">
        <f aca="false">Y136</f>
        <v>17</v>
      </c>
      <c r="G154" s="45"/>
      <c r="H154" s="510"/>
      <c r="I154" s="510"/>
      <c r="J154" s="510"/>
      <c r="K154" s="510"/>
      <c r="L154" s="510"/>
      <c r="M154" s="510"/>
      <c r="N154" s="510"/>
      <c r="O154" s="510"/>
      <c r="P154" s="510"/>
      <c r="Q154" s="510"/>
      <c r="R154" s="510"/>
      <c r="S154" s="510"/>
      <c r="T154" s="510"/>
      <c r="U154" s="510"/>
      <c r="V154" s="510"/>
      <c r="W154" s="510"/>
      <c r="X154" s="510"/>
      <c r="Y154" s="64" t="n">
        <f aca="false">Y$131*$E154/2 * 0</f>
        <v>0</v>
      </c>
      <c r="Z154" s="64" t="n">
        <f aca="false">MIN($E154*SUM($Y$131),SUM($Y$131)-SUM($H$154:Y154))</f>
        <v>0</v>
      </c>
      <c r="AA154" s="64" t="n">
        <f aca="false">MIN($E154*SUM($Y$131),SUM($Y$131)-SUM($H$154:Z154))</f>
        <v>0</v>
      </c>
      <c r="AB154" s="64" t="n">
        <f aca="false">MIN($E154*SUM($Y$131),SUM($Y$131)-SUM($H$154:AA154))</f>
        <v>0</v>
      </c>
      <c r="AC154" s="64" t="n">
        <f aca="false">MIN($E154*SUM($Y$131),SUM($Y$131)-SUM($H$154:AB154))</f>
        <v>0</v>
      </c>
      <c r="AD154" s="64" t="n">
        <f aca="false">MIN($E154*SUM($Y$131),SUM($Y$131)-SUM($H$154:AC154))</f>
        <v>0</v>
      </c>
      <c r="AE154" s="64" t="n">
        <f aca="false">MIN($E154*SUM($Y$131),SUM($Y$131)-SUM($H$154:AD154))</f>
        <v>0</v>
      </c>
      <c r="AF154" s="64" t="n">
        <f aca="false">MIN($E154*SUM($Y$131),SUM($Y$131)-SUM($H$154:AE154))</f>
        <v>0</v>
      </c>
      <c r="AG154" s="64" t="n">
        <f aca="false">MIN($E154*SUM($Y$131),SUM($Y$131)-SUM($H$154:AF154))</f>
        <v>0</v>
      </c>
      <c r="AH154" s="64" t="n">
        <f aca="false">MIN($E154*SUM($Y$131),SUM($Y$131)-SUM($H$154:AG154))</f>
        <v>0</v>
      </c>
      <c r="AI154" s="64" t="n">
        <f aca="false">MIN($E154*SUM($Y$131),SUM($Y$131)-SUM($H$154:AH154))</f>
        <v>0</v>
      </c>
      <c r="AJ154" s="64" t="n">
        <f aca="false">MIN($E154*SUM($Y$131),SUM($Y$131)-SUM($H$154:AI154))</f>
        <v>0</v>
      </c>
      <c r="AK154" s="64" t="n">
        <f aca="false">MIN($E154*SUM($Y$131),SUM($Y$131)-SUM($H$154:AJ154))</f>
        <v>0</v>
      </c>
      <c r="AL154" s="64" t="n">
        <f aca="false">MIN($E154*SUM($Y$131),SUM($Y$131)-SUM($H$154:AK154))</f>
        <v>0</v>
      </c>
      <c r="AM154" s="64" t="n">
        <f aca="false">MIN($E154*SUM($Y$131),SUM($Y$131)-SUM($H$154:AL154))</f>
        <v>0</v>
      </c>
      <c r="AN154" s="64" t="n">
        <f aca="false">MIN($E154*SUM($Y$131),SUM($Y$131)-SUM($H$154:AM154))</f>
        <v>0</v>
      </c>
      <c r="AO154" s="64" t="n">
        <f aca="false">MIN($E154*SUM($Y$131),SUM($Y$131)-SUM($H$154:AN154))</f>
        <v>0</v>
      </c>
      <c r="AP154" s="64" t="n">
        <f aca="false">MIN($E154*SUM($Y$131),SUM($Y$131)-SUM($H$154:AO154))</f>
        <v>0</v>
      </c>
      <c r="AQ154" s="64" t="n">
        <f aca="false">MIN($E154*SUM($Y$131),SUM($Y$131)-SUM($H$154:AP154))</f>
        <v>0</v>
      </c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</row>
    <row r="155" customFormat="false" ht="18.75" hidden="false" customHeight="true" outlineLevel="1" collapsed="false">
      <c r="A155" s="89"/>
      <c r="B155" s="89"/>
      <c r="C155" s="89"/>
      <c r="D155" s="89"/>
      <c r="E155" s="253" t="n">
        <f aca="false">IF($F$128="Sim",$F$127,IF(F155=0,0,MAX($F$127,IF((MAX($F$137:$F$172)-F155=0),1,1/(MAX($F$137:$F$172)-F155)))))</f>
        <v>0.2</v>
      </c>
      <c r="F155" s="509" t="n">
        <f aca="false">Z136</f>
        <v>18</v>
      </c>
      <c r="G155" s="45"/>
      <c r="H155" s="510"/>
      <c r="I155" s="510"/>
      <c r="J155" s="510"/>
      <c r="K155" s="510"/>
      <c r="L155" s="510"/>
      <c r="M155" s="510"/>
      <c r="N155" s="510"/>
      <c r="O155" s="510"/>
      <c r="P155" s="510"/>
      <c r="Q155" s="510"/>
      <c r="R155" s="510"/>
      <c r="S155" s="510"/>
      <c r="T155" s="510"/>
      <c r="U155" s="510"/>
      <c r="V155" s="510"/>
      <c r="W155" s="510"/>
      <c r="X155" s="510"/>
      <c r="Y155" s="510"/>
      <c r="Z155" s="64" t="n">
        <f aca="false">Z$131*$E155/2 * 0</f>
        <v>0</v>
      </c>
      <c r="AA155" s="64" t="n">
        <f aca="false">MIN($E155*SUM($Z$131),SUM($Z$131)-SUM($H$155:Z155))</f>
        <v>0</v>
      </c>
      <c r="AB155" s="64" t="n">
        <f aca="false">MIN($E155*SUM($Z$131),SUM($Z$131)-SUM($H$155:AA155))</f>
        <v>0</v>
      </c>
      <c r="AC155" s="64" t="n">
        <f aca="false">MIN($E155*SUM($Z$131),SUM($Z$131)-SUM($H$155:AB155))</f>
        <v>0</v>
      </c>
      <c r="AD155" s="64" t="n">
        <f aca="false">MIN($E155*SUM($Z$131),SUM($Z$131)-SUM($H$155:AC155))</f>
        <v>0</v>
      </c>
      <c r="AE155" s="64" t="n">
        <f aca="false">MIN($E155*SUM($Z$131),SUM($Z$131)-SUM($H$155:AD155))</f>
        <v>0</v>
      </c>
      <c r="AF155" s="64" t="n">
        <f aca="false">MIN($E155*SUM($Z$131),SUM($Z$131)-SUM($H$155:AE155))</f>
        <v>0</v>
      </c>
      <c r="AG155" s="64" t="n">
        <f aca="false">MIN($E155*SUM($Z$131),SUM($Z$131)-SUM($H$155:AF155))</f>
        <v>0</v>
      </c>
      <c r="AH155" s="64" t="n">
        <f aca="false">MIN($E155*SUM($Z$131),SUM($Z$131)-SUM($H$155:AG155))</f>
        <v>0</v>
      </c>
      <c r="AI155" s="64" t="n">
        <f aca="false">MIN($E155*SUM($Z$131),SUM($Z$131)-SUM($H$155:AH155))</f>
        <v>0</v>
      </c>
      <c r="AJ155" s="64" t="n">
        <f aca="false">MIN($E155*SUM($Z$131),SUM($Z$131)-SUM($H$155:AI155))</f>
        <v>0</v>
      </c>
      <c r="AK155" s="64" t="n">
        <f aca="false">MIN($E155*SUM($Z$131),SUM($Z$131)-SUM($H$155:AJ155))</f>
        <v>0</v>
      </c>
      <c r="AL155" s="64" t="n">
        <f aca="false">MIN($E155*SUM($Z$131),SUM($Z$131)-SUM($H$155:AK155))</f>
        <v>0</v>
      </c>
      <c r="AM155" s="64" t="n">
        <f aca="false">MIN($E155*SUM($Z$131),SUM($Z$131)-SUM($H$155:AL155))</f>
        <v>0</v>
      </c>
      <c r="AN155" s="64" t="n">
        <f aca="false">MIN($E155*SUM($Z$131),SUM($Z$131)-SUM($H$155:AM155))</f>
        <v>0</v>
      </c>
      <c r="AO155" s="64" t="n">
        <f aca="false">MIN($E155*SUM($Z$131),SUM($Z$131)-SUM($H$155:AN155))</f>
        <v>0</v>
      </c>
      <c r="AP155" s="64" t="n">
        <f aca="false">MIN($E155*SUM($Z$131),SUM($Z$131)-SUM($H$155:AO155))</f>
        <v>0</v>
      </c>
      <c r="AQ155" s="64" t="n">
        <f aca="false">MIN($E155*SUM($Z$131),SUM($Z$131)-SUM($H$155:AP155))</f>
        <v>0</v>
      </c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</row>
    <row r="156" customFormat="false" ht="18.75" hidden="false" customHeight="true" outlineLevel="1" collapsed="false">
      <c r="A156" s="89"/>
      <c r="B156" s="89"/>
      <c r="C156" s="89"/>
      <c r="D156" s="89"/>
      <c r="E156" s="253" t="n">
        <f aca="false">IF($F$128="Sim",$F$127,IF(F156=0,0,MAX($F$127,IF((MAX($F$137:$F$172)-F156=0),1,1/(MAX($F$137:$F$172)-F156)))))</f>
        <v>0.2</v>
      </c>
      <c r="F156" s="509" t="n">
        <f aca="false">AA136</f>
        <v>19</v>
      </c>
      <c r="G156" s="45"/>
      <c r="H156" s="510"/>
      <c r="I156" s="510"/>
      <c r="J156" s="510"/>
      <c r="K156" s="510"/>
      <c r="L156" s="510"/>
      <c r="M156" s="510"/>
      <c r="N156" s="510"/>
      <c r="O156" s="510"/>
      <c r="P156" s="510"/>
      <c r="Q156" s="510"/>
      <c r="R156" s="510"/>
      <c r="S156" s="510"/>
      <c r="T156" s="510"/>
      <c r="U156" s="510"/>
      <c r="V156" s="510"/>
      <c r="W156" s="510"/>
      <c r="X156" s="510"/>
      <c r="Y156" s="510"/>
      <c r="Z156" s="510"/>
      <c r="AA156" s="64" t="n">
        <f aca="false">AA$131*$E156/2 * 0</f>
        <v>0</v>
      </c>
      <c r="AB156" s="64" t="n">
        <f aca="false">MIN($E156*SUM($AA$131),SUM($AA$131)-SUM($H$156:AA156))</f>
        <v>0</v>
      </c>
      <c r="AC156" s="64" t="n">
        <f aca="false">MIN($E156*SUM($AA$131),SUM($AA$131)-SUM($H$156:AB156))</f>
        <v>0</v>
      </c>
      <c r="AD156" s="64" t="n">
        <f aca="false">MIN($E156*SUM($AA$131),SUM($AA$131)-SUM($H$156:AC156))</f>
        <v>0</v>
      </c>
      <c r="AE156" s="64" t="n">
        <f aca="false">MIN($E156*SUM($AA$131),SUM($AA$131)-SUM($H$156:AD156))</f>
        <v>0</v>
      </c>
      <c r="AF156" s="64" t="n">
        <f aca="false">MIN($E156*SUM($AA$131),SUM($AA$131)-SUM($H$156:AE156))</f>
        <v>0</v>
      </c>
      <c r="AG156" s="64" t="n">
        <f aca="false">MIN($E156*SUM($AA$131),SUM($AA$131)-SUM($H$156:AF156))</f>
        <v>0</v>
      </c>
      <c r="AH156" s="64" t="n">
        <f aca="false">MIN($E156*SUM($AA$131),SUM($AA$131)-SUM($H$156:AG156))</f>
        <v>0</v>
      </c>
      <c r="AI156" s="64" t="n">
        <f aca="false">MIN($E156*SUM($AA$131),SUM($AA$131)-SUM($H$156:AH156))</f>
        <v>0</v>
      </c>
      <c r="AJ156" s="64" t="n">
        <f aca="false">MIN($E156*SUM($AA$131),SUM($AA$131)-SUM($H$156:AI156))</f>
        <v>0</v>
      </c>
      <c r="AK156" s="64" t="n">
        <f aca="false">MIN($E156*SUM($AA$131),SUM($AA$131)-SUM($H$156:AJ156))</f>
        <v>0</v>
      </c>
      <c r="AL156" s="64" t="n">
        <f aca="false">MIN($E156*SUM($AA$131),SUM($AA$131)-SUM($H$156:AK156))</f>
        <v>0</v>
      </c>
      <c r="AM156" s="64" t="n">
        <f aca="false">MIN($E156*SUM($AA$131),SUM($AA$131)-SUM($H$156:AL156))</f>
        <v>0</v>
      </c>
      <c r="AN156" s="64" t="n">
        <f aca="false">MIN($E156*SUM($AA$131),SUM($AA$131)-SUM($H$156:AM156))</f>
        <v>0</v>
      </c>
      <c r="AO156" s="64" t="n">
        <f aca="false">MIN($E156*SUM($AA$131),SUM($AA$131)-SUM($H$156:AN156))</f>
        <v>0</v>
      </c>
      <c r="AP156" s="64" t="n">
        <f aca="false">MIN($E156*SUM($AA$131),SUM($AA$131)-SUM($H$156:AO156))</f>
        <v>0</v>
      </c>
      <c r="AQ156" s="64" t="n">
        <f aca="false">MIN($E156*SUM($AA$131),SUM($AA$131)-SUM($H$156:AP156))</f>
        <v>0</v>
      </c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</row>
    <row r="157" customFormat="false" ht="18.75" hidden="false" customHeight="true" outlineLevel="1" collapsed="false">
      <c r="A157" s="89"/>
      <c r="B157" s="89"/>
      <c r="C157" s="89"/>
      <c r="D157" s="89"/>
      <c r="E157" s="253" t="n">
        <f aca="false">IF($F$128="Sim",$F$127,IF(F157=0,0,MAX($F$127,IF((MAX($F$137:$F$172)-F157=0),1,1/(MAX($F$137:$F$172)-F157)))))</f>
        <v>0.2</v>
      </c>
      <c r="F157" s="509" t="n">
        <f aca="false">AB136</f>
        <v>20</v>
      </c>
      <c r="G157" s="45"/>
      <c r="H157" s="510"/>
      <c r="I157" s="510"/>
      <c r="J157" s="510"/>
      <c r="K157" s="510"/>
      <c r="L157" s="510"/>
      <c r="M157" s="510"/>
      <c r="N157" s="510"/>
      <c r="O157" s="510"/>
      <c r="P157" s="510"/>
      <c r="Q157" s="510"/>
      <c r="R157" s="510"/>
      <c r="S157" s="510"/>
      <c r="T157" s="510"/>
      <c r="U157" s="510"/>
      <c r="V157" s="510"/>
      <c r="W157" s="510"/>
      <c r="X157" s="510"/>
      <c r="Y157" s="510"/>
      <c r="Z157" s="510"/>
      <c r="AA157" s="510"/>
      <c r="AB157" s="64" t="n">
        <f aca="false">AB$131*$E157/2 * 0</f>
        <v>0</v>
      </c>
      <c r="AC157" s="64" t="n">
        <f aca="false">MIN($E157*SUM($AB$131),SUM($AB$131)-SUM($H$157:AB157))</f>
        <v>0</v>
      </c>
      <c r="AD157" s="64" t="n">
        <f aca="false">MIN($E157*SUM($AB$131),SUM($AB$131)-SUM($H$157:AC157))</f>
        <v>0</v>
      </c>
      <c r="AE157" s="64" t="n">
        <f aca="false">MIN($E157*SUM($AB$131),SUM($AB$131)-SUM($H$157:AD157))</f>
        <v>0</v>
      </c>
      <c r="AF157" s="64" t="n">
        <f aca="false">MIN($E157*SUM($AB$131),SUM($AB$131)-SUM($H$157:AE157))</f>
        <v>0</v>
      </c>
      <c r="AG157" s="64" t="n">
        <f aca="false">MIN($E157*SUM($AB$131),SUM($AB$131)-SUM($H$157:AF157))</f>
        <v>0</v>
      </c>
      <c r="AH157" s="64" t="n">
        <f aca="false">MIN($E157*SUM($AB$131),SUM($AB$131)-SUM($H$157:AG157))</f>
        <v>0</v>
      </c>
      <c r="AI157" s="64" t="n">
        <f aca="false">MIN($E157*SUM($AB$131),SUM($AB$131)-SUM($H$157:AH157))</f>
        <v>0</v>
      </c>
      <c r="AJ157" s="64" t="n">
        <f aca="false">MIN($E157*SUM($AB$131),SUM($AB$131)-SUM($H$157:AI157))</f>
        <v>0</v>
      </c>
      <c r="AK157" s="64" t="n">
        <f aca="false">MIN($E157*SUM($AB$131),SUM($AB$131)-SUM($H$157:AJ157))</f>
        <v>0</v>
      </c>
      <c r="AL157" s="64" t="n">
        <f aca="false">MIN($E157*SUM($AB$131),SUM($AB$131)-SUM($H$157:AK157))</f>
        <v>0</v>
      </c>
      <c r="AM157" s="64" t="n">
        <f aca="false">MIN($E157*SUM($AB$131),SUM($AB$131)-SUM($H$157:AL157))</f>
        <v>0</v>
      </c>
      <c r="AN157" s="64" t="n">
        <f aca="false">MIN($E157*SUM($AB$131),SUM($AB$131)-SUM($H$157:AM157))</f>
        <v>0</v>
      </c>
      <c r="AO157" s="64" t="n">
        <f aca="false">MIN($E157*SUM($AB$131),SUM($AB$131)-SUM($H$157:AN157))</f>
        <v>0</v>
      </c>
      <c r="AP157" s="64" t="n">
        <f aca="false">MIN($E157*SUM($AB$131),SUM($AB$131)-SUM($H$157:AO157))</f>
        <v>0</v>
      </c>
      <c r="AQ157" s="64" t="n">
        <f aca="false">MIN($E157*SUM($AB$131),SUM($AB$131)-SUM($H$157:AP157))</f>
        <v>0</v>
      </c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</row>
    <row r="158" customFormat="false" ht="18.75" hidden="false" customHeight="true" outlineLevel="1" collapsed="false">
      <c r="A158" s="89"/>
      <c r="B158" s="89"/>
      <c r="C158" s="89"/>
      <c r="D158" s="89"/>
      <c r="E158" s="253" t="n">
        <f aca="false">IF($F$128="Sim",$F$127,IF(F158=0,0,MAX($F$127,IF((MAX($F$137:$F$172)-F158=0),1,1/(MAX($F$137:$F$172)-F158)))))</f>
        <v>0.2</v>
      </c>
      <c r="F158" s="509" t="n">
        <f aca="false">AC136</f>
        <v>21</v>
      </c>
      <c r="G158" s="45"/>
      <c r="H158" s="510"/>
      <c r="I158" s="510"/>
      <c r="J158" s="510"/>
      <c r="K158" s="510"/>
      <c r="L158" s="510"/>
      <c r="M158" s="510"/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10"/>
      <c r="AC158" s="64" t="n">
        <f aca="false">AC$131*$E158/2 * 0</f>
        <v>0</v>
      </c>
      <c r="AD158" s="64" t="n">
        <f aca="false">MIN($E158*SUM($AC$131),SUM($AC$131)-SUM($H$158:AC158))</f>
        <v>0</v>
      </c>
      <c r="AE158" s="64" t="n">
        <f aca="false">MIN($E158*SUM($AC$131),SUM($AC$131)-SUM($H$158:AD158))</f>
        <v>0</v>
      </c>
      <c r="AF158" s="64" t="n">
        <f aca="false">MIN($E158*SUM($AC$131),SUM($AC$131)-SUM($H$158:AE158))</f>
        <v>0</v>
      </c>
      <c r="AG158" s="64" t="n">
        <f aca="false">MIN($E158*SUM($AC$131),SUM($AC$131)-SUM($H$158:AF158))</f>
        <v>0</v>
      </c>
      <c r="AH158" s="64" t="n">
        <f aca="false">MIN($E158*SUM($AC$131),SUM($AC$131)-SUM($H$158:AG158))</f>
        <v>0</v>
      </c>
      <c r="AI158" s="64" t="n">
        <f aca="false">MIN($E158*SUM($AC$131),SUM($AC$131)-SUM($H$158:AH158))</f>
        <v>0</v>
      </c>
      <c r="AJ158" s="64" t="n">
        <f aca="false">MIN($E158*SUM($AC$131),SUM($AC$131)-SUM($H$158:AI158))</f>
        <v>0</v>
      </c>
      <c r="AK158" s="64" t="n">
        <f aca="false">MIN($E158*SUM($AC$131),SUM($AC$131)-SUM($H$158:AJ158))</f>
        <v>0</v>
      </c>
      <c r="AL158" s="64" t="n">
        <f aca="false">MIN($E158*SUM($AC$131),SUM($AC$131)-SUM($H$158:AK158))</f>
        <v>0</v>
      </c>
      <c r="AM158" s="64" t="n">
        <f aca="false">MIN($E158*SUM($AC$131),SUM($AC$131)-SUM($H$158:AL158))</f>
        <v>0</v>
      </c>
      <c r="AN158" s="64" t="n">
        <f aca="false">MIN($E158*SUM($AC$131),SUM($AC$131)-SUM($H$158:AM158))</f>
        <v>0</v>
      </c>
      <c r="AO158" s="64" t="n">
        <f aca="false">MIN($E158*SUM($AC$131),SUM($AC$131)-SUM($H$158:AN158))</f>
        <v>0</v>
      </c>
      <c r="AP158" s="64" t="n">
        <f aca="false">MIN($E158*SUM($AC$131),SUM($AC$131)-SUM($H$158:AO158))</f>
        <v>0</v>
      </c>
      <c r="AQ158" s="64" t="n">
        <f aca="false">MIN($E158*SUM($AC$131),SUM($AC$131)-SUM($H$158:AP158))</f>
        <v>0</v>
      </c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</row>
    <row r="159" customFormat="false" ht="18.75" hidden="false" customHeight="true" outlineLevel="1" collapsed="false">
      <c r="A159" s="89"/>
      <c r="B159" s="89"/>
      <c r="C159" s="89"/>
      <c r="D159" s="89"/>
      <c r="E159" s="253" t="n">
        <f aca="false">IF($F$128="Sim",$F$127,IF(F159=0,0,MAX($F$127,IF((MAX($F$137:$F$172)-F159=0),1,1/(MAX($F$137:$F$172)-F159)))))</f>
        <v>0.2</v>
      </c>
      <c r="F159" s="509" t="n">
        <f aca="false">AD136</f>
        <v>22</v>
      </c>
      <c r="G159" s="45"/>
      <c r="H159" s="510"/>
      <c r="I159" s="510"/>
      <c r="J159" s="510"/>
      <c r="K159" s="510"/>
      <c r="L159" s="510"/>
      <c r="M159" s="510"/>
      <c r="N159" s="510"/>
      <c r="O159" s="510"/>
      <c r="P159" s="510"/>
      <c r="Q159" s="510"/>
      <c r="R159" s="510"/>
      <c r="S159" s="510"/>
      <c r="T159" s="510"/>
      <c r="U159" s="510"/>
      <c r="V159" s="510"/>
      <c r="W159" s="510"/>
      <c r="X159" s="510"/>
      <c r="Y159" s="510"/>
      <c r="Z159" s="510"/>
      <c r="AA159" s="510"/>
      <c r="AB159" s="510"/>
      <c r="AC159" s="510"/>
      <c r="AD159" s="64" t="n">
        <f aca="false">AD$131*$E159/2 * 0</f>
        <v>0</v>
      </c>
      <c r="AE159" s="64" t="n">
        <f aca="false">MIN($E159*SUM($AD$131),SUM($AD$131)-SUM($H$159:AD159))</f>
        <v>0</v>
      </c>
      <c r="AF159" s="64" t="n">
        <f aca="false">MIN($E159*SUM($AD$131),SUM($AD$131)-SUM($H$159:AE159))</f>
        <v>0</v>
      </c>
      <c r="AG159" s="64" t="n">
        <f aca="false">MIN($E159*SUM($AD$131),SUM($AD$131)-SUM($H$159:AF159))</f>
        <v>0</v>
      </c>
      <c r="AH159" s="64" t="n">
        <f aca="false">MIN($E159*SUM($AD$131),SUM($AD$131)-SUM($H$159:AG159))</f>
        <v>0</v>
      </c>
      <c r="AI159" s="64" t="n">
        <f aca="false">MIN($E159*SUM($AD$131),SUM($AD$131)-SUM($H$159:AH159))</f>
        <v>0</v>
      </c>
      <c r="AJ159" s="64" t="n">
        <f aca="false">MIN($E159*SUM($AD$131),SUM($AD$131)-SUM($H$159:AI159))</f>
        <v>0</v>
      </c>
      <c r="AK159" s="64" t="n">
        <f aca="false">MIN($E159*SUM($AD$131),SUM($AD$131)-SUM($H$159:AJ159))</f>
        <v>0</v>
      </c>
      <c r="AL159" s="64" t="n">
        <f aca="false">MIN($E159*SUM($AD$131),SUM($AD$131)-SUM($H$159:AK159))</f>
        <v>0</v>
      </c>
      <c r="AM159" s="64" t="n">
        <f aca="false">MIN($E159*SUM($AD$131),SUM($AD$131)-SUM($H$159:AL159))</f>
        <v>0</v>
      </c>
      <c r="AN159" s="64" t="n">
        <f aca="false">MIN($E159*SUM($AD$131),SUM($AD$131)-SUM($H$159:AM159))</f>
        <v>0</v>
      </c>
      <c r="AO159" s="64" t="n">
        <f aca="false">MIN($E159*SUM($AD$131),SUM($AD$131)-SUM($H$159:AN159))</f>
        <v>0</v>
      </c>
      <c r="AP159" s="64" t="n">
        <f aca="false">MIN($E159*SUM($AD$131),SUM($AD$131)-SUM($H$159:AO159))</f>
        <v>0</v>
      </c>
      <c r="AQ159" s="64" t="n">
        <f aca="false">MIN($E159*SUM($AD$131),SUM($AD$131)-SUM($H$159:AP159))</f>
        <v>0</v>
      </c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</row>
    <row r="160" customFormat="false" ht="18.75" hidden="false" customHeight="true" outlineLevel="1" collapsed="false">
      <c r="A160" s="89"/>
      <c r="B160" s="89"/>
      <c r="C160" s="89"/>
      <c r="D160" s="89"/>
      <c r="E160" s="253" t="n">
        <f aca="false">IF($F$128="Sim",$F$127,IF(F160=0,0,MAX($F$127,IF((MAX($F$137:$F$172)-F160=0),1,1/(MAX($F$137:$F$172)-F160)))))</f>
        <v>0.2</v>
      </c>
      <c r="F160" s="509" t="n">
        <f aca="false">AE136</f>
        <v>23</v>
      </c>
      <c r="G160" s="45"/>
      <c r="H160" s="510"/>
      <c r="I160" s="510"/>
      <c r="J160" s="510"/>
      <c r="K160" s="510"/>
      <c r="L160" s="510"/>
      <c r="M160" s="510"/>
      <c r="N160" s="510"/>
      <c r="O160" s="510"/>
      <c r="P160" s="510"/>
      <c r="Q160" s="510"/>
      <c r="R160" s="510"/>
      <c r="S160" s="510"/>
      <c r="T160" s="510"/>
      <c r="U160" s="510"/>
      <c r="V160" s="510"/>
      <c r="W160" s="510"/>
      <c r="X160" s="510"/>
      <c r="Y160" s="510"/>
      <c r="Z160" s="510"/>
      <c r="AA160" s="510"/>
      <c r="AB160" s="510"/>
      <c r="AC160" s="510"/>
      <c r="AD160" s="510"/>
      <c r="AE160" s="64" t="n">
        <f aca="false">AE$131*$E160/2 * 0</f>
        <v>0</v>
      </c>
      <c r="AF160" s="64" t="n">
        <f aca="false">MIN($E160*SUM($AE$131),SUM($AE$131)-SUM($H$160:AE160))</f>
        <v>0</v>
      </c>
      <c r="AG160" s="64" t="n">
        <f aca="false">MIN($E160*SUM($AE$131),SUM($AE$131)-SUM($H$160:AF160))</f>
        <v>0</v>
      </c>
      <c r="AH160" s="64" t="n">
        <f aca="false">MIN($E160*SUM($AE$131),SUM($AE$131)-SUM($H$160:AG160))</f>
        <v>0</v>
      </c>
      <c r="AI160" s="64" t="n">
        <f aca="false">MIN($E160*SUM($AE$131),SUM($AE$131)-SUM($H$160:AH160))</f>
        <v>0</v>
      </c>
      <c r="AJ160" s="64" t="n">
        <f aca="false">MIN($E160*SUM($AE$131),SUM($AE$131)-SUM($H$160:AI160))</f>
        <v>0</v>
      </c>
      <c r="AK160" s="64" t="n">
        <f aca="false">MIN($E160*SUM($AE$131),SUM($AE$131)-SUM($H$160:AJ160))</f>
        <v>0</v>
      </c>
      <c r="AL160" s="64" t="n">
        <f aca="false">MIN($E160*SUM($AE$131),SUM($AE$131)-SUM($H$160:AK160))</f>
        <v>0</v>
      </c>
      <c r="AM160" s="64" t="n">
        <f aca="false">MIN($E160*SUM($AE$131),SUM($AE$131)-SUM($H$160:AL160))</f>
        <v>0</v>
      </c>
      <c r="AN160" s="64" t="n">
        <f aca="false">MIN($E160*SUM($AE$131),SUM($AE$131)-SUM($H$160:AM160))</f>
        <v>0</v>
      </c>
      <c r="AO160" s="64" t="n">
        <f aca="false">MIN($E160*SUM($AE$131),SUM($AE$131)-SUM($H$160:AN160))</f>
        <v>0</v>
      </c>
      <c r="AP160" s="64" t="n">
        <f aca="false">MIN($E160*SUM($AE$131),SUM($AE$131)-SUM($H$160:AO160))</f>
        <v>0</v>
      </c>
      <c r="AQ160" s="64" t="n">
        <f aca="false">MIN($E160*SUM($AE$131),SUM($AE$131)-SUM($H$160:AP160))</f>
        <v>0</v>
      </c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</row>
    <row r="161" customFormat="false" ht="18.75" hidden="false" customHeight="true" outlineLevel="1" collapsed="false">
      <c r="A161" s="89"/>
      <c r="B161" s="89"/>
      <c r="C161" s="89"/>
      <c r="D161" s="89"/>
      <c r="E161" s="253" t="n">
        <f aca="false">IF($F$128="Sim",$F$127,IF(F161=0,0,MAX($F$127,IF((MAX($F$137:$F$172)-F161=0),1,1/(MAX($F$137:$F$172)-F161)))))</f>
        <v>0.2</v>
      </c>
      <c r="F161" s="509" t="n">
        <f aca="false">AF136</f>
        <v>24</v>
      </c>
      <c r="G161" s="45"/>
      <c r="H161" s="510"/>
      <c r="I161" s="510"/>
      <c r="J161" s="510"/>
      <c r="K161" s="510"/>
      <c r="L161" s="510"/>
      <c r="M161" s="510"/>
      <c r="N161" s="510"/>
      <c r="O161" s="510"/>
      <c r="P161" s="510"/>
      <c r="Q161" s="510"/>
      <c r="R161" s="510"/>
      <c r="S161" s="510"/>
      <c r="T161" s="510"/>
      <c r="U161" s="510"/>
      <c r="V161" s="510"/>
      <c r="W161" s="510"/>
      <c r="X161" s="510"/>
      <c r="Y161" s="510"/>
      <c r="Z161" s="510"/>
      <c r="AA161" s="510"/>
      <c r="AB161" s="510"/>
      <c r="AC161" s="510"/>
      <c r="AD161" s="510"/>
      <c r="AE161" s="510"/>
      <c r="AF161" s="64" t="n">
        <f aca="false">AF$131*$E161/2 * 0</f>
        <v>0</v>
      </c>
      <c r="AG161" s="64" t="n">
        <f aca="false">MIN($E161*SUM($AF$131),SUM($AF$131)-SUM($H$161:AF161))</f>
        <v>0</v>
      </c>
      <c r="AH161" s="64" t="n">
        <f aca="false">MIN($E161*SUM($AF$131),SUM($AF$131)-SUM($H$161:AG161))</f>
        <v>0</v>
      </c>
      <c r="AI161" s="64" t="n">
        <f aca="false">MIN($E161*SUM($AF$131),SUM($AF$131)-SUM($H$161:AH161))</f>
        <v>0</v>
      </c>
      <c r="AJ161" s="64" t="n">
        <f aca="false">MIN($E161*SUM($AF$131),SUM($AF$131)-SUM($H$161:AI161))</f>
        <v>0</v>
      </c>
      <c r="AK161" s="64" t="n">
        <f aca="false">MIN($E161*SUM($AF$131),SUM($AF$131)-SUM($H$161:AJ161))</f>
        <v>0</v>
      </c>
      <c r="AL161" s="64" t="n">
        <f aca="false">MIN($E161*SUM($AF$131),SUM($AF$131)-SUM($H$161:AK161))</f>
        <v>0</v>
      </c>
      <c r="AM161" s="64" t="n">
        <f aca="false">MIN($E161*SUM($AF$131),SUM($AF$131)-SUM($H$161:AL161))</f>
        <v>0</v>
      </c>
      <c r="AN161" s="64" t="n">
        <f aca="false">MIN($E161*SUM($AF$131),SUM($AF$131)-SUM($H$161:AM161))</f>
        <v>0</v>
      </c>
      <c r="AO161" s="64" t="n">
        <f aca="false">MIN($E161*SUM($AF$131),SUM($AF$131)-SUM($H$161:AN161))</f>
        <v>0</v>
      </c>
      <c r="AP161" s="64" t="n">
        <f aca="false">MIN($E161*SUM($AF$131),SUM($AF$131)-SUM($H$161:AO161))</f>
        <v>0</v>
      </c>
      <c r="AQ161" s="64" t="n">
        <f aca="false">MIN($E161*SUM($AF$131),SUM($AF$131)-SUM($H$161:AP161))</f>
        <v>0</v>
      </c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</row>
    <row r="162" customFormat="false" ht="18.75" hidden="false" customHeight="true" outlineLevel="1" collapsed="false">
      <c r="A162" s="89"/>
      <c r="B162" s="89"/>
      <c r="C162" s="89"/>
      <c r="D162" s="89"/>
      <c r="E162" s="253" t="n">
        <f aca="false">IF($F$128="Sim",$F$127,IF(F162=0,0,MAX($F$127,IF((MAX($F$137:$F$172)-F162=0),1,1/(MAX($F$137:$F$172)-F162)))))</f>
        <v>0.2</v>
      </c>
      <c r="F162" s="509" t="n">
        <f aca="false">AG136</f>
        <v>25</v>
      </c>
      <c r="G162" s="45"/>
      <c r="H162" s="510"/>
      <c r="I162" s="510"/>
      <c r="J162" s="510"/>
      <c r="K162" s="510"/>
      <c r="L162" s="510"/>
      <c r="M162" s="510"/>
      <c r="N162" s="510"/>
      <c r="O162" s="510"/>
      <c r="P162" s="510"/>
      <c r="Q162" s="510"/>
      <c r="R162" s="510"/>
      <c r="S162" s="510"/>
      <c r="T162" s="510"/>
      <c r="U162" s="510"/>
      <c r="V162" s="510"/>
      <c r="W162" s="510"/>
      <c r="X162" s="510"/>
      <c r="Y162" s="510"/>
      <c r="Z162" s="510"/>
      <c r="AA162" s="510"/>
      <c r="AB162" s="510"/>
      <c r="AC162" s="510"/>
      <c r="AD162" s="510"/>
      <c r="AE162" s="510"/>
      <c r="AF162" s="510"/>
      <c r="AG162" s="64" t="n">
        <f aca="false">AG$131*$E162/2 * 0</f>
        <v>0</v>
      </c>
      <c r="AH162" s="64" t="n">
        <f aca="false">MIN($E162*SUM($AG$131),SUM($AG$131)-SUM($H$162:AG162))</f>
        <v>0</v>
      </c>
      <c r="AI162" s="64" t="n">
        <f aca="false">MIN($E162*SUM($AG$131),SUM($AG$131)-SUM($H$162:AH162))</f>
        <v>0</v>
      </c>
      <c r="AJ162" s="64" t="n">
        <f aca="false">MIN($E162*SUM($AG$131),SUM($AG$131)-SUM($H$162:AI162))</f>
        <v>0</v>
      </c>
      <c r="AK162" s="64" t="n">
        <f aca="false">MIN($E162*SUM($AG$131),SUM($AG$131)-SUM($H$162:AJ162))</f>
        <v>0</v>
      </c>
      <c r="AL162" s="64" t="n">
        <f aca="false">MIN($E162*SUM($AG$131),SUM($AG$131)-SUM($H$162:AK162))</f>
        <v>0</v>
      </c>
      <c r="AM162" s="64" t="n">
        <f aca="false">MIN($E162*SUM($AG$131),SUM($AG$131)-SUM($H$162:AL162))</f>
        <v>0</v>
      </c>
      <c r="AN162" s="64" t="n">
        <f aca="false">MIN($E162*SUM($AG$131),SUM($AG$131)-SUM($H$162:AM162))</f>
        <v>0</v>
      </c>
      <c r="AO162" s="64" t="n">
        <f aca="false">MIN($E162*SUM($AG$131),SUM($AG$131)-SUM($H$162:AN162))</f>
        <v>0</v>
      </c>
      <c r="AP162" s="64" t="n">
        <f aca="false">MIN($E162*SUM($AG$131),SUM($AG$131)-SUM($H$162:AO162))</f>
        <v>0</v>
      </c>
      <c r="AQ162" s="64" t="n">
        <f aca="false">MIN($E162*SUM($AG$131),SUM($AG$131)-SUM($H$162:AP162))</f>
        <v>0</v>
      </c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</row>
    <row r="163" customFormat="false" ht="18.75" hidden="false" customHeight="true" outlineLevel="1" collapsed="false">
      <c r="A163" s="89"/>
      <c r="B163" s="89"/>
      <c r="C163" s="89"/>
      <c r="D163" s="89"/>
      <c r="E163" s="253" t="n">
        <f aca="false">IF($F$128="Sim",$F$127,IF(F163=0,0,MAX($F$127,IF((MAX($F$137:$F$172)-F163=0),1,1/(MAX($F$137:$F$172)-F163)))))</f>
        <v>0.2</v>
      </c>
      <c r="F163" s="509" t="n">
        <f aca="false">AH136</f>
        <v>26</v>
      </c>
      <c r="G163" s="45"/>
      <c r="H163" s="510"/>
      <c r="I163" s="510"/>
      <c r="J163" s="510"/>
      <c r="K163" s="510"/>
      <c r="L163" s="510"/>
      <c r="M163" s="510"/>
      <c r="N163" s="510"/>
      <c r="O163" s="510"/>
      <c r="P163" s="510"/>
      <c r="Q163" s="510"/>
      <c r="R163" s="510"/>
      <c r="S163" s="510"/>
      <c r="T163" s="510"/>
      <c r="U163" s="510"/>
      <c r="V163" s="510"/>
      <c r="W163" s="510"/>
      <c r="X163" s="510"/>
      <c r="Y163" s="510"/>
      <c r="Z163" s="510"/>
      <c r="AA163" s="510"/>
      <c r="AB163" s="510"/>
      <c r="AC163" s="510"/>
      <c r="AD163" s="510"/>
      <c r="AE163" s="510"/>
      <c r="AF163" s="510"/>
      <c r="AG163" s="510"/>
      <c r="AH163" s="64" t="n">
        <f aca="false">AH$131*$E163/2 * 0</f>
        <v>0</v>
      </c>
      <c r="AI163" s="64" t="n">
        <f aca="false">MIN($E163*SUM($AH$131),SUM($AH$131)-SUM($H$163:AH163))</f>
        <v>0</v>
      </c>
      <c r="AJ163" s="64" t="n">
        <f aca="false">MIN($E163*SUM($AH$131),SUM($AH$131)-SUM($H$163:AI163))</f>
        <v>0</v>
      </c>
      <c r="AK163" s="64" t="n">
        <f aca="false">MIN($E163*SUM($AH$131),SUM($AH$131)-SUM($H$163:AJ163))</f>
        <v>0</v>
      </c>
      <c r="AL163" s="64" t="n">
        <f aca="false">MIN($E163*SUM($AH$131),SUM($AH$131)-SUM($H$163:AK163))</f>
        <v>0</v>
      </c>
      <c r="AM163" s="64" t="n">
        <f aca="false">MIN($E163*SUM($AH$131),SUM($AH$131)-SUM($H$163:AL163))</f>
        <v>0</v>
      </c>
      <c r="AN163" s="64" t="n">
        <f aca="false">MIN($E163*SUM($AH$131),SUM($AH$131)-SUM($H$163:AM163))</f>
        <v>0</v>
      </c>
      <c r="AO163" s="64" t="n">
        <f aca="false">MIN($E163*SUM($AH$131),SUM($AH$131)-SUM($H$163:AN163))</f>
        <v>0</v>
      </c>
      <c r="AP163" s="64" t="n">
        <f aca="false">MIN($E163*SUM($AH$131),SUM($AH$131)-SUM($H$163:AO163))</f>
        <v>0</v>
      </c>
      <c r="AQ163" s="64" t="n">
        <f aca="false">MIN($E163*SUM($AH$131),SUM($AH$131)-SUM($H$163:AP163))</f>
        <v>0</v>
      </c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</row>
    <row r="164" customFormat="false" ht="18.75" hidden="false" customHeight="true" outlineLevel="1" collapsed="false">
      <c r="A164" s="89"/>
      <c r="B164" s="89"/>
      <c r="C164" s="89"/>
      <c r="D164" s="89"/>
      <c r="E164" s="253" t="n">
        <f aca="false">IF($F$128="Sim",$F$127,IF(F164=0,0,MAX($F$127,IF((MAX($F$137:$F$172)-F164=0),1,1/(MAX($F$137:$F$172)-F164)))))</f>
        <v>0.2</v>
      </c>
      <c r="F164" s="509" t="n">
        <f aca="false">AI136</f>
        <v>27</v>
      </c>
      <c r="G164" s="45"/>
      <c r="H164" s="510"/>
      <c r="I164" s="510"/>
      <c r="J164" s="510"/>
      <c r="K164" s="510"/>
      <c r="L164" s="510"/>
      <c r="M164" s="510"/>
      <c r="N164" s="510"/>
      <c r="O164" s="510"/>
      <c r="P164" s="510"/>
      <c r="Q164" s="510"/>
      <c r="R164" s="510"/>
      <c r="S164" s="510"/>
      <c r="T164" s="510"/>
      <c r="U164" s="510"/>
      <c r="V164" s="510"/>
      <c r="W164" s="510"/>
      <c r="X164" s="510"/>
      <c r="Y164" s="510"/>
      <c r="Z164" s="510"/>
      <c r="AA164" s="510"/>
      <c r="AB164" s="510"/>
      <c r="AC164" s="510"/>
      <c r="AD164" s="510"/>
      <c r="AE164" s="510"/>
      <c r="AF164" s="510"/>
      <c r="AG164" s="510"/>
      <c r="AH164" s="510"/>
      <c r="AI164" s="64" t="n">
        <f aca="false">AI$131*$E164/2 * 0</f>
        <v>0</v>
      </c>
      <c r="AJ164" s="64" t="n">
        <f aca="false">MIN($E164*SUM($AI$131),SUM($AI$131)-SUM($H$164:AI164))</f>
        <v>0</v>
      </c>
      <c r="AK164" s="64" t="n">
        <f aca="false">MIN($E164*SUM($AI$131),SUM($AI$131)-SUM($H$164:AJ164))</f>
        <v>0</v>
      </c>
      <c r="AL164" s="64" t="n">
        <f aca="false">MIN($E164*SUM($AI$131),SUM($AI$131)-SUM($H$164:AK164))</f>
        <v>0</v>
      </c>
      <c r="AM164" s="64" t="n">
        <f aca="false">MIN($E164*SUM($AI$131),SUM($AI$131)-SUM($H$164:AL164))</f>
        <v>0</v>
      </c>
      <c r="AN164" s="64" t="n">
        <f aca="false">MIN($E164*SUM($AI$131),SUM($AI$131)-SUM($H$164:AM164))</f>
        <v>0</v>
      </c>
      <c r="AO164" s="64" t="n">
        <f aca="false">MIN($E164*SUM($AI$131),SUM($AI$131)-SUM($H$164:AN164))</f>
        <v>0</v>
      </c>
      <c r="AP164" s="64" t="n">
        <f aca="false">MIN($E164*SUM($AI$131),SUM($AI$131)-SUM($H$164:AO164))</f>
        <v>0</v>
      </c>
      <c r="AQ164" s="64" t="n">
        <f aca="false">MIN($E164*SUM($AI$131),SUM($AI$131)-SUM($H$164:AP164))</f>
        <v>0</v>
      </c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</row>
    <row r="165" customFormat="false" ht="18.75" hidden="false" customHeight="true" outlineLevel="1" collapsed="false">
      <c r="A165" s="89"/>
      <c r="B165" s="89"/>
      <c r="C165" s="89"/>
      <c r="D165" s="89"/>
      <c r="E165" s="253" t="n">
        <f aca="false">IF($F$128="Sim",$F$127,IF(F165=0,0,MAX($F$127,IF((MAX($F$137:$F$172)-F165=0),1,1/(MAX($F$137:$F$172)-F165)))))</f>
        <v>0.2</v>
      </c>
      <c r="F165" s="509" t="n">
        <f aca="false">AJ136</f>
        <v>28</v>
      </c>
      <c r="G165" s="45"/>
      <c r="H165" s="510"/>
      <c r="I165" s="510"/>
      <c r="J165" s="510"/>
      <c r="K165" s="510"/>
      <c r="L165" s="510"/>
      <c r="M165" s="510"/>
      <c r="N165" s="510"/>
      <c r="O165" s="510"/>
      <c r="P165" s="510"/>
      <c r="Q165" s="510"/>
      <c r="R165" s="510"/>
      <c r="S165" s="510"/>
      <c r="T165" s="510"/>
      <c r="U165" s="510"/>
      <c r="V165" s="510"/>
      <c r="W165" s="510"/>
      <c r="X165" s="510"/>
      <c r="Y165" s="510"/>
      <c r="Z165" s="510"/>
      <c r="AA165" s="510"/>
      <c r="AB165" s="510"/>
      <c r="AC165" s="510"/>
      <c r="AD165" s="510"/>
      <c r="AE165" s="510"/>
      <c r="AF165" s="510"/>
      <c r="AG165" s="510"/>
      <c r="AH165" s="510"/>
      <c r="AI165" s="510"/>
      <c r="AJ165" s="64" t="n">
        <f aca="false">AJ$131*$E165/2 * 0</f>
        <v>0</v>
      </c>
      <c r="AK165" s="64" t="n">
        <f aca="false">MIN($E165*SUM($AJ$131),SUM($AJ$131)-SUM($H$165:AJ165))</f>
        <v>0</v>
      </c>
      <c r="AL165" s="64" t="n">
        <f aca="false">MIN($E165*SUM($AJ$131),SUM($AJ$131)-SUM($H$165:AK165))</f>
        <v>0</v>
      </c>
      <c r="AM165" s="64" t="n">
        <f aca="false">MIN($E165*SUM($AJ$131),SUM($AJ$131)-SUM($H$165:AL165))</f>
        <v>0</v>
      </c>
      <c r="AN165" s="64" t="n">
        <f aca="false">MIN($E165*SUM($AJ$131),SUM($AJ$131)-SUM($H$165:AM165))</f>
        <v>0</v>
      </c>
      <c r="AO165" s="64" t="n">
        <f aca="false">MIN($E165*SUM($AJ$131),SUM($AJ$131)-SUM($H$165:AN165))</f>
        <v>0</v>
      </c>
      <c r="AP165" s="64" t="n">
        <f aca="false">MIN($E165*SUM($AJ$131),SUM($AJ$131)-SUM($H$165:AO165))</f>
        <v>0</v>
      </c>
      <c r="AQ165" s="64" t="n">
        <f aca="false">MIN($E165*SUM($AJ$131),SUM($AJ$131)-SUM($H$165:AP165))</f>
        <v>0</v>
      </c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</row>
    <row r="166" customFormat="false" ht="18.75" hidden="false" customHeight="true" outlineLevel="1" collapsed="false">
      <c r="A166" s="89"/>
      <c r="B166" s="89"/>
      <c r="C166" s="89"/>
      <c r="D166" s="89"/>
      <c r="E166" s="253" t="n">
        <f aca="false">IF($F$128="Sim",$F$127,IF(F166=0,0,MAX($F$127,IF((MAX($F$137:$F$172)-F166=0),1,1/(MAX($F$137:$F$172)-F166)))))</f>
        <v>0.2</v>
      </c>
      <c r="F166" s="509" t="n">
        <f aca="false">AK136</f>
        <v>29</v>
      </c>
      <c r="G166" s="45"/>
      <c r="H166" s="510"/>
      <c r="I166" s="510"/>
      <c r="J166" s="510"/>
      <c r="K166" s="510"/>
      <c r="L166" s="510"/>
      <c r="M166" s="510"/>
      <c r="N166" s="510"/>
      <c r="O166" s="510"/>
      <c r="P166" s="510"/>
      <c r="Q166" s="510"/>
      <c r="R166" s="510"/>
      <c r="S166" s="510"/>
      <c r="T166" s="510"/>
      <c r="U166" s="510"/>
      <c r="V166" s="510"/>
      <c r="W166" s="510"/>
      <c r="X166" s="510"/>
      <c r="Y166" s="510"/>
      <c r="Z166" s="510"/>
      <c r="AA166" s="510"/>
      <c r="AB166" s="510"/>
      <c r="AC166" s="510"/>
      <c r="AD166" s="510"/>
      <c r="AE166" s="510"/>
      <c r="AF166" s="510"/>
      <c r="AG166" s="510"/>
      <c r="AH166" s="510"/>
      <c r="AI166" s="510"/>
      <c r="AJ166" s="510"/>
      <c r="AK166" s="64" t="n">
        <f aca="false">AK$131*$E166/2 * 0</f>
        <v>0</v>
      </c>
      <c r="AL166" s="64" t="n">
        <f aca="false">MIN($E166*SUM($AK$131),SUM($AK$131)-SUM($H$166:AK166))</f>
        <v>0</v>
      </c>
      <c r="AM166" s="64" t="n">
        <f aca="false">MIN($E166*SUM($AK$131),SUM($AK$131)-SUM($H$166:AL166))</f>
        <v>0</v>
      </c>
      <c r="AN166" s="64" t="n">
        <f aca="false">MIN($E166*SUM($AK$131),SUM($AK$131)-SUM($H$166:AM166))</f>
        <v>0</v>
      </c>
      <c r="AO166" s="64" t="n">
        <f aca="false">MIN($E166*SUM($AK$131),SUM($AK$131)-SUM($H$166:AN166))</f>
        <v>0</v>
      </c>
      <c r="AP166" s="64" t="n">
        <f aca="false">MIN($E166*SUM($AK$131),SUM($AK$131)-SUM($H$166:AO166))</f>
        <v>0</v>
      </c>
      <c r="AQ166" s="64" t="n">
        <f aca="false">MIN($E166*SUM($AK$131),SUM($AK$131)-SUM($H$166:AP166))</f>
        <v>0</v>
      </c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</row>
    <row r="167" customFormat="false" ht="18.75" hidden="false" customHeight="true" outlineLevel="1" collapsed="false">
      <c r="A167" s="89"/>
      <c r="B167" s="89"/>
      <c r="C167" s="89"/>
      <c r="D167" s="89"/>
      <c r="E167" s="253" t="n">
        <f aca="false">IF($F$128="Sim",$F$127,IF(F167=0,0,MAX($F$127,IF((MAX($F$137:$F$172)-F167=0),1,1/(MAX($F$137:$F$172)-F167)))))</f>
        <v>0.2</v>
      </c>
      <c r="F167" s="509" t="n">
        <f aca="false">AL136</f>
        <v>30</v>
      </c>
      <c r="G167" s="45"/>
      <c r="H167" s="510"/>
      <c r="I167" s="510"/>
      <c r="J167" s="510"/>
      <c r="K167" s="510"/>
      <c r="L167" s="510"/>
      <c r="M167" s="510"/>
      <c r="N167" s="510"/>
      <c r="O167" s="510"/>
      <c r="P167" s="510"/>
      <c r="Q167" s="510"/>
      <c r="R167" s="510"/>
      <c r="S167" s="510"/>
      <c r="T167" s="510"/>
      <c r="U167" s="510"/>
      <c r="V167" s="510"/>
      <c r="W167" s="510"/>
      <c r="X167" s="510"/>
      <c r="Y167" s="510"/>
      <c r="Z167" s="510"/>
      <c r="AA167" s="510"/>
      <c r="AB167" s="510"/>
      <c r="AC167" s="510"/>
      <c r="AD167" s="510"/>
      <c r="AE167" s="510"/>
      <c r="AF167" s="510"/>
      <c r="AG167" s="510"/>
      <c r="AH167" s="510"/>
      <c r="AI167" s="510"/>
      <c r="AJ167" s="510"/>
      <c r="AK167" s="510"/>
      <c r="AL167" s="64" t="n">
        <f aca="false">AL$131*$E167</f>
        <v>0</v>
      </c>
      <c r="AM167" s="64" t="n">
        <f aca="false">AM$131*$E167</f>
        <v>0</v>
      </c>
      <c r="AN167" s="64" t="n">
        <f aca="false">AN$131*$E167</f>
        <v>0</v>
      </c>
      <c r="AO167" s="64" t="n">
        <f aca="false">AO$131*$E167</f>
        <v>0</v>
      </c>
      <c r="AP167" s="64" t="n">
        <f aca="false">AP$131*$E167</f>
        <v>0</v>
      </c>
      <c r="AQ167" s="64" t="n">
        <f aca="false">AQ$131*$E167</f>
        <v>0</v>
      </c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</row>
    <row r="168" customFormat="false" ht="18.75" hidden="false" customHeight="true" outlineLevel="1" collapsed="false">
      <c r="A168" s="89"/>
      <c r="B168" s="89"/>
      <c r="C168" s="89"/>
      <c r="D168" s="89"/>
      <c r="E168" s="253" t="n">
        <f aca="false">IF($F$128="Sim",$F$127,IF(F168=0,0,MAX($F$127,IF((MAX($F$137:$F$172)-F168=0),1,1/(MAX($F$137:$F$172)-F168)))))</f>
        <v>0.25</v>
      </c>
      <c r="F168" s="509" t="n">
        <f aca="false">AM136</f>
        <v>31</v>
      </c>
      <c r="G168" s="45"/>
      <c r="H168" s="510"/>
      <c r="I168" s="510"/>
      <c r="J168" s="510"/>
      <c r="K168" s="510"/>
      <c r="L168" s="510"/>
      <c r="M168" s="510"/>
      <c r="N168" s="510"/>
      <c r="O168" s="510"/>
      <c r="P168" s="510"/>
      <c r="Q168" s="510"/>
      <c r="R168" s="510"/>
      <c r="S168" s="510"/>
      <c r="T168" s="510"/>
      <c r="U168" s="510"/>
      <c r="V168" s="510"/>
      <c r="W168" s="510"/>
      <c r="X168" s="510"/>
      <c r="Y168" s="510"/>
      <c r="Z168" s="510"/>
      <c r="AA168" s="510"/>
      <c r="AB168" s="510"/>
      <c r="AC168" s="510"/>
      <c r="AD168" s="510"/>
      <c r="AE168" s="510"/>
      <c r="AF168" s="510"/>
      <c r="AG168" s="510"/>
      <c r="AH168" s="510"/>
      <c r="AI168" s="510"/>
      <c r="AJ168" s="510"/>
      <c r="AK168" s="510"/>
      <c r="AL168" s="510"/>
      <c r="AM168" s="64" t="n">
        <f aca="false">AM$131*$E168</f>
        <v>0</v>
      </c>
      <c r="AN168" s="64" t="n">
        <f aca="false">AN$131*$E168</f>
        <v>0</v>
      </c>
      <c r="AO168" s="64" t="n">
        <f aca="false">AO$131*$E168</f>
        <v>0</v>
      </c>
      <c r="AP168" s="64" t="n">
        <f aca="false">AP$131*$E168</f>
        <v>0</v>
      </c>
      <c r="AQ168" s="64" t="n">
        <f aca="false">AQ$131*$E168</f>
        <v>0</v>
      </c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</row>
    <row r="169" customFormat="false" ht="18.75" hidden="false" customHeight="true" outlineLevel="1" collapsed="false">
      <c r="A169" s="89"/>
      <c r="B169" s="89"/>
      <c r="C169" s="89"/>
      <c r="D169" s="89"/>
      <c r="E169" s="253" t="n">
        <f aca="false">IF($F$128="Sim",$F$127,IF(F169=0,0,MAX($F$127,IF((MAX($F$137:$F$172)-F169=0),1,1/(MAX($F$137:$F$172)-F169)))))</f>
        <v>0.333333333333333</v>
      </c>
      <c r="F169" s="509" t="n">
        <f aca="false">AN136</f>
        <v>32</v>
      </c>
      <c r="G169" s="45"/>
      <c r="H169" s="510"/>
      <c r="I169" s="510"/>
      <c r="J169" s="510"/>
      <c r="K169" s="510"/>
      <c r="L169" s="510"/>
      <c r="M169" s="510"/>
      <c r="N169" s="510"/>
      <c r="O169" s="510"/>
      <c r="P169" s="510"/>
      <c r="Q169" s="510"/>
      <c r="R169" s="510"/>
      <c r="S169" s="510"/>
      <c r="T169" s="510"/>
      <c r="U169" s="510"/>
      <c r="V169" s="510"/>
      <c r="W169" s="510"/>
      <c r="X169" s="510"/>
      <c r="Y169" s="510"/>
      <c r="Z169" s="510"/>
      <c r="AA169" s="510"/>
      <c r="AB169" s="510"/>
      <c r="AC169" s="510"/>
      <c r="AD169" s="510"/>
      <c r="AE169" s="510"/>
      <c r="AF169" s="510"/>
      <c r="AG169" s="510"/>
      <c r="AH169" s="510"/>
      <c r="AI169" s="510"/>
      <c r="AJ169" s="510"/>
      <c r="AK169" s="510"/>
      <c r="AL169" s="510"/>
      <c r="AM169" s="510"/>
      <c r="AN169" s="64" t="n">
        <f aca="false">AN$131*$E169</f>
        <v>0</v>
      </c>
      <c r="AO169" s="64" t="n">
        <f aca="false">AO$131*$E169</f>
        <v>0</v>
      </c>
      <c r="AP169" s="64" t="n">
        <f aca="false">AP$131*$E169</f>
        <v>0</v>
      </c>
      <c r="AQ169" s="64" t="n">
        <f aca="false">AQ$131*$E169</f>
        <v>0</v>
      </c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</row>
    <row r="170" customFormat="false" ht="18.75" hidden="false" customHeight="true" outlineLevel="1" collapsed="false">
      <c r="A170" s="89"/>
      <c r="B170" s="89"/>
      <c r="C170" s="89"/>
      <c r="D170" s="89"/>
      <c r="E170" s="253" t="n">
        <f aca="false">IF($F$128="Sim",$F$127,IF(F170=0,0,MAX($F$127,IF((MAX($F$137:$F$172)-F170=0),1,1/(MAX($F$137:$F$172)-F170)))))</f>
        <v>0.5</v>
      </c>
      <c r="F170" s="509" t="n">
        <f aca="false">AO136</f>
        <v>33</v>
      </c>
      <c r="G170" s="45"/>
      <c r="H170" s="510"/>
      <c r="I170" s="510"/>
      <c r="J170" s="510"/>
      <c r="K170" s="510"/>
      <c r="L170" s="510"/>
      <c r="M170" s="510"/>
      <c r="N170" s="510"/>
      <c r="O170" s="510"/>
      <c r="P170" s="510"/>
      <c r="Q170" s="510"/>
      <c r="R170" s="510"/>
      <c r="S170" s="510"/>
      <c r="T170" s="510"/>
      <c r="U170" s="510"/>
      <c r="V170" s="510"/>
      <c r="W170" s="510"/>
      <c r="X170" s="510"/>
      <c r="Y170" s="510"/>
      <c r="Z170" s="510"/>
      <c r="AA170" s="510"/>
      <c r="AB170" s="510"/>
      <c r="AC170" s="510"/>
      <c r="AD170" s="510"/>
      <c r="AE170" s="510"/>
      <c r="AF170" s="510"/>
      <c r="AG170" s="510"/>
      <c r="AH170" s="510"/>
      <c r="AI170" s="510"/>
      <c r="AJ170" s="510"/>
      <c r="AK170" s="510"/>
      <c r="AL170" s="510"/>
      <c r="AM170" s="510"/>
      <c r="AN170" s="510"/>
      <c r="AO170" s="64" t="n">
        <f aca="false">AO$131*$E170</f>
        <v>0</v>
      </c>
      <c r="AP170" s="64" t="n">
        <f aca="false">AP$131*$E170</f>
        <v>0</v>
      </c>
      <c r="AQ170" s="64" t="n">
        <f aca="false">AQ$131*$E170</f>
        <v>0</v>
      </c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</row>
    <row r="171" customFormat="false" ht="18.75" hidden="false" customHeight="true" outlineLevel="1" collapsed="false">
      <c r="A171" s="89"/>
      <c r="B171" s="89"/>
      <c r="C171" s="89"/>
      <c r="D171" s="89"/>
      <c r="E171" s="253" t="n">
        <f aca="false">IF($F$128="Sim",$F$127,IF(F171=0,0,MAX($F$127,IF((MAX($F$137:$F$172)-F171=0),1,1/(MAX($F$137:$F$172)-F171)))))</f>
        <v>1</v>
      </c>
      <c r="F171" s="509" t="n">
        <f aca="false">AP136</f>
        <v>34</v>
      </c>
      <c r="G171" s="45"/>
      <c r="H171" s="510"/>
      <c r="I171" s="510"/>
      <c r="J171" s="510"/>
      <c r="K171" s="510"/>
      <c r="L171" s="510"/>
      <c r="M171" s="510"/>
      <c r="N171" s="510"/>
      <c r="O171" s="510"/>
      <c r="P171" s="510"/>
      <c r="Q171" s="510"/>
      <c r="R171" s="510"/>
      <c r="S171" s="510"/>
      <c r="T171" s="510"/>
      <c r="U171" s="510"/>
      <c r="V171" s="510"/>
      <c r="W171" s="510"/>
      <c r="X171" s="510"/>
      <c r="Y171" s="510"/>
      <c r="Z171" s="510"/>
      <c r="AA171" s="510"/>
      <c r="AB171" s="510"/>
      <c r="AC171" s="510"/>
      <c r="AD171" s="510"/>
      <c r="AE171" s="510"/>
      <c r="AF171" s="510"/>
      <c r="AG171" s="510"/>
      <c r="AH171" s="510"/>
      <c r="AI171" s="510"/>
      <c r="AJ171" s="510"/>
      <c r="AK171" s="510"/>
      <c r="AL171" s="510"/>
      <c r="AM171" s="510"/>
      <c r="AN171" s="510"/>
      <c r="AO171" s="510"/>
      <c r="AP171" s="64" t="n">
        <f aca="false">AP$131*$E171</f>
        <v>0</v>
      </c>
      <c r="AQ171" s="64" t="n">
        <f aca="false">AQ$131*$E171</f>
        <v>0</v>
      </c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</row>
    <row r="172" customFormat="false" ht="18.75" hidden="false" customHeight="true" outlineLevel="1" collapsed="false">
      <c r="A172" s="89"/>
      <c r="B172" s="89"/>
      <c r="C172" s="89"/>
      <c r="D172" s="89"/>
      <c r="E172" s="253" t="n">
        <f aca="false">IF($F$128="Sim",$F$127,IF(F172=0,0,MAX($F$127,IF((MAX($F$137:$F$172)-F172=0),1,1/(MAX($F$137:$F$172)-F172)))))</f>
        <v>1</v>
      </c>
      <c r="F172" s="509" t="n">
        <f aca="false">AQ136</f>
        <v>35</v>
      </c>
      <c r="G172" s="45"/>
      <c r="H172" s="510"/>
      <c r="I172" s="510"/>
      <c r="J172" s="510"/>
      <c r="K172" s="510"/>
      <c r="L172" s="510"/>
      <c r="M172" s="510"/>
      <c r="N172" s="510"/>
      <c r="O172" s="510"/>
      <c r="P172" s="510"/>
      <c r="Q172" s="510"/>
      <c r="R172" s="510"/>
      <c r="S172" s="510"/>
      <c r="T172" s="510"/>
      <c r="U172" s="510"/>
      <c r="V172" s="510"/>
      <c r="W172" s="510"/>
      <c r="X172" s="510"/>
      <c r="Y172" s="510"/>
      <c r="Z172" s="510"/>
      <c r="AA172" s="510"/>
      <c r="AB172" s="510"/>
      <c r="AC172" s="510"/>
      <c r="AD172" s="510"/>
      <c r="AE172" s="510"/>
      <c r="AF172" s="510"/>
      <c r="AG172" s="510"/>
      <c r="AH172" s="510"/>
      <c r="AI172" s="510"/>
      <c r="AJ172" s="510"/>
      <c r="AK172" s="510"/>
      <c r="AL172" s="510"/>
      <c r="AM172" s="510"/>
      <c r="AN172" s="510"/>
      <c r="AO172" s="510"/>
      <c r="AP172" s="510"/>
      <c r="AQ172" s="64" t="n">
        <f aca="false">AQ$131*$E172</f>
        <v>0</v>
      </c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</row>
    <row r="173" customFormat="false" ht="19.5" hidden="false" customHeight="true" outlineLevel="1" collapsed="false">
      <c r="A173" s="89"/>
      <c r="B173" s="89"/>
      <c r="C173" s="89"/>
      <c r="D173" s="89"/>
      <c r="E173" s="462" t="s">
        <v>33</v>
      </c>
      <c r="F173" s="462"/>
      <c r="G173" s="462"/>
      <c r="H173" s="507" t="n">
        <f aca="false">SUM(H137:H167)</f>
        <v>0</v>
      </c>
      <c r="I173" s="507" t="n">
        <f aca="false">SUM(I137:I167)</f>
        <v>0</v>
      </c>
      <c r="J173" s="507" t="n">
        <f aca="false">SUM(J137:J167)</f>
        <v>0</v>
      </c>
      <c r="K173" s="507" t="n">
        <f aca="false">SUM(K137:K167)</f>
        <v>0</v>
      </c>
      <c r="L173" s="507" t="n">
        <f aca="false">SUM(L137:L167)</f>
        <v>0</v>
      </c>
      <c r="M173" s="507" t="n">
        <f aca="false">SUM(M137:M167)</f>
        <v>0</v>
      </c>
      <c r="N173" s="507" t="n">
        <f aca="false">SUM(N137:N167)</f>
        <v>0</v>
      </c>
      <c r="O173" s="507" t="n">
        <f aca="false">SUM(O137:O167)</f>
        <v>0</v>
      </c>
      <c r="P173" s="507" t="n">
        <f aca="false">SUM(P137:P167)</f>
        <v>0</v>
      </c>
      <c r="Q173" s="507" t="n">
        <f aca="false">SUM(Q137:Q167)</f>
        <v>0</v>
      </c>
      <c r="R173" s="507" t="n">
        <f aca="false">SUM(R137:R167)</f>
        <v>0</v>
      </c>
      <c r="S173" s="507" t="n">
        <f aca="false">SUM(S137:S167)</f>
        <v>0</v>
      </c>
      <c r="T173" s="507" t="n">
        <f aca="false">SUM(T137:T167)</f>
        <v>0</v>
      </c>
      <c r="U173" s="507" t="n">
        <f aca="false">SUM(U137:U167)</f>
        <v>0</v>
      </c>
      <c r="V173" s="507" t="n">
        <f aca="false">SUM(V137:V167)</f>
        <v>0</v>
      </c>
      <c r="W173" s="507" t="n">
        <f aca="false">SUM(W137:W167)</f>
        <v>0</v>
      </c>
      <c r="X173" s="507" t="n">
        <f aca="false">SUM(X137:X167)</f>
        <v>0</v>
      </c>
      <c r="Y173" s="507" t="n">
        <f aca="false">SUM(Y137:Y167)</f>
        <v>0</v>
      </c>
      <c r="Z173" s="507" t="n">
        <f aca="false">SUM(Z137:Z167)</f>
        <v>0</v>
      </c>
      <c r="AA173" s="507" t="n">
        <f aca="false">SUM(AA137:AA167)</f>
        <v>0</v>
      </c>
      <c r="AB173" s="507" t="n">
        <f aca="false">SUM(AB137:AB167)</f>
        <v>0</v>
      </c>
      <c r="AC173" s="507" t="n">
        <f aca="false">SUM(AC137:AC167)</f>
        <v>0</v>
      </c>
      <c r="AD173" s="507" t="n">
        <f aca="false">SUM(AD137:AD167)</f>
        <v>0</v>
      </c>
      <c r="AE173" s="507" t="n">
        <f aca="false">SUM(AE137:AE167)</f>
        <v>0</v>
      </c>
      <c r="AF173" s="507" t="n">
        <f aca="false">SUM(AF137:AF167)</f>
        <v>0</v>
      </c>
      <c r="AG173" s="507" t="n">
        <f aca="false">SUM(AG137:AG167)</f>
        <v>0</v>
      </c>
      <c r="AH173" s="507" t="n">
        <f aca="false">SUM(AH137:AH167)</f>
        <v>0</v>
      </c>
      <c r="AI173" s="507" t="n">
        <f aca="false">SUM(AI137:AI167)</f>
        <v>0</v>
      </c>
      <c r="AJ173" s="507" t="n">
        <f aca="false">SUM(AJ137:AJ167)</f>
        <v>0</v>
      </c>
      <c r="AK173" s="507" t="n">
        <f aca="false">SUM(AK137:AK167)</f>
        <v>0</v>
      </c>
      <c r="AL173" s="507" t="n">
        <f aca="false">SUM(AL137:AL167)</f>
        <v>0</v>
      </c>
      <c r="AM173" s="507" t="n">
        <f aca="false">SUM(AM137:AM167)</f>
        <v>0</v>
      </c>
      <c r="AN173" s="507" t="n">
        <f aca="false">SUM(AN137:AN167)</f>
        <v>0</v>
      </c>
      <c r="AO173" s="507" t="n">
        <f aca="false">SUM(AO137:AO167)</f>
        <v>0</v>
      </c>
      <c r="AP173" s="507" t="n">
        <f aca="false">SUM(AP137:AP167)</f>
        <v>0</v>
      </c>
      <c r="AQ173" s="507" t="n">
        <f aca="false">SUM(AQ137:AQ167)</f>
        <v>0</v>
      </c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</row>
    <row r="174" customFormat="false" ht="19.5" hidden="false" customHeight="true" outlineLevel="1" collapsed="false">
      <c r="A174" s="89"/>
      <c r="B174" s="89"/>
      <c r="C174" s="89"/>
      <c r="D174" s="89"/>
      <c r="E174" s="218"/>
      <c r="F174" s="218"/>
      <c r="G174" s="218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</row>
    <row r="175" customFormat="false" ht="19.5" hidden="false" customHeight="true" outlineLevel="1" collapsed="false">
      <c r="A175" s="89"/>
      <c r="B175" s="89"/>
      <c r="C175" s="89"/>
      <c r="D175" s="89"/>
      <c r="E175" s="218"/>
      <c r="F175" s="218"/>
      <c r="G175" s="218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</row>
    <row r="176" customFormat="false" ht="19.5" hidden="false" customHeight="true" outlineLevel="0" collapsed="false">
      <c r="A176" s="89"/>
      <c r="B176" s="504" t="str">
        <f aca="false">B13</f>
        <v>Outros</v>
      </c>
      <c r="C176" s="504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</row>
    <row r="177" customFormat="false" ht="11.25" hidden="false" customHeight="true" outlineLevel="0" collapsed="false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</row>
    <row r="178" customFormat="false" ht="18.75" hidden="false" customHeight="true" outlineLevel="0" collapsed="false">
      <c r="A178" s="89"/>
      <c r="B178" s="44" t="s">
        <v>552</v>
      </c>
      <c r="C178" s="44"/>
      <c r="D178" s="89"/>
      <c r="E178" s="89"/>
      <c r="F178" s="505" t="n">
        <f aca="false">1 / 'Painel  de Controle'!E26</f>
        <v>0.02857142857</v>
      </c>
      <c r="G178" s="253"/>
      <c r="H178" s="81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</row>
    <row r="179" customFormat="false" ht="18.75" hidden="false" customHeight="true" outlineLevel="0" collapsed="false">
      <c r="A179" s="89"/>
      <c r="B179" s="44" t="s">
        <v>553</v>
      </c>
      <c r="C179" s="44"/>
      <c r="D179" s="89"/>
      <c r="E179" s="89"/>
      <c r="F179" s="64" t="s">
        <v>557</v>
      </c>
      <c r="G179" s="64"/>
      <c r="H179" s="81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</row>
    <row r="180" customFormat="false" ht="15.75" hidden="false" customHeight="true" outlineLevel="0" collapsed="false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64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</row>
    <row r="181" customFormat="false" ht="16.5" hidden="false" customHeight="true" outlineLevel="0" collapsed="false">
      <c r="A181" s="89"/>
      <c r="B181" s="89" t="s">
        <v>555</v>
      </c>
      <c r="C181" s="89"/>
      <c r="D181" s="89"/>
      <c r="E181" s="89"/>
      <c r="F181" s="89"/>
      <c r="G181" s="89"/>
      <c r="H181" s="45" t="n">
        <v>0</v>
      </c>
      <c r="I181" s="64" t="n">
        <f aca="false">H185</f>
        <v>9857142.8571</v>
      </c>
      <c r="J181" s="64" t="n">
        <f aca="false">I185</f>
        <v>9571428.5714</v>
      </c>
      <c r="K181" s="64" t="n">
        <f aca="false">J185</f>
        <v>9285714.2857</v>
      </c>
      <c r="L181" s="64" t="n">
        <f aca="false">K185</f>
        <v>9000000</v>
      </c>
      <c r="M181" s="64" t="n">
        <f aca="false">L185</f>
        <v>8714285.7143</v>
      </c>
      <c r="N181" s="64" t="n">
        <f aca="false">M185</f>
        <v>8428571.4286</v>
      </c>
      <c r="O181" s="64" t="n">
        <f aca="false">N185</f>
        <v>8142857.1429</v>
      </c>
      <c r="P181" s="64" t="n">
        <f aca="false">O185</f>
        <v>7857142.8572</v>
      </c>
      <c r="Q181" s="64" t="n">
        <f aca="false">P185</f>
        <v>7571428.5715</v>
      </c>
      <c r="R181" s="64" t="n">
        <f aca="false">Q185</f>
        <v>7285714.2858</v>
      </c>
      <c r="S181" s="64" t="n">
        <f aca="false">R185</f>
        <v>7000000.0001</v>
      </c>
      <c r="T181" s="64" t="n">
        <f aca="false">S185</f>
        <v>6714285.7144</v>
      </c>
      <c r="U181" s="64" t="n">
        <f aca="false">T185</f>
        <v>6428571.4287</v>
      </c>
      <c r="V181" s="64" t="n">
        <f aca="false">U185</f>
        <v>6142857.143</v>
      </c>
      <c r="W181" s="64" t="n">
        <f aca="false">V185</f>
        <v>5857142.8573</v>
      </c>
      <c r="X181" s="64" t="n">
        <f aca="false">W185</f>
        <v>5571428.5716</v>
      </c>
      <c r="Y181" s="64" t="n">
        <f aca="false">X185</f>
        <v>5285714.2859</v>
      </c>
      <c r="Z181" s="64" t="n">
        <f aca="false">Y185</f>
        <v>5000000.0002</v>
      </c>
      <c r="AA181" s="64" t="n">
        <f aca="false">Z185</f>
        <v>4714285.7145</v>
      </c>
      <c r="AB181" s="64" t="n">
        <f aca="false">AA185</f>
        <v>4428571.4288</v>
      </c>
      <c r="AC181" s="64" t="n">
        <f aca="false">AB185</f>
        <v>4142857.1431</v>
      </c>
      <c r="AD181" s="64" t="n">
        <f aca="false">AC185</f>
        <v>3857142.8574</v>
      </c>
      <c r="AE181" s="64" t="n">
        <f aca="false">AD185</f>
        <v>3571428.5717</v>
      </c>
      <c r="AF181" s="64" t="n">
        <f aca="false">AE185</f>
        <v>3285714.286</v>
      </c>
      <c r="AG181" s="64" t="n">
        <f aca="false">AF185</f>
        <v>3000000.0003</v>
      </c>
      <c r="AH181" s="64" t="n">
        <f aca="false">AG185</f>
        <v>2714285.7146</v>
      </c>
      <c r="AI181" s="64" t="n">
        <f aca="false">AH185</f>
        <v>2428571.4289</v>
      </c>
      <c r="AJ181" s="64" t="n">
        <f aca="false">AI185</f>
        <v>2142857.1432</v>
      </c>
      <c r="AK181" s="64" t="n">
        <f aca="false">AJ185</f>
        <v>1857142.8575</v>
      </c>
      <c r="AL181" s="64" t="n">
        <f aca="false">AK185</f>
        <v>1571428.5718</v>
      </c>
      <c r="AM181" s="64" t="n">
        <f aca="false">AL185</f>
        <v>1285714.2861</v>
      </c>
      <c r="AN181" s="64" t="n">
        <f aca="false">AM185</f>
        <v>1000000.0004</v>
      </c>
      <c r="AO181" s="64" t="n">
        <f aca="false">AN185</f>
        <v>714285.714699999</v>
      </c>
      <c r="AP181" s="64" t="n">
        <f aca="false">AO185</f>
        <v>428571.428999999</v>
      </c>
      <c r="AQ181" s="64" t="n">
        <f aca="false">AP185</f>
        <v>142857.143299999</v>
      </c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</row>
    <row r="182" customFormat="false" ht="16.5" hidden="false" customHeight="true" outlineLevel="0" collapsed="false">
      <c r="A182" s="89"/>
      <c r="B182" s="89" t="s">
        <v>556</v>
      </c>
      <c r="C182" s="89"/>
      <c r="D182" s="89"/>
      <c r="E182" s="89"/>
      <c r="F182" s="64"/>
      <c r="G182" s="64"/>
      <c r="H182" s="64" t="n">
        <f aca="false">H13</f>
        <v>10000000</v>
      </c>
      <c r="I182" s="64" t="n">
        <f aca="false">I13</f>
        <v>0</v>
      </c>
      <c r="J182" s="64" t="n">
        <f aca="false">J13</f>
        <v>0</v>
      </c>
      <c r="K182" s="64" t="n">
        <f aca="false">K13</f>
        <v>0</v>
      </c>
      <c r="L182" s="64" t="n">
        <f aca="false">L13</f>
        <v>0</v>
      </c>
      <c r="M182" s="64" t="n">
        <f aca="false">M13</f>
        <v>0</v>
      </c>
      <c r="N182" s="64" t="n">
        <f aca="false">N13</f>
        <v>0</v>
      </c>
      <c r="O182" s="64" t="n">
        <f aca="false">O13</f>
        <v>0</v>
      </c>
      <c r="P182" s="64" t="n">
        <f aca="false">P13</f>
        <v>0</v>
      </c>
      <c r="Q182" s="64" t="n">
        <f aca="false">Q13</f>
        <v>0</v>
      </c>
      <c r="R182" s="64" t="n">
        <f aca="false">R13</f>
        <v>0</v>
      </c>
      <c r="S182" s="64" t="n">
        <f aca="false">S13</f>
        <v>0</v>
      </c>
      <c r="T182" s="64" t="n">
        <f aca="false">T13</f>
        <v>0</v>
      </c>
      <c r="U182" s="64" t="n">
        <f aca="false">U13</f>
        <v>0</v>
      </c>
      <c r="V182" s="64" t="n">
        <f aca="false">V13</f>
        <v>0</v>
      </c>
      <c r="W182" s="64" t="n">
        <f aca="false">W13</f>
        <v>0</v>
      </c>
      <c r="X182" s="64" t="n">
        <f aca="false">X13</f>
        <v>0</v>
      </c>
      <c r="Y182" s="64" t="n">
        <f aca="false">Y13</f>
        <v>0</v>
      </c>
      <c r="Z182" s="64" t="n">
        <f aca="false">Z13</f>
        <v>0</v>
      </c>
      <c r="AA182" s="64" t="n">
        <f aca="false">AA13</f>
        <v>0</v>
      </c>
      <c r="AB182" s="64" t="n">
        <f aca="false">AB13</f>
        <v>0</v>
      </c>
      <c r="AC182" s="64" t="n">
        <f aca="false">AC13</f>
        <v>0</v>
      </c>
      <c r="AD182" s="64" t="n">
        <f aca="false">AD13</f>
        <v>0</v>
      </c>
      <c r="AE182" s="64" t="n">
        <f aca="false">AE13</f>
        <v>0</v>
      </c>
      <c r="AF182" s="64" t="n">
        <f aca="false">AF13</f>
        <v>0</v>
      </c>
      <c r="AG182" s="64" t="n">
        <f aca="false">AG13</f>
        <v>0</v>
      </c>
      <c r="AH182" s="64" t="n">
        <f aca="false">AH13</f>
        <v>0</v>
      </c>
      <c r="AI182" s="64" t="n">
        <f aca="false">AI13</f>
        <v>0</v>
      </c>
      <c r="AJ182" s="64" t="n">
        <f aca="false">AJ13</f>
        <v>0</v>
      </c>
      <c r="AK182" s="64" t="n">
        <f aca="false">AK13</f>
        <v>0</v>
      </c>
      <c r="AL182" s="64" t="n">
        <f aca="false">AL13</f>
        <v>0</v>
      </c>
      <c r="AM182" s="64" t="n">
        <f aca="false">AM13</f>
        <v>0</v>
      </c>
      <c r="AN182" s="64" t="n">
        <f aca="false">AN13</f>
        <v>0</v>
      </c>
      <c r="AO182" s="64" t="n">
        <f aca="false">AO13</f>
        <v>0</v>
      </c>
      <c r="AP182" s="64" t="n">
        <f aca="false">AP13</f>
        <v>0</v>
      </c>
      <c r="AQ182" s="64" t="n">
        <f aca="false">AQ13</f>
        <v>0</v>
      </c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</row>
    <row r="183" customFormat="false" ht="16.5" hidden="false" customHeight="true" outlineLevel="0" collapsed="false">
      <c r="A183" s="89"/>
      <c r="B183" s="89" t="s">
        <v>389</v>
      </c>
      <c r="C183" s="89"/>
      <c r="D183" s="89"/>
      <c r="E183" s="89"/>
      <c r="F183" s="64"/>
      <c r="G183" s="64"/>
      <c r="H183" s="64" t="n">
        <f aca="false">-H225</f>
        <v>-142857.1429</v>
      </c>
      <c r="I183" s="64" t="n">
        <f aca="false">-I225</f>
        <v>-285714.2857</v>
      </c>
      <c r="J183" s="64" t="n">
        <f aca="false">-J225</f>
        <v>-285714.2857</v>
      </c>
      <c r="K183" s="64" t="n">
        <f aca="false">-K225</f>
        <v>-285714.2857</v>
      </c>
      <c r="L183" s="64" t="n">
        <f aca="false">-L225</f>
        <v>-285714.2857</v>
      </c>
      <c r="M183" s="64" t="n">
        <f aca="false">-M225</f>
        <v>-285714.2857</v>
      </c>
      <c r="N183" s="64" t="n">
        <f aca="false">-N225</f>
        <v>-285714.2857</v>
      </c>
      <c r="O183" s="64" t="n">
        <f aca="false">-O225</f>
        <v>-285714.2857</v>
      </c>
      <c r="P183" s="64" t="n">
        <f aca="false">-P225</f>
        <v>-285714.2857</v>
      </c>
      <c r="Q183" s="64" t="n">
        <f aca="false">-Q225</f>
        <v>-285714.2857</v>
      </c>
      <c r="R183" s="64" t="n">
        <f aca="false">-R225</f>
        <v>-285714.2857</v>
      </c>
      <c r="S183" s="64" t="n">
        <f aca="false">-S225</f>
        <v>-285714.2857</v>
      </c>
      <c r="T183" s="64" t="n">
        <f aca="false">-T225</f>
        <v>-285714.2857</v>
      </c>
      <c r="U183" s="64" t="n">
        <f aca="false">-U225</f>
        <v>-285714.2857</v>
      </c>
      <c r="V183" s="64" t="n">
        <f aca="false">-V225</f>
        <v>-285714.2857</v>
      </c>
      <c r="W183" s="64" t="n">
        <f aca="false">-W225</f>
        <v>-285714.2857</v>
      </c>
      <c r="X183" s="64" t="n">
        <f aca="false">-X225</f>
        <v>-285714.2857</v>
      </c>
      <c r="Y183" s="64" t="n">
        <f aca="false">-Y225</f>
        <v>-285714.2857</v>
      </c>
      <c r="Z183" s="64" t="n">
        <f aca="false">-Z225</f>
        <v>-285714.2857</v>
      </c>
      <c r="AA183" s="64" t="n">
        <f aca="false">-AA225</f>
        <v>-285714.2857</v>
      </c>
      <c r="AB183" s="64" t="n">
        <f aca="false">-AB225</f>
        <v>-285714.2857</v>
      </c>
      <c r="AC183" s="64" t="n">
        <f aca="false">-AC225</f>
        <v>-285714.2857</v>
      </c>
      <c r="AD183" s="64" t="n">
        <f aca="false">-AD225</f>
        <v>-285714.2857</v>
      </c>
      <c r="AE183" s="64" t="n">
        <f aca="false">-AE225</f>
        <v>-285714.2857</v>
      </c>
      <c r="AF183" s="64" t="n">
        <f aca="false">-AF225</f>
        <v>-285714.2857</v>
      </c>
      <c r="AG183" s="64" t="n">
        <f aca="false">-AG225</f>
        <v>-285714.2857</v>
      </c>
      <c r="AH183" s="64" t="n">
        <f aca="false">-AH225</f>
        <v>-285714.2857</v>
      </c>
      <c r="AI183" s="64" t="n">
        <f aca="false">-AI225</f>
        <v>-285714.2857</v>
      </c>
      <c r="AJ183" s="64" t="n">
        <f aca="false">-AJ225</f>
        <v>-285714.2857</v>
      </c>
      <c r="AK183" s="64" t="n">
        <f aca="false">-AK225</f>
        <v>-285714.2857</v>
      </c>
      <c r="AL183" s="64" t="n">
        <f aca="false">-AL225</f>
        <v>-285714.2857</v>
      </c>
      <c r="AM183" s="64" t="n">
        <f aca="false">-AM225</f>
        <v>-285714.2857</v>
      </c>
      <c r="AN183" s="64" t="n">
        <f aca="false">-AN225</f>
        <v>-285714.2857</v>
      </c>
      <c r="AO183" s="64" t="n">
        <f aca="false">-AO225</f>
        <v>-285714.2857</v>
      </c>
      <c r="AP183" s="64" t="n">
        <f aca="false">-AP225</f>
        <v>-285714.2857</v>
      </c>
      <c r="AQ183" s="64" t="n">
        <f aca="false">-AQ225</f>
        <v>-142857.143300001</v>
      </c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</row>
    <row r="184" customFormat="false" ht="16.5" hidden="false" customHeight="true" outlineLevel="0" collapsed="false">
      <c r="A184" s="89"/>
      <c r="B184" s="89" t="s">
        <v>326</v>
      </c>
      <c r="C184" s="89"/>
      <c r="D184" s="89"/>
      <c r="E184" s="89"/>
      <c r="F184" s="89"/>
      <c r="G184" s="89"/>
      <c r="H184" s="64" t="n">
        <f aca="false">IF(H$21&gt;'Painel  de Controle'!$E$26,0,G184+H183)</f>
        <v>-142857.1429</v>
      </c>
      <c r="I184" s="64" t="n">
        <f aca="false">IF(I$21&gt;'Painel  de Controle'!$E$26,0,H184+I183)</f>
        <v>-428571.4286</v>
      </c>
      <c r="J184" s="64" t="n">
        <f aca="false">IF(J$21&gt;'Painel  de Controle'!$E$26,0,I184+J183)</f>
        <v>-714285.7143</v>
      </c>
      <c r="K184" s="64" t="n">
        <f aca="false">IF(K$21&gt;'Painel  de Controle'!$E$26,0,J184+K183)</f>
        <v>-1000000</v>
      </c>
      <c r="L184" s="64" t="n">
        <f aca="false">IF(L$21&gt;'Painel  de Controle'!$E$26,0,K184+L183)</f>
        <v>-1285714.286</v>
      </c>
      <c r="M184" s="64" t="n">
        <f aca="false">IF(M$21&gt;'Painel  de Controle'!$E$26,0,L184+M183)</f>
        <v>-1571428.571</v>
      </c>
      <c r="N184" s="64" t="n">
        <f aca="false">IF(N$21&gt;'Painel  de Controle'!$E$26,0,M184+N183)</f>
        <v>-1857142.857</v>
      </c>
      <c r="O184" s="64" t="n">
        <f aca="false">IF(O$21&gt;'Painel  de Controle'!$E$26,0,N184+O183)</f>
        <v>-2142857.143</v>
      </c>
      <c r="P184" s="64" t="n">
        <f aca="false">IF(P$21&gt;'Painel  de Controle'!$E$26,0,O184+P183)</f>
        <v>-2428571.429</v>
      </c>
      <c r="Q184" s="64" t="n">
        <f aca="false">IF(Q$21&gt;'Painel  de Controle'!$E$26,0,P184+Q183)</f>
        <v>-2714285.714</v>
      </c>
      <c r="R184" s="64" t="n">
        <f aca="false">IF(R$21&gt;'Painel  de Controle'!$E$26,0,Q184+R183)</f>
        <v>-3000000</v>
      </c>
      <c r="S184" s="64" t="n">
        <f aca="false">IF(S$21&gt;'Painel  de Controle'!$E$26,0,R184+S183)</f>
        <v>-3285714.286</v>
      </c>
      <c r="T184" s="64" t="n">
        <f aca="false">IF(T$21&gt;'Painel  de Controle'!$E$26,0,S184+T183)</f>
        <v>-3571428.571</v>
      </c>
      <c r="U184" s="64" t="n">
        <f aca="false">IF(U$21&gt;'Painel  de Controle'!$E$26,0,T184+U183)</f>
        <v>-3857142.857</v>
      </c>
      <c r="V184" s="64" t="n">
        <f aca="false">IF(V$21&gt;'Painel  de Controle'!$E$26,0,U184+V183)</f>
        <v>-4142857.143</v>
      </c>
      <c r="W184" s="64" t="n">
        <f aca="false">IF(W$21&gt;'Painel  de Controle'!$E$26,0,V184+W183)</f>
        <v>-4428571.429</v>
      </c>
      <c r="X184" s="64" t="n">
        <f aca="false">IF(X$21&gt;'Painel  de Controle'!$E$26,0,W184+X183)</f>
        <v>-4714285.714</v>
      </c>
      <c r="Y184" s="64" t="n">
        <f aca="false">IF(Y$21&gt;'Painel  de Controle'!$E$26,0,X184+Y183)</f>
        <v>-5000000</v>
      </c>
      <c r="Z184" s="64" t="n">
        <f aca="false">IF(Z$21&gt;'Painel  de Controle'!$E$26,0,Y184+Z183)</f>
        <v>-5285714.286</v>
      </c>
      <c r="AA184" s="64" t="n">
        <f aca="false">IF(AA$21&gt;'Painel  de Controle'!$E$26,0,Z184+AA183)</f>
        <v>-5571428.571</v>
      </c>
      <c r="AB184" s="64" t="n">
        <f aca="false">IF(AB$21&gt;'Painel  de Controle'!$E$26,0,AA184+AB183)</f>
        <v>-5857142.857</v>
      </c>
      <c r="AC184" s="64" t="n">
        <f aca="false">IF(AC$21&gt;'Painel  de Controle'!$E$26,0,AB184+AC183)</f>
        <v>-6142857.143</v>
      </c>
      <c r="AD184" s="64" t="n">
        <f aca="false">IF(AD$21&gt;'Painel  de Controle'!$E$26,0,AC184+AD183)</f>
        <v>-6428571.429</v>
      </c>
      <c r="AE184" s="64" t="n">
        <f aca="false">IF(AE$21&gt;'Painel  de Controle'!$E$26,0,AD184+AE183)</f>
        <v>-6714285.714</v>
      </c>
      <c r="AF184" s="64" t="n">
        <f aca="false">IF(AF$21&gt;'Painel  de Controle'!$E$26,0,AE184+AF183)</f>
        <v>-7000000</v>
      </c>
      <c r="AG184" s="64" t="n">
        <f aca="false">IF(AG$21&gt;'Painel  de Controle'!$E$26,0,AF184+AG183)</f>
        <v>-7285714.286</v>
      </c>
      <c r="AH184" s="64" t="n">
        <f aca="false">IF(AH$21&gt;'Painel  de Controle'!$E$26,0,AG184+AH183)</f>
        <v>-7571428.571</v>
      </c>
      <c r="AI184" s="64" t="n">
        <f aca="false">IF(AI$21&gt;'Painel  de Controle'!$E$26,0,AH184+AI183)</f>
        <v>-7857142.857</v>
      </c>
      <c r="AJ184" s="64" t="n">
        <f aca="false">IF(AJ$21&gt;'Painel  de Controle'!$E$26,0,AI184+AJ183)</f>
        <v>-8142857.143</v>
      </c>
      <c r="AK184" s="64" t="n">
        <f aca="false">IF(AK$21&gt;'Painel  de Controle'!$E$26,0,AJ184+AK183)</f>
        <v>-8428571.429</v>
      </c>
      <c r="AL184" s="64" t="n">
        <f aca="false">IF(AL$21&gt;'Painel  de Controle'!$E$26,0,AK184+AL183)</f>
        <v>-8714285.714</v>
      </c>
      <c r="AM184" s="64" t="n">
        <f aca="false">IF(AM$21&gt;'Painel  de Controle'!$E$26,0,AL184+AM183)</f>
        <v>-9000000</v>
      </c>
      <c r="AN184" s="64" t="n">
        <f aca="false">IF(AN$21&gt;'Painel  de Controle'!$E$26,0,AM184+AN183)</f>
        <v>-9285714.286</v>
      </c>
      <c r="AO184" s="64" t="n">
        <f aca="false">IF(AO$21&gt;'Painel  de Controle'!$E$26,0,AN184+AO183)</f>
        <v>-9571428.571</v>
      </c>
      <c r="AP184" s="64" t="n">
        <f aca="false">IF(AP$21&gt;'Painel  de Controle'!$E$26,0,AO184+AP183)</f>
        <v>-9857142.857</v>
      </c>
      <c r="AQ184" s="64" t="n">
        <f aca="false">IF(AQ$21&gt;'Painel  de Controle'!$E$26,0,AP184+AQ183)</f>
        <v>-10000000</v>
      </c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</row>
    <row r="185" customFormat="false" ht="16.5" hidden="false" customHeight="true" outlineLevel="0" collapsed="false">
      <c r="A185" s="89"/>
      <c r="B185" s="506" t="s">
        <v>324</v>
      </c>
      <c r="C185" s="506"/>
      <c r="D185" s="506"/>
      <c r="E185" s="506"/>
      <c r="F185" s="506"/>
      <c r="G185" s="506"/>
      <c r="H185" s="507" t="n">
        <f aca="false">H181+H182+H183</f>
        <v>9857142.8571</v>
      </c>
      <c r="I185" s="507" t="n">
        <f aca="false">I181+I182+I183</f>
        <v>9571428.5714</v>
      </c>
      <c r="J185" s="507" t="n">
        <f aca="false">J181+J182+J183</f>
        <v>9285714.2857</v>
      </c>
      <c r="K185" s="507" t="n">
        <f aca="false">K181+K182+K183</f>
        <v>9000000</v>
      </c>
      <c r="L185" s="507" t="n">
        <f aca="false">L181+L182+L183</f>
        <v>8714285.7143</v>
      </c>
      <c r="M185" s="507" t="n">
        <f aca="false">M181+M182+M183</f>
        <v>8428571.4286</v>
      </c>
      <c r="N185" s="507" t="n">
        <f aca="false">N181+N182+N183</f>
        <v>8142857.1429</v>
      </c>
      <c r="O185" s="507" t="n">
        <f aca="false">O181+O182+O183</f>
        <v>7857142.8572</v>
      </c>
      <c r="P185" s="507" t="n">
        <f aca="false">P181+P182+P183</f>
        <v>7571428.5715</v>
      </c>
      <c r="Q185" s="507" t="n">
        <f aca="false">Q181+Q182+Q183</f>
        <v>7285714.2858</v>
      </c>
      <c r="R185" s="507" t="n">
        <f aca="false">R181+R182+R183</f>
        <v>7000000.0001</v>
      </c>
      <c r="S185" s="507" t="n">
        <f aca="false">S181+S182+S183</f>
        <v>6714285.7144</v>
      </c>
      <c r="T185" s="507" t="n">
        <f aca="false">T181+T182+T183</f>
        <v>6428571.4287</v>
      </c>
      <c r="U185" s="507" t="n">
        <f aca="false">U181+U182+U183</f>
        <v>6142857.143</v>
      </c>
      <c r="V185" s="507" t="n">
        <f aca="false">V181+V182+V183</f>
        <v>5857142.8573</v>
      </c>
      <c r="W185" s="507" t="n">
        <f aca="false">W181+W182+W183</f>
        <v>5571428.5716</v>
      </c>
      <c r="X185" s="507" t="n">
        <f aca="false">X181+X182+X183</f>
        <v>5285714.2859</v>
      </c>
      <c r="Y185" s="507" t="n">
        <f aca="false">Y181+Y182+Y183</f>
        <v>5000000.0002</v>
      </c>
      <c r="Z185" s="507" t="n">
        <f aca="false">Z181+Z182+Z183</f>
        <v>4714285.7145</v>
      </c>
      <c r="AA185" s="507" t="n">
        <f aca="false">AA181+AA182+AA183</f>
        <v>4428571.4288</v>
      </c>
      <c r="AB185" s="507" t="n">
        <f aca="false">AB181+AB182+AB183</f>
        <v>4142857.1431</v>
      </c>
      <c r="AC185" s="507" t="n">
        <f aca="false">AC181+AC182+AC183</f>
        <v>3857142.8574</v>
      </c>
      <c r="AD185" s="507" t="n">
        <f aca="false">AD181+AD182+AD183</f>
        <v>3571428.5717</v>
      </c>
      <c r="AE185" s="507" t="n">
        <f aca="false">AE181+AE182+AE183</f>
        <v>3285714.286</v>
      </c>
      <c r="AF185" s="507" t="n">
        <f aca="false">AF181+AF182+AF183</f>
        <v>3000000.0003</v>
      </c>
      <c r="AG185" s="507" t="n">
        <f aca="false">AG181+AG182+AG183</f>
        <v>2714285.7146</v>
      </c>
      <c r="AH185" s="507" t="n">
        <f aca="false">AH181+AH182+AH183</f>
        <v>2428571.4289</v>
      </c>
      <c r="AI185" s="507" t="n">
        <f aca="false">AI181+AI182+AI183</f>
        <v>2142857.1432</v>
      </c>
      <c r="AJ185" s="507" t="n">
        <f aca="false">AJ181+AJ182+AJ183</f>
        <v>1857142.8575</v>
      </c>
      <c r="AK185" s="507" t="n">
        <f aca="false">AK181+AK182+AK183</f>
        <v>1571428.5718</v>
      </c>
      <c r="AL185" s="507" t="n">
        <f aca="false">AL181+AL182+AL183</f>
        <v>1285714.2861</v>
      </c>
      <c r="AM185" s="507" t="n">
        <f aca="false">AM181+AM182+AM183</f>
        <v>1000000.0004</v>
      </c>
      <c r="AN185" s="507" t="n">
        <f aca="false">AN181+AN182+AN183</f>
        <v>714285.714699999</v>
      </c>
      <c r="AO185" s="507" t="n">
        <f aca="false">AO181+AO182+AO183</f>
        <v>428571.428999999</v>
      </c>
      <c r="AP185" s="507" t="n">
        <f aca="false">AP181+AP182+AP183</f>
        <v>142857.143299999</v>
      </c>
      <c r="AQ185" s="507" t="n">
        <f aca="false">AQ181+AQ182+AQ183</f>
        <v>-1.39698386192322E-009</v>
      </c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</row>
    <row r="186" customFormat="false" ht="16.5" hidden="false" customHeight="true" outlineLevel="1" collapsed="false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45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</row>
    <row r="187" customFormat="false" ht="16.5" hidden="false" customHeight="true" outlineLevel="1" collapsed="false">
      <c r="A187" s="89"/>
      <c r="B187" s="89"/>
      <c r="C187" s="89"/>
      <c r="D187" s="89"/>
      <c r="E187" s="462" t="s">
        <v>479</v>
      </c>
      <c r="F187" s="462"/>
      <c r="G187" s="462"/>
      <c r="H187" s="508" t="n">
        <f aca="false">H136</f>
        <v>0</v>
      </c>
      <c r="I187" s="508" t="n">
        <f aca="false">I136</f>
        <v>1</v>
      </c>
      <c r="J187" s="508" t="n">
        <f aca="false">J136</f>
        <v>2</v>
      </c>
      <c r="K187" s="508" t="n">
        <f aca="false">K136</f>
        <v>3</v>
      </c>
      <c r="L187" s="508" t="n">
        <f aca="false">L136</f>
        <v>4</v>
      </c>
      <c r="M187" s="508" t="n">
        <f aca="false">M136</f>
        <v>5</v>
      </c>
      <c r="N187" s="508" t="n">
        <f aca="false">N136</f>
        <v>6</v>
      </c>
      <c r="O187" s="508" t="n">
        <f aca="false">O136</f>
        <v>7</v>
      </c>
      <c r="P187" s="508" t="n">
        <f aca="false">P136</f>
        <v>8</v>
      </c>
      <c r="Q187" s="508" t="n">
        <f aca="false">Q136</f>
        <v>9</v>
      </c>
      <c r="R187" s="508" t="n">
        <f aca="false">R136</f>
        <v>10</v>
      </c>
      <c r="S187" s="508" t="n">
        <f aca="false">S136</f>
        <v>11</v>
      </c>
      <c r="T187" s="508" t="n">
        <f aca="false">T136</f>
        <v>12</v>
      </c>
      <c r="U187" s="508" t="n">
        <f aca="false">U136</f>
        <v>13</v>
      </c>
      <c r="V187" s="508" t="n">
        <f aca="false">V136</f>
        <v>14</v>
      </c>
      <c r="W187" s="508" t="n">
        <f aca="false">W136</f>
        <v>15</v>
      </c>
      <c r="X187" s="508" t="n">
        <f aca="false">X136</f>
        <v>16</v>
      </c>
      <c r="Y187" s="508" t="n">
        <f aca="false">Y136</f>
        <v>17</v>
      </c>
      <c r="Z187" s="508" t="n">
        <f aca="false">Z136</f>
        <v>18</v>
      </c>
      <c r="AA187" s="508" t="n">
        <f aca="false">AA136</f>
        <v>19</v>
      </c>
      <c r="AB187" s="508" t="n">
        <f aca="false">AB136</f>
        <v>20</v>
      </c>
      <c r="AC187" s="508" t="n">
        <f aca="false">AC136</f>
        <v>21</v>
      </c>
      <c r="AD187" s="508" t="n">
        <f aca="false">AD136</f>
        <v>22</v>
      </c>
      <c r="AE187" s="508" t="n">
        <f aca="false">AE136</f>
        <v>23</v>
      </c>
      <c r="AF187" s="508" t="n">
        <f aca="false">AF136</f>
        <v>24</v>
      </c>
      <c r="AG187" s="508" t="n">
        <f aca="false">AG136</f>
        <v>25</v>
      </c>
      <c r="AH187" s="508" t="n">
        <f aca="false">AH136</f>
        <v>26</v>
      </c>
      <c r="AI187" s="508" t="n">
        <f aca="false">AI136</f>
        <v>27</v>
      </c>
      <c r="AJ187" s="508" t="n">
        <f aca="false">AJ136</f>
        <v>28</v>
      </c>
      <c r="AK187" s="508" t="n">
        <f aca="false">AK136</f>
        <v>29</v>
      </c>
      <c r="AL187" s="508" t="n">
        <f aca="false">AL136</f>
        <v>30</v>
      </c>
      <c r="AM187" s="508" t="n">
        <f aca="false">AM136</f>
        <v>31</v>
      </c>
      <c r="AN187" s="508" t="n">
        <f aca="false">AN136</f>
        <v>32</v>
      </c>
      <c r="AO187" s="508" t="n">
        <f aca="false">AO136</f>
        <v>33</v>
      </c>
      <c r="AP187" s="508" t="n">
        <f aca="false">AP136</f>
        <v>34</v>
      </c>
      <c r="AQ187" s="508" t="n">
        <f aca="false">AQ136</f>
        <v>35</v>
      </c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</row>
    <row r="188" customFormat="false" ht="18.75" hidden="false" customHeight="true" outlineLevel="1" collapsed="false">
      <c r="A188" s="89"/>
      <c r="B188" s="89"/>
      <c r="C188" s="89"/>
      <c r="D188" s="89"/>
      <c r="E188" s="253" t="n">
        <f aca="false">IF($F$179="Sim",$F$178,IF(F188=0,0,MAX($F$178,IF((MAX($F$188:$F$223)-F188=0),1,1/(MAX($F$188:$F$223)-F188)))))</f>
        <v>0.02857142857</v>
      </c>
      <c r="F188" s="509" t="n">
        <f aca="false">H187</f>
        <v>0</v>
      </c>
      <c r="G188" s="45"/>
      <c r="H188" s="64" t="n">
        <f aca="false">H$182*$E188 / 2</f>
        <v>142857.1429</v>
      </c>
      <c r="I188" s="64" t="n">
        <f aca="false">MIN($E188*SUM($H$182),SUM($H$182)-SUM($H$188:H188))</f>
        <v>285714.2857</v>
      </c>
      <c r="J188" s="64" t="n">
        <f aca="false">MIN($E188*SUM($H$182),SUM($H$182)-SUM($H$188:I188))</f>
        <v>285714.2857</v>
      </c>
      <c r="K188" s="64" t="n">
        <f aca="false">MIN($E188*SUM($H$182),SUM($H$182)-SUM($H$188:J188))</f>
        <v>285714.2857</v>
      </c>
      <c r="L188" s="64" t="n">
        <f aca="false">MIN($E188*SUM($H$182),SUM($H$182)-SUM($H$188:K188))</f>
        <v>285714.2857</v>
      </c>
      <c r="M188" s="64" t="n">
        <f aca="false">MIN($E188*SUM($H$182),SUM($H$182)-SUM($H$188:L188))</f>
        <v>285714.2857</v>
      </c>
      <c r="N188" s="64" t="n">
        <f aca="false">MIN($E188*SUM($H$182),SUM($H$182)-SUM($H$188:M188))</f>
        <v>285714.2857</v>
      </c>
      <c r="O188" s="64" t="n">
        <f aca="false">MIN($E188*SUM($H$182),SUM($H$182)-SUM($H$188:N188))</f>
        <v>285714.2857</v>
      </c>
      <c r="P188" s="64" t="n">
        <f aca="false">MIN($E188*SUM($H$182),SUM($H$182)-SUM($H$188:O188))</f>
        <v>285714.2857</v>
      </c>
      <c r="Q188" s="64" t="n">
        <f aca="false">MIN($E188*SUM($H$182),SUM($H$182)-SUM($H$188:P188))</f>
        <v>285714.2857</v>
      </c>
      <c r="R188" s="64" t="n">
        <f aca="false">MIN($E188*SUM($H$182),SUM($H$182)-SUM($H$188:Q188))</f>
        <v>285714.2857</v>
      </c>
      <c r="S188" s="64" t="n">
        <f aca="false">MIN($E188*SUM($H$182),SUM($H$182)-SUM($H$188:R188))</f>
        <v>285714.2857</v>
      </c>
      <c r="T188" s="64" t="n">
        <f aca="false">MIN($E188*SUM($H$182),SUM($H$182)-SUM($H$188:S188))</f>
        <v>285714.2857</v>
      </c>
      <c r="U188" s="64" t="n">
        <f aca="false">MIN($E188*SUM($H$182),SUM($H$182)-SUM($H$188:T188))</f>
        <v>285714.2857</v>
      </c>
      <c r="V188" s="64" t="n">
        <f aca="false">MIN($E188*SUM($H$182),SUM($H$182)-SUM($H$188:U188))</f>
        <v>285714.2857</v>
      </c>
      <c r="W188" s="64" t="n">
        <f aca="false">MIN($E188*SUM($H$182),SUM($H$182)-SUM($H$188:V188))</f>
        <v>285714.2857</v>
      </c>
      <c r="X188" s="64" t="n">
        <f aca="false">MIN($E188*SUM($H$182),SUM($H$182)-SUM($H$188:W188))</f>
        <v>285714.2857</v>
      </c>
      <c r="Y188" s="64" t="n">
        <f aca="false">MIN($E188*SUM($H$182),SUM($H$182)-SUM($H$188:X188))</f>
        <v>285714.2857</v>
      </c>
      <c r="Z188" s="64" t="n">
        <f aca="false">MIN($E188*SUM($H$182),SUM($H$182)-SUM($H$188:Y188))</f>
        <v>285714.2857</v>
      </c>
      <c r="AA188" s="64" t="n">
        <f aca="false">MIN($E188*SUM($H$182),SUM($H$182)-SUM($H$188:Z188))</f>
        <v>285714.2857</v>
      </c>
      <c r="AB188" s="64" t="n">
        <f aca="false">MIN($E188*SUM($H$182),SUM($H$182)-SUM($H$188:AA188))</f>
        <v>285714.2857</v>
      </c>
      <c r="AC188" s="64" t="n">
        <f aca="false">MIN($E188*SUM($H$182),SUM($H$182)-SUM($H$188:AB188))</f>
        <v>285714.2857</v>
      </c>
      <c r="AD188" s="64" t="n">
        <f aca="false">MIN($E188*SUM($H$182),SUM($H$182)-SUM($H$188:AC188))</f>
        <v>285714.2857</v>
      </c>
      <c r="AE188" s="64" t="n">
        <f aca="false">MIN($E188*SUM($H$182),SUM($H$182)-SUM($H$188:AD188))</f>
        <v>285714.2857</v>
      </c>
      <c r="AF188" s="64" t="n">
        <f aca="false">MIN($E188*SUM($H$182),SUM($H$182)-SUM($H$188:AE188))</f>
        <v>285714.2857</v>
      </c>
      <c r="AG188" s="64" t="n">
        <f aca="false">MIN($E188*SUM($H$182),SUM($H$182)-SUM($H$188:AF188))</f>
        <v>285714.2857</v>
      </c>
      <c r="AH188" s="64" t="n">
        <f aca="false">MIN($E188*SUM($H$182),SUM($H$182)-SUM($H$188:AG188))</f>
        <v>285714.2857</v>
      </c>
      <c r="AI188" s="64" t="n">
        <f aca="false">MIN($E188*SUM($H$182),SUM($H$182)-SUM($H$188:AH188))</f>
        <v>285714.2857</v>
      </c>
      <c r="AJ188" s="64" t="n">
        <f aca="false">MIN($E188*SUM($H$182),SUM($H$182)-SUM($H$188:AI188))</f>
        <v>285714.2857</v>
      </c>
      <c r="AK188" s="64" t="n">
        <f aca="false">MIN($E188*SUM($H$182),SUM($H$182)-SUM($H$188:AJ188))</f>
        <v>285714.2857</v>
      </c>
      <c r="AL188" s="64" t="n">
        <f aca="false">MIN($E188*SUM($H$182),SUM($H$182)-SUM($H$188:AK188))</f>
        <v>285714.2857</v>
      </c>
      <c r="AM188" s="64" t="n">
        <f aca="false">MIN($E188*SUM($H$182),SUM($H$182)-SUM($H$188:AL188))</f>
        <v>285714.2857</v>
      </c>
      <c r="AN188" s="64" t="n">
        <f aca="false">MIN($E188*SUM($H$182),SUM($H$182)-SUM($H$188:AM188))</f>
        <v>285714.2857</v>
      </c>
      <c r="AO188" s="64" t="n">
        <f aca="false">MIN($E188*SUM($H$182),SUM($H$182)-SUM($H$188:AN188))</f>
        <v>285714.2857</v>
      </c>
      <c r="AP188" s="64" t="n">
        <f aca="false">MIN($E188*SUM($H$182),SUM($H$182)-SUM($H$188:AO188))</f>
        <v>285714.2857</v>
      </c>
      <c r="AQ188" s="64" t="n">
        <f aca="false">MIN($E188*SUM($H$182),SUM($H$182)-SUM($H$188:AP188))</f>
        <v>142857.143300001</v>
      </c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</row>
    <row r="189" customFormat="false" ht="18.75" hidden="false" customHeight="true" outlineLevel="1" collapsed="false">
      <c r="A189" s="89"/>
      <c r="B189" s="89"/>
      <c r="C189" s="89"/>
      <c r="D189" s="89"/>
      <c r="E189" s="253" t="n">
        <f aca="false">IF($F$179="Sim",$F$178,IF(F189=0,0,MAX($F$178,IF((MAX($F$188:$F$223)-F189=0),1,1/(MAX($F$188:$F$223)-F189)))))</f>
        <v>0.02857142857</v>
      </c>
      <c r="F189" s="509" t="n">
        <f aca="false">I187</f>
        <v>1</v>
      </c>
      <c r="G189" s="45"/>
      <c r="H189" s="510"/>
      <c r="I189" s="64" t="n">
        <f aca="false">I$182*$E189</f>
        <v>0</v>
      </c>
      <c r="J189" s="64" t="n">
        <f aca="false">MIN($E189*SUM($I$182),SUM($I$182)-SUM(I$189:$I189))</f>
        <v>0</v>
      </c>
      <c r="K189" s="64" t="n">
        <f aca="false">MIN($E189*SUM($I$182),SUM($I$182)-SUM($H$189:J189))</f>
        <v>0</v>
      </c>
      <c r="L189" s="64" t="n">
        <f aca="false">MIN($E189*SUM($I$182),SUM($I$182)-SUM($H$189:K189))</f>
        <v>0</v>
      </c>
      <c r="M189" s="64" t="n">
        <f aca="false">MIN($E189*SUM($I$182),SUM($I$182)-SUM($H$189:L189))</f>
        <v>0</v>
      </c>
      <c r="N189" s="64" t="n">
        <f aca="false">MIN($E189*SUM($I$182),SUM($I$182)-SUM($H$189:M189))</f>
        <v>0</v>
      </c>
      <c r="O189" s="64" t="n">
        <f aca="false">MIN($E189*SUM($I$182),SUM($I$182)-SUM($H$189:N189))</f>
        <v>0</v>
      </c>
      <c r="P189" s="64" t="n">
        <f aca="false">MIN($E189*SUM($I$182),SUM($I$182)-SUM($H$189:O189))</f>
        <v>0</v>
      </c>
      <c r="Q189" s="64" t="n">
        <f aca="false">MIN($E189*SUM($I$182),SUM($I$182)-SUM($H$189:P189))</f>
        <v>0</v>
      </c>
      <c r="R189" s="64" t="n">
        <f aca="false">MIN($E189*SUM($I$182),SUM($I$182)-SUM($H$189:Q189))</f>
        <v>0</v>
      </c>
      <c r="S189" s="64" t="n">
        <f aca="false">MIN($E189*SUM($I$182),SUM($I$182)-SUM($H$189:R189))</f>
        <v>0</v>
      </c>
      <c r="T189" s="64" t="n">
        <f aca="false">MIN($E189*SUM($I$182),SUM($I$182)-SUM($H$189:S189))</f>
        <v>0</v>
      </c>
      <c r="U189" s="64" t="n">
        <f aca="false">MIN($E189*SUM($I$182),SUM($I$182)-SUM($H$189:T189))</f>
        <v>0</v>
      </c>
      <c r="V189" s="64" t="n">
        <f aca="false">MIN($E189*SUM($I$182),SUM($I$182)-SUM($H$189:U189))</f>
        <v>0</v>
      </c>
      <c r="W189" s="64" t="n">
        <f aca="false">MIN($E189*SUM($I$182),SUM($I$182)-SUM($H$189:V189))</f>
        <v>0</v>
      </c>
      <c r="X189" s="64" t="n">
        <f aca="false">MIN($E189*SUM($I$182),SUM($I$182)-SUM($H$189:W189))</f>
        <v>0</v>
      </c>
      <c r="Y189" s="64" t="n">
        <f aca="false">MIN($E189*SUM($I$182),SUM($I$182)-SUM($H$189:X189))</f>
        <v>0</v>
      </c>
      <c r="Z189" s="64" t="n">
        <f aca="false">MIN($E189*SUM($I$182),SUM($I$182)-SUM($H$189:Y189))</f>
        <v>0</v>
      </c>
      <c r="AA189" s="64" t="n">
        <f aca="false">MIN($E189*SUM($I$182),SUM($I$182)-SUM($H$189:Z189))</f>
        <v>0</v>
      </c>
      <c r="AB189" s="64" t="n">
        <f aca="false">MIN($E189*SUM($I$182),SUM($I$182)-SUM($H$189:AA189))</f>
        <v>0</v>
      </c>
      <c r="AC189" s="64" t="n">
        <f aca="false">MIN($E189*SUM($I$182),SUM($I$182)-SUM($H$189:AB189))</f>
        <v>0</v>
      </c>
      <c r="AD189" s="64" t="n">
        <f aca="false">MIN($E189*SUM($I$182),SUM($I$182)-SUM($H$189:AC189))</f>
        <v>0</v>
      </c>
      <c r="AE189" s="64" t="n">
        <f aca="false">MIN($E189*SUM($I$182),SUM($I$182)-SUM($H$189:AD189))</f>
        <v>0</v>
      </c>
      <c r="AF189" s="64" t="n">
        <f aca="false">MIN($E189*SUM($I$182),SUM($I$182)-SUM($H$189:AE189))</f>
        <v>0</v>
      </c>
      <c r="AG189" s="64" t="n">
        <f aca="false">MIN($E189*SUM($I$182),SUM($I$182)-SUM($H$189:AF189))</f>
        <v>0</v>
      </c>
      <c r="AH189" s="64" t="n">
        <f aca="false">MIN($E189*SUM($I$182),SUM($I$182)-SUM($H$189:AG189))</f>
        <v>0</v>
      </c>
      <c r="AI189" s="64" t="n">
        <f aca="false">MIN($E189*SUM($I$182),SUM($I$182)-SUM($H$189:AH189))</f>
        <v>0</v>
      </c>
      <c r="AJ189" s="64" t="n">
        <f aca="false">MIN($E189*SUM($I$182),SUM($I$182)-SUM($H$189:AI189))</f>
        <v>0</v>
      </c>
      <c r="AK189" s="64" t="n">
        <f aca="false">MIN($E189*SUM($I$182),SUM($I$182)-SUM($H$189:AJ189))</f>
        <v>0</v>
      </c>
      <c r="AL189" s="64" t="n">
        <f aca="false">MIN($E189*SUM($I$182),SUM($I$182)-SUM($H$189:AK189))</f>
        <v>0</v>
      </c>
      <c r="AM189" s="64" t="n">
        <f aca="false">MIN($E189*SUM($I$182),SUM($I$182)-SUM($H$189:AL189))</f>
        <v>0</v>
      </c>
      <c r="AN189" s="64" t="n">
        <f aca="false">MIN($E189*SUM($I$182),SUM($I$182)-SUM($H$189:AM189))</f>
        <v>0</v>
      </c>
      <c r="AO189" s="64" t="n">
        <f aca="false">MIN($E189*SUM($I$182),SUM($I$182)-SUM($H$189:AN189))</f>
        <v>0</v>
      </c>
      <c r="AP189" s="64" t="n">
        <f aca="false">MIN($E189*SUM($I$182),SUM($I$182)-SUM($H$189:AO189))</f>
        <v>0</v>
      </c>
      <c r="AQ189" s="64" t="n">
        <f aca="false">MIN($E189*SUM($I$182),SUM($I$182)-SUM($H$189:AP189))</f>
        <v>0</v>
      </c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</row>
    <row r="190" customFormat="false" ht="18.75" hidden="false" customHeight="true" outlineLevel="1" collapsed="false">
      <c r="A190" s="89"/>
      <c r="B190" s="89"/>
      <c r="C190" s="89"/>
      <c r="D190" s="89"/>
      <c r="E190" s="253" t="n">
        <f aca="false">IF($F$179="Sim",$F$178,IF(F190=0,0,MAX($F$178,IF((MAX($F$188:$F$223)-F190=0),1,1/(MAX($F$188:$F$223)-F190)))))</f>
        <v>0.02857142857</v>
      </c>
      <c r="F190" s="509" t="n">
        <f aca="false">J187</f>
        <v>2</v>
      </c>
      <c r="G190" s="45"/>
      <c r="H190" s="510"/>
      <c r="I190" s="510"/>
      <c r="J190" s="64" t="n">
        <f aca="false">J$182*$E190 / 2</f>
        <v>0</v>
      </c>
      <c r="K190" s="64" t="n">
        <f aca="false">MIN($E190*SUM($J$182),SUM($J$182)-SUM($H$190:J190))</f>
        <v>0</v>
      </c>
      <c r="L190" s="64" t="n">
        <f aca="false">MIN($E190*SUM($J$182),SUM($J$182)-SUM($H$190:K190))</f>
        <v>0</v>
      </c>
      <c r="M190" s="64" t="n">
        <f aca="false">MIN($E190*SUM($J$182),SUM($J$182)-SUM($H$190:L190))</f>
        <v>0</v>
      </c>
      <c r="N190" s="64" t="n">
        <f aca="false">MIN($E190*SUM($J$182),SUM($J$182)-SUM($H$190:M190))</f>
        <v>0</v>
      </c>
      <c r="O190" s="64" t="n">
        <f aca="false">MIN($E190*SUM($J$182),SUM($J$182)-SUM($H$190:N190))</f>
        <v>0</v>
      </c>
      <c r="P190" s="64" t="n">
        <f aca="false">MIN($E190*SUM($J$182),SUM($J$182)-SUM($H$190:O190))</f>
        <v>0</v>
      </c>
      <c r="Q190" s="64" t="n">
        <f aca="false">MIN($E190*SUM($J$182),SUM($J$182)-SUM($H$190:P190))</f>
        <v>0</v>
      </c>
      <c r="R190" s="64" t="n">
        <f aca="false">MIN($E190*SUM($J$182),SUM($J$182)-SUM($H$190:Q190))</f>
        <v>0</v>
      </c>
      <c r="S190" s="64" t="n">
        <f aca="false">MIN($E190*SUM($J$182),SUM($J$182)-SUM($H$190:R190))</f>
        <v>0</v>
      </c>
      <c r="T190" s="64" t="n">
        <f aca="false">MIN($E190*SUM($J$182),SUM($J$182)-SUM($H$190:S190))</f>
        <v>0</v>
      </c>
      <c r="U190" s="64" t="n">
        <f aca="false">MIN($E190*SUM($J$182),SUM($J$182)-SUM($H$190:T190))</f>
        <v>0</v>
      </c>
      <c r="V190" s="64" t="n">
        <f aca="false">MIN($E190*SUM($J$182),SUM($J$182)-SUM($H$190:U190))</f>
        <v>0</v>
      </c>
      <c r="W190" s="64" t="n">
        <f aca="false">MIN($E190*SUM($J$182),SUM($J$182)-SUM($H$190:V190))</f>
        <v>0</v>
      </c>
      <c r="X190" s="64" t="n">
        <f aca="false">MIN($E190*SUM($J$182),SUM($J$182)-SUM($H$190:W190))</f>
        <v>0</v>
      </c>
      <c r="Y190" s="64" t="n">
        <f aca="false">MIN($E190*SUM($J$182),SUM($J$182)-SUM($H$190:X190))</f>
        <v>0</v>
      </c>
      <c r="Z190" s="64" t="n">
        <f aca="false">MIN($E190*SUM($J$182),SUM($J$182)-SUM($H$190:Y190))</f>
        <v>0</v>
      </c>
      <c r="AA190" s="64" t="n">
        <f aca="false">MIN($E190*SUM($J$182),SUM($J$182)-SUM($H$190:Z190))</f>
        <v>0</v>
      </c>
      <c r="AB190" s="64" t="n">
        <f aca="false">MIN($E190*SUM($J$182),SUM($J$182)-SUM($H$190:AA190))</f>
        <v>0</v>
      </c>
      <c r="AC190" s="64" t="n">
        <f aca="false">MIN($E190*SUM($J$182),SUM($J$182)-SUM($H$190:AB190))</f>
        <v>0</v>
      </c>
      <c r="AD190" s="64" t="n">
        <f aca="false">MIN($E190*SUM($J$182),SUM($J$182)-SUM($H$190:AC190))</f>
        <v>0</v>
      </c>
      <c r="AE190" s="64" t="n">
        <f aca="false">MIN($E190*SUM($J$182),SUM($J$182)-SUM($H$190:AD190))</f>
        <v>0</v>
      </c>
      <c r="AF190" s="64" t="n">
        <f aca="false">MIN($E190*SUM($J$182),SUM($J$182)-SUM($H$190:AE190))</f>
        <v>0</v>
      </c>
      <c r="AG190" s="64" t="n">
        <f aca="false">MIN($E190*SUM($J$182),SUM($J$182)-SUM($H$190:AF190))</f>
        <v>0</v>
      </c>
      <c r="AH190" s="64" t="n">
        <f aca="false">MIN($E190*SUM($J$182),SUM($J$182)-SUM($H$190:AG190))</f>
        <v>0</v>
      </c>
      <c r="AI190" s="64" t="n">
        <f aca="false">MIN($E190*SUM($J$182),SUM($J$182)-SUM($H$190:AH190))</f>
        <v>0</v>
      </c>
      <c r="AJ190" s="64" t="n">
        <f aca="false">MIN($E190*SUM($J$182),SUM($J$182)-SUM($H$190:AI190))</f>
        <v>0</v>
      </c>
      <c r="AK190" s="64" t="n">
        <f aca="false">MIN($E190*SUM($J$182),SUM($J$182)-SUM($H$190:AJ190))</f>
        <v>0</v>
      </c>
      <c r="AL190" s="64" t="n">
        <f aca="false">MIN($E190*SUM($J$182),SUM($J$182)-SUM($H$190:AK190))</f>
        <v>0</v>
      </c>
      <c r="AM190" s="64" t="n">
        <f aca="false">MIN($E190*SUM($J$182),SUM($J$182)-SUM($H$190:AL190))</f>
        <v>0</v>
      </c>
      <c r="AN190" s="64" t="n">
        <f aca="false">MIN($E190*SUM($J$182),SUM($J$182)-SUM($H$190:AM190))</f>
        <v>0</v>
      </c>
      <c r="AO190" s="64" t="n">
        <f aca="false">MIN($E190*SUM($J$182),SUM($J$182)-SUM($H$190:AN190))</f>
        <v>0</v>
      </c>
      <c r="AP190" s="64" t="n">
        <f aca="false">MIN($E190*SUM($J$182),SUM($J$182)-SUM($H$190:AO190))</f>
        <v>0</v>
      </c>
      <c r="AQ190" s="64" t="n">
        <f aca="false">MIN($E190*SUM($J$182),SUM($J$182)-SUM($H$190:AP190))</f>
        <v>0</v>
      </c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</row>
    <row r="191" customFormat="false" ht="18.75" hidden="false" customHeight="true" outlineLevel="1" collapsed="false">
      <c r="A191" s="89"/>
      <c r="B191" s="89"/>
      <c r="C191" s="89"/>
      <c r="D191" s="89"/>
      <c r="E191" s="253" t="n">
        <f aca="false">IF($F$179="Sim",$F$178,IF(F191=0,0,MAX($F$178,IF((MAX($F$188:$F$223)-F191=0),1,1/(MAX($F$188:$F$223)-F191)))))</f>
        <v>0.02857142857</v>
      </c>
      <c r="F191" s="509" t="n">
        <f aca="false">K187</f>
        <v>3</v>
      </c>
      <c r="G191" s="45"/>
      <c r="H191" s="510"/>
      <c r="I191" s="510"/>
      <c r="J191" s="510"/>
      <c r="K191" s="64" t="n">
        <f aca="false">K$182*$E191 / 2</f>
        <v>0</v>
      </c>
      <c r="L191" s="64" t="n">
        <f aca="false">MIN($E191*SUM($K$182),SUM($K$182)-SUM($H$191:K191))</f>
        <v>0</v>
      </c>
      <c r="M191" s="64" t="n">
        <f aca="false">MIN($E191*SUM($K$182),SUM($K$182)-SUM($H$191:L191))</f>
        <v>0</v>
      </c>
      <c r="N191" s="64" t="n">
        <f aca="false">MIN($E191*SUM($K$182),SUM($K$182)-SUM($H$191:M191))</f>
        <v>0</v>
      </c>
      <c r="O191" s="64" t="n">
        <f aca="false">MIN($E191*SUM($K$182),SUM($K$182)-SUM($H$191:N191))</f>
        <v>0</v>
      </c>
      <c r="P191" s="64" t="n">
        <f aca="false">MIN($E191*SUM($K$182),SUM($K$182)-SUM($H$191:O191))</f>
        <v>0</v>
      </c>
      <c r="Q191" s="64" t="n">
        <f aca="false">MIN($E191*SUM($K$182),SUM($K$182)-SUM($H$191:P191))</f>
        <v>0</v>
      </c>
      <c r="R191" s="64" t="n">
        <f aca="false">MIN($E191*SUM($K$182),SUM($K$182)-SUM($H$191:Q191))</f>
        <v>0</v>
      </c>
      <c r="S191" s="64" t="n">
        <f aca="false">MIN($E191*SUM($K$182),SUM($K$182)-SUM($H$191:R191))</f>
        <v>0</v>
      </c>
      <c r="T191" s="64" t="n">
        <f aca="false">MIN($E191*SUM($K$182),SUM($K$182)-SUM($H$191:S191))</f>
        <v>0</v>
      </c>
      <c r="U191" s="64" t="n">
        <f aca="false">MIN($E191*SUM($K$182),SUM($K$182)-SUM($H$191:T191))</f>
        <v>0</v>
      </c>
      <c r="V191" s="64" t="n">
        <f aca="false">MIN($E191*SUM($K$182),SUM($K$182)-SUM($H$191:U191))</f>
        <v>0</v>
      </c>
      <c r="W191" s="64" t="n">
        <f aca="false">MIN($E191*SUM($K$182),SUM($K$182)-SUM($H$191:V191))</f>
        <v>0</v>
      </c>
      <c r="X191" s="64" t="n">
        <f aca="false">MIN($E191*SUM($K$182),SUM($K$182)-SUM($H$191:W191))</f>
        <v>0</v>
      </c>
      <c r="Y191" s="64" t="n">
        <f aca="false">MIN($E191*SUM($K$182),SUM($K$182)-SUM($H$191:X191))</f>
        <v>0</v>
      </c>
      <c r="Z191" s="64" t="n">
        <f aca="false">MIN($E191*SUM($K$182),SUM($K$182)-SUM($H$191:Y191))</f>
        <v>0</v>
      </c>
      <c r="AA191" s="64" t="n">
        <f aca="false">MIN($E191*SUM($K$182),SUM($K$182)-SUM($H$191:Z191))</f>
        <v>0</v>
      </c>
      <c r="AB191" s="64" t="n">
        <f aca="false">MIN($E191*SUM($K$182),SUM($K$182)-SUM($H$191:AA191))</f>
        <v>0</v>
      </c>
      <c r="AC191" s="64" t="n">
        <f aca="false">MIN($E191*SUM($K$182),SUM($K$182)-SUM($H$191:AB191))</f>
        <v>0</v>
      </c>
      <c r="AD191" s="64" t="n">
        <f aca="false">MIN($E191*SUM($K$182),SUM($K$182)-SUM($H$191:AC191))</f>
        <v>0</v>
      </c>
      <c r="AE191" s="64" t="n">
        <f aca="false">MIN($E191*SUM($K$182),SUM($K$182)-SUM($H$191:AD191))</f>
        <v>0</v>
      </c>
      <c r="AF191" s="64" t="n">
        <f aca="false">MIN($E191*SUM($K$182),SUM($K$182)-SUM($H$191:AE191))</f>
        <v>0</v>
      </c>
      <c r="AG191" s="64" t="n">
        <f aca="false">MIN($E191*SUM($K$182),SUM($K$182)-SUM($H$191:AF191))</f>
        <v>0</v>
      </c>
      <c r="AH191" s="64" t="n">
        <f aca="false">MIN($E191*SUM($K$182),SUM($K$182)-SUM($H$191:AG191))</f>
        <v>0</v>
      </c>
      <c r="AI191" s="64" t="n">
        <f aca="false">MIN($E191*SUM($K$182),SUM($K$182)-SUM($H$191:AH191))</f>
        <v>0</v>
      </c>
      <c r="AJ191" s="64" t="n">
        <f aca="false">MIN($E191*SUM($K$182),SUM($K$182)-SUM($H$191:AI191))</f>
        <v>0</v>
      </c>
      <c r="AK191" s="64" t="n">
        <f aca="false">MIN($E191*SUM($K$182),SUM($K$182)-SUM($H$191:AJ191))</f>
        <v>0</v>
      </c>
      <c r="AL191" s="64" t="n">
        <f aca="false">MIN($E191*SUM($K$182),SUM($K$182)-SUM($H$191:AK191))</f>
        <v>0</v>
      </c>
      <c r="AM191" s="64" t="n">
        <f aca="false">MIN($E191*SUM($K$182),SUM($K$182)-SUM($H$191:AL191))</f>
        <v>0</v>
      </c>
      <c r="AN191" s="64" t="n">
        <f aca="false">MIN($E191*SUM($K$182),SUM($K$182)-SUM($H$191:AM191))</f>
        <v>0</v>
      </c>
      <c r="AO191" s="64" t="n">
        <f aca="false">MIN($E191*SUM($K$182),SUM($K$182)-SUM($H$191:AN191))</f>
        <v>0</v>
      </c>
      <c r="AP191" s="64" t="n">
        <f aca="false">MIN($E191*SUM($K$182),SUM($K$182)-SUM($H$191:AO191))</f>
        <v>0</v>
      </c>
      <c r="AQ191" s="64" t="n">
        <f aca="false">MIN($E191*SUM($K$182),SUM($K$182)-SUM($H$191:AP191))</f>
        <v>0</v>
      </c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</row>
    <row r="192" customFormat="false" ht="18.75" hidden="false" customHeight="true" outlineLevel="1" collapsed="false">
      <c r="A192" s="89"/>
      <c r="B192" s="89"/>
      <c r="C192" s="89"/>
      <c r="D192" s="89"/>
      <c r="E192" s="253" t="n">
        <f aca="false">IF($F$179="Sim",$F$178,IF(F192=0,0,MAX($F$178,IF((MAX($F$188:$F$223)-F192=0),1,1/(MAX($F$188:$F$223)-F192)))))</f>
        <v>0.02857142857</v>
      </c>
      <c r="F192" s="509" t="n">
        <f aca="false">L187</f>
        <v>4</v>
      </c>
      <c r="G192" s="45"/>
      <c r="H192" s="510"/>
      <c r="I192" s="510"/>
      <c r="J192" s="510"/>
      <c r="K192" s="510"/>
      <c r="L192" s="64" t="n">
        <f aca="false">L$182*$E192 / 2</f>
        <v>0</v>
      </c>
      <c r="M192" s="64" t="n">
        <f aca="false">MIN($E192*SUM($L$182),SUM($L$182)-SUM($H$192:L192))</f>
        <v>0</v>
      </c>
      <c r="N192" s="64" t="n">
        <f aca="false">MIN($E192*SUM($L$182),SUM($L$182)-SUM($H$192:M192))</f>
        <v>0</v>
      </c>
      <c r="O192" s="64" t="n">
        <f aca="false">MIN($E192*SUM($L$182),SUM($L$182)-SUM($H$192:N192))</f>
        <v>0</v>
      </c>
      <c r="P192" s="64" t="n">
        <f aca="false">MIN($E192*SUM($L$182),SUM($L$182)-SUM($H$192:O192))</f>
        <v>0</v>
      </c>
      <c r="Q192" s="64" t="n">
        <f aca="false">MIN($E192*SUM($L$182),SUM($L$182)-SUM($H$192:P192))</f>
        <v>0</v>
      </c>
      <c r="R192" s="64" t="n">
        <f aca="false">MIN($E192*SUM($L$182),SUM($L$182)-SUM($H$192:Q192))</f>
        <v>0</v>
      </c>
      <c r="S192" s="64" t="n">
        <f aca="false">MIN($E192*SUM($L$182),SUM($L$182)-SUM($H$192:R192))</f>
        <v>0</v>
      </c>
      <c r="T192" s="64" t="n">
        <f aca="false">MIN($E192*SUM($L$182),SUM($L$182)-SUM($H$192:S192))</f>
        <v>0</v>
      </c>
      <c r="U192" s="64" t="n">
        <f aca="false">MIN($E192*SUM($L$182),SUM($L$182)-SUM($H$192:T192))</f>
        <v>0</v>
      </c>
      <c r="V192" s="64" t="n">
        <f aca="false">MIN($E192*SUM($L$182),SUM($L$182)-SUM($H$192:U192))</f>
        <v>0</v>
      </c>
      <c r="W192" s="64" t="n">
        <f aca="false">MIN($E192*SUM($L$182),SUM($L$182)-SUM($H$192:V192))</f>
        <v>0</v>
      </c>
      <c r="X192" s="64" t="n">
        <f aca="false">MIN($E192*SUM($L$182),SUM($L$182)-SUM($H$192:W192))</f>
        <v>0</v>
      </c>
      <c r="Y192" s="64" t="n">
        <f aca="false">MIN($E192*SUM($L$182),SUM($L$182)-SUM($H$192:X192))</f>
        <v>0</v>
      </c>
      <c r="Z192" s="64" t="n">
        <f aca="false">MIN($E192*SUM($L$182),SUM($L$182)-SUM($H$192:Y192))</f>
        <v>0</v>
      </c>
      <c r="AA192" s="64" t="n">
        <f aca="false">MIN($E192*SUM($L$182),SUM($L$182)-SUM($H$192:Z192))</f>
        <v>0</v>
      </c>
      <c r="AB192" s="64" t="n">
        <f aca="false">MIN($E192*SUM($L$182),SUM($L$182)-SUM($H$192:AA192))</f>
        <v>0</v>
      </c>
      <c r="AC192" s="64" t="n">
        <f aca="false">MIN($E192*SUM($L$182),SUM($L$182)-SUM($H$192:AB192))</f>
        <v>0</v>
      </c>
      <c r="AD192" s="64" t="n">
        <f aca="false">MIN($E192*SUM($L$182),SUM($L$182)-SUM($H$192:AC192))</f>
        <v>0</v>
      </c>
      <c r="AE192" s="64" t="n">
        <f aca="false">MIN($E192*SUM($L$182),SUM($L$182)-SUM($H$192:AD192))</f>
        <v>0</v>
      </c>
      <c r="AF192" s="64" t="n">
        <f aca="false">MIN($E192*SUM($L$182),SUM($L$182)-SUM($H$192:AE192))</f>
        <v>0</v>
      </c>
      <c r="AG192" s="64" t="n">
        <f aca="false">MIN($E192*SUM($L$182),SUM($L$182)-SUM($H$192:AF192))</f>
        <v>0</v>
      </c>
      <c r="AH192" s="64" t="n">
        <f aca="false">MIN($E192*SUM($L$182),SUM($L$182)-SUM($H$192:AG192))</f>
        <v>0</v>
      </c>
      <c r="AI192" s="64" t="n">
        <f aca="false">MIN($E192*SUM($L$182),SUM($L$182)-SUM($H$192:AH192))</f>
        <v>0</v>
      </c>
      <c r="AJ192" s="64" t="n">
        <f aca="false">MIN($E192*SUM($L$182),SUM($L$182)-SUM($H$192:AI192))</f>
        <v>0</v>
      </c>
      <c r="AK192" s="64" t="n">
        <f aca="false">MIN($E192*SUM($L$182),SUM($L$182)-SUM($H$192:AJ192))</f>
        <v>0</v>
      </c>
      <c r="AL192" s="64" t="n">
        <f aca="false">MIN($E192*SUM($L$182),SUM($L$182)-SUM($H$192:AK192))</f>
        <v>0</v>
      </c>
      <c r="AM192" s="64" t="n">
        <f aca="false">MIN($E192*SUM($L$182),SUM($L$182)-SUM($H$192:AL192))</f>
        <v>0</v>
      </c>
      <c r="AN192" s="64" t="n">
        <f aca="false">MIN($E192*SUM($L$182),SUM($L$182)-SUM($H$192:AM192))</f>
        <v>0</v>
      </c>
      <c r="AO192" s="64" t="n">
        <f aca="false">MIN($E192*SUM($L$182),SUM($L$182)-SUM($H$192:AN192))</f>
        <v>0</v>
      </c>
      <c r="AP192" s="64" t="n">
        <f aca="false">MIN($E192*SUM($L$182),SUM($L$182)-SUM($H$192:AO192))</f>
        <v>0</v>
      </c>
      <c r="AQ192" s="64" t="n">
        <f aca="false">MIN($E192*SUM($L$182),SUM($L$182)-SUM($H$192:AP192))</f>
        <v>0</v>
      </c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</row>
    <row r="193" customFormat="false" ht="18.75" hidden="false" customHeight="true" outlineLevel="1" collapsed="false">
      <c r="A193" s="89"/>
      <c r="B193" s="89"/>
      <c r="C193" s="89"/>
      <c r="D193" s="89"/>
      <c r="E193" s="253" t="n">
        <f aca="false">IF($F$179="Sim",$F$178,IF(F193=0,0,MAX($F$178,IF((MAX($F$188:$F$223)-F193=0),1,1/(MAX($F$188:$F$223)-F193)))))</f>
        <v>0.02857142857</v>
      </c>
      <c r="F193" s="509" t="n">
        <f aca="false">M187</f>
        <v>5</v>
      </c>
      <c r="G193" s="45"/>
      <c r="H193" s="510"/>
      <c r="I193" s="510"/>
      <c r="J193" s="510"/>
      <c r="K193" s="510"/>
      <c r="L193" s="510"/>
      <c r="M193" s="64" t="n">
        <f aca="false">M$182*$E193 / 2</f>
        <v>0</v>
      </c>
      <c r="N193" s="64" t="n">
        <f aca="false">MIN($E193*SUM($M$182),SUM($M$182)-SUM($H$193:M193))</f>
        <v>0</v>
      </c>
      <c r="O193" s="64" t="n">
        <f aca="false">MIN($E193*SUM($M$182),SUM($M$182)-SUM($H$193:N193))</f>
        <v>0</v>
      </c>
      <c r="P193" s="64" t="n">
        <f aca="false">MIN($E193*SUM($M$182),SUM($M$182)-SUM($H$193:O193))</f>
        <v>0</v>
      </c>
      <c r="Q193" s="64" t="n">
        <f aca="false">MIN($E193*SUM($M$182),SUM($M$182)-SUM($H$193:P193))</f>
        <v>0</v>
      </c>
      <c r="R193" s="64" t="n">
        <f aca="false">MIN($E193*SUM($M$182),SUM($M$182)-SUM($H$193:Q193))</f>
        <v>0</v>
      </c>
      <c r="S193" s="64" t="n">
        <f aca="false">MIN($E193*SUM($M$182),SUM($M$182)-SUM($H$193:R193))</f>
        <v>0</v>
      </c>
      <c r="T193" s="64" t="n">
        <f aca="false">MIN($E193*SUM($M$182),SUM($M$182)-SUM($H$193:S193))</f>
        <v>0</v>
      </c>
      <c r="U193" s="64" t="n">
        <f aca="false">MIN($E193*SUM($M$182),SUM($M$182)-SUM($H$193:T193))</f>
        <v>0</v>
      </c>
      <c r="V193" s="64" t="n">
        <f aca="false">MIN($E193*SUM($M$182),SUM($M$182)-SUM($H$193:U193))</f>
        <v>0</v>
      </c>
      <c r="W193" s="64" t="n">
        <f aca="false">MIN($E193*SUM($M$182),SUM($M$182)-SUM($H$193:V193))</f>
        <v>0</v>
      </c>
      <c r="X193" s="64" t="n">
        <f aca="false">MIN($E193*SUM($M$182),SUM($M$182)-SUM($H$193:W193))</f>
        <v>0</v>
      </c>
      <c r="Y193" s="64" t="n">
        <f aca="false">MIN($E193*SUM($M$182),SUM($M$182)-SUM($H$193:X193))</f>
        <v>0</v>
      </c>
      <c r="Z193" s="64" t="n">
        <f aca="false">MIN($E193*SUM($M$182),SUM($M$182)-SUM($H$193:Y193))</f>
        <v>0</v>
      </c>
      <c r="AA193" s="64" t="n">
        <f aca="false">MIN($E193*SUM($M$182),SUM($M$182)-SUM($H$193:Z193))</f>
        <v>0</v>
      </c>
      <c r="AB193" s="64" t="n">
        <f aca="false">MIN($E193*SUM($M$182),SUM($M$182)-SUM($H$193:AA193))</f>
        <v>0</v>
      </c>
      <c r="AC193" s="64" t="n">
        <f aca="false">MIN($E193*SUM($M$182),SUM($M$182)-SUM($H$193:AB193))</f>
        <v>0</v>
      </c>
      <c r="AD193" s="64" t="n">
        <f aca="false">MIN($E193*SUM($M$182),SUM($M$182)-SUM($H$193:AC193))</f>
        <v>0</v>
      </c>
      <c r="AE193" s="64" t="n">
        <f aca="false">MIN($E193*SUM($M$182),SUM($M$182)-SUM($H$193:AD193))</f>
        <v>0</v>
      </c>
      <c r="AF193" s="64" t="n">
        <f aca="false">MIN($E193*SUM($M$182),SUM($M$182)-SUM($H$193:AE193))</f>
        <v>0</v>
      </c>
      <c r="AG193" s="64" t="n">
        <f aca="false">MIN($E193*SUM($M$182),SUM($M$182)-SUM($H$193:AF193))</f>
        <v>0</v>
      </c>
      <c r="AH193" s="64" t="n">
        <f aca="false">MIN($E193*SUM($M$182),SUM($M$182)-SUM($H$193:AG193))</f>
        <v>0</v>
      </c>
      <c r="AI193" s="64" t="n">
        <f aca="false">MIN($E193*SUM($M$182),SUM($M$182)-SUM($H$193:AH193))</f>
        <v>0</v>
      </c>
      <c r="AJ193" s="64" t="n">
        <f aca="false">MIN($E193*SUM($M$182),SUM($M$182)-SUM($H$193:AI193))</f>
        <v>0</v>
      </c>
      <c r="AK193" s="64" t="n">
        <f aca="false">MIN($E193*SUM($M$182),SUM($M$182)-SUM($H$193:AJ193))</f>
        <v>0</v>
      </c>
      <c r="AL193" s="64" t="n">
        <f aca="false">MIN($E193*SUM($M$182),SUM($M$182)-SUM($H$193:AK193))</f>
        <v>0</v>
      </c>
      <c r="AM193" s="64" t="n">
        <f aca="false">MIN($E193*SUM($M$182),SUM($M$182)-SUM($H$193:AL193))</f>
        <v>0</v>
      </c>
      <c r="AN193" s="64" t="n">
        <f aca="false">MIN($E193*SUM($M$182),SUM($M$182)-SUM($H$193:AM193))</f>
        <v>0</v>
      </c>
      <c r="AO193" s="64" t="n">
        <f aca="false">MIN($E193*SUM($M$182),SUM($M$182)-SUM($H$193:AN193))</f>
        <v>0</v>
      </c>
      <c r="AP193" s="64" t="n">
        <f aca="false">MIN($E193*SUM($M$182),SUM($M$182)-SUM($H$193:AO193))</f>
        <v>0</v>
      </c>
      <c r="AQ193" s="64" t="n">
        <f aca="false">MIN($E193*SUM($M$182),SUM($M$182)-SUM($H$193:AP193))</f>
        <v>0</v>
      </c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</row>
    <row r="194" customFormat="false" ht="18.75" hidden="false" customHeight="true" outlineLevel="1" collapsed="false">
      <c r="A194" s="89"/>
      <c r="B194" s="89"/>
      <c r="C194" s="89"/>
      <c r="D194" s="89"/>
      <c r="E194" s="253" t="n">
        <f aca="false">IF($F$179="Sim",$F$178,IF(F194=0,0,MAX($F$178,IF((MAX($F$188:$F$223)-F194=0),1,1/(MAX($F$188:$F$223)-F194)))))</f>
        <v>0.02857142857</v>
      </c>
      <c r="F194" s="509" t="n">
        <f aca="false">N187</f>
        <v>6</v>
      </c>
      <c r="G194" s="45"/>
      <c r="H194" s="510"/>
      <c r="I194" s="510"/>
      <c r="J194" s="510"/>
      <c r="K194" s="510"/>
      <c r="L194" s="510"/>
      <c r="M194" s="510"/>
      <c r="N194" s="64" t="n">
        <f aca="false">N$182*$E194 / 2</f>
        <v>0</v>
      </c>
      <c r="O194" s="64" t="n">
        <f aca="false">MIN($E194*SUM($N$182),SUM($N$182)-SUM($H$194:N194))</f>
        <v>0</v>
      </c>
      <c r="P194" s="64" t="n">
        <f aca="false">MIN($E194*SUM($N$182),SUM($N$182)-SUM($H$194:O194))</f>
        <v>0</v>
      </c>
      <c r="Q194" s="64" t="n">
        <f aca="false">MIN($E194*SUM($N$182),SUM($N$182)-SUM($H$194:P194))</f>
        <v>0</v>
      </c>
      <c r="R194" s="64" t="n">
        <f aca="false">MIN($E194*SUM($N$182),SUM($N$182)-SUM($H$194:Q194))</f>
        <v>0</v>
      </c>
      <c r="S194" s="64" t="n">
        <f aca="false">MIN($E194*SUM($N$182),SUM($N$182)-SUM($H$194:R194))</f>
        <v>0</v>
      </c>
      <c r="T194" s="64" t="n">
        <f aca="false">MIN($E194*SUM($N$182),SUM($N$182)-SUM($H$194:S194))</f>
        <v>0</v>
      </c>
      <c r="U194" s="64" t="n">
        <f aca="false">MIN($E194*SUM($N$182),SUM($N$182)-SUM($H$194:T194))</f>
        <v>0</v>
      </c>
      <c r="V194" s="64" t="n">
        <f aca="false">MIN($E194*SUM($N$182),SUM($N$182)-SUM($H$194:U194))</f>
        <v>0</v>
      </c>
      <c r="W194" s="64" t="n">
        <f aca="false">MIN($E194*SUM($N$182),SUM($N$182)-SUM($H$194:V194))</f>
        <v>0</v>
      </c>
      <c r="X194" s="64" t="n">
        <f aca="false">MIN($E194*SUM($N$182),SUM($N$182)-SUM($H$194:W194))</f>
        <v>0</v>
      </c>
      <c r="Y194" s="64" t="n">
        <f aca="false">MIN($E194*SUM($N$182),SUM($N$182)-SUM($H$194:X194))</f>
        <v>0</v>
      </c>
      <c r="Z194" s="64" t="n">
        <f aca="false">MIN($E194*SUM($N$182),SUM($N$182)-SUM($H$194:Y194))</f>
        <v>0</v>
      </c>
      <c r="AA194" s="64" t="n">
        <f aca="false">MIN($E194*SUM($N$182),SUM($N$182)-SUM($H$194:Z194))</f>
        <v>0</v>
      </c>
      <c r="AB194" s="64" t="n">
        <f aca="false">MIN($E194*SUM($N$182),SUM($N$182)-SUM($H$194:AA194))</f>
        <v>0</v>
      </c>
      <c r="AC194" s="64" t="n">
        <f aca="false">MIN($E194*SUM($N$182),SUM($N$182)-SUM($H$194:AB194))</f>
        <v>0</v>
      </c>
      <c r="AD194" s="64" t="n">
        <f aca="false">MIN($E194*SUM($N$182),SUM($N$182)-SUM($H$194:AC194))</f>
        <v>0</v>
      </c>
      <c r="AE194" s="64" t="n">
        <f aca="false">MIN($E194*SUM($N$182),SUM($N$182)-SUM($H$194:AD194))</f>
        <v>0</v>
      </c>
      <c r="AF194" s="64" t="n">
        <f aca="false">MIN($E194*SUM($N$182),SUM($N$182)-SUM($H$194:AE194))</f>
        <v>0</v>
      </c>
      <c r="AG194" s="64" t="n">
        <f aca="false">MIN($E194*SUM($N$182),SUM($N$182)-SUM($H$194:AF194))</f>
        <v>0</v>
      </c>
      <c r="AH194" s="64" t="n">
        <f aca="false">MIN($E194*SUM($N$182),SUM($N$182)-SUM($H$194:AG194))</f>
        <v>0</v>
      </c>
      <c r="AI194" s="64" t="n">
        <f aca="false">MIN($E194*SUM($N$182),SUM($N$182)-SUM($H$194:AH194))</f>
        <v>0</v>
      </c>
      <c r="AJ194" s="64" t="n">
        <f aca="false">MIN($E194*SUM($N$182),SUM($N$182)-SUM($H$194:AI194))</f>
        <v>0</v>
      </c>
      <c r="AK194" s="64" t="n">
        <f aca="false">MIN($E194*SUM($N$182),SUM($N$182)-SUM($H$194:AJ194))</f>
        <v>0</v>
      </c>
      <c r="AL194" s="64" t="n">
        <f aca="false">MIN($E194*SUM($N$182),SUM($N$182)-SUM($H$194:AK194))</f>
        <v>0</v>
      </c>
      <c r="AM194" s="64" t="n">
        <f aca="false">MIN($E194*SUM($N$182),SUM($N$182)-SUM($H$194:AL194))</f>
        <v>0</v>
      </c>
      <c r="AN194" s="64" t="n">
        <f aca="false">MIN($E194*SUM($N$182),SUM($N$182)-SUM($H$194:AM194))</f>
        <v>0</v>
      </c>
      <c r="AO194" s="64" t="n">
        <f aca="false">MIN($E194*SUM($N$182),SUM($N$182)-SUM($H$194:AN194))</f>
        <v>0</v>
      </c>
      <c r="AP194" s="64" t="n">
        <f aca="false">MIN($E194*SUM($N$182),SUM($N$182)-SUM($H$194:AO194))</f>
        <v>0</v>
      </c>
      <c r="AQ194" s="64" t="n">
        <f aca="false">MIN($E194*SUM($N$182),SUM($N$182)-SUM($H$194:AP194))</f>
        <v>0</v>
      </c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</row>
    <row r="195" customFormat="false" ht="18.75" hidden="false" customHeight="true" outlineLevel="1" collapsed="false">
      <c r="A195" s="89"/>
      <c r="B195" s="89"/>
      <c r="C195" s="89"/>
      <c r="D195" s="89"/>
      <c r="E195" s="253" t="n">
        <f aca="false">IF($F$179="Sim",$F$178,IF(F195=0,0,MAX($F$178,IF((MAX($F$188:$F$223)-F195=0),1,1/(MAX($F$188:$F$223)-F195)))))</f>
        <v>0.02857142857</v>
      </c>
      <c r="F195" s="509" t="n">
        <f aca="false">O187</f>
        <v>7</v>
      </c>
      <c r="G195" s="45"/>
      <c r="H195" s="510"/>
      <c r="I195" s="510"/>
      <c r="J195" s="510"/>
      <c r="K195" s="510"/>
      <c r="L195" s="510"/>
      <c r="M195" s="510"/>
      <c r="N195" s="510"/>
      <c r="O195" s="64" t="n">
        <f aca="false">O$182*$E195 / 2</f>
        <v>0</v>
      </c>
      <c r="P195" s="64" t="n">
        <f aca="false">MIN($E195*SUM($O$182),SUM($O$182)-SUM($H$195:O195))</f>
        <v>0</v>
      </c>
      <c r="Q195" s="64" t="n">
        <f aca="false">MIN($E195*SUM($O$182),SUM($O$182)-SUM($H$195:P195))</f>
        <v>0</v>
      </c>
      <c r="R195" s="64" t="n">
        <f aca="false">MIN($E195*SUM($O$182),SUM($O$182)-SUM($H$195:Q195))</f>
        <v>0</v>
      </c>
      <c r="S195" s="64" t="n">
        <f aca="false">MIN($E195*SUM($O$182),SUM($O$182)-SUM($H$195:R195))</f>
        <v>0</v>
      </c>
      <c r="T195" s="64" t="n">
        <f aca="false">MIN($E195*SUM($O$182),SUM($O$182)-SUM($H$195:S195))</f>
        <v>0</v>
      </c>
      <c r="U195" s="64" t="n">
        <f aca="false">MIN($E195*SUM($O$182),SUM($O$182)-SUM($H$195:T195))</f>
        <v>0</v>
      </c>
      <c r="V195" s="64" t="n">
        <f aca="false">MIN($E195*SUM($O$182),SUM($O$182)-SUM($H$195:U195))</f>
        <v>0</v>
      </c>
      <c r="W195" s="64" t="n">
        <f aca="false">MIN($E195*SUM($O$182),SUM($O$182)-SUM($H$195:V195))</f>
        <v>0</v>
      </c>
      <c r="X195" s="64" t="n">
        <f aca="false">MIN($E195*SUM($O$182),SUM($O$182)-SUM($H$195:W195))</f>
        <v>0</v>
      </c>
      <c r="Y195" s="64" t="n">
        <f aca="false">MIN($E195*SUM($O$182),SUM($O$182)-SUM($H$195:X195))</f>
        <v>0</v>
      </c>
      <c r="Z195" s="64" t="n">
        <f aca="false">MIN($E195*SUM($O$182),SUM($O$182)-SUM($H$195:Y195))</f>
        <v>0</v>
      </c>
      <c r="AA195" s="64" t="n">
        <f aca="false">MIN($E195*SUM($O$182),SUM($O$182)-SUM($H$195:Z195))</f>
        <v>0</v>
      </c>
      <c r="AB195" s="64" t="n">
        <f aca="false">MIN($E195*SUM($O$182),SUM($O$182)-SUM($H$195:AA195))</f>
        <v>0</v>
      </c>
      <c r="AC195" s="64" t="n">
        <f aca="false">MIN($E195*SUM($O$182),SUM($O$182)-SUM($H$195:AB195))</f>
        <v>0</v>
      </c>
      <c r="AD195" s="64" t="n">
        <f aca="false">MIN($E195*SUM($O$182),SUM($O$182)-SUM($H$195:AC195))</f>
        <v>0</v>
      </c>
      <c r="AE195" s="64" t="n">
        <f aca="false">MIN($E195*SUM($O$182),SUM($O$182)-SUM($H$195:AD195))</f>
        <v>0</v>
      </c>
      <c r="AF195" s="64" t="n">
        <f aca="false">MIN($E195*SUM($O$182),SUM($O$182)-SUM($H$195:AE195))</f>
        <v>0</v>
      </c>
      <c r="AG195" s="64" t="n">
        <f aca="false">MIN($E195*SUM($O$182),SUM($O$182)-SUM($H$195:AF195))</f>
        <v>0</v>
      </c>
      <c r="AH195" s="64" t="n">
        <f aca="false">MIN($E195*SUM($O$182),SUM($O$182)-SUM($H$195:AG195))</f>
        <v>0</v>
      </c>
      <c r="AI195" s="64" t="n">
        <f aca="false">MIN($E195*SUM($O$182),SUM($O$182)-SUM($H$195:AH195))</f>
        <v>0</v>
      </c>
      <c r="AJ195" s="64" t="n">
        <f aca="false">MIN($E195*SUM($O$182),SUM($O$182)-SUM($H$195:AI195))</f>
        <v>0</v>
      </c>
      <c r="AK195" s="64" t="n">
        <f aca="false">MIN($E195*SUM($O$182),SUM($O$182)-SUM($H$195:AJ195))</f>
        <v>0</v>
      </c>
      <c r="AL195" s="64" t="n">
        <f aca="false">MIN($E195*SUM($O$182),SUM($O$182)-SUM($H$195:AK195))</f>
        <v>0</v>
      </c>
      <c r="AM195" s="64" t="n">
        <f aca="false">MIN($E195*SUM($O$182),SUM($O$182)-SUM($H$195:AL195))</f>
        <v>0</v>
      </c>
      <c r="AN195" s="64" t="n">
        <f aca="false">MIN($E195*SUM($O$182),SUM($O$182)-SUM($H$195:AM195))</f>
        <v>0</v>
      </c>
      <c r="AO195" s="64" t="n">
        <f aca="false">MIN($E195*SUM($O$182),SUM($O$182)-SUM($H$195:AN195))</f>
        <v>0</v>
      </c>
      <c r="AP195" s="64" t="n">
        <f aca="false">MIN($E195*SUM($O$182),SUM($O$182)-SUM($H$195:AO195))</f>
        <v>0</v>
      </c>
      <c r="AQ195" s="64" t="n">
        <f aca="false">MIN($E195*SUM($O$182),SUM($O$182)-SUM($H$195:AP195))</f>
        <v>0</v>
      </c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</row>
    <row r="196" customFormat="false" ht="18.75" hidden="false" customHeight="true" outlineLevel="1" collapsed="false">
      <c r="A196" s="89"/>
      <c r="B196" s="89"/>
      <c r="C196" s="89"/>
      <c r="D196" s="89"/>
      <c r="E196" s="253" t="n">
        <f aca="false">IF($F$179="Sim",$F$178,IF(F196=0,0,MAX($F$178,IF((MAX($F$188:$F$223)-F196=0),1,1/(MAX($F$188:$F$223)-F196)))))</f>
        <v>0.02857142857</v>
      </c>
      <c r="F196" s="509" t="n">
        <f aca="false">P187</f>
        <v>8</v>
      </c>
      <c r="G196" s="45"/>
      <c r="H196" s="510"/>
      <c r="I196" s="510"/>
      <c r="J196" s="510"/>
      <c r="K196" s="510"/>
      <c r="L196" s="510"/>
      <c r="M196" s="510"/>
      <c r="N196" s="510"/>
      <c r="O196" s="510"/>
      <c r="P196" s="64" t="n">
        <f aca="false">P$182*$E196 / 2</f>
        <v>0</v>
      </c>
      <c r="Q196" s="64" t="n">
        <f aca="false">MIN($E196*SUM($P$182),SUM($P$182)-SUM($H$196:P196))</f>
        <v>0</v>
      </c>
      <c r="R196" s="64" t="n">
        <v>0</v>
      </c>
      <c r="S196" s="64" t="n">
        <v>0</v>
      </c>
      <c r="T196" s="64" t="n">
        <v>0</v>
      </c>
      <c r="U196" s="64" t="n">
        <v>0</v>
      </c>
      <c r="V196" s="64" t="n">
        <v>0</v>
      </c>
      <c r="W196" s="64" t="n">
        <v>0</v>
      </c>
      <c r="X196" s="64" t="n">
        <v>0</v>
      </c>
      <c r="Y196" s="64" t="n">
        <v>0</v>
      </c>
      <c r="Z196" s="64" t="n">
        <v>0</v>
      </c>
      <c r="AA196" s="64" t="n">
        <v>0</v>
      </c>
      <c r="AB196" s="64" t="n">
        <v>0</v>
      </c>
      <c r="AC196" s="64" t="n">
        <v>0</v>
      </c>
      <c r="AD196" s="64" t="n">
        <v>0</v>
      </c>
      <c r="AE196" s="64" t="n">
        <v>0</v>
      </c>
      <c r="AF196" s="64" t="n">
        <v>0</v>
      </c>
      <c r="AG196" s="64" t="n">
        <v>0</v>
      </c>
      <c r="AH196" s="64" t="n">
        <v>0</v>
      </c>
      <c r="AI196" s="64" t="n">
        <v>0</v>
      </c>
      <c r="AJ196" s="64" t="n">
        <v>0</v>
      </c>
      <c r="AK196" s="64" t="n">
        <v>0</v>
      </c>
      <c r="AL196" s="64" t="n">
        <v>0</v>
      </c>
      <c r="AM196" s="64" t="n">
        <v>0</v>
      </c>
      <c r="AN196" s="64" t="n">
        <v>0</v>
      </c>
      <c r="AO196" s="64" t="n">
        <v>0</v>
      </c>
      <c r="AP196" s="64" t="n">
        <v>0</v>
      </c>
      <c r="AQ196" s="64" t="n">
        <v>0</v>
      </c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</row>
    <row r="197" customFormat="false" ht="18.75" hidden="false" customHeight="true" outlineLevel="1" collapsed="false">
      <c r="A197" s="89"/>
      <c r="B197" s="89"/>
      <c r="C197" s="89"/>
      <c r="D197" s="89"/>
      <c r="E197" s="253" t="n">
        <f aca="false">IF($F$179="Sim",$F$178,IF(F197=0,0,MAX($F$178,IF((MAX($F$188:$F$223)-F197=0),1,1/(MAX($F$188:$F$223)-F197)))))</f>
        <v>0.02857142857</v>
      </c>
      <c r="F197" s="509" t="n">
        <f aca="false">Q187</f>
        <v>9</v>
      </c>
      <c r="G197" s="45"/>
      <c r="H197" s="510"/>
      <c r="I197" s="510"/>
      <c r="J197" s="510"/>
      <c r="K197" s="510"/>
      <c r="L197" s="510"/>
      <c r="M197" s="510"/>
      <c r="N197" s="510"/>
      <c r="O197" s="510"/>
      <c r="P197" s="510"/>
      <c r="Q197" s="64" t="n">
        <f aca="false">Q$182*$E197 / 2</f>
        <v>0</v>
      </c>
      <c r="R197" s="64" t="n">
        <f aca="false">MIN($E197*SUM($Q$182),SUM($Q$182)-SUM($H$197:Q197))</f>
        <v>0</v>
      </c>
      <c r="S197" s="64" t="n">
        <f aca="false">MIN($E197*SUM($Q$182),SUM($Q$182)-SUM($H$197:R197))</f>
        <v>0</v>
      </c>
      <c r="T197" s="64" t="n">
        <f aca="false">MIN($E197*SUM($Q$182),SUM($Q$182)-SUM($H$197:S197))</f>
        <v>0</v>
      </c>
      <c r="U197" s="64" t="n">
        <f aca="false">MIN($E197*SUM($Q$182),SUM($Q$182)-SUM($H$197:T197))</f>
        <v>0</v>
      </c>
      <c r="V197" s="64" t="n">
        <f aca="false">MIN($E197*SUM($Q$182),SUM($Q$182)-SUM($H$197:U197))</f>
        <v>0</v>
      </c>
      <c r="W197" s="64" t="n">
        <f aca="false">MIN($E197*SUM($Q$182),SUM($Q$182)-SUM($H$197:V197))</f>
        <v>0</v>
      </c>
      <c r="X197" s="64" t="n">
        <f aca="false">MIN($E197*SUM($Q$182),SUM($Q$182)-SUM($H$197:W197))</f>
        <v>0</v>
      </c>
      <c r="Y197" s="64" t="n">
        <f aca="false">MIN($E197*SUM($Q$182),SUM($Q$182)-SUM($H$197:X197))</f>
        <v>0</v>
      </c>
      <c r="Z197" s="64" t="n">
        <f aca="false">MIN($E197*SUM($Q$182),SUM($Q$182)-SUM($H$197:Y197))</f>
        <v>0</v>
      </c>
      <c r="AA197" s="64" t="n">
        <f aca="false">MIN($E197*SUM($Q$182),SUM($Q$182)-SUM($H$197:Z197))</f>
        <v>0</v>
      </c>
      <c r="AB197" s="64" t="n">
        <f aca="false">MIN($E197*SUM($Q$182),SUM($Q$182)-SUM($H$197:AA197))</f>
        <v>0</v>
      </c>
      <c r="AC197" s="64" t="n">
        <f aca="false">MIN($E197*SUM($Q$182),SUM($Q$182)-SUM($H$197:AB197))</f>
        <v>0</v>
      </c>
      <c r="AD197" s="64" t="n">
        <f aca="false">MIN($E197*SUM($Q$182),SUM($Q$182)-SUM($H$197:AC197))</f>
        <v>0</v>
      </c>
      <c r="AE197" s="64" t="n">
        <f aca="false">MIN($E197*SUM($Q$182),SUM($Q$182)-SUM($H$197:AD197))</f>
        <v>0</v>
      </c>
      <c r="AF197" s="64" t="n">
        <f aca="false">MIN($E197*SUM($Q$182),SUM($Q$182)-SUM($H$197:AE197))</f>
        <v>0</v>
      </c>
      <c r="AG197" s="64" t="n">
        <f aca="false">MIN($E197*SUM($Q$182),SUM($Q$182)-SUM($H$197:AF197))</f>
        <v>0</v>
      </c>
      <c r="AH197" s="64" t="n">
        <f aca="false">MIN($E197*SUM($Q$182),SUM($Q$182)-SUM($H$197:AG197))</f>
        <v>0</v>
      </c>
      <c r="AI197" s="64" t="n">
        <f aca="false">MIN($E197*SUM($Q$182),SUM($Q$182)-SUM($H$197:AH197))</f>
        <v>0</v>
      </c>
      <c r="AJ197" s="64" t="n">
        <f aca="false">MIN($E197*SUM($Q$182),SUM($Q$182)-SUM($H$197:AI197))</f>
        <v>0</v>
      </c>
      <c r="AK197" s="64" t="n">
        <f aca="false">MIN($E197*SUM($Q$182),SUM($Q$182)-SUM($H$197:AJ197))</f>
        <v>0</v>
      </c>
      <c r="AL197" s="64" t="n">
        <f aca="false">MIN($E197*SUM($Q$182),SUM($Q$182)-SUM($H$197:AK197))</f>
        <v>0</v>
      </c>
      <c r="AM197" s="64" t="n">
        <f aca="false">MIN($E197*SUM($Q$182),SUM($Q$182)-SUM($H$197:AL197))</f>
        <v>0</v>
      </c>
      <c r="AN197" s="64" t="n">
        <f aca="false">MIN($E197*SUM($Q$182),SUM($Q$182)-SUM($H$197:AM197))</f>
        <v>0</v>
      </c>
      <c r="AO197" s="64" t="n">
        <f aca="false">MIN($E197*SUM($Q$182),SUM($Q$182)-SUM($H$197:AN197))</f>
        <v>0</v>
      </c>
      <c r="AP197" s="64" t="n">
        <f aca="false">MIN($E197*SUM($Q$182),SUM($Q$182)-SUM($H$197:AO197))</f>
        <v>0</v>
      </c>
      <c r="AQ197" s="64" t="n">
        <f aca="false">MIN($E197*SUM($Q$182),SUM($Q$182)-SUM($H$197:AP197))</f>
        <v>0</v>
      </c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</row>
    <row r="198" customFormat="false" ht="18.75" hidden="false" customHeight="true" outlineLevel="1" collapsed="false">
      <c r="A198" s="89"/>
      <c r="B198" s="89"/>
      <c r="C198" s="89"/>
      <c r="D198" s="89"/>
      <c r="E198" s="253" t="n">
        <f aca="false">IF($F$179="Sim",$F$178,IF(F198=0,0,MAX($F$178,IF((MAX($F$188:$F$223)-F198=0),1,1/(MAX($F$188:$F$223)-F198)))))</f>
        <v>0.02857142857</v>
      </c>
      <c r="F198" s="509" t="n">
        <f aca="false">R187</f>
        <v>10</v>
      </c>
      <c r="G198" s="45"/>
      <c r="H198" s="510"/>
      <c r="I198" s="510"/>
      <c r="J198" s="510"/>
      <c r="K198" s="510"/>
      <c r="L198" s="510"/>
      <c r="M198" s="510"/>
      <c r="N198" s="510"/>
      <c r="O198" s="510"/>
      <c r="P198" s="510"/>
      <c r="Q198" s="510"/>
      <c r="R198" s="64" t="n">
        <f aca="false">R$182*$E198 / 2</f>
        <v>0</v>
      </c>
      <c r="S198" s="64" t="n">
        <f aca="false">MIN($E198*SUM($R$182),SUM($R$182)-SUM($H$198:R198))</f>
        <v>0</v>
      </c>
      <c r="T198" s="64" t="n">
        <f aca="false">MIN($E198*SUM($R$182),SUM($R$182)-SUM($H$198:S198))</f>
        <v>0</v>
      </c>
      <c r="U198" s="64" t="n">
        <f aca="false">MIN($E198*SUM($R$182),SUM($R$182)-SUM($H$198:T198))</f>
        <v>0</v>
      </c>
      <c r="V198" s="64" t="n">
        <f aca="false">MIN($E198*SUM($R$182),SUM($R$182)-SUM($H$198:U198))</f>
        <v>0</v>
      </c>
      <c r="W198" s="64" t="n">
        <f aca="false">MIN($E198*SUM($R$182),SUM($R$182)-SUM($H$198:V198))</f>
        <v>0</v>
      </c>
      <c r="X198" s="64" t="n">
        <f aca="false">MIN($E198*SUM($R$182),SUM($R$182)-SUM($H$198:W198))</f>
        <v>0</v>
      </c>
      <c r="Y198" s="64" t="n">
        <f aca="false">MIN($E198*SUM($R$182),SUM($R$182)-SUM($H$198:X198))</f>
        <v>0</v>
      </c>
      <c r="Z198" s="64" t="n">
        <f aca="false">MIN($E198*SUM($R$182),SUM($R$182)-SUM($H$198:Y198))</f>
        <v>0</v>
      </c>
      <c r="AA198" s="64" t="n">
        <f aca="false">MIN($E198*SUM($R$182),SUM($R$182)-SUM($H$198:Z198))</f>
        <v>0</v>
      </c>
      <c r="AB198" s="64" t="n">
        <f aca="false">MIN($E198*SUM($R$182),SUM($R$182)-SUM($H$198:AA198))</f>
        <v>0</v>
      </c>
      <c r="AC198" s="64" t="n">
        <f aca="false">MIN($E198*SUM($R$182),SUM($R$182)-SUM($H$198:AB198))</f>
        <v>0</v>
      </c>
      <c r="AD198" s="64" t="n">
        <f aca="false">MIN($E198*SUM($R$182),SUM($R$182)-SUM($H$198:AC198))</f>
        <v>0</v>
      </c>
      <c r="AE198" s="64" t="n">
        <f aca="false">MIN($E198*SUM($R$182),SUM($R$182)-SUM($H$198:AD198))</f>
        <v>0</v>
      </c>
      <c r="AF198" s="64" t="n">
        <f aca="false">MIN($E198*SUM($R$182),SUM($R$182)-SUM($H$198:AE198))</f>
        <v>0</v>
      </c>
      <c r="AG198" s="64" t="n">
        <f aca="false">MIN($E198*SUM($R$182),SUM($R$182)-SUM($H$198:AF198))</f>
        <v>0</v>
      </c>
      <c r="AH198" s="64" t="n">
        <f aca="false">MIN($E198*SUM($R$182),SUM($R$182)-SUM($H$198:AG198))</f>
        <v>0</v>
      </c>
      <c r="AI198" s="64" t="n">
        <f aca="false">MIN($E198*SUM($R$182),SUM($R$182)-SUM($H$198:AH198))</f>
        <v>0</v>
      </c>
      <c r="AJ198" s="64" t="n">
        <f aca="false">MIN($E198*SUM($R$182),SUM($R$182)-SUM($H$198:AI198))</f>
        <v>0</v>
      </c>
      <c r="AK198" s="64" t="n">
        <f aca="false">MIN($E198*SUM($R$182),SUM($R$182)-SUM($H$198:AJ198))</f>
        <v>0</v>
      </c>
      <c r="AL198" s="64" t="n">
        <f aca="false">MIN($E198*SUM($R$182),SUM($R$182)-SUM($H$198:AK198))</f>
        <v>0</v>
      </c>
      <c r="AM198" s="64" t="n">
        <f aca="false">MIN($E198*SUM($R$182),SUM($R$182)-SUM($H$198:AL198))</f>
        <v>0</v>
      </c>
      <c r="AN198" s="64" t="n">
        <f aca="false">MIN($E198*SUM($R$182),SUM($R$182)-SUM($H$198:AM198))</f>
        <v>0</v>
      </c>
      <c r="AO198" s="64" t="n">
        <f aca="false">MIN($E198*SUM($R$182),SUM($R$182)-SUM($H$198:AN198))</f>
        <v>0</v>
      </c>
      <c r="AP198" s="64" t="n">
        <f aca="false">MIN($E198*SUM($R$182),SUM($R$182)-SUM($H$198:AO198))</f>
        <v>0</v>
      </c>
      <c r="AQ198" s="64" t="n">
        <f aca="false">MIN($E198*SUM($R$182),SUM($R$182)-SUM($H$198:AP198))</f>
        <v>0</v>
      </c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</row>
    <row r="199" customFormat="false" ht="18.75" hidden="false" customHeight="true" outlineLevel="1" collapsed="false">
      <c r="A199" s="89"/>
      <c r="B199" s="89"/>
      <c r="C199" s="89"/>
      <c r="D199" s="89"/>
      <c r="E199" s="253" t="n">
        <f aca="false">IF($F$179="Sim",$F$178,IF(F199=0,0,MAX($F$178,IF((MAX($F$188:$F$223)-F199=0),1,1/(MAX($F$188:$F$223)-F199)))))</f>
        <v>0.02857142857</v>
      </c>
      <c r="F199" s="509" t="n">
        <f aca="false">S187</f>
        <v>11</v>
      </c>
      <c r="G199" s="45"/>
      <c r="H199" s="510"/>
      <c r="I199" s="510"/>
      <c r="J199" s="510"/>
      <c r="K199" s="510"/>
      <c r="L199" s="510"/>
      <c r="M199" s="510"/>
      <c r="N199" s="510"/>
      <c r="O199" s="510"/>
      <c r="P199" s="510"/>
      <c r="Q199" s="510"/>
      <c r="R199" s="510"/>
      <c r="S199" s="64" t="n">
        <f aca="false">S$182*$E199 / 2</f>
        <v>0</v>
      </c>
      <c r="T199" s="64" t="n">
        <f aca="false">MIN($E199*SUM($S$182),SUM($S$182)-SUM($H$199:S199))</f>
        <v>0</v>
      </c>
      <c r="U199" s="64" t="n">
        <f aca="false">MIN($E199*SUM($S$182),SUM($S$182)-SUM($H$199:T199))</f>
        <v>0</v>
      </c>
      <c r="V199" s="64" t="n">
        <f aca="false">MIN($E199*SUM($S$182),SUM($S$182)-SUM($H$199:U199))</f>
        <v>0</v>
      </c>
      <c r="W199" s="64" t="n">
        <f aca="false">MIN($E199*SUM($S$182),SUM($S$182)-SUM($H$199:V199))</f>
        <v>0</v>
      </c>
      <c r="X199" s="64" t="n">
        <f aca="false">MIN($E199*SUM($S$182),SUM($S$182)-SUM($H$199:W199))</f>
        <v>0</v>
      </c>
      <c r="Y199" s="64" t="n">
        <f aca="false">MIN($E199*SUM($S$182),SUM($S$182)-SUM($H$199:X199))</f>
        <v>0</v>
      </c>
      <c r="Z199" s="64" t="n">
        <f aca="false">MIN($E199*SUM($S$182),SUM($S$182)-SUM($H$199:Y199))</f>
        <v>0</v>
      </c>
      <c r="AA199" s="64" t="n">
        <f aca="false">MIN($E199*SUM($S$182),SUM($S$182)-SUM($H$199:Z199))</f>
        <v>0</v>
      </c>
      <c r="AB199" s="64" t="n">
        <f aca="false">MIN($E199*SUM($S$182),SUM($S$182)-SUM($H$199:AA199))</f>
        <v>0</v>
      </c>
      <c r="AC199" s="64" t="n">
        <f aca="false">MIN($E199*SUM($S$182),SUM($S$182)-SUM($H$199:AB199))</f>
        <v>0</v>
      </c>
      <c r="AD199" s="64" t="n">
        <f aca="false">MIN($E199*SUM($S$182),SUM($S$182)-SUM($H$199:AC199))</f>
        <v>0</v>
      </c>
      <c r="AE199" s="64" t="n">
        <f aca="false">MIN($E199*SUM($S$182),SUM($S$182)-SUM($H$199:AD199))</f>
        <v>0</v>
      </c>
      <c r="AF199" s="64" t="n">
        <f aca="false">MIN($E199*SUM($S$182),SUM($S$182)-SUM($H$199:AE199))</f>
        <v>0</v>
      </c>
      <c r="AG199" s="64" t="n">
        <f aca="false">MIN($E199*SUM($S$182),SUM($S$182)-SUM($H$199:AF199))</f>
        <v>0</v>
      </c>
      <c r="AH199" s="64" t="n">
        <f aca="false">MIN($E199*SUM($S$182),SUM($S$182)-SUM($H$199:AG199))</f>
        <v>0</v>
      </c>
      <c r="AI199" s="64" t="n">
        <f aca="false">MIN($E199*SUM($S$182),SUM($S$182)-SUM($H$199:AH199))</f>
        <v>0</v>
      </c>
      <c r="AJ199" s="64" t="n">
        <f aca="false">MIN($E199*SUM($S$182),SUM($S$182)-SUM($H$199:AI199))</f>
        <v>0</v>
      </c>
      <c r="AK199" s="64" t="n">
        <f aca="false">MIN($E199*SUM($S$182),SUM($S$182)-SUM($H$199:AJ199))</f>
        <v>0</v>
      </c>
      <c r="AL199" s="64" t="n">
        <f aca="false">MIN($E199*SUM($S$182),SUM($S$182)-SUM($H$199:AK199))</f>
        <v>0</v>
      </c>
      <c r="AM199" s="64" t="n">
        <f aca="false">MIN($E199*SUM($S$182),SUM($S$182)-SUM($H$199:AL199))</f>
        <v>0</v>
      </c>
      <c r="AN199" s="64" t="n">
        <f aca="false">MIN($E199*SUM($S$182),SUM($S$182)-SUM($H$199:AM199))</f>
        <v>0</v>
      </c>
      <c r="AO199" s="64" t="n">
        <f aca="false">MIN($E199*SUM($S$182),SUM($S$182)-SUM($H$199:AN199))</f>
        <v>0</v>
      </c>
      <c r="AP199" s="64" t="n">
        <f aca="false">MIN($E199*SUM($S$182),SUM($S$182)-SUM($H$199:AO199))</f>
        <v>0</v>
      </c>
      <c r="AQ199" s="64" t="n">
        <f aca="false">MIN($E199*SUM($S$182),SUM($S$182)-SUM($H$199:AP199))</f>
        <v>0</v>
      </c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</row>
    <row r="200" customFormat="false" ht="18.75" hidden="false" customHeight="true" outlineLevel="1" collapsed="false">
      <c r="A200" s="89"/>
      <c r="B200" s="89"/>
      <c r="C200" s="89"/>
      <c r="D200" s="89"/>
      <c r="E200" s="253" t="n">
        <f aca="false">IF($F$179="Sim",$F$178,IF(F200=0,0,MAX($F$178,IF((MAX($F$188:$F$223)-F200=0),1,1/(MAX($F$188:$F$223)-F200)))))</f>
        <v>0.02857142857</v>
      </c>
      <c r="F200" s="509" t="n">
        <f aca="false">T187</f>
        <v>12</v>
      </c>
      <c r="G200" s="45"/>
      <c r="H200" s="510"/>
      <c r="I200" s="510"/>
      <c r="J200" s="510"/>
      <c r="K200" s="510"/>
      <c r="L200" s="510"/>
      <c r="M200" s="510"/>
      <c r="N200" s="510"/>
      <c r="O200" s="510"/>
      <c r="P200" s="510"/>
      <c r="Q200" s="510"/>
      <c r="R200" s="510"/>
      <c r="S200" s="510"/>
      <c r="T200" s="64" t="n">
        <f aca="false">T$182*$E200 / 2</f>
        <v>0</v>
      </c>
      <c r="U200" s="64" t="n">
        <f aca="false">MIN($E200*SUM($T$182),SUM($T$182)-SUM($H$200:T200))</f>
        <v>0</v>
      </c>
      <c r="V200" s="64" t="n">
        <f aca="false">MIN($E200*SUM($T$182),SUM($T$182)-SUM($H$200:U200))</f>
        <v>0</v>
      </c>
      <c r="W200" s="64" t="n">
        <f aca="false">MIN($E200*SUM($T$182),SUM($T$182)-SUM($H$200:V200))</f>
        <v>0</v>
      </c>
      <c r="X200" s="64" t="n">
        <f aca="false">MIN($E200*SUM($T$182),SUM($T$182)-SUM($H$200:W200))</f>
        <v>0</v>
      </c>
      <c r="Y200" s="64" t="n">
        <f aca="false">MIN($E200*SUM($T$182),SUM($T$182)-SUM($H$200:X200))</f>
        <v>0</v>
      </c>
      <c r="Z200" s="64" t="n">
        <f aca="false">MIN($E200*SUM($T$182),SUM($T$182)-SUM($H$200:Y200))</f>
        <v>0</v>
      </c>
      <c r="AA200" s="64" t="n">
        <f aca="false">MIN($E200*SUM($T$182),SUM($T$182)-SUM($H$200:Z200))</f>
        <v>0</v>
      </c>
      <c r="AB200" s="64" t="n">
        <f aca="false">MIN($E200*SUM($T$182),SUM($T$182)-SUM($H$200:AA200))</f>
        <v>0</v>
      </c>
      <c r="AC200" s="64" t="n">
        <f aca="false">MIN($E200*SUM($T$182),SUM($T$182)-SUM($H$200:AB200))</f>
        <v>0</v>
      </c>
      <c r="AD200" s="64" t="n">
        <f aca="false">MIN($E200*SUM($T$182),SUM($T$182)-SUM($H$200:AC200))</f>
        <v>0</v>
      </c>
      <c r="AE200" s="64" t="n">
        <f aca="false">MIN($E200*SUM($T$182),SUM($T$182)-SUM($H$200:AD200))</f>
        <v>0</v>
      </c>
      <c r="AF200" s="64" t="n">
        <f aca="false">MIN($E200*SUM($T$182),SUM($T$182)-SUM($H$200:AE200))</f>
        <v>0</v>
      </c>
      <c r="AG200" s="64" t="n">
        <f aca="false">MIN($E200*SUM($T$182),SUM($T$182)-SUM($H$200:AF200))</f>
        <v>0</v>
      </c>
      <c r="AH200" s="64" t="n">
        <f aca="false">MIN($E200*SUM($T$182),SUM($T$182)-SUM($H$200:AG200))</f>
        <v>0</v>
      </c>
      <c r="AI200" s="64" t="n">
        <f aca="false">MIN($E200*SUM($T$182),SUM($T$182)-SUM($H$200:AH200))</f>
        <v>0</v>
      </c>
      <c r="AJ200" s="64" t="n">
        <f aca="false">MIN($E200*SUM($T$182),SUM($T$182)-SUM($H$200:AI200))</f>
        <v>0</v>
      </c>
      <c r="AK200" s="64" t="n">
        <f aca="false">MIN($E200*SUM($T$182),SUM($T$182)-SUM($H$200:AJ200))</f>
        <v>0</v>
      </c>
      <c r="AL200" s="64" t="n">
        <f aca="false">MIN($E200*SUM($T$182),SUM($T$182)-SUM($H$200:AK200))</f>
        <v>0</v>
      </c>
      <c r="AM200" s="64" t="n">
        <f aca="false">MIN($E200*SUM($T$182),SUM($T$182)-SUM($H$200:AL200))</f>
        <v>0</v>
      </c>
      <c r="AN200" s="64" t="n">
        <f aca="false">MIN($E200*SUM($T$182),SUM($T$182)-SUM($H$200:AM200))</f>
        <v>0</v>
      </c>
      <c r="AO200" s="64" t="n">
        <f aca="false">MIN($E200*SUM($T$182),SUM($T$182)-SUM($H$200:AN200))</f>
        <v>0</v>
      </c>
      <c r="AP200" s="64" t="n">
        <f aca="false">MIN($E200*SUM($T$182),SUM($T$182)-SUM($H$200:AO200))</f>
        <v>0</v>
      </c>
      <c r="AQ200" s="64" t="n">
        <f aca="false">MIN($E200*SUM($T$182),SUM($T$182)-SUM($H$200:AP200))</f>
        <v>0</v>
      </c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</row>
    <row r="201" customFormat="false" ht="18.75" hidden="false" customHeight="true" outlineLevel="1" collapsed="false">
      <c r="A201" s="89"/>
      <c r="B201" s="89"/>
      <c r="C201" s="89"/>
      <c r="D201" s="89"/>
      <c r="E201" s="253" t="n">
        <f aca="false">IF($F$179="Sim",$F$178,IF(F201=0,0,MAX($F$178,IF((MAX($F$188:$F$223)-F201=0),1,1/(MAX($F$188:$F$223)-F201)))))</f>
        <v>0.02857142857</v>
      </c>
      <c r="F201" s="509" t="n">
        <f aca="false">U187</f>
        <v>13</v>
      </c>
      <c r="G201" s="45"/>
      <c r="H201" s="510"/>
      <c r="I201" s="510"/>
      <c r="J201" s="510"/>
      <c r="K201" s="510"/>
      <c r="L201" s="510"/>
      <c r="M201" s="510"/>
      <c r="N201" s="510"/>
      <c r="O201" s="510"/>
      <c r="P201" s="510"/>
      <c r="Q201" s="510"/>
      <c r="R201" s="510"/>
      <c r="S201" s="510"/>
      <c r="T201" s="510"/>
      <c r="U201" s="64" t="n">
        <f aca="false">U$182*$E201 / 2</f>
        <v>0</v>
      </c>
      <c r="V201" s="64" t="n">
        <f aca="false">MIN($E201*SUM($U$182),SUM($U$182)-SUM($H$201:U201))</f>
        <v>0</v>
      </c>
      <c r="W201" s="64" t="n">
        <f aca="false">MIN($E201*SUM($U$182),SUM($U$182)-SUM($H$201:V201))</f>
        <v>0</v>
      </c>
      <c r="X201" s="64" t="n">
        <f aca="false">MIN($E201*SUM($U$182),SUM($U$182)-SUM($H$201:W201))</f>
        <v>0</v>
      </c>
      <c r="Y201" s="64" t="n">
        <f aca="false">MIN($E201*SUM($U$182),SUM($U$182)-SUM($H$201:X201))</f>
        <v>0</v>
      </c>
      <c r="Z201" s="64" t="n">
        <f aca="false">MIN($E201*SUM($U$182),SUM($U$182)-SUM($H$201:Y201))</f>
        <v>0</v>
      </c>
      <c r="AA201" s="64" t="n">
        <f aca="false">MIN($E201*SUM($U$182),SUM($U$182)-SUM($H$201:Z201))</f>
        <v>0</v>
      </c>
      <c r="AB201" s="64" t="n">
        <f aca="false">MIN($E201*SUM($U$182),SUM($U$182)-SUM($H$201:AA201))</f>
        <v>0</v>
      </c>
      <c r="AC201" s="64" t="n">
        <f aca="false">MIN($E201*SUM($U$182),SUM($U$182)-SUM($H$201:AB201))</f>
        <v>0</v>
      </c>
      <c r="AD201" s="64" t="n">
        <f aca="false">MIN($E201*SUM($U$182),SUM($U$182)-SUM($H$201:AC201))</f>
        <v>0</v>
      </c>
      <c r="AE201" s="64" t="n">
        <f aca="false">MIN($E201*SUM($U$182),SUM($U$182)-SUM($H$201:AD201))</f>
        <v>0</v>
      </c>
      <c r="AF201" s="64" t="n">
        <f aca="false">MIN($E201*SUM($U$182),SUM($U$182)-SUM($H$201:AE201))</f>
        <v>0</v>
      </c>
      <c r="AG201" s="64" t="n">
        <f aca="false">MIN($E201*SUM($U$182),SUM($U$182)-SUM($H$201:AF201))</f>
        <v>0</v>
      </c>
      <c r="AH201" s="64" t="n">
        <f aca="false">MIN($E201*SUM($U$182),SUM($U$182)-SUM($H$201:AG201))</f>
        <v>0</v>
      </c>
      <c r="AI201" s="64" t="n">
        <f aca="false">MIN($E201*SUM($U$182),SUM($U$182)-SUM($H$201:AH201))</f>
        <v>0</v>
      </c>
      <c r="AJ201" s="64" t="n">
        <f aca="false">MIN($E201*SUM($U$182),SUM($U$182)-SUM($H$201:AI201))</f>
        <v>0</v>
      </c>
      <c r="AK201" s="64" t="n">
        <f aca="false">MIN($E201*SUM($U$182),SUM($U$182)-SUM($H$201:AJ201))</f>
        <v>0</v>
      </c>
      <c r="AL201" s="64" t="n">
        <f aca="false">MIN($E201*SUM($U$182),SUM($U$182)-SUM($H$201:AK201))</f>
        <v>0</v>
      </c>
      <c r="AM201" s="64" t="n">
        <f aca="false">MIN($E201*SUM($U$182),SUM($U$182)-SUM($H$201:AL201))</f>
        <v>0</v>
      </c>
      <c r="AN201" s="64" t="n">
        <f aca="false">MIN($E201*SUM($U$182),SUM($U$182)-SUM($H$201:AM201))</f>
        <v>0</v>
      </c>
      <c r="AO201" s="64" t="n">
        <f aca="false">MIN($E201*SUM($U$182),SUM($U$182)-SUM($H$201:AN201))</f>
        <v>0</v>
      </c>
      <c r="AP201" s="64" t="n">
        <f aca="false">MIN($E201*SUM($U$182),SUM($U$182)-SUM($H$201:AO201))</f>
        <v>0</v>
      </c>
      <c r="AQ201" s="64" t="n">
        <f aca="false">MIN($E201*SUM($U$182),SUM($U$182)-SUM($H$201:AP201))</f>
        <v>0</v>
      </c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</row>
    <row r="202" customFormat="false" ht="18.75" hidden="false" customHeight="true" outlineLevel="1" collapsed="false">
      <c r="A202" s="89"/>
      <c r="B202" s="89"/>
      <c r="C202" s="89"/>
      <c r="D202" s="89"/>
      <c r="E202" s="253" t="n">
        <f aca="false">IF($F$179="Sim",$F$178,IF(F202=0,0,MAX($F$178,IF((MAX($F$188:$F$223)-F202=0),1,1/(MAX($F$188:$F$223)-F202)))))</f>
        <v>0.02857142857</v>
      </c>
      <c r="F202" s="509" t="n">
        <f aca="false">V187</f>
        <v>14</v>
      </c>
      <c r="G202" s="45"/>
      <c r="H202" s="510"/>
      <c r="I202" s="510"/>
      <c r="J202" s="510"/>
      <c r="K202" s="510"/>
      <c r="L202" s="510"/>
      <c r="M202" s="510"/>
      <c r="N202" s="510"/>
      <c r="O202" s="510"/>
      <c r="P202" s="510"/>
      <c r="Q202" s="510"/>
      <c r="R202" s="510"/>
      <c r="S202" s="510"/>
      <c r="T202" s="510"/>
      <c r="U202" s="510"/>
      <c r="V202" s="64" t="n">
        <f aca="false">V$182*$E202 / 2</f>
        <v>0</v>
      </c>
      <c r="W202" s="64" t="n">
        <f aca="false">MIN($E202*SUM($V$182),SUM($V$182)-SUM($H$202:V202))</f>
        <v>0</v>
      </c>
      <c r="X202" s="64" t="n">
        <f aca="false">MIN($E202*SUM($V$182),SUM($V$182)-SUM($H$202:W202))</f>
        <v>0</v>
      </c>
      <c r="Y202" s="64" t="n">
        <f aca="false">MIN($E202*SUM($V$182),SUM($V$182)-SUM($H$202:X202))</f>
        <v>0</v>
      </c>
      <c r="Z202" s="64" t="n">
        <f aca="false">MIN($E202*SUM($V$182),SUM($V$182)-SUM($H$202:Y202))</f>
        <v>0</v>
      </c>
      <c r="AA202" s="64" t="n">
        <f aca="false">MIN($E202*SUM($V$182),SUM($V$182)-SUM($H$202:Z202))</f>
        <v>0</v>
      </c>
      <c r="AB202" s="64" t="n">
        <f aca="false">MIN($E202*SUM($V$182),SUM($V$182)-SUM($H$202:AA202))</f>
        <v>0</v>
      </c>
      <c r="AC202" s="64" t="n">
        <f aca="false">MIN($E202*SUM($V$182),SUM($V$182)-SUM($H$202:AB202))</f>
        <v>0</v>
      </c>
      <c r="AD202" s="64" t="n">
        <f aca="false">MIN($E202*SUM($V$182),SUM($V$182)-SUM($H$202:AC202))</f>
        <v>0</v>
      </c>
      <c r="AE202" s="64" t="n">
        <f aca="false">MIN($E202*SUM($V$182),SUM($V$182)-SUM($H$202:AD202))</f>
        <v>0</v>
      </c>
      <c r="AF202" s="64" t="n">
        <f aca="false">MIN($E202*SUM($V$182),SUM($V$182)-SUM($H$202:AE202))</f>
        <v>0</v>
      </c>
      <c r="AG202" s="64" t="n">
        <f aca="false">MIN($E202*SUM($V$182),SUM($V$182)-SUM($H$202:AF202))</f>
        <v>0</v>
      </c>
      <c r="AH202" s="64" t="n">
        <f aca="false">MIN($E202*SUM($V$182),SUM($V$182)-SUM($H$202:AG202))</f>
        <v>0</v>
      </c>
      <c r="AI202" s="64" t="n">
        <f aca="false">MIN($E202*SUM($V$182),SUM($V$182)-SUM($H$202:AH202))</f>
        <v>0</v>
      </c>
      <c r="AJ202" s="64" t="n">
        <f aca="false">MIN($E202*SUM($V$182),SUM($V$182)-SUM($H$202:AI202))</f>
        <v>0</v>
      </c>
      <c r="AK202" s="64" t="n">
        <f aca="false">MIN($E202*SUM($V$182),SUM($V$182)-SUM($H$202:AJ202))</f>
        <v>0</v>
      </c>
      <c r="AL202" s="64" t="n">
        <f aca="false">MIN($E202*SUM($V$182),SUM($V$182)-SUM($H$202:AK202))</f>
        <v>0</v>
      </c>
      <c r="AM202" s="64" t="n">
        <f aca="false">MIN($E202*SUM($V$182),SUM($V$182)-SUM($H$202:AL202))</f>
        <v>0</v>
      </c>
      <c r="AN202" s="64" t="n">
        <f aca="false">MIN($E202*SUM($V$182),SUM($V$182)-SUM($H$202:AM202))</f>
        <v>0</v>
      </c>
      <c r="AO202" s="64" t="n">
        <f aca="false">MIN($E202*SUM($V$182),SUM($V$182)-SUM($H$202:AN202))</f>
        <v>0</v>
      </c>
      <c r="AP202" s="64" t="n">
        <f aca="false">MIN($E202*SUM($V$182),SUM($V$182)-SUM($H$202:AO202))</f>
        <v>0</v>
      </c>
      <c r="AQ202" s="64" t="n">
        <f aca="false">MIN($E202*SUM($V$182),SUM($V$182)-SUM($H$202:AP202))</f>
        <v>0</v>
      </c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</row>
    <row r="203" customFormat="false" ht="18.75" hidden="false" customHeight="true" outlineLevel="1" collapsed="false">
      <c r="A203" s="89"/>
      <c r="B203" s="89"/>
      <c r="C203" s="89"/>
      <c r="D203" s="89"/>
      <c r="E203" s="253" t="n">
        <f aca="false">IF($F$179="Sim",$F$178,IF(F203=0,0,MAX($F$178,IF((MAX($F$188:$F$223)-F203=0),1,1/(MAX($F$188:$F$223)-F203)))))</f>
        <v>0.02857142857</v>
      </c>
      <c r="F203" s="509" t="n">
        <f aca="false">W187</f>
        <v>15</v>
      </c>
      <c r="G203" s="45"/>
      <c r="H203" s="510"/>
      <c r="I203" s="510"/>
      <c r="J203" s="510"/>
      <c r="K203" s="510"/>
      <c r="L203" s="510"/>
      <c r="M203" s="510"/>
      <c r="N203" s="510"/>
      <c r="O203" s="510"/>
      <c r="P203" s="510"/>
      <c r="Q203" s="510"/>
      <c r="R203" s="510"/>
      <c r="S203" s="510"/>
      <c r="T203" s="510"/>
      <c r="U203" s="510"/>
      <c r="V203" s="510"/>
      <c r="W203" s="64" t="n">
        <f aca="false">W$182*$E203 / 2</f>
        <v>0</v>
      </c>
      <c r="X203" s="64" t="n">
        <f aca="false">MIN($E203*SUM($W$182),SUM($W$182)-SUM($H$203:W203))</f>
        <v>0</v>
      </c>
      <c r="Y203" s="64" t="n">
        <f aca="false">MIN($E203*SUM($W$182),SUM($W$182)-SUM($H$203:X203))</f>
        <v>0</v>
      </c>
      <c r="Z203" s="64" t="n">
        <f aca="false">MIN($E203*SUM($W$182),SUM($W$182)-SUM($H$203:Y203))</f>
        <v>0</v>
      </c>
      <c r="AA203" s="64" t="n">
        <f aca="false">MIN($E203*SUM($W$182),SUM($W$182)-SUM($H$203:Z203))</f>
        <v>0</v>
      </c>
      <c r="AB203" s="64" t="n">
        <f aca="false">MIN($E203*SUM($W$182),SUM($W$182)-SUM($H$203:AA203))</f>
        <v>0</v>
      </c>
      <c r="AC203" s="64" t="n">
        <f aca="false">MIN($E203*SUM($W$182),SUM($W$182)-SUM($H$203:AB203))</f>
        <v>0</v>
      </c>
      <c r="AD203" s="64" t="n">
        <f aca="false">MIN($E203*SUM($W$182),SUM($W$182)-SUM($H$203:AC203))</f>
        <v>0</v>
      </c>
      <c r="AE203" s="64" t="n">
        <f aca="false">MIN($E203*SUM($W$182),SUM($W$182)-SUM($H$203:AD203))</f>
        <v>0</v>
      </c>
      <c r="AF203" s="64" t="n">
        <f aca="false">MIN($E203*SUM($W$182),SUM($W$182)-SUM($H$203:AE203))</f>
        <v>0</v>
      </c>
      <c r="AG203" s="64" t="n">
        <f aca="false">MIN($E203*SUM($W$182),SUM($W$182)-SUM($H$203:AF203))</f>
        <v>0</v>
      </c>
      <c r="AH203" s="64" t="n">
        <f aca="false">MIN($E203*SUM($W$182),SUM($W$182)-SUM($H$203:AG203))</f>
        <v>0</v>
      </c>
      <c r="AI203" s="64" t="n">
        <f aca="false">MIN($E203*SUM($W$182),SUM($W$182)-SUM($H$203:AH203))</f>
        <v>0</v>
      </c>
      <c r="AJ203" s="64" t="n">
        <f aca="false">MIN($E203*SUM($W$182),SUM($W$182)-SUM($H$203:AI203))</f>
        <v>0</v>
      </c>
      <c r="AK203" s="64" t="n">
        <f aca="false">MIN($E203*SUM($W$182),SUM($W$182)-SUM($H$203:AJ203))</f>
        <v>0</v>
      </c>
      <c r="AL203" s="64" t="n">
        <f aca="false">MIN($E203*SUM($W$182),SUM($W$182)-SUM($H$203:AK203))</f>
        <v>0</v>
      </c>
      <c r="AM203" s="64" t="n">
        <f aca="false">MIN($E203*SUM($W$182),SUM($W$182)-SUM($H$203:AL203))</f>
        <v>0</v>
      </c>
      <c r="AN203" s="64" t="n">
        <f aca="false">MIN($E203*SUM($W$182),SUM($W$182)-SUM($H$203:AM203))</f>
        <v>0</v>
      </c>
      <c r="AO203" s="64" t="n">
        <f aca="false">MIN($E203*SUM($W$182),SUM($W$182)-SUM($H$203:AN203))</f>
        <v>0</v>
      </c>
      <c r="AP203" s="64" t="n">
        <f aca="false">MIN($E203*SUM($W$182),SUM($W$182)-SUM($H$203:AO203))</f>
        <v>0</v>
      </c>
      <c r="AQ203" s="64" t="n">
        <f aca="false">MIN($E203*SUM($W$182),SUM($W$182)-SUM($H$203:AP203))</f>
        <v>0</v>
      </c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</row>
    <row r="204" customFormat="false" ht="18.75" hidden="false" customHeight="true" outlineLevel="1" collapsed="false">
      <c r="A204" s="89"/>
      <c r="B204" s="89"/>
      <c r="C204" s="89"/>
      <c r="D204" s="89"/>
      <c r="E204" s="253" t="n">
        <f aca="false">IF($F$179="Sim",$F$178,IF(F204=0,0,MAX($F$178,IF((MAX($F$188:$F$223)-F204=0),1,1/(MAX($F$188:$F$223)-F204)))))</f>
        <v>0.02857142857</v>
      </c>
      <c r="F204" s="509" t="n">
        <f aca="false">X187</f>
        <v>16</v>
      </c>
      <c r="G204" s="45"/>
      <c r="H204" s="510"/>
      <c r="I204" s="510"/>
      <c r="J204" s="510"/>
      <c r="K204" s="510"/>
      <c r="L204" s="510"/>
      <c r="M204" s="510"/>
      <c r="N204" s="510"/>
      <c r="O204" s="510"/>
      <c r="P204" s="510"/>
      <c r="Q204" s="510"/>
      <c r="R204" s="510"/>
      <c r="S204" s="510"/>
      <c r="T204" s="510"/>
      <c r="U204" s="510"/>
      <c r="V204" s="510"/>
      <c r="W204" s="510"/>
      <c r="X204" s="64" t="n">
        <f aca="false">X$182*$E204 / 2</f>
        <v>0</v>
      </c>
      <c r="Y204" s="64" t="n">
        <f aca="false">MIN($E204*SUM($X$182),SUM($X$182)-SUM($H$204:X204))</f>
        <v>0</v>
      </c>
      <c r="Z204" s="64" t="n">
        <f aca="false">MIN($E204*SUM($X$182),SUM($X$182)-SUM($H$204:Y204))</f>
        <v>0</v>
      </c>
      <c r="AA204" s="64" t="n">
        <f aca="false">MIN($E204*SUM($X$182),SUM($X$182)-SUM($H$204:Z204))</f>
        <v>0</v>
      </c>
      <c r="AB204" s="64" t="n">
        <f aca="false">MIN($E204*SUM($X$182),SUM($X$182)-SUM($H$204:AA204))</f>
        <v>0</v>
      </c>
      <c r="AC204" s="64" t="n">
        <f aca="false">MIN($E204*SUM($X$182),SUM($X$182)-SUM($H$204:AB204))</f>
        <v>0</v>
      </c>
      <c r="AD204" s="64" t="n">
        <f aca="false">MIN($E204*SUM($X$182),SUM($X$182)-SUM($H$204:AC204))</f>
        <v>0</v>
      </c>
      <c r="AE204" s="64" t="n">
        <f aca="false">MIN($E204*SUM($X$182),SUM($X$182)-SUM($H$204:AD204))</f>
        <v>0</v>
      </c>
      <c r="AF204" s="64" t="n">
        <f aca="false">MIN($E204*SUM($X$182),SUM($X$182)-SUM($H$204:AE204))</f>
        <v>0</v>
      </c>
      <c r="AG204" s="64" t="n">
        <f aca="false">MIN($E204*SUM($X$182),SUM($X$182)-SUM($H$204:AF204))</f>
        <v>0</v>
      </c>
      <c r="AH204" s="64" t="n">
        <f aca="false">MIN($E204*SUM($X$182),SUM($X$182)-SUM($H$204:AG204))</f>
        <v>0</v>
      </c>
      <c r="AI204" s="64" t="n">
        <f aca="false">MIN($E204*SUM($X$182),SUM($X$182)-SUM($H$204:AH204))</f>
        <v>0</v>
      </c>
      <c r="AJ204" s="64" t="n">
        <f aca="false">MIN($E204*SUM($X$182),SUM($X$182)-SUM($H$204:AI204))</f>
        <v>0</v>
      </c>
      <c r="AK204" s="64" t="n">
        <f aca="false">MIN($E204*SUM($X$182),SUM($X$182)-SUM($H$204:AJ204))</f>
        <v>0</v>
      </c>
      <c r="AL204" s="64" t="n">
        <f aca="false">MIN($E204*SUM($X$182),SUM($X$182)-SUM($H$204:AK204))</f>
        <v>0</v>
      </c>
      <c r="AM204" s="64" t="n">
        <f aca="false">MIN($E204*SUM($X$182),SUM($X$182)-SUM($H$204:AL204))</f>
        <v>0</v>
      </c>
      <c r="AN204" s="64" t="n">
        <f aca="false">MIN($E204*SUM($X$182),SUM($X$182)-SUM($H$204:AM204))</f>
        <v>0</v>
      </c>
      <c r="AO204" s="64" t="n">
        <f aca="false">MIN($E204*SUM($X$182),SUM($X$182)-SUM($H$204:AN204))</f>
        <v>0</v>
      </c>
      <c r="AP204" s="64" t="n">
        <f aca="false">MIN($E204*SUM($X$182),SUM($X$182)-SUM($H$204:AO204))</f>
        <v>0</v>
      </c>
      <c r="AQ204" s="64" t="n">
        <f aca="false">MIN($E204*SUM($X$182),SUM($X$182)-SUM($H$204:AP204))</f>
        <v>0</v>
      </c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</row>
    <row r="205" customFormat="false" ht="18.75" hidden="false" customHeight="true" outlineLevel="1" collapsed="false">
      <c r="A205" s="89"/>
      <c r="B205" s="89"/>
      <c r="C205" s="89"/>
      <c r="D205" s="89"/>
      <c r="E205" s="253" t="n">
        <f aca="false">IF($F$179="Sim",$F$178,IF(F205=0,0,MAX($F$178,IF((MAX($F$188:$F$223)-F205=0),1,1/(MAX($F$188:$F$223)-F205)))))</f>
        <v>0.02857142857</v>
      </c>
      <c r="F205" s="509" t="n">
        <f aca="false">Y187</f>
        <v>17</v>
      </c>
      <c r="G205" s="45"/>
      <c r="H205" s="510"/>
      <c r="I205" s="510"/>
      <c r="J205" s="510"/>
      <c r="K205" s="510"/>
      <c r="L205" s="510"/>
      <c r="M205" s="510"/>
      <c r="N205" s="510"/>
      <c r="O205" s="510"/>
      <c r="P205" s="510"/>
      <c r="Q205" s="510"/>
      <c r="R205" s="510"/>
      <c r="S205" s="510"/>
      <c r="T205" s="510"/>
      <c r="U205" s="510"/>
      <c r="V205" s="510"/>
      <c r="W205" s="510"/>
      <c r="X205" s="510"/>
      <c r="Y205" s="64" t="n">
        <f aca="false">Y$182*$E205 / 2</f>
        <v>0</v>
      </c>
      <c r="Z205" s="64" t="n">
        <f aca="false">MIN($E205*SUM($Y$182),SUM($Y$182)-SUM($H$205:Y205))</f>
        <v>0</v>
      </c>
      <c r="AA205" s="64" t="n">
        <f aca="false">MIN($E205*SUM($Y$182),SUM($Y$182)-SUM($H$205:Z205))</f>
        <v>0</v>
      </c>
      <c r="AB205" s="64" t="n">
        <f aca="false">MIN($E205*SUM($Y$182),SUM($Y$182)-SUM($H$205:AA205))</f>
        <v>0</v>
      </c>
      <c r="AC205" s="64" t="n">
        <f aca="false">MIN($E205*SUM($Y$182),SUM($Y$182)-SUM($H$205:AB205))</f>
        <v>0</v>
      </c>
      <c r="AD205" s="64" t="n">
        <f aca="false">MIN($E205*SUM($Y$182),SUM($Y$182)-SUM($H$205:AC205))</f>
        <v>0</v>
      </c>
      <c r="AE205" s="64" t="n">
        <f aca="false">MIN($E205*SUM($Y$182),SUM($Y$182)-SUM($H$205:AD205))</f>
        <v>0</v>
      </c>
      <c r="AF205" s="64" t="n">
        <f aca="false">MIN($E205*SUM($Y$182),SUM($Y$182)-SUM($H$205:AE205))</f>
        <v>0</v>
      </c>
      <c r="AG205" s="64" t="n">
        <f aca="false">MIN($E205*SUM($Y$182),SUM($Y$182)-SUM($H$205:AF205))</f>
        <v>0</v>
      </c>
      <c r="AH205" s="64" t="n">
        <f aca="false">MIN($E205*SUM($Y$182),SUM($Y$182)-SUM($H$205:AG205))</f>
        <v>0</v>
      </c>
      <c r="AI205" s="64" t="n">
        <f aca="false">MIN($E205*SUM($Y$182),SUM($Y$182)-SUM($H$205:AH205))</f>
        <v>0</v>
      </c>
      <c r="AJ205" s="64" t="n">
        <f aca="false">MIN($E205*SUM($Y$182),SUM($Y$182)-SUM($H$205:AI205))</f>
        <v>0</v>
      </c>
      <c r="AK205" s="64" t="n">
        <f aca="false">MIN($E205*SUM($Y$182),SUM($Y$182)-SUM($H$205:AJ205))</f>
        <v>0</v>
      </c>
      <c r="AL205" s="64" t="n">
        <f aca="false">MIN($E205*SUM($Y$182),SUM($Y$182)-SUM($H$205:AK205))</f>
        <v>0</v>
      </c>
      <c r="AM205" s="64" t="n">
        <f aca="false">MIN($E205*SUM($Y$182),SUM($Y$182)-SUM($H$205:AL205))</f>
        <v>0</v>
      </c>
      <c r="AN205" s="64" t="n">
        <f aca="false">MIN($E205*SUM($Y$182),SUM($Y$182)-SUM($H$205:AM205))</f>
        <v>0</v>
      </c>
      <c r="AO205" s="64" t="n">
        <f aca="false">MIN($E205*SUM($Y$182),SUM($Y$182)-SUM($H$205:AN205))</f>
        <v>0</v>
      </c>
      <c r="AP205" s="64" t="n">
        <f aca="false">MIN($E205*SUM($Y$182),SUM($Y$182)-SUM($H$205:AO205))</f>
        <v>0</v>
      </c>
      <c r="AQ205" s="64" t="n">
        <f aca="false">MIN($E205*SUM($Y$182),SUM($Y$182)-SUM($H$205:AP205))</f>
        <v>0</v>
      </c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</row>
    <row r="206" customFormat="false" ht="18.75" hidden="false" customHeight="true" outlineLevel="1" collapsed="false">
      <c r="A206" s="89"/>
      <c r="B206" s="89"/>
      <c r="C206" s="89"/>
      <c r="D206" s="89"/>
      <c r="E206" s="253" t="n">
        <f aca="false">IF($F$179="Sim",$F$178,IF(F206=0,0,MAX($F$178,IF((MAX($F$188:$F$223)-F206=0),1,1/(MAX($F$188:$F$223)-F206)))))</f>
        <v>0.02857142857</v>
      </c>
      <c r="F206" s="509" t="n">
        <f aca="false">Z187</f>
        <v>18</v>
      </c>
      <c r="G206" s="45"/>
      <c r="H206" s="510"/>
      <c r="I206" s="510"/>
      <c r="J206" s="510"/>
      <c r="K206" s="510"/>
      <c r="L206" s="510"/>
      <c r="M206" s="510"/>
      <c r="N206" s="510"/>
      <c r="O206" s="510"/>
      <c r="P206" s="510"/>
      <c r="Q206" s="510"/>
      <c r="R206" s="510"/>
      <c r="S206" s="510"/>
      <c r="T206" s="510"/>
      <c r="U206" s="510"/>
      <c r="V206" s="510"/>
      <c r="W206" s="510"/>
      <c r="X206" s="510"/>
      <c r="Y206" s="510"/>
      <c r="Z206" s="64" t="n">
        <f aca="false">Z$182*$E206 / 2</f>
        <v>0</v>
      </c>
      <c r="AA206" s="64" t="n">
        <f aca="false">MIN($E206*SUM($Z$182),SUM($Z$182)-SUM($H$206:Z206))</f>
        <v>0</v>
      </c>
      <c r="AB206" s="64" t="n">
        <f aca="false">MIN($E206*SUM($Z$182),SUM($Z$182)-SUM($H$206:AA206))</f>
        <v>0</v>
      </c>
      <c r="AC206" s="64" t="n">
        <f aca="false">MIN($E206*SUM($Z$182),SUM($Z$182)-SUM($H$206:AB206))</f>
        <v>0</v>
      </c>
      <c r="AD206" s="64" t="n">
        <f aca="false">MIN($E206*SUM($Z$182),SUM($Z$182)-SUM($H$206:AC206))</f>
        <v>0</v>
      </c>
      <c r="AE206" s="64" t="n">
        <f aca="false">MIN($E206*SUM($Z$182),SUM($Z$182)-SUM($H$206:AD206))</f>
        <v>0</v>
      </c>
      <c r="AF206" s="64" t="n">
        <f aca="false">MIN($E206*SUM($Z$182),SUM($Z$182)-SUM($H$206:AE206))</f>
        <v>0</v>
      </c>
      <c r="AG206" s="64" t="n">
        <f aca="false">MIN($E206*SUM($Z$182),SUM($Z$182)-SUM($H$206:AF206))</f>
        <v>0</v>
      </c>
      <c r="AH206" s="64" t="n">
        <f aca="false">MIN($E206*SUM($Z$182),SUM($Z$182)-SUM($H$206:AG206))</f>
        <v>0</v>
      </c>
      <c r="AI206" s="64" t="n">
        <f aca="false">MIN($E206*SUM($Z$182),SUM($Z$182)-SUM($H$206:AH206))</f>
        <v>0</v>
      </c>
      <c r="AJ206" s="64" t="n">
        <f aca="false">MIN($E206*SUM($Z$182),SUM($Z$182)-SUM($H$206:AI206))</f>
        <v>0</v>
      </c>
      <c r="AK206" s="64" t="n">
        <f aca="false">MIN($E206*SUM($Z$182),SUM($Z$182)-SUM($H$206:AJ206))</f>
        <v>0</v>
      </c>
      <c r="AL206" s="64" t="n">
        <f aca="false">MIN($E206*SUM($Z$182),SUM($Z$182)-SUM($H$206:AK206))</f>
        <v>0</v>
      </c>
      <c r="AM206" s="64" t="n">
        <f aca="false">MIN($E206*SUM($Z$182),SUM($Z$182)-SUM($H$206:AL206))</f>
        <v>0</v>
      </c>
      <c r="AN206" s="64" t="n">
        <f aca="false">MIN($E206*SUM($Z$182),SUM($Z$182)-SUM($H$206:AM206))</f>
        <v>0</v>
      </c>
      <c r="AO206" s="64" t="n">
        <f aca="false">MIN($E206*SUM($Z$182),SUM($Z$182)-SUM($H$206:AN206))</f>
        <v>0</v>
      </c>
      <c r="AP206" s="64" t="n">
        <f aca="false">MIN($E206*SUM($Z$182),SUM($Z$182)-SUM($H$206:AO206))</f>
        <v>0</v>
      </c>
      <c r="AQ206" s="64" t="n">
        <f aca="false">MIN($E206*SUM($Z$182),SUM($Z$182)-SUM($H$206:AP206))</f>
        <v>0</v>
      </c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</row>
    <row r="207" customFormat="false" ht="18.75" hidden="false" customHeight="true" outlineLevel="1" collapsed="false">
      <c r="A207" s="89"/>
      <c r="B207" s="89"/>
      <c r="C207" s="89"/>
      <c r="D207" s="89"/>
      <c r="E207" s="253" t="n">
        <f aca="false">IF($F$179="Sim",$F$178,IF(F207=0,0,MAX($F$178,IF((MAX($F$188:$F$223)-F207=0),1,1/(MAX($F$188:$F$223)-F207)))))</f>
        <v>0.02857142857</v>
      </c>
      <c r="F207" s="509" t="n">
        <f aca="false">AA187</f>
        <v>19</v>
      </c>
      <c r="G207" s="45"/>
      <c r="H207" s="510"/>
      <c r="I207" s="510"/>
      <c r="J207" s="510"/>
      <c r="K207" s="510"/>
      <c r="L207" s="510"/>
      <c r="M207" s="510"/>
      <c r="N207" s="510"/>
      <c r="O207" s="510"/>
      <c r="P207" s="510"/>
      <c r="Q207" s="510"/>
      <c r="R207" s="510"/>
      <c r="S207" s="510"/>
      <c r="T207" s="510"/>
      <c r="U207" s="510"/>
      <c r="V207" s="510"/>
      <c r="W207" s="510"/>
      <c r="X207" s="510"/>
      <c r="Y207" s="510"/>
      <c r="Z207" s="510"/>
      <c r="AA207" s="64" t="n">
        <f aca="false">AA$182*$E207 / 2</f>
        <v>0</v>
      </c>
      <c r="AB207" s="64" t="n">
        <f aca="false">MIN($E207*SUM($AA$182),SUM($AA$182)-SUM($H$207:AA207))</f>
        <v>0</v>
      </c>
      <c r="AC207" s="64" t="n">
        <f aca="false">MIN($E207*SUM($AA$182),SUM($AA$182)-SUM($H$207:AB207))</f>
        <v>0</v>
      </c>
      <c r="AD207" s="64" t="n">
        <f aca="false">MIN($E207*SUM($AA$182),SUM($AA$182)-SUM($H$207:AC207))</f>
        <v>0</v>
      </c>
      <c r="AE207" s="64" t="n">
        <f aca="false">MIN($E207*SUM($AA$182),SUM($AA$182)-SUM($H$207:AD207))</f>
        <v>0</v>
      </c>
      <c r="AF207" s="64" t="n">
        <f aca="false">MIN($E207*SUM($AA$182),SUM($AA$182)-SUM($H$207:AE207))</f>
        <v>0</v>
      </c>
      <c r="AG207" s="64" t="n">
        <f aca="false">MIN($E207*SUM($AA$182),SUM($AA$182)-SUM($H$207:AF207))</f>
        <v>0</v>
      </c>
      <c r="AH207" s="64" t="n">
        <f aca="false">MIN($E207*SUM($AA$182),SUM($AA$182)-SUM($H$207:AG207))</f>
        <v>0</v>
      </c>
      <c r="AI207" s="64" t="n">
        <f aca="false">MIN($E207*SUM($AA$182),SUM($AA$182)-SUM($H$207:AH207))</f>
        <v>0</v>
      </c>
      <c r="AJ207" s="64" t="n">
        <f aca="false">MIN($E207*SUM($AA$182),SUM($AA$182)-SUM($H$207:AI207))</f>
        <v>0</v>
      </c>
      <c r="AK207" s="64" t="n">
        <f aca="false">MIN($E207*SUM($AA$182),SUM($AA$182)-SUM($H$207:AJ207))</f>
        <v>0</v>
      </c>
      <c r="AL207" s="64" t="n">
        <f aca="false">MIN($E207*SUM($AA$182),SUM($AA$182)-SUM($H$207:AK207))</f>
        <v>0</v>
      </c>
      <c r="AM207" s="64" t="n">
        <f aca="false">MIN($E207*SUM($AA$182),SUM($AA$182)-SUM($H$207:AL207))</f>
        <v>0</v>
      </c>
      <c r="AN207" s="64" t="n">
        <f aca="false">MIN($E207*SUM($AA$182),SUM($AA$182)-SUM($H$207:AM207))</f>
        <v>0</v>
      </c>
      <c r="AO207" s="64" t="n">
        <f aca="false">MIN($E207*SUM($AA$182),SUM($AA$182)-SUM($H$207:AN207))</f>
        <v>0</v>
      </c>
      <c r="AP207" s="64" t="n">
        <f aca="false">MIN($E207*SUM($AA$182),SUM($AA$182)-SUM($H$207:AO207))</f>
        <v>0</v>
      </c>
      <c r="AQ207" s="64" t="n">
        <f aca="false">MIN($E207*SUM($AA$182),SUM($AA$182)-SUM($H$207:AP207))</f>
        <v>0</v>
      </c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</row>
    <row r="208" customFormat="false" ht="18.75" hidden="false" customHeight="true" outlineLevel="1" collapsed="false">
      <c r="A208" s="89"/>
      <c r="B208" s="89"/>
      <c r="C208" s="89"/>
      <c r="D208" s="89"/>
      <c r="E208" s="253" t="n">
        <f aca="false">IF($F$179="Sim",$F$178,IF(F208=0,0,MAX($F$178,IF((MAX($F$188:$F$223)-F208=0),1,1/(MAX($F$188:$F$223)-F208)))))</f>
        <v>0.02857142857</v>
      </c>
      <c r="F208" s="509" t="n">
        <f aca="false">AB187</f>
        <v>20</v>
      </c>
      <c r="G208" s="45"/>
      <c r="H208" s="510"/>
      <c r="I208" s="510"/>
      <c r="J208" s="510"/>
      <c r="K208" s="510"/>
      <c r="L208" s="510"/>
      <c r="M208" s="510"/>
      <c r="N208" s="510"/>
      <c r="O208" s="510"/>
      <c r="P208" s="510"/>
      <c r="Q208" s="510"/>
      <c r="R208" s="510"/>
      <c r="S208" s="510"/>
      <c r="T208" s="510"/>
      <c r="U208" s="510"/>
      <c r="V208" s="510"/>
      <c r="W208" s="510"/>
      <c r="X208" s="510"/>
      <c r="Y208" s="510"/>
      <c r="Z208" s="510"/>
      <c r="AA208" s="510"/>
      <c r="AB208" s="64" t="n">
        <f aca="false">AB$182*$E208 / 2</f>
        <v>0</v>
      </c>
      <c r="AC208" s="64" t="n">
        <f aca="false">MIN($E208*SUM($AB$182),SUM($AB$182)-SUM($H$208:AB208))</f>
        <v>0</v>
      </c>
      <c r="AD208" s="64" t="n">
        <f aca="false">MIN($E208*SUM($AB$182),SUM($AB$182)-SUM($H$208:AC208))</f>
        <v>0</v>
      </c>
      <c r="AE208" s="64" t="n">
        <f aca="false">MIN($E208*SUM($AB$182),SUM($AB$182)-SUM($H$208:AD208))</f>
        <v>0</v>
      </c>
      <c r="AF208" s="64" t="n">
        <f aca="false">MIN($E208*SUM($AB$182),SUM($AB$182)-SUM($H$208:AE208))</f>
        <v>0</v>
      </c>
      <c r="AG208" s="64" t="n">
        <f aca="false">MIN($E208*SUM($AB$182),SUM($AB$182)-SUM($H$208:AF208))</f>
        <v>0</v>
      </c>
      <c r="AH208" s="64" t="n">
        <f aca="false">MIN($E208*SUM($AB$182),SUM($AB$182)-SUM($H$208:AG208))</f>
        <v>0</v>
      </c>
      <c r="AI208" s="64" t="n">
        <f aca="false">MIN($E208*SUM($AB$182),SUM($AB$182)-SUM($H$208:AH208))</f>
        <v>0</v>
      </c>
      <c r="AJ208" s="64" t="n">
        <f aca="false">MIN($E208*SUM($AB$182),SUM($AB$182)-SUM($H$208:AI208))</f>
        <v>0</v>
      </c>
      <c r="AK208" s="64" t="n">
        <f aca="false">MIN($E208*SUM($AB$182),SUM($AB$182)-SUM($H$208:AJ208))</f>
        <v>0</v>
      </c>
      <c r="AL208" s="64" t="n">
        <f aca="false">MIN($E208*SUM($AB$182),SUM($AB$182)-SUM($H$208:AK208))</f>
        <v>0</v>
      </c>
      <c r="AM208" s="64" t="n">
        <f aca="false">MIN($E208*SUM($AB$182),SUM($AB$182)-SUM($H$208:AL208))</f>
        <v>0</v>
      </c>
      <c r="AN208" s="64" t="n">
        <f aca="false">MIN($E208*SUM($AB$182),SUM($AB$182)-SUM($H$208:AM208))</f>
        <v>0</v>
      </c>
      <c r="AO208" s="64" t="n">
        <f aca="false">MIN($E208*SUM($AB$182),SUM($AB$182)-SUM($H$208:AN208))</f>
        <v>0</v>
      </c>
      <c r="AP208" s="64" t="n">
        <f aca="false">MIN($E208*SUM($AB$182),SUM($AB$182)-SUM($H$208:AO208))</f>
        <v>0</v>
      </c>
      <c r="AQ208" s="64" t="n">
        <f aca="false">MIN($E208*SUM($AB$182),SUM($AB$182)-SUM($H$208:AP208))</f>
        <v>0</v>
      </c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</row>
    <row r="209" customFormat="false" ht="18.75" hidden="false" customHeight="true" outlineLevel="1" collapsed="false">
      <c r="A209" s="89"/>
      <c r="B209" s="89"/>
      <c r="C209" s="89"/>
      <c r="D209" s="89"/>
      <c r="E209" s="253" t="n">
        <f aca="false">IF($F$179="Sim",$F$178,IF(F209=0,0,MAX($F$178,IF((MAX($F$188:$F$223)-F209=0),1,1/(MAX($F$188:$F$223)-F209)))))</f>
        <v>0.02857142857</v>
      </c>
      <c r="F209" s="509" t="n">
        <f aca="false">AC187</f>
        <v>21</v>
      </c>
      <c r="G209" s="45"/>
      <c r="H209" s="510"/>
      <c r="I209" s="510"/>
      <c r="J209" s="510"/>
      <c r="K209" s="510"/>
      <c r="L209" s="510"/>
      <c r="M209" s="510"/>
      <c r="N209" s="510"/>
      <c r="O209" s="510"/>
      <c r="P209" s="510"/>
      <c r="Q209" s="510"/>
      <c r="R209" s="510"/>
      <c r="S209" s="510"/>
      <c r="T209" s="510"/>
      <c r="U209" s="510"/>
      <c r="V209" s="510"/>
      <c r="W209" s="510"/>
      <c r="X209" s="510"/>
      <c r="Y209" s="510"/>
      <c r="Z209" s="510"/>
      <c r="AA209" s="510"/>
      <c r="AB209" s="510"/>
      <c r="AC209" s="64" t="n">
        <f aca="false">AC$182*$E209 / 2</f>
        <v>0</v>
      </c>
      <c r="AD209" s="64" t="n">
        <f aca="false">MIN($E209*SUM($AC$182),SUM($AC182)-SUM($H$209:AC209))</f>
        <v>0</v>
      </c>
      <c r="AE209" s="64" t="n">
        <f aca="false">MIN($E209*SUM($AC$182),SUM($AC182)-SUM($H$209:AD209))</f>
        <v>0</v>
      </c>
      <c r="AF209" s="64" t="n">
        <f aca="false">MIN($E209*SUM($AC$182),SUM($AC182)-SUM($H$209:AE209))</f>
        <v>0</v>
      </c>
      <c r="AG209" s="64" t="n">
        <f aca="false">MIN($E209*SUM($AC$182),SUM($AC182)-SUM($H$209:AF209))</f>
        <v>0</v>
      </c>
      <c r="AH209" s="64" t="n">
        <f aca="false">MIN($E209*SUM($AC$182),SUM($AC182)-SUM($H$209:AG209))</f>
        <v>0</v>
      </c>
      <c r="AI209" s="64" t="n">
        <f aca="false">MIN($E209*SUM($AC$182),SUM($AC182)-SUM($H$209:AH209))</f>
        <v>0</v>
      </c>
      <c r="AJ209" s="64" t="n">
        <f aca="false">MIN($E209*SUM($AC$182),SUM($AC182)-SUM($H$209:AI209))</f>
        <v>0</v>
      </c>
      <c r="AK209" s="64" t="n">
        <f aca="false">MIN($E209*SUM($AC$182),SUM($AC182)-SUM($H$209:AJ209))</f>
        <v>0</v>
      </c>
      <c r="AL209" s="64" t="n">
        <f aca="false">MIN($E209*SUM($AC$182),SUM($AC182)-SUM($H$209:AK209))</f>
        <v>0</v>
      </c>
      <c r="AM209" s="64" t="n">
        <f aca="false">MIN($E209*SUM($AC$182),SUM($AC182)-SUM($H$209:AL209))</f>
        <v>0</v>
      </c>
      <c r="AN209" s="64" t="n">
        <f aca="false">MIN($E209*SUM($AC$182),SUM($AC182)-SUM($H$209:AM209))</f>
        <v>0</v>
      </c>
      <c r="AO209" s="64" t="n">
        <f aca="false">MIN($E209*SUM($AC$182),SUM($AC182)-SUM($H$209:AN209))</f>
        <v>0</v>
      </c>
      <c r="AP209" s="64" t="n">
        <f aca="false">MIN($E209*SUM($AC$182),SUM($AC182)-SUM($H$209:AO209))</f>
        <v>0</v>
      </c>
      <c r="AQ209" s="64" t="n">
        <f aca="false">MIN($E209*SUM($AC$182),SUM($AC182)-SUM($H$209:AP209))</f>
        <v>0</v>
      </c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  <c r="BG209" s="89"/>
      <c r="BH209" s="89"/>
      <c r="BI209" s="89"/>
      <c r="BJ209" s="89"/>
      <c r="BK209" s="89"/>
    </row>
    <row r="210" customFormat="false" ht="18.75" hidden="false" customHeight="true" outlineLevel="1" collapsed="false">
      <c r="A210" s="89"/>
      <c r="B210" s="89"/>
      <c r="C210" s="89"/>
      <c r="D210" s="89"/>
      <c r="E210" s="253" t="n">
        <f aca="false">IF($F$179="Sim",$F$178,IF(F210=0,0,MAX($F$178,IF((MAX($F$188:$F$223)-F210=0),1,1/(MAX($F$188:$F$223)-F210)))))</f>
        <v>0.02857142857</v>
      </c>
      <c r="F210" s="509" t="n">
        <f aca="false">AD187</f>
        <v>22</v>
      </c>
      <c r="G210" s="45"/>
      <c r="H210" s="510"/>
      <c r="I210" s="510"/>
      <c r="J210" s="510"/>
      <c r="K210" s="510"/>
      <c r="L210" s="510"/>
      <c r="M210" s="510"/>
      <c r="N210" s="510"/>
      <c r="O210" s="510"/>
      <c r="P210" s="510"/>
      <c r="Q210" s="510"/>
      <c r="R210" s="510"/>
      <c r="S210" s="510"/>
      <c r="T210" s="510"/>
      <c r="U210" s="510"/>
      <c r="V210" s="510"/>
      <c r="W210" s="510"/>
      <c r="X210" s="510"/>
      <c r="Y210" s="510"/>
      <c r="Z210" s="510"/>
      <c r="AA210" s="510"/>
      <c r="AB210" s="510"/>
      <c r="AC210" s="510"/>
      <c r="AD210" s="64" t="n">
        <f aca="false">AD$182*$E210 / 2</f>
        <v>0</v>
      </c>
      <c r="AE210" s="64" t="n">
        <f aca="false">MIN($E210*SUM($AD$182),SUM($AD$182)-SUM($H$210:AD210))</f>
        <v>0</v>
      </c>
      <c r="AF210" s="64" t="n">
        <f aca="false">MIN($E210*SUM($AD$182),SUM($AD$182)-SUM($H$210:AE210))</f>
        <v>0</v>
      </c>
      <c r="AG210" s="64" t="n">
        <f aca="false">MIN($E210*SUM($AD$182),SUM($AD$182)-SUM($H$210:AF210))</f>
        <v>0</v>
      </c>
      <c r="AH210" s="64" t="n">
        <f aca="false">MIN($E210*SUM($AD$182),SUM($AD$182)-SUM($H$210:AG210))</f>
        <v>0</v>
      </c>
      <c r="AI210" s="64" t="n">
        <f aca="false">MIN($E210*SUM($AD$182),SUM($AD$182)-SUM($H$210:AH210))</f>
        <v>0</v>
      </c>
      <c r="AJ210" s="64" t="n">
        <f aca="false">MIN($E210*SUM($AD$182),SUM($AD$182)-SUM($H$210:AI210))</f>
        <v>0</v>
      </c>
      <c r="AK210" s="64" t="n">
        <f aca="false">MIN($E210*SUM($AD$182),SUM($AD$182)-SUM($H$210:AJ210))</f>
        <v>0</v>
      </c>
      <c r="AL210" s="64" t="n">
        <f aca="false">MIN($E210*SUM($AD$182),SUM($AD$182)-SUM($H$210:AK210))</f>
        <v>0</v>
      </c>
      <c r="AM210" s="64" t="n">
        <f aca="false">MIN($E210*SUM($AD$182),SUM($AD$182)-SUM($H$210:AL210))</f>
        <v>0</v>
      </c>
      <c r="AN210" s="64" t="n">
        <f aca="false">MIN($E210*SUM($AD$182),SUM($AD$182)-SUM($H$210:AM210))</f>
        <v>0</v>
      </c>
      <c r="AO210" s="64" t="n">
        <f aca="false">MIN($E210*SUM($AD$182),SUM($AD$182)-SUM($H$210:AN210))</f>
        <v>0</v>
      </c>
      <c r="AP210" s="64" t="n">
        <f aca="false">MIN($E210*SUM($AD$182),SUM($AD$182)-SUM($H$210:AO210))</f>
        <v>0</v>
      </c>
      <c r="AQ210" s="64" t="n">
        <f aca="false">MIN($E210*SUM($AD$182),SUM($AD$182)-SUM($H$210:AP210))</f>
        <v>0</v>
      </c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</row>
    <row r="211" customFormat="false" ht="18.75" hidden="false" customHeight="true" outlineLevel="1" collapsed="false">
      <c r="A211" s="89"/>
      <c r="B211" s="89"/>
      <c r="C211" s="89"/>
      <c r="D211" s="89"/>
      <c r="E211" s="253" t="n">
        <f aca="false">IF($F$179="Sim",$F$178,IF(F211=0,0,MAX($F$178,IF((MAX($F$188:$F$223)-F211=0),1,1/(MAX($F$188:$F$223)-F211)))))</f>
        <v>0.02857142857</v>
      </c>
      <c r="F211" s="509" t="n">
        <f aca="false">AE187</f>
        <v>23</v>
      </c>
      <c r="G211" s="45"/>
      <c r="H211" s="510"/>
      <c r="I211" s="510"/>
      <c r="J211" s="510"/>
      <c r="K211" s="510"/>
      <c r="L211" s="510"/>
      <c r="M211" s="510"/>
      <c r="N211" s="510"/>
      <c r="O211" s="510"/>
      <c r="P211" s="510"/>
      <c r="Q211" s="510"/>
      <c r="R211" s="510"/>
      <c r="S211" s="510"/>
      <c r="T211" s="510"/>
      <c r="U211" s="510"/>
      <c r="V211" s="510"/>
      <c r="W211" s="510"/>
      <c r="X211" s="510"/>
      <c r="Y211" s="510"/>
      <c r="Z211" s="510"/>
      <c r="AA211" s="510"/>
      <c r="AB211" s="510"/>
      <c r="AC211" s="510"/>
      <c r="AD211" s="510"/>
      <c r="AE211" s="64" t="n">
        <f aca="false">AE$182*$E211 / 2</f>
        <v>0</v>
      </c>
      <c r="AF211" s="64" t="n">
        <f aca="false">MIN($E211*SUM($AE$182),SUM($AE$182)-SUM($H$211:AE211))</f>
        <v>0</v>
      </c>
      <c r="AG211" s="64" t="n">
        <f aca="false">MIN($E211*SUM($AE$182),SUM($AE$182)-SUM($H$211:AF211))</f>
        <v>0</v>
      </c>
      <c r="AH211" s="64" t="n">
        <f aca="false">MIN($E211*SUM($AE$182),SUM($AE$182)-SUM($H$211:AG211))</f>
        <v>0</v>
      </c>
      <c r="AI211" s="64" t="n">
        <f aca="false">MIN($E211*SUM($AE$182),SUM($AE$182)-SUM($H$211:AH211))</f>
        <v>0</v>
      </c>
      <c r="AJ211" s="64" t="n">
        <f aca="false">MIN($E211*SUM($AE$182),SUM($AE$182)-SUM($H$211:AI211))</f>
        <v>0</v>
      </c>
      <c r="AK211" s="64" t="n">
        <f aca="false">MIN($E211*SUM($AE$182),SUM($AE$182)-SUM($H$211:AJ211))</f>
        <v>0</v>
      </c>
      <c r="AL211" s="64" t="n">
        <f aca="false">MIN($E211*SUM($AE$182),SUM($AE$182)-SUM($H$211:AK211))</f>
        <v>0</v>
      </c>
      <c r="AM211" s="64" t="n">
        <f aca="false">MIN($E211*SUM($AE$182),SUM($AE$182)-SUM($H$211:AL211))</f>
        <v>0</v>
      </c>
      <c r="AN211" s="64" t="n">
        <f aca="false">MIN($E211*SUM($AE$182),SUM($AE$182)-SUM($H$211:AM211))</f>
        <v>0</v>
      </c>
      <c r="AO211" s="64" t="n">
        <f aca="false">MIN($E211*SUM($AE$182),SUM($AE$182)-SUM($H$211:AN211))</f>
        <v>0</v>
      </c>
      <c r="AP211" s="64" t="n">
        <f aca="false">MIN($E211*SUM($AE$182),SUM($AE$182)-SUM($H$211:AO211))</f>
        <v>0</v>
      </c>
      <c r="AQ211" s="64" t="n">
        <f aca="false">MIN($E211*SUM($AE$182),SUM($AE$182)-SUM($H$211:AP211))</f>
        <v>0</v>
      </c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</row>
    <row r="212" customFormat="false" ht="18.75" hidden="false" customHeight="true" outlineLevel="1" collapsed="false">
      <c r="A212" s="89"/>
      <c r="B212" s="89"/>
      <c r="C212" s="89"/>
      <c r="D212" s="89"/>
      <c r="E212" s="253" t="n">
        <f aca="false">IF($F$179="Sim",$F$178,IF(F212=0,0,MAX($F$178,IF((MAX($F$188:$F$223)-F212=0),1,1/(MAX($F$188:$F$223)-F212)))))</f>
        <v>0.02857142857</v>
      </c>
      <c r="F212" s="509" t="n">
        <f aca="false">AF187</f>
        <v>24</v>
      </c>
      <c r="G212" s="45"/>
      <c r="H212" s="510"/>
      <c r="I212" s="510"/>
      <c r="J212" s="510"/>
      <c r="K212" s="510"/>
      <c r="L212" s="510"/>
      <c r="M212" s="510"/>
      <c r="N212" s="510"/>
      <c r="O212" s="510"/>
      <c r="P212" s="510"/>
      <c r="Q212" s="510"/>
      <c r="R212" s="510"/>
      <c r="S212" s="510"/>
      <c r="T212" s="510"/>
      <c r="U212" s="510"/>
      <c r="V212" s="510"/>
      <c r="W212" s="510"/>
      <c r="X212" s="510"/>
      <c r="Y212" s="510"/>
      <c r="Z212" s="510"/>
      <c r="AA212" s="510"/>
      <c r="AB212" s="510"/>
      <c r="AC212" s="510"/>
      <c r="AD212" s="510"/>
      <c r="AE212" s="510"/>
      <c r="AF212" s="64" t="n">
        <f aca="false">AF$182*$E212 / 2</f>
        <v>0</v>
      </c>
      <c r="AG212" s="64" t="n">
        <f aca="false">MIN($E212*SUM($AF$182),SUM($AF$182)-SUM($H$212:AF212))</f>
        <v>0</v>
      </c>
      <c r="AH212" s="64" t="n">
        <f aca="false">MIN($E212*SUM($AF$182),SUM($AF$182)-SUM($H$212:AG212))</f>
        <v>0</v>
      </c>
      <c r="AI212" s="64" t="n">
        <f aca="false">MIN($E212*SUM($AF$182),SUM($AF$182)-SUM($H$212:AH212))</f>
        <v>0</v>
      </c>
      <c r="AJ212" s="64" t="n">
        <f aca="false">MIN($E212*SUM($AF$182),SUM($AF$182)-SUM($H$212:AI212))</f>
        <v>0</v>
      </c>
      <c r="AK212" s="64" t="n">
        <f aca="false">MIN($E212*SUM($AF$182),SUM($AF$182)-SUM($H$212:AJ212))</f>
        <v>0</v>
      </c>
      <c r="AL212" s="64" t="n">
        <f aca="false">MIN($E212*SUM($AF$182),SUM($AF$182)-SUM($H$212:AK212))</f>
        <v>0</v>
      </c>
      <c r="AM212" s="64" t="n">
        <f aca="false">MIN($E212*SUM($AF$182),SUM($AF$182)-SUM($H$212:AL212))</f>
        <v>0</v>
      </c>
      <c r="AN212" s="64" t="n">
        <f aca="false">MIN($E212*SUM($AF$182),SUM($AF$182)-SUM($H$212:AM212))</f>
        <v>0</v>
      </c>
      <c r="AO212" s="64" t="n">
        <f aca="false">MIN($E212*SUM($AF$182),SUM($AF$182)-SUM($H$212:AN212))</f>
        <v>0</v>
      </c>
      <c r="AP212" s="64" t="n">
        <f aca="false">MIN($E212*SUM($AF$182),SUM($AF$182)-SUM($H$212:AO212))</f>
        <v>0</v>
      </c>
      <c r="AQ212" s="64" t="n">
        <f aca="false">MIN($E212*SUM($AF$182),SUM($AF$182)-SUM($H$212:AP212))</f>
        <v>0</v>
      </c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</row>
    <row r="213" customFormat="false" ht="18.75" hidden="false" customHeight="true" outlineLevel="1" collapsed="false">
      <c r="A213" s="89"/>
      <c r="B213" s="89"/>
      <c r="C213" s="89"/>
      <c r="D213" s="89"/>
      <c r="E213" s="253" t="n">
        <f aca="false">IF($F$179="Sim",$F$178,IF(F213=0,0,MAX($F$178,IF((MAX($F$188:$F$223)-F213=0),1,1/(MAX($F$188:$F$223)-F213)))))</f>
        <v>0.02857142857</v>
      </c>
      <c r="F213" s="509" t="n">
        <f aca="false">AG187</f>
        <v>25</v>
      </c>
      <c r="G213" s="45"/>
      <c r="H213" s="510"/>
      <c r="I213" s="510"/>
      <c r="J213" s="510"/>
      <c r="K213" s="510"/>
      <c r="L213" s="510"/>
      <c r="M213" s="510"/>
      <c r="N213" s="510"/>
      <c r="O213" s="510"/>
      <c r="P213" s="510"/>
      <c r="Q213" s="510"/>
      <c r="R213" s="510"/>
      <c r="S213" s="510"/>
      <c r="T213" s="510"/>
      <c r="U213" s="510"/>
      <c r="V213" s="510"/>
      <c r="W213" s="510"/>
      <c r="X213" s="510"/>
      <c r="Y213" s="510"/>
      <c r="Z213" s="510"/>
      <c r="AA213" s="510"/>
      <c r="AB213" s="510"/>
      <c r="AC213" s="510"/>
      <c r="AD213" s="510"/>
      <c r="AE213" s="510"/>
      <c r="AF213" s="510"/>
      <c r="AG213" s="64" t="n">
        <f aca="false">AG$182*$E213 / 2</f>
        <v>0</v>
      </c>
      <c r="AH213" s="64" t="n">
        <f aca="false">MIN($E213*SUM($AG$182),SUM($AG$182)-SUM($H$213:AG213))</f>
        <v>0</v>
      </c>
      <c r="AI213" s="64" t="n">
        <f aca="false">MIN($E213*SUM($AG$182),SUM($AG$182)-SUM($H$213:AH213))</f>
        <v>0</v>
      </c>
      <c r="AJ213" s="64" t="n">
        <f aca="false">MIN($E213*SUM($AG$182),SUM($AG$182)-SUM($H$213:AI213))</f>
        <v>0</v>
      </c>
      <c r="AK213" s="64" t="n">
        <f aca="false">MIN($E213*SUM($AG$182),SUM($AG$182)-SUM($H$213:AJ213))</f>
        <v>0</v>
      </c>
      <c r="AL213" s="64" t="n">
        <f aca="false">MIN($E213*SUM($AG$182),SUM($AG$182)-SUM($H$213:AK213))</f>
        <v>0</v>
      </c>
      <c r="AM213" s="64" t="n">
        <f aca="false">MIN($E213*SUM($AG$182),SUM($AG$182)-SUM($H$213:AL213))</f>
        <v>0</v>
      </c>
      <c r="AN213" s="64" t="n">
        <f aca="false">MIN($E213*SUM($AG$182),SUM($AG$182)-SUM($H$213:AM213))</f>
        <v>0</v>
      </c>
      <c r="AO213" s="64" t="n">
        <f aca="false">MIN($E213*SUM($AG$182),SUM($AG$182)-SUM($H$213:AN213))</f>
        <v>0</v>
      </c>
      <c r="AP213" s="64" t="n">
        <f aca="false">MIN($E213*SUM($AG$182),SUM($AG$182)-SUM($H$213:AO213))</f>
        <v>0</v>
      </c>
      <c r="AQ213" s="64" t="n">
        <f aca="false">MIN($E213*SUM($AG$182),SUM($AG$182)-SUM($H$213:AP213))</f>
        <v>0</v>
      </c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</row>
    <row r="214" customFormat="false" ht="18.75" hidden="false" customHeight="true" outlineLevel="1" collapsed="false">
      <c r="A214" s="89"/>
      <c r="B214" s="89"/>
      <c r="C214" s="89"/>
      <c r="D214" s="89"/>
      <c r="E214" s="253" t="n">
        <f aca="false">IF($F$179="Sim",$F$178,IF(F214=0,0,MAX($F$178,IF((MAX($F$188:$F$223)-F214=0),1,1/(MAX($F$188:$F$223)-F214)))))</f>
        <v>0.02857142857</v>
      </c>
      <c r="F214" s="509" t="n">
        <f aca="false">AH187</f>
        <v>26</v>
      </c>
      <c r="G214" s="45"/>
      <c r="H214" s="510"/>
      <c r="I214" s="510"/>
      <c r="J214" s="510"/>
      <c r="K214" s="510"/>
      <c r="L214" s="510"/>
      <c r="M214" s="510"/>
      <c r="N214" s="510"/>
      <c r="O214" s="510"/>
      <c r="P214" s="510"/>
      <c r="Q214" s="510"/>
      <c r="R214" s="510"/>
      <c r="S214" s="510"/>
      <c r="T214" s="510"/>
      <c r="U214" s="510"/>
      <c r="V214" s="510"/>
      <c r="W214" s="510"/>
      <c r="X214" s="510"/>
      <c r="Y214" s="510"/>
      <c r="Z214" s="510"/>
      <c r="AA214" s="510"/>
      <c r="AB214" s="510"/>
      <c r="AC214" s="510"/>
      <c r="AD214" s="510"/>
      <c r="AE214" s="510"/>
      <c r="AF214" s="510"/>
      <c r="AG214" s="510"/>
      <c r="AH214" s="64" t="n">
        <f aca="false">AH$182*$E214 / 2</f>
        <v>0</v>
      </c>
      <c r="AI214" s="64" t="n">
        <f aca="false">MIN($E214*SUM($AH$182),SUM($AH$182)-SUM($H$214:AH214))</f>
        <v>0</v>
      </c>
      <c r="AJ214" s="64" t="n">
        <f aca="false">MIN($E214*SUM($AH$182),SUM($AH$182)-SUM($H$214:AI214))</f>
        <v>0</v>
      </c>
      <c r="AK214" s="64" t="n">
        <f aca="false">MIN($E214*SUM($AH$182),SUM($AH$182)-SUM($H$214:AJ214))</f>
        <v>0</v>
      </c>
      <c r="AL214" s="64" t="n">
        <f aca="false">MIN($E214*SUM($AH$182),SUM($AH$182)-SUM($H$214:AK214))</f>
        <v>0</v>
      </c>
      <c r="AM214" s="64" t="n">
        <f aca="false">MIN($E214*SUM($AH$182),SUM($AH$182)-SUM($H$214:AL214))</f>
        <v>0</v>
      </c>
      <c r="AN214" s="64" t="n">
        <f aca="false">MIN($E214*SUM($AH$182),SUM($AH$182)-SUM($H$214:AM214))</f>
        <v>0</v>
      </c>
      <c r="AO214" s="64" t="n">
        <f aca="false">MIN($E214*SUM($AH$182),SUM($AH$182)-SUM($H$214:AN214))</f>
        <v>0</v>
      </c>
      <c r="AP214" s="64" t="n">
        <f aca="false">MIN($E214*SUM($AH$182),SUM($AH$182)-SUM($H$214:AO214))</f>
        <v>0</v>
      </c>
      <c r="AQ214" s="64" t="n">
        <f aca="false">MIN($E214*SUM($AH$182),SUM($AH$182)-SUM($H$214:AP214))</f>
        <v>0</v>
      </c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</row>
    <row r="215" customFormat="false" ht="18.75" hidden="false" customHeight="true" outlineLevel="1" collapsed="false">
      <c r="A215" s="89"/>
      <c r="B215" s="89"/>
      <c r="C215" s="89"/>
      <c r="D215" s="89"/>
      <c r="E215" s="253" t="n">
        <f aca="false">IF($F$179="Sim",$F$178,IF(F215=0,0,MAX($F$178,IF((MAX($F$188:$F$223)-F215=0),1,1/(MAX($F$188:$F$223)-F215)))))</f>
        <v>0.02857142857</v>
      </c>
      <c r="F215" s="509" t="n">
        <f aca="false">AI187</f>
        <v>27</v>
      </c>
      <c r="G215" s="45"/>
      <c r="H215" s="510"/>
      <c r="I215" s="510"/>
      <c r="J215" s="510"/>
      <c r="K215" s="510"/>
      <c r="L215" s="510"/>
      <c r="M215" s="510"/>
      <c r="N215" s="510"/>
      <c r="O215" s="510"/>
      <c r="P215" s="510"/>
      <c r="Q215" s="510"/>
      <c r="R215" s="510"/>
      <c r="S215" s="510"/>
      <c r="T215" s="510"/>
      <c r="U215" s="510"/>
      <c r="V215" s="510"/>
      <c r="W215" s="510"/>
      <c r="X215" s="510"/>
      <c r="Y215" s="510"/>
      <c r="Z215" s="510"/>
      <c r="AA215" s="510"/>
      <c r="AB215" s="510"/>
      <c r="AC215" s="510"/>
      <c r="AD215" s="510"/>
      <c r="AE215" s="510"/>
      <c r="AF215" s="510"/>
      <c r="AG215" s="510"/>
      <c r="AH215" s="510"/>
      <c r="AI215" s="64" t="n">
        <f aca="false">AI$182*$E215 / 2</f>
        <v>0</v>
      </c>
      <c r="AJ215" s="64" t="n">
        <f aca="false">MIN($E215*SUM($AI$182),SUM($AI$182)-SUM($H$215:AI215))</f>
        <v>0</v>
      </c>
      <c r="AK215" s="64" t="n">
        <f aca="false">MIN($E215*SUM($AI$182),SUM($AI$182)-SUM($H$215:AJ215))</f>
        <v>0</v>
      </c>
      <c r="AL215" s="64" t="n">
        <f aca="false">MIN($E215*SUM($AI$182),SUM($AI$182)-SUM($H$215:AK215))</f>
        <v>0</v>
      </c>
      <c r="AM215" s="64" t="n">
        <f aca="false">MIN($E215*SUM($AI$182),SUM($AI$182)-SUM($H$215:AL215))</f>
        <v>0</v>
      </c>
      <c r="AN215" s="64" t="n">
        <f aca="false">MIN($E215*SUM($AI$182),SUM($AI$182)-SUM($H$215:AM215))</f>
        <v>0</v>
      </c>
      <c r="AO215" s="64" t="n">
        <f aca="false">MIN($E215*SUM($AI$182),SUM($AI$182)-SUM($H$215:AN215))</f>
        <v>0</v>
      </c>
      <c r="AP215" s="64" t="n">
        <f aca="false">MIN($E215*SUM($AI$182),SUM($AI$182)-SUM($H$215:AO215))</f>
        <v>0</v>
      </c>
      <c r="AQ215" s="64" t="n">
        <f aca="false">MIN($E215*SUM($AI$182),SUM($AI$182)-SUM($H$215:AP215))</f>
        <v>0</v>
      </c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</row>
    <row r="216" customFormat="false" ht="18.75" hidden="false" customHeight="true" outlineLevel="1" collapsed="false">
      <c r="A216" s="89"/>
      <c r="B216" s="89"/>
      <c r="C216" s="89"/>
      <c r="D216" s="89"/>
      <c r="E216" s="253" t="n">
        <f aca="false">IF($F$179="Sim",$F$178,IF(F216=0,0,MAX($F$178,IF((MAX($F$188:$F$223)-F216=0),1,1/(MAX($F$188:$F$223)-F216)))))</f>
        <v>0.02857142857</v>
      </c>
      <c r="F216" s="509" t="n">
        <f aca="false">AJ187</f>
        <v>28</v>
      </c>
      <c r="G216" s="45"/>
      <c r="H216" s="510"/>
      <c r="I216" s="510"/>
      <c r="J216" s="510"/>
      <c r="K216" s="510"/>
      <c r="L216" s="510"/>
      <c r="M216" s="510"/>
      <c r="N216" s="510"/>
      <c r="O216" s="510"/>
      <c r="P216" s="510"/>
      <c r="Q216" s="510"/>
      <c r="R216" s="510"/>
      <c r="S216" s="510"/>
      <c r="T216" s="510"/>
      <c r="U216" s="510"/>
      <c r="V216" s="510"/>
      <c r="W216" s="510"/>
      <c r="X216" s="510"/>
      <c r="Y216" s="510"/>
      <c r="Z216" s="510"/>
      <c r="AA216" s="510"/>
      <c r="AB216" s="510"/>
      <c r="AC216" s="510"/>
      <c r="AD216" s="510"/>
      <c r="AE216" s="510"/>
      <c r="AF216" s="510"/>
      <c r="AG216" s="510"/>
      <c r="AH216" s="510"/>
      <c r="AI216" s="510"/>
      <c r="AJ216" s="64" t="n">
        <f aca="false">AJ$182*$E216</f>
        <v>0</v>
      </c>
      <c r="AK216" s="64" t="n">
        <f aca="false">AK$182*$E216</f>
        <v>0</v>
      </c>
      <c r="AL216" s="64" t="n">
        <f aca="false">AL$182*$E216</f>
        <v>0</v>
      </c>
      <c r="AM216" s="64" t="n">
        <f aca="false">AM$182*$E216</f>
        <v>0</v>
      </c>
      <c r="AN216" s="64" t="n">
        <f aca="false">AN$182*$E216</f>
        <v>0</v>
      </c>
      <c r="AO216" s="64" t="n">
        <f aca="false">AO$182*$E216</f>
        <v>0</v>
      </c>
      <c r="AP216" s="64" t="n">
        <f aca="false">AP$182*$E216</f>
        <v>0</v>
      </c>
      <c r="AQ216" s="64" t="n">
        <f aca="false">AQ$182*$E216</f>
        <v>0</v>
      </c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</row>
    <row r="217" customFormat="false" ht="18.75" hidden="false" customHeight="true" outlineLevel="1" collapsed="false">
      <c r="A217" s="89"/>
      <c r="B217" s="89"/>
      <c r="C217" s="89"/>
      <c r="D217" s="89"/>
      <c r="E217" s="253" t="n">
        <f aca="false">IF($F$179="Sim",$F$178,IF(F217=0,0,MAX($F$178,IF((MAX($F$188:$F$223)-F217=0),1,1/(MAX($F$188:$F$223)-F217)))))</f>
        <v>0.02857142857</v>
      </c>
      <c r="F217" s="509" t="n">
        <f aca="false">AK187</f>
        <v>29</v>
      </c>
      <c r="G217" s="45"/>
      <c r="H217" s="510"/>
      <c r="I217" s="510"/>
      <c r="J217" s="510"/>
      <c r="K217" s="510"/>
      <c r="L217" s="510"/>
      <c r="M217" s="510"/>
      <c r="N217" s="510"/>
      <c r="O217" s="510"/>
      <c r="P217" s="510"/>
      <c r="Q217" s="510"/>
      <c r="R217" s="510"/>
      <c r="S217" s="510"/>
      <c r="T217" s="510"/>
      <c r="U217" s="510"/>
      <c r="V217" s="510"/>
      <c r="W217" s="510"/>
      <c r="X217" s="510"/>
      <c r="Y217" s="510"/>
      <c r="Z217" s="510"/>
      <c r="AA217" s="510"/>
      <c r="AB217" s="510"/>
      <c r="AC217" s="510"/>
      <c r="AD217" s="510"/>
      <c r="AE217" s="510"/>
      <c r="AF217" s="510"/>
      <c r="AG217" s="510"/>
      <c r="AH217" s="510"/>
      <c r="AI217" s="510"/>
      <c r="AJ217" s="510"/>
      <c r="AK217" s="64" t="n">
        <f aca="false">AK$182*$E217</f>
        <v>0</v>
      </c>
      <c r="AL217" s="64" t="n">
        <f aca="false">AL$182*$E217</f>
        <v>0</v>
      </c>
      <c r="AM217" s="64" t="n">
        <f aca="false">AM$182*$E217</f>
        <v>0</v>
      </c>
      <c r="AN217" s="64" t="n">
        <f aca="false">AN$182*$E217</f>
        <v>0</v>
      </c>
      <c r="AO217" s="64" t="n">
        <f aca="false">AO$182*$E217</f>
        <v>0</v>
      </c>
      <c r="AP217" s="64" t="n">
        <f aca="false">AP$182*$E217</f>
        <v>0</v>
      </c>
      <c r="AQ217" s="64" t="n">
        <f aca="false">AQ$182*$E217</f>
        <v>0</v>
      </c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</row>
    <row r="218" customFormat="false" ht="18.75" hidden="false" customHeight="true" outlineLevel="1" collapsed="false">
      <c r="A218" s="89"/>
      <c r="B218" s="89"/>
      <c r="C218" s="89"/>
      <c r="D218" s="89"/>
      <c r="E218" s="253" t="n">
        <f aca="false">IF($F$179="Sim",$F$178,IF(F218=0,0,MAX($F$178,IF((MAX($F$188:$F$223)-F218=0),1,1/(MAX($F$188:$F$223)-F218)))))</f>
        <v>0.02857142857</v>
      </c>
      <c r="F218" s="509" t="n">
        <f aca="false">AL187</f>
        <v>30</v>
      </c>
      <c r="G218" s="45"/>
      <c r="H218" s="510"/>
      <c r="I218" s="510"/>
      <c r="J218" s="510"/>
      <c r="K218" s="510"/>
      <c r="L218" s="510"/>
      <c r="M218" s="510"/>
      <c r="N218" s="510"/>
      <c r="O218" s="510"/>
      <c r="P218" s="510"/>
      <c r="Q218" s="510"/>
      <c r="R218" s="510"/>
      <c r="S218" s="510"/>
      <c r="T218" s="510"/>
      <c r="U218" s="510"/>
      <c r="V218" s="510"/>
      <c r="W218" s="510"/>
      <c r="X218" s="510"/>
      <c r="Y218" s="510"/>
      <c r="Z218" s="510"/>
      <c r="AA218" s="510"/>
      <c r="AB218" s="510"/>
      <c r="AC218" s="510"/>
      <c r="AD218" s="510"/>
      <c r="AE218" s="510"/>
      <c r="AF218" s="510"/>
      <c r="AG218" s="510"/>
      <c r="AH218" s="510"/>
      <c r="AI218" s="510"/>
      <c r="AJ218" s="510"/>
      <c r="AK218" s="510"/>
      <c r="AL218" s="64" t="n">
        <f aca="false">AL$182*$E218</f>
        <v>0</v>
      </c>
      <c r="AM218" s="64" t="n">
        <f aca="false">AM$182*$E218</f>
        <v>0</v>
      </c>
      <c r="AN218" s="64" t="n">
        <f aca="false">AN$182*$E218</f>
        <v>0</v>
      </c>
      <c r="AO218" s="64" t="n">
        <f aca="false">AO$182*$E218</f>
        <v>0</v>
      </c>
      <c r="AP218" s="64" t="n">
        <f aca="false">AP$182*$E218</f>
        <v>0</v>
      </c>
      <c r="AQ218" s="64" t="n">
        <f aca="false">AQ$182*$E218</f>
        <v>0</v>
      </c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</row>
    <row r="219" customFormat="false" ht="18.75" hidden="false" customHeight="true" outlineLevel="1" collapsed="false">
      <c r="A219" s="89"/>
      <c r="B219" s="89"/>
      <c r="C219" s="89"/>
      <c r="D219" s="89"/>
      <c r="E219" s="253" t="n">
        <f aca="false">IF($F$179="Sim",$F$178,IF(F219=0,0,MAX($F$178,IF((MAX($F$188:$F$223)-F219=0),1,1/(MAX($F$188:$F$223)-F219)))))</f>
        <v>0.02857142857</v>
      </c>
      <c r="F219" s="509" t="n">
        <f aca="false">AM187</f>
        <v>31</v>
      </c>
      <c r="G219" s="45"/>
      <c r="H219" s="510"/>
      <c r="I219" s="510"/>
      <c r="J219" s="510"/>
      <c r="K219" s="510"/>
      <c r="L219" s="510"/>
      <c r="M219" s="510"/>
      <c r="N219" s="510"/>
      <c r="O219" s="510"/>
      <c r="P219" s="510"/>
      <c r="Q219" s="510"/>
      <c r="R219" s="510"/>
      <c r="S219" s="510"/>
      <c r="T219" s="510"/>
      <c r="U219" s="510"/>
      <c r="V219" s="510"/>
      <c r="W219" s="510"/>
      <c r="X219" s="510"/>
      <c r="Y219" s="510"/>
      <c r="Z219" s="510"/>
      <c r="AA219" s="510"/>
      <c r="AB219" s="510"/>
      <c r="AC219" s="510"/>
      <c r="AD219" s="510"/>
      <c r="AE219" s="510"/>
      <c r="AF219" s="510"/>
      <c r="AG219" s="510"/>
      <c r="AH219" s="510"/>
      <c r="AI219" s="510"/>
      <c r="AJ219" s="510"/>
      <c r="AK219" s="510"/>
      <c r="AL219" s="510"/>
      <c r="AM219" s="64" t="n">
        <f aca="false">AM$182*$E219</f>
        <v>0</v>
      </c>
      <c r="AN219" s="64" t="n">
        <f aca="false">AN$182*$E219</f>
        <v>0</v>
      </c>
      <c r="AO219" s="64" t="n">
        <f aca="false">AO$182*$E219</f>
        <v>0</v>
      </c>
      <c r="AP219" s="64" t="n">
        <f aca="false">AP$182*$E219</f>
        <v>0</v>
      </c>
      <c r="AQ219" s="64" t="n">
        <f aca="false">AQ$182*$E219</f>
        <v>0</v>
      </c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</row>
    <row r="220" customFormat="false" ht="18.75" hidden="false" customHeight="true" outlineLevel="1" collapsed="false">
      <c r="A220" s="89"/>
      <c r="B220" s="89"/>
      <c r="C220" s="89"/>
      <c r="D220" s="89"/>
      <c r="E220" s="253" t="n">
        <f aca="false">IF($F$179="Sim",$F$178,IF(F220=0,0,MAX($F$178,IF((MAX($F$188:$F$223)-F220=0),1,1/(MAX($F$188:$F$223)-F220)))))</f>
        <v>0.02857142857</v>
      </c>
      <c r="F220" s="509" t="n">
        <f aca="false">AN187</f>
        <v>32</v>
      </c>
      <c r="G220" s="45"/>
      <c r="H220" s="510"/>
      <c r="I220" s="510"/>
      <c r="J220" s="510"/>
      <c r="K220" s="510"/>
      <c r="L220" s="510"/>
      <c r="M220" s="510"/>
      <c r="N220" s="510"/>
      <c r="O220" s="510"/>
      <c r="P220" s="510"/>
      <c r="Q220" s="510"/>
      <c r="R220" s="510"/>
      <c r="S220" s="510"/>
      <c r="T220" s="510"/>
      <c r="U220" s="510"/>
      <c r="V220" s="510"/>
      <c r="W220" s="510"/>
      <c r="X220" s="510"/>
      <c r="Y220" s="510"/>
      <c r="Z220" s="510"/>
      <c r="AA220" s="510"/>
      <c r="AB220" s="510"/>
      <c r="AC220" s="510"/>
      <c r="AD220" s="510"/>
      <c r="AE220" s="510"/>
      <c r="AF220" s="510"/>
      <c r="AG220" s="510"/>
      <c r="AH220" s="510"/>
      <c r="AI220" s="510"/>
      <c r="AJ220" s="510"/>
      <c r="AK220" s="510"/>
      <c r="AL220" s="510"/>
      <c r="AM220" s="510"/>
      <c r="AN220" s="64" t="n">
        <f aca="false">AN$182*$E220</f>
        <v>0</v>
      </c>
      <c r="AO220" s="64" t="n">
        <f aca="false">AO$182*$E220</f>
        <v>0</v>
      </c>
      <c r="AP220" s="64" t="n">
        <f aca="false">AP$182*$E220</f>
        <v>0</v>
      </c>
      <c r="AQ220" s="64" t="n">
        <f aca="false">AQ$182*$E220</f>
        <v>0</v>
      </c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</row>
    <row r="221" customFormat="false" ht="18.75" hidden="false" customHeight="true" outlineLevel="1" collapsed="false">
      <c r="A221" s="89"/>
      <c r="B221" s="89"/>
      <c r="C221" s="89"/>
      <c r="D221" s="89"/>
      <c r="E221" s="253" t="n">
        <f aca="false">IF($F$179="Sim",$F$178,IF(F221=0,0,MAX($F$178,IF((MAX($F$188:$F$223)-F221=0),1,1/(MAX($F$188:$F$223)-F221)))))</f>
        <v>0.02857142857</v>
      </c>
      <c r="F221" s="509" t="n">
        <f aca="false">AO187</f>
        <v>33</v>
      </c>
      <c r="G221" s="45"/>
      <c r="H221" s="510"/>
      <c r="I221" s="510"/>
      <c r="J221" s="510"/>
      <c r="K221" s="510"/>
      <c r="L221" s="510"/>
      <c r="M221" s="510"/>
      <c r="N221" s="510"/>
      <c r="O221" s="510"/>
      <c r="P221" s="510"/>
      <c r="Q221" s="510"/>
      <c r="R221" s="510"/>
      <c r="S221" s="510"/>
      <c r="T221" s="510"/>
      <c r="U221" s="510"/>
      <c r="V221" s="510"/>
      <c r="W221" s="510"/>
      <c r="X221" s="510"/>
      <c r="Y221" s="510"/>
      <c r="Z221" s="510"/>
      <c r="AA221" s="510"/>
      <c r="AB221" s="510"/>
      <c r="AC221" s="510"/>
      <c r="AD221" s="510"/>
      <c r="AE221" s="510"/>
      <c r="AF221" s="510"/>
      <c r="AG221" s="510"/>
      <c r="AH221" s="510"/>
      <c r="AI221" s="510"/>
      <c r="AJ221" s="510"/>
      <c r="AK221" s="510"/>
      <c r="AL221" s="510"/>
      <c r="AM221" s="510"/>
      <c r="AN221" s="510"/>
      <c r="AO221" s="64" t="n">
        <f aca="false">AO$182*$E221</f>
        <v>0</v>
      </c>
      <c r="AP221" s="64" t="n">
        <f aca="false">AP$182*$E221</f>
        <v>0</v>
      </c>
      <c r="AQ221" s="64" t="n">
        <f aca="false">AQ$182*$E221</f>
        <v>0</v>
      </c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</row>
    <row r="222" customFormat="false" ht="18.75" hidden="false" customHeight="true" outlineLevel="1" collapsed="false">
      <c r="A222" s="89"/>
      <c r="B222" s="89"/>
      <c r="C222" s="89"/>
      <c r="D222" s="89"/>
      <c r="E222" s="253" t="n">
        <f aca="false">IF($F$179="Sim",$F$178,IF(F222=0,0,MAX($F$178,IF((MAX($F$188:$F$223)-F222=0),1,1/(MAX($F$188:$F$223)-F222)))))</f>
        <v>0.02857142857</v>
      </c>
      <c r="F222" s="509" t="n">
        <f aca="false">AP187</f>
        <v>34</v>
      </c>
      <c r="G222" s="45"/>
      <c r="H222" s="510"/>
      <c r="I222" s="510"/>
      <c r="J222" s="510"/>
      <c r="K222" s="510"/>
      <c r="L222" s="510"/>
      <c r="M222" s="510"/>
      <c r="N222" s="510"/>
      <c r="O222" s="510"/>
      <c r="P222" s="510"/>
      <c r="Q222" s="510"/>
      <c r="R222" s="510"/>
      <c r="S222" s="510"/>
      <c r="T222" s="510"/>
      <c r="U222" s="510"/>
      <c r="V222" s="510"/>
      <c r="W222" s="510"/>
      <c r="X222" s="510"/>
      <c r="Y222" s="510"/>
      <c r="Z222" s="510"/>
      <c r="AA222" s="510"/>
      <c r="AB222" s="510"/>
      <c r="AC222" s="510"/>
      <c r="AD222" s="510"/>
      <c r="AE222" s="510"/>
      <c r="AF222" s="510"/>
      <c r="AG222" s="510"/>
      <c r="AH222" s="510"/>
      <c r="AI222" s="510"/>
      <c r="AJ222" s="510"/>
      <c r="AK222" s="510"/>
      <c r="AL222" s="510"/>
      <c r="AM222" s="510"/>
      <c r="AN222" s="510"/>
      <c r="AO222" s="510"/>
      <c r="AP222" s="64" t="n">
        <f aca="false">AP$182*$E222</f>
        <v>0</v>
      </c>
      <c r="AQ222" s="64" t="n">
        <f aca="false">AQ$182*$E222</f>
        <v>0</v>
      </c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</row>
    <row r="223" customFormat="false" ht="18.75" hidden="false" customHeight="true" outlineLevel="1" collapsed="false">
      <c r="A223" s="89"/>
      <c r="B223" s="89"/>
      <c r="C223" s="89"/>
      <c r="D223" s="89"/>
      <c r="E223" s="253" t="n">
        <f aca="false">IF($F$179="Sim",$F$178,IF(F223=0,0,MAX($F$178,IF((MAX($F$188:$F$223)-F223=0),1,1/(MAX($F$188:$F$223)-F223)))))</f>
        <v>0.02857142857</v>
      </c>
      <c r="F223" s="509" t="n">
        <f aca="false">AQ187</f>
        <v>35</v>
      </c>
      <c r="G223" s="45"/>
      <c r="H223" s="510"/>
      <c r="I223" s="510"/>
      <c r="J223" s="510"/>
      <c r="K223" s="510"/>
      <c r="L223" s="510"/>
      <c r="M223" s="510"/>
      <c r="N223" s="510"/>
      <c r="O223" s="510"/>
      <c r="P223" s="510"/>
      <c r="Q223" s="510"/>
      <c r="R223" s="510"/>
      <c r="S223" s="510"/>
      <c r="T223" s="510"/>
      <c r="U223" s="510"/>
      <c r="V223" s="510"/>
      <c r="W223" s="510"/>
      <c r="X223" s="510"/>
      <c r="Y223" s="510"/>
      <c r="Z223" s="510"/>
      <c r="AA223" s="510"/>
      <c r="AB223" s="510"/>
      <c r="AC223" s="510"/>
      <c r="AD223" s="510"/>
      <c r="AE223" s="510"/>
      <c r="AF223" s="510"/>
      <c r="AG223" s="510"/>
      <c r="AH223" s="510"/>
      <c r="AI223" s="510"/>
      <c r="AJ223" s="510"/>
      <c r="AK223" s="510"/>
      <c r="AL223" s="510"/>
      <c r="AM223" s="510"/>
      <c r="AN223" s="510"/>
      <c r="AO223" s="510"/>
      <c r="AP223" s="510"/>
      <c r="AQ223" s="64" t="n">
        <f aca="false">AQ$182*$E223 / 2</f>
        <v>0</v>
      </c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</row>
    <row r="224" customFormat="false" ht="18.75" hidden="false" customHeight="true" outlineLevel="1" collapsed="false">
      <c r="A224" s="89"/>
      <c r="B224" s="89"/>
      <c r="C224" s="89"/>
      <c r="D224" s="89"/>
      <c r="E224" s="253"/>
      <c r="F224" s="45"/>
      <c r="G224" s="45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</row>
    <row r="225" customFormat="false" ht="19.5" hidden="false" customHeight="true" outlineLevel="1" collapsed="false">
      <c r="A225" s="89"/>
      <c r="B225" s="89"/>
      <c r="C225" s="89"/>
      <c r="D225" s="89"/>
      <c r="E225" s="462" t="s">
        <v>33</v>
      </c>
      <c r="F225" s="462"/>
      <c r="G225" s="462"/>
      <c r="H225" s="507" t="n">
        <f aca="false">SUM(H188:H224)</f>
        <v>142857.1429</v>
      </c>
      <c r="I225" s="507" t="n">
        <f aca="false">SUM(I188:I224)</f>
        <v>285714.2857</v>
      </c>
      <c r="J225" s="507" t="n">
        <f aca="false">SUM(J188:J224)</f>
        <v>285714.2857</v>
      </c>
      <c r="K225" s="507" t="n">
        <f aca="false">SUM(K188:K224)</f>
        <v>285714.2857</v>
      </c>
      <c r="L225" s="507" t="n">
        <f aca="false">SUM(L188:L224)</f>
        <v>285714.2857</v>
      </c>
      <c r="M225" s="507" t="n">
        <f aca="false">SUM(M188:M224)</f>
        <v>285714.2857</v>
      </c>
      <c r="N225" s="507" t="n">
        <f aca="false">SUM(N188:N224)</f>
        <v>285714.2857</v>
      </c>
      <c r="O225" s="507" t="n">
        <f aca="false">SUM(O188:O224)</f>
        <v>285714.2857</v>
      </c>
      <c r="P225" s="507" t="n">
        <f aca="false">SUM(P188:P224)</f>
        <v>285714.2857</v>
      </c>
      <c r="Q225" s="507" t="n">
        <f aca="false">SUM(Q188:Q224)</f>
        <v>285714.2857</v>
      </c>
      <c r="R225" s="507" t="n">
        <f aca="false">SUM(R188:R224)</f>
        <v>285714.2857</v>
      </c>
      <c r="S225" s="507" t="n">
        <f aca="false">SUM(S188:S224)</f>
        <v>285714.2857</v>
      </c>
      <c r="T225" s="507" t="n">
        <f aca="false">SUM(T188:T224)</f>
        <v>285714.2857</v>
      </c>
      <c r="U225" s="507" t="n">
        <f aca="false">SUM(U188:U224)</f>
        <v>285714.2857</v>
      </c>
      <c r="V225" s="507" t="n">
        <f aca="false">SUM(V188:V224)</f>
        <v>285714.2857</v>
      </c>
      <c r="W225" s="507" t="n">
        <f aca="false">SUM(W188:W224)</f>
        <v>285714.2857</v>
      </c>
      <c r="X225" s="507" t="n">
        <f aca="false">SUM(X188:X224)</f>
        <v>285714.2857</v>
      </c>
      <c r="Y225" s="507" t="n">
        <f aca="false">SUM(Y188:Y224)</f>
        <v>285714.2857</v>
      </c>
      <c r="Z225" s="507" t="n">
        <f aca="false">SUM(Z188:Z224)</f>
        <v>285714.2857</v>
      </c>
      <c r="AA225" s="507" t="n">
        <f aca="false">SUM(AA188:AA224)</f>
        <v>285714.2857</v>
      </c>
      <c r="AB225" s="507" t="n">
        <f aca="false">SUM(AB188:AB224)</f>
        <v>285714.2857</v>
      </c>
      <c r="AC225" s="507" t="n">
        <f aca="false">SUM(AC188:AC224)</f>
        <v>285714.2857</v>
      </c>
      <c r="AD225" s="507" t="n">
        <f aca="false">SUM(AD188:AD224)</f>
        <v>285714.2857</v>
      </c>
      <c r="AE225" s="507" t="n">
        <f aca="false">SUM(AE188:AE224)</f>
        <v>285714.2857</v>
      </c>
      <c r="AF225" s="507" t="n">
        <f aca="false">SUM(AF188:AF224)</f>
        <v>285714.2857</v>
      </c>
      <c r="AG225" s="507" t="n">
        <f aca="false">SUM(AG188:AG224)</f>
        <v>285714.2857</v>
      </c>
      <c r="AH225" s="507" t="n">
        <f aca="false">SUM(AH188:AH224)</f>
        <v>285714.2857</v>
      </c>
      <c r="AI225" s="507" t="n">
        <f aca="false">SUM(AI188:AI224)</f>
        <v>285714.2857</v>
      </c>
      <c r="AJ225" s="507" t="n">
        <f aca="false">SUM(AJ188:AJ224)</f>
        <v>285714.2857</v>
      </c>
      <c r="AK225" s="507" t="n">
        <f aca="false">SUM(AK188:AK224)</f>
        <v>285714.2857</v>
      </c>
      <c r="AL225" s="507" t="n">
        <f aca="false">SUM(AL188:AL224)</f>
        <v>285714.2857</v>
      </c>
      <c r="AM225" s="507" t="n">
        <f aca="false">SUM(AM188:AM224)</f>
        <v>285714.2857</v>
      </c>
      <c r="AN225" s="507" t="n">
        <f aca="false">SUM(AN188:AN224)</f>
        <v>285714.2857</v>
      </c>
      <c r="AO225" s="507" t="n">
        <f aca="false">SUM(AO188:AO224)</f>
        <v>285714.2857</v>
      </c>
      <c r="AP225" s="507" t="n">
        <f aca="false">SUM(AP188:AP224)</f>
        <v>285714.2857</v>
      </c>
      <c r="AQ225" s="507" t="n">
        <f aca="false">SUM(AQ188:AQ224)</f>
        <v>142857.143300001</v>
      </c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</row>
    <row r="226" customFormat="false" ht="15.75" hidden="false" customHeight="true" outlineLevel="0" collapsed="false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</row>
    <row r="227" customFormat="false" ht="15.75" hidden="false" customHeight="true" outlineLevel="0" collapsed="false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</row>
    <row r="228" customFormat="false" ht="15.75" hidden="false" customHeight="true" outlineLevel="0" collapsed="false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</row>
    <row r="229" customFormat="false" ht="15.75" hidden="false" customHeight="true" outlineLevel="0" collapsed="false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</row>
    <row r="230" customFormat="false" ht="15.75" hidden="false" customHeight="true" outlineLevel="0" collapsed="false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</row>
    <row r="231" customFormat="false" ht="15.75" hidden="false" customHeight="true" outlineLevel="0" collapsed="false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</row>
    <row r="232" customFormat="false" ht="15.75" hidden="false" customHeight="true" outlineLevel="0" collapsed="false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</row>
    <row r="233" customFormat="false" ht="15.75" hidden="false" customHeight="true" outlineLevel="0" collapsed="false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</row>
    <row r="234" customFormat="false" ht="15.75" hidden="false" customHeight="true" outlineLevel="0" collapsed="false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</row>
    <row r="235" customFormat="false" ht="15.75" hidden="false" customHeight="true" outlineLevel="0" collapsed="false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</row>
    <row r="236" customFormat="false" ht="15.75" hidden="false" customHeight="true" outlineLevel="0" collapsed="false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</row>
    <row r="237" customFormat="false" ht="15.75" hidden="false" customHeight="true" outlineLevel="0" collapsed="false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</row>
    <row r="238" customFormat="false" ht="15.75" hidden="false" customHeight="true" outlineLevel="0" collapsed="false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</row>
    <row r="239" customFormat="false" ht="15.75" hidden="false" customHeight="true" outlineLevel="0" collapsed="false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</row>
    <row r="240" customFormat="false" ht="15.75" hidden="false" customHeight="true" outlineLevel="0" collapsed="false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</row>
    <row r="241" customFormat="false" ht="15.75" hidden="false" customHeight="true" outlineLevel="0" collapsed="false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</row>
    <row r="242" customFormat="false" ht="15.75" hidden="false" customHeight="true" outlineLevel="0" collapsed="false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</row>
    <row r="243" customFormat="false" ht="15.75" hidden="false" customHeight="true" outlineLevel="0" collapsed="false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</row>
    <row r="244" customFormat="false" ht="15.75" hidden="false" customHeight="true" outlineLevel="0" collapsed="false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</row>
    <row r="245" customFormat="false" ht="15.75" hidden="false" customHeight="true" outlineLevel="0" collapsed="false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</row>
    <row r="246" customFormat="false" ht="15.75" hidden="false" customHeight="true" outlineLevel="0" collapsed="false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</row>
    <row r="247" customFormat="false" ht="15.75" hidden="false" customHeight="true" outlineLevel="0" collapsed="false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</row>
    <row r="248" customFormat="false" ht="15.75" hidden="false" customHeight="true" outlineLevel="0" collapsed="false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</row>
    <row r="249" customFormat="false" ht="15.75" hidden="false" customHeight="true" outlineLevel="0" collapsed="false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</row>
    <row r="250" customFormat="false" ht="15.75" hidden="false" customHeight="true" outlineLevel="0" collapsed="false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</row>
    <row r="251" customFormat="false" ht="15.75" hidden="false" customHeight="true" outlineLevel="0" collapsed="false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</row>
    <row r="252" customFormat="false" ht="15.75" hidden="false" customHeight="true" outlineLevel="0" collapsed="false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</row>
    <row r="253" customFormat="false" ht="15.75" hidden="false" customHeight="true" outlineLevel="0" collapsed="false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</row>
    <row r="254" customFormat="false" ht="15.75" hidden="false" customHeight="true" outlineLevel="0" collapsed="false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</row>
    <row r="255" customFormat="false" ht="15.75" hidden="false" customHeight="true" outlineLevel="0" collapsed="false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</row>
    <row r="256" customFormat="false" ht="15.75" hidden="false" customHeight="true" outlineLevel="0" collapsed="false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</row>
    <row r="257" customFormat="false" ht="15.75" hidden="false" customHeight="true" outlineLevel="0" collapsed="false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</row>
    <row r="258" customFormat="false" ht="15.75" hidden="false" customHeight="true" outlineLevel="0" collapsed="false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</row>
    <row r="259" customFormat="false" ht="15.75" hidden="false" customHeight="true" outlineLevel="0" collapsed="false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</row>
    <row r="260" customFormat="false" ht="15.75" hidden="false" customHeight="true" outlineLevel="0" collapsed="false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</row>
    <row r="261" customFormat="false" ht="15.75" hidden="false" customHeight="true" outlineLevel="0" collapsed="false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</row>
    <row r="262" customFormat="false" ht="15.75" hidden="false" customHeight="true" outlineLevel="0" collapsed="false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</row>
    <row r="263" customFormat="false" ht="15.75" hidden="false" customHeight="true" outlineLevel="0" collapsed="false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</row>
    <row r="264" customFormat="false" ht="15.75" hidden="false" customHeight="true" outlineLevel="0" collapsed="false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</row>
    <row r="265" customFormat="false" ht="15.75" hidden="false" customHeight="true" outlineLevel="0" collapsed="false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</row>
    <row r="266" customFormat="false" ht="15.75" hidden="false" customHeight="true" outlineLevel="0" collapsed="false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</row>
    <row r="267" customFormat="false" ht="15.75" hidden="false" customHeight="true" outlineLevel="0" collapsed="false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</row>
    <row r="268" customFormat="false" ht="15.75" hidden="false" customHeight="true" outlineLevel="0" collapsed="false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</row>
    <row r="269" customFormat="false" ht="15.75" hidden="false" customHeight="true" outlineLevel="0" collapsed="false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</row>
    <row r="270" customFormat="false" ht="15.75" hidden="false" customHeight="true" outlineLevel="0" collapsed="false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</row>
    <row r="271" customFormat="false" ht="15.75" hidden="false" customHeight="true" outlineLevel="0" collapsed="false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</row>
    <row r="272" customFormat="false" ht="15.75" hidden="false" customHeight="true" outlineLevel="0" collapsed="false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</row>
    <row r="273" customFormat="false" ht="15.75" hidden="false" customHeight="true" outlineLevel="0" collapsed="false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</row>
    <row r="274" customFormat="false" ht="15.75" hidden="false" customHeight="true" outlineLevel="0" collapsed="false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</row>
    <row r="275" customFormat="false" ht="15.75" hidden="false" customHeight="true" outlineLevel="0" collapsed="false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</row>
    <row r="276" customFormat="false" ht="15.75" hidden="false" customHeight="true" outlineLevel="0" collapsed="false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</row>
    <row r="277" customFormat="false" ht="15.75" hidden="false" customHeight="true" outlineLevel="0" collapsed="false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</row>
    <row r="278" customFormat="false" ht="15.75" hidden="false" customHeight="true" outlineLevel="0" collapsed="false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</row>
    <row r="279" customFormat="false" ht="15.75" hidden="false" customHeight="true" outlineLevel="0" collapsed="false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</row>
    <row r="280" customFormat="false" ht="15.75" hidden="false" customHeight="true" outlineLevel="0" collapsed="false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</row>
    <row r="281" customFormat="false" ht="15.75" hidden="false" customHeight="true" outlineLevel="0" collapsed="false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</row>
    <row r="282" customFormat="false" ht="15.75" hidden="false" customHeight="true" outlineLevel="0" collapsed="false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</row>
    <row r="283" customFormat="false" ht="15.75" hidden="false" customHeight="true" outlineLevel="0" collapsed="false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</row>
    <row r="284" customFormat="false" ht="15.75" hidden="false" customHeight="true" outlineLevel="0" collapsed="false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</row>
    <row r="285" customFormat="false" ht="15.75" hidden="false" customHeight="true" outlineLevel="0" collapsed="false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</row>
    <row r="286" customFormat="false" ht="15.75" hidden="false" customHeight="true" outlineLevel="0" collapsed="false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</row>
    <row r="287" customFormat="false" ht="15.75" hidden="false" customHeight="true" outlineLevel="0" collapsed="false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</row>
    <row r="288" customFormat="false" ht="15.75" hidden="false" customHeight="true" outlineLevel="0" collapsed="false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</row>
    <row r="289" customFormat="false" ht="15.75" hidden="false" customHeight="true" outlineLevel="0" collapsed="false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</row>
    <row r="290" customFormat="false" ht="15.75" hidden="false" customHeight="true" outlineLevel="0" collapsed="false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</row>
    <row r="291" customFormat="false" ht="15.75" hidden="false" customHeight="true" outlineLevel="0" collapsed="false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</row>
    <row r="292" customFormat="false" ht="15.75" hidden="false" customHeight="true" outlineLevel="0" collapsed="false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</row>
    <row r="293" customFormat="false" ht="15.75" hidden="false" customHeight="true" outlineLevel="0" collapsed="false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</row>
    <row r="294" customFormat="false" ht="15.75" hidden="false" customHeight="true" outlineLevel="0" collapsed="false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</row>
    <row r="295" customFormat="false" ht="15.75" hidden="false" customHeight="true" outlineLevel="0" collapsed="false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</row>
    <row r="296" customFormat="false" ht="15.75" hidden="false" customHeight="true" outlineLevel="0" collapsed="false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</row>
    <row r="297" customFormat="false" ht="15.75" hidden="false" customHeight="true" outlineLevel="0" collapsed="false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</row>
    <row r="298" customFormat="false" ht="15.75" hidden="false" customHeight="true" outlineLevel="0" collapsed="false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</row>
    <row r="299" customFormat="false" ht="15.75" hidden="false" customHeight="true" outlineLevel="0" collapsed="false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</row>
    <row r="300" customFormat="false" ht="15.75" hidden="false" customHeight="true" outlineLevel="0" collapsed="false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</row>
    <row r="301" customFormat="false" ht="15.75" hidden="false" customHeight="true" outlineLevel="0" collapsed="false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</row>
    <row r="302" customFormat="false" ht="15.75" hidden="false" customHeight="true" outlineLevel="0" collapsed="false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</row>
    <row r="303" customFormat="false" ht="15.75" hidden="false" customHeight="true" outlineLevel="0" collapsed="false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</row>
    <row r="304" customFormat="false" ht="15.75" hidden="false" customHeight="true" outlineLevel="0" collapsed="false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</row>
    <row r="305" customFormat="false" ht="15.75" hidden="false" customHeight="true" outlineLevel="0" collapsed="false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</row>
    <row r="306" customFormat="false" ht="15.75" hidden="false" customHeight="true" outlineLevel="0" collapsed="false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</row>
    <row r="307" customFormat="false" ht="15.75" hidden="false" customHeight="true" outlineLevel="0" collapsed="false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</row>
    <row r="308" customFormat="false" ht="15.75" hidden="false" customHeight="true" outlineLevel="0" collapsed="false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</row>
    <row r="309" customFormat="false" ht="15.75" hidden="false" customHeight="true" outlineLevel="0" collapsed="false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</row>
    <row r="310" customFormat="false" ht="15.75" hidden="false" customHeight="true" outlineLevel="0" collapsed="false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</row>
    <row r="311" customFormat="false" ht="15.75" hidden="false" customHeight="true" outlineLevel="0" collapsed="false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</row>
    <row r="312" customFormat="false" ht="15.75" hidden="false" customHeight="true" outlineLevel="0" collapsed="false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</row>
    <row r="313" customFormat="false" ht="15.75" hidden="false" customHeight="true" outlineLevel="0" collapsed="false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</row>
    <row r="314" customFormat="false" ht="15.75" hidden="false" customHeight="true" outlineLevel="0" collapsed="false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</row>
    <row r="315" customFormat="false" ht="15.75" hidden="false" customHeight="true" outlineLevel="0" collapsed="false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</row>
    <row r="316" customFormat="false" ht="15.75" hidden="false" customHeight="true" outlineLevel="0" collapsed="false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</row>
    <row r="317" customFormat="false" ht="15.75" hidden="false" customHeight="true" outlineLevel="0" collapsed="false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</row>
    <row r="318" customFormat="false" ht="15.75" hidden="false" customHeight="true" outlineLevel="0" collapsed="false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</row>
    <row r="319" customFormat="false" ht="15.75" hidden="false" customHeight="true" outlineLevel="0" collapsed="false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</row>
    <row r="320" customFormat="false" ht="15.75" hidden="false" customHeight="true" outlineLevel="0" collapsed="false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</row>
    <row r="321" customFormat="false" ht="15.75" hidden="false" customHeight="true" outlineLevel="0" collapsed="false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</row>
    <row r="322" customFormat="false" ht="15.75" hidden="false" customHeight="true" outlineLevel="0" collapsed="false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</row>
    <row r="323" customFormat="false" ht="15.75" hidden="false" customHeight="true" outlineLevel="0" collapsed="false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</row>
    <row r="324" customFormat="false" ht="15.75" hidden="false" customHeight="true" outlineLevel="0" collapsed="false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</row>
    <row r="325" customFormat="false" ht="15.75" hidden="false" customHeight="true" outlineLevel="0" collapsed="false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</row>
    <row r="326" customFormat="false" ht="15.75" hidden="false" customHeight="true" outlineLevel="0" collapsed="false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</row>
    <row r="327" customFormat="false" ht="15.75" hidden="false" customHeight="true" outlineLevel="0" collapsed="false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</row>
    <row r="328" customFormat="false" ht="15.75" hidden="false" customHeight="true" outlineLevel="0" collapsed="false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</row>
    <row r="329" customFormat="false" ht="15.75" hidden="false" customHeight="true" outlineLevel="0" collapsed="false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</row>
    <row r="330" customFormat="false" ht="15.75" hidden="false" customHeight="true" outlineLevel="0" collapsed="false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</row>
    <row r="331" customFormat="false" ht="15.75" hidden="false" customHeight="true" outlineLevel="0" collapsed="false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</row>
    <row r="332" customFormat="false" ht="15.75" hidden="false" customHeight="true" outlineLevel="0" collapsed="false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</row>
    <row r="333" customFormat="false" ht="15.75" hidden="false" customHeight="true" outlineLevel="0" collapsed="false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</row>
    <row r="334" customFormat="false" ht="15.75" hidden="false" customHeight="true" outlineLevel="0" collapsed="false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</row>
    <row r="335" customFormat="false" ht="15.75" hidden="false" customHeight="true" outlineLevel="0" collapsed="false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</row>
    <row r="336" customFormat="false" ht="15.75" hidden="false" customHeight="true" outlineLevel="0" collapsed="false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</row>
    <row r="337" customFormat="false" ht="15.75" hidden="false" customHeight="true" outlineLevel="0" collapsed="false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</row>
    <row r="338" customFormat="false" ht="15.75" hidden="false" customHeight="true" outlineLevel="0" collapsed="false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</row>
    <row r="339" customFormat="false" ht="15.75" hidden="false" customHeight="true" outlineLevel="0" collapsed="false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</row>
    <row r="340" customFormat="false" ht="15.75" hidden="false" customHeight="true" outlineLevel="0" collapsed="false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</row>
    <row r="341" customFormat="false" ht="15.75" hidden="false" customHeight="true" outlineLevel="0" collapsed="false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</row>
    <row r="342" customFormat="false" ht="15.75" hidden="false" customHeight="true" outlineLevel="0" collapsed="false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</row>
    <row r="343" customFormat="false" ht="15.75" hidden="false" customHeight="true" outlineLevel="0" collapsed="false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</row>
    <row r="344" customFormat="false" ht="15.75" hidden="false" customHeight="true" outlineLevel="0" collapsed="false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</row>
    <row r="345" customFormat="false" ht="15.75" hidden="false" customHeight="true" outlineLevel="0" collapsed="false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</row>
    <row r="346" customFormat="false" ht="15.75" hidden="false" customHeight="true" outlineLevel="0" collapsed="false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</row>
    <row r="347" customFormat="false" ht="15.75" hidden="false" customHeight="true" outlineLevel="0" collapsed="false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</row>
    <row r="348" customFormat="false" ht="15.75" hidden="false" customHeight="true" outlineLevel="0" collapsed="false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</row>
    <row r="349" customFormat="false" ht="15.75" hidden="false" customHeight="true" outlineLevel="0" collapsed="false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</row>
    <row r="350" customFormat="false" ht="15.75" hidden="false" customHeight="true" outlineLevel="0" collapsed="false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</row>
    <row r="351" customFormat="false" ht="15.75" hidden="false" customHeight="true" outlineLevel="0" collapsed="false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</row>
    <row r="352" customFormat="false" ht="15.75" hidden="false" customHeight="true" outlineLevel="0" collapsed="false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</row>
    <row r="353" customFormat="false" ht="15.75" hidden="false" customHeight="true" outlineLevel="0" collapsed="false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</row>
    <row r="354" customFormat="false" ht="15.75" hidden="false" customHeight="true" outlineLevel="0" collapsed="false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</row>
    <row r="355" customFormat="false" ht="15.75" hidden="false" customHeight="true" outlineLevel="0" collapsed="false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</row>
    <row r="356" customFormat="false" ht="15.75" hidden="false" customHeight="true" outlineLevel="0" collapsed="false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</row>
    <row r="357" customFormat="false" ht="15.75" hidden="false" customHeight="true" outlineLevel="0" collapsed="false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</row>
    <row r="358" customFormat="false" ht="15.75" hidden="false" customHeight="true" outlineLevel="0" collapsed="false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</row>
    <row r="359" customFormat="false" ht="15.75" hidden="false" customHeight="true" outlineLevel="0" collapsed="false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</row>
    <row r="360" customFormat="false" ht="15.75" hidden="false" customHeight="true" outlineLevel="0" collapsed="false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</row>
    <row r="361" customFormat="false" ht="15.75" hidden="false" customHeight="true" outlineLevel="0" collapsed="false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</row>
    <row r="362" customFormat="false" ht="15.75" hidden="false" customHeight="true" outlineLevel="0" collapsed="false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</row>
    <row r="363" customFormat="false" ht="15.75" hidden="false" customHeight="true" outlineLevel="0" collapsed="false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</row>
    <row r="364" customFormat="false" ht="15.75" hidden="false" customHeight="true" outlineLevel="0" collapsed="false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</row>
    <row r="365" customFormat="false" ht="15.75" hidden="false" customHeight="true" outlineLevel="0" collapsed="false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</row>
    <row r="366" customFormat="false" ht="15.75" hidden="false" customHeight="true" outlineLevel="0" collapsed="false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</row>
    <row r="367" customFormat="false" ht="15.75" hidden="false" customHeight="true" outlineLevel="0" collapsed="false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</row>
    <row r="368" customFormat="false" ht="15.75" hidden="false" customHeight="true" outlineLevel="0" collapsed="false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</row>
    <row r="369" customFormat="false" ht="15.75" hidden="false" customHeight="true" outlineLevel="0" collapsed="false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</row>
    <row r="370" customFormat="false" ht="15.75" hidden="false" customHeight="true" outlineLevel="0" collapsed="false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</row>
    <row r="371" customFormat="false" ht="15.75" hidden="false" customHeight="true" outlineLevel="0" collapsed="false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</row>
    <row r="372" customFormat="false" ht="15.75" hidden="false" customHeight="true" outlineLevel="0" collapsed="false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</row>
    <row r="373" customFormat="false" ht="15.75" hidden="false" customHeight="true" outlineLevel="0" collapsed="false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</row>
    <row r="374" customFormat="false" ht="15.75" hidden="false" customHeight="true" outlineLevel="0" collapsed="false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</row>
    <row r="375" customFormat="false" ht="15.75" hidden="false" customHeight="true" outlineLevel="0" collapsed="false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</row>
    <row r="376" customFormat="false" ht="15.75" hidden="false" customHeight="true" outlineLevel="0" collapsed="false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</row>
    <row r="377" customFormat="false" ht="15.75" hidden="false" customHeight="true" outlineLevel="0" collapsed="false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</row>
    <row r="378" customFormat="false" ht="15.75" hidden="false" customHeight="true" outlineLevel="0" collapsed="false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</row>
    <row r="379" customFormat="false" ht="15.75" hidden="false" customHeight="true" outlineLevel="0" collapsed="false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</row>
    <row r="380" customFormat="false" ht="15.75" hidden="false" customHeight="true" outlineLevel="0" collapsed="false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</row>
    <row r="381" customFormat="false" ht="15.75" hidden="false" customHeight="true" outlineLevel="0" collapsed="false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</row>
    <row r="382" customFormat="false" ht="15.75" hidden="false" customHeight="true" outlineLevel="0" collapsed="false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</row>
    <row r="383" customFormat="false" ht="15.75" hidden="false" customHeight="true" outlineLevel="0" collapsed="false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</row>
    <row r="384" customFormat="false" ht="15.75" hidden="false" customHeight="true" outlineLevel="0" collapsed="false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</row>
    <row r="385" customFormat="false" ht="15.75" hidden="false" customHeight="true" outlineLevel="0" collapsed="false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</row>
    <row r="386" customFormat="false" ht="15.75" hidden="false" customHeight="true" outlineLevel="0" collapsed="false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</row>
    <row r="387" customFormat="false" ht="15.75" hidden="false" customHeight="true" outlineLevel="0" collapsed="false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</row>
    <row r="388" customFormat="false" ht="15.75" hidden="false" customHeight="true" outlineLevel="0" collapsed="false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</row>
    <row r="389" customFormat="false" ht="15.75" hidden="false" customHeight="true" outlineLevel="0" collapsed="false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</row>
    <row r="390" customFormat="false" ht="15.75" hidden="false" customHeight="true" outlineLevel="0" collapsed="false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</row>
    <row r="391" customFormat="false" ht="15.75" hidden="false" customHeight="true" outlineLevel="0" collapsed="false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</row>
    <row r="392" customFormat="false" ht="15.75" hidden="false" customHeight="true" outlineLevel="0" collapsed="false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</row>
    <row r="393" customFormat="false" ht="15.75" hidden="false" customHeight="true" outlineLevel="0" collapsed="false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</row>
    <row r="394" customFormat="false" ht="15.75" hidden="false" customHeight="true" outlineLevel="0" collapsed="false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</row>
    <row r="395" customFormat="false" ht="15.75" hidden="false" customHeight="true" outlineLevel="0" collapsed="false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</row>
    <row r="396" customFormat="false" ht="15.75" hidden="false" customHeight="true" outlineLevel="0" collapsed="false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</row>
    <row r="397" customFormat="false" ht="15.75" hidden="false" customHeight="true" outlineLevel="0" collapsed="false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</row>
    <row r="398" customFormat="false" ht="15.75" hidden="false" customHeight="true" outlineLevel="0" collapsed="false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</row>
    <row r="399" customFormat="false" ht="15.75" hidden="false" customHeight="true" outlineLevel="0" collapsed="false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</row>
    <row r="400" customFormat="false" ht="15.75" hidden="false" customHeight="true" outlineLevel="0" collapsed="false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</row>
    <row r="401" customFormat="false" ht="15.75" hidden="false" customHeight="true" outlineLevel="0" collapsed="false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</row>
    <row r="402" customFormat="false" ht="15.75" hidden="false" customHeight="true" outlineLevel="0" collapsed="false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</row>
    <row r="403" customFormat="false" ht="15.75" hidden="false" customHeight="true" outlineLevel="0" collapsed="false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</row>
    <row r="404" customFormat="false" ht="15.75" hidden="false" customHeight="true" outlineLevel="0" collapsed="false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</row>
    <row r="405" customFormat="false" ht="15.75" hidden="false" customHeight="true" outlineLevel="0" collapsed="false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</row>
    <row r="406" customFormat="false" ht="15.75" hidden="false" customHeight="true" outlineLevel="0" collapsed="false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</row>
    <row r="407" customFormat="false" ht="15.75" hidden="false" customHeight="true" outlineLevel="0" collapsed="false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</row>
    <row r="408" customFormat="false" ht="15.75" hidden="false" customHeight="true" outlineLevel="0" collapsed="false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</row>
    <row r="409" customFormat="false" ht="15.75" hidden="false" customHeight="true" outlineLevel="0" collapsed="false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</row>
    <row r="410" customFormat="false" ht="15.75" hidden="false" customHeight="true" outlineLevel="0" collapsed="false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</row>
    <row r="411" customFormat="false" ht="15.75" hidden="false" customHeight="true" outlineLevel="0" collapsed="false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</row>
    <row r="412" customFormat="false" ht="15.75" hidden="false" customHeight="true" outlineLevel="0" collapsed="false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</row>
    <row r="413" customFormat="false" ht="15.75" hidden="false" customHeight="true" outlineLevel="0" collapsed="false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</row>
    <row r="414" customFormat="false" ht="15.75" hidden="false" customHeight="true" outlineLevel="0" collapsed="false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</row>
    <row r="415" customFormat="false" ht="15.75" hidden="false" customHeight="true" outlineLevel="0" collapsed="false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</row>
    <row r="416" customFormat="false" ht="15.75" hidden="false" customHeight="true" outlineLevel="0" collapsed="false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</row>
    <row r="417" customFormat="false" ht="15.75" hidden="false" customHeight="true" outlineLevel="0" collapsed="false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</row>
    <row r="418" customFormat="false" ht="15.75" hidden="false" customHeight="true" outlineLevel="0" collapsed="false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</row>
    <row r="419" customFormat="false" ht="15.75" hidden="false" customHeight="true" outlineLevel="0" collapsed="false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</row>
    <row r="420" customFormat="false" ht="15.75" hidden="false" customHeight="true" outlineLevel="0" collapsed="false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</row>
    <row r="421" customFormat="false" ht="15.75" hidden="false" customHeight="true" outlineLevel="0" collapsed="false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</row>
    <row r="422" customFormat="false" ht="15.75" hidden="false" customHeight="true" outlineLevel="0" collapsed="false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</row>
    <row r="423" customFormat="false" ht="15.75" hidden="false" customHeight="true" outlineLevel="0" collapsed="false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</row>
    <row r="424" customFormat="false" ht="15.75" hidden="false" customHeight="true" outlineLevel="0" collapsed="false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</row>
    <row r="425" customFormat="false" ht="15.75" hidden="false" customHeight="true" outlineLevel="0" collapsed="false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</row>
    <row r="426" customFormat="false" ht="15.75" hidden="false" customHeight="true" outlineLevel="0" collapsed="false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</row>
    <row r="427" customFormat="false" ht="15.75" hidden="false" customHeight="true" outlineLevel="0" collapsed="false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</row>
    <row r="428" customFormat="false" ht="15.75" hidden="false" customHeight="true" outlineLevel="0" collapsed="false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</row>
    <row r="429" customFormat="false" ht="15.75" hidden="false" customHeight="true" outlineLevel="0" collapsed="false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</row>
    <row r="430" customFormat="false" ht="15.75" hidden="false" customHeight="true" outlineLevel="0" collapsed="false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</row>
    <row r="431" customFormat="false" ht="15.75" hidden="false" customHeight="true" outlineLevel="0" collapsed="false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</row>
    <row r="432" customFormat="false" ht="15.75" hidden="false" customHeight="true" outlineLevel="0" collapsed="false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</row>
    <row r="433" customFormat="false" ht="15.75" hidden="false" customHeight="true" outlineLevel="0" collapsed="false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</row>
    <row r="434" customFormat="false" ht="15.75" hidden="false" customHeight="true" outlineLevel="0" collapsed="false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</row>
    <row r="435" customFormat="false" ht="15.75" hidden="false" customHeight="true" outlineLevel="0" collapsed="false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</row>
    <row r="436" customFormat="false" ht="15.75" hidden="false" customHeight="true" outlineLevel="0" collapsed="false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</row>
    <row r="437" customFormat="false" ht="15.75" hidden="false" customHeight="true" outlineLevel="0" collapsed="false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</row>
    <row r="438" customFormat="false" ht="15.75" hidden="false" customHeight="true" outlineLevel="0" collapsed="false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</row>
    <row r="439" customFormat="false" ht="15.75" hidden="false" customHeight="true" outlineLevel="0" collapsed="false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</row>
    <row r="440" customFormat="false" ht="15.75" hidden="false" customHeight="true" outlineLevel="0" collapsed="false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</row>
    <row r="441" customFormat="false" ht="15.75" hidden="false" customHeight="true" outlineLevel="0" collapsed="false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</row>
    <row r="442" customFormat="false" ht="15.75" hidden="false" customHeight="true" outlineLevel="0" collapsed="false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</row>
    <row r="443" customFormat="false" ht="15.75" hidden="false" customHeight="true" outlineLevel="0" collapsed="false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</row>
    <row r="444" customFormat="false" ht="15.75" hidden="false" customHeight="true" outlineLevel="0" collapsed="false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</row>
    <row r="445" customFormat="false" ht="15.75" hidden="false" customHeight="true" outlineLevel="0" collapsed="false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</row>
    <row r="446" customFormat="false" ht="15.75" hidden="false" customHeight="true" outlineLevel="0" collapsed="false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</row>
    <row r="447" customFormat="false" ht="15.75" hidden="false" customHeight="true" outlineLevel="0" collapsed="false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</row>
    <row r="448" customFormat="false" ht="15.75" hidden="false" customHeight="true" outlineLevel="0" collapsed="false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</row>
    <row r="449" customFormat="false" ht="15.75" hidden="false" customHeight="true" outlineLevel="0" collapsed="false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</row>
    <row r="450" customFormat="false" ht="15.75" hidden="false" customHeight="true" outlineLevel="0" collapsed="false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</row>
    <row r="451" customFormat="false" ht="15.75" hidden="false" customHeight="true" outlineLevel="0" collapsed="false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</row>
    <row r="452" customFormat="false" ht="15.75" hidden="false" customHeight="true" outlineLevel="0" collapsed="false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</row>
    <row r="453" customFormat="false" ht="15.75" hidden="false" customHeight="true" outlineLevel="0" collapsed="false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</row>
    <row r="454" customFormat="false" ht="15.75" hidden="false" customHeight="true" outlineLevel="0" collapsed="false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</row>
    <row r="455" customFormat="false" ht="15.75" hidden="false" customHeight="true" outlineLevel="0" collapsed="false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</row>
    <row r="456" customFormat="false" ht="15.75" hidden="false" customHeight="true" outlineLevel="0" collapsed="false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</row>
    <row r="457" customFormat="false" ht="15.75" hidden="false" customHeight="true" outlineLevel="0" collapsed="false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</row>
    <row r="458" customFormat="false" ht="15.75" hidden="false" customHeight="true" outlineLevel="0" collapsed="false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</row>
    <row r="459" customFormat="false" ht="15.75" hidden="false" customHeight="true" outlineLevel="0" collapsed="false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</row>
    <row r="460" customFormat="false" ht="15.75" hidden="false" customHeight="true" outlineLevel="0" collapsed="false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</row>
    <row r="461" customFormat="false" ht="15.75" hidden="false" customHeight="true" outlineLevel="0" collapsed="false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</row>
    <row r="462" customFormat="false" ht="15.75" hidden="false" customHeight="true" outlineLevel="0" collapsed="false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</row>
    <row r="463" customFormat="false" ht="15.75" hidden="false" customHeight="true" outlineLevel="0" collapsed="false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</row>
    <row r="464" customFormat="false" ht="15.75" hidden="false" customHeight="true" outlineLevel="0" collapsed="false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</row>
    <row r="465" customFormat="false" ht="15.75" hidden="false" customHeight="true" outlineLevel="0" collapsed="false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</row>
    <row r="466" customFormat="false" ht="15.75" hidden="false" customHeight="true" outlineLevel="0" collapsed="false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</row>
    <row r="467" customFormat="false" ht="15.75" hidden="false" customHeight="true" outlineLevel="0" collapsed="false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</row>
    <row r="468" customFormat="false" ht="15.75" hidden="false" customHeight="true" outlineLevel="0" collapsed="false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</row>
    <row r="469" customFormat="false" ht="15.75" hidden="false" customHeight="true" outlineLevel="0" collapsed="false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</row>
    <row r="470" customFormat="false" ht="15.75" hidden="false" customHeight="true" outlineLevel="0" collapsed="false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</row>
    <row r="471" customFormat="false" ht="15.75" hidden="false" customHeight="true" outlineLevel="0" collapsed="false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</row>
    <row r="472" customFormat="false" ht="15.75" hidden="false" customHeight="true" outlineLevel="0" collapsed="false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</row>
    <row r="473" customFormat="false" ht="15.75" hidden="false" customHeight="true" outlineLevel="0" collapsed="false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</row>
    <row r="474" customFormat="false" ht="15.75" hidden="false" customHeight="true" outlineLevel="0" collapsed="false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</row>
    <row r="475" customFormat="false" ht="15.75" hidden="false" customHeight="true" outlineLevel="0" collapsed="false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</row>
    <row r="476" customFormat="false" ht="15.75" hidden="false" customHeight="true" outlineLevel="0" collapsed="false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</row>
    <row r="477" customFormat="false" ht="15.75" hidden="false" customHeight="true" outlineLevel="0" collapsed="false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</row>
    <row r="478" customFormat="false" ht="15.75" hidden="false" customHeight="true" outlineLevel="0" collapsed="false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</row>
    <row r="479" customFormat="false" ht="15.75" hidden="false" customHeight="true" outlineLevel="0" collapsed="false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</row>
    <row r="480" customFormat="false" ht="15.75" hidden="false" customHeight="true" outlineLevel="0" collapsed="false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</row>
    <row r="481" customFormat="false" ht="15.75" hidden="false" customHeight="true" outlineLevel="0" collapsed="false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</row>
    <row r="482" customFormat="false" ht="15.75" hidden="false" customHeight="true" outlineLevel="0" collapsed="false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</row>
    <row r="483" customFormat="false" ht="15.75" hidden="false" customHeight="true" outlineLevel="0" collapsed="false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</row>
    <row r="484" customFormat="false" ht="15.75" hidden="false" customHeight="true" outlineLevel="0" collapsed="false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</row>
    <row r="485" customFormat="false" ht="15.75" hidden="false" customHeight="true" outlineLevel="0" collapsed="false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</row>
    <row r="486" customFormat="false" ht="15.75" hidden="false" customHeight="true" outlineLevel="0" collapsed="false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</row>
    <row r="487" customFormat="false" ht="15.75" hidden="false" customHeight="true" outlineLevel="0" collapsed="false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</row>
    <row r="488" customFormat="false" ht="15.75" hidden="false" customHeight="true" outlineLevel="0" collapsed="false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</row>
    <row r="489" customFormat="false" ht="15.75" hidden="false" customHeight="true" outlineLevel="0" collapsed="false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</row>
    <row r="490" customFormat="false" ht="15.75" hidden="false" customHeight="true" outlineLevel="0" collapsed="false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  <c r="BH490" s="44"/>
      <c r="BI490" s="44"/>
      <c r="BJ490" s="44"/>
      <c r="BK490" s="44"/>
    </row>
    <row r="491" customFormat="false" ht="15.75" hidden="false" customHeight="true" outlineLevel="0" collapsed="false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  <c r="BH491" s="44"/>
      <c r="BI491" s="44"/>
      <c r="BJ491" s="44"/>
      <c r="BK491" s="44"/>
    </row>
    <row r="492" customFormat="false" ht="15.75" hidden="false" customHeight="true" outlineLevel="0" collapsed="false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  <c r="BH492" s="44"/>
      <c r="BI492" s="44"/>
      <c r="BJ492" s="44"/>
      <c r="BK492" s="44"/>
    </row>
    <row r="493" customFormat="false" ht="15.75" hidden="false" customHeight="true" outlineLevel="0" collapsed="false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  <c r="BK493" s="44"/>
    </row>
    <row r="494" customFormat="false" ht="15.75" hidden="false" customHeight="true" outlineLevel="0" collapsed="false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</row>
    <row r="495" customFormat="false" ht="15.75" hidden="false" customHeight="true" outlineLevel="0" collapsed="false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</row>
    <row r="496" customFormat="false" ht="15.75" hidden="false" customHeight="true" outlineLevel="0" collapsed="false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</row>
    <row r="497" customFormat="false" ht="15.75" hidden="false" customHeight="true" outlineLevel="0" collapsed="false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</row>
    <row r="498" customFormat="false" ht="15.75" hidden="false" customHeight="true" outlineLevel="0" collapsed="false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</row>
    <row r="499" customFormat="false" ht="15.75" hidden="false" customHeight="true" outlineLevel="0" collapsed="false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</row>
    <row r="500" customFormat="false" ht="15.75" hidden="false" customHeight="true" outlineLevel="0" collapsed="false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</row>
    <row r="501" customFormat="false" ht="15.75" hidden="false" customHeight="true" outlineLevel="0" collapsed="false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</row>
    <row r="502" customFormat="false" ht="15.75" hidden="false" customHeight="true" outlineLevel="0" collapsed="false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  <c r="BK502" s="44"/>
    </row>
    <row r="503" customFormat="false" ht="15.75" hidden="false" customHeight="true" outlineLevel="0" collapsed="false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  <c r="BK503" s="44"/>
    </row>
    <row r="504" customFormat="false" ht="15.75" hidden="false" customHeight="true" outlineLevel="0" collapsed="false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</row>
    <row r="505" customFormat="false" ht="15.75" hidden="false" customHeight="true" outlineLevel="0" collapsed="false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4"/>
      <c r="BK505" s="44"/>
    </row>
    <row r="506" customFormat="false" ht="15.75" hidden="false" customHeight="true" outlineLevel="0" collapsed="false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  <c r="BK506" s="44"/>
    </row>
    <row r="507" customFormat="false" ht="15.75" hidden="false" customHeight="true" outlineLevel="0" collapsed="false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  <c r="BK507" s="44"/>
    </row>
    <row r="508" customFormat="false" ht="15.75" hidden="false" customHeight="true" outlineLevel="0" collapsed="false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</row>
    <row r="509" customFormat="false" ht="15.75" hidden="false" customHeight="true" outlineLevel="0" collapsed="false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</row>
    <row r="510" customFormat="false" ht="15.75" hidden="false" customHeight="true" outlineLevel="0" collapsed="false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  <c r="BH510" s="44"/>
      <c r="BI510" s="44"/>
      <c r="BJ510" s="44"/>
      <c r="BK510" s="44"/>
    </row>
    <row r="511" customFormat="false" ht="15.75" hidden="false" customHeight="true" outlineLevel="0" collapsed="false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  <c r="BH511" s="44"/>
      <c r="BI511" s="44"/>
      <c r="BJ511" s="44"/>
      <c r="BK511" s="44"/>
    </row>
    <row r="512" customFormat="false" ht="15.75" hidden="false" customHeight="true" outlineLevel="0" collapsed="false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  <c r="BH512" s="44"/>
      <c r="BI512" s="44"/>
      <c r="BJ512" s="44"/>
      <c r="BK512" s="44"/>
    </row>
    <row r="513" customFormat="false" ht="15.75" hidden="false" customHeight="true" outlineLevel="0" collapsed="false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</row>
    <row r="514" customFormat="false" ht="15.75" hidden="false" customHeight="true" outlineLevel="0" collapsed="false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  <c r="BH514" s="44"/>
      <c r="BI514" s="44"/>
      <c r="BJ514" s="44"/>
      <c r="BK514" s="44"/>
    </row>
    <row r="515" customFormat="false" ht="15.75" hidden="false" customHeight="true" outlineLevel="0" collapsed="false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  <c r="BH515" s="44"/>
      <c r="BI515" s="44"/>
      <c r="BJ515" s="44"/>
      <c r="BK515" s="44"/>
    </row>
    <row r="516" customFormat="false" ht="15.75" hidden="false" customHeight="true" outlineLevel="0" collapsed="false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</row>
    <row r="517" customFormat="false" ht="15.75" hidden="false" customHeight="true" outlineLevel="0" collapsed="false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</row>
    <row r="518" customFormat="false" ht="15.75" hidden="false" customHeight="true" outlineLevel="0" collapsed="false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  <c r="BH518" s="44"/>
      <c r="BI518" s="44"/>
      <c r="BJ518" s="44"/>
      <c r="BK518" s="44"/>
    </row>
    <row r="519" customFormat="false" ht="15.75" hidden="false" customHeight="true" outlineLevel="0" collapsed="false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  <c r="BK519" s="44"/>
    </row>
    <row r="520" customFormat="false" ht="15.75" hidden="false" customHeight="true" outlineLevel="0" collapsed="false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  <c r="BH520" s="44"/>
      <c r="BI520" s="44"/>
      <c r="BJ520" s="44"/>
      <c r="BK520" s="44"/>
    </row>
    <row r="521" customFormat="false" ht="15.75" hidden="false" customHeight="true" outlineLevel="0" collapsed="false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  <c r="BH521" s="44"/>
      <c r="BI521" s="44"/>
      <c r="BJ521" s="44"/>
      <c r="BK521" s="44"/>
    </row>
    <row r="522" customFormat="false" ht="15.75" hidden="false" customHeight="true" outlineLevel="0" collapsed="false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  <c r="BH522" s="44"/>
      <c r="BI522" s="44"/>
      <c r="BJ522" s="44"/>
      <c r="BK522" s="44"/>
    </row>
    <row r="523" customFormat="false" ht="15.75" hidden="false" customHeight="true" outlineLevel="0" collapsed="false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</row>
    <row r="524" customFormat="false" ht="15.75" hidden="false" customHeight="true" outlineLevel="0" collapsed="false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</row>
    <row r="525" customFormat="false" ht="15.75" hidden="false" customHeight="true" outlineLevel="0" collapsed="false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</row>
    <row r="526" customFormat="false" ht="15.75" hidden="false" customHeight="true" outlineLevel="0" collapsed="false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</row>
    <row r="527" customFormat="false" ht="15.75" hidden="false" customHeight="true" outlineLevel="0" collapsed="false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  <c r="BH527" s="44"/>
      <c r="BI527" s="44"/>
      <c r="BJ527" s="44"/>
      <c r="BK527" s="44"/>
    </row>
    <row r="528" customFormat="false" ht="15.75" hidden="false" customHeight="true" outlineLevel="0" collapsed="false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  <c r="BH528" s="44"/>
      <c r="BI528" s="44"/>
      <c r="BJ528" s="44"/>
      <c r="BK528" s="44"/>
    </row>
    <row r="529" customFormat="false" ht="15.75" hidden="false" customHeight="true" outlineLevel="0" collapsed="false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  <c r="BH529" s="44"/>
      <c r="BI529" s="44"/>
      <c r="BJ529" s="44"/>
      <c r="BK529" s="44"/>
    </row>
    <row r="530" customFormat="false" ht="15.75" hidden="false" customHeight="true" outlineLevel="0" collapsed="false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</row>
    <row r="531" customFormat="false" ht="15.75" hidden="false" customHeight="true" outlineLevel="0" collapsed="false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</row>
    <row r="532" customFormat="false" ht="15.75" hidden="false" customHeight="true" outlineLevel="0" collapsed="false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  <c r="BH532" s="44"/>
      <c r="BI532" s="44"/>
      <c r="BJ532" s="44"/>
      <c r="BK532" s="44"/>
    </row>
    <row r="533" customFormat="false" ht="15.75" hidden="false" customHeight="true" outlineLevel="0" collapsed="false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  <c r="BK533" s="44"/>
    </row>
    <row r="534" customFormat="false" ht="15.75" hidden="false" customHeight="true" outlineLevel="0" collapsed="false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  <c r="BK534" s="44"/>
    </row>
    <row r="535" customFormat="false" ht="15.75" hidden="false" customHeight="true" outlineLevel="0" collapsed="false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</row>
    <row r="536" customFormat="false" ht="15.75" hidden="false" customHeight="true" outlineLevel="0" collapsed="false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  <c r="BK536" s="44"/>
    </row>
    <row r="537" customFormat="false" ht="15.75" hidden="false" customHeight="true" outlineLevel="0" collapsed="false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  <c r="BH537" s="44"/>
      <c r="BI537" s="44"/>
      <c r="BJ537" s="44"/>
      <c r="BK537" s="44"/>
    </row>
    <row r="538" customFormat="false" ht="15.75" hidden="false" customHeight="true" outlineLevel="0" collapsed="false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  <c r="BH538" s="44"/>
      <c r="BI538" s="44"/>
      <c r="BJ538" s="44"/>
      <c r="BK538" s="44"/>
    </row>
    <row r="539" customFormat="false" ht="15.75" hidden="false" customHeight="true" outlineLevel="0" collapsed="false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  <c r="BH539" s="44"/>
      <c r="BI539" s="44"/>
      <c r="BJ539" s="44"/>
      <c r="BK539" s="44"/>
    </row>
    <row r="540" customFormat="false" ht="15.75" hidden="false" customHeight="true" outlineLevel="0" collapsed="false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  <c r="BH540" s="44"/>
      <c r="BI540" s="44"/>
      <c r="BJ540" s="44"/>
      <c r="BK540" s="44"/>
    </row>
    <row r="541" customFormat="false" ht="15.75" hidden="false" customHeight="true" outlineLevel="0" collapsed="false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  <c r="BH541" s="44"/>
      <c r="BI541" s="44"/>
      <c r="BJ541" s="44"/>
      <c r="BK541" s="44"/>
    </row>
    <row r="542" customFormat="false" ht="15.75" hidden="false" customHeight="true" outlineLevel="0" collapsed="false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  <c r="BH542" s="44"/>
      <c r="BI542" s="44"/>
      <c r="BJ542" s="44"/>
      <c r="BK542" s="44"/>
    </row>
    <row r="543" customFormat="false" ht="15.75" hidden="false" customHeight="true" outlineLevel="0" collapsed="false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  <c r="BH543" s="44"/>
      <c r="BI543" s="44"/>
      <c r="BJ543" s="44"/>
      <c r="BK543" s="44"/>
    </row>
    <row r="544" customFormat="false" ht="15.75" hidden="false" customHeight="true" outlineLevel="0" collapsed="false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  <c r="BH544" s="44"/>
      <c r="BI544" s="44"/>
      <c r="BJ544" s="44"/>
      <c r="BK544" s="44"/>
    </row>
    <row r="545" customFormat="false" ht="15.75" hidden="false" customHeight="true" outlineLevel="0" collapsed="false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  <c r="BH545" s="44"/>
      <c r="BI545" s="44"/>
      <c r="BJ545" s="44"/>
      <c r="BK545" s="44"/>
    </row>
    <row r="546" customFormat="false" ht="15.75" hidden="false" customHeight="true" outlineLevel="0" collapsed="false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  <c r="BH546" s="44"/>
      <c r="BI546" s="44"/>
      <c r="BJ546" s="44"/>
      <c r="BK546" s="44"/>
    </row>
    <row r="547" customFormat="false" ht="15.75" hidden="false" customHeight="true" outlineLevel="0" collapsed="false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  <c r="BH547" s="44"/>
      <c r="BI547" s="44"/>
      <c r="BJ547" s="44"/>
      <c r="BK547" s="44"/>
    </row>
    <row r="548" customFormat="false" ht="15.75" hidden="false" customHeight="true" outlineLevel="0" collapsed="false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  <c r="BH548" s="44"/>
      <c r="BI548" s="44"/>
      <c r="BJ548" s="44"/>
      <c r="BK548" s="44"/>
    </row>
    <row r="549" customFormat="false" ht="15.75" hidden="false" customHeight="true" outlineLevel="0" collapsed="false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  <c r="BH549" s="44"/>
      <c r="BI549" s="44"/>
      <c r="BJ549" s="44"/>
      <c r="BK549" s="44"/>
    </row>
    <row r="550" customFormat="false" ht="15.75" hidden="false" customHeight="true" outlineLevel="0" collapsed="false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  <c r="BH550" s="44"/>
      <c r="BI550" s="44"/>
      <c r="BJ550" s="44"/>
      <c r="BK550" s="44"/>
    </row>
    <row r="551" customFormat="false" ht="15.75" hidden="false" customHeight="true" outlineLevel="0" collapsed="false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  <c r="BH551" s="44"/>
      <c r="BI551" s="44"/>
      <c r="BJ551" s="44"/>
      <c r="BK551" s="44"/>
    </row>
    <row r="552" customFormat="false" ht="15.75" hidden="false" customHeight="true" outlineLevel="0" collapsed="false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  <c r="BH552" s="44"/>
      <c r="BI552" s="44"/>
      <c r="BJ552" s="44"/>
      <c r="BK552" s="44"/>
    </row>
    <row r="553" customFormat="false" ht="15.75" hidden="false" customHeight="true" outlineLevel="0" collapsed="false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4"/>
      <c r="BK553" s="44"/>
    </row>
    <row r="554" customFormat="false" ht="15.75" hidden="false" customHeight="true" outlineLevel="0" collapsed="false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  <c r="BH554" s="44"/>
      <c r="BI554" s="44"/>
      <c r="BJ554" s="44"/>
      <c r="BK554" s="44"/>
    </row>
    <row r="555" customFormat="false" ht="15.75" hidden="false" customHeight="true" outlineLevel="0" collapsed="false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  <c r="BH555" s="44"/>
      <c r="BI555" s="44"/>
      <c r="BJ555" s="44"/>
      <c r="BK555" s="44"/>
    </row>
    <row r="556" customFormat="false" ht="15.75" hidden="false" customHeight="true" outlineLevel="0" collapsed="false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  <c r="BH556" s="44"/>
      <c r="BI556" s="44"/>
      <c r="BJ556" s="44"/>
      <c r="BK556" s="44"/>
    </row>
    <row r="557" customFormat="false" ht="15.75" hidden="false" customHeight="true" outlineLevel="0" collapsed="false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  <c r="BH557" s="44"/>
      <c r="BI557" s="44"/>
      <c r="BJ557" s="44"/>
      <c r="BK557" s="44"/>
    </row>
    <row r="558" customFormat="false" ht="15.75" hidden="false" customHeight="true" outlineLevel="0" collapsed="false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  <c r="BH558" s="44"/>
      <c r="BI558" s="44"/>
      <c r="BJ558" s="44"/>
      <c r="BK558" s="44"/>
    </row>
    <row r="559" customFormat="false" ht="15.75" hidden="false" customHeight="true" outlineLevel="0" collapsed="false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  <c r="BH559" s="44"/>
      <c r="BI559" s="44"/>
      <c r="BJ559" s="44"/>
      <c r="BK559" s="44"/>
    </row>
    <row r="560" customFormat="false" ht="15.75" hidden="false" customHeight="true" outlineLevel="0" collapsed="false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  <c r="BH560" s="44"/>
      <c r="BI560" s="44"/>
      <c r="BJ560" s="44"/>
      <c r="BK560" s="44"/>
    </row>
    <row r="561" customFormat="false" ht="15.75" hidden="false" customHeight="true" outlineLevel="0" collapsed="false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  <c r="BH561" s="44"/>
      <c r="BI561" s="44"/>
      <c r="BJ561" s="44"/>
      <c r="BK561" s="44"/>
    </row>
    <row r="562" customFormat="false" ht="15.75" hidden="false" customHeight="true" outlineLevel="0" collapsed="false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  <c r="BH562" s="44"/>
      <c r="BI562" s="44"/>
      <c r="BJ562" s="44"/>
      <c r="BK562" s="44"/>
    </row>
    <row r="563" customFormat="false" ht="15.75" hidden="false" customHeight="true" outlineLevel="0" collapsed="false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  <c r="BH563" s="44"/>
      <c r="BI563" s="44"/>
      <c r="BJ563" s="44"/>
      <c r="BK563" s="44"/>
    </row>
    <row r="564" customFormat="false" ht="15.75" hidden="false" customHeight="true" outlineLevel="0" collapsed="false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  <c r="BH564" s="44"/>
      <c r="BI564" s="44"/>
      <c r="BJ564" s="44"/>
      <c r="BK564" s="44"/>
    </row>
    <row r="565" customFormat="false" ht="15.75" hidden="false" customHeight="true" outlineLevel="0" collapsed="false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4"/>
      <c r="BK565" s="44"/>
    </row>
    <row r="566" customFormat="false" ht="15.75" hidden="false" customHeight="true" outlineLevel="0" collapsed="false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  <c r="BK566" s="44"/>
    </row>
    <row r="567" customFormat="false" ht="15.75" hidden="false" customHeight="true" outlineLevel="0" collapsed="false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</row>
    <row r="568" customFormat="false" ht="15.75" hidden="false" customHeight="true" outlineLevel="0" collapsed="false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  <c r="BH568" s="44"/>
      <c r="BI568" s="44"/>
      <c r="BJ568" s="44"/>
      <c r="BK568" s="44"/>
    </row>
    <row r="569" customFormat="false" ht="15.75" hidden="false" customHeight="true" outlineLevel="0" collapsed="false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  <c r="BH569" s="44"/>
      <c r="BI569" s="44"/>
      <c r="BJ569" s="44"/>
      <c r="BK569" s="44"/>
    </row>
    <row r="570" customFormat="false" ht="15.75" hidden="false" customHeight="true" outlineLevel="0" collapsed="false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  <c r="BH570" s="44"/>
      <c r="BI570" s="44"/>
      <c r="BJ570" s="44"/>
      <c r="BK570" s="44"/>
    </row>
    <row r="571" customFormat="false" ht="15.75" hidden="false" customHeight="true" outlineLevel="0" collapsed="false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  <c r="BH571" s="44"/>
      <c r="BI571" s="44"/>
      <c r="BJ571" s="44"/>
      <c r="BK571" s="44"/>
    </row>
    <row r="572" customFormat="false" ht="15.75" hidden="false" customHeight="true" outlineLevel="0" collapsed="false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  <c r="BH572" s="44"/>
      <c r="BI572" s="44"/>
      <c r="BJ572" s="44"/>
      <c r="BK572" s="44"/>
    </row>
    <row r="573" customFormat="false" ht="15.75" hidden="false" customHeight="true" outlineLevel="0" collapsed="false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  <c r="BH573" s="44"/>
      <c r="BI573" s="44"/>
      <c r="BJ573" s="44"/>
      <c r="BK573" s="44"/>
    </row>
    <row r="574" customFormat="false" ht="15.75" hidden="false" customHeight="true" outlineLevel="0" collapsed="false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  <c r="BH574" s="44"/>
      <c r="BI574" s="44"/>
      <c r="BJ574" s="44"/>
      <c r="BK574" s="44"/>
    </row>
    <row r="575" customFormat="false" ht="15.75" hidden="false" customHeight="true" outlineLevel="0" collapsed="false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  <c r="BH575" s="44"/>
      <c r="BI575" s="44"/>
      <c r="BJ575" s="44"/>
      <c r="BK575" s="44"/>
    </row>
    <row r="576" customFormat="false" ht="15.75" hidden="false" customHeight="true" outlineLevel="0" collapsed="false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  <c r="BH576" s="44"/>
      <c r="BI576" s="44"/>
      <c r="BJ576" s="44"/>
      <c r="BK576" s="44"/>
    </row>
    <row r="577" customFormat="false" ht="15.75" hidden="false" customHeight="true" outlineLevel="0" collapsed="false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  <c r="BH577" s="44"/>
      <c r="BI577" s="44"/>
      <c r="BJ577" s="44"/>
      <c r="BK577" s="44"/>
    </row>
    <row r="578" customFormat="false" ht="15.75" hidden="false" customHeight="true" outlineLevel="0" collapsed="false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  <c r="BK578" s="44"/>
    </row>
    <row r="579" customFormat="false" ht="15.75" hidden="false" customHeight="true" outlineLevel="0" collapsed="false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  <c r="BH579" s="44"/>
      <c r="BI579" s="44"/>
      <c r="BJ579" s="44"/>
      <c r="BK579" s="44"/>
    </row>
    <row r="580" customFormat="false" ht="15.75" hidden="false" customHeight="true" outlineLevel="0" collapsed="false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  <c r="BH580" s="44"/>
      <c r="BI580" s="44"/>
      <c r="BJ580" s="44"/>
      <c r="BK580" s="44"/>
    </row>
    <row r="581" customFormat="false" ht="15.75" hidden="false" customHeight="true" outlineLevel="0" collapsed="false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  <c r="BK581" s="44"/>
    </row>
    <row r="582" customFormat="false" ht="15.75" hidden="false" customHeight="true" outlineLevel="0" collapsed="false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  <c r="BH582" s="44"/>
      <c r="BI582" s="44"/>
      <c r="BJ582" s="44"/>
      <c r="BK582" s="44"/>
    </row>
    <row r="583" customFormat="false" ht="15.75" hidden="false" customHeight="true" outlineLevel="0" collapsed="false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  <c r="BK583" s="44"/>
    </row>
    <row r="584" customFormat="false" ht="15.75" hidden="false" customHeight="true" outlineLevel="0" collapsed="false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  <c r="BK584" s="44"/>
    </row>
    <row r="585" customFormat="false" ht="15.75" hidden="false" customHeight="true" outlineLevel="0" collapsed="false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  <c r="BH585" s="44"/>
      <c r="BI585" s="44"/>
      <c r="BJ585" s="44"/>
      <c r="BK585" s="44"/>
    </row>
    <row r="586" customFormat="false" ht="15.75" hidden="false" customHeight="true" outlineLevel="0" collapsed="false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  <c r="BH586" s="44"/>
      <c r="BI586" s="44"/>
      <c r="BJ586" s="44"/>
      <c r="BK586" s="44"/>
    </row>
    <row r="587" customFormat="false" ht="15.75" hidden="false" customHeight="true" outlineLevel="0" collapsed="false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  <c r="BH587" s="44"/>
      <c r="BI587" s="44"/>
      <c r="BJ587" s="44"/>
      <c r="BK587" s="44"/>
    </row>
    <row r="588" customFormat="false" ht="15.75" hidden="false" customHeight="true" outlineLevel="0" collapsed="false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  <c r="BH588" s="44"/>
      <c r="BI588" s="44"/>
      <c r="BJ588" s="44"/>
      <c r="BK588" s="44"/>
    </row>
    <row r="589" customFormat="false" ht="15.75" hidden="false" customHeight="true" outlineLevel="0" collapsed="false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  <c r="BH589" s="44"/>
      <c r="BI589" s="44"/>
      <c r="BJ589" s="44"/>
      <c r="BK589" s="44"/>
    </row>
    <row r="590" customFormat="false" ht="15.75" hidden="false" customHeight="true" outlineLevel="0" collapsed="false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</row>
    <row r="591" customFormat="false" ht="15.75" hidden="false" customHeight="true" outlineLevel="0" collapsed="false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</row>
    <row r="592" customFormat="false" ht="15.75" hidden="false" customHeight="true" outlineLevel="0" collapsed="false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  <c r="BH592" s="44"/>
      <c r="BI592" s="44"/>
      <c r="BJ592" s="44"/>
      <c r="BK592" s="44"/>
    </row>
    <row r="593" customFormat="false" ht="15.75" hidden="false" customHeight="true" outlineLevel="0" collapsed="false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  <c r="BH593" s="44"/>
      <c r="BI593" s="44"/>
      <c r="BJ593" s="44"/>
      <c r="BK593" s="44"/>
    </row>
    <row r="594" customFormat="false" ht="15.75" hidden="false" customHeight="true" outlineLevel="0" collapsed="false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  <c r="BH594" s="44"/>
      <c r="BI594" s="44"/>
      <c r="BJ594" s="44"/>
      <c r="BK594" s="44"/>
    </row>
    <row r="595" customFormat="false" ht="15.75" hidden="false" customHeight="true" outlineLevel="0" collapsed="false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4"/>
      <c r="BK595" s="44"/>
    </row>
    <row r="596" customFormat="false" ht="15.75" hidden="false" customHeight="true" outlineLevel="0" collapsed="false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  <c r="BH596" s="44"/>
      <c r="BI596" s="44"/>
      <c r="BJ596" s="44"/>
      <c r="BK596" s="44"/>
    </row>
    <row r="597" customFormat="false" ht="15.75" hidden="false" customHeight="true" outlineLevel="0" collapsed="false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  <c r="BH597" s="44"/>
      <c r="BI597" s="44"/>
      <c r="BJ597" s="44"/>
      <c r="BK597" s="44"/>
    </row>
    <row r="598" customFormat="false" ht="15.75" hidden="false" customHeight="true" outlineLevel="0" collapsed="false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  <c r="BH598" s="44"/>
      <c r="BI598" s="44"/>
      <c r="BJ598" s="44"/>
      <c r="BK598" s="44"/>
    </row>
    <row r="599" customFormat="false" ht="15.75" hidden="false" customHeight="true" outlineLevel="0" collapsed="false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  <c r="BK599" s="44"/>
    </row>
    <row r="600" customFormat="false" ht="15.75" hidden="false" customHeight="true" outlineLevel="0" collapsed="false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  <c r="BH600" s="44"/>
      <c r="BI600" s="44"/>
      <c r="BJ600" s="44"/>
      <c r="BK600" s="44"/>
    </row>
    <row r="601" customFormat="false" ht="15.75" hidden="false" customHeight="true" outlineLevel="0" collapsed="false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  <c r="BH601" s="44"/>
      <c r="BI601" s="44"/>
      <c r="BJ601" s="44"/>
      <c r="BK601" s="44"/>
    </row>
    <row r="602" customFormat="false" ht="15.75" hidden="false" customHeight="true" outlineLevel="0" collapsed="false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  <c r="BH602" s="44"/>
      <c r="BI602" s="44"/>
      <c r="BJ602" s="44"/>
      <c r="BK602" s="44"/>
    </row>
    <row r="603" customFormat="false" ht="15.75" hidden="false" customHeight="true" outlineLevel="0" collapsed="false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  <c r="BH603" s="44"/>
      <c r="BI603" s="44"/>
      <c r="BJ603" s="44"/>
      <c r="BK603" s="44"/>
    </row>
    <row r="604" customFormat="false" ht="15.75" hidden="false" customHeight="true" outlineLevel="0" collapsed="false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  <c r="BH604" s="44"/>
      <c r="BI604" s="44"/>
      <c r="BJ604" s="44"/>
      <c r="BK604" s="44"/>
    </row>
    <row r="605" customFormat="false" ht="15.75" hidden="false" customHeight="true" outlineLevel="0" collapsed="false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  <c r="BK605" s="44"/>
    </row>
    <row r="606" customFormat="false" ht="15.75" hidden="false" customHeight="true" outlineLevel="0" collapsed="false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  <c r="BH606" s="44"/>
      <c r="BI606" s="44"/>
      <c r="BJ606" s="44"/>
      <c r="BK606" s="44"/>
    </row>
    <row r="607" customFormat="false" ht="15.75" hidden="false" customHeight="true" outlineLevel="0" collapsed="false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  <c r="BH607" s="44"/>
      <c r="BI607" s="44"/>
      <c r="BJ607" s="44"/>
      <c r="BK607" s="44"/>
    </row>
    <row r="608" customFormat="false" ht="15.75" hidden="false" customHeight="true" outlineLevel="0" collapsed="false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  <c r="BH608" s="44"/>
      <c r="BI608" s="44"/>
      <c r="BJ608" s="44"/>
      <c r="BK608" s="44"/>
    </row>
    <row r="609" customFormat="false" ht="15.75" hidden="false" customHeight="true" outlineLevel="0" collapsed="false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  <c r="BH609" s="44"/>
      <c r="BI609" s="44"/>
      <c r="BJ609" s="44"/>
      <c r="BK609" s="44"/>
    </row>
    <row r="610" customFormat="false" ht="15.75" hidden="false" customHeight="true" outlineLevel="0" collapsed="false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  <c r="BH610" s="44"/>
      <c r="BI610" s="44"/>
      <c r="BJ610" s="44"/>
      <c r="BK610" s="44"/>
    </row>
    <row r="611" customFormat="false" ht="15.75" hidden="false" customHeight="true" outlineLevel="0" collapsed="false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  <c r="BH611" s="44"/>
      <c r="BI611" s="44"/>
      <c r="BJ611" s="44"/>
      <c r="BK611" s="44"/>
    </row>
    <row r="612" customFormat="false" ht="15.75" hidden="false" customHeight="true" outlineLevel="0" collapsed="false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  <c r="BH612" s="44"/>
      <c r="BI612" s="44"/>
      <c r="BJ612" s="44"/>
      <c r="BK612" s="44"/>
    </row>
    <row r="613" customFormat="false" ht="15.75" hidden="false" customHeight="true" outlineLevel="0" collapsed="false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4"/>
      <c r="BK613" s="44"/>
    </row>
    <row r="614" customFormat="false" ht="15.75" hidden="false" customHeight="true" outlineLevel="0" collapsed="false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  <c r="BH614" s="44"/>
      <c r="BI614" s="44"/>
      <c r="BJ614" s="44"/>
      <c r="BK614" s="44"/>
    </row>
    <row r="615" customFormat="false" ht="15.75" hidden="false" customHeight="true" outlineLevel="0" collapsed="false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  <c r="BH615" s="44"/>
      <c r="BI615" s="44"/>
      <c r="BJ615" s="44"/>
      <c r="BK615" s="44"/>
    </row>
    <row r="616" customFormat="false" ht="15.75" hidden="false" customHeight="true" outlineLevel="0" collapsed="false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  <c r="BH616" s="44"/>
      <c r="BI616" s="44"/>
      <c r="BJ616" s="44"/>
      <c r="BK616" s="44"/>
    </row>
    <row r="617" customFormat="false" ht="15.75" hidden="false" customHeight="true" outlineLevel="0" collapsed="false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  <c r="BH617" s="44"/>
      <c r="BI617" s="44"/>
      <c r="BJ617" s="44"/>
      <c r="BK617" s="44"/>
    </row>
    <row r="618" customFormat="false" ht="15.75" hidden="false" customHeight="true" outlineLevel="0" collapsed="false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  <c r="BK618" s="44"/>
    </row>
    <row r="619" customFormat="false" ht="15.75" hidden="false" customHeight="true" outlineLevel="0" collapsed="false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  <c r="BH619" s="44"/>
      <c r="BI619" s="44"/>
      <c r="BJ619" s="44"/>
      <c r="BK619" s="44"/>
    </row>
    <row r="620" customFormat="false" ht="15.75" hidden="false" customHeight="true" outlineLevel="0" collapsed="false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</row>
    <row r="621" customFormat="false" ht="15.75" hidden="false" customHeight="true" outlineLevel="0" collapsed="false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  <c r="BH621" s="44"/>
      <c r="BI621" s="44"/>
      <c r="BJ621" s="44"/>
      <c r="BK621" s="44"/>
    </row>
    <row r="622" customFormat="false" ht="15.75" hidden="false" customHeight="true" outlineLevel="0" collapsed="false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  <c r="BH622" s="44"/>
      <c r="BI622" s="44"/>
      <c r="BJ622" s="44"/>
      <c r="BK622" s="44"/>
    </row>
    <row r="623" customFormat="false" ht="15.75" hidden="false" customHeight="true" outlineLevel="0" collapsed="false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  <c r="BH623" s="44"/>
      <c r="BI623" s="44"/>
      <c r="BJ623" s="44"/>
      <c r="BK623" s="44"/>
    </row>
    <row r="624" customFormat="false" ht="15.75" hidden="false" customHeight="true" outlineLevel="0" collapsed="false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  <c r="BH624" s="44"/>
      <c r="BI624" s="44"/>
      <c r="BJ624" s="44"/>
      <c r="BK624" s="44"/>
    </row>
    <row r="625" customFormat="false" ht="15.75" hidden="false" customHeight="true" outlineLevel="0" collapsed="false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4"/>
      <c r="BK625" s="44"/>
    </row>
    <row r="626" customFormat="false" ht="15.75" hidden="false" customHeight="true" outlineLevel="0" collapsed="false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  <c r="BK626" s="44"/>
    </row>
    <row r="627" customFormat="false" ht="15.75" hidden="false" customHeight="true" outlineLevel="0" collapsed="false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  <c r="BH627" s="44"/>
      <c r="BI627" s="44"/>
      <c r="BJ627" s="44"/>
      <c r="BK627" s="44"/>
    </row>
    <row r="628" customFormat="false" ht="15.75" hidden="false" customHeight="true" outlineLevel="0" collapsed="false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  <c r="BH628" s="44"/>
      <c r="BI628" s="44"/>
      <c r="BJ628" s="44"/>
      <c r="BK628" s="44"/>
    </row>
    <row r="629" customFormat="false" ht="15.75" hidden="false" customHeight="true" outlineLevel="0" collapsed="false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  <c r="BH629" s="44"/>
      <c r="BI629" s="44"/>
      <c r="BJ629" s="44"/>
      <c r="BK629" s="44"/>
    </row>
    <row r="630" customFormat="false" ht="15.75" hidden="false" customHeight="true" outlineLevel="0" collapsed="false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  <c r="BH630" s="44"/>
      <c r="BI630" s="44"/>
      <c r="BJ630" s="44"/>
      <c r="BK630" s="44"/>
    </row>
    <row r="631" customFormat="false" ht="15.75" hidden="false" customHeight="true" outlineLevel="0" collapsed="false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  <c r="BH631" s="44"/>
      <c r="BI631" s="44"/>
      <c r="BJ631" s="44"/>
      <c r="BK631" s="44"/>
    </row>
    <row r="632" customFormat="false" ht="15.75" hidden="false" customHeight="true" outlineLevel="0" collapsed="false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  <c r="BH632" s="44"/>
      <c r="BI632" s="44"/>
      <c r="BJ632" s="44"/>
      <c r="BK632" s="44"/>
    </row>
    <row r="633" customFormat="false" ht="15.75" hidden="false" customHeight="true" outlineLevel="0" collapsed="false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</row>
    <row r="634" customFormat="false" ht="15.75" hidden="false" customHeight="true" outlineLevel="0" collapsed="false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</row>
    <row r="635" customFormat="false" ht="15.75" hidden="false" customHeight="true" outlineLevel="0" collapsed="false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</row>
    <row r="636" customFormat="false" ht="15.75" hidden="false" customHeight="true" outlineLevel="0" collapsed="false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</row>
    <row r="637" customFormat="false" ht="15.75" hidden="false" customHeight="true" outlineLevel="0" collapsed="false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  <c r="BH637" s="44"/>
      <c r="BI637" s="44"/>
      <c r="BJ637" s="44"/>
      <c r="BK637" s="44"/>
    </row>
    <row r="638" customFormat="false" ht="15.75" hidden="false" customHeight="true" outlineLevel="0" collapsed="false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</row>
    <row r="639" customFormat="false" ht="15.75" hidden="false" customHeight="true" outlineLevel="0" collapsed="false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</row>
    <row r="640" customFormat="false" ht="15.75" hidden="false" customHeight="true" outlineLevel="0" collapsed="false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</row>
    <row r="641" customFormat="false" ht="15.75" hidden="false" customHeight="true" outlineLevel="0" collapsed="false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</row>
    <row r="642" customFormat="false" ht="15.75" hidden="false" customHeight="true" outlineLevel="0" collapsed="false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</row>
    <row r="643" customFormat="false" ht="15.75" hidden="false" customHeight="true" outlineLevel="0" collapsed="false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</row>
    <row r="644" customFormat="false" ht="15.75" hidden="false" customHeight="true" outlineLevel="0" collapsed="false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</row>
    <row r="645" customFormat="false" ht="15.75" hidden="false" customHeight="true" outlineLevel="0" collapsed="false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</row>
    <row r="646" customFormat="false" ht="15.75" hidden="false" customHeight="true" outlineLevel="0" collapsed="false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</row>
    <row r="647" customFormat="false" ht="15.75" hidden="false" customHeight="true" outlineLevel="0" collapsed="false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</row>
    <row r="648" customFormat="false" ht="15.75" hidden="false" customHeight="true" outlineLevel="0" collapsed="false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</row>
    <row r="649" customFormat="false" ht="15.75" hidden="false" customHeight="true" outlineLevel="0" collapsed="false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</row>
    <row r="650" customFormat="false" ht="15.75" hidden="false" customHeight="true" outlineLevel="0" collapsed="false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</row>
    <row r="651" customFormat="false" ht="15.75" hidden="false" customHeight="true" outlineLevel="0" collapsed="false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</row>
    <row r="652" customFormat="false" ht="15.75" hidden="false" customHeight="true" outlineLevel="0" collapsed="false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  <c r="BK652" s="44"/>
    </row>
    <row r="653" customFormat="false" ht="15.75" hidden="false" customHeight="true" outlineLevel="0" collapsed="false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</row>
    <row r="654" customFormat="false" ht="15.75" hidden="false" customHeight="true" outlineLevel="0" collapsed="false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</row>
    <row r="655" customFormat="false" ht="15.75" hidden="false" customHeight="true" outlineLevel="0" collapsed="false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</row>
    <row r="656" customFormat="false" ht="15.75" hidden="false" customHeight="true" outlineLevel="0" collapsed="false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</row>
    <row r="657" customFormat="false" ht="15.75" hidden="false" customHeight="true" outlineLevel="0" collapsed="false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</row>
    <row r="658" customFormat="false" ht="15.75" hidden="false" customHeight="true" outlineLevel="0" collapsed="false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</row>
    <row r="659" customFormat="false" ht="15.75" hidden="false" customHeight="true" outlineLevel="0" collapsed="false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</row>
    <row r="660" customFormat="false" ht="15.75" hidden="false" customHeight="true" outlineLevel="0" collapsed="false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</row>
    <row r="661" customFormat="false" ht="15.75" hidden="false" customHeight="true" outlineLevel="0" collapsed="false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</row>
    <row r="662" customFormat="false" ht="15.75" hidden="false" customHeight="true" outlineLevel="0" collapsed="false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</row>
    <row r="663" customFormat="false" ht="15.75" hidden="false" customHeight="true" outlineLevel="0" collapsed="false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</row>
    <row r="664" customFormat="false" ht="15.75" hidden="false" customHeight="true" outlineLevel="0" collapsed="false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</row>
    <row r="665" customFormat="false" ht="15.75" hidden="false" customHeight="true" outlineLevel="0" collapsed="false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</row>
    <row r="666" customFormat="false" ht="15.75" hidden="false" customHeight="true" outlineLevel="0" collapsed="false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</row>
    <row r="667" customFormat="false" ht="15.75" hidden="false" customHeight="true" outlineLevel="0" collapsed="false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</row>
    <row r="668" customFormat="false" ht="15.75" hidden="false" customHeight="true" outlineLevel="0" collapsed="false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</row>
    <row r="669" customFormat="false" ht="15.75" hidden="false" customHeight="true" outlineLevel="0" collapsed="false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</row>
    <row r="670" customFormat="false" ht="15.75" hidden="false" customHeight="true" outlineLevel="0" collapsed="false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</row>
    <row r="671" customFormat="false" ht="15.75" hidden="false" customHeight="true" outlineLevel="0" collapsed="false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</row>
    <row r="672" customFormat="false" ht="15.75" hidden="false" customHeight="true" outlineLevel="0" collapsed="false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</row>
    <row r="673" customFormat="false" ht="15.75" hidden="false" customHeight="true" outlineLevel="0" collapsed="false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</row>
    <row r="674" customFormat="false" ht="15.75" hidden="false" customHeight="true" outlineLevel="0" collapsed="false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</row>
    <row r="675" customFormat="false" ht="15.75" hidden="false" customHeight="true" outlineLevel="0" collapsed="false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</row>
    <row r="676" customFormat="false" ht="15.75" hidden="false" customHeight="true" outlineLevel="0" collapsed="false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</row>
    <row r="677" customFormat="false" ht="15.75" hidden="false" customHeight="true" outlineLevel="0" collapsed="false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</row>
    <row r="678" customFormat="false" ht="15.75" hidden="false" customHeight="true" outlineLevel="0" collapsed="false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</row>
    <row r="679" customFormat="false" ht="15.75" hidden="false" customHeight="true" outlineLevel="0" collapsed="false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</row>
    <row r="680" customFormat="false" ht="15.75" hidden="false" customHeight="true" outlineLevel="0" collapsed="false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</row>
    <row r="681" customFormat="false" ht="15.75" hidden="false" customHeight="true" outlineLevel="0" collapsed="false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</row>
    <row r="682" customFormat="false" ht="15.75" hidden="false" customHeight="true" outlineLevel="0" collapsed="false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</row>
    <row r="683" customFormat="false" ht="15.75" hidden="false" customHeight="true" outlineLevel="0" collapsed="false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</row>
    <row r="684" customFormat="false" ht="15.75" hidden="false" customHeight="true" outlineLevel="0" collapsed="false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</row>
    <row r="685" customFormat="false" ht="15.75" hidden="false" customHeight="true" outlineLevel="0" collapsed="false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</row>
    <row r="686" customFormat="false" ht="15.75" hidden="false" customHeight="true" outlineLevel="0" collapsed="false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</row>
    <row r="687" customFormat="false" ht="15.75" hidden="false" customHeight="true" outlineLevel="0" collapsed="false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</row>
    <row r="688" customFormat="false" ht="15.75" hidden="false" customHeight="true" outlineLevel="0" collapsed="false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</row>
    <row r="689" customFormat="false" ht="15.75" hidden="false" customHeight="true" outlineLevel="0" collapsed="false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</row>
    <row r="690" customFormat="false" ht="15.75" hidden="false" customHeight="true" outlineLevel="0" collapsed="false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</row>
    <row r="691" customFormat="false" ht="15.75" hidden="false" customHeight="true" outlineLevel="0" collapsed="false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</row>
    <row r="692" customFormat="false" ht="15.75" hidden="false" customHeight="true" outlineLevel="0" collapsed="false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</row>
    <row r="693" customFormat="false" ht="15.75" hidden="false" customHeight="true" outlineLevel="0" collapsed="false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</row>
    <row r="694" customFormat="false" ht="15.75" hidden="false" customHeight="true" outlineLevel="0" collapsed="false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</row>
    <row r="695" customFormat="false" ht="15.75" hidden="false" customHeight="true" outlineLevel="0" collapsed="false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</row>
    <row r="696" customFormat="false" ht="15.75" hidden="false" customHeight="true" outlineLevel="0" collapsed="false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</row>
    <row r="697" customFormat="false" ht="15.75" hidden="false" customHeight="true" outlineLevel="0" collapsed="false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</row>
    <row r="698" customFormat="false" ht="15.75" hidden="false" customHeight="true" outlineLevel="0" collapsed="false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</row>
    <row r="699" customFormat="false" ht="15.75" hidden="false" customHeight="true" outlineLevel="0" collapsed="false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</row>
    <row r="700" customFormat="false" ht="15.75" hidden="false" customHeight="true" outlineLevel="0" collapsed="false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  <c r="BH700" s="44"/>
      <c r="BI700" s="44"/>
      <c r="BJ700" s="44"/>
      <c r="BK700" s="44"/>
    </row>
    <row r="701" customFormat="false" ht="15.75" hidden="false" customHeight="true" outlineLevel="0" collapsed="false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</row>
    <row r="702" customFormat="false" ht="15.75" hidden="false" customHeight="true" outlineLevel="0" collapsed="false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  <c r="BH702" s="44"/>
      <c r="BI702" s="44"/>
      <c r="BJ702" s="44"/>
      <c r="BK702" s="44"/>
    </row>
    <row r="703" customFormat="false" ht="15.75" hidden="false" customHeight="true" outlineLevel="0" collapsed="false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</row>
    <row r="704" customFormat="false" ht="15.75" hidden="false" customHeight="true" outlineLevel="0" collapsed="false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</row>
    <row r="705" customFormat="false" ht="15.75" hidden="false" customHeight="true" outlineLevel="0" collapsed="false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</row>
    <row r="706" customFormat="false" ht="15.75" hidden="false" customHeight="true" outlineLevel="0" collapsed="false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</row>
    <row r="707" customFormat="false" ht="15.75" hidden="false" customHeight="true" outlineLevel="0" collapsed="false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</row>
    <row r="708" customFormat="false" ht="15.75" hidden="false" customHeight="true" outlineLevel="0" collapsed="false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</row>
    <row r="709" customFormat="false" ht="15.75" hidden="false" customHeight="true" outlineLevel="0" collapsed="false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</row>
    <row r="710" customFormat="false" ht="15.75" hidden="false" customHeight="true" outlineLevel="0" collapsed="false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</row>
    <row r="711" customFormat="false" ht="15.75" hidden="false" customHeight="true" outlineLevel="0" collapsed="false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</row>
    <row r="712" customFormat="false" ht="15.75" hidden="false" customHeight="true" outlineLevel="0" collapsed="false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</row>
    <row r="713" customFormat="false" ht="15.75" hidden="false" customHeight="true" outlineLevel="0" collapsed="false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</row>
    <row r="714" customFormat="false" ht="15.75" hidden="false" customHeight="true" outlineLevel="0" collapsed="false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</row>
    <row r="715" customFormat="false" ht="15.75" hidden="false" customHeight="true" outlineLevel="0" collapsed="false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</row>
    <row r="716" customFormat="false" ht="15.75" hidden="false" customHeight="true" outlineLevel="0" collapsed="false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</row>
    <row r="717" customFormat="false" ht="15.75" hidden="false" customHeight="true" outlineLevel="0" collapsed="false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</row>
    <row r="718" customFormat="false" ht="15.75" hidden="false" customHeight="true" outlineLevel="0" collapsed="false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</row>
    <row r="719" customFormat="false" ht="15.75" hidden="false" customHeight="true" outlineLevel="0" collapsed="false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</row>
    <row r="720" customFormat="false" ht="15.75" hidden="false" customHeight="true" outlineLevel="0" collapsed="false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</row>
    <row r="721" customFormat="false" ht="15.75" hidden="false" customHeight="true" outlineLevel="0" collapsed="false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</row>
    <row r="722" customFormat="false" ht="15.75" hidden="false" customHeight="true" outlineLevel="0" collapsed="false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</row>
    <row r="723" customFormat="false" ht="15.75" hidden="false" customHeight="true" outlineLevel="0" collapsed="false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</row>
    <row r="724" customFormat="false" ht="15.75" hidden="false" customHeight="true" outlineLevel="0" collapsed="false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</row>
    <row r="725" customFormat="false" ht="15.75" hidden="false" customHeight="true" outlineLevel="0" collapsed="false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</row>
    <row r="726" customFormat="false" ht="15.75" hidden="false" customHeight="true" outlineLevel="0" collapsed="false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</row>
    <row r="727" customFormat="false" ht="15.75" hidden="false" customHeight="true" outlineLevel="0" collapsed="false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</row>
    <row r="728" customFormat="false" ht="15.75" hidden="false" customHeight="true" outlineLevel="0" collapsed="false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</row>
    <row r="729" customFormat="false" ht="15.75" hidden="false" customHeight="true" outlineLevel="0" collapsed="false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</row>
    <row r="730" customFormat="false" ht="15.75" hidden="false" customHeight="true" outlineLevel="0" collapsed="false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</row>
    <row r="731" customFormat="false" ht="15.75" hidden="false" customHeight="true" outlineLevel="0" collapsed="false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</row>
    <row r="732" customFormat="false" ht="15.75" hidden="false" customHeight="true" outlineLevel="0" collapsed="false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  <c r="BH732" s="44"/>
      <c r="BI732" s="44"/>
      <c r="BJ732" s="44"/>
      <c r="BK732" s="44"/>
    </row>
    <row r="733" customFormat="false" ht="15.75" hidden="false" customHeight="true" outlineLevel="0" collapsed="false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</row>
    <row r="734" customFormat="false" ht="15.75" hidden="false" customHeight="true" outlineLevel="0" collapsed="false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</row>
    <row r="735" customFormat="false" ht="15.75" hidden="false" customHeight="true" outlineLevel="0" collapsed="false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</row>
    <row r="736" customFormat="false" ht="15.75" hidden="false" customHeight="true" outlineLevel="0" collapsed="false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</row>
    <row r="737" customFormat="false" ht="15.75" hidden="false" customHeight="true" outlineLevel="0" collapsed="false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</row>
    <row r="738" customFormat="false" ht="15.75" hidden="false" customHeight="true" outlineLevel="0" collapsed="false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</row>
    <row r="739" customFormat="false" ht="15.75" hidden="false" customHeight="true" outlineLevel="0" collapsed="false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</row>
    <row r="740" customFormat="false" ht="15.75" hidden="false" customHeight="true" outlineLevel="0" collapsed="false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</row>
    <row r="741" customFormat="false" ht="15.75" hidden="false" customHeight="true" outlineLevel="0" collapsed="false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</row>
    <row r="742" customFormat="false" ht="15.75" hidden="false" customHeight="true" outlineLevel="0" collapsed="false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</row>
    <row r="743" customFormat="false" ht="15.75" hidden="false" customHeight="true" outlineLevel="0" collapsed="false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</row>
    <row r="744" customFormat="false" ht="15.75" hidden="false" customHeight="true" outlineLevel="0" collapsed="false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</row>
    <row r="745" customFormat="false" ht="15.75" hidden="false" customHeight="true" outlineLevel="0" collapsed="false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</row>
    <row r="746" customFormat="false" ht="15.75" hidden="false" customHeight="true" outlineLevel="0" collapsed="false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  <c r="BH746" s="44"/>
      <c r="BI746" s="44"/>
      <c r="BJ746" s="44"/>
      <c r="BK746" s="44"/>
    </row>
    <row r="747" customFormat="false" ht="15.75" hidden="false" customHeight="true" outlineLevel="0" collapsed="false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</row>
    <row r="748" customFormat="false" ht="15.75" hidden="false" customHeight="true" outlineLevel="0" collapsed="false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</row>
    <row r="749" customFormat="false" ht="15.75" hidden="false" customHeight="true" outlineLevel="0" collapsed="false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</row>
    <row r="750" customFormat="false" ht="15.75" hidden="false" customHeight="true" outlineLevel="0" collapsed="false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</row>
    <row r="751" customFormat="false" ht="15.75" hidden="false" customHeight="true" outlineLevel="0" collapsed="false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</row>
    <row r="752" customFormat="false" ht="15.75" hidden="false" customHeight="true" outlineLevel="0" collapsed="false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</row>
    <row r="753" customFormat="false" ht="15.75" hidden="false" customHeight="true" outlineLevel="0" collapsed="false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</row>
    <row r="754" customFormat="false" ht="15.75" hidden="false" customHeight="true" outlineLevel="0" collapsed="false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</row>
    <row r="755" customFormat="false" ht="15.75" hidden="false" customHeight="true" outlineLevel="0" collapsed="false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</row>
    <row r="756" customFormat="false" ht="15.75" hidden="false" customHeight="true" outlineLevel="0" collapsed="false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</row>
    <row r="757" customFormat="false" ht="15.75" hidden="false" customHeight="true" outlineLevel="0" collapsed="false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</row>
    <row r="758" customFormat="false" ht="15.75" hidden="false" customHeight="true" outlineLevel="0" collapsed="false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</row>
    <row r="759" customFormat="false" ht="15.75" hidden="false" customHeight="true" outlineLevel="0" collapsed="false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</row>
    <row r="760" customFormat="false" ht="15.75" hidden="false" customHeight="true" outlineLevel="0" collapsed="false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</row>
    <row r="761" customFormat="false" ht="15.75" hidden="false" customHeight="true" outlineLevel="0" collapsed="false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</row>
    <row r="762" customFormat="false" ht="15.75" hidden="false" customHeight="true" outlineLevel="0" collapsed="false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</row>
    <row r="763" customFormat="false" ht="15.75" hidden="false" customHeight="true" outlineLevel="0" collapsed="false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</row>
    <row r="764" customFormat="false" ht="15.75" hidden="false" customHeight="true" outlineLevel="0" collapsed="false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</row>
    <row r="765" customFormat="false" ht="15.75" hidden="false" customHeight="true" outlineLevel="0" collapsed="false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</row>
    <row r="766" customFormat="false" ht="15.75" hidden="false" customHeight="true" outlineLevel="0" collapsed="false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</row>
    <row r="767" customFormat="false" ht="15.75" hidden="false" customHeight="true" outlineLevel="0" collapsed="false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</row>
    <row r="768" customFormat="false" ht="15.75" hidden="false" customHeight="true" outlineLevel="0" collapsed="false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</row>
    <row r="769" customFormat="false" ht="15.75" hidden="false" customHeight="true" outlineLevel="0" collapsed="false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</row>
    <row r="770" customFormat="false" ht="15.75" hidden="false" customHeight="true" outlineLevel="0" collapsed="false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</row>
    <row r="771" customFormat="false" ht="15.75" hidden="false" customHeight="true" outlineLevel="0" collapsed="false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</row>
    <row r="772" customFormat="false" ht="15.75" hidden="false" customHeight="true" outlineLevel="0" collapsed="false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</row>
    <row r="773" customFormat="false" ht="15.75" hidden="false" customHeight="true" outlineLevel="0" collapsed="false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</row>
    <row r="774" customFormat="false" ht="15.75" hidden="false" customHeight="true" outlineLevel="0" collapsed="false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</row>
    <row r="775" customFormat="false" ht="15.75" hidden="false" customHeight="true" outlineLevel="0" collapsed="false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</row>
    <row r="776" customFormat="false" ht="15.75" hidden="false" customHeight="true" outlineLevel="0" collapsed="false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</row>
    <row r="777" customFormat="false" ht="15.75" hidden="false" customHeight="true" outlineLevel="0" collapsed="false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</row>
    <row r="778" customFormat="false" ht="15.75" hidden="false" customHeight="true" outlineLevel="0" collapsed="false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</row>
    <row r="779" customFormat="false" ht="15.75" hidden="false" customHeight="true" outlineLevel="0" collapsed="false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</row>
    <row r="780" customFormat="false" ht="15.75" hidden="false" customHeight="true" outlineLevel="0" collapsed="false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</row>
    <row r="781" customFormat="false" ht="15.75" hidden="false" customHeight="true" outlineLevel="0" collapsed="false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</row>
    <row r="782" customFormat="false" ht="15.75" hidden="false" customHeight="true" outlineLevel="0" collapsed="false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</row>
    <row r="783" customFormat="false" ht="15.75" hidden="false" customHeight="true" outlineLevel="0" collapsed="false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</row>
    <row r="784" customFormat="false" ht="15.75" hidden="false" customHeight="true" outlineLevel="0" collapsed="false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</row>
    <row r="785" customFormat="false" ht="15.75" hidden="false" customHeight="true" outlineLevel="0" collapsed="false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</row>
    <row r="786" customFormat="false" ht="15.75" hidden="false" customHeight="true" outlineLevel="0" collapsed="false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</row>
    <row r="787" customFormat="false" ht="15.75" hidden="false" customHeight="true" outlineLevel="0" collapsed="false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</row>
    <row r="788" customFormat="false" ht="15.75" hidden="false" customHeight="true" outlineLevel="0" collapsed="false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</row>
    <row r="789" customFormat="false" ht="15.75" hidden="false" customHeight="true" outlineLevel="0" collapsed="false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</row>
    <row r="790" customFormat="false" ht="15.75" hidden="false" customHeight="true" outlineLevel="0" collapsed="false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</row>
    <row r="791" customFormat="false" ht="15.75" hidden="false" customHeight="true" outlineLevel="0" collapsed="false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</row>
    <row r="792" customFormat="false" ht="15.75" hidden="false" customHeight="true" outlineLevel="0" collapsed="false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</row>
    <row r="793" customFormat="false" ht="15.75" hidden="false" customHeight="true" outlineLevel="0" collapsed="false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</row>
    <row r="794" customFormat="false" ht="15.75" hidden="false" customHeight="true" outlineLevel="0" collapsed="false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</row>
    <row r="795" customFormat="false" ht="15.75" hidden="false" customHeight="true" outlineLevel="0" collapsed="false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</row>
    <row r="796" customFormat="false" ht="15.75" hidden="false" customHeight="true" outlineLevel="0" collapsed="false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</row>
    <row r="797" customFormat="false" ht="15.75" hidden="false" customHeight="true" outlineLevel="0" collapsed="false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</row>
    <row r="798" customFormat="false" ht="15.75" hidden="false" customHeight="true" outlineLevel="0" collapsed="false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</row>
    <row r="799" customFormat="false" ht="15.75" hidden="false" customHeight="true" outlineLevel="0" collapsed="false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</row>
    <row r="800" customFormat="false" ht="15.75" hidden="false" customHeight="true" outlineLevel="0" collapsed="false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</row>
    <row r="801" customFormat="false" ht="15.75" hidden="false" customHeight="true" outlineLevel="0" collapsed="false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</row>
    <row r="802" customFormat="false" ht="15.75" hidden="false" customHeight="true" outlineLevel="0" collapsed="false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</row>
    <row r="803" customFormat="false" ht="15.75" hidden="false" customHeight="true" outlineLevel="0" collapsed="false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</row>
    <row r="804" customFormat="false" ht="15.75" hidden="false" customHeight="true" outlineLevel="0" collapsed="false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</row>
    <row r="805" customFormat="false" ht="15.75" hidden="false" customHeight="true" outlineLevel="0" collapsed="false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</row>
    <row r="806" customFormat="false" ht="15.75" hidden="false" customHeight="true" outlineLevel="0" collapsed="false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</row>
    <row r="807" customFormat="false" ht="15.75" hidden="false" customHeight="true" outlineLevel="0" collapsed="false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</row>
    <row r="808" customFormat="false" ht="15.75" hidden="false" customHeight="true" outlineLevel="0" collapsed="false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</row>
    <row r="809" customFormat="false" ht="15.75" hidden="false" customHeight="true" outlineLevel="0" collapsed="false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</row>
    <row r="810" customFormat="false" ht="15.75" hidden="false" customHeight="true" outlineLevel="0" collapsed="false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</row>
    <row r="811" customFormat="false" ht="15.75" hidden="false" customHeight="true" outlineLevel="0" collapsed="false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</row>
    <row r="812" customFormat="false" ht="15.75" hidden="false" customHeight="true" outlineLevel="0" collapsed="false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</row>
    <row r="813" customFormat="false" ht="15.75" hidden="false" customHeight="true" outlineLevel="0" collapsed="false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</row>
    <row r="814" customFormat="false" ht="15.75" hidden="false" customHeight="true" outlineLevel="0" collapsed="false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</row>
    <row r="815" customFormat="false" ht="15.75" hidden="false" customHeight="true" outlineLevel="0" collapsed="false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</row>
    <row r="816" customFormat="false" ht="15.75" hidden="false" customHeight="true" outlineLevel="0" collapsed="false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</row>
    <row r="817" customFormat="false" ht="15.75" hidden="false" customHeight="true" outlineLevel="0" collapsed="false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</row>
    <row r="818" customFormat="false" ht="15.75" hidden="false" customHeight="true" outlineLevel="0" collapsed="false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</row>
    <row r="819" customFormat="false" ht="15.75" hidden="false" customHeight="true" outlineLevel="0" collapsed="false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</row>
    <row r="820" customFormat="false" ht="15.75" hidden="false" customHeight="true" outlineLevel="0" collapsed="false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</row>
    <row r="821" customFormat="false" ht="15.75" hidden="false" customHeight="true" outlineLevel="0" collapsed="false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</row>
    <row r="822" customFormat="false" ht="15.75" hidden="false" customHeight="true" outlineLevel="0" collapsed="false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</row>
    <row r="823" customFormat="false" ht="15.75" hidden="false" customHeight="true" outlineLevel="0" collapsed="false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</row>
    <row r="824" customFormat="false" ht="15.75" hidden="false" customHeight="true" outlineLevel="0" collapsed="false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</row>
    <row r="825" customFormat="false" ht="15.75" hidden="false" customHeight="true" outlineLevel="0" collapsed="false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</row>
    <row r="826" customFormat="false" ht="15.75" hidden="false" customHeight="true" outlineLevel="0" collapsed="false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</row>
    <row r="827" customFormat="false" ht="15.75" hidden="false" customHeight="true" outlineLevel="0" collapsed="false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</row>
    <row r="828" customFormat="false" ht="15.75" hidden="false" customHeight="true" outlineLevel="0" collapsed="false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</row>
    <row r="829" customFormat="false" ht="15.75" hidden="false" customHeight="true" outlineLevel="0" collapsed="false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</row>
    <row r="830" customFormat="false" ht="15.75" hidden="false" customHeight="true" outlineLevel="0" collapsed="false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</row>
    <row r="831" customFormat="false" ht="15.75" hidden="false" customHeight="true" outlineLevel="0" collapsed="false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</row>
    <row r="832" customFormat="false" ht="15.75" hidden="false" customHeight="true" outlineLevel="0" collapsed="false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</row>
    <row r="833" customFormat="false" ht="15.75" hidden="false" customHeight="true" outlineLevel="0" collapsed="false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</row>
    <row r="834" customFormat="false" ht="15.75" hidden="false" customHeight="true" outlineLevel="0" collapsed="false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</row>
    <row r="835" customFormat="false" ht="15.75" hidden="false" customHeight="true" outlineLevel="0" collapsed="false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</row>
    <row r="836" customFormat="false" ht="15.75" hidden="false" customHeight="true" outlineLevel="0" collapsed="false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</row>
    <row r="837" customFormat="false" ht="15.75" hidden="false" customHeight="true" outlineLevel="0" collapsed="false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</row>
    <row r="838" customFormat="false" ht="15.75" hidden="false" customHeight="true" outlineLevel="0" collapsed="false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</row>
    <row r="839" customFormat="false" ht="15.75" hidden="false" customHeight="true" outlineLevel="0" collapsed="false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</row>
    <row r="840" customFormat="false" ht="15.75" hidden="false" customHeight="true" outlineLevel="0" collapsed="false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</row>
    <row r="841" customFormat="false" ht="15.75" hidden="false" customHeight="true" outlineLevel="0" collapsed="false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</row>
    <row r="842" customFormat="false" ht="15.75" hidden="false" customHeight="true" outlineLevel="0" collapsed="false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</row>
    <row r="843" customFormat="false" ht="15.75" hidden="false" customHeight="true" outlineLevel="0" collapsed="false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</row>
    <row r="844" customFormat="false" ht="15.75" hidden="false" customHeight="true" outlineLevel="0" collapsed="false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</row>
    <row r="845" customFormat="false" ht="15.75" hidden="false" customHeight="true" outlineLevel="0" collapsed="false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</row>
    <row r="846" customFormat="false" ht="15.75" hidden="false" customHeight="true" outlineLevel="0" collapsed="false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</row>
    <row r="847" customFormat="false" ht="15.75" hidden="false" customHeight="true" outlineLevel="0" collapsed="false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</row>
    <row r="848" customFormat="false" ht="15.75" hidden="false" customHeight="true" outlineLevel="0" collapsed="false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</row>
    <row r="849" customFormat="false" ht="15.75" hidden="false" customHeight="true" outlineLevel="0" collapsed="false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</row>
    <row r="850" customFormat="false" ht="15.75" hidden="false" customHeight="true" outlineLevel="0" collapsed="false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</row>
    <row r="851" customFormat="false" ht="15.75" hidden="false" customHeight="true" outlineLevel="0" collapsed="false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</row>
    <row r="852" customFormat="false" ht="15.75" hidden="false" customHeight="true" outlineLevel="0" collapsed="false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</row>
    <row r="853" customFormat="false" ht="15.75" hidden="false" customHeight="true" outlineLevel="0" collapsed="false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</row>
    <row r="854" customFormat="false" ht="15.75" hidden="false" customHeight="true" outlineLevel="0" collapsed="false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</row>
    <row r="855" customFormat="false" ht="15.75" hidden="false" customHeight="true" outlineLevel="0" collapsed="false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</row>
    <row r="856" customFormat="false" ht="15.75" hidden="false" customHeight="true" outlineLevel="0" collapsed="false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</row>
    <row r="857" customFormat="false" ht="15.75" hidden="false" customHeight="true" outlineLevel="0" collapsed="false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  <c r="BH857" s="44"/>
      <c r="BI857" s="44"/>
      <c r="BJ857" s="44"/>
      <c r="BK857" s="44"/>
    </row>
    <row r="858" customFormat="false" ht="15.75" hidden="false" customHeight="true" outlineLevel="0" collapsed="false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</row>
    <row r="859" customFormat="false" ht="15.75" hidden="false" customHeight="true" outlineLevel="0" collapsed="false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</row>
    <row r="860" customFormat="false" ht="15.75" hidden="false" customHeight="true" outlineLevel="0" collapsed="false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</row>
    <row r="861" customFormat="false" ht="15.75" hidden="false" customHeight="true" outlineLevel="0" collapsed="false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</row>
    <row r="862" customFormat="false" ht="15.75" hidden="false" customHeight="true" outlineLevel="0" collapsed="false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</row>
    <row r="863" customFormat="false" ht="15.75" hidden="false" customHeight="true" outlineLevel="0" collapsed="false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</row>
    <row r="864" customFormat="false" ht="15.75" hidden="false" customHeight="true" outlineLevel="0" collapsed="false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</row>
    <row r="865" customFormat="false" ht="15.75" hidden="false" customHeight="true" outlineLevel="0" collapsed="false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</row>
    <row r="866" customFormat="false" ht="15.75" hidden="false" customHeight="true" outlineLevel="0" collapsed="false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</row>
    <row r="867" customFormat="false" ht="15.75" hidden="false" customHeight="true" outlineLevel="0" collapsed="false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</row>
    <row r="868" customFormat="false" ht="15.75" hidden="false" customHeight="true" outlineLevel="0" collapsed="false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</row>
    <row r="869" customFormat="false" ht="15.75" hidden="false" customHeight="true" outlineLevel="0" collapsed="false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</row>
    <row r="870" customFormat="false" ht="15.75" hidden="false" customHeight="true" outlineLevel="0" collapsed="false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</row>
    <row r="871" customFormat="false" ht="15.75" hidden="false" customHeight="true" outlineLevel="0" collapsed="false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</row>
    <row r="872" customFormat="false" ht="15.75" hidden="false" customHeight="true" outlineLevel="0" collapsed="false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</row>
    <row r="873" customFormat="false" ht="15.75" hidden="false" customHeight="true" outlineLevel="0" collapsed="false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</row>
    <row r="874" customFormat="false" ht="15.75" hidden="false" customHeight="true" outlineLevel="0" collapsed="false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</row>
    <row r="875" customFormat="false" ht="15.75" hidden="false" customHeight="true" outlineLevel="0" collapsed="false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</row>
    <row r="876" customFormat="false" ht="15.75" hidden="false" customHeight="true" outlineLevel="0" collapsed="false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</row>
    <row r="877" customFormat="false" ht="15.75" hidden="false" customHeight="true" outlineLevel="0" collapsed="false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</row>
    <row r="878" customFormat="false" ht="15.75" hidden="false" customHeight="true" outlineLevel="0" collapsed="false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</row>
    <row r="879" customFormat="false" ht="15.75" hidden="false" customHeight="true" outlineLevel="0" collapsed="false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</row>
    <row r="880" customFormat="false" ht="15.75" hidden="false" customHeight="true" outlineLevel="0" collapsed="false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</row>
    <row r="881" customFormat="false" ht="15.75" hidden="false" customHeight="true" outlineLevel="0" collapsed="false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</row>
    <row r="882" customFormat="false" ht="15.75" hidden="false" customHeight="true" outlineLevel="0" collapsed="false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</row>
    <row r="883" customFormat="false" ht="15.75" hidden="false" customHeight="true" outlineLevel="0" collapsed="false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</row>
    <row r="884" customFormat="false" ht="15.75" hidden="false" customHeight="true" outlineLevel="0" collapsed="false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</row>
    <row r="885" customFormat="false" ht="15.75" hidden="false" customHeight="true" outlineLevel="0" collapsed="false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</row>
    <row r="886" customFormat="false" ht="15.75" hidden="false" customHeight="true" outlineLevel="0" collapsed="false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</row>
    <row r="887" customFormat="false" ht="15.75" hidden="false" customHeight="true" outlineLevel="0" collapsed="false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</row>
    <row r="888" customFormat="false" ht="15.75" hidden="false" customHeight="true" outlineLevel="0" collapsed="false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</row>
    <row r="889" customFormat="false" ht="15.75" hidden="false" customHeight="true" outlineLevel="0" collapsed="false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</row>
    <row r="890" customFormat="false" ht="15.75" hidden="false" customHeight="true" outlineLevel="0" collapsed="false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</row>
    <row r="891" customFormat="false" ht="15.75" hidden="false" customHeight="true" outlineLevel="0" collapsed="false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</row>
    <row r="892" customFormat="false" ht="15.75" hidden="false" customHeight="true" outlineLevel="0" collapsed="false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</row>
    <row r="893" customFormat="false" ht="15.75" hidden="false" customHeight="true" outlineLevel="0" collapsed="false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</row>
    <row r="894" customFormat="false" ht="15.75" hidden="false" customHeight="true" outlineLevel="0" collapsed="false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</row>
    <row r="895" customFormat="false" ht="15.75" hidden="false" customHeight="true" outlineLevel="0" collapsed="false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</row>
    <row r="896" customFormat="false" ht="15.75" hidden="false" customHeight="true" outlineLevel="0" collapsed="false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</row>
    <row r="897" customFormat="false" ht="15.75" hidden="false" customHeight="true" outlineLevel="0" collapsed="false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</row>
    <row r="898" customFormat="false" ht="15.75" hidden="false" customHeight="true" outlineLevel="0" collapsed="false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</row>
    <row r="899" customFormat="false" ht="15.75" hidden="false" customHeight="true" outlineLevel="0" collapsed="false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</row>
    <row r="900" customFormat="false" ht="15.75" hidden="false" customHeight="true" outlineLevel="0" collapsed="false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</row>
    <row r="901" customFormat="false" ht="15.75" hidden="false" customHeight="true" outlineLevel="0" collapsed="false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</row>
    <row r="902" customFormat="false" ht="15.75" hidden="false" customHeight="true" outlineLevel="0" collapsed="false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</row>
    <row r="903" customFormat="false" ht="15.75" hidden="false" customHeight="true" outlineLevel="0" collapsed="false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</row>
    <row r="904" customFormat="false" ht="15.75" hidden="false" customHeight="true" outlineLevel="0" collapsed="false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  <c r="BH904" s="44"/>
      <c r="BI904" s="44"/>
      <c r="BJ904" s="44"/>
      <c r="BK904" s="44"/>
    </row>
    <row r="905" customFormat="false" ht="15.75" hidden="false" customHeight="true" outlineLevel="0" collapsed="false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</row>
    <row r="906" customFormat="false" ht="15.75" hidden="false" customHeight="true" outlineLevel="0" collapsed="false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</row>
    <row r="907" customFormat="false" ht="15.75" hidden="false" customHeight="true" outlineLevel="0" collapsed="false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</row>
    <row r="908" customFormat="false" ht="15.75" hidden="false" customHeight="true" outlineLevel="0" collapsed="false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  <c r="BH908" s="44"/>
      <c r="BI908" s="44"/>
      <c r="BJ908" s="44"/>
      <c r="BK908" s="44"/>
    </row>
    <row r="909" customFormat="false" ht="15.75" hidden="false" customHeight="true" outlineLevel="0" collapsed="false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</row>
    <row r="910" customFormat="false" ht="15.75" hidden="false" customHeight="true" outlineLevel="0" collapsed="false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</row>
    <row r="911" customFormat="false" ht="15.75" hidden="false" customHeight="true" outlineLevel="0" collapsed="false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  <c r="BK911" s="44"/>
    </row>
    <row r="912" customFormat="false" ht="15.75" hidden="false" customHeight="true" outlineLevel="0" collapsed="false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</row>
    <row r="913" customFormat="false" ht="15.75" hidden="false" customHeight="true" outlineLevel="0" collapsed="false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</row>
    <row r="914" customFormat="false" ht="15.75" hidden="false" customHeight="true" outlineLevel="0" collapsed="false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</row>
    <row r="915" customFormat="false" ht="15.75" hidden="false" customHeight="true" outlineLevel="0" collapsed="false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</row>
    <row r="916" customFormat="false" ht="15.75" hidden="false" customHeight="true" outlineLevel="0" collapsed="false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</row>
    <row r="917" customFormat="false" ht="15.75" hidden="false" customHeight="true" outlineLevel="0" collapsed="false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</row>
    <row r="918" customFormat="false" ht="15.75" hidden="false" customHeight="true" outlineLevel="0" collapsed="false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</row>
    <row r="919" customFormat="false" ht="15.75" hidden="false" customHeight="true" outlineLevel="0" collapsed="false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  <c r="BH919" s="44"/>
      <c r="BI919" s="44"/>
      <c r="BJ919" s="44"/>
      <c r="BK919" s="44"/>
    </row>
    <row r="920" customFormat="false" ht="15.75" hidden="false" customHeight="true" outlineLevel="0" collapsed="false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</row>
    <row r="921" customFormat="false" ht="15.75" hidden="false" customHeight="true" outlineLevel="0" collapsed="false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</row>
    <row r="922" customFormat="false" ht="15.75" hidden="false" customHeight="true" outlineLevel="0" collapsed="false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</row>
    <row r="923" customFormat="false" ht="15.75" hidden="false" customHeight="true" outlineLevel="0" collapsed="false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</row>
    <row r="924" customFormat="false" ht="15.75" hidden="false" customHeight="true" outlineLevel="0" collapsed="false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</row>
    <row r="925" customFormat="false" ht="15.75" hidden="false" customHeight="true" outlineLevel="0" collapsed="false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  <c r="BH925" s="44"/>
      <c r="BI925" s="44"/>
      <c r="BJ925" s="44"/>
      <c r="BK925" s="44"/>
    </row>
    <row r="926" customFormat="false" ht="15.75" hidden="false" customHeight="true" outlineLevel="0" collapsed="false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</row>
    <row r="927" customFormat="false" ht="15.75" hidden="false" customHeight="true" outlineLevel="0" collapsed="false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</row>
    <row r="928" customFormat="false" ht="15.75" hidden="false" customHeight="true" outlineLevel="0" collapsed="false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  <c r="BH928" s="44"/>
      <c r="BI928" s="44"/>
      <c r="BJ928" s="44"/>
      <c r="BK928" s="44"/>
    </row>
    <row r="929" customFormat="false" ht="15.75" hidden="false" customHeight="true" outlineLevel="0" collapsed="false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  <c r="BH929" s="44"/>
      <c r="BI929" s="44"/>
      <c r="BJ929" s="44"/>
      <c r="BK929" s="44"/>
    </row>
    <row r="930" customFormat="false" ht="15.75" hidden="false" customHeight="true" outlineLevel="0" collapsed="false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</row>
    <row r="931" customFormat="false" ht="15.75" hidden="false" customHeight="true" outlineLevel="0" collapsed="false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</row>
    <row r="932" customFormat="false" ht="15.75" hidden="false" customHeight="true" outlineLevel="0" collapsed="false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</row>
    <row r="933" customFormat="false" ht="15.75" hidden="false" customHeight="true" outlineLevel="0" collapsed="false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</row>
    <row r="934" customFormat="false" ht="15.75" hidden="false" customHeight="true" outlineLevel="0" collapsed="false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</row>
    <row r="935" customFormat="false" ht="15.75" hidden="false" customHeight="true" outlineLevel="0" collapsed="false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</row>
    <row r="936" customFormat="false" ht="15.75" hidden="false" customHeight="true" outlineLevel="0" collapsed="false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</row>
    <row r="937" customFormat="false" ht="15.75" hidden="false" customHeight="true" outlineLevel="0" collapsed="false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</row>
    <row r="938" customFormat="false" ht="15.75" hidden="false" customHeight="true" outlineLevel="0" collapsed="false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</row>
    <row r="939" customFormat="false" ht="15.75" hidden="false" customHeight="true" outlineLevel="0" collapsed="false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</row>
    <row r="940" customFormat="false" ht="15.75" hidden="false" customHeight="true" outlineLevel="0" collapsed="false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</row>
    <row r="941" customFormat="false" ht="15.75" hidden="false" customHeight="true" outlineLevel="0" collapsed="false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</row>
    <row r="942" customFormat="false" ht="15.75" hidden="false" customHeight="true" outlineLevel="0" collapsed="false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</row>
    <row r="943" customFormat="false" ht="15.75" hidden="false" customHeight="true" outlineLevel="0" collapsed="false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</row>
    <row r="944" customFormat="false" ht="15.75" hidden="false" customHeight="true" outlineLevel="0" collapsed="false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</row>
    <row r="945" customFormat="false" ht="15.75" hidden="false" customHeight="true" outlineLevel="0" collapsed="false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</row>
    <row r="946" customFormat="false" ht="15.75" hidden="false" customHeight="true" outlineLevel="0" collapsed="false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</row>
    <row r="947" customFormat="false" ht="15.75" hidden="false" customHeight="true" outlineLevel="0" collapsed="false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</row>
    <row r="948" customFormat="false" ht="15.75" hidden="false" customHeight="true" outlineLevel="0" collapsed="false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</row>
    <row r="949" customFormat="false" ht="15.75" hidden="false" customHeight="true" outlineLevel="0" collapsed="false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</row>
    <row r="950" customFormat="false" ht="15.75" hidden="false" customHeight="true" outlineLevel="0" collapsed="false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</row>
    <row r="951" customFormat="false" ht="15.75" hidden="false" customHeight="true" outlineLevel="0" collapsed="false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</row>
    <row r="952" customFormat="false" ht="15.75" hidden="false" customHeight="true" outlineLevel="0" collapsed="false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</row>
    <row r="953" customFormat="false" ht="15.75" hidden="false" customHeight="true" outlineLevel="0" collapsed="false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</row>
    <row r="954" customFormat="false" ht="15.75" hidden="false" customHeight="true" outlineLevel="0" collapsed="false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</row>
    <row r="955" customFormat="false" ht="15.75" hidden="false" customHeight="true" outlineLevel="0" collapsed="false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</row>
    <row r="956" customFormat="false" ht="15.75" hidden="false" customHeight="true" outlineLevel="0" collapsed="false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</row>
    <row r="957" customFormat="false" ht="15.75" hidden="false" customHeight="true" outlineLevel="0" collapsed="false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</row>
    <row r="958" customFormat="false" ht="15.75" hidden="false" customHeight="true" outlineLevel="0" collapsed="false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</row>
    <row r="959" customFormat="false" ht="15.75" hidden="false" customHeight="true" outlineLevel="0" collapsed="false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</row>
    <row r="960" customFormat="false" ht="15.75" hidden="false" customHeight="true" outlineLevel="0" collapsed="false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</row>
    <row r="961" customFormat="false" ht="15.75" hidden="false" customHeight="true" outlineLevel="0" collapsed="false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  <c r="BH961" s="44"/>
      <c r="BI961" s="44"/>
      <c r="BJ961" s="44"/>
      <c r="BK961" s="44"/>
    </row>
    <row r="962" customFormat="false" ht="15.75" hidden="false" customHeight="true" outlineLevel="0" collapsed="false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  <c r="BH962" s="44"/>
      <c r="BI962" s="44"/>
      <c r="BJ962" s="44"/>
      <c r="BK962" s="44"/>
    </row>
    <row r="963" customFormat="false" ht="15.75" hidden="false" customHeight="true" outlineLevel="0" collapsed="false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</row>
    <row r="964" customFormat="false" ht="15.75" hidden="false" customHeight="true" outlineLevel="0" collapsed="false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  <c r="BH964" s="44"/>
      <c r="BI964" s="44"/>
      <c r="BJ964" s="44"/>
      <c r="BK964" s="44"/>
    </row>
    <row r="965" customFormat="false" ht="15.75" hidden="false" customHeight="true" outlineLevel="0" collapsed="false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</row>
    <row r="966" customFormat="false" ht="15.75" hidden="false" customHeight="true" outlineLevel="0" collapsed="false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</row>
    <row r="967" customFormat="false" ht="15.75" hidden="false" customHeight="true" outlineLevel="0" collapsed="false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</row>
    <row r="968" customFormat="false" ht="15.75" hidden="false" customHeight="true" outlineLevel="0" collapsed="false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</row>
    <row r="969" customFormat="false" ht="15.75" hidden="false" customHeight="true" outlineLevel="0" collapsed="false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</row>
    <row r="970" customFormat="false" ht="15.75" hidden="false" customHeight="true" outlineLevel="0" collapsed="false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</row>
    <row r="971" customFormat="false" ht="15.75" hidden="false" customHeight="true" outlineLevel="0" collapsed="false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</row>
    <row r="972" customFormat="false" ht="15.75" hidden="false" customHeight="true" outlineLevel="0" collapsed="false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</row>
    <row r="973" customFormat="false" ht="15.75" hidden="false" customHeight="true" outlineLevel="0" collapsed="false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</row>
    <row r="974" customFormat="false" ht="15.75" hidden="false" customHeight="true" outlineLevel="0" collapsed="false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</row>
    <row r="975" customFormat="false" ht="15.75" hidden="false" customHeight="true" outlineLevel="0" collapsed="false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</row>
    <row r="976" customFormat="false" ht="15.75" hidden="false" customHeight="true" outlineLevel="0" collapsed="false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</row>
    <row r="977" customFormat="false" ht="15.75" hidden="false" customHeight="true" outlineLevel="0" collapsed="false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</row>
    <row r="978" customFormat="false" ht="15.75" hidden="false" customHeight="true" outlineLevel="0" collapsed="false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</row>
    <row r="979" customFormat="false" ht="15.75" hidden="false" customHeight="true" outlineLevel="0" collapsed="false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</row>
    <row r="980" customFormat="false" ht="15.75" hidden="false" customHeight="true" outlineLevel="0" collapsed="false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</row>
    <row r="981" customFormat="false" ht="15.75" hidden="false" customHeight="true" outlineLevel="0" collapsed="false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</row>
    <row r="982" customFormat="false" ht="15.75" hidden="false" customHeight="true" outlineLevel="0" collapsed="false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</row>
    <row r="983" customFormat="false" ht="15.75" hidden="false" customHeight="true" outlineLevel="0" collapsed="false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</row>
    <row r="984" customFormat="false" ht="15.75" hidden="false" customHeight="true" outlineLevel="0" collapsed="false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</row>
    <row r="985" customFormat="false" ht="15.75" hidden="false" customHeight="true" outlineLevel="0" collapsed="false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</row>
    <row r="986" customFormat="false" ht="15.75" hidden="false" customHeight="true" outlineLevel="0" collapsed="false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</row>
    <row r="987" customFormat="false" ht="15.75" hidden="false" customHeight="true" outlineLevel="0" collapsed="false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</row>
    <row r="988" customFormat="false" ht="15.75" hidden="false" customHeight="true" outlineLevel="0" collapsed="false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</row>
    <row r="989" customFormat="false" ht="15.75" hidden="false" customHeight="true" outlineLevel="0" collapsed="false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  <c r="BK989" s="44"/>
    </row>
    <row r="990" customFormat="false" ht="15.75" hidden="false" customHeight="true" outlineLevel="0" collapsed="false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</row>
    <row r="991" customFormat="false" ht="15.75" hidden="false" customHeight="true" outlineLevel="0" collapsed="false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</row>
    <row r="992" customFormat="false" ht="15.75" hidden="false" customHeight="true" outlineLevel="0" collapsed="false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</row>
    <row r="993" customFormat="false" ht="15.75" hidden="false" customHeight="true" outlineLevel="0" collapsed="false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</row>
    <row r="994" customFormat="false" ht="15.75" hidden="false" customHeight="true" outlineLevel="0" collapsed="false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</row>
    <row r="995" customFormat="false" ht="15.75" hidden="false" customHeight="true" outlineLevel="0" collapsed="false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</row>
    <row r="996" customFormat="false" ht="15.75" hidden="false" customHeight="true" outlineLevel="0" collapsed="false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</row>
    <row r="997" customFormat="false" ht="15.75" hidden="false" customHeight="true" outlineLevel="0" collapsed="false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  <c r="BH997" s="44"/>
      <c r="BI997" s="44"/>
      <c r="BJ997" s="44"/>
      <c r="BK997" s="44"/>
    </row>
    <row r="998" customFormat="false" ht="15.75" hidden="false" customHeight="true" outlineLevel="0" collapsed="false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</row>
    <row r="999" customFormat="false" ht="15.75" hidden="false" customHeight="true" outlineLevel="0" collapsed="false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</row>
    <row r="1000" customFormat="false" ht="15.75" hidden="false" customHeight="true" outlineLevel="0" collapsed="false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</row>
  </sheetData>
  <mergeCells count="12">
    <mergeCell ref="B23:C23"/>
    <mergeCell ref="E34:F34"/>
    <mergeCell ref="E71:F71"/>
    <mergeCell ref="B74:C74"/>
    <mergeCell ref="E85:F85"/>
    <mergeCell ref="E122:F122"/>
    <mergeCell ref="B125:C125"/>
    <mergeCell ref="E136:F136"/>
    <mergeCell ref="E173:F173"/>
    <mergeCell ref="B176:C176"/>
    <mergeCell ref="E187:F187"/>
    <mergeCell ref="E225:F22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FF"/>
    <pageSetUpPr fitToPage="false"/>
  </sheetPr>
  <dimension ref="A1:AM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27.99"/>
    <col collapsed="false" customWidth="true" hidden="false" outlineLevel="0" max="2" min="2" style="0" width="24.26"/>
    <col collapsed="false" customWidth="true" hidden="false" outlineLevel="0" max="4" min="3" style="0" width="8.63"/>
    <col collapsed="false" customWidth="true" hidden="false" outlineLevel="0" max="5" min="5" style="0" width="8.87"/>
    <col collapsed="false" customWidth="true" hidden="false" outlineLevel="0" max="6" min="6" style="0" width="9.88"/>
    <col collapsed="false" customWidth="true" hidden="false" outlineLevel="0" max="7" min="7" style="0" width="10.12"/>
    <col collapsed="false" customWidth="true" hidden="false" outlineLevel="0" max="8" min="8" style="0" width="10.25"/>
    <col collapsed="false" customWidth="true" hidden="false" outlineLevel="0" max="9" min="9" style="0" width="10.12"/>
    <col collapsed="false" customWidth="true" hidden="false" outlineLevel="0" max="10" min="10" style="0" width="26.88"/>
    <col collapsed="false" customWidth="true" hidden="false" outlineLevel="0" max="11" min="11" style="0" width="10.63"/>
    <col collapsed="false" customWidth="true" hidden="false" outlineLevel="0" max="12" min="12" style="0" width="35.63"/>
    <col collapsed="false" customWidth="true" hidden="false" outlineLevel="0" max="14" min="13" style="0" width="10.12"/>
    <col collapsed="false" customWidth="true" hidden="false" outlineLevel="0" max="15" min="15" style="0" width="14.24"/>
    <col collapsed="false" customWidth="true" hidden="false" outlineLevel="0" max="16" min="16" style="0" width="11.12"/>
    <col collapsed="false" customWidth="true" hidden="false" outlineLevel="0" max="37" min="17" style="0" width="10.12"/>
    <col collapsed="false" customWidth="true" hidden="false" outlineLevel="0" max="39" min="38" style="0" width="8.75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>
      <c r="J5" s="511" t="s">
        <v>558</v>
      </c>
      <c r="K5" s="512" t="n">
        <f aca="false">'Premissas Receita'!D27 + 'Premissas Receita'!D32 + 'Premissas Receita'!D37 + 'Premissas Receita'!D42 + 'Premissas Receita'!D47 + 'Premissas Receita'!D52 +'Premissas Receita'!D59 + 'Premissas Receita'!D64 + 'Premissas Receita'!D71 + 'Premissas Receita'!D76</f>
        <v>1469436837</v>
      </c>
      <c r="L5" s="513" t="n">
        <f aca="false">K5 / $K$10</f>
        <v>0.580136742627353</v>
      </c>
      <c r="M5" s="512"/>
    </row>
    <row r="6" customFormat="false" ht="12.75" hidden="false" customHeight="true" outlineLevel="0" collapsed="false">
      <c r="J6" s="511" t="s">
        <v>559</v>
      </c>
      <c r="K6" s="512" t="n">
        <f aca="false">'Premissas Receita'!D83 + 'Premissas Receita'!D88 + 'Premissas Receita'!D95 + 'Premissas Receita'!D100 + 'Premissas Receita'!D107 + 'Premissas Receita'!D112</f>
        <v>194580783.7</v>
      </c>
      <c r="L6" s="513" t="n">
        <f aca="false">K6 / $K$10</f>
        <v>0.0768209011719471</v>
      </c>
    </row>
    <row r="7" customFormat="false" ht="12.75" hidden="false" customHeight="true" outlineLevel="0" collapsed="false">
      <c r="J7" s="511" t="s">
        <v>560</v>
      </c>
      <c r="K7" s="512" t="n">
        <f aca="false">'Premissas Receita'!D119 + 'Premissas Receita'!D124 + 'Premissas Receita'!D129 + 'Premissas Receita'!D136 + 'Premissas Receita'!D141 + 'Premissas Receita'!D146 + 'Premissas Receita'!D153 + 'Premissas Receita'!D158</f>
        <v>314862746.9</v>
      </c>
      <c r="L7" s="513" t="n">
        <f aca="false">K7 / $K$10</f>
        <v>0.124308472308474</v>
      </c>
    </row>
    <row r="8" customFormat="false" ht="12.75" hidden="false" customHeight="true" outlineLevel="0" collapsed="false">
      <c r="J8" s="511" t="s">
        <v>308</v>
      </c>
      <c r="K8" s="512" t="n">
        <f aca="false">'Premissas Receita'!D165 + 'Premissas Receita'!D170 + 'Premissas Receita'!D175</f>
        <v>15672012.8</v>
      </c>
      <c r="L8" s="513" t="n">
        <f aca="false">K8 / $K$10</f>
        <v>0.00618734349600777</v>
      </c>
    </row>
    <row r="9" customFormat="false" ht="12.75" hidden="false" customHeight="true" outlineLevel="0" collapsed="false">
      <c r="J9" s="511" t="s">
        <v>312</v>
      </c>
      <c r="K9" s="512" t="n">
        <f aca="false">'Premissas Receita'!D182 + 'Premissas Receita'!D187</f>
        <v>538362240</v>
      </c>
      <c r="L9" s="513" t="n">
        <f aca="false">K9 / $K$10</f>
        <v>0.212546540554138</v>
      </c>
    </row>
    <row r="10" customFormat="false" ht="12.75" hidden="false" customHeight="true" outlineLevel="0" collapsed="false">
      <c r="J10" s="511" t="s">
        <v>377</v>
      </c>
      <c r="K10" s="512" t="n">
        <f aca="false">SUM(K5:K9)</f>
        <v>2532914620</v>
      </c>
      <c r="L10" s="513" t="n">
        <f aca="false">K10 / $K$10</f>
        <v>1</v>
      </c>
    </row>
    <row r="11" customFormat="false" ht="12.75" hidden="false" customHeight="true" outlineLevel="0" collapsed="false">
      <c r="J11" s="511"/>
      <c r="K11" s="511"/>
    </row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>
      <c r="B24" s="514" t="s">
        <v>561</v>
      </c>
      <c r="C24" s="514"/>
      <c r="D24" s="514"/>
      <c r="E24" s="514"/>
      <c r="F24" s="514"/>
      <c r="G24" s="514"/>
      <c r="H24" s="514"/>
      <c r="I24" s="514"/>
    </row>
    <row r="25" customFormat="false" ht="12.75" hidden="false" customHeight="true" outlineLevel="0" collapsed="false">
      <c r="B25" s="514"/>
      <c r="C25" s="514"/>
      <c r="D25" s="514"/>
      <c r="E25" s="514"/>
      <c r="F25" s="514"/>
      <c r="G25" s="514"/>
      <c r="H25" s="514"/>
      <c r="I25" s="514"/>
    </row>
    <row r="26" customFormat="false" ht="12.75" hidden="false" customHeight="true" outlineLevel="0" collapsed="false">
      <c r="B26" s="515" t="s">
        <v>562</v>
      </c>
      <c r="C26" s="516" t="s">
        <v>563</v>
      </c>
      <c r="D26" s="517"/>
      <c r="E26" s="515" t="s">
        <v>564</v>
      </c>
      <c r="F26" s="516" t="s">
        <v>563</v>
      </c>
      <c r="G26" s="517"/>
      <c r="H26" s="515" t="s">
        <v>565</v>
      </c>
      <c r="I26" s="516" t="s">
        <v>563</v>
      </c>
    </row>
    <row r="27" customFormat="false" ht="12.75" hidden="false" customHeight="true" outlineLevel="0" collapsed="false">
      <c r="B27" s="518" t="n">
        <v>-0.1</v>
      </c>
      <c r="C27" s="519"/>
      <c r="D27" s="520"/>
      <c r="E27" s="518" t="n">
        <v>-0.1</v>
      </c>
      <c r="F27" s="519"/>
      <c r="G27" s="520"/>
      <c r="H27" s="518" t="n">
        <v>-0.1</v>
      </c>
      <c r="I27" s="519"/>
    </row>
    <row r="28" customFormat="false" ht="12.75" hidden="false" customHeight="true" outlineLevel="0" collapsed="false">
      <c r="B28" s="518" t="n">
        <v>-0.05</v>
      </c>
      <c r="C28" s="519"/>
      <c r="D28" s="520"/>
      <c r="E28" s="518" t="n">
        <v>-0.05</v>
      </c>
      <c r="F28" s="519"/>
      <c r="G28" s="520"/>
      <c r="H28" s="518" t="n">
        <v>-0.05</v>
      </c>
      <c r="I28" s="519"/>
    </row>
    <row r="29" customFormat="false" ht="12.75" hidden="false" customHeight="true" outlineLevel="0" collapsed="false">
      <c r="B29" s="518" t="n">
        <v>0.05</v>
      </c>
      <c r="C29" s="519"/>
      <c r="D29" s="520"/>
      <c r="E29" s="518" t="n">
        <v>0.05</v>
      </c>
      <c r="F29" s="519"/>
      <c r="G29" s="520"/>
      <c r="H29" s="518" t="n">
        <v>0.05</v>
      </c>
      <c r="I29" s="519"/>
    </row>
    <row r="30" customFormat="false" ht="12.75" hidden="false" customHeight="true" outlineLevel="0" collapsed="false">
      <c r="B30" s="521" t="n">
        <v>0.1</v>
      </c>
      <c r="C30" s="522"/>
      <c r="D30" s="523"/>
      <c r="E30" s="521" t="n">
        <v>0.1</v>
      </c>
      <c r="F30" s="522"/>
      <c r="G30" s="523"/>
      <c r="H30" s="521" t="n">
        <v>0.1</v>
      </c>
      <c r="I30" s="522"/>
    </row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>
      <c r="B34" s="515" t="s">
        <v>566</v>
      </c>
      <c r="C34" s="515"/>
      <c r="D34" s="524"/>
      <c r="E34" s="525" t="s">
        <v>567</v>
      </c>
      <c r="F34" s="525" t="s">
        <v>568</v>
      </c>
      <c r="G34" s="525"/>
      <c r="H34" s="525" t="s">
        <v>569</v>
      </c>
      <c r="I34" s="516" t="s">
        <v>570</v>
      </c>
      <c r="J34" s="511"/>
      <c r="L34" s="526" t="s">
        <v>571</v>
      </c>
      <c r="M34" s="526"/>
      <c r="N34" s="526"/>
      <c r="O34" s="526"/>
      <c r="P34" s="527"/>
    </row>
    <row r="35" customFormat="false" ht="12.75" hidden="false" customHeight="true" outlineLevel="0" collapsed="false">
      <c r="B35" s="528" t="str">
        <f aca="false">'Premissas Receita'!B23</f>
        <v>Estádio Locação</v>
      </c>
      <c r="C35" s="511"/>
      <c r="D35" s="511"/>
      <c r="E35" s="511"/>
      <c r="F35" s="511"/>
      <c r="G35" s="511"/>
      <c r="H35" s="511"/>
      <c r="I35" s="529"/>
      <c r="L35" s="530"/>
      <c r="M35" s="205"/>
      <c r="N35" s="205"/>
      <c r="O35" s="218"/>
      <c r="P35" s="531"/>
    </row>
    <row r="36" customFormat="false" ht="12.75" hidden="false" customHeight="true" outlineLevel="0" collapsed="false">
      <c r="B36" s="532" t="str">
        <f aca="false">'Premissas Receita'!B25</f>
        <v>Locação - Jogos</v>
      </c>
      <c r="C36" s="511"/>
      <c r="D36" s="511"/>
      <c r="E36" s="512" t="n">
        <f aca="false">'Premissas Receita'!L28</f>
        <v>24</v>
      </c>
      <c r="F36" s="512" t="n">
        <f aca="false">'Premissas Receita'!L26</f>
        <v>200000</v>
      </c>
      <c r="G36" s="511"/>
      <c r="H36" s="533" t="n">
        <v>1</v>
      </c>
      <c r="I36" s="534" t="n">
        <f aca="false">E36 * F36 * H36</f>
        <v>4800000</v>
      </c>
      <c r="L36" s="535" t="s">
        <v>185</v>
      </c>
      <c r="M36" s="205"/>
      <c r="N36" s="220"/>
      <c r="O36" s="76"/>
      <c r="P36" s="536" t="n">
        <v>173666700</v>
      </c>
    </row>
    <row r="37" customFormat="false" ht="12.75" hidden="false" customHeight="true" outlineLevel="0" collapsed="false">
      <c r="B37" s="532" t="str">
        <f aca="false">'Premissas Receita'!B30</f>
        <v>Locação - Eventos</v>
      </c>
      <c r="C37" s="511"/>
      <c r="D37" s="511"/>
      <c r="E37" s="512" t="n">
        <f aca="false">'Premissas Receita'!L33</f>
        <v>12</v>
      </c>
      <c r="F37" s="512" t="n">
        <f aca="false">'Premissas Receita'!L31</f>
        <v>375000</v>
      </c>
      <c r="G37" s="511"/>
      <c r="H37" s="533" t="n">
        <v>1</v>
      </c>
      <c r="I37" s="534" t="n">
        <f aca="false">E37 * F37 * H37</f>
        <v>4500000</v>
      </c>
      <c r="L37" s="535" t="s">
        <v>186</v>
      </c>
      <c r="M37" s="205"/>
      <c r="N37" s="220"/>
      <c r="O37" s="76"/>
      <c r="P37" s="536" t="n">
        <v>269205000</v>
      </c>
    </row>
    <row r="38" customFormat="false" ht="12.75" hidden="false" customHeight="true" outlineLevel="0" collapsed="false">
      <c r="B38" s="532" t="str">
        <f aca="false">'Premissas Receita'!B35</f>
        <v>Locação - Estacionamento</v>
      </c>
      <c r="C38" s="511"/>
      <c r="D38" s="511"/>
      <c r="E38" s="512" t="n">
        <f aca="false">'Premissas Receita'!L38</f>
        <v>10</v>
      </c>
      <c r="F38" s="512" t="n">
        <f aca="false">'Premissas Receita'!L36</f>
        <v>130000</v>
      </c>
      <c r="G38" s="511"/>
      <c r="H38" s="533" t="n">
        <v>1</v>
      </c>
      <c r="I38" s="534" t="n">
        <f aca="false">E38 * F38 * H38</f>
        <v>1300000</v>
      </c>
      <c r="L38" s="535" t="s">
        <v>187</v>
      </c>
      <c r="M38" s="205"/>
      <c r="N38" s="220"/>
      <c r="O38" s="76"/>
      <c r="P38" s="536" t="n">
        <v>54234000</v>
      </c>
    </row>
    <row r="39" customFormat="false" ht="12.75" hidden="false" customHeight="true" outlineLevel="0" collapsed="false">
      <c r="B39" s="532" t="str">
        <f aca="false">'Premissas Receita'!B40</f>
        <v>Camarotes Tipo 1</v>
      </c>
      <c r="C39" s="511"/>
      <c r="D39" s="511"/>
      <c r="E39" s="512" t="n">
        <f aca="false">'Premissas Receita'!L43</f>
        <v>8</v>
      </c>
      <c r="F39" s="512" t="n">
        <f aca="false">'Premissas Receita'!L41</f>
        <v>43200</v>
      </c>
      <c r="G39" s="511"/>
      <c r="H39" s="533" t="n">
        <v>0.9</v>
      </c>
      <c r="I39" s="534" t="n">
        <f aca="false">E39 * F39 * H39</f>
        <v>311040</v>
      </c>
      <c r="L39" s="535" t="s">
        <v>188</v>
      </c>
      <c r="M39" s="205"/>
      <c r="N39" s="220"/>
      <c r="O39" s="76"/>
      <c r="P39" s="536" t="n">
        <v>35370000</v>
      </c>
    </row>
    <row r="40" customFormat="false" ht="12.75" hidden="false" customHeight="true" outlineLevel="0" collapsed="false">
      <c r="B40" s="532" t="str">
        <f aca="false">'Premissas Receita'!B45</f>
        <v>Camarotes Tipo 2</v>
      </c>
      <c r="C40" s="511"/>
      <c r="D40" s="511"/>
      <c r="E40" s="512" t="n">
        <f aca="false">'Premissas Receita'!L48</f>
        <v>6</v>
      </c>
      <c r="F40" s="512" t="n">
        <f aca="false">'Premissas Receita'!L46</f>
        <v>75600</v>
      </c>
      <c r="G40" s="511"/>
      <c r="H40" s="533" t="n">
        <v>0.9</v>
      </c>
      <c r="I40" s="534" t="n">
        <f aca="false">E40 * F40 * H40</f>
        <v>408240</v>
      </c>
      <c r="L40" s="535" t="s">
        <v>572</v>
      </c>
      <c r="M40" s="205"/>
      <c r="N40" s="220"/>
      <c r="O40" s="76"/>
      <c r="P40" s="536" t="n">
        <v>0</v>
      </c>
    </row>
    <row r="41" customFormat="false" ht="12.75" hidden="false" customHeight="true" outlineLevel="0" collapsed="false">
      <c r="B41" s="532" t="str">
        <f aca="false">'Premissas Receita'!B50</f>
        <v>Camarotes Tipo 3</v>
      </c>
      <c r="C41" s="511"/>
      <c r="D41" s="511"/>
      <c r="E41" s="512" t="n">
        <f aca="false">'Premissas Receita'!L53</f>
        <v>4</v>
      </c>
      <c r="F41" s="512" t="n">
        <f aca="false">'Premissas Receita'!L51</f>
        <v>115200</v>
      </c>
      <c r="G41" s="511"/>
      <c r="H41" s="533" t="n">
        <v>0.9</v>
      </c>
      <c r="I41" s="534" t="n">
        <f aca="false">E41 * F41 * H41</f>
        <v>414720</v>
      </c>
      <c r="L41" s="535" t="s">
        <v>190</v>
      </c>
      <c r="M41" s="205"/>
      <c r="N41" s="220"/>
      <c r="O41" s="76"/>
      <c r="P41" s="536" t="n">
        <v>-50942394.1125</v>
      </c>
    </row>
    <row r="42" customFormat="false" ht="12.75" hidden="false" customHeight="true" outlineLevel="0" collapsed="false">
      <c r="B42" s="528" t="str">
        <f aca="false">'Premissas Receita'!B55</f>
        <v>Estádio Acessórias</v>
      </c>
      <c r="C42" s="511"/>
      <c r="D42" s="511"/>
      <c r="E42" s="511"/>
      <c r="F42" s="511"/>
      <c r="G42" s="511"/>
      <c r="H42" s="533"/>
      <c r="I42" s="534"/>
      <c r="L42" s="530"/>
      <c r="M42" s="205"/>
      <c r="N42" s="205"/>
      <c r="O42" s="206"/>
      <c r="P42" s="537"/>
    </row>
    <row r="43" customFormat="false" ht="12.75" hidden="false" customHeight="true" outlineLevel="0" collapsed="false">
      <c r="B43" s="532" t="str">
        <f aca="false">'Premissas Receita'!B57</f>
        <v>Estacionamento - Jogos</v>
      </c>
      <c r="C43" s="511"/>
      <c r="D43" s="511"/>
      <c r="E43" s="512" t="n">
        <f aca="false">'Premissas Receita'!L60</f>
        <v>251733.3333</v>
      </c>
      <c r="F43" s="512" t="n">
        <f aca="false">'Premissas Receita'!L58</f>
        <v>52</v>
      </c>
      <c r="G43" s="511"/>
      <c r="H43" s="538" t="n">
        <v>1</v>
      </c>
      <c r="I43" s="534" t="n">
        <f aca="false">E43 * F43 * H43</f>
        <v>13090133.3316</v>
      </c>
      <c r="L43" s="539" t="s">
        <v>33</v>
      </c>
      <c r="M43" s="205"/>
      <c r="N43" s="381"/>
      <c r="O43" s="76"/>
      <c r="P43" s="536" t="n">
        <v>481533305.8875</v>
      </c>
    </row>
    <row r="44" customFormat="false" ht="12.75" hidden="false" customHeight="true" outlineLevel="0" collapsed="false">
      <c r="B44" s="532" t="str">
        <f aca="false">'Premissas Receita'!B62</f>
        <v>Alimentos e Bebidas</v>
      </c>
      <c r="C44" s="511"/>
      <c r="D44" s="511"/>
      <c r="E44" s="512" t="n">
        <f aca="false">'Premissas Receita'!L65</f>
        <v>1432000</v>
      </c>
      <c r="F44" s="512" t="n">
        <f aca="false">'Premissas Receita'!L63</f>
        <v>27.12</v>
      </c>
      <c r="G44" s="511"/>
      <c r="H44" s="538" t="n">
        <v>0.2215</v>
      </c>
      <c r="I44" s="534" t="n">
        <f aca="false">E44 * F44 * H44</f>
        <v>8602138.56</v>
      </c>
      <c r="L44" s="540"/>
      <c r="P44" s="541"/>
    </row>
    <row r="45" customFormat="false" ht="12.75" hidden="false" customHeight="true" outlineLevel="0" collapsed="false">
      <c r="B45" s="528" t="str">
        <f aca="false">'Premissas Receita'!B67</f>
        <v>Estádio Mídia e Patrocínios</v>
      </c>
      <c r="C45" s="511"/>
      <c r="D45" s="511"/>
      <c r="E45" s="511"/>
      <c r="F45" s="511"/>
      <c r="G45" s="511"/>
      <c r="H45" s="533"/>
      <c r="I45" s="534"/>
      <c r="L45" s="542" t="s">
        <v>573</v>
      </c>
      <c r="M45" s="465"/>
      <c r="N45" s="465"/>
      <c r="O45" s="465"/>
      <c r="P45" s="543"/>
    </row>
    <row r="46" customFormat="false" ht="12.75" hidden="false" customHeight="true" outlineLevel="0" collapsed="false">
      <c r="B46" s="532" t="str">
        <f aca="false">'Premissas Receita'!B69</f>
        <v>Naming Rights</v>
      </c>
      <c r="C46" s="511"/>
      <c r="D46" s="511"/>
      <c r="E46" s="512" t="n">
        <f aca="false">'Premissas Receita'!L72</f>
        <v>1</v>
      </c>
      <c r="F46" s="512" t="n">
        <f aca="false">'Premissas Receita'!L70</f>
        <v>10000000</v>
      </c>
      <c r="G46" s="511"/>
      <c r="H46" s="533" t="n">
        <v>1</v>
      </c>
      <c r="I46" s="534" t="n">
        <f aca="false">E46 * F46 * H46</f>
        <v>10000000</v>
      </c>
      <c r="L46" s="540"/>
      <c r="P46" s="541"/>
    </row>
    <row r="47" customFormat="false" ht="12.75" hidden="false" customHeight="true" outlineLevel="0" collapsed="false">
      <c r="B47" s="532" t="str">
        <f aca="false">'Premissas Receita'!B74</f>
        <v>Sector Rights</v>
      </c>
      <c r="C47" s="511"/>
      <c r="D47" s="511"/>
      <c r="E47" s="512" t="n">
        <f aca="false">'Premissas Receita'!L77</f>
        <v>1</v>
      </c>
      <c r="F47" s="512" t="n">
        <f aca="false">'Premissas Receita'!L75</f>
        <v>2000000</v>
      </c>
      <c r="G47" s="511"/>
      <c r="H47" s="533" t="n">
        <v>1</v>
      </c>
      <c r="I47" s="534" t="n">
        <f aca="false">E47 * F47 * H47</f>
        <v>2000000</v>
      </c>
      <c r="L47" s="535" t="s">
        <v>191</v>
      </c>
      <c r="O47" s="76"/>
      <c r="P47" s="536" t="n">
        <v>124188000</v>
      </c>
    </row>
    <row r="48" customFormat="false" ht="12.75" hidden="false" customHeight="true" outlineLevel="0" collapsed="false">
      <c r="B48" s="528" t="str">
        <f aca="false">'Premissas Receita'!B79</f>
        <v>Ginásio Locação</v>
      </c>
      <c r="C48" s="511"/>
      <c r="D48" s="511"/>
      <c r="E48" s="511"/>
      <c r="F48" s="511"/>
      <c r="G48" s="511"/>
      <c r="H48" s="533"/>
      <c r="I48" s="534"/>
      <c r="L48" s="535" t="s">
        <v>192</v>
      </c>
      <c r="O48" s="76"/>
      <c r="P48" s="536" t="n">
        <v>92394300</v>
      </c>
    </row>
    <row r="49" customFormat="false" ht="12.75" hidden="false" customHeight="true" outlineLevel="0" collapsed="false">
      <c r="B49" s="532" t="str">
        <f aca="false">'Premissas Receita'!B81</f>
        <v>Locação Jogos</v>
      </c>
      <c r="C49" s="511"/>
      <c r="D49" s="511"/>
      <c r="E49" s="512" t="n">
        <f aca="false">'Premissas Receita'!L84</f>
        <v>14</v>
      </c>
      <c r="F49" s="512" t="n">
        <f aca="false">'Premissas Receita'!L82</f>
        <v>35000</v>
      </c>
      <c r="G49" s="511"/>
      <c r="H49" s="533" t="n">
        <v>1</v>
      </c>
      <c r="I49" s="534" t="n">
        <f aca="false">E49 * F49 * H49</f>
        <v>490000</v>
      </c>
      <c r="L49" s="535" t="s">
        <v>193</v>
      </c>
      <c r="O49" s="76"/>
      <c r="P49" s="536" t="n">
        <v>4323000</v>
      </c>
    </row>
    <row r="50" customFormat="false" ht="12.75" hidden="false" customHeight="true" outlineLevel="0" collapsed="false">
      <c r="B50" s="532" t="str">
        <f aca="false">'Premissas Receita'!B86</f>
        <v>Locação Eventos</v>
      </c>
      <c r="E50" s="512" t="n">
        <f aca="false">'Premissas Receita'!L89</f>
        <v>20</v>
      </c>
      <c r="F50" s="512" t="n">
        <f aca="false">'Premissas Receita'!L87</f>
        <v>55000</v>
      </c>
      <c r="G50" s="511"/>
      <c r="H50" s="533" t="n">
        <v>1</v>
      </c>
      <c r="I50" s="534" t="n">
        <f aca="false">E50 * F50 * H50</f>
        <v>1100000</v>
      </c>
      <c r="J50" s="511"/>
      <c r="K50" s="511"/>
      <c r="L50" s="535" t="s">
        <v>194</v>
      </c>
      <c r="O50" s="76"/>
      <c r="P50" s="536" t="n">
        <v>3500000</v>
      </c>
      <c r="Q50" s="511"/>
      <c r="R50" s="511"/>
      <c r="S50" s="511"/>
      <c r="T50" s="511"/>
      <c r="U50" s="511"/>
      <c r="V50" s="511"/>
      <c r="W50" s="511"/>
      <c r="X50" s="511"/>
      <c r="Y50" s="511"/>
      <c r="Z50" s="511"/>
      <c r="AA50" s="511"/>
      <c r="AB50" s="511"/>
      <c r="AC50" s="511"/>
      <c r="AD50" s="511"/>
      <c r="AE50" s="511"/>
      <c r="AF50" s="511"/>
      <c r="AG50" s="511"/>
      <c r="AH50" s="511"/>
      <c r="AI50" s="511"/>
      <c r="AJ50" s="511"/>
      <c r="AK50" s="511"/>
      <c r="AL50" s="511"/>
      <c r="AM50" s="511"/>
    </row>
    <row r="51" customFormat="false" ht="12.75" hidden="false" customHeight="true" outlineLevel="0" collapsed="false">
      <c r="B51" s="528" t="str">
        <f aca="false">'Premissas Receita'!B91</f>
        <v>Ginásio Acessórias</v>
      </c>
      <c r="E51" s="511"/>
      <c r="F51" s="511"/>
      <c r="G51" s="511"/>
      <c r="H51" s="533"/>
      <c r="I51" s="534"/>
      <c r="J51" s="511"/>
      <c r="K51" s="511"/>
      <c r="L51" s="535" t="s">
        <v>574</v>
      </c>
      <c r="M51" s="544"/>
      <c r="O51" s="76"/>
      <c r="P51" s="536" t="n">
        <v>9673054.2</v>
      </c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  <c r="AJ51" s="511"/>
      <c r="AK51" s="511"/>
      <c r="AL51" s="511"/>
      <c r="AM51" s="511"/>
    </row>
    <row r="52" customFormat="false" ht="12.75" hidden="false" customHeight="true" outlineLevel="0" collapsed="false">
      <c r="B52" s="532" t="str">
        <f aca="false">'Premissas Receita'!B93</f>
        <v>Estacionamento - Operação</v>
      </c>
      <c r="E52" s="512" t="n">
        <f aca="false">'Premissas Receita'!L96</f>
        <v>8166.666667</v>
      </c>
      <c r="F52" s="512" t="n">
        <f aca="false">'Premissas Receita'!L94</f>
        <v>52</v>
      </c>
      <c r="G52" s="511"/>
      <c r="H52" s="538" t="n">
        <v>1</v>
      </c>
      <c r="I52" s="534" t="n">
        <f aca="false">E52 * F52 * H52</f>
        <v>424666.666684</v>
      </c>
      <c r="J52" s="511"/>
      <c r="K52" s="511"/>
      <c r="L52" s="545"/>
      <c r="O52" s="64"/>
      <c r="P52" s="546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1"/>
      <c r="AH52" s="511"/>
      <c r="AI52" s="511"/>
      <c r="AJ52" s="511"/>
      <c r="AK52" s="511"/>
      <c r="AL52" s="511"/>
      <c r="AM52" s="511"/>
    </row>
    <row r="53" customFormat="false" ht="12.75" hidden="false" customHeight="true" outlineLevel="0" collapsed="false">
      <c r="B53" s="532" t="str">
        <f aca="false">'Premissas Receita'!B98</f>
        <v>Alimentos e Bebidas</v>
      </c>
      <c r="E53" s="512" t="n">
        <f aca="false">'Premissas Receita'!L101</f>
        <v>170000</v>
      </c>
      <c r="F53" s="512" t="n">
        <f aca="false">'Premissas Receita'!L99</f>
        <v>27.12</v>
      </c>
      <c r="G53" s="511"/>
      <c r="H53" s="538" t="n">
        <v>0.2215</v>
      </c>
      <c r="I53" s="534" t="n">
        <f aca="false">E53 * F53 * H53</f>
        <v>1021203.6</v>
      </c>
      <c r="J53" s="511"/>
      <c r="K53" s="511"/>
      <c r="L53" s="547" t="s">
        <v>33</v>
      </c>
      <c r="M53" s="548"/>
      <c r="N53" s="549"/>
      <c r="O53" s="550"/>
      <c r="P53" s="551" t="n">
        <v>234078354.2</v>
      </c>
      <c r="Q53" s="511"/>
      <c r="R53" s="511"/>
      <c r="S53" s="511"/>
      <c r="T53" s="511"/>
      <c r="U53" s="511"/>
      <c r="V53" s="511"/>
      <c r="W53" s="511"/>
      <c r="X53" s="511"/>
      <c r="Y53" s="511"/>
      <c r="Z53" s="511"/>
      <c r="AA53" s="511"/>
      <c r="AB53" s="511"/>
      <c r="AC53" s="511"/>
      <c r="AD53" s="511"/>
      <c r="AE53" s="511"/>
      <c r="AF53" s="511"/>
      <c r="AG53" s="511"/>
      <c r="AH53" s="511"/>
      <c r="AI53" s="511"/>
      <c r="AJ53" s="511"/>
      <c r="AK53" s="511"/>
      <c r="AL53" s="511"/>
      <c r="AM53" s="511"/>
    </row>
    <row r="54" customFormat="false" ht="12.75" hidden="false" customHeight="true" outlineLevel="0" collapsed="false">
      <c r="B54" s="528" t="str">
        <f aca="false">'Premissas Receita'!B103</f>
        <v>Ginásio Mídia e Patrocínios</v>
      </c>
      <c r="E54" s="511"/>
      <c r="F54" s="511"/>
      <c r="G54" s="511"/>
      <c r="H54" s="533"/>
      <c r="I54" s="534"/>
      <c r="J54" s="511"/>
      <c r="K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1"/>
      <c r="AD54" s="511"/>
      <c r="AE54" s="511"/>
      <c r="AF54" s="511"/>
      <c r="AG54" s="511"/>
      <c r="AH54" s="511"/>
      <c r="AI54" s="511"/>
      <c r="AJ54" s="511"/>
      <c r="AK54" s="511"/>
      <c r="AL54" s="511"/>
      <c r="AM54" s="511"/>
    </row>
    <row r="55" customFormat="false" ht="12.75" hidden="false" customHeight="true" outlineLevel="0" collapsed="false">
      <c r="B55" s="532" t="str">
        <f aca="false">'Premissas Receita'!B105</f>
        <v>Naming Rights</v>
      </c>
      <c r="E55" s="512" t="n">
        <f aca="false">'Premissas Receita'!L108</f>
        <v>1</v>
      </c>
      <c r="F55" s="512" t="n">
        <f aca="false">'Premissas Receita'!L106</f>
        <v>2500000</v>
      </c>
      <c r="G55" s="511"/>
      <c r="H55" s="533" t="n">
        <v>1</v>
      </c>
      <c r="I55" s="534" t="n">
        <f aca="false">E55 * F55 * H55</f>
        <v>2500000</v>
      </c>
      <c r="J55" s="511"/>
      <c r="K55" s="511"/>
      <c r="L55" s="511"/>
      <c r="M55" s="511"/>
      <c r="N55" s="511"/>
      <c r="O55" s="511"/>
      <c r="P55" s="511"/>
      <c r="Q55" s="511"/>
      <c r="R55" s="511"/>
      <c r="S55" s="511"/>
      <c r="T55" s="511"/>
      <c r="U55" s="511"/>
      <c r="V55" s="511"/>
      <c r="W55" s="511"/>
      <c r="X55" s="511"/>
      <c r="Y55" s="511"/>
      <c r="Z55" s="511"/>
      <c r="AA55" s="511"/>
      <c r="AB55" s="511"/>
      <c r="AC55" s="511"/>
      <c r="AD55" s="511"/>
      <c r="AE55" s="511"/>
      <c r="AF55" s="511"/>
      <c r="AG55" s="511"/>
      <c r="AH55" s="511"/>
      <c r="AI55" s="511"/>
      <c r="AJ55" s="511"/>
      <c r="AK55" s="511"/>
      <c r="AL55" s="511"/>
      <c r="AM55" s="511"/>
    </row>
    <row r="56" customFormat="false" ht="12.75" hidden="false" customHeight="true" outlineLevel="0" collapsed="false">
      <c r="B56" s="532" t="str">
        <f aca="false">'Premissas Receita'!B110</f>
        <v>Sector Rights</v>
      </c>
      <c r="E56" s="512" t="n">
        <f aca="false">'Premissas Receita'!L113</f>
        <v>1</v>
      </c>
      <c r="F56" s="512" t="n">
        <f aca="false">'Premissas Receita'!L111</f>
        <v>500000</v>
      </c>
      <c r="G56" s="511"/>
      <c r="H56" s="533" t="n">
        <v>1</v>
      </c>
      <c r="I56" s="534" t="n">
        <f aca="false">E56 * F56 * H56</f>
        <v>500000</v>
      </c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11"/>
      <c r="W56" s="511"/>
      <c r="X56" s="511"/>
      <c r="Y56" s="511"/>
      <c r="Z56" s="511"/>
      <c r="AA56" s="511"/>
      <c r="AB56" s="511"/>
      <c r="AC56" s="511"/>
      <c r="AD56" s="511"/>
      <c r="AE56" s="511"/>
      <c r="AF56" s="511"/>
      <c r="AG56" s="511"/>
      <c r="AH56" s="511"/>
      <c r="AI56" s="511"/>
      <c r="AJ56" s="511"/>
      <c r="AK56" s="511"/>
      <c r="AL56" s="511"/>
      <c r="AM56" s="511"/>
    </row>
    <row r="57" customFormat="false" ht="12.75" hidden="false" customHeight="true" outlineLevel="0" collapsed="false">
      <c r="B57" s="528" t="str">
        <f aca="false">'Premissas Receita'!B115</f>
        <v>Prédio Norte</v>
      </c>
      <c r="E57" s="511"/>
      <c r="F57" s="511"/>
      <c r="G57" s="511"/>
      <c r="H57" s="533"/>
      <c r="I57" s="534"/>
      <c r="J57" s="511"/>
      <c r="K57" s="511"/>
      <c r="L57" s="511"/>
      <c r="M57" s="511"/>
      <c r="N57" s="511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1"/>
      <c r="AE57" s="511"/>
      <c r="AF57" s="511"/>
      <c r="AG57" s="511"/>
      <c r="AH57" s="511"/>
      <c r="AI57" s="511"/>
      <c r="AJ57" s="511"/>
      <c r="AK57" s="511"/>
      <c r="AL57" s="511"/>
      <c r="AM57" s="511"/>
    </row>
    <row r="58" customFormat="false" ht="12.75" hidden="false" customHeight="true" outlineLevel="0" collapsed="false">
      <c r="B58" s="532" t="str">
        <f aca="false">'Premissas Receita'!B117</f>
        <v>Locação Térreo / Acesso</v>
      </c>
      <c r="E58" s="512" t="n">
        <f aca="false">'Premissas Receita'!L120</f>
        <v>1680</v>
      </c>
      <c r="F58" s="512" t="n">
        <f aca="false">'Premissas Receita'!L118</f>
        <v>117.59</v>
      </c>
      <c r="G58" s="511"/>
      <c r="H58" s="533" t="n">
        <v>0.95</v>
      </c>
      <c r="I58" s="534" t="n">
        <f aca="false">E58 * F58 * H58</f>
        <v>187673.64</v>
      </c>
      <c r="J58" s="511"/>
      <c r="K58" s="511"/>
      <c r="L58" s="196" t="s">
        <v>72</v>
      </c>
      <c r="M58" s="196"/>
      <c r="N58" s="354"/>
      <c r="O58" s="354"/>
      <c r="P58" s="354" t="n">
        <f aca="false">-FCI!H62 / 1000</f>
        <v>10000</v>
      </c>
      <c r="Q58" s="354" t="n">
        <f aca="false">-FCI!I62 / 1000</f>
        <v>8979.841433</v>
      </c>
      <c r="R58" s="354" t="n">
        <f aca="false">-FCI!J62 / 1000</f>
        <v>59131.22882</v>
      </c>
      <c r="S58" s="354" t="n">
        <f aca="false">-FCI!K62 / 1000</f>
        <v>43998.61096</v>
      </c>
      <c r="V58" s="511"/>
      <c r="W58" s="511"/>
      <c r="X58" s="511"/>
      <c r="Y58" s="511"/>
      <c r="Z58" s="511"/>
      <c r="AA58" s="511"/>
      <c r="AB58" s="511"/>
      <c r="AC58" s="511"/>
      <c r="AD58" s="511"/>
      <c r="AE58" s="511"/>
      <c r="AF58" s="511"/>
      <c r="AG58" s="511"/>
      <c r="AH58" s="511"/>
      <c r="AI58" s="511"/>
      <c r="AJ58" s="511"/>
      <c r="AK58" s="511"/>
      <c r="AL58" s="511"/>
      <c r="AM58" s="511"/>
    </row>
    <row r="59" customFormat="false" ht="12.75" hidden="false" customHeight="true" outlineLevel="0" collapsed="false">
      <c r="B59" s="532" t="str">
        <f aca="false">'Premissas Receita'!B122</f>
        <v>1 Pavimento</v>
      </c>
      <c r="E59" s="512" t="n">
        <f aca="false">'Premissas Receita'!L125</f>
        <v>17520</v>
      </c>
      <c r="F59" s="512" t="n">
        <f aca="false">'Premissas Receita'!L123</f>
        <v>117.59</v>
      </c>
      <c r="G59" s="511"/>
      <c r="H59" s="533" t="n">
        <v>0.95</v>
      </c>
      <c r="I59" s="534" t="n">
        <f aca="false">E59 * F59 * H59</f>
        <v>1957167.96</v>
      </c>
      <c r="J59" s="511"/>
      <c r="K59" s="511"/>
      <c r="L59" s="511"/>
      <c r="M59" s="511"/>
      <c r="N59" s="511"/>
      <c r="O59" s="511"/>
      <c r="P59" s="511"/>
      <c r="Q59" s="511"/>
      <c r="R59" s="511"/>
      <c r="V59" s="511"/>
      <c r="W59" s="511"/>
      <c r="X59" s="511"/>
      <c r="Y59" s="511"/>
      <c r="Z59" s="511"/>
      <c r="AA59" s="511"/>
      <c r="AB59" s="511"/>
      <c r="AC59" s="511"/>
      <c r="AD59" s="511"/>
      <c r="AE59" s="511"/>
      <c r="AF59" s="511"/>
      <c r="AG59" s="511"/>
      <c r="AH59" s="511"/>
      <c r="AI59" s="511"/>
      <c r="AJ59" s="511"/>
      <c r="AK59" s="511"/>
      <c r="AL59" s="511"/>
      <c r="AM59" s="511"/>
    </row>
    <row r="60" customFormat="false" ht="12.75" hidden="false" customHeight="true" outlineLevel="0" collapsed="false">
      <c r="B60" s="532" t="str">
        <f aca="false">'Premissas Receita'!B127</f>
        <v>2 Pavimento</v>
      </c>
      <c r="E60" s="512" t="n">
        <f aca="false">'Premissas Receita'!L130</f>
        <v>18000</v>
      </c>
      <c r="F60" s="512" t="n">
        <f aca="false">'Premissas Receita'!L128</f>
        <v>117.59</v>
      </c>
      <c r="G60" s="511"/>
      <c r="H60" s="533" t="n">
        <v>0.95</v>
      </c>
      <c r="I60" s="534" t="n">
        <f aca="false">E60 * F60 * H60</f>
        <v>2010789</v>
      </c>
      <c r="J60" s="511"/>
      <c r="K60" s="511"/>
      <c r="L60" s="219" t="s">
        <v>575</v>
      </c>
      <c r="M60" s="219"/>
      <c r="N60" s="342"/>
      <c r="O60" s="354"/>
      <c r="P60" s="354" t="n">
        <f aca="false">FCI!H45 / 1000</f>
        <v>0</v>
      </c>
      <c r="Q60" s="354" t="n">
        <f aca="false">FCI!I45 / 1000</f>
        <v>0</v>
      </c>
      <c r="R60" s="354" t="n">
        <f aca="false">FCI!J45 / 1000</f>
        <v>110199.6285</v>
      </c>
      <c r="S60" s="354" t="n">
        <f aca="false">FCI!K45 / 1000</f>
        <v>53368.02096</v>
      </c>
      <c r="V60" s="511"/>
      <c r="W60" s="511"/>
      <c r="X60" s="511"/>
      <c r="Y60" s="511"/>
      <c r="Z60" s="511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511"/>
      <c r="AM60" s="511"/>
    </row>
    <row r="61" customFormat="false" ht="12.75" hidden="false" customHeight="true" outlineLevel="0" collapsed="false">
      <c r="B61" s="552" t="str">
        <f aca="false">'Premissas Receita'!B132</f>
        <v>Prédio Sul</v>
      </c>
      <c r="E61" s="511"/>
      <c r="F61" s="511"/>
      <c r="G61" s="511"/>
      <c r="H61" s="533"/>
      <c r="I61" s="534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</row>
    <row r="62" customFormat="false" ht="12.75" hidden="false" customHeight="true" outlineLevel="0" collapsed="false">
      <c r="B62" s="532" t="str">
        <f aca="false">'Premissas Receita'!B134</f>
        <v>Locação Térreo / Acesso</v>
      </c>
      <c r="E62" s="512" t="n">
        <f aca="false">'Premissas Receita'!L137</f>
        <v>1680</v>
      </c>
      <c r="F62" s="512" t="n">
        <f aca="false">'Premissas Receita'!L135</f>
        <v>117.59</v>
      </c>
      <c r="G62" s="511"/>
      <c r="H62" s="533" t="n">
        <v>0.95</v>
      </c>
      <c r="I62" s="534" t="n">
        <f aca="false">E62 * F62 * H62</f>
        <v>187673.64</v>
      </c>
      <c r="J62" s="511"/>
      <c r="K62" s="511"/>
      <c r="L62" s="511"/>
      <c r="M62" s="511"/>
      <c r="N62" s="511"/>
      <c r="O62" s="511"/>
      <c r="P62" s="511"/>
      <c r="Q62" s="511"/>
      <c r="R62" s="511"/>
      <c r="S62" s="511"/>
      <c r="T62" s="511"/>
      <c r="U62" s="511"/>
      <c r="V62" s="511"/>
      <c r="W62" s="511"/>
      <c r="X62" s="511"/>
      <c r="Y62" s="511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511"/>
      <c r="AM62" s="511"/>
    </row>
    <row r="63" customFormat="false" ht="12.75" hidden="false" customHeight="true" outlineLevel="0" collapsed="false">
      <c r="B63" s="532" t="str">
        <f aca="false">'Premissas Receita'!B139</f>
        <v>1 Pavimento</v>
      </c>
      <c r="E63" s="512" t="n">
        <f aca="false">'Premissas Receita'!L142</f>
        <v>18000</v>
      </c>
      <c r="F63" s="512" t="n">
        <f aca="false">'Premissas Receita'!L140</f>
        <v>117.59</v>
      </c>
      <c r="G63" s="511"/>
      <c r="H63" s="533" t="n">
        <v>0.95</v>
      </c>
      <c r="I63" s="534" t="n">
        <f aca="false">E63 * F63 * H63</f>
        <v>2010789</v>
      </c>
      <c r="J63" s="511"/>
      <c r="K63" s="511"/>
      <c r="L63" s="511"/>
      <c r="M63" s="511"/>
      <c r="N63" s="511"/>
      <c r="O63" s="511"/>
      <c r="P63" s="517" t="s">
        <v>147</v>
      </c>
      <c r="Q63" s="517" t="s">
        <v>124</v>
      </c>
      <c r="R63" s="517" t="s">
        <v>125</v>
      </c>
      <c r="S63" s="517" t="s">
        <v>576</v>
      </c>
      <c r="T63" s="511"/>
      <c r="U63" s="511"/>
      <c r="V63" s="511"/>
      <c r="W63" s="511"/>
      <c r="X63" s="511"/>
      <c r="Y63" s="511"/>
      <c r="Z63" s="511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  <c r="AL63" s="511"/>
      <c r="AM63" s="511"/>
    </row>
    <row r="64" customFormat="false" ht="12.75" hidden="false" customHeight="true" outlineLevel="0" collapsed="false">
      <c r="B64" s="532" t="str">
        <f aca="false">'Premissas Receita'!B144</f>
        <v>2 Pavimento</v>
      </c>
      <c r="E64" s="512" t="n">
        <f aca="false">'Premissas Receita'!L147</f>
        <v>18000</v>
      </c>
      <c r="F64" s="512" t="n">
        <f aca="false">'Premissas Receita'!L145</f>
        <v>117.59</v>
      </c>
      <c r="G64" s="511"/>
      <c r="H64" s="533" t="n">
        <v>0.95</v>
      </c>
      <c r="I64" s="534" t="n">
        <f aca="false">E64 * F64 * H64</f>
        <v>2010789</v>
      </c>
      <c r="J64" s="511"/>
      <c r="K64" s="511"/>
      <c r="L64" s="511"/>
      <c r="M64" s="511"/>
      <c r="N64" s="511"/>
      <c r="O64" s="511" t="str">
        <f aca="false">L58</f>
        <v>Aporte de Capital</v>
      </c>
      <c r="P64" s="553" t="n">
        <f aca="false">P58</f>
        <v>10000</v>
      </c>
      <c r="Q64" s="553" t="n">
        <f aca="false">Q58</f>
        <v>8979.841433</v>
      </c>
      <c r="R64" s="553" t="n">
        <f aca="false">R58</f>
        <v>59131.22882</v>
      </c>
      <c r="S64" s="553" t="n">
        <f aca="false">S58</f>
        <v>43998.61096</v>
      </c>
      <c r="T64" s="553" t="n">
        <f aca="false">SUM(P64:S64)</f>
        <v>122109.681213</v>
      </c>
      <c r="U64" s="511"/>
      <c r="V64" s="511"/>
      <c r="W64" s="511"/>
      <c r="X64" s="511"/>
      <c r="Y64" s="511"/>
      <c r="Z64" s="511"/>
      <c r="AA64" s="511"/>
      <c r="AB64" s="511"/>
      <c r="AC64" s="511"/>
      <c r="AD64" s="511"/>
      <c r="AE64" s="511"/>
      <c r="AF64" s="511"/>
      <c r="AG64" s="511"/>
      <c r="AH64" s="511"/>
      <c r="AI64" s="511"/>
      <c r="AJ64" s="511"/>
      <c r="AK64" s="511"/>
      <c r="AL64" s="511"/>
      <c r="AM64" s="511"/>
    </row>
    <row r="65" customFormat="false" ht="12.75" hidden="false" customHeight="true" outlineLevel="0" collapsed="false">
      <c r="B65" s="528" t="str">
        <f aca="false">'Premissas Receita'!B149</f>
        <v>Outras Áreas</v>
      </c>
      <c r="E65" s="511"/>
      <c r="F65" s="511"/>
      <c r="G65" s="511"/>
      <c r="H65" s="533"/>
      <c r="I65" s="534"/>
      <c r="J65" s="511"/>
      <c r="K65" s="511"/>
      <c r="L65" s="511"/>
      <c r="M65" s="511"/>
      <c r="N65" s="511"/>
      <c r="O65" s="511" t="str">
        <f aca="false">L60</f>
        <v>Empréstimos</v>
      </c>
      <c r="P65" s="553" t="n">
        <f aca="false">P60</f>
        <v>0</v>
      </c>
      <c r="Q65" s="553" t="n">
        <f aca="false">Q60</f>
        <v>0</v>
      </c>
      <c r="R65" s="553" t="n">
        <f aca="false">R60</f>
        <v>110199.6285</v>
      </c>
      <c r="S65" s="553" t="n">
        <f aca="false">S60</f>
        <v>53368.02096</v>
      </c>
      <c r="T65" s="553" t="n">
        <f aca="false">SUM(P65:S65)</f>
        <v>163567.64946</v>
      </c>
      <c r="U65" s="511"/>
      <c r="V65" s="511"/>
      <c r="W65" s="511"/>
      <c r="X65" s="511"/>
      <c r="Y65" s="511"/>
      <c r="Z65" s="511"/>
      <c r="AA65" s="511"/>
      <c r="AB65" s="511"/>
      <c r="AC65" s="511"/>
      <c r="AD65" s="511"/>
      <c r="AE65" s="511"/>
      <c r="AF65" s="511"/>
      <c r="AG65" s="511"/>
      <c r="AH65" s="511"/>
      <c r="AI65" s="511"/>
      <c r="AJ65" s="511"/>
      <c r="AK65" s="511"/>
      <c r="AL65" s="511"/>
      <c r="AM65" s="511"/>
    </row>
    <row r="66" customFormat="false" ht="12.75" hidden="false" customHeight="true" outlineLevel="0" collapsed="false">
      <c r="B66" s="532" t="str">
        <f aca="false">'Premissas Receita'!B151</f>
        <v>Nível 10</v>
      </c>
      <c r="E66" s="512" t="n">
        <f aca="false">'Premissas Receita'!L154</f>
        <v>5400</v>
      </c>
      <c r="F66" s="512" t="n">
        <f aca="false">'Premissas Receita'!L152</f>
        <v>117.59</v>
      </c>
      <c r="G66" s="511"/>
      <c r="H66" s="533" t="n">
        <v>0.95</v>
      </c>
      <c r="I66" s="534" t="n">
        <f aca="false">E66 * F66 * H66</f>
        <v>603236.7</v>
      </c>
      <c r="J66" s="511"/>
      <c r="K66" s="511"/>
      <c r="L66" s="511"/>
      <c r="M66" s="511"/>
      <c r="N66" s="511"/>
      <c r="O66" s="511"/>
      <c r="P66" s="511"/>
      <c r="Q66" s="511"/>
      <c r="R66" s="511"/>
      <c r="S66" s="511"/>
      <c r="T66" s="511"/>
      <c r="U66" s="511"/>
      <c r="V66" s="511"/>
      <c r="W66" s="511"/>
      <c r="X66" s="511"/>
      <c r="Y66" s="511"/>
      <c r="Z66" s="511"/>
      <c r="AA66" s="511"/>
      <c r="AB66" s="511"/>
      <c r="AC66" s="511"/>
      <c r="AD66" s="511"/>
      <c r="AE66" s="511"/>
      <c r="AF66" s="511"/>
      <c r="AG66" s="511"/>
      <c r="AH66" s="511"/>
      <c r="AI66" s="511"/>
      <c r="AJ66" s="511"/>
      <c r="AK66" s="511"/>
      <c r="AL66" s="511"/>
      <c r="AM66" s="511"/>
    </row>
    <row r="67" customFormat="false" ht="12.75" hidden="false" customHeight="true" outlineLevel="0" collapsed="false">
      <c r="B67" s="532" t="str">
        <f aca="false">'Premissas Receita'!B156</f>
        <v>Nível 50</v>
      </c>
      <c r="E67" s="512" t="n">
        <f aca="false">'Premissas Receita'!L159</f>
        <v>7800</v>
      </c>
      <c r="F67" s="512" t="n">
        <f aca="false">'Premissas Receita'!L157</f>
        <v>117.59</v>
      </c>
      <c r="G67" s="511"/>
      <c r="H67" s="533" t="n">
        <v>0.95</v>
      </c>
      <c r="I67" s="534" t="n">
        <f aca="false">E67 * F67 * H67</f>
        <v>871341.9</v>
      </c>
      <c r="J67" s="511"/>
      <c r="K67" s="511"/>
      <c r="L67" s="511"/>
      <c r="M67" s="511"/>
      <c r="N67" s="511"/>
      <c r="O67" s="511"/>
      <c r="P67" s="511"/>
      <c r="Q67" s="511"/>
      <c r="R67" s="511"/>
      <c r="S67" s="511"/>
      <c r="T67" s="511" t="n">
        <f aca="false">T65/(T64+T65)</f>
        <v>0.5725608297</v>
      </c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  <c r="AE67" s="511"/>
      <c r="AF67" s="511"/>
      <c r="AG67" s="511"/>
      <c r="AH67" s="511"/>
      <c r="AI67" s="511"/>
      <c r="AJ67" s="511"/>
      <c r="AK67" s="511"/>
      <c r="AL67" s="511"/>
      <c r="AM67" s="511"/>
    </row>
    <row r="68" customFormat="false" ht="12.75" hidden="false" customHeight="true" outlineLevel="0" collapsed="false">
      <c r="B68" s="528" t="str">
        <f aca="false">'Premissas Receita'!B161</f>
        <v>Parque Poliesportivo</v>
      </c>
      <c r="E68" s="511"/>
      <c r="F68" s="511"/>
      <c r="G68" s="511"/>
      <c r="H68" s="533"/>
      <c r="I68" s="534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1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</row>
    <row r="69" customFormat="false" ht="12.75" hidden="false" customHeight="true" outlineLevel="0" collapsed="false">
      <c r="B69" s="532" t="str">
        <f aca="false">'Premissas Receita'!B163</f>
        <v>Locação Campo de Futebol</v>
      </c>
      <c r="E69" s="512" t="n">
        <f aca="false">'Premissas Receita'!L166</f>
        <v>104</v>
      </c>
      <c r="F69" s="512" t="n">
        <f aca="false">'Premissas Receita'!L164</f>
        <v>2000</v>
      </c>
      <c r="G69" s="511"/>
      <c r="H69" s="533" t="n">
        <v>1</v>
      </c>
      <c r="I69" s="534" t="n">
        <f aca="false">E69 * F69 * H69</f>
        <v>208000</v>
      </c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  <c r="AL69" s="511"/>
      <c r="AM69" s="511"/>
    </row>
    <row r="70" customFormat="false" ht="12.75" hidden="false" customHeight="true" outlineLevel="0" collapsed="false">
      <c r="B70" s="532" t="str">
        <f aca="false">'Premissas Receita'!B168</f>
        <v>Quadra de Beach Tenis</v>
      </c>
      <c r="E70" s="512" t="n">
        <f aca="false">'Premissas Receita'!L171</f>
        <v>1878.336</v>
      </c>
      <c r="F70" s="512" t="n">
        <f aca="false">'Premissas Receita'!L169</f>
        <v>100</v>
      </c>
      <c r="G70" s="511"/>
      <c r="H70" s="533" t="n">
        <v>1</v>
      </c>
      <c r="I70" s="534" t="n">
        <f aca="false">E70 * F70 * H70</f>
        <v>187833.6</v>
      </c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</row>
    <row r="71" customFormat="false" ht="12.75" hidden="false" customHeight="true" outlineLevel="0" collapsed="false">
      <c r="B71" s="532" t="str">
        <f aca="false">'Premissas Receita'!B173</f>
        <v>Quadra Poiesportiva</v>
      </c>
      <c r="E71" s="512" t="n">
        <f aca="false">'Premissas Receita'!L176</f>
        <v>939.168</v>
      </c>
      <c r="F71" s="512" t="n">
        <f aca="false">'Premissas Receita'!L174</f>
        <v>100</v>
      </c>
      <c r="G71" s="511"/>
      <c r="H71" s="533" t="n">
        <v>1</v>
      </c>
      <c r="I71" s="534" t="n">
        <f aca="false">E71 * F71 * H71</f>
        <v>93916.8</v>
      </c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  <c r="AA71" s="511"/>
      <c r="AB71" s="511"/>
      <c r="AC71" s="511"/>
      <c r="AD71" s="511"/>
      <c r="AE71" s="511"/>
      <c r="AF71" s="511"/>
      <c r="AG71" s="511"/>
      <c r="AH71" s="511"/>
      <c r="AI71" s="511"/>
      <c r="AJ71" s="511"/>
      <c r="AK71" s="511"/>
      <c r="AL71" s="511"/>
      <c r="AM71" s="511"/>
    </row>
    <row r="72" customFormat="false" ht="12.75" hidden="false" customHeight="true" outlineLevel="0" collapsed="false">
      <c r="B72" s="528" t="str">
        <f aca="false">'Premissas Receita'!B178</f>
        <v>Empreendimentos Associados</v>
      </c>
      <c r="E72" s="511"/>
      <c r="F72" s="511"/>
      <c r="G72" s="511"/>
      <c r="H72" s="533"/>
      <c r="I72" s="534"/>
      <c r="J72" s="511"/>
      <c r="K72" s="511"/>
      <c r="L72" s="511"/>
      <c r="M72" s="511"/>
      <c r="N72" s="511"/>
      <c r="O72" s="511"/>
      <c r="P72" s="511"/>
      <c r="Q72" s="511"/>
      <c r="R72" s="511"/>
      <c r="S72" s="511"/>
      <c r="T72" s="511"/>
      <c r="U72" s="511"/>
      <c r="V72" s="511"/>
      <c r="W72" s="511"/>
      <c r="X72" s="511"/>
      <c r="Y72" s="511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</row>
    <row r="73" customFormat="false" ht="12.75" hidden="false" customHeight="true" outlineLevel="0" collapsed="false">
      <c r="B73" s="532" t="str">
        <f aca="false">'Premissas Receita'!B180</f>
        <v>Locação Prédio Funcional</v>
      </c>
      <c r="E73" s="512" t="n">
        <f aca="false">'Premissas Receita'!L183</f>
        <v>120000</v>
      </c>
      <c r="F73" s="512" t="n">
        <f aca="false">'Premissas Receita'!L181</f>
        <v>129.27</v>
      </c>
      <c r="G73" s="511"/>
      <c r="H73" s="533" t="n">
        <v>0.95</v>
      </c>
      <c r="I73" s="512" t="n">
        <f aca="false">E73 * F73 * H73</f>
        <v>14736780</v>
      </c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1"/>
      <c r="AD73" s="511"/>
      <c r="AE73" s="511"/>
      <c r="AF73" s="511"/>
      <c r="AG73" s="511"/>
      <c r="AH73" s="511"/>
      <c r="AI73" s="511"/>
      <c r="AJ73" s="511"/>
      <c r="AK73" s="511"/>
      <c r="AL73" s="511"/>
      <c r="AM73" s="511"/>
    </row>
    <row r="74" customFormat="false" ht="12.75" hidden="false" customHeight="true" outlineLevel="0" collapsed="false">
      <c r="B74" s="532" t="s">
        <v>577</v>
      </c>
      <c r="E74" s="512" t="n">
        <f aca="false">'Premissas Receita'!L188</f>
        <v>208704</v>
      </c>
      <c r="F74" s="512" t="n">
        <f aca="false">'Premissas Receita'!L186</f>
        <v>10</v>
      </c>
      <c r="G74" s="511"/>
      <c r="H74" s="538" t="n">
        <v>1</v>
      </c>
      <c r="I74" s="512" t="n">
        <f aca="false">E74 * F74 * H74</f>
        <v>2087040</v>
      </c>
      <c r="J74" s="511"/>
      <c r="K74" s="511"/>
      <c r="L74" s="511"/>
      <c r="M74" s="511"/>
      <c r="N74" s="511"/>
      <c r="O74" s="511"/>
      <c r="P74" s="511"/>
      <c r="Q74" s="511"/>
      <c r="R74" s="511"/>
      <c r="S74" s="511"/>
      <c r="T74" s="511"/>
      <c r="U74" s="511"/>
      <c r="V74" s="511"/>
      <c r="W74" s="511"/>
      <c r="X74" s="511"/>
      <c r="Y74" s="511"/>
      <c r="Z74" s="511"/>
      <c r="AA74" s="511"/>
      <c r="AB74" s="511"/>
      <c r="AC74" s="511"/>
      <c r="AD74" s="511"/>
      <c r="AE74" s="511"/>
      <c r="AF74" s="511"/>
      <c r="AG74" s="511"/>
      <c r="AH74" s="511"/>
      <c r="AI74" s="511"/>
      <c r="AJ74" s="511"/>
      <c r="AK74" s="511"/>
      <c r="AL74" s="511"/>
      <c r="AM74" s="511"/>
    </row>
    <row r="75" customFormat="false" ht="12.75" hidden="false" customHeight="true" outlineLevel="0" collapsed="false">
      <c r="B75" s="532" t="s">
        <v>578</v>
      </c>
      <c r="E75" s="512" t="n">
        <f aca="false">'Premissas Receita'!L193</f>
        <v>2400</v>
      </c>
      <c r="F75" s="512" t="n">
        <f aca="false">'Premissas Receita'!L191</f>
        <v>200</v>
      </c>
      <c r="G75" s="511"/>
      <c r="H75" s="538" t="n">
        <v>0.95</v>
      </c>
      <c r="I75" s="554" t="n">
        <f aca="false">E75 * F75 * H75</f>
        <v>456000</v>
      </c>
      <c r="J75" s="511"/>
      <c r="K75" s="511"/>
      <c r="L75" s="511"/>
      <c r="M75" s="511"/>
      <c r="N75" s="511"/>
      <c r="O75" s="511"/>
      <c r="P75" s="511"/>
      <c r="Q75" s="511"/>
      <c r="R75" s="511"/>
      <c r="S75" s="511"/>
      <c r="T75" s="511"/>
      <c r="U75" s="511"/>
      <c r="V75" s="511"/>
      <c r="W75" s="511"/>
      <c r="X75" s="511"/>
      <c r="Y75" s="511"/>
      <c r="Z75" s="511"/>
      <c r="AA75" s="511"/>
      <c r="AB75" s="511"/>
      <c r="AC75" s="511"/>
      <c r="AD75" s="511"/>
      <c r="AE75" s="511"/>
      <c r="AF75" s="511"/>
      <c r="AG75" s="511"/>
      <c r="AH75" s="511"/>
      <c r="AI75" s="511"/>
      <c r="AJ75" s="511"/>
      <c r="AK75" s="511"/>
      <c r="AL75" s="511"/>
      <c r="AM75" s="511"/>
    </row>
    <row r="76" customFormat="false" ht="12.75" hidden="false" customHeight="true" outlineLevel="0" collapsed="false">
      <c r="B76" s="532"/>
      <c r="E76" s="511"/>
      <c r="F76" s="511"/>
      <c r="G76" s="511"/>
      <c r="H76" s="512"/>
      <c r="I76" s="534" t="n">
        <f aca="false">SUM(I36:I75)</f>
        <v>79071173.4</v>
      </c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11"/>
      <c r="AF76" s="511"/>
      <c r="AG76" s="511"/>
      <c r="AH76" s="511"/>
      <c r="AI76" s="511"/>
      <c r="AJ76" s="511"/>
      <c r="AK76" s="511"/>
      <c r="AL76" s="511"/>
      <c r="AM76" s="511"/>
    </row>
    <row r="77" customFormat="false" ht="12.75" hidden="false" customHeight="true" outlineLevel="0" collapsed="false">
      <c r="B77" s="532"/>
      <c r="E77" s="511"/>
      <c r="F77" s="511"/>
      <c r="G77" s="511"/>
      <c r="H77" s="511"/>
      <c r="I77" s="529"/>
      <c r="J77" s="511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  <c r="AA77" s="511"/>
      <c r="AB77" s="511"/>
      <c r="AC77" s="511"/>
      <c r="AD77" s="511"/>
      <c r="AE77" s="511"/>
      <c r="AF77" s="511"/>
      <c r="AG77" s="511"/>
      <c r="AH77" s="511"/>
      <c r="AI77" s="511"/>
      <c r="AJ77" s="511"/>
      <c r="AK77" s="511"/>
      <c r="AL77" s="511"/>
      <c r="AM77" s="511"/>
    </row>
    <row r="78" customFormat="false" ht="12.75" hidden="false" customHeight="true" outlineLevel="0" collapsed="false">
      <c r="B78" s="555"/>
      <c r="C78" s="556"/>
      <c r="D78" s="556"/>
      <c r="E78" s="557"/>
      <c r="F78" s="558"/>
      <c r="G78" s="559"/>
      <c r="H78" s="559"/>
      <c r="I78" s="560"/>
      <c r="J78" s="511"/>
      <c r="K78" s="511"/>
      <c r="L78" s="511"/>
      <c r="M78" s="511"/>
      <c r="N78" s="511"/>
      <c r="O78" s="511"/>
      <c r="P78" s="511"/>
      <c r="Q78" s="511"/>
      <c r="R78" s="511"/>
      <c r="S78" s="511"/>
      <c r="T78" s="511"/>
      <c r="U78" s="511"/>
      <c r="V78" s="511"/>
      <c r="W78" s="511"/>
      <c r="X78" s="511"/>
      <c r="Y78" s="511"/>
      <c r="Z78" s="511"/>
      <c r="AA78" s="511"/>
      <c r="AB78" s="511"/>
      <c r="AC78" s="511"/>
      <c r="AD78" s="511"/>
      <c r="AE78" s="511"/>
      <c r="AF78" s="511"/>
      <c r="AG78" s="511"/>
      <c r="AH78" s="511"/>
      <c r="AI78" s="511"/>
      <c r="AJ78" s="511"/>
      <c r="AK78" s="511"/>
      <c r="AL78" s="511"/>
      <c r="AM78" s="511"/>
    </row>
    <row r="79" customFormat="false" ht="12.75" hidden="false" customHeight="true" outlineLevel="0" collapsed="false">
      <c r="B79" s="511"/>
      <c r="E79" s="511"/>
      <c r="F79" s="511"/>
      <c r="G79" s="511"/>
      <c r="H79" s="511"/>
      <c r="I79" s="511"/>
      <c r="J79" s="511"/>
      <c r="K79" s="511"/>
      <c r="L79" s="511"/>
      <c r="M79" s="511"/>
      <c r="N79" s="511"/>
      <c r="O79" s="511"/>
      <c r="P79" s="511"/>
      <c r="Q79" s="511"/>
      <c r="R79" s="511"/>
      <c r="S79" s="511"/>
      <c r="T79" s="511"/>
      <c r="U79" s="511"/>
      <c r="V79" s="511"/>
      <c r="W79" s="511"/>
      <c r="X79" s="511"/>
      <c r="Y79" s="511"/>
      <c r="Z79" s="511"/>
      <c r="AA79" s="511"/>
      <c r="AB79" s="511"/>
      <c r="AC79" s="511"/>
      <c r="AD79" s="511"/>
      <c r="AE79" s="511"/>
      <c r="AF79" s="511"/>
      <c r="AG79" s="511"/>
      <c r="AH79" s="511"/>
      <c r="AI79" s="511"/>
      <c r="AJ79" s="511"/>
      <c r="AK79" s="511"/>
      <c r="AL79" s="511"/>
      <c r="AM79" s="511"/>
    </row>
    <row r="80" customFormat="false" ht="12.75" hidden="false" customHeight="true" outlineLevel="0" collapsed="false">
      <c r="E80" s="511"/>
      <c r="F80" s="511"/>
      <c r="G80" s="511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1"/>
      <c r="V80" s="511"/>
      <c r="W80" s="511"/>
      <c r="X80" s="511"/>
      <c r="Y80" s="511"/>
      <c r="Z80" s="511"/>
      <c r="AA80" s="511"/>
      <c r="AB80" s="511"/>
      <c r="AC80" s="511"/>
      <c r="AD80" s="511"/>
      <c r="AE80" s="511"/>
      <c r="AF80" s="511"/>
      <c r="AG80" s="511"/>
      <c r="AH80" s="511"/>
      <c r="AI80" s="511"/>
      <c r="AJ80" s="511"/>
      <c r="AK80" s="511"/>
      <c r="AL80" s="511"/>
      <c r="AM80" s="511"/>
    </row>
    <row r="81" customFormat="false" ht="12.75" hidden="false" customHeight="true" outlineLevel="0" collapsed="false"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1"/>
      <c r="V81" s="511"/>
      <c r="W81" s="511"/>
      <c r="X81" s="511"/>
      <c r="Y81" s="511"/>
      <c r="Z81" s="511"/>
      <c r="AA81" s="511"/>
      <c r="AB81" s="511"/>
      <c r="AC81" s="511"/>
      <c r="AD81" s="511"/>
      <c r="AE81" s="511"/>
      <c r="AF81" s="511"/>
      <c r="AG81" s="511"/>
      <c r="AH81" s="511"/>
      <c r="AI81" s="511"/>
      <c r="AJ81" s="511"/>
      <c r="AK81" s="511"/>
      <c r="AL81" s="511"/>
      <c r="AM81" s="511"/>
    </row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>
      <c r="B90" s="218" t="n">
        <v>0</v>
      </c>
      <c r="C90" s="218" t="n">
        <v>1</v>
      </c>
      <c r="D90" s="218" t="n">
        <v>2</v>
      </c>
      <c r="E90" s="218" t="n">
        <v>3</v>
      </c>
      <c r="F90" s="218" t="n">
        <v>4</v>
      </c>
      <c r="G90" s="218" t="n">
        <v>5</v>
      </c>
      <c r="H90" s="218" t="n">
        <v>6</v>
      </c>
      <c r="I90" s="218" t="n">
        <v>7</v>
      </c>
      <c r="J90" s="218" t="n">
        <v>8</v>
      </c>
      <c r="K90" s="218" t="n">
        <v>9</v>
      </c>
      <c r="L90" s="218" t="n">
        <v>10</v>
      </c>
      <c r="M90" s="218" t="n">
        <v>11</v>
      </c>
      <c r="N90" s="218" t="n">
        <v>12</v>
      </c>
      <c r="O90" s="218" t="n">
        <v>13</v>
      </c>
      <c r="P90" s="218" t="n">
        <v>14</v>
      </c>
      <c r="Q90" s="218" t="n">
        <v>15</v>
      </c>
      <c r="R90" s="218" t="n">
        <v>16</v>
      </c>
      <c r="S90" s="218" t="n">
        <v>17</v>
      </c>
      <c r="T90" s="218" t="n">
        <v>18</v>
      </c>
      <c r="U90" s="218" t="n">
        <v>19</v>
      </c>
      <c r="V90" s="218" t="n">
        <v>20</v>
      </c>
      <c r="W90" s="218" t="n">
        <v>21</v>
      </c>
      <c r="X90" s="218" t="n">
        <v>22</v>
      </c>
      <c r="Y90" s="218" t="n">
        <v>23</v>
      </c>
      <c r="Z90" s="218" t="n">
        <v>24</v>
      </c>
      <c r="AA90" s="218" t="n">
        <v>25</v>
      </c>
      <c r="AB90" s="218" t="n">
        <v>26</v>
      </c>
      <c r="AC90" s="218" t="n">
        <v>27</v>
      </c>
      <c r="AD90" s="218" t="n">
        <v>28</v>
      </c>
      <c r="AE90" s="218" t="n">
        <v>29</v>
      </c>
      <c r="AF90" s="218" t="n">
        <v>30</v>
      </c>
      <c r="AG90" s="218" t="n">
        <v>31</v>
      </c>
      <c r="AH90" s="218" t="n">
        <v>32</v>
      </c>
      <c r="AI90" s="218" t="n">
        <v>33</v>
      </c>
      <c r="AJ90" s="218" t="n">
        <v>34</v>
      </c>
      <c r="AK90" s="218" t="n">
        <v>35</v>
      </c>
    </row>
    <row r="91" customFormat="false" ht="12.75" hidden="false" customHeight="true" outlineLevel="0" collapsed="false">
      <c r="A91" s="115" t="s">
        <v>174</v>
      </c>
      <c r="B91" s="64" t="n">
        <v>0</v>
      </c>
      <c r="C91" s="64" t="n">
        <v>2180388.91464286</v>
      </c>
      <c r="D91" s="64" t="n">
        <v>4343213.96901703</v>
      </c>
      <c r="E91" s="64" t="n">
        <v>3752535.88422757</v>
      </c>
      <c r="F91" s="64" t="n">
        <v>13720434.650727</v>
      </c>
      <c r="G91" s="64" t="n">
        <v>13720434.650727</v>
      </c>
      <c r="H91" s="64" t="n">
        <v>13720434.650727</v>
      </c>
      <c r="I91" s="64" t="n">
        <v>13720434.650727</v>
      </c>
      <c r="J91" s="64" t="n">
        <v>13720434.650727</v>
      </c>
      <c r="K91" s="64" t="n">
        <v>13720434.650727</v>
      </c>
      <c r="L91" s="64" t="n">
        <v>13720434.650727</v>
      </c>
      <c r="M91" s="64" t="n">
        <v>13720434.650727</v>
      </c>
      <c r="N91" s="64" t="n">
        <v>13720434.650727</v>
      </c>
      <c r="O91" s="64" t="n">
        <v>13720434.650727</v>
      </c>
      <c r="P91" s="64" t="n">
        <v>13720434.650727</v>
      </c>
      <c r="Q91" s="64" t="n">
        <v>13720434.650727</v>
      </c>
      <c r="R91" s="64" t="n">
        <v>13720434.650727</v>
      </c>
      <c r="S91" s="64" t="n">
        <v>13720434.650727</v>
      </c>
      <c r="T91" s="64" t="n">
        <v>13720434.650727</v>
      </c>
      <c r="U91" s="64" t="n">
        <v>13720434.650727</v>
      </c>
      <c r="V91" s="64" t="n">
        <v>13720434.650727</v>
      </c>
      <c r="W91" s="64" t="n">
        <v>13720434.650727</v>
      </c>
      <c r="X91" s="64" t="n">
        <v>13720434.650727</v>
      </c>
      <c r="Y91" s="64" t="n">
        <v>13720434.650727</v>
      </c>
      <c r="Z91" s="64" t="n">
        <v>13720434.650727</v>
      </c>
      <c r="AA91" s="64" t="n">
        <v>13720434.650727</v>
      </c>
      <c r="AB91" s="64" t="n">
        <v>13720434.650727</v>
      </c>
      <c r="AC91" s="64" t="n">
        <v>13720434.650727</v>
      </c>
      <c r="AD91" s="64" t="n">
        <v>13720434.650727</v>
      </c>
      <c r="AE91" s="64" t="n">
        <v>13720434.650727</v>
      </c>
      <c r="AF91" s="64" t="n">
        <v>13720434.650727</v>
      </c>
      <c r="AG91" s="64" t="n">
        <v>13720434.650727</v>
      </c>
      <c r="AH91" s="64" t="n">
        <v>13720434.650727</v>
      </c>
      <c r="AI91" s="64" t="n">
        <v>13720434.650727</v>
      </c>
      <c r="AJ91" s="64" t="n">
        <v>13720434.650727</v>
      </c>
      <c r="AK91" s="64" t="n">
        <v>13720434.650727</v>
      </c>
    </row>
    <row r="92" customFormat="false" ht="12.75" hidden="false" customHeight="true" outlineLevel="0" collapsed="false">
      <c r="A92" s="56" t="s">
        <v>175</v>
      </c>
      <c r="B92" s="64" t="n">
        <v>3500000</v>
      </c>
      <c r="C92" s="64" t="n">
        <v>1011780</v>
      </c>
      <c r="D92" s="64" t="n">
        <v>2028600</v>
      </c>
      <c r="E92" s="64" t="n">
        <v>2033640</v>
      </c>
      <c r="F92" s="64" t="n">
        <v>6755280</v>
      </c>
      <c r="G92" s="64" t="n">
        <v>7056229.8</v>
      </c>
      <c r="H92" s="64" t="n">
        <v>7056229.8</v>
      </c>
      <c r="I92" s="64" t="n">
        <v>7056229.8</v>
      </c>
      <c r="J92" s="64" t="n">
        <v>7056229.8</v>
      </c>
      <c r="K92" s="64" t="n">
        <v>7056229.8</v>
      </c>
      <c r="L92" s="64" t="n">
        <v>7056229.8</v>
      </c>
      <c r="M92" s="64" t="n">
        <v>7056229.8</v>
      </c>
      <c r="N92" s="64" t="n">
        <v>7056229.8</v>
      </c>
      <c r="O92" s="64" t="n">
        <v>7056229.8</v>
      </c>
      <c r="P92" s="64" t="n">
        <v>7056229.8</v>
      </c>
      <c r="Q92" s="64" t="n">
        <v>7056229.8</v>
      </c>
      <c r="R92" s="64" t="n">
        <v>7056229.8</v>
      </c>
      <c r="S92" s="64" t="n">
        <v>7056229.8</v>
      </c>
      <c r="T92" s="64" t="n">
        <v>7056229.8</v>
      </c>
      <c r="U92" s="64" t="n">
        <v>7056229.8</v>
      </c>
      <c r="V92" s="64" t="n">
        <v>7056229.8</v>
      </c>
      <c r="W92" s="64" t="n">
        <v>7056229.8</v>
      </c>
      <c r="X92" s="64" t="n">
        <v>7056229.8</v>
      </c>
      <c r="Y92" s="64" t="n">
        <v>7056229.8</v>
      </c>
      <c r="Z92" s="64" t="n">
        <v>7056229.8</v>
      </c>
      <c r="AA92" s="64" t="n">
        <v>7056229.8</v>
      </c>
      <c r="AB92" s="64" t="n">
        <v>7056229.8</v>
      </c>
      <c r="AC92" s="64" t="n">
        <v>7056229.8</v>
      </c>
      <c r="AD92" s="64" t="n">
        <v>7056229.8</v>
      </c>
      <c r="AE92" s="64" t="n">
        <v>7056229.8</v>
      </c>
      <c r="AF92" s="64" t="n">
        <v>7056229.8</v>
      </c>
      <c r="AG92" s="64" t="n">
        <v>7056229.8</v>
      </c>
      <c r="AH92" s="64" t="n">
        <v>7056229.8</v>
      </c>
      <c r="AI92" s="64" t="n">
        <v>7056229.8</v>
      </c>
      <c r="AJ92" s="64" t="n">
        <v>7056229.8</v>
      </c>
      <c r="AK92" s="64" t="n">
        <v>7056229.8</v>
      </c>
    </row>
    <row r="93" customFormat="false" ht="12.75" hidden="false" customHeight="true" outlineLevel="0" collapsed="false">
      <c r="A93" s="56" t="s">
        <v>579</v>
      </c>
      <c r="B93" s="212" t="n">
        <v>3500000</v>
      </c>
      <c r="C93" s="212" t="n">
        <v>3192168.91464286</v>
      </c>
      <c r="D93" s="212" t="n">
        <v>6371813.96901703</v>
      </c>
      <c r="E93" s="212" t="n">
        <v>5786175.88422757</v>
      </c>
      <c r="F93" s="212" t="n">
        <v>20475714.6507269</v>
      </c>
      <c r="G93" s="212" t="n">
        <v>20776664.450727</v>
      </c>
      <c r="H93" s="212" t="n">
        <v>20776664.450727</v>
      </c>
      <c r="I93" s="212" t="n">
        <v>20776664.450727</v>
      </c>
      <c r="J93" s="212" t="n">
        <v>20776664.450727</v>
      </c>
      <c r="K93" s="212" t="n">
        <v>20776664.450727</v>
      </c>
      <c r="L93" s="212" t="n">
        <v>20776664.450727</v>
      </c>
      <c r="M93" s="212" t="n">
        <v>20776664.450727</v>
      </c>
      <c r="N93" s="212" t="n">
        <v>20776664.450727</v>
      </c>
      <c r="O93" s="212" t="n">
        <v>20776664.450727</v>
      </c>
      <c r="P93" s="212" t="n">
        <v>20776664.450727</v>
      </c>
      <c r="Q93" s="212" t="n">
        <v>20776664.450727</v>
      </c>
      <c r="R93" s="212" t="n">
        <v>20776664.450727</v>
      </c>
      <c r="S93" s="212" t="n">
        <v>20776664.450727</v>
      </c>
      <c r="T93" s="212" t="n">
        <v>20776664.450727</v>
      </c>
      <c r="U93" s="212" t="n">
        <v>20776664.450727</v>
      </c>
      <c r="V93" s="212" t="n">
        <v>20776664.450727</v>
      </c>
      <c r="W93" s="212" t="n">
        <v>20776664.450727</v>
      </c>
      <c r="X93" s="212" t="n">
        <v>20776664.450727</v>
      </c>
      <c r="Y93" s="212" t="n">
        <v>20776664.450727</v>
      </c>
      <c r="Z93" s="212" t="n">
        <v>20776664.450727</v>
      </c>
      <c r="AA93" s="212" t="n">
        <v>20776664.450727</v>
      </c>
      <c r="AB93" s="212" t="n">
        <v>20776664.450727</v>
      </c>
      <c r="AC93" s="212" t="n">
        <v>20776664.450727</v>
      </c>
      <c r="AD93" s="212" t="n">
        <v>20776664.450727</v>
      </c>
      <c r="AE93" s="212" t="n">
        <v>20776664.450727</v>
      </c>
      <c r="AF93" s="212" t="n">
        <v>20776664.450727</v>
      </c>
      <c r="AG93" s="212" t="n">
        <v>20776664.450727</v>
      </c>
      <c r="AH93" s="212" t="n">
        <v>20776664.450727</v>
      </c>
      <c r="AI93" s="212" t="n">
        <v>20776664.450727</v>
      </c>
      <c r="AJ93" s="212" t="n">
        <v>20776664.450727</v>
      </c>
      <c r="AK93" s="212" t="n">
        <v>20776664.450727</v>
      </c>
    </row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3">
    <mergeCell ref="B24:I25"/>
    <mergeCell ref="B34:C34"/>
    <mergeCell ref="L34:O3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6" min="2" style="0" width="8.75"/>
  </cols>
  <sheetData>
    <row r="1" customFormat="false" ht="11.25" hidden="false" customHeight="true" outlineLevel="0" collapsed="false"/>
    <row r="2" customFormat="false" ht="12.75" hidden="false" customHeight="true" outlineLevel="0" collapsed="false">
      <c r="B2" s="6" t="s">
        <v>580</v>
      </c>
    </row>
    <row r="3" customFormat="false" ht="12.75" hidden="false" customHeight="true" outlineLevel="0" collapsed="false"/>
    <row r="4" customFormat="false" ht="12.75" hidden="false" customHeight="true" outlineLevel="0" collapsed="false">
      <c r="B4" s="6" t="s">
        <v>581</v>
      </c>
      <c r="H4" s="6" t="s">
        <v>582</v>
      </c>
    </row>
    <row r="5" customFormat="false" ht="12.75" hidden="false" customHeight="true" outlineLevel="0" collapsed="false">
      <c r="B5" s="6" t="s">
        <v>583</v>
      </c>
      <c r="H5" s="6" t="s">
        <v>582</v>
      </c>
    </row>
    <row r="6" customFormat="false" ht="12.75" hidden="false" customHeight="true" outlineLevel="0" collapsed="false">
      <c r="B6" s="6" t="s">
        <v>584</v>
      </c>
      <c r="H6" s="6" t="s">
        <v>554</v>
      </c>
    </row>
    <row r="7" customFormat="false" ht="12.75" hidden="false" customHeight="true" outlineLevel="0" collapsed="false">
      <c r="B7" s="6" t="s">
        <v>585</v>
      </c>
      <c r="H7" s="6" t="s">
        <v>586</v>
      </c>
    </row>
    <row r="8" customFormat="false" ht="12.75" hidden="false" customHeight="true" outlineLevel="0" collapsed="false">
      <c r="B8" s="6" t="s">
        <v>587</v>
      </c>
      <c r="H8" s="6" t="s">
        <v>588</v>
      </c>
    </row>
    <row r="9" customFormat="false" ht="12.75" hidden="false" customHeight="true" outlineLevel="0" collapsed="false">
      <c r="B9" s="6" t="s">
        <v>589</v>
      </c>
      <c r="G9" s="6"/>
      <c r="H9" s="6" t="s">
        <v>590</v>
      </c>
    </row>
    <row r="10" customFormat="false" ht="12.75" hidden="false" customHeight="true" outlineLevel="0" collapsed="false">
      <c r="B10" s="6" t="s">
        <v>591</v>
      </c>
      <c r="G10" s="171" t="n">
        <v>0.04</v>
      </c>
      <c r="H10" s="6" t="s">
        <v>592</v>
      </c>
      <c r="J10" s="6" t="s">
        <v>593</v>
      </c>
    </row>
    <row r="11" customFormat="false" ht="12.75" hidden="false" customHeight="true" outlineLevel="0" collapsed="false">
      <c r="B11" s="6" t="s">
        <v>594</v>
      </c>
      <c r="E11" s="561" t="s">
        <v>595</v>
      </c>
      <c r="G11" s="171" t="n">
        <v>0.04</v>
      </c>
      <c r="H11" s="6" t="s">
        <v>596</v>
      </c>
      <c r="J11" s="6" t="s">
        <v>593</v>
      </c>
    </row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26" min="1" style="0" width="8.75"/>
  </cols>
  <sheetData>
    <row r="1" customFormat="false" ht="12.75" hidden="false" customHeight="true" outlineLevel="0" collapsed="false">
      <c r="A1" s="562" t="s">
        <v>597</v>
      </c>
      <c r="B1" s="562" t="s">
        <v>598</v>
      </c>
      <c r="C1" s="562" t="s">
        <v>599</v>
      </c>
      <c r="D1" s="562" t="s">
        <v>600</v>
      </c>
      <c r="E1" s="562" t="s">
        <v>601</v>
      </c>
    </row>
    <row r="2" customFormat="false" ht="12.75" hidden="false" customHeight="true" outlineLevel="0" collapsed="false">
      <c r="A2" s="6" t="n">
        <v>1</v>
      </c>
      <c r="B2" s="6" t="n">
        <v>1</v>
      </c>
      <c r="C2" s="6" t="n">
        <v>9</v>
      </c>
      <c r="D2" s="6" t="n">
        <v>6</v>
      </c>
      <c r="E2" s="6" t="s">
        <v>602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2008-02-10T21:39:08Z</dcterms:created>
  <dc:creator>KPMG</dc:creator>
  <dc:description/>
  <dc:language>en-US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0x010100161F25EE29A073449F4FDF54437F6CC0</vt:lpwstr>
  </property>
</Properties>
</file>